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05" yWindow="-105" windowWidth="20730" windowHeight="11760" firstSheet="3" activeTab="13"/>
  </bookViews>
  <sheets>
    <sheet name="Instructions" sheetId="1" r:id="rId1"/>
    <sheet name="Draw" sheetId="2" state="hidden" r:id="rId2"/>
    <sheet name="Enter" sheetId="3" r:id="rId3"/>
    <sheet name="PeeWee" sheetId="4" r:id="rId4"/>
    <sheet name="1st Run" sheetId="5" r:id="rId5"/>
    <sheet name="Open" sheetId="6" r:id="rId6"/>
    <sheet name="Youth Calc" sheetId="7" state="hidden" r:id="rId7"/>
    <sheet name="Youth" sheetId="8" r:id="rId8"/>
    <sheet name="2nd Run" sheetId="9" r:id="rId9"/>
    <sheet name="Open 2" sheetId="10" r:id="rId10"/>
    <sheet name="Youth 2 Calc" sheetId="11" state="hidden" r:id="rId11"/>
    <sheet name="Youth 2" sheetId="12" r:id="rId12"/>
    <sheet name="Poles" sheetId="13" r:id="rId13"/>
    <sheet name="Open Poles" sheetId="14" r:id="rId14"/>
    <sheet name="Youth Poles" sheetId="15" r:id="rId15"/>
    <sheet name="Poles Calculations" sheetId="16" state="hidden" r:id="rId16"/>
  </sheets>
  <definedNames>
    <definedName name="Values">Enter!$AG$3:$AG$903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14" i="16"/>
  <c r="R14"/>
  <c r="AU5"/>
  <c r="W5"/>
  <c r="C252" i="15" a="1"/>
  <c r="C252" s="1"/>
  <c r="B252" a="1"/>
  <c r="B252" s="1"/>
  <c r="A252" a="1"/>
  <c r="A252" s="1"/>
  <c r="C252" i="14" a="1"/>
  <c r="C252" s="1"/>
  <c r="B252" a="1"/>
  <c r="B252" s="1"/>
  <c r="A252" a="1"/>
  <c r="A252" s="1"/>
  <c r="K186" i="13"/>
  <c r="K185"/>
  <c r="K184"/>
  <c r="K183"/>
  <c r="K182"/>
  <c r="K180"/>
  <c r="K179"/>
  <c r="K178"/>
  <c r="K177"/>
  <c r="K176"/>
  <c r="K174"/>
  <c r="K173"/>
  <c r="K172"/>
  <c r="K171"/>
  <c r="K170"/>
  <c r="K168"/>
  <c r="K167"/>
  <c r="K166"/>
  <c r="K165"/>
  <c r="K164"/>
  <c r="K162"/>
  <c r="K161"/>
  <c r="K160"/>
  <c r="K159"/>
  <c r="K158"/>
  <c r="K156"/>
  <c r="K155"/>
  <c r="K154"/>
  <c r="K153"/>
  <c r="K152"/>
  <c r="K150"/>
  <c r="K149"/>
  <c r="K148"/>
  <c r="K147"/>
  <c r="K146"/>
  <c r="K144"/>
  <c r="K143"/>
  <c r="K142"/>
  <c r="K141"/>
  <c r="K140"/>
  <c r="K138"/>
  <c r="K137"/>
  <c r="K136"/>
  <c r="K135"/>
  <c r="K134"/>
  <c r="K132"/>
  <c r="K131"/>
  <c r="K130"/>
  <c r="K129"/>
  <c r="K128"/>
  <c r="K126"/>
  <c r="K125"/>
  <c r="K124"/>
  <c r="K123"/>
  <c r="K122"/>
  <c r="K120"/>
  <c r="K119"/>
  <c r="K118"/>
  <c r="K117"/>
  <c r="K116"/>
  <c r="K114"/>
  <c r="K113"/>
  <c r="K112"/>
  <c r="K111"/>
  <c r="K110"/>
  <c r="K108"/>
  <c r="K107"/>
  <c r="K106"/>
  <c r="K105"/>
  <c r="K104"/>
  <c r="K102"/>
  <c r="K101"/>
  <c r="K100"/>
  <c r="K99"/>
  <c r="K98"/>
  <c r="K96"/>
  <c r="K95"/>
  <c r="K94"/>
  <c r="K93"/>
  <c r="K92"/>
  <c r="K90"/>
  <c r="K89"/>
  <c r="K88"/>
  <c r="K87"/>
  <c r="K86"/>
  <c r="K84"/>
  <c r="K83"/>
  <c r="K82"/>
  <c r="K81"/>
  <c r="K80"/>
  <c r="K78"/>
  <c r="K77"/>
  <c r="K76"/>
  <c r="K75"/>
  <c r="K74"/>
  <c r="K72"/>
  <c r="K71"/>
  <c r="K70"/>
  <c r="K69"/>
  <c r="K68"/>
  <c r="K66"/>
  <c r="K65"/>
  <c r="K64"/>
  <c r="K63"/>
  <c r="K62"/>
  <c r="K60"/>
  <c r="K59"/>
  <c r="K58"/>
  <c r="K57"/>
  <c r="K56"/>
  <c r="K54"/>
  <c r="K53"/>
  <c r="K52"/>
  <c r="K51"/>
  <c r="K50"/>
  <c r="K48"/>
  <c r="K47"/>
  <c r="K46"/>
  <c r="K45"/>
  <c r="K44"/>
  <c r="K42"/>
  <c r="K41"/>
  <c r="K40"/>
  <c r="K39"/>
  <c r="K38"/>
  <c r="K36"/>
  <c r="V35"/>
  <c r="K35"/>
  <c r="K34"/>
  <c r="AA33"/>
  <c r="K33"/>
  <c r="K32"/>
  <c r="AB30"/>
  <c r="K30"/>
  <c r="AB29"/>
  <c r="AA29"/>
  <c r="V29"/>
  <c r="K29"/>
  <c r="AB28"/>
  <c r="AA28"/>
  <c r="Z28"/>
  <c r="K28"/>
  <c r="AB27"/>
  <c r="AA27"/>
  <c r="Z27"/>
  <c r="Y27"/>
  <c r="K27"/>
  <c r="AB26"/>
  <c r="AA26"/>
  <c r="Z26"/>
  <c r="Y26"/>
  <c r="X26"/>
  <c r="K26"/>
  <c r="AE25"/>
  <c r="AD25"/>
  <c r="AC25"/>
  <c r="AF24"/>
  <c r="AE24"/>
  <c r="AD24"/>
  <c r="AC24"/>
  <c r="K24"/>
  <c r="K23"/>
  <c r="K22"/>
  <c r="K21"/>
  <c r="K20"/>
  <c r="K18"/>
  <c r="K17"/>
  <c r="K16"/>
  <c r="AF15"/>
  <c r="AE15"/>
  <c r="AD15"/>
  <c r="AC15"/>
  <c r="AB15"/>
  <c r="AA15"/>
  <c r="Z15"/>
  <c r="Y15"/>
  <c r="V15"/>
  <c r="K15"/>
  <c r="K14"/>
  <c r="Y13"/>
  <c r="Y12"/>
  <c r="K12"/>
  <c r="AA11"/>
  <c r="Y11"/>
  <c r="K11"/>
  <c r="Y10"/>
  <c r="K10"/>
  <c r="AF9"/>
  <c r="V9"/>
  <c r="K9"/>
  <c r="AF8"/>
  <c r="AB8"/>
  <c r="K8"/>
  <c r="AF7"/>
  <c r="AB7"/>
  <c r="AA7"/>
  <c r="K7"/>
  <c r="AF6"/>
  <c r="AB6"/>
  <c r="AA6"/>
  <c r="Z6"/>
  <c r="K6"/>
  <c r="AF5"/>
  <c r="AB5"/>
  <c r="AA5"/>
  <c r="Z5"/>
  <c r="Y5"/>
  <c r="K5"/>
  <c r="AF4"/>
  <c r="AB4"/>
  <c r="AA4"/>
  <c r="Z4"/>
  <c r="Y4"/>
  <c r="X4"/>
  <c r="K4"/>
  <c r="AF3"/>
  <c r="AE3"/>
  <c r="AD3"/>
  <c r="AC3"/>
  <c r="K3"/>
  <c r="AF2"/>
  <c r="AE2"/>
  <c r="AD2"/>
  <c r="AC2"/>
  <c r="K2"/>
  <c r="G286" i="11"/>
  <c r="F286"/>
  <c r="G285"/>
  <c r="F285"/>
  <c r="G284"/>
  <c r="F284"/>
  <c r="F283"/>
  <c r="G282"/>
  <c r="F282"/>
  <c r="G281"/>
  <c r="F281"/>
  <c r="G280"/>
  <c r="F280"/>
  <c r="G279"/>
  <c r="F279"/>
  <c r="G278"/>
  <c r="F278"/>
  <c r="F277"/>
  <c r="G276"/>
  <c r="F276"/>
  <c r="G275"/>
  <c r="F275"/>
  <c r="G274"/>
  <c r="F274"/>
  <c r="G273"/>
  <c r="F273"/>
  <c r="G272"/>
  <c r="F272"/>
  <c r="F271"/>
  <c r="G270"/>
  <c r="F270"/>
  <c r="G269"/>
  <c r="F269"/>
  <c r="G268"/>
  <c r="F268"/>
  <c r="G267"/>
  <c r="F267"/>
  <c r="G266"/>
  <c r="F266"/>
  <c r="F265"/>
  <c r="G264"/>
  <c r="F264"/>
  <c r="G263"/>
  <c r="F263"/>
  <c r="G262"/>
  <c r="F262"/>
  <c r="G261"/>
  <c r="F261"/>
  <c r="G260"/>
  <c r="F260"/>
  <c r="F259"/>
  <c r="G258"/>
  <c r="F258"/>
  <c r="G257"/>
  <c r="F257"/>
  <c r="G256"/>
  <c r="F256"/>
  <c r="G255"/>
  <c r="F255"/>
  <c r="G254"/>
  <c r="F254"/>
  <c r="F253"/>
  <c r="G252"/>
  <c r="F252"/>
  <c r="G251"/>
  <c r="F251"/>
  <c r="G250"/>
  <c r="F250"/>
  <c r="G249"/>
  <c r="F249"/>
  <c r="G248"/>
  <c r="F248"/>
  <c r="F247"/>
  <c r="G246"/>
  <c r="F246"/>
  <c r="G245"/>
  <c r="F245"/>
  <c r="G244"/>
  <c r="F244"/>
  <c r="G243"/>
  <c r="F243"/>
  <c r="G242"/>
  <c r="F242"/>
  <c r="F241"/>
  <c r="G240"/>
  <c r="F240"/>
  <c r="G239"/>
  <c r="F239"/>
  <c r="G238"/>
  <c r="F238"/>
  <c r="G237"/>
  <c r="F237"/>
  <c r="G236"/>
  <c r="F236"/>
  <c r="F235"/>
  <c r="G234"/>
  <c r="F234"/>
  <c r="G233"/>
  <c r="F233"/>
  <c r="G232"/>
  <c r="F232"/>
  <c r="G231"/>
  <c r="F231"/>
  <c r="G230"/>
  <c r="F230"/>
  <c r="F229"/>
  <c r="G228"/>
  <c r="F228"/>
  <c r="G227"/>
  <c r="F227"/>
  <c r="G226"/>
  <c r="F226"/>
  <c r="G225"/>
  <c r="F225"/>
  <c r="G224"/>
  <c r="F224"/>
  <c r="F223"/>
  <c r="G222"/>
  <c r="F222"/>
  <c r="G221"/>
  <c r="F221"/>
  <c r="G220"/>
  <c r="F220"/>
  <c r="G219"/>
  <c r="F219"/>
  <c r="G218"/>
  <c r="F218"/>
  <c r="F217"/>
  <c r="G216"/>
  <c r="F216"/>
  <c r="G215"/>
  <c r="F215"/>
  <c r="G214"/>
  <c r="F214"/>
  <c r="G213"/>
  <c r="F213"/>
  <c r="G212"/>
  <c r="F212"/>
  <c r="F211"/>
  <c r="G210"/>
  <c r="F210"/>
  <c r="G209"/>
  <c r="F209"/>
  <c r="G208"/>
  <c r="F208"/>
  <c r="G207"/>
  <c r="F207"/>
  <c r="G206"/>
  <c r="F206"/>
  <c r="F205"/>
  <c r="G204"/>
  <c r="F204"/>
  <c r="G203"/>
  <c r="F203"/>
  <c r="G202"/>
  <c r="F202"/>
  <c r="G201"/>
  <c r="F201"/>
  <c r="G200"/>
  <c r="F200"/>
  <c r="F199"/>
  <c r="G198"/>
  <c r="F198"/>
  <c r="G197"/>
  <c r="F197"/>
  <c r="G196"/>
  <c r="F196"/>
  <c r="G195"/>
  <c r="F195"/>
  <c r="G194"/>
  <c r="F194"/>
  <c r="F193"/>
  <c r="G192"/>
  <c r="F192"/>
  <c r="G191"/>
  <c r="F191"/>
  <c r="G190"/>
  <c r="F190"/>
  <c r="G189"/>
  <c r="F189"/>
  <c r="G188"/>
  <c r="F188"/>
  <c r="F187"/>
  <c r="G186"/>
  <c r="F186"/>
  <c r="G185"/>
  <c r="F185"/>
  <c r="G184"/>
  <c r="F184"/>
  <c r="G183"/>
  <c r="F183"/>
  <c r="G182"/>
  <c r="F182"/>
  <c r="F181"/>
  <c r="G180"/>
  <c r="F180"/>
  <c r="G179"/>
  <c r="F179"/>
  <c r="G178"/>
  <c r="F178"/>
  <c r="G177"/>
  <c r="F177"/>
  <c r="G176"/>
  <c r="F176"/>
  <c r="F175"/>
  <c r="G174"/>
  <c r="F174"/>
  <c r="G173"/>
  <c r="F173"/>
  <c r="G172"/>
  <c r="F172"/>
  <c r="G171"/>
  <c r="F171"/>
  <c r="G170"/>
  <c r="F170"/>
  <c r="F169"/>
  <c r="G168"/>
  <c r="F168"/>
  <c r="G167"/>
  <c r="F167"/>
  <c r="G166"/>
  <c r="F166"/>
  <c r="G165"/>
  <c r="F165"/>
  <c r="G164"/>
  <c r="F164"/>
  <c r="F163"/>
  <c r="G162"/>
  <c r="F162"/>
  <c r="G161"/>
  <c r="F161"/>
  <c r="G160"/>
  <c r="F160"/>
  <c r="G159"/>
  <c r="F159"/>
  <c r="G158"/>
  <c r="F158"/>
  <c r="F157"/>
  <c r="G156"/>
  <c r="F156"/>
  <c r="G155"/>
  <c r="F155"/>
  <c r="G154"/>
  <c r="F154"/>
  <c r="G153"/>
  <c r="F153"/>
  <c r="G152"/>
  <c r="F152"/>
  <c r="F151"/>
  <c r="G150"/>
  <c r="F150"/>
  <c r="G149"/>
  <c r="F149"/>
  <c r="G148"/>
  <c r="F148"/>
  <c r="G147"/>
  <c r="F147"/>
  <c r="G146"/>
  <c r="F146"/>
  <c r="F145"/>
  <c r="G144"/>
  <c r="F144"/>
  <c r="G143"/>
  <c r="F143"/>
  <c r="G142"/>
  <c r="F142"/>
  <c r="G141"/>
  <c r="F141"/>
  <c r="G140"/>
  <c r="F140"/>
  <c r="F139"/>
  <c r="G138"/>
  <c r="F138"/>
  <c r="G137"/>
  <c r="F137"/>
  <c r="G136"/>
  <c r="F136"/>
  <c r="G135"/>
  <c r="F135"/>
  <c r="G134"/>
  <c r="F134"/>
  <c r="F133"/>
  <c r="G132"/>
  <c r="F132"/>
  <c r="G131"/>
  <c r="F131"/>
  <c r="G130"/>
  <c r="F130"/>
  <c r="G129"/>
  <c r="F129"/>
  <c r="G128"/>
  <c r="F128"/>
  <c r="F127"/>
  <c r="G126"/>
  <c r="F126"/>
  <c r="G125"/>
  <c r="F125"/>
  <c r="G124"/>
  <c r="F124"/>
  <c r="G123"/>
  <c r="F123"/>
  <c r="G122"/>
  <c r="F122"/>
  <c r="F121"/>
  <c r="G120"/>
  <c r="F120"/>
  <c r="G119"/>
  <c r="F119"/>
  <c r="G118"/>
  <c r="F118"/>
  <c r="G117"/>
  <c r="F117"/>
  <c r="G116"/>
  <c r="F116"/>
  <c r="F115"/>
  <c r="G114"/>
  <c r="F114"/>
  <c r="G113"/>
  <c r="F113"/>
  <c r="G112"/>
  <c r="F112"/>
  <c r="G111"/>
  <c r="F111"/>
  <c r="G110"/>
  <c r="F110"/>
  <c r="F109"/>
  <c r="G108"/>
  <c r="F108"/>
  <c r="G107"/>
  <c r="F107"/>
  <c r="G106"/>
  <c r="F106"/>
  <c r="G105"/>
  <c r="F105"/>
  <c r="G104"/>
  <c r="F104"/>
  <c r="F103"/>
  <c r="G102"/>
  <c r="F102"/>
  <c r="G101"/>
  <c r="F101"/>
  <c r="G100"/>
  <c r="F100"/>
  <c r="G99"/>
  <c r="F99"/>
  <c r="G98"/>
  <c r="F98"/>
  <c r="F97"/>
  <c r="G96"/>
  <c r="F96"/>
  <c r="G95"/>
  <c r="F95"/>
  <c r="G94"/>
  <c r="F94"/>
  <c r="G93"/>
  <c r="F93"/>
  <c r="G92"/>
  <c r="F92"/>
  <c r="F91"/>
  <c r="G90"/>
  <c r="F90"/>
  <c r="G89"/>
  <c r="F89"/>
  <c r="G88"/>
  <c r="F88"/>
  <c r="G87"/>
  <c r="F87"/>
  <c r="G86"/>
  <c r="F86"/>
  <c r="F85"/>
  <c r="G84"/>
  <c r="F84"/>
  <c r="G83"/>
  <c r="F83"/>
  <c r="G82"/>
  <c r="F82"/>
  <c r="G81"/>
  <c r="F81"/>
  <c r="G80"/>
  <c r="F80"/>
  <c r="F79"/>
  <c r="G78"/>
  <c r="F78"/>
  <c r="G77"/>
  <c r="F77"/>
  <c r="G76"/>
  <c r="F76"/>
  <c r="G75"/>
  <c r="F75"/>
  <c r="G74"/>
  <c r="F74"/>
  <c r="F73"/>
  <c r="G72"/>
  <c r="F72"/>
  <c r="G71"/>
  <c r="F71"/>
  <c r="G70"/>
  <c r="F70"/>
  <c r="G69"/>
  <c r="F69"/>
  <c r="G68"/>
  <c r="F68"/>
  <c r="F67"/>
  <c r="G66"/>
  <c r="F66"/>
  <c r="G65"/>
  <c r="F65"/>
  <c r="G64"/>
  <c r="F64"/>
  <c r="G63"/>
  <c r="F63"/>
  <c r="G62"/>
  <c r="F62"/>
  <c r="F61"/>
  <c r="G60"/>
  <c r="F60"/>
  <c r="G59"/>
  <c r="F59"/>
  <c r="G58"/>
  <c r="F58"/>
  <c r="G57"/>
  <c r="F57"/>
  <c r="G56"/>
  <c r="F56"/>
  <c r="F55"/>
  <c r="G54"/>
  <c r="F54"/>
  <c r="G53"/>
  <c r="F53"/>
  <c r="G52"/>
  <c r="F52"/>
  <c r="G51"/>
  <c r="F51"/>
  <c r="G50"/>
  <c r="F50"/>
  <c r="F49"/>
  <c r="G48"/>
  <c r="F48"/>
  <c r="G47"/>
  <c r="F47"/>
  <c r="G46"/>
  <c r="F46"/>
  <c r="G45"/>
  <c r="F45"/>
  <c r="G44"/>
  <c r="F44"/>
  <c r="F43"/>
  <c r="G42"/>
  <c r="F42"/>
  <c r="G41"/>
  <c r="F41"/>
  <c r="G40"/>
  <c r="F40"/>
  <c r="G39"/>
  <c r="F39"/>
  <c r="G38"/>
  <c r="F38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F25"/>
  <c r="G24"/>
  <c r="F24"/>
  <c r="G23"/>
  <c r="F23"/>
  <c r="G22"/>
  <c r="F22"/>
  <c r="G21"/>
  <c r="F21"/>
  <c r="G20"/>
  <c r="F20"/>
  <c r="F19"/>
  <c r="G18"/>
  <c r="F18"/>
  <c r="G17"/>
  <c r="F17"/>
  <c r="G16"/>
  <c r="F16"/>
  <c r="G15"/>
  <c r="F15"/>
  <c r="G14"/>
  <c r="F14"/>
  <c r="F13"/>
  <c r="G12"/>
  <c r="F12"/>
  <c r="AN11"/>
  <c r="G11"/>
  <c r="F11"/>
  <c r="G10"/>
  <c r="F10"/>
  <c r="G9"/>
  <c r="F9"/>
  <c r="G8"/>
  <c r="F8"/>
  <c r="G7"/>
  <c r="F7"/>
  <c r="G6"/>
  <c r="F6"/>
  <c r="G5"/>
  <c r="F5"/>
  <c r="G4"/>
  <c r="F4"/>
  <c r="G3"/>
  <c r="F3"/>
  <c r="AT2"/>
  <c r="G2"/>
  <c r="F2"/>
  <c r="C274" i="10" a="1"/>
  <c r="C274" s="1"/>
  <c r="B274" a="1"/>
  <c r="B274" s="1"/>
  <c r="A274" a="1"/>
  <c r="A274" s="1"/>
  <c r="C273" a="1"/>
  <c r="C273" s="1"/>
  <c r="B273" a="1"/>
  <c r="B273" s="1"/>
  <c r="A273" a="1"/>
  <c r="A273"/>
  <c r="C272" a="1"/>
  <c r="C272" s="1"/>
  <c r="B272" a="1"/>
  <c r="B272" s="1"/>
  <c r="A272" a="1"/>
  <c r="A272" s="1"/>
  <c r="C271" a="1"/>
  <c r="C271" s="1"/>
  <c r="B271" a="1"/>
  <c r="B271" s="1"/>
  <c r="A271" a="1"/>
  <c r="A271" s="1"/>
  <c r="C270" a="1"/>
  <c r="C270" s="1"/>
  <c r="B270" a="1"/>
  <c r="B270" s="1"/>
  <c r="A270" a="1"/>
  <c r="A270" s="1"/>
  <c r="C269" a="1"/>
  <c r="C269"/>
  <c r="B269" a="1"/>
  <c r="B269"/>
  <c r="A269" a="1"/>
  <c r="A269" s="1"/>
  <c r="C268" a="1"/>
  <c r="C268" s="1"/>
  <c r="B268" a="1"/>
  <c r="B268" s="1"/>
  <c r="A268" a="1"/>
  <c r="A268"/>
  <c r="C267" a="1"/>
  <c r="C267" s="1"/>
  <c r="B267" a="1"/>
  <c r="B267" s="1"/>
  <c r="A267" a="1"/>
  <c r="A267" s="1"/>
  <c r="C266" a="1"/>
  <c r="C266" s="1"/>
  <c r="B266" a="1"/>
  <c r="B266" s="1"/>
  <c r="A266" a="1"/>
  <c r="A266" s="1"/>
  <c r="C265" a="1"/>
  <c r="C265" s="1"/>
  <c r="B265" a="1"/>
  <c r="B265" s="1"/>
  <c r="A265" a="1"/>
  <c r="A265"/>
  <c r="C264" a="1"/>
  <c r="C264"/>
  <c r="B264" a="1"/>
  <c r="B264"/>
  <c r="A264" a="1"/>
  <c r="A264"/>
  <c r="C263" a="1"/>
  <c r="C263"/>
  <c r="B263" a="1"/>
  <c r="B263" s="1"/>
  <c r="A263" a="1"/>
  <c r="A263" s="1"/>
  <c r="C262" a="1"/>
  <c r="C262" s="1"/>
  <c r="B262" a="1"/>
  <c r="B262" s="1"/>
  <c r="A262" a="1"/>
  <c r="A262" s="1"/>
  <c r="C261" a="1"/>
  <c r="C261" s="1"/>
  <c r="B261" a="1"/>
  <c r="B261" s="1"/>
  <c r="A261" a="1"/>
  <c r="A261"/>
  <c r="C260" a="1"/>
  <c r="C260" s="1"/>
  <c r="B260" a="1"/>
  <c r="B260" s="1"/>
  <c r="A260" a="1"/>
  <c r="A260" s="1"/>
  <c r="C259" a="1"/>
  <c r="C259" s="1"/>
  <c r="B259" a="1"/>
  <c r="B259" s="1"/>
  <c r="A259" a="1"/>
  <c r="A259" s="1"/>
  <c r="C258" a="1"/>
  <c r="C258"/>
  <c r="B258" a="1"/>
  <c r="B258"/>
  <c r="A258" a="1"/>
  <c r="A258" s="1"/>
  <c r="C257" a="1"/>
  <c r="C257" s="1"/>
  <c r="B257" a="1"/>
  <c r="B257" s="1"/>
  <c r="A257" a="1"/>
  <c r="A257" s="1"/>
  <c r="C256" a="1"/>
  <c r="C256" s="1"/>
  <c r="B256" a="1"/>
  <c r="B256" s="1"/>
  <c r="A256" a="1"/>
  <c r="A256"/>
  <c r="C255" a="1"/>
  <c r="C255" s="1"/>
  <c r="B255" a="1"/>
  <c r="B255" s="1"/>
  <c r="A255" a="1"/>
  <c r="A255" s="1"/>
  <c r="C254" a="1"/>
  <c r="C254" s="1"/>
  <c r="B254" a="1"/>
  <c r="B254"/>
  <c r="A254" a="1"/>
  <c r="A254" s="1"/>
  <c r="C253" a="1"/>
  <c r="C253" s="1"/>
  <c r="B253" a="1"/>
  <c r="B253" s="1"/>
  <c r="A253" a="1"/>
  <c r="A253" s="1"/>
  <c r="C252" a="1"/>
  <c r="C252" s="1"/>
  <c r="B252" a="1"/>
  <c r="B252" s="1"/>
  <c r="A252" a="1"/>
  <c r="A252" s="1"/>
  <c r="U53" i="9"/>
  <c r="U47"/>
  <c r="U41"/>
  <c r="L40"/>
  <c r="L39"/>
  <c r="L38"/>
  <c r="U35"/>
  <c r="U34"/>
  <c r="U33"/>
  <c r="U27"/>
  <c r="AO25"/>
  <c r="AL25"/>
  <c r="AL24"/>
  <c r="AU23"/>
  <c r="AU22"/>
  <c r="AP22"/>
  <c r="AU21"/>
  <c r="AP21"/>
  <c r="AO21"/>
  <c r="U21"/>
  <c r="AU20"/>
  <c r="AP20"/>
  <c r="AO20"/>
  <c r="AN20"/>
  <c r="AU19"/>
  <c r="AP19"/>
  <c r="AO19"/>
  <c r="AN19"/>
  <c r="AM19"/>
  <c r="AU18"/>
  <c r="AP18"/>
  <c r="AO18"/>
  <c r="AN18"/>
  <c r="AM18"/>
  <c r="AL18"/>
  <c r="AU17"/>
  <c r="AT17"/>
  <c r="AS17"/>
  <c r="AR17"/>
  <c r="AQ17"/>
  <c r="AU16"/>
  <c r="AT16"/>
  <c r="AS16"/>
  <c r="AR16"/>
  <c r="AQ16"/>
  <c r="U15"/>
  <c r="M14"/>
  <c r="AO11"/>
  <c r="U9"/>
  <c r="AU2"/>
  <c r="T286" i="7"/>
  <c r="F286"/>
  <c r="T285"/>
  <c r="F285"/>
  <c r="T284"/>
  <c r="F284"/>
  <c r="T283"/>
  <c r="F283"/>
  <c r="T282"/>
  <c r="F282"/>
  <c r="T281"/>
  <c r="F281"/>
  <c r="T280"/>
  <c r="F280"/>
  <c r="T279"/>
  <c r="F279"/>
  <c r="T278"/>
  <c r="F278"/>
  <c r="T277"/>
  <c r="F277"/>
  <c r="T276"/>
  <c r="F276"/>
  <c r="T275"/>
  <c r="F275"/>
  <c r="T274"/>
  <c r="F274"/>
  <c r="T273"/>
  <c r="F273"/>
  <c r="T272"/>
  <c r="F272"/>
  <c r="T271"/>
  <c r="F271"/>
  <c r="T270"/>
  <c r="F270"/>
  <c r="T269"/>
  <c r="F269"/>
  <c r="T268"/>
  <c r="F268"/>
  <c r="T267"/>
  <c r="F267"/>
  <c r="T266"/>
  <c r="F266"/>
  <c r="T265"/>
  <c r="F265"/>
  <c r="T264"/>
  <c r="F264"/>
  <c r="T263"/>
  <c r="F263"/>
  <c r="T262"/>
  <c r="F262"/>
  <c r="T261"/>
  <c r="F261"/>
  <c r="T260"/>
  <c r="F260"/>
  <c r="T259"/>
  <c r="F259"/>
  <c r="T258"/>
  <c r="F258"/>
  <c r="T257"/>
  <c r="F257"/>
  <c r="T256"/>
  <c r="F256"/>
  <c r="T255"/>
  <c r="F255"/>
  <c r="T254"/>
  <c r="F254"/>
  <c r="T253"/>
  <c r="F253"/>
  <c r="T252"/>
  <c r="F252"/>
  <c r="T251"/>
  <c r="F251"/>
  <c r="T250"/>
  <c r="F250"/>
  <c r="T249"/>
  <c r="F249"/>
  <c r="T248"/>
  <c r="F248"/>
  <c r="T247"/>
  <c r="F247"/>
  <c r="T246"/>
  <c r="F246"/>
  <c r="T245"/>
  <c r="F245"/>
  <c r="T244"/>
  <c r="F244"/>
  <c r="T243"/>
  <c r="F243"/>
  <c r="T242"/>
  <c r="F242"/>
  <c r="T241"/>
  <c r="F241"/>
  <c r="T240"/>
  <c r="F240"/>
  <c r="T239"/>
  <c r="F239"/>
  <c r="T238"/>
  <c r="F238"/>
  <c r="T237"/>
  <c r="F237"/>
  <c r="T236"/>
  <c r="F236"/>
  <c r="T235"/>
  <c r="F235"/>
  <c r="T234"/>
  <c r="F234"/>
  <c r="T233"/>
  <c r="F233"/>
  <c r="T232"/>
  <c r="F232"/>
  <c r="T231"/>
  <c r="F231"/>
  <c r="T230"/>
  <c r="F230"/>
  <c r="T229"/>
  <c r="F229"/>
  <c r="T228"/>
  <c r="F228"/>
  <c r="T227"/>
  <c r="F227"/>
  <c r="T226"/>
  <c r="F226"/>
  <c r="T225"/>
  <c r="F225"/>
  <c r="T224"/>
  <c r="F224"/>
  <c r="T223"/>
  <c r="F223"/>
  <c r="T222"/>
  <c r="F222"/>
  <c r="T221"/>
  <c r="F221"/>
  <c r="T220"/>
  <c r="F220"/>
  <c r="T219"/>
  <c r="F219"/>
  <c r="T218"/>
  <c r="F218"/>
  <c r="T217"/>
  <c r="F217"/>
  <c r="T216"/>
  <c r="F216"/>
  <c r="T215"/>
  <c r="F215"/>
  <c r="T214"/>
  <c r="F214"/>
  <c r="T213"/>
  <c r="F213"/>
  <c r="T212"/>
  <c r="F212"/>
  <c r="T211"/>
  <c r="F211"/>
  <c r="T210"/>
  <c r="F210"/>
  <c r="T209"/>
  <c r="F209"/>
  <c r="T208"/>
  <c r="F208"/>
  <c r="T207"/>
  <c r="F207"/>
  <c r="T206"/>
  <c r="F206"/>
  <c r="T205"/>
  <c r="F205"/>
  <c r="T204"/>
  <c r="F204"/>
  <c r="T203"/>
  <c r="F203"/>
  <c r="T202"/>
  <c r="F202"/>
  <c r="T201"/>
  <c r="F201"/>
  <c r="T200"/>
  <c r="F200"/>
  <c r="T199"/>
  <c r="F199"/>
  <c r="T198"/>
  <c r="F198"/>
  <c r="T197"/>
  <c r="F197"/>
  <c r="T196"/>
  <c r="F196"/>
  <c r="T195"/>
  <c r="F195"/>
  <c r="T194"/>
  <c r="F194"/>
  <c r="T193"/>
  <c r="F193"/>
  <c r="T192"/>
  <c r="F192"/>
  <c r="T191"/>
  <c r="F191"/>
  <c r="T190"/>
  <c r="F190"/>
  <c r="T189"/>
  <c r="F189"/>
  <c r="T188"/>
  <c r="F188"/>
  <c r="T187"/>
  <c r="F187"/>
  <c r="T186"/>
  <c r="F186"/>
  <c r="T185"/>
  <c r="F185"/>
  <c r="T184"/>
  <c r="F184"/>
  <c r="T183"/>
  <c r="F183"/>
  <c r="T182"/>
  <c r="F182"/>
  <c r="T181"/>
  <c r="F181"/>
  <c r="T180"/>
  <c r="F180"/>
  <c r="T179"/>
  <c r="F179"/>
  <c r="T178"/>
  <c r="F178"/>
  <c r="T177"/>
  <c r="F177"/>
  <c r="T176"/>
  <c r="F176"/>
  <c r="T175"/>
  <c r="F175"/>
  <c r="T174"/>
  <c r="F174"/>
  <c r="T173"/>
  <c r="F173"/>
  <c r="T172"/>
  <c r="F172"/>
  <c r="T171"/>
  <c r="F171"/>
  <c r="T170"/>
  <c r="F170"/>
  <c r="T169"/>
  <c r="F169"/>
  <c r="T168"/>
  <c r="F168"/>
  <c r="T167"/>
  <c r="F167"/>
  <c r="T166"/>
  <c r="F166"/>
  <c r="T165"/>
  <c r="F165"/>
  <c r="T164"/>
  <c r="F164"/>
  <c r="T163"/>
  <c r="F163"/>
  <c r="T162"/>
  <c r="F162"/>
  <c r="T161"/>
  <c r="F161"/>
  <c r="T160"/>
  <c r="F160"/>
  <c r="T159"/>
  <c r="F159"/>
  <c r="T158"/>
  <c r="F158"/>
  <c r="T157"/>
  <c r="F157"/>
  <c r="T156"/>
  <c r="F156"/>
  <c r="T155"/>
  <c r="F155"/>
  <c r="T154"/>
  <c r="F154"/>
  <c r="T153"/>
  <c r="F153"/>
  <c r="T152"/>
  <c r="F152"/>
  <c r="T151"/>
  <c r="F151"/>
  <c r="T150"/>
  <c r="F150"/>
  <c r="T149"/>
  <c r="F149"/>
  <c r="T148"/>
  <c r="F148"/>
  <c r="T147"/>
  <c r="F147"/>
  <c r="T146"/>
  <c r="F146"/>
  <c r="T145"/>
  <c r="F145"/>
  <c r="T144"/>
  <c r="F144"/>
  <c r="T143"/>
  <c r="F143"/>
  <c r="T142"/>
  <c r="F142"/>
  <c r="T141"/>
  <c r="F141"/>
  <c r="T140"/>
  <c r="F140"/>
  <c r="T139"/>
  <c r="F139"/>
  <c r="T138"/>
  <c r="F138"/>
  <c r="T137"/>
  <c r="F137"/>
  <c r="T136"/>
  <c r="F136"/>
  <c r="T135"/>
  <c r="F135"/>
  <c r="T134"/>
  <c r="F134"/>
  <c r="T133"/>
  <c r="F133"/>
  <c r="T132"/>
  <c r="F132"/>
  <c r="T131"/>
  <c r="F131"/>
  <c r="T130"/>
  <c r="F130"/>
  <c r="T129"/>
  <c r="F129"/>
  <c r="T128"/>
  <c r="F128"/>
  <c r="T127"/>
  <c r="F127"/>
  <c r="T126"/>
  <c r="F126"/>
  <c r="T125"/>
  <c r="F125"/>
  <c r="T124"/>
  <c r="F124"/>
  <c r="T123"/>
  <c r="F123"/>
  <c r="T122"/>
  <c r="F122"/>
  <c r="T121"/>
  <c r="F121"/>
  <c r="T120"/>
  <c r="F120"/>
  <c r="T119"/>
  <c r="F119"/>
  <c r="T118"/>
  <c r="F118"/>
  <c r="T117"/>
  <c r="F117"/>
  <c r="T116"/>
  <c r="F116"/>
  <c r="T115"/>
  <c r="F115"/>
  <c r="T114"/>
  <c r="F114"/>
  <c r="T113"/>
  <c r="F113"/>
  <c r="T112"/>
  <c r="F112"/>
  <c r="T111"/>
  <c r="F111"/>
  <c r="T110"/>
  <c r="F110"/>
  <c r="T109"/>
  <c r="F109"/>
  <c r="T108"/>
  <c r="F108"/>
  <c r="T107"/>
  <c r="F107"/>
  <c r="T106"/>
  <c r="F106"/>
  <c r="T105"/>
  <c r="F105"/>
  <c r="T104"/>
  <c r="F104"/>
  <c r="T103"/>
  <c r="F103"/>
  <c r="T102"/>
  <c r="F102"/>
  <c r="T101"/>
  <c r="F101"/>
  <c r="T100"/>
  <c r="F100"/>
  <c r="T99"/>
  <c r="F99"/>
  <c r="T98"/>
  <c r="F98"/>
  <c r="T97"/>
  <c r="F97"/>
  <c r="T96"/>
  <c r="F96"/>
  <c r="T95"/>
  <c r="F95"/>
  <c r="T94"/>
  <c r="F94"/>
  <c r="T93"/>
  <c r="F93"/>
  <c r="T92"/>
  <c r="F92"/>
  <c r="T91"/>
  <c r="F91"/>
  <c r="T90"/>
  <c r="F90"/>
  <c r="T89"/>
  <c r="F89"/>
  <c r="T88"/>
  <c r="F88"/>
  <c r="T87"/>
  <c r="F87"/>
  <c r="T86"/>
  <c r="F86"/>
  <c r="T85"/>
  <c r="F85"/>
  <c r="T84"/>
  <c r="F84"/>
  <c r="T83"/>
  <c r="F83"/>
  <c r="T82"/>
  <c r="F82"/>
  <c r="T81"/>
  <c r="F81"/>
  <c r="T80"/>
  <c r="F80"/>
  <c r="T79"/>
  <c r="F79"/>
  <c r="T78"/>
  <c r="F78"/>
  <c r="T77"/>
  <c r="F77"/>
  <c r="T76"/>
  <c r="F76"/>
  <c r="T75"/>
  <c r="F75"/>
  <c r="T74"/>
  <c r="F74"/>
  <c r="T73"/>
  <c r="F73"/>
  <c r="T72"/>
  <c r="F72"/>
  <c r="T71"/>
  <c r="F71"/>
  <c r="T70"/>
  <c r="F70"/>
  <c r="T69"/>
  <c r="F69"/>
  <c r="T68"/>
  <c r="F68"/>
  <c r="T67"/>
  <c r="F67"/>
  <c r="T66"/>
  <c r="F66"/>
  <c r="T65"/>
  <c r="F65"/>
  <c r="T64"/>
  <c r="F64"/>
  <c r="T63"/>
  <c r="F63"/>
  <c r="T62"/>
  <c r="F62"/>
  <c r="T61"/>
  <c r="F61"/>
  <c r="T60"/>
  <c r="F60"/>
  <c r="T59"/>
  <c r="F59"/>
  <c r="T58"/>
  <c r="F58"/>
  <c r="T57"/>
  <c r="F57"/>
  <c r="T56"/>
  <c r="F56"/>
  <c r="T55"/>
  <c r="F55"/>
  <c r="T54"/>
  <c r="F54"/>
  <c r="T53"/>
  <c r="F53"/>
  <c r="T52"/>
  <c r="F52"/>
  <c r="T51"/>
  <c r="F51"/>
  <c r="T50"/>
  <c r="F50"/>
  <c r="T49"/>
  <c r="F49"/>
  <c r="T48"/>
  <c r="F48"/>
  <c r="T47"/>
  <c r="F47"/>
  <c r="T46"/>
  <c r="F46"/>
  <c r="T45"/>
  <c r="F45"/>
  <c r="T44"/>
  <c r="F44"/>
  <c r="T43"/>
  <c r="F43"/>
  <c r="T42"/>
  <c r="F42"/>
  <c r="T41"/>
  <c r="F41"/>
  <c r="T40"/>
  <c r="F40"/>
  <c r="T39"/>
  <c r="F39"/>
  <c r="T38"/>
  <c r="F38"/>
  <c r="T37"/>
  <c r="F37"/>
  <c r="T36"/>
  <c r="F36"/>
  <c r="T35"/>
  <c r="F35"/>
  <c r="T34"/>
  <c r="F34"/>
  <c r="T33"/>
  <c r="F33"/>
  <c r="T32"/>
  <c r="F32"/>
  <c r="T31"/>
  <c r="F31"/>
  <c r="T30"/>
  <c r="F30"/>
  <c r="T29"/>
  <c r="F29"/>
  <c r="T28"/>
  <c r="F28"/>
  <c r="T27"/>
  <c r="F27"/>
  <c r="T26"/>
  <c r="F26"/>
  <c r="T25"/>
  <c r="F25"/>
  <c r="T24"/>
  <c r="F24"/>
  <c r="T23"/>
  <c r="F23"/>
  <c r="T22"/>
  <c r="F22"/>
  <c r="T21"/>
  <c r="F21"/>
  <c r="T20"/>
  <c r="F20"/>
  <c r="T19"/>
  <c r="F19"/>
  <c r="T18"/>
  <c r="F18"/>
  <c r="T17"/>
  <c r="F17"/>
  <c r="T16"/>
  <c r="F16"/>
  <c r="T15"/>
  <c r="F15"/>
  <c r="T14"/>
  <c r="F14"/>
  <c r="T13"/>
  <c r="F13"/>
  <c r="T12"/>
  <c r="F12"/>
  <c r="AO11"/>
  <c r="T11"/>
  <c r="F11"/>
  <c r="T10"/>
  <c r="F10"/>
  <c r="T9"/>
  <c r="F9"/>
  <c r="T8"/>
  <c r="F8"/>
  <c r="T7"/>
  <c r="F7"/>
  <c r="T6"/>
  <c r="F6"/>
  <c r="T5"/>
  <c r="F5"/>
  <c r="T4"/>
  <c r="F4"/>
  <c r="T3"/>
  <c r="F3"/>
  <c r="AU2"/>
  <c r="T2"/>
  <c r="F2"/>
  <c r="C291" i="6" a="1"/>
  <c r="C291" s="1"/>
  <c r="B291" a="1"/>
  <c r="B291" s="1"/>
  <c r="A291" a="1"/>
  <c r="A291" s="1"/>
  <c r="C290" a="1"/>
  <c r="C290" s="1"/>
  <c r="B290" a="1"/>
  <c r="B290" s="1"/>
  <c r="A290" a="1"/>
  <c r="A290" s="1"/>
  <c r="C289" a="1"/>
  <c r="C289" s="1"/>
  <c r="B289" a="1"/>
  <c r="B289" s="1"/>
  <c r="A289" a="1"/>
  <c r="A289" s="1"/>
  <c r="C288" a="1"/>
  <c r="C288" s="1"/>
  <c r="B288" a="1"/>
  <c r="B288"/>
  <c r="A288" a="1"/>
  <c r="A288"/>
  <c r="C287" a="1"/>
  <c r="C287"/>
  <c r="B287" a="1"/>
  <c r="B287" s="1"/>
  <c r="A287" a="1"/>
  <c r="A287" s="1"/>
  <c r="C286" a="1"/>
  <c r="C286" s="1"/>
  <c r="B286" a="1"/>
  <c r="B286" s="1"/>
  <c r="A286" a="1"/>
  <c r="A286" s="1"/>
  <c r="C285" a="1"/>
  <c r="C285" s="1"/>
  <c r="B285" a="1"/>
  <c r="B285" s="1"/>
  <c r="A285" a="1"/>
  <c r="A285" s="1"/>
  <c r="C284" a="1"/>
  <c r="C284" s="1"/>
  <c r="B284" a="1"/>
  <c r="B284" s="1"/>
  <c r="A284" a="1"/>
  <c r="A284" s="1"/>
  <c r="C283" a="1"/>
  <c r="C283" s="1"/>
  <c r="B283" a="1"/>
  <c r="B283" s="1"/>
  <c r="A283" a="1"/>
  <c r="A283" s="1"/>
  <c r="C282" a="1"/>
  <c r="C282" s="1"/>
  <c r="B282" a="1"/>
  <c r="B282" s="1"/>
  <c r="A282" a="1"/>
  <c r="A282"/>
  <c r="C281" a="1"/>
  <c r="C281"/>
  <c r="B281" a="1"/>
  <c r="B281" s="1"/>
  <c r="A281" a="1"/>
  <c r="A281" s="1"/>
  <c r="C280" a="1"/>
  <c r="C280" s="1"/>
  <c r="B280" a="1"/>
  <c r="B280"/>
  <c r="A280" a="1"/>
  <c r="A280"/>
  <c r="C279" a="1"/>
  <c r="C279" s="1"/>
  <c r="B279" a="1"/>
  <c r="B279" s="1"/>
  <c r="A279" a="1"/>
  <c r="A279" s="1"/>
  <c r="C278" a="1"/>
  <c r="C278"/>
  <c r="B278" a="1"/>
  <c r="B278" s="1"/>
  <c r="A278" a="1"/>
  <c r="A278" s="1"/>
  <c r="C277" a="1"/>
  <c r="C277"/>
  <c r="B277" a="1"/>
  <c r="B277" s="1"/>
  <c r="A277" a="1"/>
  <c r="A277" s="1"/>
  <c r="C276" a="1"/>
  <c r="C276" s="1"/>
  <c r="B276" a="1"/>
  <c r="B276" s="1"/>
  <c r="A276" a="1"/>
  <c r="A276" s="1"/>
  <c r="C275" a="1"/>
  <c r="C275"/>
  <c r="B275" a="1"/>
  <c r="B275" s="1"/>
  <c r="A275" a="1"/>
  <c r="A275" s="1"/>
  <c r="C274" a="1"/>
  <c r="C274"/>
  <c r="B274" a="1"/>
  <c r="B274"/>
  <c r="A274" a="1"/>
  <c r="A274"/>
  <c r="C273" a="1"/>
  <c r="C273"/>
  <c r="B273" a="1"/>
  <c r="B273" s="1"/>
  <c r="A273" a="1"/>
  <c r="A273" s="1"/>
  <c r="C272" a="1"/>
  <c r="C272" s="1"/>
  <c r="B272" a="1"/>
  <c r="B272"/>
  <c r="A272" a="1"/>
  <c r="A272" s="1"/>
  <c r="C271" a="1"/>
  <c r="C271" s="1"/>
  <c r="B271" a="1"/>
  <c r="B271" s="1"/>
  <c r="A271" a="1"/>
  <c r="A271" s="1"/>
  <c r="C270" a="1"/>
  <c r="C270" s="1"/>
  <c r="B270" a="1"/>
  <c r="B270" s="1"/>
  <c r="A270" a="1"/>
  <c r="A270"/>
  <c r="C269" a="1"/>
  <c r="C269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 s="1"/>
  <c r="B266" a="1"/>
  <c r="B266"/>
  <c r="A266" a="1"/>
  <c r="A266"/>
  <c r="C265" a="1"/>
  <c r="C265"/>
  <c r="B265" a="1"/>
  <c r="B265" s="1"/>
  <c r="A265" a="1"/>
  <c r="A265" s="1"/>
  <c r="C264" a="1"/>
  <c r="C264" s="1"/>
  <c r="B264" a="1"/>
  <c r="B264" s="1"/>
  <c r="A264" a="1"/>
  <c r="A264"/>
  <c r="C263" a="1"/>
  <c r="C263" s="1"/>
  <c r="B263" a="1"/>
  <c r="B263" s="1"/>
  <c r="A263" a="1"/>
  <c r="A263" s="1"/>
  <c r="C262" a="1"/>
  <c r="C262" s="1"/>
  <c r="B262" a="1"/>
  <c r="B262" s="1"/>
  <c r="A262" a="1"/>
  <c r="A262"/>
  <c r="X286" i="5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U53"/>
  <c r="X52"/>
  <c r="X51"/>
  <c r="X50"/>
  <c r="X49"/>
  <c r="X48"/>
  <c r="X47"/>
  <c r="U47"/>
  <c r="X46"/>
  <c r="X45"/>
  <c r="X44"/>
  <c r="X43"/>
  <c r="X42"/>
  <c r="X41"/>
  <c r="U41"/>
  <c r="X40"/>
  <c r="X39"/>
  <c r="X38"/>
  <c r="X37"/>
  <c r="X36"/>
  <c r="X35"/>
  <c r="X34"/>
  <c r="X33"/>
  <c r="X32"/>
  <c r="X31"/>
  <c r="X30"/>
  <c r="X29"/>
  <c r="X28"/>
  <c r="AS27"/>
  <c r="AP27"/>
  <c r="X27"/>
  <c r="U27"/>
  <c r="AP26"/>
  <c r="X26"/>
  <c r="X25"/>
  <c r="AT24"/>
  <c r="X24"/>
  <c r="AT23"/>
  <c r="AS23"/>
  <c r="X23"/>
  <c r="AT22"/>
  <c r="AS22"/>
  <c r="AR22"/>
  <c r="X22"/>
  <c r="AT21"/>
  <c r="AS21"/>
  <c r="AR21"/>
  <c r="AQ21"/>
  <c r="X21"/>
  <c r="U21"/>
  <c r="AT20"/>
  <c r="AS20"/>
  <c r="AR20"/>
  <c r="AQ20"/>
  <c r="AP20"/>
  <c r="X20"/>
  <c r="AX19"/>
  <c r="AW19"/>
  <c r="AV19"/>
  <c r="AU19"/>
  <c r="X19"/>
  <c r="AY18"/>
  <c r="AX18"/>
  <c r="AW18"/>
  <c r="AV18"/>
  <c r="AU18"/>
  <c r="X18"/>
  <c r="X17"/>
  <c r="X16"/>
  <c r="X15"/>
  <c r="U15"/>
  <c r="X14"/>
  <c r="X13"/>
  <c r="AS12"/>
  <c r="X12"/>
  <c r="X11"/>
  <c r="X10"/>
  <c r="X9"/>
  <c r="U9"/>
  <c r="X8"/>
  <c r="X7"/>
  <c r="X6"/>
  <c r="X5"/>
  <c r="X4"/>
  <c r="AZ3"/>
  <c r="X3"/>
  <c r="AZ2"/>
  <c r="X2"/>
  <c r="F42" i="4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W252" i="3"/>
  <c r="V252"/>
  <c r="U252"/>
  <c r="T252"/>
  <c r="S252"/>
  <c r="R252"/>
  <c r="Q252"/>
  <c r="P252"/>
  <c r="O252"/>
  <c r="N252"/>
  <c r="M252"/>
  <c r="W251"/>
  <c r="V251"/>
  <c r="U251"/>
  <c r="T251"/>
  <c r="S251"/>
  <c r="R251"/>
  <c r="Q251"/>
  <c r="P251"/>
  <c r="O251"/>
  <c r="N251"/>
  <c r="M251"/>
  <c r="W250"/>
  <c r="V250"/>
  <c r="U250"/>
  <c r="T250"/>
  <c r="S250"/>
  <c r="R250"/>
  <c r="Q250"/>
  <c r="P250"/>
  <c r="O250"/>
  <c r="N250"/>
  <c r="M250"/>
  <c r="W249"/>
  <c r="V249"/>
  <c r="U249"/>
  <c r="T249"/>
  <c r="S249"/>
  <c r="R249"/>
  <c r="Q249"/>
  <c r="P249"/>
  <c r="O249"/>
  <c r="N249"/>
  <c r="M249"/>
  <c r="W248"/>
  <c r="V248"/>
  <c r="U248"/>
  <c r="T248"/>
  <c r="S248"/>
  <c r="R248"/>
  <c r="Q248"/>
  <c r="P248"/>
  <c r="O248"/>
  <c r="N248"/>
  <c r="M248"/>
  <c r="W247"/>
  <c r="V247"/>
  <c r="U247"/>
  <c r="T247"/>
  <c r="S247"/>
  <c r="R247"/>
  <c r="Q247"/>
  <c r="P247"/>
  <c r="O247"/>
  <c r="N247"/>
  <c r="M247"/>
  <c r="W246"/>
  <c r="V246"/>
  <c r="U246"/>
  <c r="T246"/>
  <c r="S246"/>
  <c r="R246"/>
  <c r="Q246"/>
  <c r="P246"/>
  <c r="O246"/>
  <c r="N246"/>
  <c r="M246"/>
  <c r="W245"/>
  <c r="V245"/>
  <c r="U245"/>
  <c r="T245"/>
  <c r="S245"/>
  <c r="R245"/>
  <c r="Q245"/>
  <c r="P245"/>
  <c r="O245"/>
  <c r="N245"/>
  <c r="M245"/>
  <c r="W244"/>
  <c r="V244"/>
  <c r="U244"/>
  <c r="T244"/>
  <c r="S244"/>
  <c r="R244"/>
  <c r="Q244"/>
  <c r="P244"/>
  <c r="O244"/>
  <c r="N244"/>
  <c r="M244"/>
  <c r="W243"/>
  <c r="V243"/>
  <c r="U243"/>
  <c r="T243"/>
  <c r="S243"/>
  <c r="R243"/>
  <c r="Q243"/>
  <c r="P243"/>
  <c r="O243"/>
  <c r="N243"/>
  <c r="M243"/>
  <c r="W242"/>
  <c r="V242"/>
  <c r="U242"/>
  <c r="T242"/>
  <c r="S242"/>
  <c r="R242"/>
  <c r="Q242"/>
  <c r="P242"/>
  <c r="O242"/>
  <c r="N242"/>
  <c r="M242"/>
  <c r="W241"/>
  <c r="V241"/>
  <c r="U241"/>
  <c r="T241"/>
  <c r="S241"/>
  <c r="R241"/>
  <c r="Q241"/>
  <c r="P241"/>
  <c r="O241"/>
  <c r="N241"/>
  <c r="M241"/>
  <c r="W240"/>
  <c r="V240"/>
  <c r="U240"/>
  <c r="T240"/>
  <c r="S240"/>
  <c r="R240"/>
  <c r="Q240"/>
  <c r="P240"/>
  <c r="O240"/>
  <c r="N240"/>
  <c r="M240"/>
  <c r="W239"/>
  <c r="V239"/>
  <c r="U239"/>
  <c r="T239"/>
  <c r="S239"/>
  <c r="R239"/>
  <c r="Q239"/>
  <c r="P239"/>
  <c r="O239"/>
  <c r="N239"/>
  <c r="M239"/>
  <c r="W238"/>
  <c r="V238"/>
  <c r="U238"/>
  <c r="T238"/>
  <c r="S238"/>
  <c r="R238"/>
  <c r="Q238"/>
  <c r="P238"/>
  <c r="O238"/>
  <c r="N238"/>
  <c r="M238"/>
  <c r="W237"/>
  <c r="V237"/>
  <c r="U237"/>
  <c r="T237"/>
  <c r="S237"/>
  <c r="R237"/>
  <c r="Q237"/>
  <c r="P237"/>
  <c r="O237"/>
  <c r="N237"/>
  <c r="M237"/>
  <c r="W236"/>
  <c r="V236"/>
  <c r="U236"/>
  <c r="T236"/>
  <c r="S236"/>
  <c r="R236"/>
  <c r="Q236"/>
  <c r="P236"/>
  <c r="O236"/>
  <c r="N236"/>
  <c r="M236"/>
  <c r="W235"/>
  <c r="V235"/>
  <c r="U235"/>
  <c r="T235"/>
  <c r="S235"/>
  <c r="R235"/>
  <c r="Q235"/>
  <c r="P235"/>
  <c r="O235"/>
  <c r="N235"/>
  <c r="M235"/>
  <c r="W234"/>
  <c r="V234"/>
  <c r="U234"/>
  <c r="T234"/>
  <c r="S234"/>
  <c r="R234"/>
  <c r="Q234"/>
  <c r="P234"/>
  <c r="O234"/>
  <c r="N234"/>
  <c r="M234"/>
  <c r="W233"/>
  <c r="V233"/>
  <c r="U233"/>
  <c r="T233"/>
  <c r="S233"/>
  <c r="R233"/>
  <c r="Q233"/>
  <c r="P233"/>
  <c r="O233"/>
  <c r="N233"/>
  <c r="M233"/>
  <c r="W232"/>
  <c r="V232"/>
  <c r="U232"/>
  <c r="T232"/>
  <c r="S232"/>
  <c r="R232"/>
  <c r="Q232"/>
  <c r="P232"/>
  <c r="O232"/>
  <c r="N232"/>
  <c r="M232"/>
  <c r="W231"/>
  <c r="V231"/>
  <c r="U231"/>
  <c r="T231"/>
  <c r="S231"/>
  <c r="R231"/>
  <c r="Q231"/>
  <c r="P231"/>
  <c r="O231"/>
  <c r="N231"/>
  <c r="M231"/>
  <c r="W230"/>
  <c r="V230"/>
  <c r="U230"/>
  <c r="T230"/>
  <c r="S230"/>
  <c r="R230"/>
  <c r="Q230"/>
  <c r="P230"/>
  <c r="O230"/>
  <c r="N230"/>
  <c r="M230"/>
  <c r="W229"/>
  <c r="V229"/>
  <c r="U229"/>
  <c r="T229"/>
  <c r="S229"/>
  <c r="R229"/>
  <c r="Q229"/>
  <c r="P229"/>
  <c r="O229"/>
  <c r="N229"/>
  <c r="M229"/>
  <c r="W228"/>
  <c r="V228"/>
  <c r="U228"/>
  <c r="T228"/>
  <c r="S228"/>
  <c r="R228"/>
  <c r="Q228"/>
  <c r="P228"/>
  <c r="O228"/>
  <c r="N228"/>
  <c r="M228"/>
  <c r="W227"/>
  <c r="V227"/>
  <c r="U227"/>
  <c r="T227"/>
  <c r="S227"/>
  <c r="R227"/>
  <c r="Q227"/>
  <c r="P227"/>
  <c r="O227"/>
  <c r="N227"/>
  <c r="M227"/>
  <c r="W226"/>
  <c r="V226"/>
  <c r="U226"/>
  <c r="T226"/>
  <c r="S226"/>
  <c r="R226"/>
  <c r="Q226"/>
  <c r="P226"/>
  <c r="O226"/>
  <c r="N226"/>
  <c r="M226"/>
  <c r="W225"/>
  <c r="V225"/>
  <c r="U225"/>
  <c r="T225"/>
  <c r="S225"/>
  <c r="R225"/>
  <c r="Q225"/>
  <c r="P225"/>
  <c r="O225"/>
  <c r="N225"/>
  <c r="M225"/>
  <c r="W224"/>
  <c r="V224"/>
  <c r="U224"/>
  <c r="T224"/>
  <c r="S224"/>
  <c r="R224"/>
  <c r="Q224"/>
  <c r="P224"/>
  <c r="O224"/>
  <c r="N224"/>
  <c r="M224"/>
  <c r="W223"/>
  <c r="V223"/>
  <c r="U223"/>
  <c r="T223"/>
  <c r="S223"/>
  <c r="R223"/>
  <c r="Q223"/>
  <c r="P223"/>
  <c r="O223"/>
  <c r="N223"/>
  <c r="M223"/>
  <c r="W222"/>
  <c r="V222"/>
  <c r="U222"/>
  <c r="T222"/>
  <c r="S222"/>
  <c r="R222"/>
  <c r="Q222"/>
  <c r="P222"/>
  <c r="O222"/>
  <c r="N222"/>
  <c r="M222"/>
  <c r="W221"/>
  <c r="V221"/>
  <c r="U221"/>
  <c r="T221"/>
  <c r="S221"/>
  <c r="R221"/>
  <c r="Q221"/>
  <c r="P221"/>
  <c r="O221"/>
  <c r="N221"/>
  <c r="M221"/>
  <c r="W220"/>
  <c r="V220"/>
  <c r="U220"/>
  <c r="T220"/>
  <c r="S220"/>
  <c r="R220"/>
  <c r="Q220"/>
  <c r="P220"/>
  <c r="O220"/>
  <c r="N220"/>
  <c r="M220"/>
  <c r="W219"/>
  <c r="V219"/>
  <c r="U219"/>
  <c r="T219"/>
  <c r="S219"/>
  <c r="R219"/>
  <c r="Q219"/>
  <c r="P219"/>
  <c r="O219"/>
  <c r="N219"/>
  <c r="M219"/>
  <c r="W218"/>
  <c r="V218"/>
  <c r="U218"/>
  <c r="T218"/>
  <c r="S218"/>
  <c r="R218"/>
  <c r="Q218"/>
  <c r="P218"/>
  <c r="O218"/>
  <c r="N218"/>
  <c r="M218"/>
  <c r="W217"/>
  <c r="V217"/>
  <c r="U217"/>
  <c r="T217"/>
  <c r="S217"/>
  <c r="R217"/>
  <c r="Q217"/>
  <c r="P217"/>
  <c r="O217"/>
  <c r="N217"/>
  <c r="M217"/>
  <c r="W216"/>
  <c r="V216"/>
  <c r="U216"/>
  <c r="T216"/>
  <c r="S216"/>
  <c r="R216"/>
  <c r="Q216"/>
  <c r="P216"/>
  <c r="O216"/>
  <c r="N216"/>
  <c r="M216"/>
  <c r="W215"/>
  <c r="V215"/>
  <c r="U215"/>
  <c r="T215"/>
  <c r="S215"/>
  <c r="R215"/>
  <c r="Q215"/>
  <c r="P215"/>
  <c r="O215"/>
  <c r="N215"/>
  <c r="M215"/>
  <c r="W214"/>
  <c r="V214"/>
  <c r="U214"/>
  <c r="T214"/>
  <c r="S214"/>
  <c r="R214"/>
  <c r="Q214"/>
  <c r="P214"/>
  <c r="O214"/>
  <c r="N214"/>
  <c r="M214"/>
  <c r="W213"/>
  <c r="V213"/>
  <c r="U213"/>
  <c r="T213"/>
  <c r="S213"/>
  <c r="R213"/>
  <c r="Q213"/>
  <c r="P213"/>
  <c r="O213"/>
  <c r="N213"/>
  <c r="M213"/>
  <c r="W212"/>
  <c r="V212"/>
  <c r="U212"/>
  <c r="T212"/>
  <c r="S212"/>
  <c r="R212"/>
  <c r="Q212"/>
  <c r="P212"/>
  <c r="O212"/>
  <c r="N212"/>
  <c r="M212"/>
  <c r="W211"/>
  <c r="V211"/>
  <c r="U211"/>
  <c r="T211"/>
  <c r="S211"/>
  <c r="R211"/>
  <c r="Q211"/>
  <c r="P211"/>
  <c r="O211"/>
  <c r="N211"/>
  <c r="M211"/>
  <c r="W210"/>
  <c r="V210"/>
  <c r="U210"/>
  <c r="T210"/>
  <c r="S210"/>
  <c r="R210"/>
  <c r="Q210"/>
  <c r="P210"/>
  <c r="O210"/>
  <c r="N210"/>
  <c r="M210"/>
  <c r="W209"/>
  <c r="V209"/>
  <c r="U209"/>
  <c r="T209"/>
  <c r="S209"/>
  <c r="R209"/>
  <c r="Q209"/>
  <c r="P209"/>
  <c r="O209"/>
  <c r="N209"/>
  <c r="M209"/>
  <c r="W208"/>
  <c r="V208"/>
  <c r="U208"/>
  <c r="T208"/>
  <c r="S208"/>
  <c r="R208"/>
  <c r="Q208"/>
  <c r="P208"/>
  <c r="O208"/>
  <c r="N208"/>
  <c r="M208"/>
  <c r="W207"/>
  <c r="V207"/>
  <c r="U207"/>
  <c r="T207"/>
  <c r="S207"/>
  <c r="R207"/>
  <c r="Q207"/>
  <c r="P207"/>
  <c r="O207"/>
  <c r="N207"/>
  <c r="M207"/>
  <c r="W206"/>
  <c r="V206"/>
  <c r="U206"/>
  <c r="T206"/>
  <c r="S206"/>
  <c r="R206"/>
  <c r="Q206"/>
  <c r="P206"/>
  <c r="O206"/>
  <c r="N206"/>
  <c r="M206"/>
  <c r="W205"/>
  <c r="V205"/>
  <c r="U205"/>
  <c r="T205"/>
  <c r="S205"/>
  <c r="R205"/>
  <c r="Q205"/>
  <c r="P205"/>
  <c r="O205"/>
  <c r="N205"/>
  <c r="M205"/>
  <c r="W204"/>
  <c r="V204"/>
  <c r="U204"/>
  <c r="T204"/>
  <c r="S204"/>
  <c r="R204"/>
  <c r="Q204"/>
  <c r="P204"/>
  <c r="O204"/>
  <c r="N204"/>
  <c r="M204"/>
  <c r="W203"/>
  <c r="V203"/>
  <c r="U203"/>
  <c r="T203"/>
  <c r="S203"/>
  <c r="R203"/>
  <c r="Q203"/>
  <c r="P203"/>
  <c r="O203"/>
  <c r="N203"/>
  <c r="M203"/>
  <c r="W202"/>
  <c r="V202"/>
  <c r="U202"/>
  <c r="T202"/>
  <c r="S202"/>
  <c r="R202"/>
  <c r="Q202"/>
  <c r="P202"/>
  <c r="O202"/>
  <c r="N202"/>
  <c r="M202"/>
  <c r="W201"/>
  <c r="V201"/>
  <c r="U201"/>
  <c r="T201"/>
  <c r="S201"/>
  <c r="R201"/>
  <c r="Q201"/>
  <c r="P201"/>
  <c r="O201"/>
  <c r="N201"/>
  <c r="M201"/>
  <c r="W200"/>
  <c r="V200"/>
  <c r="U200"/>
  <c r="T200"/>
  <c r="S200"/>
  <c r="R200"/>
  <c r="Q200"/>
  <c r="P200"/>
  <c r="O200"/>
  <c r="N200"/>
  <c r="M200"/>
  <c r="W199"/>
  <c r="V199"/>
  <c r="U199"/>
  <c r="T199"/>
  <c r="S199"/>
  <c r="R199"/>
  <c r="Q199"/>
  <c r="P199"/>
  <c r="O199"/>
  <c r="N199"/>
  <c r="M199"/>
  <c r="W198"/>
  <c r="V198"/>
  <c r="U198"/>
  <c r="T198"/>
  <c r="S198"/>
  <c r="R198"/>
  <c r="Q198"/>
  <c r="P198"/>
  <c r="O198"/>
  <c r="N198"/>
  <c r="M198"/>
  <c r="W197"/>
  <c r="V197"/>
  <c r="U197"/>
  <c r="T197"/>
  <c r="S197"/>
  <c r="R197"/>
  <c r="Q197"/>
  <c r="P197"/>
  <c r="O197"/>
  <c r="N197"/>
  <c r="M197"/>
  <c r="W196"/>
  <c r="V196"/>
  <c r="U196"/>
  <c r="T196"/>
  <c r="S196"/>
  <c r="R196"/>
  <c r="Q196"/>
  <c r="P196"/>
  <c r="O196"/>
  <c r="N196"/>
  <c r="M196"/>
  <c r="W195"/>
  <c r="V195"/>
  <c r="U195"/>
  <c r="T195"/>
  <c r="S195"/>
  <c r="R195"/>
  <c r="Q195"/>
  <c r="P195"/>
  <c r="O195"/>
  <c r="N195"/>
  <c r="M195"/>
  <c r="W194"/>
  <c r="V194"/>
  <c r="U194"/>
  <c r="T194"/>
  <c r="S194"/>
  <c r="R194"/>
  <c r="Q194"/>
  <c r="P194"/>
  <c r="O194"/>
  <c r="N194"/>
  <c r="M194"/>
  <c r="W193"/>
  <c r="V193"/>
  <c r="U193"/>
  <c r="T193"/>
  <c r="S193"/>
  <c r="R193"/>
  <c r="Q193"/>
  <c r="P193"/>
  <c r="O193"/>
  <c r="N193"/>
  <c r="M193"/>
  <c r="W192"/>
  <c r="V192"/>
  <c r="U192"/>
  <c r="T192"/>
  <c r="S192"/>
  <c r="R192"/>
  <c r="Q192"/>
  <c r="P192"/>
  <c r="O192"/>
  <c r="N192"/>
  <c r="M192"/>
  <c r="W191"/>
  <c r="V191"/>
  <c r="U191"/>
  <c r="T191"/>
  <c r="S191"/>
  <c r="R191"/>
  <c r="Q191"/>
  <c r="P191"/>
  <c r="O191"/>
  <c r="N191"/>
  <c r="M191"/>
  <c r="W190"/>
  <c r="V190"/>
  <c r="U190"/>
  <c r="T190"/>
  <c r="S190"/>
  <c r="R190"/>
  <c r="Q190"/>
  <c r="P190"/>
  <c r="O190"/>
  <c r="N190"/>
  <c r="M190"/>
  <c r="W189"/>
  <c r="V189"/>
  <c r="U189"/>
  <c r="T189"/>
  <c r="S189"/>
  <c r="R189"/>
  <c r="Q189"/>
  <c r="P189"/>
  <c r="O189"/>
  <c r="N189"/>
  <c r="M189"/>
  <c r="W188"/>
  <c r="V188"/>
  <c r="U188"/>
  <c r="T188"/>
  <c r="S188"/>
  <c r="R188"/>
  <c r="Q188"/>
  <c r="P188"/>
  <c r="O188"/>
  <c r="N188"/>
  <c r="M188"/>
  <c r="W187"/>
  <c r="V187"/>
  <c r="U187"/>
  <c r="T187"/>
  <c r="S187"/>
  <c r="R187"/>
  <c r="Q187"/>
  <c r="P187"/>
  <c r="O187"/>
  <c r="N187"/>
  <c r="M187"/>
  <c r="W186"/>
  <c r="V186"/>
  <c r="U186"/>
  <c r="T186"/>
  <c r="S186"/>
  <c r="R186"/>
  <c r="Q186"/>
  <c r="P186"/>
  <c r="O186"/>
  <c r="N186"/>
  <c r="M186"/>
  <c r="W185"/>
  <c r="V185"/>
  <c r="U185"/>
  <c r="T185"/>
  <c r="S185"/>
  <c r="R185"/>
  <c r="Q185"/>
  <c r="P185"/>
  <c r="O185"/>
  <c r="N185"/>
  <c r="M185"/>
  <c r="W184"/>
  <c r="V184"/>
  <c r="U184"/>
  <c r="T184"/>
  <c r="S184"/>
  <c r="R184"/>
  <c r="Q184"/>
  <c r="P184"/>
  <c r="O184"/>
  <c r="N184"/>
  <c r="M184"/>
  <c r="W183"/>
  <c r="V183"/>
  <c r="U183"/>
  <c r="T183"/>
  <c r="S183"/>
  <c r="R183"/>
  <c r="Q183"/>
  <c r="P183"/>
  <c r="O183"/>
  <c r="N183"/>
  <c r="M183"/>
  <c r="W182"/>
  <c r="V182"/>
  <c r="U182"/>
  <c r="T182"/>
  <c r="S182"/>
  <c r="R182"/>
  <c r="Q182"/>
  <c r="P182"/>
  <c r="O182"/>
  <c r="N182"/>
  <c r="M182"/>
  <c r="W181"/>
  <c r="V181"/>
  <c r="U181"/>
  <c r="T181"/>
  <c r="S181"/>
  <c r="R181"/>
  <c r="Q181"/>
  <c r="P181"/>
  <c r="O181"/>
  <c r="N181"/>
  <c r="M181"/>
  <c r="W180"/>
  <c r="V180"/>
  <c r="U180"/>
  <c r="T180"/>
  <c r="S180"/>
  <c r="R180"/>
  <c r="Q180"/>
  <c r="P180"/>
  <c r="O180"/>
  <c r="N180"/>
  <c r="M180"/>
  <c r="W179"/>
  <c r="V179"/>
  <c r="U179"/>
  <c r="T179"/>
  <c r="S179"/>
  <c r="R179"/>
  <c r="Q179"/>
  <c r="P179"/>
  <c r="O179"/>
  <c r="N179"/>
  <c r="M179"/>
  <c r="W178"/>
  <c r="V178"/>
  <c r="U178"/>
  <c r="T178"/>
  <c r="S178"/>
  <c r="R178"/>
  <c r="Q178"/>
  <c r="P178"/>
  <c r="O178"/>
  <c r="N178"/>
  <c r="M178"/>
  <c r="W177"/>
  <c r="V177"/>
  <c r="U177"/>
  <c r="T177"/>
  <c r="S177"/>
  <c r="R177"/>
  <c r="Q177"/>
  <c r="P177"/>
  <c r="O177"/>
  <c r="N177"/>
  <c r="M177"/>
  <c r="W176"/>
  <c r="V176"/>
  <c r="U176"/>
  <c r="T176"/>
  <c r="S176"/>
  <c r="R176"/>
  <c r="Q176"/>
  <c r="P176"/>
  <c r="O176"/>
  <c r="N176"/>
  <c r="M176"/>
  <c r="W175"/>
  <c r="V175"/>
  <c r="U175"/>
  <c r="T175"/>
  <c r="S175"/>
  <c r="R175"/>
  <c r="Q175"/>
  <c r="P175"/>
  <c r="O175"/>
  <c r="N175"/>
  <c r="M175"/>
  <c r="W174"/>
  <c r="V174"/>
  <c r="U174"/>
  <c r="T174"/>
  <c r="S174"/>
  <c r="R174"/>
  <c r="Q174"/>
  <c r="P174"/>
  <c r="O174"/>
  <c r="N174"/>
  <c r="M174"/>
  <c r="W173"/>
  <c r="V173"/>
  <c r="U173"/>
  <c r="T173"/>
  <c r="S173"/>
  <c r="R173"/>
  <c r="Q173"/>
  <c r="P173"/>
  <c r="O173"/>
  <c r="N173"/>
  <c r="M173"/>
  <c r="W172"/>
  <c r="V172"/>
  <c r="U172"/>
  <c r="T172"/>
  <c r="S172"/>
  <c r="R172"/>
  <c r="Q172"/>
  <c r="P172"/>
  <c r="O172"/>
  <c r="N172"/>
  <c r="M172"/>
  <c r="W171"/>
  <c r="V171"/>
  <c r="U171"/>
  <c r="T171"/>
  <c r="S171"/>
  <c r="R171"/>
  <c r="Q171"/>
  <c r="P171"/>
  <c r="O171"/>
  <c r="N171"/>
  <c r="M171"/>
  <c r="W170"/>
  <c r="V170"/>
  <c r="U170"/>
  <c r="T170"/>
  <c r="S170"/>
  <c r="R170"/>
  <c r="Q170"/>
  <c r="P170"/>
  <c r="O170"/>
  <c r="N170"/>
  <c r="M170"/>
  <c r="W169"/>
  <c r="V169"/>
  <c r="U169"/>
  <c r="T169"/>
  <c r="S169"/>
  <c r="R169"/>
  <c r="Q169"/>
  <c r="P169"/>
  <c r="O169"/>
  <c r="N169"/>
  <c r="M169"/>
  <c r="W168"/>
  <c r="V168"/>
  <c r="U168"/>
  <c r="T168"/>
  <c r="S168"/>
  <c r="R168"/>
  <c r="Q168"/>
  <c r="P168"/>
  <c r="O168"/>
  <c r="N168"/>
  <c r="M168"/>
  <c r="W167"/>
  <c r="V167"/>
  <c r="U167"/>
  <c r="T167"/>
  <c r="S167"/>
  <c r="R167"/>
  <c r="Q167"/>
  <c r="P167"/>
  <c r="O167"/>
  <c r="N167"/>
  <c r="M167"/>
  <c r="W166"/>
  <c r="V166"/>
  <c r="U166"/>
  <c r="T166"/>
  <c r="S166"/>
  <c r="R166"/>
  <c r="Q166"/>
  <c r="P166"/>
  <c r="O166"/>
  <c r="N166"/>
  <c r="M166"/>
  <c r="W165"/>
  <c r="V165"/>
  <c r="U165"/>
  <c r="T165"/>
  <c r="S165"/>
  <c r="R165"/>
  <c r="Q165"/>
  <c r="P165"/>
  <c r="O165"/>
  <c r="N165"/>
  <c r="M165"/>
  <c r="W164"/>
  <c r="V164"/>
  <c r="U164"/>
  <c r="T164"/>
  <c r="S164"/>
  <c r="R164"/>
  <c r="Q164"/>
  <c r="P164"/>
  <c r="O164"/>
  <c r="N164"/>
  <c r="M164"/>
  <c r="W163"/>
  <c r="V163"/>
  <c r="U163"/>
  <c r="T163"/>
  <c r="S163"/>
  <c r="R163"/>
  <c r="Q163"/>
  <c r="P163"/>
  <c r="O163"/>
  <c r="N163"/>
  <c r="M163"/>
  <c r="W162"/>
  <c r="V162"/>
  <c r="U162"/>
  <c r="T162"/>
  <c r="S162"/>
  <c r="R162"/>
  <c r="Q162"/>
  <c r="P162"/>
  <c r="O162"/>
  <c r="N162"/>
  <c r="M162"/>
  <c r="W161"/>
  <c r="V161"/>
  <c r="U161"/>
  <c r="T161"/>
  <c r="S161"/>
  <c r="R161"/>
  <c r="Q161"/>
  <c r="P161"/>
  <c r="O161"/>
  <c r="N161"/>
  <c r="M161"/>
  <c r="W160"/>
  <c r="V160"/>
  <c r="U160"/>
  <c r="T160"/>
  <c r="S160"/>
  <c r="R160"/>
  <c r="Q160"/>
  <c r="P160"/>
  <c r="O160"/>
  <c r="N160"/>
  <c r="M160"/>
  <c r="W159"/>
  <c r="V159"/>
  <c r="U159"/>
  <c r="T159"/>
  <c r="S159"/>
  <c r="R159"/>
  <c r="Q159"/>
  <c r="P159"/>
  <c r="O159"/>
  <c r="N159"/>
  <c r="M159"/>
  <c r="W158"/>
  <c r="V158"/>
  <c r="U158"/>
  <c r="T158"/>
  <c r="S158"/>
  <c r="R158"/>
  <c r="Q158"/>
  <c r="P158"/>
  <c r="O158"/>
  <c r="N158"/>
  <c r="M158"/>
  <c r="W157"/>
  <c r="V157"/>
  <c r="U157"/>
  <c r="T157"/>
  <c r="S157"/>
  <c r="R157"/>
  <c r="Q157"/>
  <c r="P157"/>
  <c r="O157"/>
  <c r="N157"/>
  <c r="M157"/>
  <c r="W156"/>
  <c r="V156"/>
  <c r="U156"/>
  <c r="T156"/>
  <c r="S156"/>
  <c r="R156"/>
  <c r="Q156"/>
  <c r="P156"/>
  <c r="O156"/>
  <c r="N156"/>
  <c r="M156"/>
  <c r="W155"/>
  <c r="V155"/>
  <c r="U155"/>
  <c r="T155"/>
  <c r="S155"/>
  <c r="R155"/>
  <c r="Q155"/>
  <c r="P155"/>
  <c r="O155"/>
  <c r="N155"/>
  <c r="M155"/>
  <c r="W154"/>
  <c r="V154"/>
  <c r="U154"/>
  <c r="T154"/>
  <c r="S154"/>
  <c r="R154"/>
  <c r="Q154"/>
  <c r="P154"/>
  <c r="O154"/>
  <c r="N154"/>
  <c r="M154"/>
  <c r="W153"/>
  <c r="V153"/>
  <c r="U153"/>
  <c r="T153"/>
  <c r="S153"/>
  <c r="R153"/>
  <c r="Q153"/>
  <c r="P153"/>
  <c r="O153"/>
  <c r="N153"/>
  <c r="M153"/>
  <c r="W152"/>
  <c r="V152"/>
  <c r="U152"/>
  <c r="T152"/>
  <c r="S152"/>
  <c r="R152"/>
  <c r="Q152"/>
  <c r="P152"/>
  <c r="O152"/>
  <c r="N152"/>
  <c r="M152"/>
  <c r="W151"/>
  <c r="V151"/>
  <c r="U151"/>
  <c r="T151"/>
  <c r="S151"/>
  <c r="R151"/>
  <c r="Q151"/>
  <c r="P151"/>
  <c r="O151"/>
  <c r="N151"/>
  <c r="M151"/>
  <c r="W150"/>
  <c r="V150"/>
  <c r="U150"/>
  <c r="T150"/>
  <c r="S150"/>
  <c r="R150"/>
  <c r="Q150"/>
  <c r="P150"/>
  <c r="O150"/>
  <c r="N150"/>
  <c r="M150"/>
  <c r="W149"/>
  <c r="V149"/>
  <c r="U149"/>
  <c r="T149"/>
  <c r="S149"/>
  <c r="R149"/>
  <c r="Q149"/>
  <c r="P149"/>
  <c r="O149"/>
  <c r="N149"/>
  <c r="M149"/>
  <c r="W148"/>
  <c r="V148"/>
  <c r="U148"/>
  <c r="T148"/>
  <c r="S148"/>
  <c r="R148"/>
  <c r="Q148"/>
  <c r="P148"/>
  <c r="O148"/>
  <c r="N148"/>
  <c r="M148"/>
  <c r="W147"/>
  <c r="V147"/>
  <c r="U147"/>
  <c r="T147"/>
  <c r="S147"/>
  <c r="R147"/>
  <c r="Q147"/>
  <c r="P147"/>
  <c r="O147"/>
  <c r="N147"/>
  <c r="M147"/>
  <c r="W146"/>
  <c r="V146"/>
  <c r="U146"/>
  <c r="T146"/>
  <c r="S146"/>
  <c r="R146"/>
  <c r="Q146"/>
  <c r="P146"/>
  <c r="O146"/>
  <c r="N146"/>
  <c r="M146"/>
  <c r="W145"/>
  <c r="V145"/>
  <c r="U145"/>
  <c r="T145"/>
  <c r="S145"/>
  <c r="R145"/>
  <c r="Q145"/>
  <c r="P145"/>
  <c r="O145"/>
  <c r="N145"/>
  <c r="M145"/>
  <c r="W144"/>
  <c r="V144"/>
  <c r="U144"/>
  <c r="T144"/>
  <c r="S144"/>
  <c r="R144"/>
  <c r="Q144"/>
  <c r="P144"/>
  <c r="O144"/>
  <c r="N144"/>
  <c r="M144"/>
  <c r="W143"/>
  <c r="V143"/>
  <c r="U143"/>
  <c r="T143"/>
  <c r="S143"/>
  <c r="R143"/>
  <c r="Q143"/>
  <c r="P143"/>
  <c r="O143"/>
  <c r="N143"/>
  <c r="M143"/>
  <c r="W142"/>
  <c r="V142"/>
  <c r="U142"/>
  <c r="T142"/>
  <c r="S142"/>
  <c r="R142"/>
  <c r="Q142"/>
  <c r="P142"/>
  <c r="O142"/>
  <c r="N142"/>
  <c r="M142"/>
  <c r="W141"/>
  <c r="V141"/>
  <c r="U141"/>
  <c r="T141"/>
  <c r="S141"/>
  <c r="R141"/>
  <c r="Q141"/>
  <c r="P141"/>
  <c r="O141"/>
  <c r="N141"/>
  <c r="M141"/>
  <c r="W140"/>
  <c r="V140"/>
  <c r="U140"/>
  <c r="T140"/>
  <c r="S140"/>
  <c r="R140"/>
  <c r="Q140"/>
  <c r="P140"/>
  <c r="O140"/>
  <c r="N140"/>
  <c r="M140"/>
  <c r="W139"/>
  <c r="V139"/>
  <c r="U139"/>
  <c r="T139"/>
  <c r="S139"/>
  <c r="R139"/>
  <c r="Q139"/>
  <c r="P139"/>
  <c r="O139"/>
  <c r="N139"/>
  <c r="M139"/>
  <c r="W138"/>
  <c r="V138"/>
  <c r="U138"/>
  <c r="T138"/>
  <c r="S138"/>
  <c r="R138"/>
  <c r="Q138"/>
  <c r="P138"/>
  <c r="O138"/>
  <c r="N138"/>
  <c r="M138"/>
  <c r="W137"/>
  <c r="V137"/>
  <c r="U137"/>
  <c r="T137"/>
  <c r="S137"/>
  <c r="R137"/>
  <c r="Q137"/>
  <c r="P137"/>
  <c r="O137"/>
  <c r="N137"/>
  <c r="M137"/>
  <c r="W136"/>
  <c r="V136"/>
  <c r="U136"/>
  <c r="T136"/>
  <c r="S136"/>
  <c r="R136"/>
  <c r="Q136"/>
  <c r="P136"/>
  <c r="O136"/>
  <c r="N136"/>
  <c r="M136"/>
  <c r="W135"/>
  <c r="V135"/>
  <c r="U135"/>
  <c r="T135"/>
  <c r="S135"/>
  <c r="R135"/>
  <c r="Q135"/>
  <c r="P135"/>
  <c r="O135"/>
  <c r="N135"/>
  <c r="M135"/>
  <c r="W134"/>
  <c r="V134"/>
  <c r="U134"/>
  <c r="T134"/>
  <c r="S134"/>
  <c r="R134"/>
  <c r="Q134"/>
  <c r="P134"/>
  <c r="O134"/>
  <c r="N134"/>
  <c r="M134"/>
  <c r="W133"/>
  <c r="V133"/>
  <c r="U133"/>
  <c r="T133"/>
  <c r="S133"/>
  <c r="R133"/>
  <c r="Q133"/>
  <c r="P133"/>
  <c r="O133"/>
  <c r="N133"/>
  <c r="M133"/>
  <c r="W132"/>
  <c r="V132"/>
  <c r="U132"/>
  <c r="T132"/>
  <c r="S132"/>
  <c r="R132"/>
  <c r="Q132"/>
  <c r="P132"/>
  <c r="O132"/>
  <c r="N132"/>
  <c r="M132"/>
  <c r="W131"/>
  <c r="V131"/>
  <c r="U131"/>
  <c r="T131"/>
  <c r="S131"/>
  <c r="R131"/>
  <c r="Q131"/>
  <c r="P131"/>
  <c r="O131"/>
  <c r="N131"/>
  <c r="M131"/>
  <c r="W130"/>
  <c r="V130"/>
  <c r="U130"/>
  <c r="T130"/>
  <c r="S130"/>
  <c r="R130"/>
  <c r="Q130"/>
  <c r="P130"/>
  <c r="O130"/>
  <c r="N130"/>
  <c r="M130"/>
  <c r="W129"/>
  <c r="V129"/>
  <c r="U129"/>
  <c r="T129"/>
  <c r="S129"/>
  <c r="R129"/>
  <c r="Q129"/>
  <c r="P129"/>
  <c r="O129"/>
  <c r="N129"/>
  <c r="M129"/>
  <c r="W128"/>
  <c r="V128"/>
  <c r="U128"/>
  <c r="T128"/>
  <c r="S128"/>
  <c r="R128"/>
  <c r="Q128"/>
  <c r="P128"/>
  <c r="O128"/>
  <c r="N128"/>
  <c r="M128"/>
  <c r="W127"/>
  <c r="V127"/>
  <c r="U127"/>
  <c r="T127"/>
  <c r="S127"/>
  <c r="R127"/>
  <c r="Q127"/>
  <c r="P127"/>
  <c r="O127"/>
  <c r="N127"/>
  <c r="M127"/>
  <c r="W126"/>
  <c r="V126"/>
  <c r="U126"/>
  <c r="T126"/>
  <c r="S126"/>
  <c r="R126"/>
  <c r="Q126"/>
  <c r="P126"/>
  <c r="O126"/>
  <c r="N126"/>
  <c r="M126"/>
  <c r="W125"/>
  <c r="V125"/>
  <c r="U125"/>
  <c r="T125"/>
  <c r="S125"/>
  <c r="R125"/>
  <c r="Q125"/>
  <c r="P125"/>
  <c r="O125"/>
  <c r="N125"/>
  <c r="M125"/>
  <c r="W124"/>
  <c r="V124"/>
  <c r="U124"/>
  <c r="T124"/>
  <c r="S124"/>
  <c r="R124"/>
  <c r="Q124"/>
  <c r="P124"/>
  <c r="O124"/>
  <c r="N124"/>
  <c r="M124"/>
  <c r="W123"/>
  <c r="V123"/>
  <c r="U123"/>
  <c r="T123"/>
  <c r="S123"/>
  <c r="R123"/>
  <c r="Q123"/>
  <c r="P123"/>
  <c r="O123"/>
  <c r="N123"/>
  <c r="M123"/>
  <c r="W122"/>
  <c r="V122"/>
  <c r="U122"/>
  <c r="T122"/>
  <c r="S122"/>
  <c r="R122"/>
  <c r="Q122"/>
  <c r="P122"/>
  <c r="O122"/>
  <c r="N122"/>
  <c r="M122"/>
  <c r="W121"/>
  <c r="V121"/>
  <c r="U121"/>
  <c r="T121"/>
  <c r="S121"/>
  <c r="R121"/>
  <c r="Q121"/>
  <c r="P121"/>
  <c r="O121"/>
  <c r="N121"/>
  <c r="M121"/>
  <c r="W120"/>
  <c r="V120"/>
  <c r="U120"/>
  <c r="T120"/>
  <c r="S120"/>
  <c r="R120"/>
  <c r="Q120"/>
  <c r="P120"/>
  <c r="O120"/>
  <c r="N120"/>
  <c r="M120"/>
  <c r="W119"/>
  <c r="V119"/>
  <c r="U119"/>
  <c r="T119"/>
  <c r="S119"/>
  <c r="R119"/>
  <c r="Q119"/>
  <c r="P119"/>
  <c r="O119"/>
  <c r="N119"/>
  <c r="M119"/>
  <c r="W118"/>
  <c r="V118"/>
  <c r="U118"/>
  <c r="T118"/>
  <c r="S118"/>
  <c r="R118"/>
  <c r="Q118"/>
  <c r="P118"/>
  <c r="O118"/>
  <c r="N118"/>
  <c r="M118"/>
  <c r="W117"/>
  <c r="V117"/>
  <c r="U117"/>
  <c r="T117"/>
  <c r="S117"/>
  <c r="R117"/>
  <c r="Q117"/>
  <c r="P117"/>
  <c r="O117"/>
  <c r="N117"/>
  <c r="M117"/>
  <c r="W116"/>
  <c r="V116"/>
  <c r="U116"/>
  <c r="T116"/>
  <c r="S116"/>
  <c r="R116"/>
  <c r="Q116"/>
  <c r="P116"/>
  <c r="O116"/>
  <c r="N116"/>
  <c r="M116"/>
  <c r="W115"/>
  <c r="V115"/>
  <c r="U115"/>
  <c r="T115"/>
  <c r="S115"/>
  <c r="R115"/>
  <c r="Q115"/>
  <c r="P115"/>
  <c r="O115"/>
  <c r="N115"/>
  <c r="M115"/>
  <c r="W114"/>
  <c r="V114"/>
  <c r="U114"/>
  <c r="T114"/>
  <c r="S114"/>
  <c r="R114"/>
  <c r="Q114"/>
  <c r="P114"/>
  <c r="O114"/>
  <c r="N114"/>
  <c r="M114"/>
  <c r="W113"/>
  <c r="V113"/>
  <c r="U113"/>
  <c r="T113"/>
  <c r="S113"/>
  <c r="R113"/>
  <c r="Q113"/>
  <c r="P113"/>
  <c r="O113"/>
  <c r="N113"/>
  <c r="M113"/>
  <c r="W112"/>
  <c r="V112"/>
  <c r="U112"/>
  <c r="T112"/>
  <c r="S112"/>
  <c r="R112"/>
  <c r="Q112"/>
  <c r="P112"/>
  <c r="O112"/>
  <c r="N112"/>
  <c r="M112"/>
  <c r="W111"/>
  <c r="V111"/>
  <c r="U111"/>
  <c r="T111"/>
  <c r="S111"/>
  <c r="R111"/>
  <c r="Q111"/>
  <c r="P111"/>
  <c r="O111"/>
  <c r="N111"/>
  <c r="M111"/>
  <c r="W110"/>
  <c r="V110"/>
  <c r="U110"/>
  <c r="T110"/>
  <c r="S110"/>
  <c r="R110"/>
  <c r="Q110"/>
  <c r="P110"/>
  <c r="O110"/>
  <c r="N110"/>
  <c r="M110"/>
  <c r="W109"/>
  <c r="V109"/>
  <c r="U109"/>
  <c r="T109"/>
  <c r="S109"/>
  <c r="R109"/>
  <c r="Q109"/>
  <c r="P109"/>
  <c r="O109"/>
  <c r="N109"/>
  <c r="M109"/>
  <c r="W108"/>
  <c r="V108"/>
  <c r="U108"/>
  <c r="T108"/>
  <c r="S108"/>
  <c r="R108"/>
  <c r="Q108"/>
  <c r="P108"/>
  <c r="O108"/>
  <c r="N108"/>
  <c r="M108"/>
  <c r="W107"/>
  <c r="V107"/>
  <c r="U107"/>
  <c r="T107"/>
  <c r="S107"/>
  <c r="R107"/>
  <c r="Q107"/>
  <c r="P107"/>
  <c r="O107"/>
  <c r="N107"/>
  <c r="M107"/>
  <c r="W106"/>
  <c r="V106"/>
  <c r="U106"/>
  <c r="T106"/>
  <c r="S106"/>
  <c r="R106"/>
  <c r="Q106"/>
  <c r="P106"/>
  <c r="O106"/>
  <c r="N106"/>
  <c r="M106"/>
  <c r="W105"/>
  <c r="V105"/>
  <c r="U105"/>
  <c r="T105"/>
  <c r="S105"/>
  <c r="R105"/>
  <c r="Q105"/>
  <c r="P105"/>
  <c r="O105"/>
  <c r="N105"/>
  <c r="M105"/>
  <c r="W104"/>
  <c r="V104"/>
  <c r="U104"/>
  <c r="T104"/>
  <c r="S104"/>
  <c r="R104"/>
  <c r="Q104"/>
  <c r="P104"/>
  <c r="O104"/>
  <c r="N104"/>
  <c r="M104"/>
  <c r="W103"/>
  <c r="V103"/>
  <c r="U103"/>
  <c r="T103"/>
  <c r="S103"/>
  <c r="R103"/>
  <c r="Q103"/>
  <c r="P103"/>
  <c r="O103"/>
  <c r="N103"/>
  <c r="M103"/>
  <c r="W102"/>
  <c r="V102"/>
  <c r="U102"/>
  <c r="T102"/>
  <c r="S102"/>
  <c r="R102"/>
  <c r="Q102"/>
  <c r="P102"/>
  <c r="O102"/>
  <c r="N102"/>
  <c r="M102"/>
  <c r="W101"/>
  <c r="V101"/>
  <c r="U101"/>
  <c r="T101"/>
  <c r="S101"/>
  <c r="R101"/>
  <c r="Q101"/>
  <c r="P101"/>
  <c r="O101"/>
  <c r="N101"/>
  <c r="M101"/>
  <c r="W100"/>
  <c r="V100"/>
  <c r="U100"/>
  <c r="T100"/>
  <c r="S100"/>
  <c r="R100"/>
  <c r="Q100"/>
  <c r="P100"/>
  <c r="O100"/>
  <c r="N100"/>
  <c r="M100"/>
  <c r="W99"/>
  <c r="V99"/>
  <c r="U99"/>
  <c r="T99"/>
  <c r="S99"/>
  <c r="R99"/>
  <c r="Q99"/>
  <c r="P99"/>
  <c r="O99"/>
  <c r="N99"/>
  <c r="M99"/>
  <c r="W98"/>
  <c r="V98"/>
  <c r="U98"/>
  <c r="T98"/>
  <c r="S98"/>
  <c r="R98"/>
  <c r="Q98"/>
  <c r="P98"/>
  <c r="O98"/>
  <c r="N98"/>
  <c r="M98"/>
  <c r="W97"/>
  <c r="V97"/>
  <c r="U97"/>
  <c r="T97"/>
  <c r="S97"/>
  <c r="R97"/>
  <c r="Q97"/>
  <c r="P97"/>
  <c r="O97"/>
  <c r="N97"/>
  <c r="M97"/>
  <c r="W96"/>
  <c r="V96"/>
  <c r="U96"/>
  <c r="T96"/>
  <c r="S96"/>
  <c r="R96"/>
  <c r="Q96"/>
  <c r="P96"/>
  <c r="O96"/>
  <c r="N96"/>
  <c r="M96"/>
  <c r="W95"/>
  <c r="V95"/>
  <c r="U95"/>
  <c r="T95"/>
  <c r="S95"/>
  <c r="R95"/>
  <c r="Q95"/>
  <c r="P95"/>
  <c r="O95"/>
  <c r="N95"/>
  <c r="M95"/>
  <c r="W94"/>
  <c r="V94"/>
  <c r="U94"/>
  <c r="T94"/>
  <c r="S94"/>
  <c r="R94"/>
  <c r="Q94"/>
  <c r="P94"/>
  <c r="O94"/>
  <c r="N94"/>
  <c r="M94"/>
  <c r="W93"/>
  <c r="V93"/>
  <c r="U93"/>
  <c r="T93"/>
  <c r="S93"/>
  <c r="R93"/>
  <c r="Q93"/>
  <c r="P93"/>
  <c r="O93"/>
  <c r="N93"/>
  <c r="M93"/>
  <c r="W92"/>
  <c r="V92"/>
  <c r="U92"/>
  <c r="T92"/>
  <c r="S92"/>
  <c r="R92"/>
  <c r="Q92"/>
  <c r="P92"/>
  <c r="O92"/>
  <c r="N92"/>
  <c r="M92"/>
  <c r="W91"/>
  <c r="V91"/>
  <c r="U91"/>
  <c r="T91"/>
  <c r="S91"/>
  <c r="R91"/>
  <c r="Q91"/>
  <c r="P91"/>
  <c r="O91"/>
  <c r="N91"/>
  <c r="M91"/>
  <c r="W90"/>
  <c r="V90"/>
  <c r="U90"/>
  <c r="T90"/>
  <c r="S90"/>
  <c r="R90"/>
  <c r="Q90"/>
  <c r="P90"/>
  <c r="O90"/>
  <c r="N90"/>
  <c r="M90"/>
  <c r="W89"/>
  <c r="V89"/>
  <c r="U89"/>
  <c r="T89"/>
  <c r="S89"/>
  <c r="R89"/>
  <c r="Q89"/>
  <c r="P89"/>
  <c r="O89"/>
  <c r="N89"/>
  <c r="M89"/>
  <c r="W88"/>
  <c r="V88"/>
  <c r="U88"/>
  <c r="T88"/>
  <c r="S88"/>
  <c r="R88"/>
  <c r="Q88"/>
  <c r="P88"/>
  <c r="O88"/>
  <c r="N88"/>
  <c r="M88"/>
  <c r="W87"/>
  <c r="V87"/>
  <c r="U87"/>
  <c r="T87"/>
  <c r="S87"/>
  <c r="R87"/>
  <c r="Q87"/>
  <c r="P87"/>
  <c r="O87"/>
  <c r="N87"/>
  <c r="M87"/>
  <c r="W86"/>
  <c r="V86"/>
  <c r="U86"/>
  <c r="T86"/>
  <c r="S86"/>
  <c r="R86"/>
  <c r="Q86"/>
  <c r="P86"/>
  <c r="O86"/>
  <c r="N86"/>
  <c r="M86"/>
  <c r="W85"/>
  <c r="V85"/>
  <c r="U85"/>
  <c r="T85"/>
  <c r="S85"/>
  <c r="R85"/>
  <c r="Q85"/>
  <c r="P85"/>
  <c r="O85"/>
  <c r="N85"/>
  <c r="M85"/>
  <c r="W84"/>
  <c r="V84"/>
  <c r="U84"/>
  <c r="T84"/>
  <c r="S84"/>
  <c r="R84"/>
  <c r="Q84"/>
  <c r="P84"/>
  <c r="O84"/>
  <c r="N84"/>
  <c r="M84"/>
  <c r="W83"/>
  <c r="V83"/>
  <c r="U83"/>
  <c r="T83"/>
  <c r="S83"/>
  <c r="R83"/>
  <c r="Q83"/>
  <c r="P83"/>
  <c r="O83"/>
  <c r="N83"/>
  <c r="M83"/>
  <c r="W82"/>
  <c r="V82"/>
  <c r="U82"/>
  <c r="T82"/>
  <c r="S82"/>
  <c r="R82"/>
  <c r="Q82"/>
  <c r="P82"/>
  <c r="O82"/>
  <c r="N82"/>
  <c r="M82"/>
  <c r="W81"/>
  <c r="V81"/>
  <c r="U81"/>
  <c r="T81"/>
  <c r="S81"/>
  <c r="R81"/>
  <c r="Q81"/>
  <c r="P81"/>
  <c r="O81"/>
  <c r="N81"/>
  <c r="M81"/>
  <c r="W80"/>
  <c r="V80"/>
  <c r="U80"/>
  <c r="T80"/>
  <c r="S80"/>
  <c r="R80"/>
  <c r="Q80"/>
  <c r="P80"/>
  <c r="O80"/>
  <c r="N80"/>
  <c r="M80"/>
  <c r="W79"/>
  <c r="V79"/>
  <c r="U79"/>
  <c r="T79"/>
  <c r="S79"/>
  <c r="R79"/>
  <c r="Q79"/>
  <c r="P79"/>
  <c r="O79"/>
  <c r="N79"/>
  <c r="M79"/>
  <c r="W78"/>
  <c r="V78"/>
  <c r="U78"/>
  <c r="T78"/>
  <c r="S78"/>
  <c r="R78"/>
  <c r="Q78"/>
  <c r="P78"/>
  <c r="O78"/>
  <c r="N78"/>
  <c r="M78"/>
  <c r="W77"/>
  <c r="V77"/>
  <c r="U77"/>
  <c r="T77"/>
  <c r="S77"/>
  <c r="R77"/>
  <c r="Q77"/>
  <c r="P77"/>
  <c r="O77"/>
  <c r="N77"/>
  <c r="M77"/>
  <c r="W76"/>
  <c r="V76"/>
  <c r="U76"/>
  <c r="T76"/>
  <c r="S76"/>
  <c r="R76"/>
  <c r="Q76"/>
  <c r="P76"/>
  <c r="O76"/>
  <c r="N76"/>
  <c r="M76"/>
  <c r="W75"/>
  <c r="V75"/>
  <c r="U75"/>
  <c r="T75"/>
  <c r="S75"/>
  <c r="R75"/>
  <c r="Q75"/>
  <c r="P75"/>
  <c r="O75"/>
  <c r="N75"/>
  <c r="M75"/>
  <c r="W74"/>
  <c r="V74"/>
  <c r="U74"/>
  <c r="T74"/>
  <c r="S74"/>
  <c r="R74"/>
  <c r="Q74"/>
  <c r="P74"/>
  <c r="O74"/>
  <c r="N74"/>
  <c r="M74"/>
  <c r="W73"/>
  <c r="V73"/>
  <c r="U73"/>
  <c r="T73"/>
  <c r="S73"/>
  <c r="R73"/>
  <c r="Q73"/>
  <c r="P73"/>
  <c r="O73"/>
  <c r="N73"/>
  <c r="M73"/>
  <c r="W72"/>
  <c r="V72"/>
  <c r="U72"/>
  <c r="T72"/>
  <c r="S72"/>
  <c r="R72"/>
  <c r="Q72"/>
  <c r="P72"/>
  <c r="O72"/>
  <c r="N72"/>
  <c r="M72"/>
  <c r="W71"/>
  <c r="V71"/>
  <c r="U71"/>
  <c r="T71"/>
  <c r="S71"/>
  <c r="R71"/>
  <c r="Q71"/>
  <c r="P71"/>
  <c r="O71"/>
  <c r="N71"/>
  <c r="M71"/>
  <c r="W70"/>
  <c r="V70"/>
  <c r="U70"/>
  <c r="T70"/>
  <c r="S70"/>
  <c r="R70"/>
  <c r="Q70"/>
  <c r="P70"/>
  <c r="O70"/>
  <c r="N70"/>
  <c r="M70"/>
  <c r="W69"/>
  <c r="V69"/>
  <c r="U69"/>
  <c r="T69"/>
  <c r="S69"/>
  <c r="R69"/>
  <c r="Q69"/>
  <c r="P69"/>
  <c r="O69"/>
  <c r="N69"/>
  <c r="M69"/>
  <c r="W68"/>
  <c r="V68"/>
  <c r="U68"/>
  <c r="T68"/>
  <c r="S68"/>
  <c r="R68"/>
  <c r="Q68"/>
  <c r="P68"/>
  <c r="O68"/>
  <c r="N68"/>
  <c r="M68"/>
  <c r="W67"/>
  <c r="V67"/>
  <c r="U67"/>
  <c r="T67"/>
  <c r="S67"/>
  <c r="R67"/>
  <c r="Q67"/>
  <c r="P67"/>
  <c r="O67"/>
  <c r="N67"/>
  <c r="M67"/>
  <c r="W66"/>
  <c r="V66"/>
  <c r="U66"/>
  <c r="T66"/>
  <c r="S66"/>
  <c r="R66"/>
  <c r="Q66"/>
  <c r="P66"/>
  <c r="O66"/>
  <c r="N66"/>
  <c r="M66"/>
  <c r="W65"/>
  <c r="V65"/>
  <c r="U65"/>
  <c r="T65"/>
  <c r="S65"/>
  <c r="R65"/>
  <c r="Q65"/>
  <c r="P65"/>
  <c r="O65"/>
  <c r="N65"/>
  <c r="M65"/>
  <c r="W64"/>
  <c r="V64"/>
  <c r="U64"/>
  <c r="T64"/>
  <c r="S64"/>
  <c r="R64"/>
  <c r="Q64"/>
  <c r="P64"/>
  <c r="O64"/>
  <c r="N64"/>
  <c r="M64"/>
  <c r="W63"/>
  <c r="V63"/>
  <c r="U63"/>
  <c r="T63"/>
  <c r="S63"/>
  <c r="R63"/>
  <c r="Q63"/>
  <c r="P63"/>
  <c r="O63"/>
  <c r="N63"/>
  <c r="M63"/>
  <c r="W62"/>
  <c r="V62"/>
  <c r="U62"/>
  <c r="T62"/>
  <c r="S62"/>
  <c r="R62"/>
  <c r="Q62"/>
  <c r="P62"/>
  <c r="O62"/>
  <c r="N62"/>
  <c r="M62"/>
  <c r="W61"/>
  <c r="V61"/>
  <c r="U61"/>
  <c r="T61"/>
  <c r="S61"/>
  <c r="R61"/>
  <c r="Q61"/>
  <c r="P61"/>
  <c r="O61"/>
  <c r="N61"/>
  <c r="M61"/>
  <c r="W60"/>
  <c r="V60"/>
  <c r="U60"/>
  <c r="T60"/>
  <c r="S60"/>
  <c r="R60"/>
  <c r="Q60"/>
  <c r="P60"/>
  <c r="O60"/>
  <c r="N60"/>
  <c r="M60"/>
  <c r="W59"/>
  <c r="V59"/>
  <c r="U59"/>
  <c r="T59"/>
  <c r="S59"/>
  <c r="R59"/>
  <c r="Q59"/>
  <c r="P59"/>
  <c r="O59"/>
  <c r="N59"/>
  <c r="M59"/>
  <c r="W58"/>
  <c r="V58"/>
  <c r="U58"/>
  <c r="T58"/>
  <c r="S58"/>
  <c r="R58"/>
  <c r="Q58"/>
  <c r="P58"/>
  <c r="O58"/>
  <c r="N58"/>
  <c r="M58"/>
  <c r="W57"/>
  <c r="V57"/>
  <c r="U57"/>
  <c r="T57"/>
  <c r="S57"/>
  <c r="R57"/>
  <c r="Q57"/>
  <c r="P57"/>
  <c r="O57"/>
  <c r="N57"/>
  <c r="M57"/>
  <c r="W56"/>
  <c r="V56"/>
  <c r="U56"/>
  <c r="T56"/>
  <c r="S56"/>
  <c r="R56"/>
  <c r="Q56"/>
  <c r="P56"/>
  <c r="O56"/>
  <c r="N56"/>
  <c r="M56"/>
  <c r="W55"/>
  <c r="V55"/>
  <c r="U55"/>
  <c r="T55"/>
  <c r="S55"/>
  <c r="R55"/>
  <c r="Q55"/>
  <c r="P55"/>
  <c r="O55"/>
  <c r="N55"/>
  <c r="M55"/>
  <c r="W54"/>
  <c r="V54"/>
  <c r="U54"/>
  <c r="T54"/>
  <c r="S54"/>
  <c r="R54"/>
  <c r="Q54"/>
  <c r="P54"/>
  <c r="O54"/>
  <c r="N54"/>
  <c r="M54"/>
  <c r="W53"/>
  <c r="V53"/>
  <c r="U53"/>
  <c r="T53"/>
  <c r="S53"/>
  <c r="R53"/>
  <c r="Q53"/>
  <c r="P53"/>
  <c r="O53"/>
  <c r="N53"/>
  <c r="M53"/>
  <c r="W52"/>
  <c r="V52"/>
  <c r="U52"/>
  <c r="T52"/>
  <c r="S52"/>
  <c r="R52"/>
  <c r="Q52"/>
  <c r="P52"/>
  <c r="O52"/>
  <c r="N52"/>
  <c r="M52"/>
  <c r="W51"/>
  <c r="V51"/>
  <c r="U51"/>
  <c r="T51"/>
  <c r="S51"/>
  <c r="R51"/>
  <c r="Q51"/>
  <c r="P51"/>
  <c r="O51"/>
  <c r="N51"/>
  <c r="M51"/>
  <c r="W50"/>
  <c r="V50"/>
  <c r="U50"/>
  <c r="T50"/>
  <c r="S50"/>
  <c r="R50"/>
  <c r="Q50"/>
  <c r="P50"/>
  <c r="O50"/>
  <c r="N50"/>
  <c r="M50"/>
  <c r="W49"/>
  <c r="V49"/>
  <c r="U49"/>
  <c r="T49"/>
  <c r="S49"/>
  <c r="R49"/>
  <c r="Q49"/>
  <c r="P49"/>
  <c r="O49"/>
  <c r="N49"/>
  <c r="M49"/>
  <c r="W48"/>
  <c r="V48"/>
  <c r="U48"/>
  <c r="T48"/>
  <c r="S48"/>
  <c r="R48"/>
  <c r="Q48"/>
  <c r="P48"/>
  <c r="O48"/>
  <c r="N48"/>
  <c r="M48"/>
  <c r="W47"/>
  <c r="V47"/>
  <c r="U47"/>
  <c r="T47"/>
  <c r="S47"/>
  <c r="R47"/>
  <c r="Q47"/>
  <c r="P47"/>
  <c r="O47"/>
  <c r="N47"/>
  <c r="M47"/>
  <c r="W46"/>
  <c r="V46"/>
  <c r="U46"/>
  <c r="T46"/>
  <c r="S46"/>
  <c r="R46"/>
  <c r="Q46"/>
  <c r="P46"/>
  <c r="O46"/>
  <c r="N46"/>
  <c r="M46"/>
  <c r="W45"/>
  <c r="V45"/>
  <c r="U45"/>
  <c r="T45"/>
  <c r="S45"/>
  <c r="R45"/>
  <c r="Q45"/>
  <c r="P45"/>
  <c r="O45"/>
  <c r="N45"/>
  <c r="M45"/>
  <c r="W44"/>
  <c r="V44"/>
  <c r="U44"/>
  <c r="T44"/>
  <c r="S44"/>
  <c r="R44"/>
  <c r="Q44"/>
  <c r="P44"/>
  <c r="O44"/>
  <c r="N44"/>
  <c r="M44"/>
  <c r="W43"/>
  <c r="V43"/>
  <c r="U43"/>
  <c r="T43"/>
  <c r="S43"/>
  <c r="R43"/>
  <c r="Q43"/>
  <c r="P43"/>
  <c r="O43"/>
  <c r="N43"/>
  <c r="M43"/>
  <c r="W42"/>
  <c r="V42"/>
  <c r="U42"/>
  <c r="T42"/>
  <c r="S42"/>
  <c r="R42"/>
  <c r="Q42"/>
  <c r="P42"/>
  <c r="O42"/>
  <c r="N42"/>
  <c r="M42"/>
  <c r="W41"/>
  <c r="V41"/>
  <c r="U41"/>
  <c r="T41"/>
  <c r="S41"/>
  <c r="R41"/>
  <c r="Q41"/>
  <c r="P41"/>
  <c r="O41"/>
  <c r="N41"/>
  <c r="M41"/>
  <c r="W40"/>
  <c r="V40"/>
  <c r="U40"/>
  <c r="T40"/>
  <c r="S40"/>
  <c r="R40"/>
  <c r="Q40"/>
  <c r="P40"/>
  <c r="O40"/>
  <c r="N40"/>
  <c r="M40"/>
  <c r="W39"/>
  <c r="V39"/>
  <c r="U39"/>
  <c r="T39"/>
  <c r="S39"/>
  <c r="R39"/>
  <c r="Q39"/>
  <c r="P39"/>
  <c r="O39"/>
  <c r="N39"/>
  <c r="M39"/>
  <c r="W38"/>
  <c r="V38"/>
  <c r="U38"/>
  <c r="T38"/>
  <c r="S38"/>
  <c r="R38"/>
  <c r="Q38"/>
  <c r="P38"/>
  <c r="O38"/>
  <c r="N38"/>
  <c r="M38"/>
  <c r="W37"/>
  <c r="V37"/>
  <c r="U37"/>
  <c r="T37"/>
  <c r="S37"/>
  <c r="R37"/>
  <c r="Q37"/>
  <c r="P37"/>
  <c r="O37"/>
  <c r="N37"/>
  <c r="M37"/>
  <c r="W36"/>
  <c r="V36"/>
  <c r="U36"/>
  <c r="T36"/>
  <c r="S36"/>
  <c r="R36"/>
  <c r="Q36"/>
  <c r="P36"/>
  <c r="O36"/>
  <c r="N36"/>
  <c r="M36"/>
  <c r="W35"/>
  <c r="V35"/>
  <c r="U35"/>
  <c r="T35"/>
  <c r="S35"/>
  <c r="R35"/>
  <c r="Q35"/>
  <c r="P35"/>
  <c r="O35"/>
  <c r="N35"/>
  <c r="M35"/>
  <c r="W34"/>
  <c r="V34"/>
  <c r="U34"/>
  <c r="T34"/>
  <c r="S34"/>
  <c r="R34"/>
  <c r="Q34"/>
  <c r="P34"/>
  <c r="O34"/>
  <c r="N34"/>
  <c r="M34"/>
  <c r="W33"/>
  <c r="V33"/>
  <c r="U33"/>
  <c r="T33"/>
  <c r="S33"/>
  <c r="R33"/>
  <c r="Q33"/>
  <c r="P33"/>
  <c r="O33"/>
  <c r="N33"/>
  <c r="M33"/>
  <c r="W32"/>
  <c r="V32"/>
  <c r="U32"/>
  <c r="T32"/>
  <c r="S32"/>
  <c r="R32"/>
  <c r="Q32"/>
  <c r="P32"/>
  <c r="O32"/>
  <c r="N32"/>
  <c r="M32"/>
  <c r="W31"/>
  <c r="V31"/>
  <c r="U31"/>
  <c r="T31"/>
  <c r="S31"/>
  <c r="R31"/>
  <c r="Q31"/>
  <c r="P31"/>
  <c r="O31"/>
  <c r="N31"/>
  <c r="M31"/>
  <c r="W30"/>
  <c r="V30"/>
  <c r="U30"/>
  <c r="T30"/>
  <c r="S30"/>
  <c r="R30"/>
  <c r="Q30"/>
  <c r="P30"/>
  <c r="O30"/>
  <c r="N30"/>
  <c r="M30"/>
  <c r="W29"/>
  <c r="V29"/>
  <c r="U29"/>
  <c r="T29"/>
  <c r="S29"/>
  <c r="R29"/>
  <c r="Q29"/>
  <c r="P29"/>
  <c r="O29"/>
  <c r="N29"/>
  <c r="M29"/>
  <c r="W28"/>
  <c r="V28"/>
  <c r="U28"/>
  <c r="T28"/>
  <c r="S28"/>
  <c r="R28"/>
  <c r="Q28"/>
  <c r="P28"/>
  <c r="O28"/>
  <c r="N28"/>
  <c r="M28"/>
  <c r="W27"/>
  <c r="V27"/>
  <c r="U27"/>
  <c r="T27"/>
  <c r="S27"/>
  <c r="R27"/>
  <c r="Q27"/>
  <c r="P27"/>
  <c r="O27"/>
  <c r="N27"/>
  <c r="M27"/>
  <c r="W26"/>
  <c r="V26"/>
  <c r="U26"/>
  <c r="T26"/>
  <c r="S26"/>
  <c r="R26"/>
  <c r="Q26"/>
  <c r="P26"/>
  <c r="O26"/>
  <c r="N26"/>
  <c r="M26"/>
  <c r="W25"/>
  <c r="V25"/>
  <c r="U25"/>
  <c r="T25"/>
  <c r="S25"/>
  <c r="R25"/>
  <c r="Q25"/>
  <c r="P25"/>
  <c r="O25"/>
  <c r="N25"/>
  <c r="M25"/>
  <c r="W24"/>
  <c r="V24"/>
  <c r="U24"/>
  <c r="T24"/>
  <c r="S24"/>
  <c r="R24"/>
  <c r="Q24"/>
  <c r="P24"/>
  <c r="O24"/>
  <c r="N24"/>
  <c r="M24"/>
  <c r="W23"/>
  <c r="V23"/>
  <c r="U23"/>
  <c r="T23"/>
  <c r="S23"/>
  <c r="R23"/>
  <c r="Q23"/>
  <c r="P23"/>
  <c r="O23"/>
  <c r="N23"/>
  <c r="M23"/>
  <c r="W22"/>
  <c r="V22"/>
  <c r="U22"/>
  <c r="T22"/>
  <c r="S22"/>
  <c r="R22"/>
  <c r="Q22"/>
  <c r="P22"/>
  <c r="O22"/>
  <c r="N22"/>
  <c r="M22"/>
  <c r="W21"/>
  <c r="V21"/>
  <c r="U21"/>
  <c r="T21"/>
  <c r="S21"/>
  <c r="R21"/>
  <c r="Q21"/>
  <c r="P21"/>
  <c r="O21"/>
  <c r="N21"/>
  <c r="M21"/>
  <c r="W20"/>
  <c r="V20"/>
  <c r="U20"/>
  <c r="T20"/>
  <c r="S20"/>
  <c r="R20"/>
  <c r="Q20"/>
  <c r="P20"/>
  <c r="O20"/>
  <c r="N20"/>
  <c r="M20"/>
  <c r="W19"/>
  <c r="V19"/>
  <c r="U19"/>
  <c r="T19"/>
  <c r="S19"/>
  <c r="R19"/>
  <c r="Q19"/>
  <c r="P19"/>
  <c r="O19"/>
  <c r="N19"/>
  <c r="M19"/>
  <c r="W18"/>
  <c r="V18"/>
  <c r="U18"/>
  <c r="T18"/>
  <c r="S18"/>
  <c r="R18"/>
  <c r="Q18"/>
  <c r="P18"/>
  <c r="O18"/>
  <c r="N18"/>
  <c r="M18"/>
  <c r="B233" i="2" s="1" a="1"/>
  <c r="B233" s="1"/>
  <c r="W17" i="3"/>
  <c r="V17"/>
  <c r="U17"/>
  <c r="T17"/>
  <c r="S17"/>
  <c r="R17"/>
  <c r="Q17"/>
  <c r="P17"/>
  <c r="O17"/>
  <c r="N17"/>
  <c r="M17"/>
  <c r="W16"/>
  <c r="V16"/>
  <c r="U16"/>
  <c r="T16"/>
  <c r="S16"/>
  <c r="R16"/>
  <c r="Q16"/>
  <c r="P16"/>
  <c r="O16"/>
  <c r="N16"/>
  <c r="M16"/>
  <c r="W15"/>
  <c r="V15"/>
  <c r="U15"/>
  <c r="T15"/>
  <c r="S15"/>
  <c r="R15"/>
  <c r="Q15"/>
  <c r="P15"/>
  <c r="O15"/>
  <c r="N15"/>
  <c r="J269" i="2" s="1" a="1"/>
  <c r="J269" s="1"/>
  <c r="C269" i="9" s="1"/>
  <c r="M15" i="3"/>
  <c r="W14"/>
  <c r="V14"/>
  <c r="U14"/>
  <c r="T14"/>
  <c r="S14"/>
  <c r="R14"/>
  <c r="Q14"/>
  <c r="P14"/>
  <c r="O14"/>
  <c r="N14"/>
  <c r="M14"/>
  <c r="W13"/>
  <c r="V13"/>
  <c r="U13"/>
  <c r="T13"/>
  <c r="S13"/>
  <c r="R13"/>
  <c r="Q13"/>
  <c r="P13"/>
  <c r="O13"/>
  <c r="N13"/>
  <c r="M13"/>
  <c r="W12"/>
  <c r="V12"/>
  <c r="U12"/>
  <c r="T12"/>
  <c r="S12"/>
  <c r="R12"/>
  <c r="Q12"/>
  <c r="P12"/>
  <c r="O12"/>
  <c r="M237" i="2" s="1" a="1"/>
  <c r="M237" s="1"/>
  <c r="N12" i="3"/>
  <c r="M12"/>
  <c r="B258" i="2" s="1" a="1"/>
  <c r="B258" s="1"/>
  <c r="W11" i="3"/>
  <c r="V11"/>
  <c r="U11"/>
  <c r="T11"/>
  <c r="S11"/>
  <c r="R11"/>
  <c r="Q11"/>
  <c r="P11"/>
  <c r="O11"/>
  <c r="N11"/>
  <c r="M11"/>
  <c r="W10"/>
  <c r="V10"/>
  <c r="U10"/>
  <c r="T10"/>
  <c r="S10"/>
  <c r="R10"/>
  <c r="Q10"/>
  <c r="P10"/>
  <c r="O10"/>
  <c r="N10"/>
  <c r="M10"/>
  <c r="W9"/>
  <c r="V9"/>
  <c r="U9"/>
  <c r="T9"/>
  <c r="S9"/>
  <c r="R9"/>
  <c r="Q9"/>
  <c r="P9"/>
  <c r="S250" i="2" s="1" a="1"/>
  <c r="S250" s="1"/>
  <c r="C250" i="7" s="1"/>
  <c r="O9" i="3"/>
  <c r="N9"/>
  <c r="M9"/>
  <c r="W8"/>
  <c r="V8"/>
  <c r="U8"/>
  <c r="T8"/>
  <c r="S8"/>
  <c r="R8"/>
  <c r="Q8"/>
  <c r="P8"/>
  <c r="O8"/>
  <c r="N8"/>
  <c r="M8"/>
  <c r="W7"/>
  <c r="V7"/>
  <c r="U7"/>
  <c r="T7"/>
  <c r="S7"/>
  <c r="R7"/>
  <c r="Q7"/>
  <c r="P7"/>
  <c r="O7"/>
  <c r="N7"/>
  <c r="M7"/>
  <c r="W6"/>
  <c r="V6"/>
  <c r="U6"/>
  <c r="T6"/>
  <c r="S6"/>
  <c r="R6"/>
  <c r="Q6"/>
  <c r="P6"/>
  <c r="O6"/>
  <c r="O174" i="2" s="1" a="1"/>
  <c r="O174" s="1"/>
  <c r="C174" i="13" s="1"/>
  <c r="N6" i="3"/>
  <c r="M6"/>
  <c r="D288" i="2" s="1" a="1"/>
  <c r="D288" s="1"/>
  <c r="W5" i="3"/>
  <c r="V5"/>
  <c r="U5"/>
  <c r="T5"/>
  <c r="S5"/>
  <c r="R5"/>
  <c r="Q5"/>
  <c r="P5"/>
  <c r="O5"/>
  <c r="N5"/>
  <c r="M5"/>
  <c r="W4"/>
  <c r="V4"/>
  <c r="U4"/>
  <c r="T4"/>
  <c r="S4"/>
  <c r="R4"/>
  <c r="Q4"/>
  <c r="P4"/>
  <c r="O4"/>
  <c r="N4"/>
  <c r="M4"/>
  <c r="W3"/>
  <c r="V3"/>
  <c r="U3"/>
  <c r="T3"/>
  <c r="S3"/>
  <c r="R3"/>
  <c r="AC299" i="2" s="1" a="1"/>
  <c r="AC299" s="1"/>
  <c r="Q3" i="3"/>
  <c r="W250" i="2" s="1" a="1"/>
  <c r="W250" s="1"/>
  <c r="V250" s="1"/>
  <c r="P3" i="3"/>
  <c r="R297" i="2" s="1" a="1"/>
  <c r="R297" s="1"/>
  <c r="Q297" s="1" a="1"/>
  <c r="Q297" s="1"/>
  <c r="O3" i="3"/>
  <c r="N296" i="2" s="1" a="1"/>
  <c r="N296" s="1"/>
  <c r="N3" i="3"/>
  <c r="I284" i="2" s="1" a="1"/>
  <c r="I284" s="1"/>
  <c r="M3" i="3"/>
  <c r="D297" i="2" a="1"/>
  <c r="D297" s="1"/>
  <c r="AB296" a="1"/>
  <c r="AB296" s="1"/>
  <c r="AA296" s="1"/>
  <c r="L296"/>
  <c r="Q295" a="1"/>
  <c r="Q295"/>
  <c r="D292" a="1"/>
  <c r="D292"/>
  <c r="B292" a="1"/>
  <c r="B292" s="1"/>
  <c r="A292" s="1" a="1"/>
  <c r="A292" s="1"/>
  <c r="D291" a="1"/>
  <c r="D291" s="1"/>
  <c r="Q289" a="1"/>
  <c r="Q289" s="1"/>
  <c r="O288" a="1"/>
  <c r="O288" s="1"/>
  <c r="H287" a="1"/>
  <c r="H287"/>
  <c r="G287" s="1" a="1"/>
  <c r="G287" s="1"/>
  <c r="M283" a="1"/>
  <c r="M283" s="1"/>
  <c r="AC282" a="1"/>
  <c r="AC282" s="1"/>
  <c r="C282" i="11" s="1"/>
  <c r="N280" i="2" a="1"/>
  <c r="N280" s="1"/>
  <c r="L280" s="1"/>
  <c r="D279" a="1"/>
  <c r="D279"/>
  <c r="C279" i="5" s="1"/>
  <c r="AC278" i="2" a="1"/>
  <c r="AC278" s="1"/>
  <c r="C278" i="11" s="1"/>
  <c r="S276" i="2" a="1"/>
  <c r="S276" s="1"/>
  <c r="C276" i="7" s="1"/>
  <c r="J275" i="2" a="1"/>
  <c r="J275"/>
  <c r="C275" i="9" s="1"/>
  <c r="D275" i="2" a="1"/>
  <c r="D275" s="1"/>
  <c r="C275" i="5" s="1"/>
  <c r="O271" i="2" a="1"/>
  <c r="O271" s="1"/>
  <c r="J271" a="1"/>
  <c r="J271" s="1"/>
  <c r="C271" i="9" s="1"/>
  <c r="AC267" i="2" a="1"/>
  <c r="AC267" s="1"/>
  <c r="C267" i="11" s="1"/>
  <c r="AB267" i="2" a="1"/>
  <c r="AB267" s="1"/>
  <c r="C267" a="1"/>
  <c r="C267" s="1"/>
  <c r="M265" a="1"/>
  <c r="M265" s="1"/>
  <c r="D264" a="1"/>
  <c r="D264" s="1"/>
  <c r="C264" i="5" s="1"/>
  <c r="R263" i="2" a="1"/>
  <c r="R263" s="1"/>
  <c r="I263" a="1"/>
  <c r="I263" s="1"/>
  <c r="B260" a="1"/>
  <c r="B260" s="1"/>
  <c r="H256" a="1"/>
  <c r="H256" s="1"/>
  <c r="M253" a="1"/>
  <c r="M253" s="1"/>
  <c r="M252" a="1"/>
  <c r="M252"/>
  <c r="B252" a="1"/>
  <c r="B252" s="1"/>
  <c r="N249" a="1"/>
  <c r="N249" s="1"/>
  <c r="L249" s="1"/>
  <c r="M249" a="1"/>
  <c r="M249" s="1"/>
  <c r="X248" a="1"/>
  <c r="X248" s="1"/>
  <c r="O247" a="1"/>
  <c r="O247" s="1"/>
  <c r="R246" a="1"/>
  <c r="R246" s="1"/>
  <c r="I246" a="1"/>
  <c r="I246" s="1"/>
  <c r="D246" a="1"/>
  <c r="D246"/>
  <c r="C246" i="5" s="1"/>
  <c r="O243" i="2" a="1"/>
  <c r="O243" s="1"/>
  <c r="N243" a="1"/>
  <c r="N243" s="1"/>
  <c r="L243" s="1"/>
  <c r="M243" a="1"/>
  <c r="M243" s="1"/>
  <c r="AC240" a="1"/>
  <c r="AC240" s="1"/>
  <c r="C240" i="11" s="1"/>
  <c r="O238" i="2" a="1"/>
  <c r="O238" s="1"/>
  <c r="N238" a="1"/>
  <c r="N238" s="1"/>
  <c r="L238" s="1"/>
  <c r="J236" a="1"/>
  <c r="J236" s="1"/>
  <c r="C236" i="9" s="1"/>
  <c r="I236" i="2" a="1"/>
  <c r="I236" s="1"/>
  <c r="AB234" a="1"/>
  <c r="AB234" s="1"/>
  <c r="I234" a="1"/>
  <c r="I234" s="1"/>
  <c r="AC233" a="1"/>
  <c r="AC233"/>
  <c r="C233" i="11" s="1"/>
  <c r="AB233" i="2" a="1"/>
  <c r="AB233" s="1"/>
  <c r="AC231" a="1"/>
  <c r="AC231" s="1"/>
  <c r="C231" i="11" s="1"/>
  <c r="AB231" i="2" a="1"/>
  <c r="AB231" s="1"/>
  <c r="B231" i="11" s="1"/>
  <c r="A231" s="1"/>
  <c r="W229" i="2" a="1"/>
  <c r="W229" s="1"/>
  <c r="V229" s="1"/>
  <c r="R229" a="1"/>
  <c r="R229" s="1"/>
  <c r="S227" a="1"/>
  <c r="S227" s="1"/>
  <c r="C227" i="7" s="1"/>
  <c r="M227" i="2" a="1"/>
  <c r="M227" s="1"/>
  <c r="N225" a="1"/>
  <c r="N225"/>
  <c r="L225" s="1"/>
  <c r="M225" a="1"/>
  <c r="M225"/>
  <c r="B225" a="1"/>
  <c r="B225" s="1"/>
  <c r="B224" a="1"/>
  <c r="B224" s="1"/>
  <c r="M223" a="1"/>
  <c r="M223"/>
  <c r="B223" a="1"/>
  <c r="B223"/>
  <c r="B223" i="5" s="1"/>
  <c r="A223" s="1"/>
  <c r="K223" s="1"/>
  <c r="C221" i="2" a="1"/>
  <c r="C221" s="1"/>
  <c r="X220" a="1"/>
  <c r="X220" s="1"/>
  <c r="N219" a="1"/>
  <c r="N219" s="1"/>
  <c r="L219" s="1"/>
  <c r="X218" a="1"/>
  <c r="X218" s="1"/>
  <c r="W218" a="1"/>
  <c r="W218" s="1"/>
  <c r="V218" s="1"/>
  <c r="AB216" a="1"/>
  <c r="AB216" s="1"/>
  <c r="S216" a="1"/>
  <c r="S216" s="1"/>
  <c r="C216" i="7" s="1"/>
  <c r="X214" i="2" a="1"/>
  <c r="X214"/>
  <c r="W214" a="1"/>
  <c r="W214" s="1"/>
  <c r="V214" s="1"/>
  <c r="M214" a="1"/>
  <c r="M214" s="1"/>
  <c r="N213" a="1"/>
  <c r="N213" s="1"/>
  <c r="L213" s="1"/>
  <c r="W212" a="1"/>
  <c r="W212" s="1"/>
  <c r="V212" s="1"/>
  <c r="O212" a="1"/>
  <c r="O212" s="1"/>
  <c r="O210" a="1"/>
  <c r="O210" s="1"/>
  <c r="X208" a="1"/>
  <c r="X208"/>
  <c r="W208" a="1"/>
  <c r="W208" s="1"/>
  <c r="V208"/>
  <c r="S208" a="1"/>
  <c r="S208" s="1"/>
  <c r="C208" i="7" s="1"/>
  <c r="O207" i="2" a="1"/>
  <c r="O207" s="1"/>
  <c r="AC206" a="1"/>
  <c r="AC206"/>
  <c r="C206" i="11" s="1"/>
  <c r="AB206" i="2" a="1"/>
  <c r="AB206" s="1"/>
  <c r="D205" a="1"/>
  <c r="D205" s="1"/>
  <c r="C205" i="5" s="1"/>
  <c r="X204" i="2" a="1"/>
  <c r="X204" s="1"/>
  <c r="J203" a="1"/>
  <c r="J203" s="1"/>
  <c r="C203" i="9" s="1"/>
  <c r="B203" i="2" a="1"/>
  <c r="B203" s="1"/>
  <c r="I201" a="1"/>
  <c r="I201"/>
  <c r="H201" a="1"/>
  <c r="H201"/>
  <c r="B201" i="9" s="1"/>
  <c r="A201" s="1"/>
  <c r="K201" s="1"/>
  <c r="N199" i="2" a="1"/>
  <c r="N199"/>
  <c r="L199" s="1"/>
  <c r="M199" a="1"/>
  <c r="M199" s="1"/>
  <c r="S197" a="1"/>
  <c r="S197" s="1"/>
  <c r="C197" i="7" s="1"/>
  <c r="R197" i="2" a="1"/>
  <c r="R197" s="1"/>
  <c r="B197" i="7" s="1"/>
  <c r="A197" s="1"/>
  <c r="G197" s="1"/>
  <c r="Q197" i="2" a="1"/>
  <c r="Q197" s="1"/>
  <c r="N197" a="1"/>
  <c r="N197" s="1"/>
  <c r="L197" s="1"/>
  <c r="AB195" a="1"/>
  <c r="AB195" s="1"/>
  <c r="B195" i="11" s="1"/>
  <c r="A195" s="1"/>
  <c r="AC193" i="2" a="1"/>
  <c r="AC193" s="1"/>
  <c r="C193" i="11" s="1"/>
  <c r="W193" i="2" a="1"/>
  <c r="W193"/>
  <c r="V193" s="1"/>
  <c r="O192" a="1"/>
  <c r="O192" s="1"/>
  <c r="AB191" a="1"/>
  <c r="AB191" s="1"/>
  <c r="D190" a="1"/>
  <c r="D190" s="1"/>
  <c r="C190" i="5" s="1"/>
  <c r="B190" i="2" a="1"/>
  <c r="B190" s="1"/>
  <c r="B190" i="5" s="1"/>
  <c r="A190" s="1"/>
  <c r="K190" s="1"/>
  <c r="I188" i="2" a="1"/>
  <c r="I188" s="1"/>
  <c r="H188" a="1"/>
  <c r="H188" s="1"/>
  <c r="B188" i="9" s="1"/>
  <c r="A188" s="1"/>
  <c r="K188" s="1"/>
  <c r="C187" i="2" a="1"/>
  <c r="C187" s="1"/>
  <c r="N186" a="1"/>
  <c r="N186"/>
  <c r="M186" a="1"/>
  <c r="M186"/>
  <c r="B186" i="13" s="1"/>
  <c r="A186" s="1"/>
  <c r="C186" i="2" a="1"/>
  <c r="C186" s="1"/>
  <c r="S184" a="1"/>
  <c r="S184" s="1"/>
  <c r="C184" i="7" s="1"/>
  <c r="J184" i="2" a="1"/>
  <c r="J184" s="1"/>
  <c r="C184" i="9" s="1"/>
  <c r="I184" i="2" a="1"/>
  <c r="I184" s="1"/>
  <c r="O182" a="1"/>
  <c r="O182" s="1"/>
  <c r="C182" i="13" s="1"/>
  <c r="W180" i="2" a="1"/>
  <c r="W180" s="1"/>
  <c r="V180" s="1"/>
  <c r="S180" a="1"/>
  <c r="S180" s="1"/>
  <c r="C180" i="7" s="1"/>
  <c r="AC178" i="2" a="1"/>
  <c r="AC178" s="1"/>
  <c r="C178" i="11" s="1"/>
  <c r="AB178" i="2" a="1"/>
  <c r="AB178" s="1"/>
  <c r="C177" a="1"/>
  <c r="C177" s="1"/>
  <c r="X176" a="1"/>
  <c r="X176" s="1"/>
  <c r="AB175" a="1"/>
  <c r="AB175" s="1"/>
  <c r="J175" a="1"/>
  <c r="J175" s="1"/>
  <c r="C175" i="9" s="1"/>
  <c r="B175" i="2" a="1"/>
  <c r="B175"/>
  <c r="B175" i="5" s="1"/>
  <c r="A175" s="1"/>
  <c r="K175" s="1"/>
  <c r="X173" i="2" a="1"/>
  <c r="X173" s="1"/>
  <c r="I173" a="1"/>
  <c r="I173" s="1"/>
  <c r="H173" a="1"/>
  <c r="H173" s="1"/>
  <c r="B173" i="9" s="1"/>
  <c r="A173" s="1"/>
  <c r="K173" s="1"/>
  <c r="N171" i="2" a="1"/>
  <c r="N171" s="1"/>
  <c r="L171" s="1"/>
  <c r="M171" a="1"/>
  <c r="M171" s="1"/>
  <c r="B171" i="13" s="1"/>
  <c r="A171" s="1"/>
  <c r="S169" i="2" a="1"/>
  <c r="S169" s="1"/>
  <c r="C169" i="7" s="1"/>
  <c r="R169" i="2" a="1"/>
  <c r="R169" s="1"/>
  <c r="B169" i="7" s="1"/>
  <c r="A169" s="1"/>
  <c r="G169" s="1"/>
  <c r="N169" i="2" a="1"/>
  <c r="N169" s="1"/>
  <c r="AB167" a="1"/>
  <c r="AB167" s="1"/>
  <c r="B167" i="11" s="1"/>
  <c r="A167" s="1"/>
  <c r="AA167" i="2"/>
  <c r="S167" a="1"/>
  <c r="S167" s="1"/>
  <c r="C167" i="7" s="1"/>
  <c r="AC165" i="2" a="1"/>
  <c r="AC165" s="1"/>
  <c r="C165" i="11" s="1"/>
  <c r="W165" i="2" a="1"/>
  <c r="W165"/>
  <c r="V165" s="1"/>
  <c r="O164" a="1"/>
  <c r="O164" s="1"/>
  <c r="C164" i="13" s="1"/>
  <c r="AC163" i="2" a="1"/>
  <c r="AC163" s="1"/>
  <c r="C163" i="11" s="1"/>
  <c r="AB163" i="2" a="1"/>
  <c r="AB163" s="1"/>
  <c r="D162" a="1"/>
  <c r="D162" s="1"/>
  <c r="C162" i="5" s="1"/>
  <c r="B162" i="2" a="1"/>
  <c r="B162"/>
  <c r="H160" a="1"/>
  <c r="H160"/>
  <c r="B160" i="9" s="1"/>
  <c r="A160" s="1"/>
  <c r="K160" s="1"/>
  <c r="N158" i="2" a="1"/>
  <c r="N158" s="1"/>
  <c r="M158" a="1"/>
  <c r="M158" s="1"/>
  <c r="B158" i="13" s="1"/>
  <c r="A158" s="1"/>
  <c r="C158" i="2" a="1"/>
  <c r="C158" s="1"/>
  <c r="S156" a="1"/>
  <c r="S156"/>
  <c r="C156" i="7" s="1"/>
  <c r="J156" i="2" a="1"/>
  <c r="J156"/>
  <c r="C156" i="9" s="1"/>
  <c r="I156" i="2" a="1"/>
  <c r="I156" s="1"/>
  <c r="O154" a="1"/>
  <c r="O154" s="1"/>
  <c r="C154" i="13" s="1"/>
  <c r="N154" i="2" a="1"/>
  <c r="N154" s="1"/>
  <c r="W152" a="1"/>
  <c r="W152"/>
  <c r="V152" s="1"/>
  <c r="S152" a="1"/>
  <c r="S152" s="1"/>
  <c r="C152" i="7" s="1"/>
  <c r="AC150" i="2" a="1"/>
  <c r="AC150"/>
  <c r="C150" i="11" s="1"/>
  <c r="D149" i="2" a="1"/>
  <c r="D149"/>
  <c r="C149" i="5" s="1"/>
  <c r="C149" i="2" a="1"/>
  <c r="C149" s="1"/>
  <c r="AB147" a="1"/>
  <c r="AB147" s="1"/>
  <c r="J147" a="1"/>
  <c r="J147" s="1"/>
  <c r="C147" i="9" s="1"/>
  <c r="B147" i="2" a="1"/>
  <c r="B147" s="1"/>
  <c r="X145" a="1"/>
  <c r="X145" s="1"/>
  <c r="I145" a="1"/>
  <c r="I145"/>
  <c r="H145" a="1"/>
  <c r="H145"/>
  <c r="B145" i="9" s="1"/>
  <c r="A145" s="1"/>
  <c r="K145" s="1"/>
  <c r="N143" i="2" a="1"/>
  <c r="N143" s="1"/>
  <c r="L143" s="1"/>
  <c r="M143" a="1"/>
  <c r="M143" s="1"/>
  <c r="B143" i="13" s="1"/>
  <c r="A143" s="1"/>
  <c r="S141" i="2" a="1"/>
  <c r="S141"/>
  <c r="C141" i="7" s="1"/>
  <c r="R141" i="2" a="1"/>
  <c r="R141" s="1"/>
  <c r="B141" i="7" s="1"/>
  <c r="A141" s="1"/>
  <c r="G141" s="1"/>
  <c r="Q141" i="2" a="1"/>
  <c r="Q141" s="1"/>
  <c r="N141" a="1"/>
  <c r="N141" s="1"/>
  <c r="AB139" a="1"/>
  <c r="AB139" s="1"/>
  <c r="B139" i="11" s="1"/>
  <c r="A139" s="1"/>
  <c r="S139" i="2" a="1"/>
  <c r="S139" s="1"/>
  <c r="C139" i="7" s="1"/>
  <c r="AC137" i="2" a="1"/>
  <c r="AC137" s="1"/>
  <c r="C137" i="11" s="1"/>
  <c r="S137" i="2" a="1"/>
  <c r="S137" s="1"/>
  <c r="C137" i="7" s="1"/>
  <c r="AC135" i="2" a="1"/>
  <c r="AC135" s="1"/>
  <c r="C135" i="11" s="1"/>
  <c r="AB135" i="2" a="1"/>
  <c r="AB135" s="1"/>
  <c r="D134" a="1"/>
  <c r="D134" s="1"/>
  <c r="C134" i="5" s="1"/>
  <c r="H132" i="2" a="1"/>
  <c r="H132" s="1"/>
  <c r="N130" a="1"/>
  <c r="N130" s="1"/>
  <c r="M130" a="1"/>
  <c r="M130" s="1"/>
  <c r="B130" i="13" s="1"/>
  <c r="A130" s="1"/>
  <c r="C130" i="2" a="1"/>
  <c r="C130" s="1"/>
  <c r="R128" a="1"/>
  <c r="R128" s="1"/>
  <c r="J128" a="1"/>
  <c r="J128" s="1"/>
  <c r="C128" i="9" s="1"/>
  <c r="I128" i="2" a="1"/>
  <c r="I128"/>
  <c r="J128" i="9" s="1"/>
  <c r="O126" i="2" a="1"/>
  <c r="O126"/>
  <c r="C126" i="13" s="1"/>
  <c r="N126" i="2" a="1"/>
  <c r="N126" s="1"/>
  <c r="W124" a="1"/>
  <c r="W124" s="1"/>
  <c r="V124" s="1"/>
  <c r="S124" a="1"/>
  <c r="S124" s="1"/>
  <c r="C124" i="7" s="1"/>
  <c r="AC122" i="2" a="1"/>
  <c r="AC122" s="1"/>
  <c r="C122" i="11" s="1"/>
  <c r="AB122" i="2" a="1"/>
  <c r="AB122" s="1"/>
  <c r="H121" a="1"/>
  <c r="H121" s="1"/>
  <c r="D121" a="1"/>
  <c r="D121" s="1"/>
  <c r="C121" i="5" s="1"/>
  <c r="O119" i="2" a="1"/>
  <c r="O119"/>
  <c r="C119" i="13" s="1"/>
  <c r="N119" i="2" a="1"/>
  <c r="N119"/>
  <c r="M119" a="1"/>
  <c r="M119" s="1"/>
  <c r="B119" i="13" s="1"/>
  <c r="A119" s="1"/>
  <c r="X117" i="2" a="1"/>
  <c r="X117" s="1"/>
  <c r="W117" a="1"/>
  <c r="W117" s="1"/>
  <c r="V117" s="1"/>
  <c r="S116" a="1"/>
  <c r="S116" s="1"/>
  <c r="C116" i="7" s="1"/>
  <c r="C116" i="2" a="1"/>
  <c r="C116"/>
  <c r="B116" a="1"/>
  <c r="B116" s="1"/>
  <c r="B116" i="5" s="1"/>
  <c r="A116" s="1"/>
  <c r="K116" s="1"/>
  <c r="A116" i="2" a="1"/>
  <c r="A116" s="1"/>
  <c r="I114" a="1"/>
  <c r="I114" s="1"/>
  <c r="H114" a="1"/>
  <c r="H114" s="1"/>
  <c r="I113" a="1"/>
  <c r="I113" s="1"/>
  <c r="X112" a="1"/>
  <c r="X112" s="1"/>
  <c r="W112" a="1"/>
  <c r="W112" s="1"/>
  <c r="V112" s="1"/>
  <c r="B112" a="1"/>
  <c r="B112" s="1"/>
  <c r="R111" a="1"/>
  <c r="R111" s="1"/>
  <c r="J111" a="1"/>
  <c r="J111" s="1"/>
  <c r="C111" i="9" s="1"/>
  <c r="H110" i="2" a="1"/>
  <c r="H110" s="1"/>
  <c r="I109" a="1"/>
  <c r="I109" s="1"/>
  <c r="AB108" a="1"/>
  <c r="AB108"/>
  <c r="B108" i="11" s="1"/>
  <c r="A108" s="1"/>
  <c r="X108" i="2" a="1"/>
  <c r="X108" s="1"/>
  <c r="W108" a="1"/>
  <c r="W108" s="1"/>
  <c r="V108" s="1"/>
  <c r="AC107" a="1"/>
  <c r="AC107" s="1"/>
  <c r="C107" i="11" s="1"/>
  <c r="O107" i="2" a="1"/>
  <c r="O107"/>
  <c r="C107" i="13" s="1"/>
  <c r="M107" i="2" a="1"/>
  <c r="M107" s="1"/>
  <c r="B107" i="13" s="1"/>
  <c r="A107" s="1"/>
  <c r="O106" i="2" a="1"/>
  <c r="O106" s="1"/>
  <c r="C106" i="13" s="1"/>
  <c r="D106" i="2" a="1"/>
  <c r="D106"/>
  <c r="C106" i="5" s="1"/>
  <c r="C106" i="2" a="1"/>
  <c r="C106"/>
  <c r="B106" a="1"/>
  <c r="B106" s="1"/>
  <c r="H105" a="1"/>
  <c r="H105" s="1"/>
  <c r="X104" a="1"/>
  <c r="X104"/>
  <c r="W104" a="1"/>
  <c r="W104" s="1"/>
  <c r="V104" s="1"/>
  <c r="O103" a="1"/>
  <c r="O103" s="1"/>
  <c r="C103" i="13" s="1"/>
  <c r="S102" i="2" a="1"/>
  <c r="S102" s="1"/>
  <c r="C102" i="7" s="1"/>
  <c r="I102" i="2" a="1"/>
  <c r="I102"/>
  <c r="H102" a="1"/>
  <c r="H102"/>
  <c r="M101" a="1"/>
  <c r="M101"/>
  <c r="B101" i="13" s="1"/>
  <c r="A101" s="1"/>
  <c r="AC100" i="2" a="1"/>
  <c r="AC100" s="1"/>
  <c r="C100" i="11" s="1"/>
  <c r="D100" i="2" a="1"/>
  <c r="D100" s="1"/>
  <c r="C100" i="5" s="1"/>
  <c r="S99" i="2" a="1"/>
  <c r="S99" s="1"/>
  <c r="C99" i="7" s="1"/>
  <c r="J98" i="2" a="1"/>
  <c r="J98" s="1"/>
  <c r="C98" i="9" s="1"/>
  <c r="S97" i="2" a="1"/>
  <c r="S97" s="1"/>
  <c r="C97" i="7" s="1"/>
  <c r="I97" i="2" a="1"/>
  <c r="I97" s="1"/>
  <c r="H97" a="1"/>
  <c r="H97" s="1"/>
  <c r="M96" a="1"/>
  <c r="M96"/>
  <c r="B96" i="13" s="1"/>
  <c r="A96" s="1"/>
  <c r="AC95" i="2" a="1"/>
  <c r="AC95" s="1"/>
  <c r="C95" i="11" s="1"/>
  <c r="D95" i="2" a="1"/>
  <c r="D95" s="1"/>
  <c r="C95" i="5" s="1"/>
  <c r="R94" i="2" a="1"/>
  <c r="R94" s="1"/>
  <c r="X93" a="1"/>
  <c r="X93" s="1"/>
  <c r="M93" a="1"/>
  <c r="M93" s="1"/>
  <c r="B93" i="13" s="1"/>
  <c r="A93" s="1"/>
  <c r="J93" i="2" a="1"/>
  <c r="J93" s="1"/>
  <c r="C93" i="9" s="1"/>
  <c r="O92" i="2" a="1"/>
  <c r="O92" s="1"/>
  <c r="C92" i="13" s="1"/>
  <c r="D92" i="2" a="1"/>
  <c r="D92" s="1"/>
  <c r="C92" i="5" s="1"/>
  <c r="C92" i="2" a="1"/>
  <c r="C92" s="1"/>
  <c r="H91" a="1"/>
  <c r="H91" s="1"/>
  <c r="X90" a="1"/>
  <c r="X90"/>
  <c r="O89" a="1"/>
  <c r="O89"/>
  <c r="C89" i="13" s="1"/>
  <c r="S88" i="2" a="1"/>
  <c r="S88" s="1"/>
  <c r="C88" i="7" s="1"/>
  <c r="I88" i="2" a="1"/>
  <c r="I88" s="1"/>
  <c r="H88" a="1"/>
  <c r="H88" s="1"/>
  <c r="M87" a="1"/>
  <c r="M87"/>
  <c r="B87" i="13" s="1"/>
  <c r="A87" s="1"/>
  <c r="AC86" i="2" a="1"/>
  <c r="AC86" s="1"/>
  <c r="C86" i="11" s="1"/>
  <c r="D86" i="2" a="1"/>
  <c r="D86" s="1"/>
  <c r="C86" i="5" s="1"/>
  <c r="S85" i="2" a="1"/>
  <c r="S85" s="1"/>
  <c r="C85" i="7" s="1"/>
  <c r="R85" i="2" a="1"/>
  <c r="R85" s="1"/>
  <c r="X84" a="1"/>
  <c r="X84" s="1"/>
  <c r="J84" a="1"/>
  <c r="J84" s="1"/>
  <c r="C84" i="9" s="1"/>
  <c r="S83" i="2" a="1"/>
  <c r="S83" s="1"/>
  <c r="C83" i="7" s="1"/>
  <c r="I83" i="2" a="1"/>
  <c r="I83"/>
  <c r="H83" a="1"/>
  <c r="H83" s="1"/>
  <c r="M82" a="1"/>
  <c r="M82" s="1"/>
  <c r="B82" i="13" s="1"/>
  <c r="A82" s="1"/>
  <c r="AC81" i="2" a="1"/>
  <c r="AC81" s="1"/>
  <c r="C81" i="11" s="1"/>
  <c r="C81" i="2" a="1"/>
  <c r="C81" s="1"/>
  <c r="S80" a="1"/>
  <c r="S80"/>
  <c r="C80" i="7" s="1"/>
  <c r="R80" i="2" a="1"/>
  <c r="R80" s="1"/>
  <c r="X79" a="1"/>
  <c r="X79" s="1"/>
  <c r="M79" a="1"/>
  <c r="M79"/>
  <c r="B79" i="13" s="1"/>
  <c r="A79" s="1"/>
  <c r="R78" i="2" a="1"/>
  <c r="R78"/>
  <c r="H78" a="1"/>
  <c r="H78"/>
  <c r="B78" i="9" s="1"/>
  <c r="A78" s="1"/>
  <c r="K78" s="1"/>
  <c r="M77" i="2" a="1"/>
  <c r="M77"/>
  <c r="B77" i="13" s="1"/>
  <c r="A77" s="1"/>
  <c r="B77" i="2" a="1"/>
  <c r="B77"/>
  <c r="B77" i="5" s="1"/>
  <c r="A77" s="1"/>
  <c r="K77" s="1"/>
  <c r="X75" i="2" a="1"/>
  <c r="X75"/>
  <c r="W75" a="1"/>
  <c r="W75" s="1"/>
  <c r="V75" s="1"/>
  <c r="R74" a="1"/>
  <c r="R74" s="1"/>
  <c r="X73" a="1"/>
  <c r="X73"/>
  <c r="M73" a="1"/>
  <c r="M73"/>
  <c r="B73" i="13" s="1"/>
  <c r="A73" s="1"/>
  <c r="J73" i="2" a="1"/>
  <c r="J73" s="1"/>
  <c r="C73" i="9" s="1"/>
  <c r="J72" i="2" a="1"/>
  <c r="J72" s="1"/>
  <c r="C72" i="9" s="1"/>
  <c r="D72" i="2" a="1"/>
  <c r="D72" s="1"/>
  <c r="C72" i="5" s="1"/>
  <c r="O71" i="2" a="1"/>
  <c r="O71" s="1"/>
  <c r="C71" i="13" s="1"/>
  <c r="D71" i="2" a="1"/>
  <c r="D71"/>
  <c r="C71" i="5" s="1"/>
  <c r="AC70" i="2" a="1"/>
  <c r="AC70" s="1"/>
  <c r="C70" i="11" s="1"/>
  <c r="I70" i="2" a="1"/>
  <c r="I70" s="1"/>
  <c r="AC69" a="1"/>
  <c r="AC69"/>
  <c r="C69" i="11" s="1"/>
  <c r="AB69" i="2" a="1"/>
  <c r="AB69" s="1"/>
  <c r="C69" a="1"/>
  <c r="C69" s="1"/>
  <c r="S68" a="1"/>
  <c r="S68"/>
  <c r="C68" i="7" s="1"/>
  <c r="AB67" i="2" a="1"/>
  <c r="AB67" s="1"/>
  <c r="O67" a="1"/>
  <c r="O67" s="1"/>
  <c r="C67" i="13" s="1"/>
  <c r="N67" i="2" a="1"/>
  <c r="N67" s="1"/>
  <c r="S66" a="1"/>
  <c r="S66" s="1"/>
  <c r="C66" i="7" s="1"/>
  <c r="I66" i="2" a="1"/>
  <c r="I66"/>
  <c r="H66" a="1"/>
  <c r="H66" s="1"/>
  <c r="N65" a="1"/>
  <c r="N65" s="1"/>
  <c r="C65" a="1"/>
  <c r="C65"/>
  <c r="B65" a="1"/>
  <c r="B65" s="1"/>
  <c r="I64" a="1"/>
  <c r="I64" s="1"/>
  <c r="AB63" a="1"/>
  <c r="AB63" s="1"/>
  <c r="C63" a="1"/>
  <c r="C63"/>
  <c r="S62" a="1"/>
  <c r="S62"/>
  <c r="C62" i="7" s="1"/>
  <c r="R62" i="2" a="1"/>
  <c r="R62" s="1"/>
  <c r="AB61" a="1"/>
  <c r="AB61" s="1"/>
  <c r="N61" a="1"/>
  <c r="N61" s="1"/>
  <c r="M61" a="1"/>
  <c r="M61" s="1"/>
  <c r="B61" i="13" s="1"/>
  <c r="A61" s="1"/>
  <c r="S60" i="2" a="1"/>
  <c r="S60"/>
  <c r="C60" i="7" s="1"/>
  <c r="I60" i="2" a="1"/>
  <c r="I60"/>
  <c r="H60" a="1"/>
  <c r="H60"/>
  <c r="N59" a="1"/>
  <c r="N59"/>
  <c r="B59" a="1"/>
  <c r="B59"/>
  <c r="H58" a="1"/>
  <c r="H58" s="1"/>
  <c r="X57" a="1"/>
  <c r="X57" s="1"/>
  <c r="X56" a="1"/>
  <c r="X56"/>
  <c r="W56" a="1"/>
  <c r="W56" s="1"/>
  <c r="V56" s="1"/>
  <c r="O55" a="1"/>
  <c r="O55" s="1"/>
  <c r="C55" i="13" s="1"/>
  <c r="W54" i="2" a="1"/>
  <c r="W54" s="1"/>
  <c r="V54" s="1"/>
  <c r="J54" a="1"/>
  <c r="J54" s="1"/>
  <c r="C54" i="9" s="1"/>
  <c r="D53" i="2" a="1"/>
  <c r="D53" s="1"/>
  <c r="C53" i="5" s="1"/>
  <c r="J52" i="2" a="1"/>
  <c r="J52" s="1"/>
  <c r="C52" i="9" s="1"/>
  <c r="AC51" i="2" a="1"/>
  <c r="AC51" s="1"/>
  <c r="C51" i="11" s="1"/>
  <c r="D51" i="2" a="1"/>
  <c r="D51" s="1"/>
  <c r="C51" i="5" s="1"/>
  <c r="W50" i="2" a="1"/>
  <c r="W50"/>
  <c r="V50" s="1"/>
  <c r="AC49" a="1"/>
  <c r="AC49" s="1"/>
  <c r="C49" i="11" s="1"/>
  <c r="O49" i="2" a="1"/>
  <c r="O49" s="1"/>
  <c r="C49" i="13" s="1"/>
  <c r="W48" i="2" a="1"/>
  <c r="W48" s="1"/>
  <c r="V48" s="1"/>
  <c r="J48" a="1"/>
  <c r="J48" s="1"/>
  <c r="C48" i="9" s="1"/>
  <c r="I48" i="2" a="1"/>
  <c r="I48" s="1"/>
  <c r="O47" a="1"/>
  <c r="O47" s="1"/>
  <c r="C47" i="13" s="1"/>
  <c r="D47" i="2" a="1"/>
  <c r="D47" s="1"/>
  <c r="C47" i="5" s="1"/>
  <c r="C47" i="2" a="1"/>
  <c r="C47" s="1"/>
  <c r="J46" a="1"/>
  <c r="J46"/>
  <c r="C46" i="9" s="1"/>
  <c r="C46" i="2" a="1"/>
  <c r="C46" s="1"/>
  <c r="AC45" a="1"/>
  <c r="AC45" s="1"/>
  <c r="C45" i="11" s="1"/>
  <c r="AB45" i="2" a="1"/>
  <c r="AB45" s="1"/>
  <c r="AB44" a="1"/>
  <c r="AB44"/>
  <c r="S44" a="1"/>
  <c r="S44" s="1"/>
  <c r="C44" i="7" s="1"/>
  <c r="B44" i="2" a="1"/>
  <c r="B44" s="1"/>
  <c r="S43" a="1"/>
  <c r="S43"/>
  <c r="C43" i="7" s="1"/>
  <c r="R43" i="2" a="1"/>
  <c r="R43" s="1"/>
  <c r="N43" a="1"/>
  <c r="N43" s="1"/>
  <c r="N42" a="1"/>
  <c r="N42"/>
  <c r="M42" a="1"/>
  <c r="M42" s="1"/>
  <c r="B42" i="13" s="1"/>
  <c r="A42" s="1"/>
  <c r="J41" i="2" a="1"/>
  <c r="J41" s="1"/>
  <c r="C41" i="9" s="1"/>
  <c r="I41" i="2" a="1"/>
  <c r="I41" s="1"/>
  <c r="J40" a="1"/>
  <c r="J40" s="1"/>
  <c r="C40" i="9" s="1"/>
  <c r="H39" i="2" a="1"/>
  <c r="H39" s="1"/>
  <c r="N38" a="1"/>
  <c r="N38" s="1"/>
  <c r="C38" a="1"/>
  <c r="C38" s="1"/>
  <c r="B38" a="1"/>
  <c r="B38" s="1"/>
  <c r="C37" a="1"/>
  <c r="C37"/>
  <c r="I36" a="1"/>
  <c r="I36" s="1"/>
  <c r="AC35" a="1"/>
  <c r="AC35" s="1"/>
  <c r="C35" i="11" s="1"/>
  <c r="AB35" i="2" a="1"/>
  <c r="AB35" s="1"/>
  <c r="X34" a="1"/>
  <c r="X34"/>
  <c r="W34" a="1"/>
  <c r="W34" s="1"/>
  <c r="V34" s="1"/>
  <c r="B34" a="1"/>
  <c r="B34" s="1"/>
  <c r="X33" a="1"/>
  <c r="X33"/>
  <c r="R33" a="1"/>
  <c r="R33" s="1"/>
  <c r="B33" a="1"/>
  <c r="B33" s="1"/>
  <c r="S32" a="1"/>
  <c r="S32"/>
  <c r="C32" i="7" s="1"/>
  <c r="R32" i="2" a="1"/>
  <c r="R32"/>
  <c r="AB31" a="1"/>
  <c r="AB31" s="1"/>
  <c r="O31" a="1"/>
  <c r="O31" s="1"/>
  <c r="C31" i="13" s="1"/>
  <c r="N31" i="2" a="1"/>
  <c r="N31" s="1"/>
  <c r="W30" a="1"/>
  <c r="W30" s="1"/>
  <c r="V30" s="1"/>
  <c r="O30" a="1"/>
  <c r="O30" s="1"/>
  <c r="C30" i="13" s="1"/>
  <c r="M30" i="2" a="1"/>
  <c r="M30" s="1"/>
  <c r="B30" i="13" s="1"/>
  <c r="A30" s="1"/>
  <c r="J30" i="2" a="1"/>
  <c r="J30" s="1"/>
  <c r="C30" i="9" s="1"/>
  <c r="W29" i="2" a="1"/>
  <c r="W29" s="1"/>
  <c r="V29" s="1"/>
  <c r="J29" a="1"/>
  <c r="J29" s="1"/>
  <c r="C29" i="9" s="1"/>
  <c r="R28" i="2" a="1"/>
  <c r="R28"/>
  <c r="I28" a="1"/>
  <c r="I28"/>
  <c r="H28" a="1"/>
  <c r="H28"/>
  <c r="R27" a="1"/>
  <c r="R27" s="1"/>
  <c r="I27" a="1"/>
  <c r="I27" s="1"/>
  <c r="H27" a="1"/>
  <c r="H27" s="1"/>
  <c r="H26" a="1"/>
  <c r="H26"/>
  <c r="B26" i="9" s="1"/>
  <c r="A26" s="1"/>
  <c r="K26" s="1"/>
  <c r="R25" i="2" a="1"/>
  <c r="R25"/>
  <c r="I25" a="1"/>
  <c r="I25"/>
  <c r="H25" a="1"/>
  <c r="H25"/>
  <c r="I24" a="1"/>
  <c r="I24"/>
  <c r="H23" a="1"/>
  <c r="H23"/>
  <c r="B23" i="9" s="1"/>
  <c r="A23" s="1"/>
  <c r="K23" s="1"/>
  <c r="O22" i="2" a="1"/>
  <c r="O22" s="1"/>
  <c r="C22" i="13" s="1"/>
  <c r="I22" i="2" a="1"/>
  <c r="I22" s="1"/>
  <c r="H22" a="1"/>
  <c r="H22" s="1"/>
  <c r="D22" a="1"/>
  <c r="D22" s="1"/>
  <c r="C22" i="5" s="1"/>
  <c r="H21" i="2" a="1"/>
  <c r="H21"/>
  <c r="B21" i="9" s="1"/>
  <c r="H20" i="2" a="1"/>
  <c r="H20" s="1"/>
  <c r="B20" i="9" s="1"/>
  <c r="G20" i="2" a="1"/>
  <c r="G20" s="1"/>
  <c r="O19" a="1"/>
  <c r="O19" s="1"/>
  <c r="C19" i="13" s="1"/>
  <c r="D19" i="2" a="1"/>
  <c r="D19" s="1"/>
  <c r="C19" i="5" s="1"/>
  <c r="O18" i="2" a="1"/>
  <c r="O18" s="1"/>
  <c r="C18" i="13" s="1"/>
  <c r="H18" i="2" a="1"/>
  <c r="H18"/>
  <c r="B18" i="9" s="1"/>
  <c r="D18" i="2" a="1"/>
  <c r="D18" s="1"/>
  <c r="C18" i="5" s="1"/>
  <c r="O17" i="2" a="1"/>
  <c r="O17"/>
  <c r="C17" i="13" s="1"/>
  <c r="D17" i="2" a="1"/>
  <c r="D17"/>
  <c r="C17" i="5" s="1"/>
  <c r="D16" i="2" a="1"/>
  <c r="D16" s="1"/>
  <c r="C16" i="5" s="1"/>
  <c r="O15" i="2" a="1"/>
  <c r="O15" s="1"/>
  <c r="C15" i="13" s="1"/>
  <c r="H15" i="2" a="1"/>
  <c r="H15" s="1"/>
  <c r="R14" a="1"/>
  <c r="R14" s="1"/>
  <c r="I14" a="1"/>
  <c r="I14" s="1"/>
  <c r="H14" a="1"/>
  <c r="H14" s="1"/>
  <c r="S13" a="1"/>
  <c r="S13" s="1"/>
  <c r="C13" i="7" s="1"/>
  <c r="J13" i="2" a="1"/>
  <c r="J13" s="1"/>
  <c r="C13" i="9" s="1"/>
  <c r="W12" i="2" a="1"/>
  <c r="W12" s="1"/>
  <c r="V12"/>
  <c r="N12" a="1"/>
  <c r="N12"/>
  <c r="L12" s="1"/>
  <c r="X11" a="1"/>
  <c r="X11" s="1"/>
  <c r="O11" a="1"/>
  <c r="O11" s="1"/>
  <c r="C11" i="13" s="1"/>
  <c r="N11" i="2" a="1"/>
  <c r="N11"/>
  <c r="M11" a="1"/>
  <c r="M11" s="1"/>
  <c r="B11" i="13" s="1"/>
  <c r="AB10" i="2" a="1"/>
  <c r="AB10" s="1"/>
  <c r="O10" a="1"/>
  <c r="O10" s="1"/>
  <c r="C10" i="13" s="1"/>
  <c r="AC9" i="2" a="1"/>
  <c r="AC9"/>
  <c r="C9" i="11" s="1"/>
  <c r="R9" i="2" a="1"/>
  <c r="R9"/>
  <c r="B9" i="7" s="1"/>
  <c r="A9" s="1"/>
  <c r="G9" s="1"/>
  <c r="S8" i="2" a="1"/>
  <c r="S8" s="1"/>
  <c r="C8" i="7" s="1"/>
  <c r="B8" i="2" a="1"/>
  <c r="B8" s="1"/>
  <c r="W7" a="1"/>
  <c r="W7"/>
  <c r="V7" s="1"/>
  <c r="S7" a="1"/>
  <c r="S7" s="1"/>
  <c r="C7" i="7" s="1"/>
  <c r="D7" i="2" a="1"/>
  <c r="D7"/>
  <c r="C7" i="5" s="1"/>
  <c r="X6" i="2" a="1"/>
  <c r="X6"/>
  <c r="W6" a="1"/>
  <c r="W6" s="1"/>
  <c r="V6" s="1"/>
  <c r="D6" a="1"/>
  <c r="D6" s="1"/>
  <c r="C6" i="5" s="1"/>
  <c r="AB5" i="2" a="1"/>
  <c r="AB5" s="1"/>
  <c r="B5" i="11" s="1"/>
  <c r="A5" s="1"/>
  <c r="AA5" i="2"/>
  <c r="X5" a="1"/>
  <c r="X5" s="1"/>
  <c r="H5" a="1"/>
  <c r="H5" s="1"/>
  <c r="AB4" a="1"/>
  <c r="AB4"/>
  <c r="I4" a="1"/>
  <c r="I4" s="1"/>
  <c r="AC3" a="1"/>
  <c r="AC3" s="1"/>
  <c r="C3" i="11" s="1"/>
  <c r="J3" i="2" a="1"/>
  <c r="J3" s="1"/>
  <c r="C3" i="9" s="1"/>
  <c r="C3" i="2" a="1"/>
  <c r="C3" s="1"/>
  <c r="B3" a="1"/>
  <c r="B3" s="1"/>
  <c r="M2" a="1"/>
  <c r="M2" s="1"/>
  <c r="B2" i="13" s="1"/>
  <c r="D2" i="2" a="1"/>
  <c r="D2" s="1"/>
  <c r="C2" i="5" s="1"/>
  <c r="C2" i="2" a="1"/>
  <c r="C2" s="1"/>
  <c r="B2" a="1"/>
  <c r="B2" s="1"/>
  <c r="S285" i="7"/>
  <c r="S283"/>
  <c r="S281"/>
  <c r="S279"/>
  <c r="S277"/>
  <c r="S275"/>
  <c r="S273"/>
  <c r="S271"/>
  <c r="S269"/>
  <c r="S267"/>
  <c r="S265"/>
  <c r="S263"/>
  <c r="S261"/>
  <c r="S259"/>
  <c r="S257"/>
  <c r="S255"/>
  <c r="S253"/>
  <c r="S251"/>
  <c r="S249"/>
  <c r="S247"/>
  <c r="S245"/>
  <c r="S243"/>
  <c r="S241"/>
  <c r="S239"/>
  <c r="S237"/>
  <c r="S235"/>
  <c r="S233"/>
  <c r="S231"/>
  <c r="S229"/>
  <c r="S227"/>
  <c r="S225"/>
  <c r="S223"/>
  <c r="S221"/>
  <c r="S219"/>
  <c r="S217"/>
  <c r="S215"/>
  <c r="S213"/>
  <c r="S211"/>
  <c r="S209"/>
  <c r="S207"/>
  <c r="S205"/>
  <c r="S203"/>
  <c r="S201"/>
  <c r="S199"/>
  <c r="S197"/>
  <c r="S195"/>
  <c r="S193"/>
  <c r="S191"/>
  <c r="S189"/>
  <c r="S187"/>
  <c r="S185"/>
  <c r="S183"/>
  <c r="S181"/>
  <c r="S179"/>
  <c r="S177"/>
  <c r="S175"/>
  <c r="S173"/>
  <c r="S171"/>
  <c r="S169"/>
  <c r="S167"/>
  <c r="S165"/>
  <c r="S163"/>
  <c r="S161"/>
  <c r="S159"/>
  <c r="S157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0"/>
  <c r="S8"/>
  <c r="S6"/>
  <c r="S4"/>
  <c r="S286"/>
  <c r="S284"/>
  <c r="S282"/>
  <c r="S280"/>
  <c r="S278"/>
  <c r="S276"/>
  <c r="S274"/>
  <c r="S272"/>
  <c r="S270"/>
  <c r="S268"/>
  <c r="S266"/>
  <c r="S264"/>
  <c r="S262"/>
  <c r="S260"/>
  <c r="S258"/>
  <c r="S256"/>
  <c r="S254"/>
  <c r="S252"/>
  <c r="S250"/>
  <c r="S248"/>
  <c r="S246"/>
  <c r="S244"/>
  <c r="S242"/>
  <c r="S240"/>
  <c r="S238"/>
  <c r="S236"/>
  <c r="S234"/>
  <c r="S232"/>
  <c r="S230"/>
  <c r="S228"/>
  <c r="S226"/>
  <c r="S224"/>
  <c r="S222"/>
  <c r="S220"/>
  <c r="S218"/>
  <c r="S216"/>
  <c r="S214"/>
  <c r="S212"/>
  <c r="S210"/>
  <c r="S208"/>
  <c r="S206"/>
  <c r="S204"/>
  <c r="S202"/>
  <c r="S200"/>
  <c r="S198"/>
  <c r="S196"/>
  <c r="S194"/>
  <c r="S192"/>
  <c r="S190"/>
  <c r="S188"/>
  <c r="S186"/>
  <c r="S184"/>
  <c r="S182"/>
  <c r="S180"/>
  <c r="S178"/>
  <c r="S176"/>
  <c r="S174"/>
  <c r="S172"/>
  <c r="S170"/>
  <c r="S168"/>
  <c r="S166"/>
  <c r="S164"/>
  <c r="S162"/>
  <c r="S160"/>
  <c r="S158"/>
  <c r="S156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2"/>
  <c r="S48"/>
  <c r="S44"/>
  <c r="S40"/>
  <c r="S36"/>
  <c r="S32"/>
  <c r="S28"/>
  <c r="S24"/>
  <c r="S20"/>
  <c r="S16"/>
  <c r="S12"/>
  <c r="S11"/>
  <c r="S7"/>
  <c r="S3"/>
  <c r="S2"/>
  <c r="S54"/>
  <c r="S50"/>
  <c r="S46"/>
  <c r="S42"/>
  <c r="S38"/>
  <c r="S34"/>
  <c r="S30"/>
  <c r="S26"/>
  <c r="S22"/>
  <c r="S18"/>
  <c r="S14"/>
  <c r="S9"/>
  <c r="S5"/>
  <c r="B74" l="1"/>
  <c r="A74" s="1"/>
  <c r="G74" s="1"/>
  <c r="Q74" i="2" a="1"/>
  <c r="Q74" s="1"/>
  <c r="B110" i="9"/>
  <c r="A110" s="1"/>
  <c r="K110" s="1"/>
  <c r="G110" i="2" a="1"/>
  <c r="G110" s="1"/>
  <c r="B111" i="7"/>
  <c r="A111" s="1"/>
  <c r="G111" s="1"/>
  <c r="Q111" i="2" a="1"/>
  <c r="Q111" s="1"/>
  <c r="B121" i="9"/>
  <c r="A121" s="1"/>
  <c r="K121" s="1"/>
  <c r="G121" i="2" a="1"/>
  <c r="G121" s="1"/>
  <c r="B256" i="9"/>
  <c r="A256" s="1"/>
  <c r="K256" s="1"/>
  <c r="G256" i="2" a="1"/>
  <c r="G256" s="1"/>
  <c r="B39" i="9"/>
  <c r="A39" s="1"/>
  <c r="K39" s="1"/>
  <c r="G39" i="2" a="1"/>
  <c r="G39" s="1"/>
  <c r="B63" i="11"/>
  <c r="A63" s="1"/>
  <c r="AA63" i="2"/>
  <c r="B132" i="9"/>
  <c r="A132" s="1"/>
  <c r="K132" s="1"/>
  <c r="G132" i="2" a="1"/>
  <c r="G132" s="1"/>
  <c r="B260" i="5"/>
  <c r="A260" s="1"/>
  <c r="K260" s="1"/>
  <c r="A260" i="2" a="1"/>
  <c r="A260" s="1"/>
  <c r="G18" a="1"/>
  <c r="G18" s="1"/>
  <c r="G21" a="1"/>
  <c r="G21" s="1"/>
  <c r="G23" a="1"/>
  <c r="G23" s="1"/>
  <c r="A77" a="1"/>
  <c r="A77" s="1"/>
  <c r="G78" a="1"/>
  <c r="G78" s="1"/>
  <c r="AA108"/>
  <c r="AA139"/>
  <c r="G145" a="1"/>
  <c r="G145" s="1"/>
  <c r="J156" i="9"/>
  <c r="G160" i="2" a="1"/>
  <c r="G160" s="1"/>
  <c r="Q169" a="1"/>
  <c r="Q169" s="1"/>
  <c r="G188" a="1"/>
  <c r="G188" s="1"/>
  <c r="AA195"/>
  <c r="Q9" a="1"/>
  <c r="Q9" s="1"/>
  <c r="J41" i="9"/>
  <c r="J48"/>
  <c r="J184"/>
  <c r="J236"/>
  <c r="B88"/>
  <c r="A88" s="1"/>
  <c r="K88" s="1"/>
  <c r="G88" i="2" a="1"/>
  <c r="G88" s="1"/>
  <c r="B3" i="5"/>
  <c r="A3" i="2" a="1"/>
  <c r="A3" s="1"/>
  <c r="J67" i="13"/>
  <c r="L67" i="2"/>
  <c r="J126" i="13"/>
  <c r="L126" i="2"/>
  <c r="J149" i="5"/>
  <c r="W149"/>
  <c r="B4" i="11"/>
  <c r="A4" s="1"/>
  <c r="AA4" i="2"/>
  <c r="A8" a="1"/>
  <c r="A8" s="1"/>
  <c r="B8" i="5"/>
  <c r="E184" i="9"/>
  <c r="I184"/>
  <c r="H184"/>
  <c r="F184"/>
  <c r="B5"/>
  <c r="G5" i="2" a="1"/>
  <c r="G5" s="1"/>
  <c r="B15" i="9"/>
  <c r="G15" i="2" a="1"/>
  <c r="G15" s="1"/>
  <c r="W92" i="5"/>
  <c r="J92"/>
  <c r="B135" i="11"/>
  <c r="A135" s="1"/>
  <c r="AA135" i="2"/>
  <c r="B28" i="9"/>
  <c r="A28" s="1"/>
  <c r="K28" s="1"/>
  <c r="G28" i="2" a="1"/>
  <c r="G28" s="1"/>
  <c r="A252" a="1"/>
  <c r="A252" s="1"/>
  <c r="B252" i="5"/>
  <c r="A252" s="1"/>
  <c r="K252" s="1"/>
  <c r="B45" i="11"/>
  <c r="A45" s="1"/>
  <c r="AA45" i="2"/>
  <c r="B65" i="5"/>
  <c r="A65" s="1"/>
  <c r="K65" s="1"/>
  <c r="A65" i="2" a="1"/>
  <c r="A65" s="1"/>
  <c r="I41" i="9"/>
  <c r="H41"/>
  <c r="F41"/>
  <c r="E41"/>
  <c r="B69" i="11"/>
  <c r="A69" s="1"/>
  <c r="AA69" i="2"/>
  <c r="B225" i="5"/>
  <c r="A225" s="1"/>
  <c r="K225" s="1"/>
  <c r="A225" i="2" a="1"/>
  <c r="A225" s="1"/>
  <c r="B233" i="11"/>
  <c r="A233" s="1"/>
  <c r="AA233" i="2"/>
  <c r="E48" i="9"/>
  <c r="I48"/>
  <c r="H48"/>
  <c r="F48"/>
  <c r="I128"/>
  <c r="H128"/>
  <c r="F128"/>
  <c r="E128"/>
  <c r="J31" i="13"/>
  <c r="L31" i="2"/>
  <c r="W2" i="5"/>
  <c r="J2"/>
  <c r="B25" i="9"/>
  <c r="A25" s="1"/>
  <c r="K25" s="1"/>
  <c r="G25" i="2" a="1"/>
  <c r="G25" s="1"/>
  <c r="B32" i="7"/>
  <c r="A32" s="1"/>
  <c r="G32" s="1"/>
  <c r="Q32" i="2" a="1"/>
  <c r="Q32" s="1"/>
  <c r="L61"/>
  <c r="J154" i="13"/>
  <c r="L154" i="2"/>
  <c r="B162" i="5"/>
  <c r="A162" s="1"/>
  <c r="K162" s="1"/>
  <c r="A162" i="2" a="1"/>
  <c r="A162" s="1"/>
  <c r="B178" i="11"/>
  <c r="A178" s="1"/>
  <c r="AA178" i="2"/>
  <c r="L43"/>
  <c r="B43" i="7"/>
  <c r="A43" s="1"/>
  <c r="G43" s="1"/>
  <c r="Q43" i="2" a="1"/>
  <c r="Q43" s="1"/>
  <c r="B114" i="9"/>
  <c r="A114" s="1"/>
  <c r="K114" s="1"/>
  <c r="G114" i="2" a="1"/>
  <c r="G114" s="1"/>
  <c r="J106" i="5"/>
  <c r="W106"/>
  <c r="B85" i="7"/>
  <c r="A85" s="1"/>
  <c r="G85" s="1"/>
  <c r="Q85" i="2" a="1"/>
  <c r="Q85" s="1"/>
  <c r="B35" i="11"/>
  <c r="A35" s="1"/>
  <c r="AA35" i="2"/>
  <c r="B83" i="9"/>
  <c r="A83" s="1"/>
  <c r="K83" s="1"/>
  <c r="G83" i="2" a="1"/>
  <c r="G83" s="1"/>
  <c r="B206" i="11"/>
  <c r="A206" s="1"/>
  <c r="AA206" i="2"/>
  <c r="B59" i="5"/>
  <c r="A59" s="1"/>
  <c r="K59" s="1"/>
  <c r="A59" i="2" a="1"/>
  <c r="A59" s="1"/>
  <c r="B33" i="5"/>
  <c r="A33" i="2" a="1"/>
  <c r="A33" s="1"/>
  <c r="B66" i="9"/>
  <c r="A66" s="1"/>
  <c r="K66" s="1"/>
  <c r="G66" i="2" a="1"/>
  <c r="G66" s="1"/>
  <c r="B233" i="5"/>
  <c r="A233" s="1"/>
  <c r="K233" s="1"/>
  <c r="A233" i="2" a="1"/>
  <c r="A233" s="1"/>
  <c r="J119" i="13"/>
  <c r="L119" i="2"/>
  <c r="J11" i="13"/>
  <c r="L11" i="2"/>
  <c r="A11" i="13" s="1"/>
  <c r="B80" i="7"/>
  <c r="A80" s="1"/>
  <c r="G80" s="1"/>
  <c r="Q80" i="2" a="1"/>
  <c r="Q80" s="1"/>
  <c r="B60" i="9"/>
  <c r="A60" s="1"/>
  <c r="K60" s="1"/>
  <c r="G60" i="2" a="1"/>
  <c r="G60" s="1"/>
  <c r="B22" i="9"/>
  <c r="G22" i="2" a="1"/>
  <c r="G22" s="1"/>
  <c r="B33" i="7"/>
  <c r="A33" s="1"/>
  <c r="G33" s="1"/>
  <c r="Q33" i="2" a="1"/>
  <c r="Q33" s="1"/>
  <c r="B38" i="5"/>
  <c r="A38" s="1"/>
  <c r="K38" s="1"/>
  <c r="A38" i="2" a="1"/>
  <c r="A38" s="1"/>
  <c r="L42"/>
  <c r="L141"/>
  <c r="B147" i="5"/>
  <c r="A147" s="1"/>
  <c r="K147" s="1"/>
  <c r="A147" i="2" a="1"/>
  <c r="A147" s="1"/>
  <c r="H156" i="9"/>
  <c r="F156"/>
  <c r="E156"/>
  <c r="I156"/>
  <c r="B163" i="11"/>
  <c r="A163" s="1"/>
  <c r="AA163" i="2"/>
  <c r="B106" i="5"/>
  <c r="A106" s="1"/>
  <c r="K106" s="1"/>
  <c r="A106" i="2" a="1"/>
  <c r="A106" s="1"/>
  <c r="B27" i="9"/>
  <c r="A27" s="1"/>
  <c r="K27" s="1"/>
  <c r="G27" i="2" a="1"/>
  <c r="G27" s="1"/>
  <c r="B229" i="7"/>
  <c r="A229" s="1"/>
  <c r="G229" s="1"/>
  <c r="Q229" i="2" a="1"/>
  <c r="Q229" s="1"/>
  <c r="B2" i="5"/>
  <c r="A2" i="2" a="1"/>
  <c r="A2" s="1"/>
  <c r="B102" i="9"/>
  <c r="A102" s="1"/>
  <c r="K102" s="1"/>
  <c r="G102" i="2" a="1"/>
  <c r="G102" s="1"/>
  <c r="L169"/>
  <c r="A203" a="1"/>
  <c r="A203" s="1"/>
  <c r="B203" i="5"/>
  <c r="A203" s="1"/>
  <c r="K203" s="1"/>
  <c r="B97" i="9"/>
  <c r="A97" s="1"/>
  <c r="K97" s="1"/>
  <c r="G97" i="2" a="1"/>
  <c r="G97" s="1"/>
  <c r="B122" i="11"/>
  <c r="A122" s="1"/>
  <c r="AA122" i="2"/>
  <c r="B14" i="9"/>
  <c r="G14" i="2" a="1"/>
  <c r="G14" s="1"/>
  <c r="G26" a="1"/>
  <c r="G26" s="1"/>
  <c r="W47" i="5"/>
  <c r="J47"/>
  <c r="B62" i="7"/>
  <c r="A62" s="1"/>
  <c r="G62" s="1"/>
  <c r="Q62" i="2" a="1"/>
  <c r="Q62" s="1"/>
  <c r="B94" i="7"/>
  <c r="A94" s="1"/>
  <c r="G94" s="1"/>
  <c r="Q94" i="2" a="1"/>
  <c r="Q94" s="1"/>
  <c r="G173" a="1"/>
  <c r="G173" s="1"/>
  <c r="A175" a="1"/>
  <c r="A175" s="1"/>
  <c r="A190" a="1"/>
  <c r="A190" s="1"/>
  <c r="G201" a="1"/>
  <c r="G201" s="1"/>
  <c r="A223" a="1"/>
  <c r="A223" s="1"/>
  <c r="AA231"/>
  <c r="H236" i="9"/>
  <c r="F236"/>
  <c r="E236"/>
  <c r="I236"/>
  <c r="B263" i="7"/>
  <c r="A263" s="1"/>
  <c r="G263" s="1"/>
  <c r="Q263" i="2" a="1"/>
  <c r="Q263" s="1"/>
  <c r="B267" i="11"/>
  <c r="A267" s="1"/>
  <c r="AA267" i="2"/>
  <c r="B44" i="11"/>
  <c r="A44" s="1"/>
  <c r="AA44" i="2"/>
  <c r="B191" i="11"/>
  <c r="A191" s="1"/>
  <c r="AA191" i="2"/>
  <c r="L158"/>
  <c r="B258" i="5"/>
  <c r="A258" s="1"/>
  <c r="K258" s="1"/>
  <c r="A258" i="2" a="1"/>
  <c r="A258" s="1"/>
  <c r="A20" i="9"/>
  <c r="K20" s="1"/>
  <c r="L186" i="2"/>
  <c r="Q128" a="1"/>
  <c r="Q128" s="1"/>
  <c r="B128" i="7"/>
  <c r="A128" s="1"/>
  <c r="G128" s="1"/>
  <c r="L130" i="2"/>
  <c r="A21" i="9"/>
  <c r="K21" s="1"/>
  <c r="B34" i="5"/>
  <c r="A34" s="1"/>
  <c r="K34" s="1"/>
  <c r="A34" i="2" a="1"/>
  <c r="A34" s="1"/>
  <c r="B10" i="11"/>
  <c r="A10" s="1"/>
  <c r="AA10" i="2"/>
  <c r="B14" i="7"/>
  <c r="A14" s="1"/>
  <c r="G14" s="1"/>
  <c r="Q14" i="2" a="1"/>
  <c r="Q14" s="1"/>
  <c r="B25" i="7"/>
  <c r="A25" s="1"/>
  <c r="G25" s="1"/>
  <c r="Q25" i="2" a="1"/>
  <c r="Q25" s="1"/>
  <c r="B44" i="5"/>
  <c r="A44" s="1"/>
  <c r="K44" s="1"/>
  <c r="A44" i="2" a="1"/>
  <c r="A44" s="1"/>
  <c r="B58" i="9"/>
  <c r="A58" s="1"/>
  <c r="K58" s="1"/>
  <c r="G58" i="2" a="1"/>
  <c r="G58" s="1"/>
  <c r="B61" i="11"/>
  <c r="A61" s="1"/>
  <c r="AA61" i="2"/>
  <c r="B216" i="11"/>
  <c r="A216" s="1"/>
  <c r="AA216" i="2"/>
  <c r="B31" i="11"/>
  <c r="A31" s="1"/>
  <c r="AA31" i="2"/>
  <c r="L38"/>
  <c r="L65"/>
  <c r="B147" i="11"/>
  <c r="A147" s="1"/>
  <c r="AA147" i="2"/>
  <c r="W244" a="1"/>
  <c r="W244" s="1"/>
  <c r="V244" s="1"/>
  <c r="X164" a="1"/>
  <c r="X164" s="1"/>
  <c r="X157" a="1"/>
  <c r="X157" s="1"/>
  <c r="X150" a="1"/>
  <c r="X150" s="1"/>
  <c r="X143" a="1"/>
  <c r="X143" s="1"/>
  <c r="X136" a="1"/>
  <c r="X136" s="1"/>
  <c r="X129" a="1"/>
  <c r="X129" s="1"/>
  <c r="W245" a="1"/>
  <c r="W245" s="1"/>
  <c r="V245" s="1"/>
  <c r="W178" a="1"/>
  <c r="W178" s="1"/>
  <c r="V178" s="1"/>
  <c r="W171" a="1"/>
  <c r="W171" s="1"/>
  <c r="V171" s="1"/>
  <c r="W164" a="1"/>
  <c r="W164" s="1"/>
  <c r="V164" s="1"/>
  <c r="W157" a="1"/>
  <c r="W157" s="1"/>
  <c r="V157" s="1"/>
  <c r="W150" a="1"/>
  <c r="W150" s="1"/>
  <c r="V150" s="1"/>
  <c r="W143" a="1"/>
  <c r="W143" s="1"/>
  <c r="V143" s="1"/>
  <c r="W136" a="1"/>
  <c r="W136" s="1"/>
  <c r="V136" s="1"/>
  <c r="W129" a="1"/>
  <c r="W129" s="1"/>
  <c r="V129" s="1"/>
  <c r="W122" a="1"/>
  <c r="W122" s="1"/>
  <c r="V122" s="1"/>
  <c r="W115" a="1"/>
  <c r="W115" s="1"/>
  <c r="V115" s="1"/>
  <c r="W82" a="1"/>
  <c r="W82" s="1"/>
  <c r="V82" s="1"/>
  <c r="X67" a="1"/>
  <c r="X67" s="1"/>
  <c r="W65" a="1"/>
  <c r="W65" s="1"/>
  <c r="V65" s="1"/>
  <c r="X51" a="1"/>
  <c r="X51" s="1"/>
  <c r="W49" a="1"/>
  <c r="W49" s="1"/>
  <c r="V49" s="1"/>
  <c r="X35" a="1"/>
  <c r="X35" s="1"/>
  <c r="W33" a="1"/>
  <c r="W33" s="1"/>
  <c r="V33" s="1"/>
  <c r="X19" a="1"/>
  <c r="X19" s="1"/>
  <c r="W17" a="1"/>
  <c r="W17" s="1"/>
  <c r="V17" s="1"/>
  <c r="X3" a="1"/>
  <c r="X3" s="1"/>
  <c r="X236" a="1"/>
  <c r="X236" s="1"/>
  <c r="X234" a="1"/>
  <c r="X234" s="1"/>
  <c r="X232" a="1"/>
  <c r="X232" s="1"/>
  <c r="X196" a="1"/>
  <c r="X196" s="1"/>
  <c r="X189" a="1"/>
  <c r="X189" s="1"/>
  <c r="X182" a="1"/>
  <c r="X182" s="1"/>
  <c r="X175" a="1"/>
  <c r="X175" s="1"/>
  <c r="X168" a="1"/>
  <c r="X168" s="1"/>
  <c r="X161" a="1"/>
  <c r="X161" s="1"/>
  <c r="X154" a="1"/>
  <c r="X154" s="1"/>
  <c r="X147" a="1"/>
  <c r="X147" s="1"/>
  <c r="X140" a="1"/>
  <c r="X140" s="1"/>
  <c r="X133" a="1"/>
  <c r="X133" s="1"/>
  <c r="X126" a="1"/>
  <c r="X126" s="1"/>
  <c r="X119" a="1"/>
  <c r="X119" s="1"/>
  <c r="W107" a="1"/>
  <c r="W107" s="1"/>
  <c r="V107" s="1"/>
  <c r="W103" a="1"/>
  <c r="W103" s="1"/>
  <c r="V103" s="1"/>
  <c r="X99" a="1"/>
  <c r="X99" s="1"/>
  <c r="W96" a="1"/>
  <c r="W96" s="1"/>
  <c r="V96" s="1"/>
  <c r="X92" a="1"/>
  <c r="X92" s="1"/>
  <c r="X85" a="1"/>
  <c r="X85" s="1"/>
  <c r="X76" a="1"/>
  <c r="X76" s="1"/>
  <c r="W74" a="1"/>
  <c r="W74" s="1"/>
  <c r="V74" s="1"/>
  <c r="X60" a="1"/>
  <c r="X60" s="1"/>
  <c r="W58" a="1"/>
  <c r="W58" s="1"/>
  <c r="V58" s="1"/>
  <c r="X44" a="1"/>
  <c r="X44" s="1"/>
  <c r="W42" a="1"/>
  <c r="W42" s="1"/>
  <c r="V42" s="1"/>
  <c r="X28" a="1"/>
  <c r="X28" s="1"/>
  <c r="X250" a="1"/>
  <c r="X250" s="1"/>
  <c r="W221" a="1"/>
  <c r="W221" s="1"/>
  <c r="V221" s="1"/>
  <c r="W219" a="1"/>
  <c r="W219" s="1"/>
  <c r="V219" s="1"/>
  <c r="X217" a="1"/>
  <c r="X217" s="1"/>
  <c r="X215" a="1"/>
  <c r="X215" s="1"/>
  <c r="X210" a="1"/>
  <c r="X210" s="1"/>
  <c r="X116" a="1"/>
  <c r="X116" s="1"/>
  <c r="X106" a="1"/>
  <c r="X106" s="1"/>
  <c r="X69" a="1"/>
  <c r="X69" s="1"/>
  <c r="W67" a="1"/>
  <c r="W67" s="1"/>
  <c r="V67" s="1"/>
  <c r="X53" a="1"/>
  <c r="X53" s="1"/>
  <c r="W51" a="1"/>
  <c r="W51" s="1"/>
  <c r="V51" s="1"/>
  <c r="W236" a="1"/>
  <c r="W236" s="1"/>
  <c r="V236" s="1"/>
  <c r="W234" a="1"/>
  <c r="W234" s="1"/>
  <c r="V234" s="1"/>
  <c r="W232" a="1"/>
  <c r="W232" s="1"/>
  <c r="V232" s="1"/>
  <c r="W210" a="1"/>
  <c r="W210" s="1"/>
  <c r="V210" s="1"/>
  <c r="X207" a="1"/>
  <c r="X207" s="1"/>
  <c r="W203" a="1"/>
  <c r="W203" s="1"/>
  <c r="V203" s="1"/>
  <c r="X200" a="1"/>
  <c r="X200" s="1"/>
  <c r="W196" a="1"/>
  <c r="W196" s="1"/>
  <c r="V196" s="1"/>
  <c r="X193" a="1"/>
  <c r="X193" s="1"/>
  <c r="W189" a="1"/>
  <c r="W189" s="1"/>
  <c r="V189" s="1"/>
  <c r="X186" a="1"/>
  <c r="X186" s="1"/>
  <c r="W182" a="1"/>
  <c r="W182" s="1"/>
  <c r="V182" s="1"/>
  <c r="X179" a="1"/>
  <c r="X179" s="1"/>
  <c r="W175" a="1"/>
  <c r="W175" s="1"/>
  <c r="V175" s="1"/>
  <c r="X172" a="1"/>
  <c r="X172" s="1"/>
  <c r="W168" a="1"/>
  <c r="W168" s="1"/>
  <c r="V168" s="1"/>
  <c r="X165" a="1"/>
  <c r="X165" s="1"/>
  <c r="W161" a="1"/>
  <c r="W161" s="1"/>
  <c r="V161" s="1"/>
  <c r="X158" a="1"/>
  <c r="X158" s="1"/>
  <c r="W154" a="1"/>
  <c r="W154" s="1"/>
  <c r="V154" s="1"/>
  <c r="X151" a="1"/>
  <c r="X151" s="1"/>
  <c r="W147" a="1"/>
  <c r="W147" s="1"/>
  <c r="V147" s="1"/>
  <c r="X144" a="1"/>
  <c r="X144" s="1"/>
  <c r="W140" a="1"/>
  <c r="W140" s="1"/>
  <c r="V140" s="1"/>
  <c r="X137" a="1"/>
  <c r="X137" s="1"/>
  <c r="W133" a="1"/>
  <c r="W133" s="1"/>
  <c r="V133" s="1"/>
  <c r="X130" a="1"/>
  <c r="X130" s="1"/>
  <c r="W126" a="1"/>
  <c r="W126" s="1"/>
  <c r="V126" s="1"/>
  <c r="W119" a="1"/>
  <c r="W119" s="1"/>
  <c r="V119" s="1"/>
  <c r="X102" a="1"/>
  <c r="X102" s="1"/>
  <c r="W99" a="1"/>
  <c r="W99" s="1"/>
  <c r="V99" s="1"/>
  <c r="X95" a="1"/>
  <c r="X95" s="1"/>
  <c r="W92" a="1"/>
  <c r="W92" s="1"/>
  <c r="V92" s="1"/>
  <c r="X88" a="1"/>
  <c r="X88" s="1"/>
  <c r="W85" a="1"/>
  <c r="W85" s="1"/>
  <c r="V85" s="1"/>
  <c r="X81" a="1"/>
  <c r="X81" s="1"/>
  <c r="X78" a="1"/>
  <c r="X78" s="1"/>
  <c r="W76" a="1"/>
  <c r="W76" s="1"/>
  <c r="V76" s="1"/>
  <c r="X62" a="1"/>
  <c r="X62" s="1"/>
  <c r="W60" a="1"/>
  <c r="W60" s="1"/>
  <c r="V60" s="1"/>
  <c r="X46" a="1"/>
  <c r="X46" s="1"/>
  <c r="W44" a="1"/>
  <c r="W44" s="1"/>
  <c r="V44" s="1"/>
  <c r="X30" a="1"/>
  <c r="X30" s="1"/>
  <c r="W28" a="1"/>
  <c r="W28" s="1"/>
  <c r="V28" s="1"/>
  <c r="X148" a="1"/>
  <c r="X148" s="1"/>
  <c r="X141" a="1"/>
  <c r="X141" s="1"/>
  <c r="X134" a="1"/>
  <c r="X134" s="1"/>
  <c r="W130" a="1"/>
  <c r="W130" s="1"/>
  <c r="V130" s="1"/>
  <c r="X127" a="1"/>
  <c r="X127" s="1"/>
  <c r="W123" a="1"/>
  <c r="W123" s="1"/>
  <c r="V123" s="1"/>
  <c r="X120" a="1"/>
  <c r="X120" s="1"/>
  <c r="W116" a="1"/>
  <c r="W116" s="1"/>
  <c r="V116" s="1"/>
  <c r="W106" a="1"/>
  <c r="W106" s="1"/>
  <c r="V106" s="1"/>
  <c r="X71" a="1"/>
  <c r="X71" s="1"/>
  <c r="W69" a="1"/>
  <c r="W69" s="1"/>
  <c r="V69" s="1"/>
  <c r="X55" a="1"/>
  <c r="X55" s="1"/>
  <c r="W53" a="1"/>
  <c r="W53" s="1"/>
  <c r="V53" s="1"/>
  <c r="X39" a="1"/>
  <c r="X39" s="1"/>
  <c r="W37" a="1"/>
  <c r="W37" s="1"/>
  <c r="V37" s="1"/>
  <c r="X23" a="1"/>
  <c r="X23" s="1"/>
  <c r="W21" a="1"/>
  <c r="W21" s="1"/>
  <c r="V21" s="1"/>
  <c r="X7" a="1"/>
  <c r="X7" s="1"/>
  <c r="W5" a="1"/>
  <c r="W5" s="1"/>
  <c r="V5" s="1"/>
  <c r="W222" a="1"/>
  <c r="W222" s="1"/>
  <c r="V222" s="1"/>
  <c r="X201" a="1"/>
  <c r="X201" s="1"/>
  <c r="X105" a="1"/>
  <c r="X105" s="1"/>
  <c r="X98" a="1"/>
  <c r="X98" s="1"/>
  <c r="W73" a="1"/>
  <c r="W73" s="1"/>
  <c r="V73" s="1"/>
  <c r="X70" a="1"/>
  <c r="X70" s="1"/>
  <c r="W45" a="1"/>
  <c r="W45" s="1"/>
  <c r="V45" s="1"/>
  <c r="X42" a="1"/>
  <c r="X42" s="1"/>
  <c r="W11" a="1"/>
  <c r="W11" s="1"/>
  <c r="V11" s="1"/>
  <c r="W10" a="1"/>
  <c r="W10" s="1"/>
  <c r="V10" s="1"/>
  <c r="W9" a="1"/>
  <c r="W9" s="1"/>
  <c r="V9" s="1"/>
  <c r="W198" a="1"/>
  <c r="W198" s="1"/>
  <c r="V198" s="1"/>
  <c r="W156" a="1"/>
  <c r="W156" s="1"/>
  <c r="V156" s="1"/>
  <c r="W128" a="1"/>
  <c r="W128" s="1"/>
  <c r="V128" s="1"/>
  <c r="X82" a="1"/>
  <c r="X82" s="1"/>
  <c r="X8" a="1"/>
  <c r="X8" s="1"/>
  <c r="X211" a="1"/>
  <c r="X211" s="1"/>
  <c r="W183" a="1"/>
  <c r="W183" s="1"/>
  <c r="V183" s="1"/>
  <c r="W113" a="1"/>
  <c r="W113" s="1"/>
  <c r="V113" s="1"/>
  <c r="X74" a="1"/>
  <c r="X74" s="1"/>
  <c r="W62" a="1"/>
  <c r="W62" s="1"/>
  <c r="V62" s="1"/>
  <c r="X59" a="1"/>
  <c r="X59" s="1"/>
  <c r="X20" a="1"/>
  <c r="X20" s="1"/>
  <c r="W16" a="1"/>
  <c r="W16" s="1"/>
  <c r="V16" s="1"/>
  <c r="X15" a="1"/>
  <c r="X15" s="1"/>
  <c r="X50" a="1"/>
  <c r="X50" s="1"/>
  <c r="X21" a="1"/>
  <c r="X21" s="1"/>
  <c r="W235" a="1"/>
  <c r="W235" s="1"/>
  <c r="V235" s="1"/>
  <c r="W187" a="1"/>
  <c r="W187" s="1"/>
  <c r="V187" s="1"/>
  <c r="W173" a="1"/>
  <c r="W173" s="1"/>
  <c r="V173" s="1"/>
  <c r="W159" a="1"/>
  <c r="W159" s="1"/>
  <c r="V159" s="1"/>
  <c r="W145" a="1"/>
  <c r="W145" s="1"/>
  <c r="V145" s="1"/>
  <c r="X132" a="1"/>
  <c r="X132" s="1"/>
  <c r="W131" a="1"/>
  <c r="W131" s="1"/>
  <c r="V131" s="1"/>
  <c r="W120" a="1"/>
  <c r="W120" s="1"/>
  <c r="V120" s="1"/>
  <c r="X111" a="1"/>
  <c r="X111" s="1"/>
  <c r="W100" a="1"/>
  <c r="W100" s="1"/>
  <c r="V100" s="1"/>
  <c r="W98" a="1"/>
  <c r="W98" s="1"/>
  <c r="V98" s="1"/>
  <c r="W93" a="1"/>
  <c r="W93" s="1"/>
  <c r="V93" s="1"/>
  <c r="W91" a="1"/>
  <c r="W91" s="1"/>
  <c r="V91" s="1"/>
  <c r="W86" a="1"/>
  <c r="W86" s="1"/>
  <c r="V86" s="1"/>
  <c r="W84" a="1"/>
  <c r="W84" s="1"/>
  <c r="V84" s="1"/>
  <c r="W79" a="1"/>
  <c r="W79" s="1"/>
  <c r="V79" s="1"/>
  <c r="W64" a="1"/>
  <c r="W64" s="1"/>
  <c r="V64" s="1"/>
  <c r="X61" a="1"/>
  <c r="X61" s="1"/>
  <c r="W36" a="1"/>
  <c r="W36" s="1"/>
  <c r="V36" s="1"/>
  <c r="X10" a="1"/>
  <c r="X10" s="1"/>
  <c r="W3" a="1"/>
  <c r="W3" s="1"/>
  <c r="V3" s="1"/>
  <c r="X2" a="1"/>
  <c r="X2" s="1"/>
  <c r="W70" a="1"/>
  <c r="W70" s="1"/>
  <c r="V70" s="1"/>
  <c r="W55" a="1"/>
  <c r="W55" s="1"/>
  <c r="V55" s="1"/>
  <c r="X37" a="1"/>
  <c r="X37" s="1"/>
  <c r="X31" a="1"/>
  <c r="X31" s="1"/>
  <c r="X9" a="1"/>
  <c r="X9" s="1"/>
  <c r="X183" a="1"/>
  <c r="X183" s="1"/>
  <c r="X169" a="1"/>
  <c r="X169" s="1"/>
  <c r="X113" a="1"/>
  <c r="X113" s="1"/>
  <c r="W31" a="1"/>
  <c r="W31" s="1"/>
  <c r="V31" s="1"/>
  <c r="X16" a="1"/>
  <c r="X16" s="1"/>
  <c r="W141" a="1"/>
  <c r="W141" s="1"/>
  <c r="V141" s="1"/>
  <c r="X103" a="1"/>
  <c r="X103" s="1"/>
  <c r="W71" a="1"/>
  <c r="W71" s="1"/>
  <c r="V71" s="1"/>
  <c r="X38" a="1"/>
  <c r="X38" s="1"/>
  <c r="X18" a="1"/>
  <c r="X18" s="1"/>
  <c r="W227" a="1"/>
  <c r="W227" s="1"/>
  <c r="V227" s="1"/>
  <c r="W197" a="1"/>
  <c r="W197" s="1"/>
  <c r="V197" s="1"/>
  <c r="W77" a="1"/>
  <c r="W77" s="1"/>
  <c r="V77" s="1"/>
  <c r="X17" a="1"/>
  <c r="X17" s="1"/>
  <c r="X228" a="1"/>
  <c r="X228" s="1"/>
  <c r="W226" a="1"/>
  <c r="W226" s="1"/>
  <c r="V226" s="1"/>
  <c r="X180" a="1"/>
  <c r="X180" s="1"/>
  <c r="X138" a="1"/>
  <c r="X138" s="1"/>
  <c r="X22" a="1"/>
  <c r="X22" s="1"/>
  <c r="X225" a="1"/>
  <c r="X225" s="1"/>
  <c r="W200" a="1"/>
  <c r="W200" s="1"/>
  <c r="V200" s="1"/>
  <c r="W186" a="1"/>
  <c r="W186" s="1"/>
  <c r="V186" s="1"/>
  <c r="W172" a="1"/>
  <c r="W172" s="1"/>
  <c r="V172" s="1"/>
  <c r="W158" a="1"/>
  <c r="W158" s="1"/>
  <c r="V158" s="1"/>
  <c r="W144" a="1"/>
  <c r="W144" s="1"/>
  <c r="V144" s="1"/>
  <c r="X115" a="1"/>
  <c r="X115" s="1"/>
  <c r="W114" a="1"/>
  <c r="W114" s="1"/>
  <c r="V114" s="1"/>
  <c r="X109" a="1"/>
  <c r="X109" s="1"/>
  <c r="X52" a="1"/>
  <c r="X52" s="1"/>
  <c r="W2" a="1"/>
  <c r="W2" s="1"/>
  <c r="V2" s="1"/>
  <c r="W225" a="1"/>
  <c r="W225" s="1"/>
  <c r="V225" s="1"/>
  <c r="X166" a="1"/>
  <c r="X166" s="1"/>
  <c r="W101" a="1"/>
  <c r="W101" s="1"/>
  <c r="V101" s="1"/>
  <c r="W94" a="1"/>
  <c r="W94" s="1"/>
  <c r="V94" s="1"/>
  <c r="W68" a="1"/>
  <c r="W68" s="1"/>
  <c r="V68" s="1"/>
  <c r="X65" a="1"/>
  <c r="X65" s="1"/>
  <c r="X25" a="1"/>
  <c r="X25" s="1"/>
  <c r="W18" a="1"/>
  <c r="W18" s="1"/>
  <c r="V18" s="1"/>
  <c r="W8" a="1"/>
  <c r="W8" s="1"/>
  <c r="V8" s="1"/>
  <c r="X245" a="1"/>
  <c r="X245" s="1"/>
  <c r="W111" a="1"/>
  <c r="W111" s="1"/>
  <c r="V111" s="1"/>
  <c r="W61" a="1"/>
  <c r="W61" s="1"/>
  <c r="V61" s="1"/>
  <c r="X58" a="1"/>
  <c r="X58" s="1"/>
  <c r="W46" a="1"/>
  <c r="W46" s="1"/>
  <c r="V46" s="1"/>
  <c r="X43" a="1"/>
  <c r="X43" s="1"/>
  <c r="X32" a="1"/>
  <c r="X32" s="1"/>
  <c r="X197" a="1"/>
  <c r="X197" s="1"/>
  <c r="W109" a="1"/>
  <c r="W109" s="1"/>
  <c r="V109" s="1"/>
  <c r="X77" a="1"/>
  <c r="X77" s="1"/>
  <c r="W184" a="1"/>
  <c r="W184" s="1"/>
  <c r="V184" s="1"/>
  <c r="W170" a="1"/>
  <c r="W170" s="1"/>
  <c r="V170" s="1"/>
  <c r="W142" a="1"/>
  <c r="W142" s="1"/>
  <c r="V142" s="1"/>
  <c r="X94" a="1"/>
  <c r="X94" s="1"/>
  <c r="X89" a="1"/>
  <c r="X89" s="1"/>
  <c r="X68" a="1"/>
  <c r="X68" s="1"/>
  <c r="W43" a="1"/>
  <c r="W43" s="1"/>
  <c r="V43" s="1"/>
  <c r="W32" a="1"/>
  <c r="W32" s="1"/>
  <c r="V32" s="1"/>
  <c r="X152" a="1"/>
  <c r="X152" s="1"/>
  <c r="X124" a="1"/>
  <c r="X124" s="1"/>
  <c r="W87" a="1"/>
  <c r="W87" s="1"/>
  <c r="V87" s="1"/>
  <c r="W80" a="1"/>
  <c r="W80" s="1"/>
  <c r="V80" s="1"/>
  <c r="W38" a="1"/>
  <c r="W38" s="1"/>
  <c r="V38" s="1"/>
  <c r="X227" a="1"/>
  <c r="X227" s="1"/>
  <c r="W52" a="1"/>
  <c r="W52" s="1"/>
  <c r="V52" s="1"/>
  <c r="X49" a="1"/>
  <c r="X49" s="1"/>
  <c r="X224" a="1"/>
  <c r="X224" s="1"/>
  <c r="W155" a="1"/>
  <c r="W155" s="1"/>
  <c r="V155" s="1"/>
  <c r="W127" a="1"/>
  <c r="W127" s="1"/>
  <c r="V127" s="1"/>
  <c r="X101" a="1"/>
  <c r="X101" s="1"/>
  <c r="X96" a="1"/>
  <c r="X96" s="1"/>
  <c r="X87" a="1"/>
  <c r="X87" s="1"/>
  <c r="X80" a="1"/>
  <c r="X80" s="1"/>
  <c r="R23" a="1"/>
  <c r="R23" s="1"/>
  <c r="AC31" a="1"/>
  <c r="AC31" s="1"/>
  <c r="C31" i="11" s="1"/>
  <c r="R39" i="2" a="1"/>
  <c r="R39" s="1"/>
  <c r="M58" a="1"/>
  <c r="M58" s="1"/>
  <c r="B58" i="13" s="1"/>
  <c r="A58" s="1"/>
  <c r="W72" i="2" a="1"/>
  <c r="W72" s="1"/>
  <c r="V72" s="1"/>
  <c r="D120" a="1"/>
  <c r="D120" s="1"/>
  <c r="C120" i="5" s="1"/>
  <c r="AC132" i="2" a="1"/>
  <c r="AC132" s="1"/>
  <c r="C132" i="11" s="1"/>
  <c r="D159" i="2" a="1"/>
  <c r="D159" s="1"/>
  <c r="C159" i="5" s="1"/>
  <c r="B172" i="2" a="1"/>
  <c r="B172" s="1"/>
  <c r="H183" a="1"/>
  <c r="H183" s="1"/>
  <c r="AC188" a="1"/>
  <c r="AC188" s="1"/>
  <c r="C188" i="11" s="1"/>
  <c r="S221" i="2" a="1"/>
  <c r="S221" s="1"/>
  <c r="C221" i="7" s="1"/>
  <c r="H257" i="2" a="1"/>
  <c r="H257" s="1"/>
  <c r="N297" a="1"/>
  <c r="N297" s="1"/>
  <c r="L297" s="1"/>
  <c r="W13" a="1"/>
  <c r="W13" s="1"/>
  <c r="V13" s="1"/>
  <c r="S25" a="1"/>
  <c r="S25" s="1"/>
  <c r="C25" i="7" s="1"/>
  <c r="C33" i="2" a="1"/>
  <c r="C33" s="1"/>
  <c r="X48" a="1"/>
  <c r="X48" s="1"/>
  <c r="R53" a="1"/>
  <c r="R53" s="1"/>
  <c r="AC61" a="1"/>
  <c r="AC61" s="1"/>
  <c r="C61" i="11" s="1"/>
  <c r="S78" i="2" a="1"/>
  <c r="S78" s="1"/>
  <c r="C78" i="7" s="1"/>
  <c r="W83" i="2" a="1"/>
  <c r="W83" s="1"/>
  <c r="V83" s="1"/>
  <c r="C112" a="1"/>
  <c r="C112" s="1"/>
  <c r="R123" a="1"/>
  <c r="R123" s="1"/>
  <c r="R151" a="1"/>
  <c r="R151" s="1"/>
  <c r="N196" a="1"/>
  <c r="N196" s="1"/>
  <c r="L196" s="1"/>
  <c r="B222" a="1"/>
  <c r="B222" s="1"/>
  <c r="J239" a="1"/>
  <c r="J239" s="1"/>
  <c r="C239" i="9" s="1"/>
  <c r="D8" i="2" a="1"/>
  <c r="D8" s="1"/>
  <c r="C8" i="5" s="1"/>
  <c r="S20" i="2" a="1"/>
  <c r="S20" s="1"/>
  <c r="C20" i="7" s="1"/>
  <c r="D44" i="2" a="1"/>
  <c r="D44" s="1"/>
  <c r="C44" i="5" s="1"/>
  <c r="C62" i="2" a="1"/>
  <c r="C62" s="1"/>
  <c r="J86" a="1"/>
  <c r="J86" s="1"/>
  <c r="C86" i="9" s="1"/>
  <c r="B104" i="2" a="1"/>
  <c r="B104" s="1"/>
  <c r="C144" a="1"/>
  <c r="C144" s="1"/>
  <c r="S166" a="1"/>
  <c r="S166" s="1"/>
  <c r="C166" i="7" s="1"/>
  <c r="I198" i="2" a="1"/>
  <c r="I198" s="1"/>
  <c r="I226" a="1"/>
  <c r="I226" s="1"/>
  <c r="R247" a="1"/>
  <c r="R247" s="1"/>
  <c r="AC284" a="1"/>
  <c r="AC284" s="1"/>
  <c r="C284" i="11" s="1"/>
  <c r="W26" i="2" a="1"/>
  <c r="W26" s="1"/>
  <c r="V26" s="1"/>
  <c r="M36" a="1"/>
  <c r="M36" s="1"/>
  <c r="B36" i="13" s="1"/>
  <c r="A36" s="1"/>
  <c r="B74" i="2" a="1"/>
  <c r="B74" s="1"/>
  <c r="C85" a="1"/>
  <c r="C85" s="1"/>
  <c r="H95" a="1"/>
  <c r="H95" s="1"/>
  <c r="S101" a="1"/>
  <c r="S101" s="1"/>
  <c r="C101" i="7" s="1"/>
  <c r="AC116" i="2" a="1"/>
  <c r="AC116" s="1"/>
  <c r="C116" i="11" s="1"/>
  <c r="O196" i="2" a="1"/>
  <c r="O196" s="1"/>
  <c r="O265" a="1"/>
  <c r="O265" s="1"/>
  <c r="W14" a="1"/>
  <c r="W14" s="1"/>
  <c r="V14" s="1"/>
  <c r="W22" a="1"/>
  <c r="W22" s="1"/>
  <c r="V22" s="1"/>
  <c r="D32" a="1"/>
  <c r="D32" s="1"/>
  <c r="C32" i="5" s="1"/>
  <c r="D62" i="2" a="1"/>
  <c r="D62" s="1"/>
  <c r="C62" i="5" s="1"/>
  <c r="H104" i="2" a="1"/>
  <c r="H104" s="1"/>
  <c r="M129" a="1"/>
  <c r="M129" s="1"/>
  <c r="B129" i="13" s="1"/>
  <c r="A129" s="1"/>
  <c r="B148" i="2" a="1"/>
  <c r="B148" s="1"/>
  <c r="H159" a="1"/>
  <c r="H159" s="1"/>
  <c r="B176" a="1"/>
  <c r="B176" s="1"/>
  <c r="R183" a="1"/>
  <c r="R183" s="1"/>
  <c r="H187" a="1"/>
  <c r="H187" s="1"/>
  <c r="AC192" a="1"/>
  <c r="AC192" s="1"/>
  <c r="C192" i="11" s="1"/>
  <c r="H202" i="2" a="1"/>
  <c r="H202" s="1"/>
  <c r="B204" a="1"/>
  <c r="B204" s="1"/>
  <c r="W207" a="1"/>
  <c r="W207" s="1"/>
  <c r="V207" s="1"/>
  <c r="AC219" a="1"/>
  <c r="AC219" s="1"/>
  <c r="C219" i="11" s="1"/>
  <c r="I224" i="2" a="1"/>
  <c r="I224" s="1"/>
  <c r="J226" a="1"/>
  <c r="J226" s="1"/>
  <c r="C226" i="9" s="1"/>
  <c r="H237" i="2" a="1"/>
  <c r="H237" s="1"/>
  <c r="M239" a="1"/>
  <c r="M239" s="1"/>
  <c r="I242" a="1"/>
  <c r="I242" s="1"/>
  <c r="C245" a="1"/>
  <c r="C245" s="1"/>
  <c r="AB261" a="1"/>
  <c r="AB261" s="1"/>
  <c r="D273" a="1"/>
  <c r="D273" s="1"/>
  <c r="C273" i="5" s="1"/>
  <c r="AC293" i="2" a="1"/>
  <c r="AC293" s="1"/>
  <c r="L59"/>
  <c r="B78" i="7"/>
  <c r="A78" s="1"/>
  <c r="G78" s="1"/>
  <c r="Q78" i="2" a="1"/>
  <c r="Q78" s="1"/>
  <c r="B91" i="9"/>
  <c r="A91" s="1"/>
  <c r="K91" s="1"/>
  <c r="G91" i="2" a="1"/>
  <c r="G91" s="1"/>
  <c r="R239" a="1"/>
  <c r="R239" s="1"/>
  <c r="R237" a="1"/>
  <c r="R237" s="1"/>
  <c r="R235" a="1"/>
  <c r="R235" s="1"/>
  <c r="S209" a="1"/>
  <c r="S209" s="1"/>
  <c r="C209" i="7" s="1"/>
  <c r="R205" i="2" a="1"/>
  <c r="R205" s="1"/>
  <c r="S202" a="1"/>
  <c r="S202" s="1"/>
  <c r="C202" i="7" s="1"/>
  <c r="R198" i="2" a="1"/>
  <c r="R198" s="1"/>
  <c r="S195" a="1"/>
  <c r="S195" s="1"/>
  <c r="C195" i="7" s="1"/>
  <c r="R191" i="2" a="1"/>
  <c r="R191" s="1"/>
  <c r="S188" a="1"/>
  <c r="S188" s="1"/>
  <c r="C188" i="7" s="1"/>
  <c r="R184" i="2" a="1"/>
  <c r="R184" s="1"/>
  <c r="S181" a="1"/>
  <c r="S181" s="1"/>
  <c r="C181" i="7" s="1"/>
  <c r="R177" i="2" a="1"/>
  <c r="R177" s="1"/>
  <c r="R170" a="1"/>
  <c r="R170" s="1"/>
  <c r="R163" a="1"/>
  <c r="R163" s="1"/>
  <c r="S285" a="1"/>
  <c r="S285" s="1"/>
  <c r="C285" i="7" s="1"/>
  <c r="R279" i="2" a="1"/>
  <c r="R279" s="1"/>
  <c r="R261" a="1"/>
  <c r="R261" s="1"/>
  <c r="R181" a="1"/>
  <c r="R181" s="1"/>
  <c r="R174" a="1"/>
  <c r="R174" s="1"/>
  <c r="R167" a="1"/>
  <c r="R167" s="1"/>
  <c r="R160" a="1"/>
  <c r="R160" s="1"/>
  <c r="R153" a="1"/>
  <c r="R153" s="1"/>
  <c r="R146" a="1"/>
  <c r="R146" s="1"/>
  <c r="R139" a="1"/>
  <c r="R139" s="1"/>
  <c r="R132" a="1"/>
  <c r="R132" s="1"/>
  <c r="R125" a="1"/>
  <c r="R125" s="1"/>
  <c r="R118" a="1"/>
  <c r="R118" s="1"/>
  <c r="S109" a="1"/>
  <c r="S109" s="1"/>
  <c r="C109" i="7" s="1"/>
  <c r="S70" i="2" a="1"/>
  <c r="S70" s="1"/>
  <c r="C70" i="7" s="1"/>
  <c r="R68" i="2" a="1"/>
  <c r="R68" s="1"/>
  <c r="S54" a="1"/>
  <c r="S54" s="1"/>
  <c r="C54" i="7" s="1"/>
  <c r="R52" i="2" a="1"/>
  <c r="R52" s="1"/>
  <c r="S38" a="1"/>
  <c r="S38" s="1"/>
  <c r="C38" i="7" s="1"/>
  <c r="R36" i="2" a="1"/>
  <c r="R36" s="1"/>
  <c r="S22" a="1"/>
  <c r="S22" s="1"/>
  <c r="C22" i="7" s="1"/>
  <c r="R20" i="2" a="1"/>
  <c r="R20" s="1"/>
  <c r="S6" a="1"/>
  <c r="S6" s="1"/>
  <c r="C6" i="7" s="1"/>
  <c r="R4" i="2" a="1"/>
  <c r="R4" s="1"/>
  <c r="S244" a="1"/>
  <c r="S244" s="1"/>
  <c r="C244" i="7" s="1"/>
  <c r="S230" i="2" a="1"/>
  <c r="S230" s="1"/>
  <c r="C230" i="7" s="1"/>
  <c r="S228" i="2" a="1"/>
  <c r="S228" s="1"/>
  <c r="C228" i="7" s="1"/>
  <c r="S226" i="2" a="1"/>
  <c r="S226" s="1"/>
  <c r="C226" i="7" s="1"/>
  <c r="S212" i="2" a="1"/>
  <c r="S212" s="1"/>
  <c r="C212" i="7" s="1"/>
  <c r="R209" i="2" a="1"/>
  <c r="R209" s="1"/>
  <c r="R202" a="1"/>
  <c r="R202" s="1"/>
  <c r="R195" a="1"/>
  <c r="R195" s="1"/>
  <c r="R109" a="1"/>
  <c r="R109" s="1"/>
  <c r="R104" a="1"/>
  <c r="R104" s="1"/>
  <c r="S100" a="1"/>
  <c r="S100" s="1"/>
  <c r="C100" i="7" s="1"/>
  <c r="R97" i="2" a="1"/>
  <c r="R97" s="1"/>
  <c r="S93" a="1"/>
  <c r="S93" s="1"/>
  <c r="C93" i="7" s="1"/>
  <c r="R90" i="2" a="1"/>
  <c r="R90" s="1"/>
  <c r="S86" a="1"/>
  <c r="S86" s="1"/>
  <c r="C86" i="7" s="1"/>
  <c r="R83" i="2" a="1"/>
  <c r="R83" s="1"/>
  <c r="S79" a="1"/>
  <c r="S79" s="1"/>
  <c r="C79" i="7" s="1"/>
  <c r="R77" i="2" a="1"/>
  <c r="R77" s="1"/>
  <c r="S63" a="1"/>
  <c r="S63" s="1"/>
  <c r="C63" i="7" s="1"/>
  <c r="R61" i="2" a="1"/>
  <c r="R61" s="1"/>
  <c r="S47" a="1"/>
  <c r="S47" s="1"/>
  <c r="C47" i="7" s="1"/>
  <c r="R45" i="2" a="1"/>
  <c r="R45" s="1"/>
  <c r="S31" a="1"/>
  <c r="S31" s="1"/>
  <c r="C31" i="7" s="1"/>
  <c r="R29" i="2" a="1"/>
  <c r="R29" s="1"/>
  <c r="R286" a="1"/>
  <c r="R286" s="1"/>
  <c r="R285" a="1"/>
  <c r="R285" s="1"/>
  <c r="R206" a="1"/>
  <c r="R206" s="1"/>
  <c r="R199" a="1"/>
  <c r="R199" s="1"/>
  <c r="R192" a="1"/>
  <c r="R192" s="1"/>
  <c r="R185" a="1"/>
  <c r="R185" s="1"/>
  <c r="R178" a="1"/>
  <c r="R178" s="1"/>
  <c r="R171" a="1"/>
  <c r="R171" s="1"/>
  <c r="R164" a="1"/>
  <c r="R164" s="1"/>
  <c r="R157" a="1"/>
  <c r="R157" s="1"/>
  <c r="R150" a="1"/>
  <c r="R150" s="1"/>
  <c r="R143" a="1"/>
  <c r="R143" s="1"/>
  <c r="R136" a="1"/>
  <c r="R136" s="1"/>
  <c r="R129" a="1"/>
  <c r="R129" s="1"/>
  <c r="R122" a="1"/>
  <c r="R122" s="1"/>
  <c r="R115" a="1"/>
  <c r="R115" s="1"/>
  <c r="S108" a="1"/>
  <c r="S108" s="1"/>
  <c r="C108" i="7" s="1"/>
  <c r="S72" i="2" a="1"/>
  <c r="S72" s="1"/>
  <c r="C72" i="7" s="1"/>
  <c r="R70" i="2" a="1"/>
  <c r="R70" s="1"/>
  <c r="S56" a="1"/>
  <c r="S56" s="1"/>
  <c r="C56" i="7" s="1"/>
  <c r="R54" i="2" a="1"/>
  <c r="R54" s="1"/>
  <c r="R244" a="1"/>
  <c r="R244" s="1"/>
  <c r="R230" a="1"/>
  <c r="R230" s="1"/>
  <c r="R228" a="1"/>
  <c r="R228" s="1"/>
  <c r="R212" a="1"/>
  <c r="R212" s="1"/>
  <c r="S103" a="1"/>
  <c r="S103" s="1"/>
  <c r="C103" i="7" s="1"/>
  <c r="R100" i="2" a="1"/>
  <c r="R100" s="1"/>
  <c r="S96" a="1"/>
  <c r="S96" s="1"/>
  <c r="C96" i="7" s="1"/>
  <c r="R93" i="2" a="1"/>
  <c r="R93" s="1"/>
  <c r="S89" a="1"/>
  <c r="S89" s="1"/>
  <c r="C89" i="7" s="1"/>
  <c r="R86" i="2" a="1"/>
  <c r="R86" s="1"/>
  <c r="S82" a="1"/>
  <c r="S82" s="1"/>
  <c r="C82" i="7" s="1"/>
  <c r="R79" i="2" a="1"/>
  <c r="R79" s="1"/>
  <c r="S65" a="1"/>
  <c r="S65" s="1"/>
  <c r="C65" i="7" s="1"/>
  <c r="R63" i="2" a="1"/>
  <c r="R63" s="1"/>
  <c r="S49" a="1"/>
  <c r="S49" s="1"/>
  <c r="C49" i="7" s="1"/>
  <c r="R47" i="2" a="1"/>
  <c r="R47" s="1"/>
  <c r="S33" a="1"/>
  <c r="S33" s="1"/>
  <c r="C33" i="7" s="1"/>
  <c r="R31" i="2" a="1"/>
  <c r="R31" s="1"/>
  <c r="S17" a="1"/>
  <c r="S17" s="1"/>
  <c r="C17" i="7" s="1"/>
  <c r="S119" i="2" a="1"/>
  <c r="S119" s="1"/>
  <c r="C119" i="7" s="1"/>
  <c r="S107" i="2" a="1"/>
  <c r="S107" s="1"/>
  <c r="C107" i="7" s="1"/>
  <c r="S74" i="2" a="1"/>
  <c r="S74" s="1"/>
  <c r="C74" i="7" s="1"/>
  <c r="R72" i="2" a="1"/>
  <c r="R72" s="1"/>
  <c r="S58" a="1"/>
  <c r="S58" s="1"/>
  <c r="C58" i="7" s="1"/>
  <c r="R56" i="2" a="1"/>
  <c r="R56" s="1"/>
  <c r="S42" a="1"/>
  <c r="S42" s="1"/>
  <c r="C42" i="7" s="1"/>
  <c r="R40" i="2" a="1"/>
  <c r="R40" s="1"/>
  <c r="S26" a="1"/>
  <c r="S26" s="1"/>
  <c r="C26" i="7" s="1"/>
  <c r="R24" i="2" a="1"/>
  <c r="R24" s="1"/>
  <c r="S10" a="1"/>
  <c r="S10" s="1"/>
  <c r="C10" i="7" s="1"/>
  <c r="R8" i="2" a="1"/>
  <c r="R8" s="1"/>
  <c r="S223" a="1"/>
  <c r="S223" s="1"/>
  <c r="C223" i="7" s="1"/>
  <c r="R221" i="2" a="1"/>
  <c r="R221" s="1"/>
  <c r="S205" a="1"/>
  <c r="S205" s="1"/>
  <c r="C205" i="7" s="1"/>
  <c r="S191" i="2" a="1"/>
  <c r="S191" s="1"/>
  <c r="C191" i="7" s="1"/>
  <c r="S177" i="2" a="1"/>
  <c r="S177" s="1"/>
  <c r="C177" i="7" s="1"/>
  <c r="S176" i="2" a="1"/>
  <c r="S176" s="1"/>
  <c r="C176" i="7" s="1"/>
  <c r="S163" i="2" a="1"/>
  <c r="S163" s="1"/>
  <c r="C163" i="7" s="1"/>
  <c r="S162" i="2" a="1"/>
  <c r="S162" s="1"/>
  <c r="C162" i="7" s="1"/>
  <c r="S149" i="2" a="1"/>
  <c r="S149" s="1"/>
  <c r="C149" i="7" s="1"/>
  <c r="S148" i="2" a="1"/>
  <c r="S148" s="1"/>
  <c r="C148" i="7" s="1"/>
  <c r="S134" i="2" a="1"/>
  <c r="S134" s="1"/>
  <c r="C134" i="7" s="1"/>
  <c r="R116" i="2" a="1"/>
  <c r="R116" s="1"/>
  <c r="R110" a="1"/>
  <c r="R110" s="1"/>
  <c r="R75" a="1"/>
  <c r="R75" s="1"/>
  <c r="R60" a="1"/>
  <c r="R60" s="1"/>
  <c r="S57" a="1"/>
  <c r="S57" s="1"/>
  <c r="C57" i="7" s="1"/>
  <c r="S41" i="2" a="1"/>
  <c r="S41" s="1"/>
  <c r="C41" i="7" s="1"/>
  <c r="R34" i="2" a="1"/>
  <c r="R34" s="1"/>
  <c r="R13" a="1"/>
  <c r="R13" s="1"/>
  <c r="S12" a="1"/>
  <c r="S12" s="1"/>
  <c r="C12" i="7" s="1"/>
  <c r="S145" i="2" a="1"/>
  <c r="S145" s="1"/>
  <c r="C145" i="7" s="1"/>
  <c r="R73" i="2" a="1"/>
  <c r="R73" s="1"/>
  <c r="R11" a="1"/>
  <c r="R11" s="1"/>
  <c r="R3" a="1"/>
  <c r="R3" s="1"/>
  <c r="R173" a="1"/>
  <c r="R173" s="1"/>
  <c r="R120" a="1"/>
  <c r="R120" s="1"/>
  <c r="S111" a="1"/>
  <c r="S111" s="1"/>
  <c r="C111" i="7" s="1"/>
  <c r="R98" i="2" a="1"/>
  <c r="R98" s="1"/>
  <c r="R91" a="1"/>
  <c r="R91" s="1"/>
  <c r="R89" a="1"/>
  <c r="R89" s="1"/>
  <c r="R84" a="1"/>
  <c r="R84" s="1"/>
  <c r="R82" a="1"/>
  <c r="R82" s="1"/>
  <c r="S61" a="1"/>
  <c r="S61" s="1"/>
  <c r="C61" i="7" s="1"/>
  <c r="R49" i="2" a="1"/>
  <c r="R49" s="1"/>
  <c r="S46" a="1"/>
  <c r="S46" s="1"/>
  <c r="C46" i="7" s="1"/>
  <c r="S2" i="2" a="1"/>
  <c r="S2" s="1"/>
  <c r="C2" i="7" s="1"/>
  <c r="R114" i="2" a="1"/>
  <c r="R114" s="1"/>
  <c r="S278" a="1"/>
  <c r="S278" s="1"/>
  <c r="C278" i="7" s="1"/>
  <c r="S272" i="2" a="1"/>
  <c r="S272" s="1"/>
  <c r="C272" i="7" s="1"/>
  <c r="R270" i="2" a="1"/>
  <c r="R270" s="1"/>
  <c r="R264" a="1"/>
  <c r="R264" s="1"/>
  <c r="S241" a="1"/>
  <c r="S241" s="1"/>
  <c r="C241" i="7" s="1"/>
  <c r="S234" i="2" a="1"/>
  <c r="S234" s="1"/>
  <c r="C234" i="7" s="1"/>
  <c r="S220" i="2" a="1"/>
  <c r="S220" s="1"/>
  <c r="C220" i="7" s="1"/>
  <c r="S204" i="2" a="1"/>
  <c r="S204" s="1"/>
  <c r="C204" i="7" s="1"/>
  <c r="R149" i="2" a="1"/>
  <c r="R149" s="1"/>
  <c r="R135" a="1"/>
  <c r="R135" s="1"/>
  <c r="S121" a="1"/>
  <c r="S121" s="1"/>
  <c r="C121" i="7" s="1"/>
  <c r="R102" i="2" a="1"/>
  <c r="R102" s="1"/>
  <c r="R95" a="1"/>
  <c r="R95" s="1"/>
  <c r="R88" a="1"/>
  <c r="R88" s="1"/>
  <c r="R81" a="1"/>
  <c r="R81" s="1"/>
  <c r="S76" a="1"/>
  <c r="S76" s="1"/>
  <c r="C76" i="7" s="1"/>
  <c r="R66" i="2" a="1"/>
  <c r="R66" s="1"/>
  <c r="R51" a="1"/>
  <c r="R51" s="1"/>
  <c r="S48" a="1"/>
  <c r="S48" s="1"/>
  <c r="C48" i="7" s="1"/>
  <c r="R35" i="2" a="1"/>
  <c r="R35" s="1"/>
  <c r="S29" a="1"/>
  <c r="S29" s="1"/>
  <c r="C29" i="7" s="1"/>
  <c r="R5" i="2" a="1"/>
  <c r="R5" s="1"/>
  <c r="S67" a="1"/>
  <c r="S67" s="1"/>
  <c r="C67" i="7" s="1"/>
  <c r="R57" i="2" a="1"/>
  <c r="R57" s="1"/>
  <c r="S30" a="1"/>
  <c r="S30" s="1"/>
  <c r="C30" i="7" s="1"/>
  <c r="R12" i="2" a="1"/>
  <c r="R12" s="1"/>
  <c r="S4" a="1"/>
  <c r="S4" s="1"/>
  <c r="C4" i="7" s="1"/>
  <c r="S11" i="2" a="1"/>
  <c r="S11" s="1"/>
  <c r="C11" i="7" s="1"/>
  <c r="S3" i="2" a="1"/>
  <c r="S3" s="1"/>
  <c r="C3" i="7" s="1"/>
  <c r="S144" i="2" a="1"/>
  <c r="S144" s="1"/>
  <c r="C144" i="7" s="1"/>
  <c r="S130" i="2" a="1"/>
  <c r="S130" s="1"/>
  <c r="C130" i="7" s="1"/>
  <c r="R238" i="2" a="1"/>
  <c r="R238" s="1"/>
  <c r="R144" a="1"/>
  <c r="R144" s="1"/>
  <c r="R130" a="1"/>
  <c r="R130" s="1"/>
  <c r="S114" a="1"/>
  <c r="S114" s="1"/>
  <c r="C114" i="7" s="1"/>
  <c r="R58" i="2" a="1"/>
  <c r="R58" s="1"/>
  <c r="S246" a="1"/>
  <c r="S246" s="1"/>
  <c r="C246" i="7" s="1"/>
  <c r="S237" i="2" a="1"/>
  <c r="S237" s="1"/>
  <c r="C237" i="7" s="1"/>
  <c r="R201" i="2" a="1"/>
  <c r="R201" s="1"/>
  <c r="R187" a="1"/>
  <c r="R187" s="1"/>
  <c r="R159" a="1"/>
  <c r="R159" s="1"/>
  <c r="R145" a="1"/>
  <c r="R145" s="1"/>
  <c r="R131" a="1"/>
  <c r="R131" s="1"/>
  <c r="R105" a="1"/>
  <c r="R105" s="1"/>
  <c r="R103" a="1"/>
  <c r="R103" s="1"/>
  <c r="R96" a="1"/>
  <c r="R96" s="1"/>
  <c r="R64" a="1"/>
  <c r="R64" s="1"/>
  <c r="R10" a="1"/>
  <c r="R10" s="1"/>
  <c r="R277" a="1"/>
  <c r="R277" s="1"/>
  <c r="S128" a="1"/>
  <c r="S128" s="1"/>
  <c r="C128" i="7" s="1"/>
  <c r="R55" i="2" a="1"/>
  <c r="R55" s="1"/>
  <c r="S9" a="1"/>
  <c r="S9" s="1"/>
  <c r="C9" i="7" s="1"/>
  <c r="R249" i="2" a="1"/>
  <c r="R249" s="1"/>
  <c r="S233" a="1"/>
  <c r="S233" s="1"/>
  <c r="C233" i="7" s="1"/>
  <c r="R223" i="2" a="1"/>
  <c r="R223" s="1"/>
  <c r="R190" a="1"/>
  <c r="R190" s="1"/>
  <c r="R176" a="1"/>
  <c r="R176" s="1"/>
  <c r="R162" a="1"/>
  <c r="R162" s="1"/>
  <c r="R148" a="1"/>
  <c r="R148" s="1"/>
  <c r="R134" a="1"/>
  <c r="R134" s="1"/>
  <c r="R41" a="1"/>
  <c r="R41" s="1"/>
  <c r="R107" a="1"/>
  <c r="R107" s="1"/>
  <c r="S91" a="1"/>
  <c r="S91" s="1"/>
  <c r="C91" i="7" s="1"/>
  <c r="R67" i="2" a="1"/>
  <c r="R67" s="1"/>
  <c r="S36" a="1"/>
  <c r="S36" s="1"/>
  <c r="C36" i="7" s="1"/>
  <c r="R30" i="2" a="1"/>
  <c r="R30" s="1"/>
  <c r="S260" a="1"/>
  <c r="S260" s="1"/>
  <c r="C260" i="7" s="1"/>
  <c r="S52" i="2" a="1"/>
  <c r="S52" s="1"/>
  <c r="C52" i="7" s="1"/>
  <c r="R37" i="2" a="1"/>
  <c r="R37" s="1"/>
  <c r="S287" a="1"/>
  <c r="S287" s="1"/>
  <c r="R272" a="1"/>
  <c r="R272" s="1"/>
  <c r="R241" a="1"/>
  <c r="R241" s="1"/>
  <c r="S236" a="1"/>
  <c r="S236" s="1"/>
  <c r="C236" i="7" s="1"/>
  <c r="R222" i="2" a="1"/>
  <c r="R222" s="1"/>
  <c r="S160" a="1"/>
  <c r="S160" s="1"/>
  <c r="C160" i="7" s="1"/>
  <c r="S146" i="2" a="1"/>
  <c r="S146" s="1"/>
  <c r="C146" i="7" s="1"/>
  <c r="S132" i="2" a="1"/>
  <c r="S132" s="1"/>
  <c r="C132" i="7" s="1"/>
  <c r="R121" i="2" a="1"/>
  <c r="R121" s="1"/>
  <c r="R76" a="1"/>
  <c r="R76" s="1"/>
  <c r="S73" a="1"/>
  <c r="S73" s="1"/>
  <c r="C73" i="7" s="1"/>
  <c r="R48" i="2" a="1"/>
  <c r="R48" s="1"/>
  <c r="S45" a="1"/>
  <c r="S45" s="1"/>
  <c r="C45" i="7" s="1"/>
  <c r="R42" i="2" a="1"/>
  <c r="R42" s="1"/>
  <c r="S173" a="1"/>
  <c r="S173" s="1"/>
  <c r="C173" i="7" s="1"/>
  <c r="S131" i="2" a="1"/>
  <c r="S131" s="1"/>
  <c r="C131" i="7" s="1"/>
  <c r="S98" i="2" a="1"/>
  <c r="S98" s="1"/>
  <c r="C98" i="7" s="1"/>
  <c r="S64" i="2" a="1"/>
  <c r="S64" s="1"/>
  <c r="C64" i="7" s="1"/>
  <c r="R281" i="2" a="1"/>
  <c r="R281" s="1"/>
  <c r="S252" a="1"/>
  <c r="S252" s="1"/>
  <c r="C252" i="7" s="1"/>
  <c r="R158" i="2" a="1"/>
  <c r="R158" s="1"/>
  <c r="S55" a="1"/>
  <c r="S55" s="1"/>
  <c r="C55" i="7" s="1"/>
  <c r="S279" i="2" a="1"/>
  <c r="S279" s="1"/>
  <c r="C279" i="7" s="1"/>
  <c r="S254" i="2" a="1"/>
  <c r="S254" s="1"/>
  <c r="C254" i="7" s="1"/>
  <c r="S235" i="2" a="1"/>
  <c r="S235" s="1"/>
  <c r="C235" i="7" s="1"/>
  <c r="S201" i="2" a="1"/>
  <c r="S201" s="1"/>
  <c r="C201" i="7" s="1"/>
  <c r="S187" i="2" a="1"/>
  <c r="S187" s="1"/>
  <c r="C187" i="7" s="1"/>
  <c r="S159" i="2" a="1"/>
  <c r="S159" s="1"/>
  <c r="C159" i="7" s="1"/>
  <c r="S120" i="2" a="1"/>
  <c r="S120" s="1"/>
  <c r="C120" i="7" s="1"/>
  <c r="S105" i="2" a="1"/>
  <c r="S105" s="1"/>
  <c r="C105" i="7" s="1"/>
  <c r="S84" i="2" a="1"/>
  <c r="S84" s="1"/>
  <c r="C84" i="7" s="1"/>
  <c r="S37" i="2" a="1"/>
  <c r="S37" s="1"/>
  <c r="C37" i="7" s="1"/>
  <c r="I248" i="2" a="1"/>
  <c r="I248" s="1"/>
  <c r="I241" a="1"/>
  <c r="I241" s="1"/>
  <c r="H221" a="1"/>
  <c r="H221" s="1"/>
  <c r="H219" a="1"/>
  <c r="H219" s="1"/>
  <c r="J130" a="1"/>
  <c r="J130" s="1"/>
  <c r="C130" i="9" s="1"/>
  <c r="J123" i="2" a="1"/>
  <c r="J123" s="1"/>
  <c r="C123" i="9" s="1"/>
  <c r="J247" i="2" a="1"/>
  <c r="J247" s="1"/>
  <c r="C247" i="9" s="1"/>
  <c r="H234" i="2" a="1"/>
  <c r="H234" s="1"/>
  <c r="J227" a="1"/>
  <c r="J227" s="1"/>
  <c r="C227" i="9" s="1"/>
  <c r="J225" i="2" a="1"/>
  <c r="J225" s="1"/>
  <c r="C225" i="9" s="1"/>
  <c r="J207" i="2" a="1"/>
  <c r="J207" s="1"/>
  <c r="C207" i="9" s="1"/>
  <c r="J200" i="2" a="1"/>
  <c r="J200" s="1"/>
  <c r="C200" i="9" s="1"/>
  <c r="J193" i="2" a="1"/>
  <c r="J193" s="1"/>
  <c r="C193" i="9" s="1"/>
  <c r="J186" i="2" a="1"/>
  <c r="J186" s="1"/>
  <c r="C186" i="9" s="1"/>
  <c r="J179" i="2" a="1"/>
  <c r="J179" s="1"/>
  <c r="C179" i="9" s="1"/>
  <c r="J172" i="2" a="1"/>
  <c r="J172" s="1"/>
  <c r="C172" i="9" s="1"/>
  <c r="J165" i="2" a="1"/>
  <c r="J165" s="1"/>
  <c r="C165" i="9" s="1"/>
  <c r="J158" i="2" a="1"/>
  <c r="J158" s="1"/>
  <c r="C158" i="9" s="1"/>
  <c r="J151" i="2" a="1"/>
  <c r="J151" s="1"/>
  <c r="C151" i="9" s="1"/>
  <c r="J144" i="2" a="1"/>
  <c r="J144" s="1"/>
  <c r="C144" i="9" s="1"/>
  <c r="H126" i="2" a="1"/>
  <c r="H126" s="1"/>
  <c r="H119" a="1"/>
  <c r="H119" s="1"/>
  <c r="J103" a="1"/>
  <c r="J103" s="1"/>
  <c r="C103" i="9" s="1"/>
  <c r="J96" i="2" a="1"/>
  <c r="J96" s="1"/>
  <c r="C96" i="9" s="1"/>
  <c r="I79" i="2" a="1"/>
  <c r="I79" s="1"/>
  <c r="H77" a="1"/>
  <c r="H77" s="1"/>
  <c r="J65" a="1"/>
  <c r="J65" s="1"/>
  <c r="C65" i="9" s="1"/>
  <c r="I63" i="2" a="1"/>
  <c r="I63" s="1"/>
  <c r="H61" a="1"/>
  <c r="H61" s="1"/>
  <c r="J49" a="1"/>
  <c r="J49" s="1"/>
  <c r="C49" i="9" s="1"/>
  <c r="I47" i="2" a="1"/>
  <c r="I47" s="1"/>
  <c r="H45" a="1"/>
  <c r="H45" s="1"/>
  <c r="J33" a="1"/>
  <c r="J33" s="1"/>
  <c r="C33" i="9" s="1"/>
  <c r="I31" i="2" a="1"/>
  <c r="I31" s="1"/>
  <c r="H29" a="1"/>
  <c r="H29" s="1"/>
  <c r="J17" a="1"/>
  <c r="J17" s="1"/>
  <c r="C17" i="9" s="1"/>
  <c r="I15" i="2" a="1"/>
  <c r="I15" s="1"/>
  <c r="H13" a="1"/>
  <c r="H13" s="1"/>
  <c r="J294" a="1"/>
  <c r="J294" s="1"/>
  <c r="J284" a="1"/>
  <c r="J284" s="1"/>
  <c r="C284" i="9" s="1"/>
  <c r="J284" s="1"/>
  <c r="J283" i="2" a="1"/>
  <c r="J283" s="1"/>
  <c r="C283" i="9" s="1"/>
  <c r="I278" i="2" a="1"/>
  <c r="I278" s="1"/>
  <c r="I277" a="1"/>
  <c r="I277" s="1"/>
  <c r="H272" a="1"/>
  <c r="H272" s="1"/>
  <c r="H271" a="1"/>
  <c r="H271" s="1"/>
  <c r="I260" a="1"/>
  <c r="I260" s="1"/>
  <c r="H254" a="1"/>
  <c r="H254" s="1"/>
  <c r="H253" a="1"/>
  <c r="H253" s="1"/>
  <c r="H248" a="1"/>
  <c r="H248" s="1"/>
  <c r="H241" a="1"/>
  <c r="H241" s="1"/>
  <c r="H215" a="1"/>
  <c r="H215" s="1"/>
  <c r="J162" a="1"/>
  <c r="J162" s="1"/>
  <c r="C162" i="9" s="1"/>
  <c r="J155" i="2" a="1"/>
  <c r="J155" s="1"/>
  <c r="C155" i="9" s="1"/>
  <c r="J148" i="2" a="1"/>
  <c r="J148" s="1"/>
  <c r="C148" i="9" s="1"/>
  <c r="I144" i="2" a="1"/>
  <c r="I144" s="1"/>
  <c r="J144" i="9" s="1"/>
  <c r="J141" i="2" a="1"/>
  <c r="J141" s="1"/>
  <c r="C141" i="9" s="1"/>
  <c r="I137" i="2" a="1"/>
  <c r="I137" s="1"/>
  <c r="J134" a="1"/>
  <c r="J134" s="1"/>
  <c r="C134" i="9" s="1"/>
  <c r="I130" i="2" a="1"/>
  <c r="I130" s="1"/>
  <c r="J130" i="9" s="1"/>
  <c r="J127" i="2" a="1"/>
  <c r="J127" s="1"/>
  <c r="C127" i="9" s="1"/>
  <c r="I123" i="2" a="1"/>
  <c r="I123" s="1"/>
  <c r="J123" i="9" s="1"/>
  <c r="J120" i="2" a="1"/>
  <c r="J120" s="1"/>
  <c r="C120" i="9" s="1"/>
  <c r="I116" i="2" a="1"/>
  <c r="I116" s="1"/>
  <c r="H108" a="1"/>
  <c r="H108" s="1"/>
  <c r="I107" a="1"/>
  <c r="I107" s="1"/>
  <c r="H100" a="1"/>
  <c r="H100" s="1"/>
  <c r="I96" a="1"/>
  <c r="I96" s="1"/>
  <c r="J96" i="9" s="1"/>
  <c r="H93" i="2" a="1"/>
  <c r="H93" s="1"/>
  <c r="I89" a="1"/>
  <c r="I89" s="1"/>
  <c r="H86" a="1"/>
  <c r="H86" s="1"/>
  <c r="I82" a="1"/>
  <c r="I82" s="1"/>
  <c r="J74" a="1"/>
  <c r="J74" s="1"/>
  <c r="C74" i="9" s="1"/>
  <c r="I72" i="2" a="1"/>
  <c r="I72" s="1"/>
  <c r="J72" i="9" s="1"/>
  <c r="H70" i="2" a="1"/>
  <c r="H70" s="1"/>
  <c r="J58" a="1"/>
  <c r="J58" s="1"/>
  <c r="C58" i="9" s="1"/>
  <c r="I56" i="2" a="1"/>
  <c r="I56" s="1"/>
  <c r="H54" a="1"/>
  <c r="H54" s="1"/>
  <c r="J42" a="1"/>
  <c r="J42" s="1"/>
  <c r="C42" i="9" s="1"/>
  <c r="I40" i="2" a="1"/>
  <c r="I40" s="1"/>
  <c r="J40" i="9" s="1"/>
  <c r="H38" i="2" a="1"/>
  <c r="H38" s="1"/>
  <c r="J299" a="1"/>
  <c r="J299" s="1"/>
  <c r="I229" a="1"/>
  <c r="I229" s="1"/>
  <c r="I227" a="1"/>
  <c r="I227" s="1"/>
  <c r="J227" i="9" s="1"/>
  <c r="I225" i="2" a="1"/>
  <c r="I225" s="1"/>
  <c r="J225" i="9" s="1"/>
  <c r="I207" i="2" a="1"/>
  <c r="I207" s="1"/>
  <c r="J204" a="1"/>
  <c r="J204" s="1"/>
  <c r="C204" i="9" s="1"/>
  <c r="I200" i="2" a="1"/>
  <c r="I200" s="1"/>
  <c r="J197" a="1"/>
  <c r="J197" s="1"/>
  <c r="C197" i="9" s="1"/>
  <c r="I193" i="2" a="1"/>
  <c r="I193" s="1"/>
  <c r="J190" a="1"/>
  <c r="J190" s="1"/>
  <c r="C190" i="9" s="1"/>
  <c r="I186" i="2" a="1"/>
  <c r="I186" s="1"/>
  <c r="J183" a="1"/>
  <c r="J183" s="1"/>
  <c r="C183" i="9" s="1"/>
  <c r="I179" i="2" a="1"/>
  <c r="I179" s="1"/>
  <c r="J176" a="1"/>
  <c r="J176" s="1"/>
  <c r="C176" i="9" s="1"/>
  <c r="I172" i="2" a="1"/>
  <c r="I172" s="1"/>
  <c r="I165" a="1"/>
  <c r="I165" s="1"/>
  <c r="I158" a="1"/>
  <c r="I158" s="1"/>
  <c r="J106" a="1"/>
  <c r="J106" s="1"/>
  <c r="C106" i="9" s="1"/>
  <c r="J99" i="2" a="1"/>
  <c r="J99" s="1"/>
  <c r="C99" i="9" s="1"/>
  <c r="J92" i="2" a="1"/>
  <c r="J92" s="1"/>
  <c r="C92" i="9" s="1"/>
  <c r="J85" i="2" a="1"/>
  <c r="J85" s="1"/>
  <c r="C85" i="9" s="1"/>
  <c r="H79" i="2" a="1"/>
  <c r="H79" s="1"/>
  <c r="J67" a="1"/>
  <c r="J67" s="1"/>
  <c r="C67" i="9" s="1"/>
  <c r="I65" i="2" a="1"/>
  <c r="I65" s="1"/>
  <c r="H63" a="1"/>
  <c r="H63" s="1"/>
  <c r="J51" a="1"/>
  <c r="J51" s="1"/>
  <c r="C51" i="9" s="1"/>
  <c r="I49" i="2" a="1"/>
  <c r="I49" s="1"/>
  <c r="H47" a="1"/>
  <c r="H47" s="1"/>
  <c r="J246" a="1"/>
  <c r="J246" s="1"/>
  <c r="C246" i="9" s="1"/>
  <c r="J246" s="1"/>
  <c r="J235" i="2" a="1"/>
  <c r="J235" s="1"/>
  <c r="C235" i="9" s="1"/>
  <c r="J211" i="2" a="1"/>
  <c r="J211" s="1"/>
  <c r="C211" i="9" s="1"/>
  <c r="J194" i="2" a="1"/>
  <c r="J194" s="1"/>
  <c r="C194" i="9" s="1"/>
  <c r="J187" i="2" a="1"/>
  <c r="J187" s="1"/>
  <c r="C187" i="9" s="1"/>
  <c r="J180" i="2" a="1"/>
  <c r="J180" s="1"/>
  <c r="C180" i="9" s="1"/>
  <c r="I176" i="2" a="1"/>
  <c r="I176" s="1"/>
  <c r="J176" i="9" s="1"/>
  <c r="J173" i="2" a="1"/>
  <c r="J173" s="1"/>
  <c r="C173" i="9" s="1"/>
  <c r="J173" s="1"/>
  <c r="I169" i="2" a="1"/>
  <c r="I169" s="1"/>
  <c r="J166" a="1"/>
  <c r="J166" s="1"/>
  <c r="C166" i="9" s="1"/>
  <c r="I162" i="2" a="1"/>
  <c r="I162" s="1"/>
  <c r="J162" i="9" s="1"/>
  <c r="J159" i="2" a="1"/>
  <c r="J159" s="1"/>
  <c r="C159" i="9" s="1"/>
  <c r="H158" i="2" a="1"/>
  <c r="H158" s="1"/>
  <c r="I155" a="1"/>
  <c r="I155" s="1"/>
  <c r="J155" i="9" s="1"/>
  <c r="J152" i="2" a="1"/>
  <c r="J152" s="1"/>
  <c r="C152" i="9" s="1"/>
  <c r="H151" i="2" a="1"/>
  <c r="H151" s="1"/>
  <c r="I148" a="1"/>
  <c r="I148" s="1"/>
  <c r="J148" i="9" s="1"/>
  <c r="J145" i="2" a="1"/>
  <c r="J145" s="1"/>
  <c r="C145" i="9" s="1"/>
  <c r="J145" s="1"/>
  <c r="H144" i="2" a="1"/>
  <c r="H144" s="1"/>
  <c r="I141" a="1"/>
  <c r="I141" s="1"/>
  <c r="J141" i="9" s="1"/>
  <c r="J138" i="2" a="1"/>
  <c r="J138" s="1"/>
  <c r="C138" i="9" s="1"/>
  <c r="H137" i="2" a="1"/>
  <c r="H137" s="1"/>
  <c r="I134" a="1"/>
  <c r="I134" s="1"/>
  <c r="J134" i="9" s="1"/>
  <c r="J131" i="2" a="1"/>
  <c r="J131" s="1"/>
  <c r="C131" i="9" s="1"/>
  <c r="H130" i="2" a="1"/>
  <c r="H130" s="1"/>
  <c r="I127" a="1"/>
  <c r="I127" s="1"/>
  <c r="J124" a="1"/>
  <c r="J124" s="1"/>
  <c r="C124" i="9" s="1"/>
  <c r="H123" i="2" a="1"/>
  <c r="H123" s="1"/>
  <c r="I120" a="1"/>
  <c r="I120" s="1"/>
  <c r="J117" a="1"/>
  <c r="J117" s="1"/>
  <c r="C117" i="9" s="1"/>
  <c r="H116" i="2" a="1"/>
  <c r="H116" s="1"/>
  <c r="J113" a="1"/>
  <c r="J113" s="1"/>
  <c r="C113" i="9" s="1"/>
  <c r="J113" s="1"/>
  <c r="H107" i="2" a="1"/>
  <c r="H107" s="1"/>
  <c r="H103" a="1"/>
  <c r="H103" s="1"/>
  <c r="H96" a="1"/>
  <c r="H96" s="1"/>
  <c r="H89" a="1"/>
  <c r="H89" s="1"/>
  <c r="H82" a="1"/>
  <c r="H82" s="1"/>
  <c r="J76" a="1"/>
  <c r="J76" s="1"/>
  <c r="C76" i="9" s="1"/>
  <c r="I74" i="2" a="1"/>
  <c r="I74" s="1"/>
  <c r="J74" i="9" s="1"/>
  <c r="H72" i="2" a="1"/>
  <c r="H72" s="1"/>
  <c r="J60" a="1"/>
  <c r="J60" s="1"/>
  <c r="C60" i="9" s="1"/>
  <c r="J60" s="1"/>
  <c r="I58" i="2" a="1"/>
  <c r="I58" s="1"/>
  <c r="H56" a="1"/>
  <c r="H56" s="1"/>
  <c r="J44" a="1"/>
  <c r="J44" s="1"/>
  <c r="C44" i="9" s="1"/>
  <c r="I42" i="2" a="1"/>
  <c r="I42" s="1"/>
  <c r="H40" a="1"/>
  <c r="H40" s="1"/>
  <c r="J28" a="1"/>
  <c r="J28" s="1"/>
  <c r="C28" i="9" s="1"/>
  <c r="J28" s="1"/>
  <c r="I26" i="2" a="1"/>
  <c r="I26" s="1"/>
  <c r="H24" a="1"/>
  <c r="H24" s="1"/>
  <c r="I106" a="1"/>
  <c r="I106" s="1"/>
  <c r="J102" a="1"/>
  <c r="J102" s="1"/>
  <c r="C102" i="9" s="1"/>
  <c r="J102" s="1"/>
  <c r="I99" i="2" a="1"/>
  <c r="I99" s="1"/>
  <c r="J95" a="1"/>
  <c r="J95" s="1"/>
  <c r="C95" i="9" s="1"/>
  <c r="I92" i="2" a="1"/>
  <c r="I92" s="1"/>
  <c r="J92" i="9" s="1"/>
  <c r="J88" i="2" a="1"/>
  <c r="J88" s="1"/>
  <c r="C88" i="9" s="1"/>
  <c r="J88" s="1"/>
  <c r="I85" i="2" a="1"/>
  <c r="I85" s="1"/>
  <c r="J85" i="9" s="1"/>
  <c r="J81" i="2" a="1"/>
  <c r="J81" s="1"/>
  <c r="C81" i="9" s="1"/>
  <c r="J69" i="2" a="1"/>
  <c r="J69" s="1"/>
  <c r="C69" i="9" s="1"/>
  <c r="I67" i="2" a="1"/>
  <c r="I67" s="1"/>
  <c r="J67" i="9" s="1"/>
  <c r="H65" i="2" a="1"/>
  <c r="H65" s="1"/>
  <c r="J53" a="1"/>
  <c r="J53" s="1"/>
  <c r="C53" i="9" s="1"/>
  <c r="I51" i="2" a="1"/>
  <c r="I51" s="1"/>
  <c r="J51" i="9" s="1"/>
  <c r="H49" i="2" a="1"/>
  <c r="H49" s="1"/>
  <c r="J37" a="1"/>
  <c r="J37" s="1"/>
  <c r="C37" i="9" s="1"/>
  <c r="I35" i="2" a="1"/>
  <c r="I35" s="1"/>
  <c r="H33" a="1"/>
  <c r="H33" s="1"/>
  <c r="J21" a="1"/>
  <c r="J21" s="1"/>
  <c r="C21" i="9" s="1"/>
  <c r="I19" i="2" a="1"/>
  <c r="I19" s="1"/>
  <c r="H17" a="1"/>
  <c r="H17" s="1"/>
  <c r="J5" a="1"/>
  <c r="J5" s="1"/>
  <c r="C5" i="9" s="1"/>
  <c r="I3" i="2" a="1"/>
  <c r="I3" s="1"/>
  <c r="J3" i="9" s="1"/>
  <c r="J296" i="2" a="1"/>
  <c r="J296" s="1"/>
  <c r="I286" a="1"/>
  <c r="I286" s="1"/>
  <c r="I280" a="1"/>
  <c r="I280" s="1"/>
  <c r="H250" a="1"/>
  <c r="H250" s="1"/>
  <c r="H228" a="1"/>
  <c r="H228" s="1"/>
  <c r="H216" a="1"/>
  <c r="H216" s="1"/>
  <c r="H211" a="1"/>
  <c r="H211" s="1"/>
  <c r="I209" a="1"/>
  <c r="I209" s="1"/>
  <c r="I208" a="1"/>
  <c r="I208" s="1"/>
  <c r="I195" a="1"/>
  <c r="I195" s="1"/>
  <c r="I194" a="1"/>
  <c r="I194" s="1"/>
  <c r="I181" a="1"/>
  <c r="I181" s="1"/>
  <c r="I180" a="1"/>
  <c r="I180" s="1"/>
  <c r="I166" a="1"/>
  <c r="I166" s="1"/>
  <c r="J166" i="9" s="1"/>
  <c r="I152" i="2" a="1"/>
  <c r="I152" s="1"/>
  <c r="J152" i="9" s="1"/>
  <c r="I138" i="2" a="1"/>
  <c r="I138" s="1"/>
  <c r="J138" i="9" s="1"/>
  <c r="I124" i="2" a="1"/>
  <c r="I124" s="1"/>
  <c r="J124" i="9" s="1"/>
  <c r="H111" i="2" a="1"/>
  <c r="H111" s="1"/>
  <c r="J82" a="1"/>
  <c r="J82" s="1"/>
  <c r="C82" i="9" s="1"/>
  <c r="J71" i="2" a="1"/>
  <c r="J71" s="1"/>
  <c r="C71" i="9" s="1"/>
  <c r="H64" i="2" a="1"/>
  <c r="H64" s="1"/>
  <c r="I61" a="1"/>
  <c r="I61" s="1"/>
  <c r="I46" a="1"/>
  <c r="I46" s="1"/>
  <c r="J46" i="9" s="1"/>
  <c r="J43" i="2" a="1"/>
  <c r="J43" s="1"/>
  <c r="C43" i="9" s="1"/>
  <c r="I37" i="2" a="1"/>
  <c r="I37" s="1"/>
  <c r="J37" i="9" s="1"/>
  <c r="J31" i="2" a="1"/>
  <c r="J31" s="1"/>
  <c r="C31" i="9" s="1"/>
  <c r="I11" i="2" a="1"/>
  <c r="I11" s="1"/>
  <c r="J10" a="1"/>
  <c r="J10" s="1"/>
  <c r="C10" i="9" s="1"/>
  <c r="J9" i="2" a="1"/>
  <c r="J9" s="1"/>
  <c r="C9" i="9" s="1"/>
  <c r="H10" i="2" a="1"/>
  <c r="H10" s="1"/>
  <c r="J112" a="1"/>
  <c r="J112" s="1"/>
  <c r="C112" i="9" s="1"/>
  <c r="H106" i="2" a="1"/>
  <c r="H106" s="1"/>
  <c r="J56" a="1"/>
  <c r="J56" s="1"/>
  <c r="C56" i="9" s="1"/>
  <c r="I44" i="2" a="1"/>
  <c r="I44" s="1"/>
  <c r="I38" a="1"/>
  <c r="I38" s="1"/>
  <c r="I16" a="1"/>
  <c r="I16" s="1"/>
  <c r="H2" a="1"/>
  <c r="H2" s="1"/>
  <c r="H191" a="1"/>
  <c r="H191" s="1"/>
  <c r="H177" a="1"/>
  <c r="H177" s="1"/>
  <c r="H163" a="1"/>
  <c r="H163" s="1"/>
  <c r="H148" a="1"/>
  <c r="H148" s="1"/>
  <c r="I121" a="1"/>
  <c r="I121" s="1"/>
  <c r="J104" a="1"/>
  <c r="J104" s="1"/>
  <c r="C104" i="9" s="1"/>
  <c r="J97" i="2" a="1"/>
  <c r="J97" s="1"/>
  <c r="C97" i="9" s="1"/>
  <c r="J97" s="1"/>
  <c r="I78" i="2" a="1"/>
  <c r="I78" s="1"/>
  <c r="H68" a="1"/>
  <c r="H68" s="1"/>
  <c r="I39" a="1"/>
  <c r="I39" s="1"/>
  <c r="I33" a="1"/>
  <c r="I33" s="1"/>
  <c r="J33" i="9" s="1"/>
  <c r="J25" i="2" a="1"/>
  <c r="J25" s="1"/>
  <c r="C25" i="9" s="1"/>
  <c r="J25" s="1"/>
  <c r="J22" i="2" a="1"/>
  <c r="J22" s="1"/>
  <c r="C22" i="9" s="1"/>
  <c r="J22" s="1"/>
  <c r="I21" i="2" a="1"/>
  <c r="I21" s="1"/>
  <c r="I18" a="1"/>
  <c r="I18" s="1"/>
  <c r="I17" a="1"/>
  <c r="I17" s="1"/>
  <c r="J17" i="9" s="1"/>
  <c r="H9" i="2" a="1"/>
  <c r="H9" s="1"/>
  <c r="J66" a="1"/>
  <c r="J66" s="1"/>
  <c r="C66" i="9" s="1"/>
  <c r="J66" s="1"/>
  <c r="J24" i="2" a="1"/>
  <c r="J24" s="1"/>
  <c r="C24" i="9" s="1"/>
  <c r="J24" s="1"/>
  <c r="J14" i="2" a="1"/>
  <c r="J14" s="1"/>
  <c r="C14" i="9" s="1"/>
  <c r="J14" s="1"/>
  <c r="H293" i="2" a="1"/>
  <c r="H293" s="1"/>
  <c r="G293" s="1" a="1"/>
  <c r="G293" s="1"/>
  <c r="H244" a="1"/>
  <c r="H244" s="1"/>
  <c r="I218" a="1"/>
  <c r="I218" s="1"/>
  <c r="J215" a="1"/>
  <c r="J215" s="1"/>
  <c r="C215" i="9" s="1"/>
  <c r="I214" i="2" a="1"/>
  <c r="I214" s="1"/>
  <c r="H212" a="1"/>
  <c r="H212" s="1"/>
  <c r="J210" a="1"/>
  <c r="J210" s="1"/>
  <c r="C210" i="9" s="1"/>
  <c r="J196" i="2" a="1"/>
  <c r="J196" s="1"/>
  <c r="C196" i="9" s="1"/>
  <c r="J182" i="2" a="1"/>
  <c r="J182" s="1"/>
  <c r="C182" i="9" s="1"/>
  <c r="J168" i="2" a="1"/>
  <c r="J168" s="1"/>
  <c r="C168" i="9" s="1"/>
  <c r="H167" i="2" a="1"/>
  <c r="H167" s="1"/>
  <c r="J154" a="1"/>
  <c r="J154" s="1"/>
  <c r="C154" i="9" s="1"/>
  <c r="H153" i="2" a="1"/>
  <c r="H153" s="1"/>
  <c r="J140" a="1"/>
  <c r="J140" s="1"/>
  <c r="C140" i="9" s="1"/>
  <c r="H139" i="2" a="1"/>
  <c r="H139" s="1"/>
  <c r="J126" a="1"/>
  <c r="J126" s="1"/>
  <c r="C126" i="9" s="1"/>
  <c r="H125" i="2" a="1"/>
  <c r="H125" s="1"/>
  <c r="H118" a="1"/>
  <c r="H118" s="1"/>
  <c r="H113" a="1"/>
  <c r="H113" s="1"/>
  <c r="H109" a="1"/>
  <c r="H109" s="1"/>
  <c r="J101" a="1"/>
  <c r="J101" s="1"/>
  <c r="C101" i="9" s="1"/>
  <c r="J94" i="2" a="1"/>
  <c r="J94" s="1"/>
  <c r="C94" i="9" s="1"/>
  <c r="J87" i="2" a="1"/>
  <c r="J87" s="1"/>
  <c r="C87" i="9" s="1"/>
  <c r="J80" i="2" a="1"/>
  <c r="J80" s="1"/>
  <c r="C80" i="9" s="1"/>
  <c r="J77" i="2" a="1"/>
  <c r="J77" s="1"/>
  <c r="C77" i="9" s="1"/>
  <c r="J62" i="2" a="1"/>
  <c r="J62" s="1"/>
  <c r="C62" i="9" s="1"/>
  <c r="H55" i="2" a="1"/>
  <c r="H55" s="1"/>
  <c r="I52" a="1"/>
  <c r="I52" s="1"/>
  <c r="J52" i="9" s="1"/>
  <c r="H36" i="2" a="1"/>
  <c r="H36" s="1"/>
  <c r="J32" a="1"/>
  <c r="J32" s="1"/>
  <c r="C32" i="9" s="1"/>
  <c r="H4" i="2" a="1"/>
  <c r="H4" s="1"/>
  <c r="J2" a="1"/>
  <c r="J2" s="1"/>
  <c r="C2" i="9" s="1"/>
  <c r="I43" i="2" a="1"/>
  <c r="I43" s="1"/>
  <c r="J43" i="9" s="1"/>
  <c r="H11" i="2" a="1"/>
  <c r="H11" s="1"/>
  <c r="H3" a="1"/>
  <c r="H3" s="1"/>
  <c r="J16" a="1"/>
  <c r="J16" s="1"/>
  <c r="C16" i="9" s="1"/>
  <c r="I2" i="2" a="1"/>
  <c r="I2" s="1"/>
  <c r="J2" i="9" s="1"/>
  <c r="I177" i="2" a="1"/>
  <c r="I177" s="1"/>
  <c r="I163" a="1"/>
  <c r="I163" s="1"/>
  <c r="J78" a="1"/>
  <c r="J78" s="1"/>
  <c r="C78" i="9" s="1"/>
  <c r="H71" i="2" a="1"/>
  <c r="H71" s="1"/>
  <c r="I68" a="1"/>
  <c r="I68" s="1"/>
  <c r="J50" a="1"/>
  <c r="J50" s="1"/>
  <c r="C50" i="9" s="1"/>
  <c r="J39" i="2" a="1"/>
  <c r="J39" s="1"/>
  <c r="C39" i="9" s="1"/>
  <c r="H292" i="2" a="1"/>
  <c r="H292" s="1"/>
  <c r="G292" s="1" a="1"/>
  <c r="G292" s="1"/>
  <c r="H251" a="1"/>
  <c r="H251" s="1"/>
  <c r="J192" a="1"/>
  <c r="J192" s="1"/>
  <c r="C192" i="9" s="1"/>
  <c r="H135" i="2" a="1"/>
  <c r="H135" s="1"/>
  <c r="J110" a="1"/>
  <c r="J110" s="1"/>
  <c r="C110" i="9" s="1"/>
  <c r="J23" i="2" a="1"/>
  <c r="J23" s="1"/>
  <c r="C23" i="9" s="1"/>
  <c r="J8" i="2" a="1"/>
  <c r="J8" s="1"/>
  <c r="C8" i="9" s="1"/>
  <c r="H300" i="2" a="1"/>
  <c r="H300" s="1"/>
  <c r="G300" s="1" a="1"/>
  <c r="G300" s="1"/>
  <c r="I287" a="1"/>
  <c r="I287" s="1"/>
  <c r="H285" a="1"/>
  <c r="H285" s="1"/>
  <c r="I268" a="1"/>
  <c r="I268" s="1"/>
  <c r="I262" a="1"/>
  <c r="I262" s="1"/>
  <c r="I256" a="1"/>
  <c r="I256" s="1"/>
  <c r="I235" a="1"/>
  <c r="I235" s="1"/>
  <c r="H233" a="1"/>
  <c r="H233" s="1"/>
  <c r="I221" a="1"/>
  <c r="I221" s="1"/>
  <c r="H205" a="1"/>
  <c r="H205" s="1"/>
  <c r="H190" a="1"/>
  <c r="H190" s="1"/>
  <c r="H176" a="1"/>
  <c r="H176" s="1"/>
  <c r="H162" a="1"/>
  <c r="H162" s="1"/>
  <c r="H134" a="1"/>
  <c r="H134" s="1"/>
  <c r="J90" a="1"/>
  <c r="J90" s="1"/>
  <c r="C90" i="9" s="1"/>
  <c r="J83" i="2" a="1"/>
  <c r="J83" s="1"/>
  <c r="C83" i="9" s="1"/>
  <c r="J83" s="1"/>
  <c r="J75" i="2" a="1"/>
  <c r="J75" s="1"/>
  <c r="C75" i="9" s="1"/>
  <c r="H53" i="2" a="1"/>
  <c r="H53" s="1"/>
  <c r="I50" a="1"/>
  <c r="I50" s="1"/>
  <c r="J50" i="9" s="1"/>
  <c r="J47" i="2" a="1"/>
  <c r="J47" s="1"/>
  <c r="C47" i="9" s="1"/>
  <c r="J15" i="2" a="1"/>
  <c r="J15" s="1"/>
  <c r="C15" i="9" s="1"/>
  <c r="I8" i="2" a="1"/>
  <c r="I8" s="1"/>
  <c r="J7" a="1"/>
  <c r="J7" s="1"/>
  <c r="C7" i="9" s="1"/>
  <c r="J234" i="2" a="1"/>
  <c r="J234" s="1"/>
  <c r="C234" i="9" s="1"/>
  <c r="J234" s="1"/>
  <c r="H204" i="2" a="1"/>
  <c r="H204" s="1"/>
  <c r="I108" a="1"/>
  <c r="I108" s="1"/>
  <c r="H59" a="1"/>
  <c r="H59" s="1"/>
  <c r="H44" a="1"/>
  <c r="H44" s="1"/>
  <c r="J27" a="1"/>
  <c r="J27" s="1"/>
  <c r="C27" i="9" s="1"/>
  <c r="J27" s="1"/>
  <c r="I20" i="2" a="1"/>
  <c r="I20" s="1"/>
  <c r="H16" a="1"/>
  <c r="H16" s="1"/>
  <c r="H280" a="1"/>
  <c r="H280" s="1"/>
  <c r="J253" a="1"/>
  <c r="J253" s="1"/>
  <c r="C253" i="9" s="1"/>
  <c r="H230" i="2" a="1"/>
  <c r="H230" s="1"/>
  <c r="J219" a="1"/>
  <c r="J219" s="1"/>
  <c r="C219" i="9" s="1"/>
  <c r="H209" i="2" a="1"/>
  <c r="H209" s="1"/>
  <c r="H208" a="1"/>
  <c r="H208" s="1"/>
  <c r="J205" a="1"/>
  <c r="J205" s="1"/>
  <c r="C205" i="9" s="1"/>
  <c r="H195" i="2" a="1"/>
  <c r="H195" s="1"/>
  <c r="H194" a="1"/>
  <c r="H194" s="1"/>
  <c r="J191" a="1"/>
  <c r="J191" s="1"/>
  <c r="C191" i="9" s="1"/>
  <c r="H180" i="2" a="1"/>
  <c r="H180" s="1"/>
  <c r="J177" a="1"/>
  <c r="J177" s="1"/>
  <c r="C177" i="9" s="1"/>
  <c r="H166" i="2" a="1"/>
  <c r="H166" s="1"/>
  <c r="J163" a="1"/>
  <c r="J163" s="1"/>
  <c r="C163" i="9" s="1"/>
  <c r="H152" i="2" a="1"/>
  <c r="H152" s="1"/>
  <c r="J149" a="1"/>
  <c r="J149" s="1"/>
  <c r="C149" i="9" s="1"/>
  <c r="H138" i="2" a="1"/>
  <c r="H138" s="1"/>
  <c r="J135" a="1"/>
  <c r="J135" s="1"/>
  <c r="C135" i="9" s="1"/>
  <c r="H124" i="2" a="1"/>
  <c r="H124" s="1"/>
  <c r="I117" a="1"/>
  <c r="I117" s="1"/>
  <c r="J117" i="9" s="1"/>
  <c r="I80" i="2" a="1"/>
  <c r="I80" s="1"/>
  <c r="J80" i="9" s="1"/>
  <c r="H74" i="2" a="1"/>
  <c r="H74" s="1"/>
  <c r="I71" a="1"/>
  <c r="I71" s="1"/>
  <c r="J68" a="1"/>
  <c r="J68" s="1"/>
  <c r="C68" i="9" s="1"/>
  <c r="H46" i="2" a="1"/>
  <c r="H46" s="1"/>
  <c r="H37" a="1"/>
  <c r="H37" s="1"/>
  <c r="H31" a="1"/>
  <c r="H31" s="1"/>
  <c r="I10" a="1"/>
  <c r="I10" s="1"/>
  <c r="I191" a="1"/>
  <c r="I191" s="1"/>
  <c r="J191" i="9" s="1"/>
  <c r="H43" i="2" a="1"/>
  <c r="H43" s="1"/>
  <c r="J18" a="1"/>
  <c r="J18" s="1"/>
  <c r="C18" i="9" s="1"/>
  <c r="I9" i="2" a="1"/>
  <c r="I9" s="1"/>
  <c r="I245" a="1"/>
  <c r="I245" s="1"/>
  <c r="I110" a="1"/>
  <c r="I110" s="1"/>
  <c r="J110" i="9" s="1"/>
  <c r="J34" i="2" a="1"/>
  <c r="J34" s="1"/>
  <c r="C34" i="9" s="1"/>
  <c r="J292" i="2" a="1"/>
  <c r="J292" s="1"/>
  <c r="I220" a="1"/>
  <c r="I220" s="1"/>
  <c r="H218" a="1"/>
  <c r="H218" s="1"/>
  <c r="I101" a="1"/>
  <c r="I101" s="1"/>
  <c r="I94" a="1"/>
  <c r="I94" s="1"/>
  <c r="I77" a="1"/>
  <c r="I77" s="1"/>
  <c r="J77" i="9" s="1"/>
  <c r="I62" i="2" a="1"/>
  <c r="I62" s="1"/>
  <c r="J62" i="9" s="1"/>
  <c r="J59" i="2" a="1"/>
  <c r="J59" s="1"/>
  <c r="C59" i="9" s="1"/>
  <c r="H52" i="2" a="1"/>
  <c r="H52" s="1"/>
  <c r="J38" a="1"/>
  <c r="J38" s="1"/>
  <c r="C38" i="9" s="1"/>
  <c r="I32" i="2" a="1"/>
  <c r="I32" s="1"/>
  <c r="J32" i="9" s="1"/>
  <c r="I233" i="2" a="1"/>
  <c r="I233" s="1"/>
  <c r="I149" a="1"/>
  <c r="I149" s="1"/>
  <c r="J149" i="9" s="1"/>
  <c r="H94" i="2" a="1"/>
  <c r="H94" s="1"/>
  <c r="H87" a="1"/>
  <c r="H87" s="1"/>
  <c r="I53" a="1"/>
  <c r="I53" s="1"/>
  <c r="J53" i="9" s="1"/>
  <c r="J245" i="2" a="1"/>
  <c r="J245" s="1"/>
  <c r="C245" i="9" s="1"/>
  <c r="J232" i="2" a="1"/>
  <c r="J232" s="1"/>
  <c r="C232" i="9" s="1"/>
  <c r="H222" i="2" a="1"/>
  <c r="H222" s="1"/>
  <c r="H99" a="1"/>
  <c r="H99" s="1"/>
  <c r="H62" a="1"/>
  <c r="H62" s="1"/>
  <c r="I59" a="1"/>
  <c r="I59" s="1"/>
  <c r="J19" a="1"/>
  <c r="J19" s="1"/>
  <c r="C19" i="9" s="1"/>
  <c r="I112" i="2" a="1"/>
  <c r="I112" s="1"/>
  <c r="I232" a="1"/>
  <c r="I232" s="1"/>
  <c r="J116" a="1"/>
  <c r="J116" s="1"/>
  <c r="C116" i="9" s="1"/>
  <c r="H112" i="2" a="1"/>
  <c r="H112" s="1"/>
  <c r="I69" a="1"/>
  <c r="I69" s="1"/>
  <c r="J69" i="9" s="1"/>
  <c r="J26" i="2" a="1"/>
  <c r="J26" s="1"/>
  <c r="C26" i="9" s="1"/>
  <c r="I23" i="2" a="1"/>
  <c r="I23" s="1"/>
  <c r="J23" i="9" s="1"/>
  <c r="H19" i="2" a="1"/>
  <c r="H19" s="1"/>
  <c r="J300" a="1"/>
  <c r="J300" s="1"/>
  <c r="H298" a="1"/>
  <c r="H298" s="1"/>
  <c r="G298" s="1" a="1"/>
  <c r="G298" s="1"/>
  <c r="J287" a="1"/>
  <c r="J287" s="1"/>
  <c r="J268" a="1"/>
  <c r="J268" s="1"/>
  <c r="C268" i="9" s="1"/>
  <c r="J262" i="2" a="1"/>
  <c r="J262" s="1"/>
  <c r="C262" i="9" s="1"/>
  <c r="J248" i="2" a="1"/>
  <c r="J248" s="1"/>
  <c r="C248" i="9" s="1"/>
  <c r="I219" i="2" a="1"/>
  <c r="I219" s="1"/>
  <c r="I205" a="1"/>
  <c r="I205" s="1"/>
  <c r="J205" i="9" s="1"/>
  <c r="H80" i="2" a="1"/>
  <c r="H80" s="1"/>
  <c r="J206" a="1"/>
  <c r="J206" s="1"/>
  <c r="C206" i="9" s="1"/>
  <c r="H92" i="2" a="1"/>
  <c r="H92" s="1"/>
  <c r="H32" a="1"/>
  <c r="H32" s="1"/>
  <c r="J20" a="1"/>
  <c r="J20" s="1"/>
  <c r="C20" i="9" s="1"/>
  <c r="C8" i="2" a="1"/>
  <c r="C8" s="1"/>
  <c r="C44" a="1"/>
  <c r="C44" s="1"/>
  <c r="X54" a="1"/>
  <c r="X54" s="1"/>
  <c r="D69" a="1"/>
  <c r="D69" s="1"/>
  <c r="C69" i="5" s="1"/>
  <c r="W69" s="1"/>
  <c r="I100" i="2" a="1"/>
  <c r="I100" s="1"/>
  <c r="O123" a="1"/>
  <c r="O123" s="1"/>
  <c r="C123" i="13" s="1"/>
  <c r="B144" i="2" a="1"/>
  <c r="B144" s="1"/>
  <c r="R166" a="1"/>
  <c r="R166" s="1"/>
  <c r="O179" a="1"/>
  <c r="O179" s="1"/>
  <c r="C179" i="13" s="1"/>
  <c r="W190" i="2" a="1"/>
  <c r="W190" s="1"/>
  <c r="V190" s="1"/>
  <c r="AC203" a="1"/>
  <c r="AC203" s="1"/>
  <c r="C203" i="11" s="1"/>
  <c r="M215" i="2" a="1"/>
  <c r="M215" s="1"/>
  <c r="I228" a="1"/>
  <c r="I228" s="1"/>
  <c r="W241" a="1"/>
  <c r="W241" s="1"/>
  <c r="V241" s="1"/>
  <c r="B261" a="1"/>
  <c r="B261" s="1"/>
  <c r="AB284" a="1"/>
  <c r="AB284" s="1"/>
  <c r="AC10" a="1"/>
  <c r="AC10" s="1"/>
  <c r="C10" i="11" s="1"/>
  <c r="R18" i="2" a="1"/>
  <c r="R18" s="1"/>
  <c r="X29" a="1"/>
  <c r="X29" s="1"/>
  <c r="O38" a="1"/>
  <c r="O38" s="1"/>
  <c r="C38" i="13" s="1"/>
  <c r="J38" s="1"/>
  <c r="O46" i="2" a="1"/>
  <c r="O46" s="1"/>
  <c r="C46" i="13" s="1"/>
  <c r="J64" i="2" a="1"/>
  <c r="J64" s="1"/>
  <c r="C64" i="9" s="1"/>
  <c r="J64" s="1"/>
  <c r="N77" i="2" a="1"/>
  <c r="N77" s="1"/>
  <c r="W102" a="1"/>
  <c r="W102" s="1"/>
  <c r="V102" s="1"/>
  <c r="D115" a="1"/>
  <c r="D115" s="1"/>
  <c r="C115" i="5" s="1"/>
  <c r="M127" i="2" a="1"/>
  <c r="M127" s="1"/>
  <c r="B127" i="13" s="1"/>
  <c r="A127" s="1"/>
  <c r="AC147" i="2" a="1"/>
  <c r="AC147" s="1"/>
  <c r="C147" i="11" s="1"/>
  <c r="W162" i="2" a="1"/>
  <c r="W162" s="1"/>
  <c r="V162" s="1"/>
  <c r="N181" a="1"/>
  <c r="N181" s="1"/>
  <c r="O213" a="1"/>
  <c r="O213" s="1"/>
  <c r="AB244" a="1"/>
  <c r="AB244" s="1"/>
  <c r="I6" a="1"/>
  <c r="I6" s="1"/>
  <c r="AB11" a="1"/>
  <c r="AB11" s="1"/>
  <c r="S23" a="1"/>
  <c r="S23" s="1"/>
  <c r="C23" i="7" s="1"/>
  <c r="O37" i="2" a="1"/>
  <c r="O37" s="1"/>
  <c r="C37" i="13" s="1"/>
  <c r="B50" i="2" a="1"/>
  <c r="B50" s="1"/>
  <c r="S59" a="1"/>
  <c r="S59" s="1"/>
  <c r="C59" i="7" s="1"/>
  <c r="AC79" i="2" a="1"/>
  <c r="AC79" s="1"/>
  <c r="C79" i="11" s="1"/>
  <c r="J100" i="2" a="1"/>
  <c r="J100" s="1"/>
  <c r="C100" i="9" s="1"/>
  <c r="W110" i="2" a="1"/>
  <c r="W110" s="1"/>
  <c r="V110" s="1"/>
  <c r="S138" a="1"/>
  <c r="S138" s="1"/>
  <c r="C138" i="7" s="1"/>
  <c r="N155" i="2" a="1"/>
  <c r="N155" s="1"/>
  <c r="AB164" a="1"/>
  <c r="AB164" s="1"/>
  <c r="C200" a="1"/>
  <c r="C200" s="1"/>
  <c r="J228" a="1"/>
  <c r="J228" s="1"/>
  <c r="C228" i="9" s="1"/>
  <c r="X241" i="2" a="1"/>
  <c r="X241" s="1"/>
  <c r="I269" a="1"/>
  <c r="I269" s="1"/>
  <c r="J269" i="9" s="1"/>
  <c r="AB293" i="2" a="1"/>
  <c r="AB293" s="1"/>
  <c r="AA293" s="1"/>
  <c r="X13" a="1"/>
  <c r="X13" s="1"/>
  <c r="S21" a="1"/>
  <c r="S21" s="1"/>
  <c r="C21" i="7" s="1"/>
  <c r="D33" i="2" a="1"/>
  <c r="D33" s="1"/>
  <c r="C33" i="5" s="1"/>
  <c r="C56" i="2" a="1"/>
  <c r="C56" s="1"/>
  <c r="M70" a="1"/>
  <c r="M70" s="1"/>
  <c r="B70" i="13" s="1"/>
  <c r="A70" s="1"/>
  <c r="O77" i="2" a="1"/>
  <c r="O77" s="1"/>
  <c r="C77" i="13" s="1"/>
  <c r="H90" i="2" a="1"/>
  <c r="H90" s="1"/>
  <c r="X97" a="1"/>
  <c r="X97" s="1"/>
  <c r="R113" a="1"/>
  <c r="R113" s="1"/>
  <c r="AB149" a="1"/>
  <c r="AB149" s="1"/>
  <c r="R215" a="1"/>
  <c r="R215" s="1"/>
  <c r="W247" a="1"/>
  <c r="W247" s="1"/>
  <c r="V247" s="1"/>
  <c r="D299" a="1"/>
  <c r="D299" s="1"/>
  <c r="C10" a="1"/>
  <c r="C10" s="1"/>
  <c r="X26" a="1"/>
  <c r="X26" s="1"/>
  <c r="M35" a="1"/>
  <c r="M35" s="1"/>
  <c r="B35" i="13" s="1"/>
  <c r="A35" s="1"/>
  <c r="M51" i="2" a="1"/>
  <c r="M51" s="1"/>
  <c r="B51" i="13" s="1"/>
  <c r="A51" s="1"/>
  <c r="B68" i="2" a="1"/>
  <c r="B68" s="1"/>
  <c r="N76" a="1"/>
  <c r="N76" s="1"/>
  <c r="S87" a="1"/>
  <c r="S87" s="1"/>
  <c r="C87" i="7" s="1"/>
  <c r="X110" i="2" a="1"/>
  <c r="X110" s="1"/>
  <c r="O140" a="1"/>
  <c r="O140" s="1"/>
  <c r="C140" i="13" s="1"/>
  <c r="AC149" i="2" a="1"/>
  <c r="AC149" s="1"/>
  <c r="C149" i="11" s="1"/>
  <c r="B161" i="2" a="1"/>
  <c r="B161" s="1"/>
  <c r="AC177" a="1"/>
  <c r="AC177" s="1"/>
  <c r="C177" i="11" s="1"/>
  <c r="M200" i="2" a="1"/>
  <c r="M200" s="1"/>
  <c r="R2" a="1"/>
  <c r="R2" s="1"/>
  <c r="N4" a="1"/>
  <c r="N4" s="1"/>
  <c r="M5" a="1"/>
  <c r="M5" s="1"/>
  <c r="B5" i="13" s="1"/>
  <c r="I7" i="2" a="1"/>
  <c r="I7" s="1"/>
  <c r="J7" i="9" s="1"/>
  <c r="H8" i="2" a="1"/>
  <c r="H8" s="1"/>
  <c r="B11" a="1"/>
  <c r="B11" s="1"/>
  <c r="AC12" a="1"/>
  <c r="AC12" s="1"/>
  <c r="C12" i="11" s="1"/>
  <c r="X14" i="2" a="1"/>
  <c r="X14" s="1"/>
  <c r="W15" a="1"/>
  <c r="W15" s="1"/>
  <c r="V15" s="1"/>
  <c r="W19" a="1"/>
  <c r="W19" s="1"/>
  <c r="V19" s="1"/>
  <c r="W20" a="1"/>
  <c r="W20" s="1"/>
  <c r="V20" s="1"/>
  <c r="W23" a="1"/>
  <c r="W23" s="1"/>
  <c r="V23" s="1"/>
  <c r="X24" a="1"/>
  <c r="X24" s="1"/>
  <c r="X27" a="1"/>
  <c r="X27" s="1"/>
  <c r="AB28" a="1"/>
  <c r="AB28" s="1"/>
  <c r="B31" a="1"/>
  <c r="B31" s="1"/>
  <c r="N36" a="1"/>
  <c r="N36" s="1"/>
  <c r="W39" a="1"/>
  <c r="W39" s="1"/>
  <c r="V39" s="1"/>
  <c r="M45" a="1"/>
  <c r="M45" s="1"/>
  <c r="B45" i="13" s="1"/>
  <c r="A45" s="1"/>
  <c r="R46" i="2" a="1"/>
  <c r="R46" s="1"/>
  <c r="B49" a="1"/>
  <c r="B49" s="1"/>
  <c r="H50" a="1"/>
  <c r="H50" s="1"/>
  <c r="AC54" a="1"/>
  <c r="AC54" s="1"/>
  <c r="C54" i="11" s="1"/>
  <c r="D56" i="2" a="1"/>
  <c r="D56" s="1"/>
  <c r="C56" i="5" s="1"/>
  <c r="J57" i="2" a="1"/>
  <c r="J57" s="1"/>
  <c r="C57" i="9" s="1"/>
  <c r="W59" i="2" a="1"/>
  <c r="W59" s="1"/>
  <c r="V59" s="1"/>
  <c r="N70" a="1"/>
  <c r="N70" s="1"/>
  <c r="S71" a="1"/>
  <c r="S71" s="1"/>
  <c r="C71" i="7" s="1"/>
  <c r="AB72" i="2" a="1"/>
  <c r="AB72" s="1"/>
  <c r="C74" a="1"/>
  <c r="C74" s="1"/>
  <c r="I75" a="1"/>
  <c r="I75" s="1"/>
  <c r="I81" a="1"/>
  <c r="I81" s="1"/>
  <c r="J81" i="9" s="1"/>
  <c r="D85" i="2" a="1"/>
  <c r="D85" s="1"/>
  <c r="C85" i="5" s="1"/>
  <c r="M86" i="2" a="1"/>
  <c r="M86" s="1"/>
  <c r="B86" i="13" s="1"/>
  <c r="A86" s="1"/>
  <c r="I90" i="2" a="1"/>
  <c r="I90" s="1"/>
  <c r="I95" a="1"/>
  <c r="I95" s="1"/>
  <c r="D99" a="1"/>
  <c r="D99" s="1"/>
  <c r="C99" i="5" s="1"/>
  <c r="C108" i="2" a="1"/>
  <c r="C108" s="1"/>
  <c r="N109" a="1"/>
  <c r="N109" s="1"/>
  <c r="S113" a="1"/>
  <c r="S113" s="1"/>
  <c r="C113" i="7" s="1"/>
  <c r="M120" i="2" a="1"/>
  <c r="M120" s="1"/>
  <c r="B120" i="13" s="1"/>
  <c r="A120" s="1"/>
  <c r="D122" i="2" a="1"/>
  <c r="D122" s="1"/>
  <c r="C122" i="5" s="1"/>
  <c r="AC123" i="2" a="1"/>
  <c r="AC123" s="1"/>
  <c r="C123" i="11" s="1"/>
  <c r="X125" i="2" a="1"/>
  <c r="X125" s="1"/>
  <c r="J133" a="1"/>
  <c r="J133" s="1"/>
  <c r="C133" i="9" s="1"/>
  <c r="D135" i="2" a="1"/>
  <c r="D135" s="1"/>
  <c r="C135" i="5" s="1"/>
  <c r="W138" i="2" a="1"/>
  <c r="W138" s="1"/>
  <c r="V138" s="1"/>
  <c r="R142" a="1"/>
  <c r="R142" s="1"/>
  <c r="H146" a="1"/>
  <c r="H146" s="1"/>
  <c r="D148" a="1"/>
  <c r="D148" s="1"/>
  <c r="C148" i="5" s="1"/>
  <c r="AC151" i="2" a="1"/>
  <c r="AC151" s="1"/>
  <c r="C151" i="11" s="1"/>
  <c r="N157" i="2" a="1"/>
  <c r="N157" s="1"/>
  <c r="J161" a="1"/>
  <c r="J161" s="1"/>
  <c r="C161" i="9" s="1"/>
  <c r="D163" i="2" a="1"/>
  <c r="D163" s="1"/>
  <c r="C163" i="5" s="1"/>
  <c r="W166" i="2" a="1"/>
  <c r="W166" s="1"/>
  <c r="V166" s="1"/>
  <c r="H174" a="1"/>
  <c r="H174" s="1"/>
  <c r="D176" a="1"/>
  <c r="D176" s="1"/>
  <c r="C176" i="5" s="1"/>
  <c r="AC179" i="2" a="1"/>
  <c r="AC179" s="1"/>
  <c r="C179" i="11" s="1"/>
  <c r="N185" i="2" a="1"/>
  <c r="N185" s="1"/>
  <c r="J189" a="1"/>
  <c r="J189" s="1"/>
  <c r="C189" i="9" s="1"/>
  <c r="W194" i="2" a="1"/>
  <c r="W194" s="1"/>
  <c r="V194" s="1"/>
  <c r="D204" a="1"/>
  <c r="D204" s="1"/>
  <c r="C204" i="5" s="1"/>
  <c r="R213" i="2" a="1"/>
  <c r="R213" s="1"/>
  <c r="S215" a="1"/>
  <c r="S215" s="1"/>
  <c r="C215" i="7" s="1"/>
  <c r="C220" i="2" a="1"/>
  <c r="C220" s="1"/>
  <c r="D222" a="1"/>
  <c r="D222" s="1"/>
  <c r="C222" i="5" s="1"/>
  <c r="M226" i="2" a="1"/>
  <c r="M226" s="1"/>
  <c r="W228" a="1"/>
  <c r="W228" s="1"/>
  <c r="V228" s="1"/>
  <c r="M242" a="1"/>
  <c r="M242" s="1"/>
  <c r="X247" a="1"/>
  <c r="X247" s="1"/>
  <c r="R254" a="1"/>
  <c r="R254" s="1"/>
  <c r="M258" a="1"/>
  <c r="M258" s="1"/>
  <c r="S269" a="1"/>
  <c r="S269" s="1"/>
  <c r="C269" i="7" s="1"/>
  <c r="R273" i="2" a="1"/>
  <c r="R273" s="1"/>
  <c r="M277" a="1"/>
  <c r="M277" s="1"/>
  <c r="S288" a="1"/>
  <c r="S288" s="1"/>
  <c r="A18" i="9"/>
  <c r="K18" s="1"/>
  <c r="B246" i="7"/>
  <c r="A246" s="1"/>
  <c r="G246" s="1"/>
  <c r="Q246" i="2" a="1"/>
  <c r="Q246" s="1"/>
  <c r="B27" i="7"/>
  <c r="A27" s="1"/>
  <c r="G27" s="1"/>
  <c r="Q27" i="2" a="1"/>
  <c r="Q27" s="1"/>
  <c r="B28" i="7"/>
  <c r="A28" s="1"/>
  <c r="G28" s="1"/>
  <c r="Q28" i="2" a="1"/>
  <c r="Q28" s="1"/>
  <c r="B67" i="11"/>
  <c r="A67" s="1"/>
  <c r="AA67" i="2"/>
  <c r="A224" a="1"/>
  <c r="A224" s="1"/>
  <c r="B224" i="5"/>
  <c r="A224" s="1"/>
  <c r="K224" s="1"/>
  <c r="C250" i="2" a="1"/>
  <c r="C250" s="1"/>
  <c r="C249" a="1"/>
  <c r="C249" s="1"/>
  <c r="C232" a="1"/>
  <c r="C232" s="1"/>
  <c r="D230" a="1"/>
  <c r="D230" s="1"/>
  <c r="C230" i="5" s="1"/>
  <c r="D228" i="2" a="1"/>
  <c r="D228" s="1"/>
  <c r="C228" i="5" s="1"/>
  <c r="C205" i="2" a="1"/>
  <c r="C205" s="1"/>
  <c r="C198" a="1"/>
  <c r="C198" s="1"/>
  <c r="D251" a="1"/>
  <c r="D251" s="1"/>
  <c r="C251" i="5" s="1"/>
  <c r="B250" i="2" a="1"/>
  <c r="B250" s="1"/>
  <c r="D217" a="1"/>
  <c r="D217" s="1"/>
  <c r="C217" i="5" s="1"/>
  <c r="D212" i="2" a="1"/>
  <c r="D212" s="1"/>
  <c r="C212" i="5" s="1"/>
  <c r="C209" i="2" a="1"/>
  <c r="C209" s="1"/>
  <c r="D206" a="1"/>
  <c r="D206" s="1"/>
  <c r="C206" i="5" s="1"/>
  <c r="C202" i="2" a="1"/>
  <c r="C202" s="1"/>
  <c r="D199" a="1"/>
  <c r="D199" s="1"/>
  <c r="C199" i="5" s="1"/>
  <c r="C195" i="2" a="1"/>
  <c r="C195" s="1"/>
  <c r="D192" a="1"/>
  <c r="D192" s="1"/>
  <c r="C192" i="5" s="1"/>
  <c r="C188" i="2" a="1"/>
  <c r="C188" s="1"/>
  <c r="D185" a="1"/>
  <c r="D185" s="1"/>
  <c r="C185" i="5" s="1"/>
  <c r="C181" i="2" a="1"/>
  <c r="C181" s="1"/>
  <c r="D178" a="1"/>
  <c r="D178" s="1"/>
  <c r="C178" i="5" s="1"/>
  <c r="C174" i="2" a="1"/>
  <c r="C174" s="1"/>
  <c r="D171" a="1"/>
  <c r="D171" s="1"/>
  <c r="C171" i="5" s="1"/>
  <c r="C167" i="2" a="1"/>
  <c r="C167" s="1"/>
  <c r="D164" a="1"/>
  <c r="D164" s="1"/>
  <c r="C164" i="5" s="1"/>
  <c r="C160" i="2" a="1"/>
  <c r="C160" s="1"/>
  <c r="D157" a="1"/>
  <c r="D157" s="1"/>
  <c r="C157" i="5" s="1"/>
  <c r="C153" i="2" a="1"/>
  <c r="C153" s="1"/>
  <c r="D150" a="1"/>
  <c r="D150" s="1"/>
  <c r="C150" i="5" s="1"/>
  <c r="C146" i="2" a="1"/>
  <c r="C146" s="1"/>
  <c r="D143" a="1"/>
  <c r="D143" s="1"/>
  <c r="C143" i="5" s="1"/>
  <c r="C139" i="2" a="1"/>
  <c r="C139" s="1"/>
  <c r="D136" a="1"/>
  <c r="D136" s="1"/>
  <c r="C136" i="5" s="1"/>
  <c r="C132" i="2" a="1"/>
  <c r="C132" s="1"/>
  <c r="C125" a="1"/>
  <c r="C125" s="1"/>
  <c r="C118" a="1"/>
  <c r="C118" s="1"/>
  <c r="D110" a="1"/>
  <c r="D110" s="1"/>
  <c r="C110" i="5" s="1"/>
  <c r="C105" i="2" a="1"/>
  <c r="C105" s="1"/>
  <c r="D101" a="1"/>
  <c r="D101" s="1"/>
  <c r="C101" i="5" s="1"/>
  <c r="C98" i="2" a="1"/>
  <c r="C98" s="1"/>
  <c r="D94" a="1"/>
  <c r="D94" s="1"/>
  <c r="C94" i="5" s="1"/>
  <c r="C91" i="2" a="1"/>
  <c r="C91" s="1"/>
  <c r="D87" a="1"/>
  <c r="D87" s="1"/>
  <c r="C87" i="5" s="1"/>
  <c r="C84" i="2" a="1"/>
  <c r="C84" s="1"/>
  <c r="D80" a="1"/>
  <c r="D80" s="1"/>
  <c r="C80" i="5" s="1"/>
  <c r="D73" i="2" a="1"/>
  <c r="D73" s="1"/>
  <c r="C73" i="5" s="1"/>
  <c r="C71" i="2" a="1"/>
  <c r="C71" s="1"/>
  <c r="B69" a="1"/>
  <c r="B69" s="1"/>
  <c r="D57" a="1"/>
  <c r="D57" s="1"/>
  <c r="C57" i="5" s="1"/>
  <c r="C55" i="2" a="1"/>
  <c r="C55" s="1"/>
  <c r="B53" a="1"/>
  <c r="B53" s="1"/>
  <c r="D41" a="1"/>
  <c r="D41" s="1"/>
  <c r="C41" i="5" s="1"/>
  <c r="C39" i="2" a="1"/>
  <c r="C39" s="1"/>
  <c r="B37" a="1"/>
  <c r="B37" s="1"/>
  <c r="D25" a="1"/>
  <c r="D25" s="1"/>
  <c r="C25" i="5" s="1"/>
  <c r="C23" i="2" a="1"/>
  <c r="C23" s="1"/>
  <c r="B21" a="1"/>
  <c r="B21" s="1"/>
  <c r="D9" a="1"/>
  <c r="D9" s="1"/>
  <c r="C9" i="5" s="1"/>
  <c r="C7" i="2" a="1"/>
  <c r="C7" s="1"/>
  <c r="B5" a="1"/>
  <c r="B5" s="1"/>
  <c r="B290" a="1"/>
  <c r="B290" s="1"/>
  <c r="A290" s="1" a="1"/>
  <c r="A290" s="1"/>
  <c r="C288" a="1"/>
  <c r="C288" s="1"/>
  <c r="B282" a="1"/>
  <c r="B282" s="1"/>
  <c r="D259" a="1"/>
  <c r="D259" s="1"/>
  <c r="C259" i="5" s="1"/>
  <c r="B249" i="2" a="1"/>
  <c r="B249" s="1"/>
  <c r="B232" a="1"/>
  <c r="B232" s="1"/>
  <c r="B230" a="1"/>
  <c r="B230" s="1"/>
  <c r="C228" a="1"/>
  <c r="C228" s="1"/>
  <c r="D154" a="1"/>
  <c r="D154" s="1"/>
  <c r="C154" i="5" s="1"/>
  <c r="D147" i="2" a="1"/>
  <c r="D147" s="1"/>
  <c r="C147" i="5" s="1"/>
  <c r="D140" i="2" a="1"/>
  <c r="D140" s="1"/>
  <c r="C140" i="5" s="1"/>
  <c r="C136" i="2" a="1"/>
  <c r="C136" s="1"/>
  <c r="D133" a="1"/>
  <c r="D133" s="1"/>
  <c r="C133" i="5" s="1"/>
  <c r="C129" i="2" a="1"/>
  <c r="C129" s="1"/>
  <c r="D126" a="1"/>
  <c r="D126" s="1"/>
  <c r="C126" i="5" s="1"/>
  <c r="C122" i="2" a="1"/>
  <c r="C122" s="1"/>
  <c r="D119" a="1"/>
  <c r="D119" s="1"/>
  <c r="C119" i="5" s="1"/>
  <c r="B118" i="2" a="1"/>
  <c r="B118" s="1"/>
  <c r="C115" a="1"/>
  <c r="C115" s="1"/>
  <c r="B111" a="1"/>
  <c r="B111" s="1"/>
  <c r="B78" a="1"/>
  <c r="B78" s="1"/>
  <c r="D66" a="1"/>
  <c r="D66" s="1"/>
  <c r="C66" i="5" s="1"/>
  <c r="C64" i="2" a="1"/>
  <c r="C64" s="1"/>
  <c r="B62" a="1"/>
  <c r="B62" s="1"/>
  <c r="D50" a="1"/>
  <c r="D50" s="1"/>
  <c r="C50" i="5" s="1"/>
  <c r="C48" i="2" a="1"/>
  <c r="C48" s="1"/>
  <c r="B46" a="1"/>
  <c r="B46" s="1"/>
  <c r="D34" a="1"/>
  <c r="D34" s="1"/>
  <c r="C34" i="5" s="1"/>
  <c r="C32" i="2" a="1"/>
  <c r="C32" s="1"/>
  <c r="B30" a="1"/>
  <c r="B30" s="1"/>
  <c r="D298" a="1"/>
  <c r="D298" s="1"/>
  <c r="D242" a="1"/>
  <c r="D242" s="1"/>
  <c r="C242" i="5" s="1"/>
  <c r="D238" i="2" a="1"/>
  <c r="D238" s="1"/>
  <c r="C238" i="5" s="1"/>
  <c r="D236" i="2" a="1"/>
  <c r="D236" s="1"/>
  <c r="C236" i="5" s="1"/>
  <c r="D234" i="2" a="1"/>
  <c r="D234" s="1"/>
  <c r="C234" i="5" s="1"/>
  <c r="C217" i="2" a="1"/>
  <c r="C217" s="1"/>
  <c r="C212" a="1"/>
  <c r="C212" s="1"/>
  <c r="D210" a="1"/>
  <c r="D210" s="1"/>
  <c r="C210" i="5" s="1"/>
  <c r="B209" i="2" a="1"/>
  <c r="B209" s="1"/>
  <c r="C206" a="1"/>
  <c r="C206" s="1"/>
  <c r="D203" a="1"/>
  <c r="D203" s="1"/>
  <c r="C203" i="5" s="1"/>
  <c r="B202" i="2" a="1"/>
  <c r="B202" s="1"/>
  <c r="C199" a="1"/>
  <c r="C199" s="1"/>
  <c r="D196" a="1"/>
  <c r="D196" s="1"/>
  <c r="C196" i="5" s="1"/>
  <c r="B195" i="2" a="1"/>
  <c r="B195" s="1"/>
  <c r="C192" a="1"/>
  <c r="C192" s="1"/>
  <c r="D189" a="1"/>
  <c r="D189" s="1"/>
  <c r="C189" i="5" s="1"/>
  <c r="B188" i="2" a="1"/>
  <c r="B188" s="1"/>
  <c r="C185" a="1"/>
  <c r="C185" s="1"/>
  <c r="D182" a="1"/>
  <c r="D182" s="1"/>
  <c r="C182" i="5" s="1"/>
  <c r="B181" i="2" a="1"/>
  <c r="B181" s="1"/>
  <c r="C178" a="1"/>
  <c r="C178" s="1"/>
  <c r="D175" a="1"/>
  <c r="D175" s="1"/>
  <c r="C175" i="5" s="1"/>
  <c r="B174" i="2" a="1"/>
  <c r="B174" s="1"/>
  <c r="C171" a="1"/>
  <c r="C171" s="1"/>
  <c r="D168" a="1"/>
  <c r="D168" s="1"/>
  <c r="C168" i="5" s="1"/>
  <c r="B167" i="2" a="1"/>
  <c r="B167" s="1"/>
  <c r="C164" a="1"/>
  <c r="C164" s="1"/>
  <c r="B160" a="1"/>
  <c r="B160" s="1"/>
  <c r="C157" a="1"/>
  <c r="C157" s="1"/>
  <c r="B153" a="1"/>
  <c r="B153" s="1"/>
  <c r="C150" a="1"/>
  <c r="C150" s="1"/>
  <c r="B146" a="1"/>
  <c r="B146" s="1"/>
  <c r="B139" a="1"/>
  <c r="B139" s="1"/>
  <c r="B132" a="1"/>
  <c r="B132" s="1"/>
  <c r="D109" a="1"/>
  <c r="D109" s="1"/>
  <c r="C109" i="5" s="1"/>
  <c r="B105" i="2" a="1"/>
  <c r="B105" s="1"/>
  <c r="C101" a="1"/>
  <c r="C101" s="1"/>
  <c r="B98" a="1"/>
  <c r="B98" s="1"/>
  <c r="C94" a="1"/>
  <c r="C94" s="1"/>
  <c r="B91" a="1"/>
  <c r="B91" s="1"/>
  <c r="D90" a="1"/>
  <c r="D90" s="1"/>
  <c r="C90" i="5" s="1"/>
  <c r="C87" i="2" a="1"/>
  <c r="C87" s="1"/>
  <c r="B84" a="1"/>
  <c r="B84" s="1"/>
  <c r="D83" a="1"/>
  <c r="D83" s="1"/>
  <c r="C83" i="5" s="1"/>
  <c r="C80" i="2" a="1"/>
  <c r="C80" s="1"/>
  <c r="D75" a="1"/>
  <c r="D75" s="1"/>
  <c r="C75" i="5" s="1"/>
  <c r="C73" i="2" a="1"/>
  <c r="C73" s="1"/>
  <c r="B71" a="1"/>
  <c r="B71" s="1"/>
  <c r="D59" a="1"/>
  <c r="D59" s="1"/>
  <c r="C59" i="5" s="1"/>
  <c r="C57" i="2" a="1"/>
  <c r="C57" s="1"/>
  <c r="B55" a="1"/>
  <c r="B55" s="1"/>
  <c r="D43" a="1"/>
  <c r="D43" s="1"/>
  <c r="C43" i="5" s="1"/>
  <c r="D247" i="2" a="1"/>
  <c r="D247" s="1"/>
  <c r="C247" i="5" s="1"/>
  <c r="D223" i="2" a="1"/>
  <c r="D223" s="1"/>
  <c r="C223" i="5" s="1"/>
  <c r="D221" i="2" a="1"/>
  <c r="D221" s="1"/>
  <c r="C221" i="5" s="1"/>
  <c r="J221" s="1"/>
  <c r="C168" i="2" a="1"/>
  <c r="C168" s="1"/>
  <c r="C161" a="1"/>
  <c r="C161" s="1"/>
  <c r="C154" a="1"/>
  <c r="C154" s="1"/>
  <c r="B150" a="1"/>
  <c r="B150" s="1"/>
  <c r="C147" a="1"/>
  <c r="C147" s="1"/>
  <c r="B143" a="1"/>
  <c r="B143" s="1"/>
  <c r="C140" a="1"/>
  <c r="C140" s="1"/>
  <c r="B136" a="1"/>
  <c r="B136" s="1"/>
  <c r="C133" a="1"/>
  <c r="C133" s="1"/>
  <c r="B129" a="1"/>
  <c r="B129" s="1"/>
  <c r="C126" a="1"/>
  <c r="C126" s="1"/>
  <c r="B122" a="1"/>
  <c r="B122" s="1"/>
  <c r="C119" a="1"/>
  <c r="C119" s="1"/>
  <c r="B115" a="1"/>
  <c r="B115" s="1"/>
  <c r="B110" a="1"/>
  <c r="B110" s="1"/>
  <c r="D104" a="1"/>
  <c r="D104" s="1"/>
  <c r="C104" i="5" s="1"/>
  <c r="D68" i="2" a="1"/>
  <c r="D68" s="1"/>
  <c r="C68" i="5" s="1"/>
  <c r="C66" i="2" a="1"/>
  <c r="C66" s="1"/>
  <c r="B64" a="1"/>
  <c r="B64" s="1"/>
  <c r="D52" a="1"/>
  <c r="D52" s="1"/>
  <c r="C52" i="5" s="1"/>
  <c r="C50" i="2" a="1"/>
  <c r="C50" s="1"/>
  <c r="B48" a="1"/>
  <c r="B48" s="1"/>
  <c r="D36" a="1"/>
  <c r="D36" s="1"/>
  <c r="C36" i="5" s="1"/>
  <c r="C34" i="2" a="1"/>
  <c r="C34" s="1"/>
  <c r="B32" a="1"/>
  <c r="B32" s="1"/>
  <c r="D20" a="1"/>
  <c r="D20" s="1"/>
  <c r="C20" i="5" s="1"/>
  <c r="C18" i="2" a="1"/>
  <c r="C18" s="1"/>
  <c r="B178" a="1"/>
  <c r="B178" s="1"/>
  <c r="B171" a="1"/>
  <c r="B171" s="1"/>
  <c r="B164" a="1"/>
  <c r="B164" s="1"/>
  <c r="C109" a="1"/>
  <c r="C109" s="1"/>
  <c r="D108" a="1"/>
  <c r="D108" s="1"/>
  <c r="C108" i="5" s="1"/>
  <c r="C104" i="2" a="1"/>
  <c r="C104" s="1"/>
  <c r="B101" a="1"/>
  <c r="B101" s="1"/>
  <c r="C97" a="1"/>
  <c r="C97" s="1"/>
  <c r="B94" a="1"/>
  <c r="B94" s="1"/>
  <c r="C90" a="1"/>
  <c r="C90" s="1"/>
  <c r="B87" a="1"/>
  <c r="B87" s="1"/>
  <c r="C83" a="1"/>
  <c r="C83" s="1"/>
  <c r="B80" a="1"/>
  <c r="B80" s="1"/>
  <c r="D77" a="1"/>
  <c r="D77" s="1"/>
  <c r="C77" i="5" s="1"/>
  <c r="C75" i="2" a="1"/>
  <c r="C75" s="1"/>
  <c r="B73" a="1"/>
  <c r="B73" s="1"/>
  <c r="D61" a="1"/>
  <c r="D61" s="1"/>
  <c r="C61" i="5" s="1"/>
  <c r="C59" i="2" a="1"/>
  <c r="C59" s="1"/>
  <c r="B57" a="1"/>
  <c r="B57" s="1"/>
  <c r="D45" a="1"/>
  <c r="D45" s="1"/>
  <c r="C45" i="5" s="1"/>
  <c r="C43" i="2" a="1"/>
  <c r="C43" s="1"/>
  <c r="B41" a="1"/>
  <c r="B41" s="1"/>
  <c r="D29" a="1"/>
  <c r="D29" s="1"/>
  <c r="C29" i="5" s="1"/>
  <c r="C27" i="2" a="1"/>
  <c r="C27" s="1"/>
  <c r="B25" a="1"/>
  <c r="B25" s="1"/>
  <c r="D13" a="1"/>
  <c r="D13" s="1"/>
  <c r="C13" i="5" s="1"/>
  <c r="C11" i="2" a="1"/>
  <c r="C11" s="1"/>
  <c r="B9" a="1"/>
  <c r="B9" s="1"/>
  <c r="C284" a="1"/>
  <c r="C284" s="1"/>
  <c r="B269" a="1"/>
  <c r="B269" s="1"/>
  <c r="D255" a="1"/>
  <c r="D255" s="1"/>
  <c r="C255" i="5" s="1"/>
  <c r="C247" i="2" a="1"/>
  <c r="C247" s="1"/>
  <c r="D239" a="1"/>
  <c r="D239" s="1"/>
  <c r="C239" i="5" s="1"/>
  <c r="C237" i="2" a="1"/>
  <c r="C237" s="1"/>
  <c r="D213" a="1"/>
  <c r="D213" s="1"/>
  <c r="C213" i="5" s="1"/>
  <c r="D114" i="2" a="1"/>
  <c r="D114" s="1"/>
  <c r="C114" i="5" s="1"/>
  <c r="D107" i="2" a="1"/>
  <c r="D107" s="1"/>
  <c r="C107" i="5" s="1"/>
  <c r="C102" i="2" a="1"/>
  <c r="C102" s="1"/>
  <c r="C100" a="1"/>
  <c r="C100" s="1"/>
  <c r="C93" a="1"/>
  <c r="C93" s="1"/>
  <c r="C86" a="1"/>
  <c r="C86" s="1"/>
  <c r="D70" a="1"/>
  <c r="D70" s="1"/>
  <c r="C70" i="5" s="1"/>
  <c r="B63" i="2" a="1"/>
  <c r="B63" s="1"/>
  <c r="C60" a="1"/>
  <c r="C60" s="1"/>
  <c r="C45" a="1"/>
  <c r="C45" s="1"/>
  <c r="B40" a="1"/>
  <c r="B40" s="1"/>
  <c r="D35" a="1"/>
  <c r="D35" s="1"/>
  <c r="C35" i="5" s="1"/>
  <c r="C29" i="2" a="1"/>
  <c r="C29" s="1"/>
  <c r="C28" a="1"/>
  <c r="C28" s="1"/>
  <c r="B27" a="1"/>
  <c r="B27" s="1"/>
  <c r="B24" a="1"/>
  <c r="B24" s="1"/>
  <c r="B23" a="1"/>
  <c r="B23" s="1"/>
  <c r="B15" a="1"/>
  <c r="B15" s="1"/>
  <c r="D5" a="1"/>
  <c r="D5" s="1"/>
  <c r="C5" i="5" s="1"/>
  <c r="B218" i="2" a="1"/>
  <c r="B218" s="1"/>
  <c r="D4" a="1"/>
  <c r="D4" s="1"/>
  <c r="C4" i="5" s="1"/>
  <c r="D124" i="2" a="1"/>
  <c r="D124" s="1"/>
  <c r="C124" i="5" s="1"/>
  <c r="C89" i="2" a="1"/>
  <c r="C89" s="1"/>
  <c r="C58" a="1"/>
  <c r="C58" s="1"/>
  <c r="B36" a="1"/>
  <c r="B36" s="1"/>
  <c r="C4" a="1"/>
  <c r="C4" s="1"/>
  <c r="B207" a="1"/>
  <c r="B207" s="1"/>
  <c r="D194" a="1"/>
  <c r="D194" s="1"/>
  <c r="C194" i="5" s="1"/>
  <c r="B179" i="2" a="1"/>
  <c r="B179" s="1"/>
  <c r="B165" a="1"/>
  <c r="B165" s="1"/>
  <c r="B151" a="1"/>
  <c r="B151" s="1"/>
  <c r="B67" a="1"/>
  <c r="B67" s="1"/>
  <c r="B52" a="1"/>
  <c r="B52" s="1"/>
  <c r="B42" a="1"/>
  <c r="B42" s="1"/>
  <c r="B58" a="1"/>
  <c r="B58" s="1"/>
  <c r="B43" a="1"/>
  <c r="B43" s="1"/>
  <c r="B243" a="1"/>
  <c r="B243" s="1"/>
  <c r="C240" a="1"/>
  <c r="C240" s="1"/>
  <c r="D229" a="1"/>
  <c r="D229" s="1"/>
  <c r="C229" i="5" s="1"/>
  <c r="B226" i="2" a="1"/>
  <c r="B226" s="1"/>
  <c r="D197" a="1"/>
  <c r="D197" s="1"/>
  <c r="C197" i="5" s="1"/>
  <c r="D183" i="2" a="1"/>
  <c r="D183" s="1"/>
  <c r="C183" i="5" s="1"/>
  <c r="D170" i="2" a="1"/>
  <c r="D170" s="1"/>
  <c r="C170" i="5" s="1"/>
  <c r="D169" i="2" a="1"/>
  <c r="D169" s="1"/>
  <c r="C169" i="5" s="1"/>
  <c r="D156" i="2" a="1"/>
  <c r="D156" s="1"/>
  <c r="C156" i="5" s="1"/>
  <c r="D155" i="2" a="1"/>
  <c r="D155" s="1"/>
  <c r="C155" i="5" s="1"/>
  <c r="D142" i="2" a="1"/>
  <c r="D142" s="1"/>
  <c r="C142" i="5" s="1"/>
  <c r="D141" i="2" a="1"/>
  <c r="D141" s="1"/>
  <c r="C141" i="5" s="1"/>
  <c r="D128" i="2" a="1"/>
  <c r="D128" s="1"/>
  <c r="C128" i="5" s="1"/>
  <c r="D127" i="2" a="1"/>
  <c r="D127" s="1"/>
  <c r="C127" i="5" s="1"/>
  <c r="B119" i="2" a="1"/>
  <c r="B119" s="1"/>
  <c r="B102" a="1"/>
  <c r="B102" s="1"/>
  <c r="B95" a="1"/>
  <c r="B95" s="1"/>
  <c r="B88" a="1"/>
  <c r="B88" s="1"/>
  <c r="B86" a="1"/>
  <c r="B86" s="1"/>
  <c r="B81" a="1"/>
  <c r="B81" s="1"/>
  <c r="C79" a="1"/>
  <c r="C79" s="1"/>
  <c r="D76" a="1"/>
  <c r="D76" s="1"/>
  <c r="C76" i="5" s="1"/>
  <c r="B54" i="2" a="1"/>
  <c r="B54" s="1"/>
  <c r="C51" a="1"/>
  <c r="C51" s="1"/>
  <c r="D48" a="1"/>
  <c r="D48" s="1"/>
  <c r="C48" i="5" s="1"/>
  <c r="C41" i="2" a="1"/>
  <c r="C41" s="1"/>
  <c r="B26" a="1"/>
  <c r="B26" s="1"/>
  <c r="C14" a="1"/>
  <c r="C14" s="1"/>
  <c r="B7" a="1"/>
  <c r="B7" s="1"/>
  <c r="C6" a="1"/>
  <c r="C6" s="1"/>
  <c r="B100" a="1"/>
  <c r="B100" s="1"/>
  <c r="C70" a="1"/>
  <c r="C70" s="1"/>
  <c r="B60" a="1"/>
  <c r="B60" s="1"/>
  <c r="B45" a="1"/>
  <c r="B45" s="1"/>
  <c r="D42" a="1"/>
  <c r="D42" s="1"/>
  <c r="C42" i="5" s="1"/>
  <c r="C35" i="2" a="1"/>
  <c r="C35" s="1"/>
  <c r="B29" a="1"/>
  <c r="B29" s="1"/>
  <c r="B28" a="1"/>
  <c r="B28" s="1"/>
  <c r="B14" a="1"/>
  <c r="B14" s="1"/>
  <c r="C179" a="1"/>
  <c r="C179" s="1"/>
  <c r="C151" a="1"/>
  <c r="C151" s="1"/>
  <c r="C123" a="1"/>
  <c r="C123" s="1"/>
  <c r="D64" a="1"/>
  <c r="D64" s="1"/>
  <c r="C64" i="5" s="1"/>
  <c r="B13" i="2" a="1"/>
  <c r="B13" s="1"/>
  <c r="C5" a="1"/>
  <c r="C5" s="1"/>
  <c r="B229" a="1"/>
  <c r="B229" s="1"/>
  <c r="C216" a="1"/>
  <c r="C216" s="1"/>
  <c r="D167" a="1"/>
  <c r="D167" s="1"/>
  <c r="C167" i="5" s="1"/>
  <c r="D139" i="2" a="1"/>
  <c r="D139" s="1"/>
  <c r="C139" i="5" s="1"/>
  <c r="D118" i="2" a="1"/>
  <c r="D118" s="1"/>
  <c r="C118" i="5" s="1"/>
  <c r="C96" i="2" a="1"/>
  <c r="C96" s="1"/>
  <c r="C82" a="1"/>
  <c r="C82" s="1"/>
  <c r="B76" a="1"/>
  <c r="B76" s="1"/>
  <c r="B61" a="1"/>
  <c r="B61" s="1"/>
  <c r="D55" a="1"/>
  <c r="D55" s="1"/>
  <c r="C55" i="5" s="1"/>
  <c r="C12" i="2" a="1"/>
  <c r="C12" s="1"/>
  <c r="C272" a="1"/>
  <c r="C272" s="1"/>
  <c r="C266" a="1"/>
  <c r="C266" s="1"/>
  <c r="D208" a="1"/>
  <c r="D208" s="1"/>
  <c r="C208" i="5" s="1"/>
  <c r="B193" i="2" a="1"/>
  <c r="B193" s="1"/>
  <c r="D180" a="1"/>
  <c r="D180" s="1"/>
  <c r="C180" i="5" s="1"/>
  <c r="D166" i="2" a="1"/>
  <c r="D166" s="1"/>
  <c r="C166" i="5" s="1"/>
  <c r="D152" i="2" a="1"/>
  <c r="D152" s="1"/>
  <c r="C152" i="5" s="1"/>
  <c r="B137" i="2" a="1"/>
  <c r="B137" s="1"/>
  <c r="B123" a="1"/>
  <c r="B123" s="1"/>
  <c r="B113" a="1"/>
  <c r="B113" s="1"/>
  <c r="C77" a="1"/>
  <c r="C77" s="1"/>
  <c r="D74" a="1"/>
  <c r="D74" s="1"/>
  <c r="C74" i="5" s="1"/>
  <c r="C49" i="2" a="1"/>
  <c r="C49" s="1"/>
  <c r="D46" a="1"/>
  <c r="D46" s="1"/>
  <c r="C46" i="5" s="1"/>
  <c r="W46" s="1"/>
  <c r="D37" i="2" a="1"/>
  <c r="D37" s="1"/>
  <c r="C37" i="5" s="1"/>
  <c r="W37" s="1"/>
  <c r="C31" i="2" a="1"/>
  <c r="C31" s="1"/>
  <c r="D3" a="1"/>
  <c r="D3" s="1"/>
  <c r="C3" i="5" s="1"/>
  <c r="W3" s="1"/>
  <c r="C244" i="2" a="1"/>
  <c r="C244" s="1"/>
  <c r="D220" a="1"/>
  <c r="D220" s="1"/>
  <c r="C220" i="5" s="1"/>
  <c r="C208" i="2" a="1"/>
  <c r="C208" s="1"/>
  <c r="B103" a="1"/>
  <c r="B103" s="1"/>
  <c r="B96" a="1"/>
  <c r="B96" s="1"/>
  <c r="C68" a="1"/>
  <c r="C68" s="1"/>
  <c r="D38" a="1"/>
  <c r="D38" s="1"/>
  <c r="C38" i="5" s="1"/>
  <c r="W38" s="1"/>
  <c r="B4" i="2" a="1"/>
  <c r="B4" s="1"/>
  <c r="B284" a="1"/>
  <c r="B284" s="1"/>
  <c r="D282" a="1"/>
  <c r="D282" s="1"/>
  <c r="C282" i="5" s="1"/>
  <c r="D263" i="2" a="1"/>
  <c r="D263" s="1"/>
  <c r="C263" i="5" s="1"/>
  <c r="D257" i="2" a="1"/>
  <c r="D257" s="1"/>
  <c r="C257" i="5" s="1"/>
  <c r="B247" i="2" a="1"/>
  <c r="B247" s="1"/>
  <c r="B239" a="1"/>
  <c r="B239" s="1"/>
  <c r="D215" a="1"/>
  <c r="D215" s="1"/>
  <c r="C215" i="5" s="1"/>
  <c r="C213" i="2" a="1"/>
  <c r="C213" s="1"/>
  <c r="B211" a="1"/>
  <c r="B211" s="1"/>
  <c r="D198" a="1"/>
  <c r="D198" s="1"/>
  <c r="C198" i="5" s="1"/>
  <c r="B197" i="2" a="1"/>
  <c r="B197" s="1"/>
  <c r="D184" a="1"/>
  <c r="D184" s="1"/>
  <c r="C184" i="5" s="1"/>
  <c r="B183" i="2" a="1"/>
  <c r="B183" s="1"/>
  <c r="B182" a="1"/>
  <c r="B182" s="1"/>
  <c r="B169" a="1"/>
  <c r="B169" s="1"/>
  <c r="B168" a="1"/>
  <c r="B168" s="1"/>
  <c r="B155" a="1"/>
  <c r="B155" s="1"/>
  <c r="B154" a="1"/>
  <c r="B154" s="1"/>
  <c r="B140" a="1"/>
  <c r="B140" s="1"/>
  <c r="B126" a="1"/>
  <c r="B126" s="1"/>
  <c r="C114" a="1"/>
  <c r="C114" s="1"/>
  <c r="C107" a="1"/>
  <c r="C107" s="1"/>
  <c r="D67" a="1"/>
  <c r="D67" s="1"/>
  <c r="C67" i="5" s="1"/>
  <c r="C13" i="2" a="1"/>
  <c r="C13" s="1"/>
  <c r="B6" a="1"/>
  <c r="B6" s="1"/>
  <c r="C137" a="1"/>
  <c r="C137" s="1"/>
  <c r="C52" a="1"/>
  <c r="C52" s="1"/>
  <c r="B231" a="1"/>
  <c r="B231" s="1"/>
  <c r="C194" a="1"/>
  <c r="C194" s="1"/>
  <c r="D117" a="1"/>
  <c r="D117" s="1"/>
  <c r="C117" i="5" s="1"/>
  <c r="B89" i="2" a="1"/>
  <c r="B89" s="1"/>
  <c r="B82" a="1"/>
  <c r="B82" s="1"/>
  <c r="B12" a="1"/>
  <c r="B12" s="1"/>
  <c r="B240" a="1"/>
  <c r="B240" s="1"/>
  <c r="D231" a="1"/>
  <c r="D231" s="1"/>
  <c r="C231" i="5" s="1"/>
  <c r="C229" i="2" a="1"/>
  <c r="C229" s="1"/>
  <c r="B210" a="1"/>
  <c r="B210" s="1"/>
  <c r="B196" a="1"/>
  <c r="B196" s="1"/>
  <c r="C184" a="1"/>
  <c r="C184" s="1"/>
  <c r="C170" a="1"/>
  <c r="C170" s="1"/>
  <c r="C156" a="1"/>
  <c r="C156" s="1"/>
  <c r="C142" a="1"/>
  <c r="C142" s="1"/>
  <c r="C128" a="1"/>
  <c r="C128" s="1"/>
  <c r="D105" a="1"/>
  <c r="D105" s="1"/>
  <c r="C105" i="5" s="1"/>
  <c r="D103" i="2" a="1"/>
  <c r="D103" s="1"/>
  <c r="C103" i="5" s="1"/>
  <c r="D98" i="2" a="1"/>
  <c r="D98" s="1"/>
  <c r="C98" i="5" s="1"/>
  <c r="D96" i="2" a="1"/>
  <c r="D96" s="1"/>
  <c r="C96" i="5" s="1"/>
  <c r="D91" i="2" a="1"/>
  <c r="D91" s="1"/>
  <c r="C91" i="5" s="1"/>
  <c r="D89" i="2" a="1"/>
  <c r="D89" s="1"/>
  <c r="C89" i="5" s="1"/>
  <c r="D84" i="2" a="1"/>
  <c r="D84" s="1"/>
  <c r="C84" i="5" s="1"/>
  <c r="D82" i="2" a="1"/>
  <c r="D82" s="1"/>
  <c r="C82" i="5" s="1"/>
  <c r="B79" i="2" a="1"/>
  <c r="B79" s="1"/>
  <c r="C76" a="1"/>
  <c r="C76" s="1"/>
  <c r="C61" a="1"/>
  <c r="C61" s="1"/>
  <c r="D58" a="1"/>
  <c r="D58" s="1"/>
  <c r="C58" i="5" s="1"/>
  <c r="B51" i="2" a="1"/>
  <c r="B51" s="1"/>
  <c r="C36" a="1"/>
  <c r="C36" s="1"/>
  <c r="D30" a="1"/>
  <c r="D30" s="1"/>
  <c r="C30" i="5" s="1"/>
  <c r="D12" i="2" a="1"/>
  <c r="D12" s="1"/>
  <c r="C12" i="5" s="1"/>
  <c r="C67" i="2" a="1"/>
  <c r="C67" s="1"/>
  <c r="D49" a="1"/>
  <c r="D49" s="1"/>
  <c r="C49" i="5" s="1"/>
  <c r="C42" i="2" a="1"/>
  <c r="C42" s="1"/>
  <c r="D31" a="1"/>
  <c r="D31" s="1"/>
  <c r="C31" i="5" s="1"/>
  <c r="D138" i="2" a="1"/>
  <c r="D138" s="1"/>
  <c r="C138" i="5" s="1"/>
  <c r="D125" i="2" a="1"/>
  <c r="D125" s="1"/>
  <c r="C125" i="5" s="1"/>
  <c r="C113" i="2" a="1"/>
  <c r="C113" s="1"/>
  <c r="C103" a="1"/>
  <c r="C103" s="1"/>
  <c r="C30" a="1"/>
  <c r="C30" s="1"/>
  <c r="B216" a="1"/>
  <c r="B216" s="1"/>
  <c r="C180" a="1"/>
  <c r="C180" s="1"/>
  <c r="C166" a="1"/>
  <c r="C166" s="1"/>
  <c r="D65" a="1"/>
  <c r="D65" s="1"/>
  <c r="C65" i="5" s="1"/>
  <c r="J65" s="1"/>
  <c r="D10" i="2" a="1"/>
  <c r="D10" s="1"/>
  <c r="C10" i="5" s="1"/>
  <c r="C276" i="2" a="1"/>
  <c r="C276" s="1"/>
  <c r="D272" a="1"/>
  <c r="D272" s="1"/>
  <c r="C272" i="5" s="1"/>
  <c r="C257" i="2" a="1"/>
  <c r="C257" s="1"/>
  <c r="D216" a="1"/>
  <c r="D216" s="1"/>
  <c r="C216" i="5" s="1"/>
  <c r="C214" i="2" a="1"/>
  <c r="C214" s="1"/>
  <c r="B213" a="1"/>
  <c r="B213" s="1"/>
  <c r="C193" a="1"/>
  <c r="C193" s="1"/>
  <c r="C165" a="1"/>
  <c r="C165" s="1"/>
  <c r="D111" a="1"/>
  <c r="D111" s="1"/>
  <c r="C111" i="5" s="1"/>
  <c r="B70" i="2" a="1"/>
  <c r="B70" s="1"/>
  <c r="B35" a="1"/>
  <c r="B35" s="1"/>
  <c r="D244" a="1"/>
  <c r="D244" s="1"/>
  <c r="C244" i="5" s="1"/>
  <c r="C231" i="2" a="1"/>
  <c r="C231" s="1"/>
  <c r="B214" a="1"/>
  <c r="B214" s="1"/>
  <c r="D195" a="1"/>
  <c r="D195" s="1"/>
  <c r="C195" i="5" s="1"/>
  <c r="D181" i="2" a="1"/>
  <c r="D181" s="1"/>
  <c r="C181" i="5" s="1"/>
  <c r="D153" i="2" a="1"/>
  <c r="D153" s="1"/>
  <c r="C153" i="5" s="1"/>
  <c r="D11" i="2" a="1"/>
  <c r="D11" s="1"/>
  <c r="C11" i="5" s="1"/>
  <c r="S40" i="2" a="1"/>
  <c r="S40" s="1"/>
  <c r="C40" i="7" s="1"/>
  <c r="R59" i="2" a="1"/>
  <c r="R59" s="1"/>
  <c r="B75" a="1"/>
  <c r="B75" s="1"/>
  <c r="I86" a="1"/>
  <c r="I86" s="1"/>
  <c r="AB93" a="1"/>
  <c r="AB93" s="1"/>
  <c r="R138" a="1"/>
  <c r="R138" s="1"/>
  <c r="O151" a="1"/>
  <c r="O151" s="1"/>
  <c r="C151" i="13" s="1"/>
  <c r="AC175" i="2" a="1"/>
  <c r="AC175" s="1"/>
  <c r="C175" i="11" s="1"/>
  <c r="H198" i="2" a="1"/>
  <c r="H198" s="1"/>
  <c r="N217" a="1"/>
  <c r="N217" s="1"/>
  <c r="L217" s="1"/>
  <c r="S14" a="1"/>
  <c r="S14" s="1"/>
  <c r="C14" i="7" s="1"/>
  <c r="R21" i="2" a="1"/>
  <c r="R21" s="1"/>
  <c r="S28" a="1"/>
  <c r="S28" s="1"/>
  <c r="C28" i="7" s="1"/>
  <c r="H35" i="2" a="1"/>
  <c r="H35" s="1"/>
  <c r="H57" a="1"/>
  <c r="H57" s="1"/>
  <c r="B85" a="1"/>
  <c r="B85" s="1"/>
  <c r="N96" a="1"/>
  <c r="N96" s="1"/>
  <c r="J109" a="1"/>
  <c r="J109" s="1"/>
  <c r="C109" i="9" s="1"/>
  <c r="J109" s="1"/>
  <c r="D131" i="2" a="1"/>
  <c r="D131" s="1"/>
  <c r="C131" i="5" s="1"/>
  <c r="N153" i="2" a="1"/>
  <c r="N153" s="1"/>
  <c r="W177" a="1"/>
  <c r="W177" s="1"/>
  <c r="V177" s="1"/>
  <c r="D202" a="1"/>
  <c r="D202" s="1"/>
  <c r="C202" i="5" s="1"/>
  <c r="N211" i="2" a="1"/>
  <c r="N211" s="1"/>
  <c r="L211" s="1"/>
  <c r="C9" a="1"/>
  <c r="C9" s="1"/>
  <c r="X41" a="1"/>
  <c r="X41" s="1"/>
  <c r="W47" a="1"/>
  <c r="W47" s="1"/>
  <c r="V47" s="1"/>
  <c r="N58" a="1"/>
  <c r="N58" s="1"/>
  <c r="X72" a="1"/>
  <c r="X72" s="1"/>
  <c r="AC93" a="1"/>
  <c r="AC93" s="1"/>
  <c r="C93" i="11" s="1"/>
  <c r="R101" i="2" a="1"/>
  <c r="R101" s="1"/>
  <c r="N140" a="1"/>
  <c r="N140" s="1"/>
  <c r="X162" a="1"/>
  <c r="X162" s="1"/>
  <c r="I170" a="1"/>
  <c r="I170" s="1"/>
  <c r="AB192" a="1"/>
  <c r="AB192" s="1"/>
  <c r="S219" a="1"/>
  <c r="S219" s="1"/>
  <c r="C219" i="7" s="1"/>
  <c r="AC253" i="2" a="1"/>
  <c r="AC253" s="1"/>
  <c r="C253" i="11" s="1"/>
  <c r="AB276" i="2" a="1"/>
  <c r="AB276" s="1"/>
  <c r="M4" a="1"/>
  <c r="M4" s="1"/>
  <c r="B4" i="13" s="1"/>
  <c r="AB12" i="2" a="1"/>
  <c r="AB12" s="1"/>
  <c r="S18" a="1"/>
  <c r="S18" s="1"/>
  <c r="C18" i="7" s="1"/>
  <c r="W27" i="2" a="1"/>
  <c r="W27" s="1"/>
  <c r="V27" s="1"/>
  <c r="R38" a="1"/>
  <c r="R38" s="1"/>
  <c r="N52" a="1"/>
  <c r="N52" s="1"/>
  <c r="I57" a="1"/>
  <c r="I57" s="1"/>
  <c r="J57" i="9" s="1"/>
  <c r="H81" i="2" a="1"/>
  <c r="H81" s="1"/>
  <c r="O96" a="1"/>
  <c r="O96" s="1"/>
  <c r="C96" i="13" s="1"/>
  <c r="S106" i="2" a="1"/>
  <c r="S106" s="1"/>
  <c r="C106" i="7" s="1"/>
  <c r="H120" i="2" a="1"/>
  <c r="H120" s="1"/>
  <c r="AB136" a="1"/>
  <c r="AB136" s="1"/>
  <c r="D224" a="1"/>
  <c r="D224" s="1"/>
  <c r="C224" i="5" s="1"/>
  <c r="R288" i="2" a="1"/>
  <c r="R288" s="1"/>
  <c r="Q288" s="1" a="1"/>
  <c r="Q288" s="1"/>
  <c r="J6" a="1"/>
  <c r="J6" s="1"/>
  <c r="C6" i="9" s="1"/>
  <c r="J63" i="2" a="1"/>
  <c r="J63" s="1"/>
  <c r="C63" i="9" s="1"/>
  <c r="H69" i="2" a="1"/>
  <c r="H69" s="1"/>
  <c r="M109" a="1"/>
  <c r="M109" s="1"/>
  <c r="B109" i="13" s="1"/>
  <c r="A109" s="1"/>
  <c r="H131" i="2" a="1"/>
  <c r="H131" s="1"/>
  <c r="M144" a="1"/>
  <c r="M144" s="1"/>
  <c r="B144" i="13" s="1"/>
  <c r="A144" s="1"/>
  <c r="AC164" i="2" a="1"/>
  <c r="AC164" s="1"/>
  <c r="C164" i="11" s="1"/>
  <c r="J198" i="2" a="1"/>
  <c r="J198" s="1"/>
  <c r="C198" i="9" s="1"/>
  <c r="W4" i="2" a="1"/>
  <c r="W4" s="1"/>
  <c r="V4" s="1"/>
  <c r="S5" a="1"/>
  <c r="S5" s="1"/>
  <c r="C5" i="7" s="1"/>
  <c r="R6" i="2" a="1"/>
  <c r="R6" s="1"/>
  <c r="M9" a="1"/>
  <c r="M9" s="1"/>
  <c r="B9" i="13" s="1"/>
  <c r="H12" i="2" a="1"/>
  <c r="H12" s="1"/>
  <c r="D14" a="1"/>
  <c r="D14" s="1"/>
  <c r="C14" i="5" s="1"/>
  <c r="B19" i="2" a="1"/>
  <c r="B19" s="1"/>
  <c r="B22" a="1"/>
  <c r="B22" s="1"/>
  <c r="C25" a="1"/>
  <c r="C25" s="1"/>
  <c r="C26" a="1"/>
  <c r="C26" s="1"/>
  <c r="H30" a="1"/>
  <c r="H30" s="1"/>
  <c r="O33" a="1"/>
  <c r="O33" s="1"/>
  <c r="C33" i="13" s="1"/>
  <c r="S35" i="2" a="1"/>
  <c r="S35" s="1"/>
  <c r="C35" i="7" s="1"/>
  <c r="X36" i="2" a="1"/>
  <c r="X36" s="1"/>
  <c r="AC37" a="1"/>
  <c r="AC37" s="1"/>
  <c r="C37" i="11" s="1"/>
  <c r="S51" i="2" a="1"/>
  <c r="S51" s="1"/>
  <c r="C51" i="7" s="1"/>
  <c r="AB52" i="2" a="1"/>
  <c r="AB52" s="1"/>
  <c r="C54" a="1"/>
  <c r="C54" s="1"/>
  <c r="I55" a="1"/>
  <c r="I55" s="1"/>
  <c r="O62" a="1"/>
  <c r="O62" s="1"/>
  <c r="C62" i="13" s="1"/>
  <c r="X64" i="2" a="1"/>
  <c r="X64" s="1"/>
  <c r="M68" a="1"/>
  <c r="M68" s="1"/>
  <c r="B68" i="13" s="1"/>
  <c r="A68" s="1"/>
  <c r="R69" i="2" a="1"/>
  <c r="R69" s="1"/>
  <c r="B72" a="1"/>
  <c r="B72" s="1"/>
  <c r="H73" a="1"/>
  <c r="H73" s="1"/>
  <c r="AC77" a="1"/>
  <c r="AC77" s="1"/>
  <c r="C77" i="11" s="1"/>
  <c r="D79" i="2" a="1"/>
  <c r="D79" s="1"/>
  <c r="C79" i="5" s="1"/>
  <c r="S81" i="2" a="1"/>
  <c r="S81" s="1"/>
  <c r="C81" i="7" s="1"/>
  <c r="H84" i="2" a="1"/>
  <c r="H84" s="1"/>
  <c r="O85" a="1"/>
  <c r="O85" s="1"/>
  <c r="C85" i="13" s="1"/>
  <c r="X86" i="2" a="1"/>
  <c r="X86" s="1"/>
  <c r="C88" a="1"/>
  <c r="C88" s="1"/>
  <c r="S90" a="1"/>
  <c r="S90" s="1"/>
  <c r="C90" i="7" s="1"/>
  <c r="S95" i="2" a="1"/>
  <c r="S95" s="1"/>
  <c r="C95" i="7" s="1"/>
  <c r="H98" i="2" a="1"/>
  <c r="H98" s="1"/>
  <c r="O99" a="1"/>
  <c r="O99" s="1"/>
  <c r="C99" i="13" s="1"/>
  <c r="X100" i="2" a="1"/>
  <c r="X100" s="1"/>
  <c r="I104" a="1"/>
  <c r="I104" s="1"/>
  <c r="AB106" a="1"/>
  <c r="AB106" s="1"/>
  <c r="X118" a="1"/>
  <c r="X118" s="1"/>
  <c r="AB125" a="1"/>
  <c r="AB125" s="1"/>
  <c r="S127" a="1"/>
  <c r="S127" s="1"/>
  <c r="C127" i="7" s="1"/>
  <c r="N129" i="2" a="1"/>
  <c r="N129" s="1"/>
  <c r="I131" a="1"/>
  <c r="I131" s="1"/>
  <c r="J131" i="9" s="1"/>
  <c r="N144" i="2" a="1"/>
  <c r="N144" s="1"/>
  <c r="AB153" a="1"/>
  <c r="AB153" s="1"/>
  <c r="S155" a="1"/>
  <c r="S155" s="1"/>
  <c r="C155" i="7" s="1"/>
  <c r="I159" i="2" a="1"/>
  <c r="I159" s="1"/>
  <c r="J159" i="9" s="1"/>
  <c r="S170" i="2" a="1"/>
  <c r="S170" s="1"/>
  <c r="C170" i="7" s="1"/>
  <c r="N172" i="2" a="1"/>
  <c r="N172" s="1"/>
  <c r="I174" a="1"/>
  <c r="I174" s="1"/>
  <c r="AB181" a="1"/>
  <c r="AB181" s="1"/>
  <c r="S183" a="1"/>
  <c r="S183" s="1"/>
  <c r="C183" i="7" s="1"/>
  <c r="I187" i="2" a="1"/>
  <c r="I187" s="1"/>
  <c r="X194" a="1"/>
  <c r="X194" s="1"/>
  <c r="S198" a="1"/>
  <c r="S198" s="1"/>
  <c r="C198" i="7" s="1"/>
  <c r="N200" i="2" a="1"/>
  <c r="N200" s="1"/>
  <c r="L200" s="1"/>
  <c r="I202" a="1"/>
  <c r="I202" s="1"/>
  <c r="AB209" a="1"/>
  <c r="AB209" s="1"/>
  <c r="W211" a="1"/>
  <c r="W211" s="1"/>
  <c r="V211" s="1"/>
  <c r="S213" a="1"/>
  <c r="S213" s="1"/>
  <c r="C213" i="7" s="1"/>
  <c r="AC217" i="2" a="1"/>
  <c r="AC217" s="1"/>
  <c r="C217" i="11" s="1"/>
  <c r="H235" i="2" a="1"/>
  <c r="H235" s="1"/>
  <c r="H262" a="1"/>
  <c r="H262" s="1"/>
  <c r="B266" a="1"/>
  <c r="B266" s="1"/>
  <c r="H281" a="1"/>
  <c r="H281" s="1"/>
  <c r="B285" a="1"/>
  <c r="B285" s="1"/>
  <c r="N218" a="1"/>
  <c r="N218" s="1"/>
  <c r="L218" s="1"/>
  <c r="M204" a="1"/>
  <c r="M204" s="1"/>
  <c r="M197" a="1"/>
  <c r="M197" s="1"/>
  <c r="M190" a="1"/>
  <c r="M190" s="1"/>
  <c r="M183" a="1"/>
  <c r="M183" s="1"/>
  <c r="B183" i="13" s="1"/>
  <c r="A183" s="1"/>
  <c r="M176" i="2" a="1"/>
  <c r="M176" s="1"/>
  <c r="B176" i="13" s="1"/>
  <c r="A176" s="1"/>
  <c r="M169" i="2" a="1"/>
  <c r="M169" s="1"/>
  <c r="B169" i="13" s="1"/>
  <c r="A169" s="1"/>
  <c r="M162" i="2" a="1"/>
  <c r="M162" s="1"/>
  <c r="B162" i="13" s="1"/>
  <c r="A162" s="1"/>
  <c r="M155" i="2" a="1"/>
  <c r="M155" s="1"/>
  <c r="B155" i="13" s="1"/>
  <c r="A155" s="1"/>
  <c r="O291" i="2" a="1"/>
  <c r="O291" s="1"/>
  <c r="O267" a="1"/>
  <c r="O267" s="1"/>
  <c r="N240" a="1"/>
  <c r="N240" s="1"/>
  <c r="L240" s="1"/>
  <c r="N233" a="1"/>
  <c r="N233" s="1"/>
  <c r="L233" s="1"/>
  <c r="N231" a="1"/>
  <c r="N231" s="1"/>
  <c r="L231" s="1"/>
  <c r="N229" a="1"/>
  <c r="N229" s="1"/>
  <c r="L229" s="1"/>
  <c r="M213" a="1"/>
  <c r="M213" s="1"/>
  <c r="M211" a="1"/>
  <c r="M211" s="1"/>
  <c r="O208" a="1"/>
  <c r="O208" s="1"/>
  <c r="O201" a="1"/>
  <c r="O201" s="1"/>
  <c r="O194" a="1"/>
  <c r="O194" s="1"/>
  <c r="O187" a="1"/>
  <c r="O187" s="1"/>
  <c r="C187" i="13" s="1"/>
  <c r="O180" i="2" a="1"/>
  <c r="O180" s="1"/>
  <c r="C180" i="13" s="1"/>
  <c r="O173" i="2" a="1"/>
  <c r="O173" s="1"/>
  <c r="C173" i="13" s="1"/>
  <c r="O166" i="2" a="1"/>
  <c r="O166" s="1"/>
  <c r="C166" i="13" s="1"/>
  <c r="O159" i="2" a="1"/>
  <c r="O159" s="1"/>
  <c r="C159" i="13" s="1"/>
  <c r="M113" i="2" a="1"/>
  <c r="M113" s="1"/>
  <c r="B113" i="13" s="1"/>
  <c r="A113" s="1"/>
  <c r="N112" i="2" a="1"/>
  <c r="N112" s="1"/>
  <c r="O105" a="1"/>
  <c r="O105" s="1"/>
  <c r="C105" i="13" s="1"/>
  <c r="O98" i="2" a="1"/>
  <c r="O98" s="1"/>
  <c r="C98" i="13" s="1"/>
  <c r="O91" i="2" a="1"/>
  <c r="O91" s="1"/>
  <c r="C91" i="13" s="1"/>
  <c r="O84" i="2" a="1"/>
  <c r="O84" s="1"/>
  <c r="C84" i="13" s="1"/>
  <c r="N78" i="2" a="1"/>
  <c r="N78" s="1"/>
  <c r="M76" a="1"/>
  <c r="M76" s="1"/>
  <c r="B76" i="13" s="1"/>
  <c r="A76" s="1"/>
  <c r="O64" i="2" a="1"/>
  <c r="O64" s="1"/>
  <c r="C64" i="13" s="1"/>
  <c r="N62" i="2" a="1"/>
  <c r="N62" s="1"/>
  <c r="M60" a="1"/>
  <c r="M60" s="1"/>
  <c r="B60" i="13" s="1"/>
  <c r="A60" s="1"/>
  <c r="O48" i="2" a="1"/>
  <c r="O48" s="1"/>
  <c r="C48" i="13" s="1"/>
  <c r="N46" i="2" a="1"/>
  <c r="N46" s="1"/>
  <c r="M44" a="1"/>
  <c r="M44" s="1"/>
  <c r="B44" i="13" s="1"/>
  <c r="A44" s="1"/>
  <c r="O32" i="2" a="1"/>
  <c r="O32" s="1"/>
  <c r="C32" i="13" s="1"/>
  <c r="N30" i="2" a="1"/>
  <c r="N30" s="1"/>
  <c r="M28" a="1"/>
  <c r="M28" s="1"/>
  <c r="B28" i="13" s="1"/>
  <c r="A28" s="1"/>
  <c r="O16" i="2" a="1"/>
  <c r="O16" s="1"/>
  <c r="C16" i="13" s="1"/>
  <c r="N14" i="2" a="1"/>
  <c r="N14" s="1"/>
  <c r="M12" a="1"/>
  <c r="M12" s="1"/>
  <c r="B12" i="13" s="1"/>
  <c r="A12" s="1"/>
  <c r="O296" i="2" a="1"/>
  <c r="O296" s="1"/>
  <c r="O246" a="1"/>
  <c r="O246" s="1"/>
  <c r="N245" a="1"/>
  <c r="N245" s="1"/>
  <c r="L245" s="1"/>
  <c r="M218" a="1"/>
  <c r="M218" s="1"/>
  <c r="M208" a="1"/>
  <c r="M208" s="1"/>
  <c r="M201" a="1"/>
  <c r="M201" s="1"/>
  <c r="M194" a="1"/>
  <c r="M194" s="1"/>
  <c r="M187" a="1"/>
  <c r="M187" s="1"/>
  <c r="B187" i="13" s="1"/>
  <c r="A187" s="1"/>
  <c r="O111" i="2" a="1"/>
  <c r="O111" s="1"/>
  <c r="C111" i="13" s="1"/>
  <c r="M102" i="2" a="1"/>
  <c r="M102" s="1"/>
  <c r="B102" i="13" s="1"/>
  <c r="A102" s="1"/>
  <c r="M95" i="2" a="1"/>
  <c r="M95" s="1"/>
  <c r="B95" i="13" s="1"/>
  <c r="A95" s="1"/>
  <c r="M88" i="2" a="1"/>
  <c r="M88" s="1"/>
  <c r="B88" i="13" s="1"/>
  <c r="A88" s="1"/>
  <c r="M81" i="2" a="1"/>
  <c r="M81" s="1"/>
  <c r="B81" i="13" s="1"/>
  <c r="A81" s="1"/>
  <c r="O73" i="2" a="1"/>
  <c r="O73" s="1"/>
  <c r="C73" i="13" s="1"/>
  <c r="N71" i="2" a="1"/>
  <c r="N71" s="1"/>
  <c r="M69" a="1"/>
  <c r="M69" s="1"/>
  <c r="B69" i="13" s="1"/>
  <c r="A69" s="1"/>
  <c r="O57" i="2" a="1"/>
  <c r="O57" s="1"/>
  <c r="C57" i="13" s="1"/>
  <c r="N55" i="2" a="1"/>
  <c r="N55" s="1"/>
  <c r="M53" a="1"/>
  <c r="M53" s="1"/>
  <c r="B53" i="13" s="1"/>
  <c r="A53" s="1"/>
  <c r="O41" i="2" a="1"/>
  <c r="O41" s="1"/>
  <c r="C41" i="13" s="1"/>
  <c r="N39" i="2" a="1"/>
  <c r="N39" s="1"/>
  <c r="M37" a="1"/>
  <c r="M37" s="1"/>
  <c r="B37" i="13" s="1"/>
  <c r="A37" s="1"/>
  <c r="O274" i="2" a="1"/>
  <c r="O274" s="1"/>
  <c r="O273" a="1"/>
  <c r="O273" s="1"/>
  <c r="N268" a="1"/>
  <c r="N268" s="1"/>
  <c r="L268" s="1"/>
  <c r="N267" a="1"/>
  <c r="N267" s="1"/>
  <c r="L267" s="1"/>
  <c r="M261" a="1"/>
  <c r="M261" s="1"/>
  <c r="O256" a="1"/>
  <c r="O256" s="1"/>
  <c r="O255" a="1"/>
  <c r="O255" s="1"/>
  <c r="M240" a="1"/>
  <c r="M240" s="1"/>
  <c r="M233" a="1"/>
  <c r="M233" s="1"/>
  <c r="M231" a="1"/>
  <c r="M231" s="1"/>
  <c r="O224" a="1"/>
  <c r="O224" s="1"/>
  <c r="O222" a="1"/>
  <c r="O222" s="1"/>
  <c r="O214" a="1"/>
  <c r="O214" s="1"/>
  <c r="O177" a="1"/>
  <c r="O177" s="1"/>
  <c r="C177" i="13" s="1"/>
  <c r="O170" i="2" a="1"/>
  <c r="O170" s="1"/>
  <c r="C170" i="13" s="1"/>
  <c r="O163" i="2" a="1"/>
  <c r="O163" s="1"/>
  <c r="C163" i="13" s="1"/>
  <c r="O156" i="2" a="1"/>
  <c r="O156" s="1"/>
  <c r="C156" i="13" s="1"/>
  <c r="O149" i="2" a="1"/>
  <c r="O149" s="1"/>
  <c r="C149" i="13" s="1"/>
  <c r="O142" i="2" a="1"/>
  <c r="O142" s="1"/>
  <c r="C142" i="13" s="1"/>
  <c r="O135" i="2" a="1"/>
  <c r="O135" s="1"/>
  <c r="C135" i="13" s="1"/>
  <c r="O128" i="2" a="1"/>
  <c r="O128" s="1"/>
  <c r="C128" i="13" s="1"/>
  <c r="O121" i="2" a="1"/>
  <c r="O121" s="1"/>
  <c r="C121" i="13" s="1"/>
  <c r="O114" i="2" a="1"/>
  <c r="O114" s="1"/>
  <c r="C114" i="13" s="1"/>
  <c r="M112" i="2" a="1"/>
  <c r="M112" s="1"/>
  <c r="B112" i="13" s="1"/>
  <c r="A112" s="1"/>
  <c r="N111" i="2" a="1"/>
  <c r="N111" s="1"/>
  <c r="N105" a="1"/>
  <c r="N105" s="1"/>
  <c r="O101" a="1"/>
  <c r="O101" s="1"/>
  <c r="C101" i="13" s="1"/>
  <c r="N98" i="2" a="1"/>
  <c r="N98" s="1"/>
  <c r="O94" a="1"/>
  <c r="O94" s="1"/>
  <c r="C94" i="13" s="1"/>
  <c r="N91" i="2" a="1"/>
  <c r="N91" s="1"/>
  <c r="O87" a="1"/>
  <c r="O87" s="1"/>
  <c r="C87" i="13" s="1"/>
  <c r="N84" i="2" a="1"/>
  <c r="N84" s="1"/>
  <c r="O80" a="1"/>
  <c r="O80" s="1"/>
  <c r="C80" i="13" s="1"/>
  <c r="M78" i="2" a="1"/>
  <c r="M78" s="1"/>
  <c r="B78" i="13" s="1"/>
  <c r="A78" s="1"/>
  <c r="O66" i="2" a="1"/>
  <c r="O66" s="1"/>
  <c r="C66" i="13" s="1"/>
  <c r="N64" i="2" a="1"/>
  <c r="N64" s="1"/>
  <c r="M62" a="1"/>
  <c r="M62" s="1"/>
  <c r="B62" i="13" s="1"/>
  <c r="A62" s="1"/>
  <c r="O50" i="2" a="1"/>
  <c r="O50" s="1"/>
  <c r="C50" i="13" s="1"/>
  <c r="N48" i="2" a="1"/>
  <c r="N48" s="1"/>
  <c r="M46" a="1"/>
  <c r="M46" s="1"/>
  <c r="B46" i="13" s="1"/>
  <c r="A46" s="1"/>
  <c r="M245" i="2" a="1"/>
  <c r="M245" s="1"/>
  <c r="N239" a="1"/>
  <c r="N239" s="1"/>
  <c r="L239" s="1"/>
  <c r="O237" a="1"/>
  <c r="O237" s="1"/>
  <c r="N216" a="1"/>
  <c r="N216" s="1"/>
  <c r="L216" s="1"/>
  <c r="O205" a="1"/>
  <c r="O205" s="1"/>
  <c r="O198" a="1"/>
  <c r="O198" s="1"/>
  <c r="O191" a="1"/>
  <c r="O191" s="1"/>
  <c r="O75" a="1"/>
  <c r="O75" s="1"/>
  <c r="C75" i="13" s="1"/>
  <c r="N73" i="2" a="1"/>
  <c r="N73" s="1"/>
  <c r="M71" a="1"/>
  <c r="M71" s="1"/>
  <c r="B71" i="13" s="1"/>
  <c r="A71" s="1"/>
  <c r="O59" i="2" a="1"/>
  <c r="O59" s="1"/>
  <c r="C59" i="13" s="1"/>
  <c r="J59" s="1"/>
  <c r="N57" i="2" a="1"/>
  <c r="N57" s="1"/>
  <c r="M55" a="1"/>
  <c r="M55" s="1"/>
  <c r="B55" i="13" s="1"/>
  <c r="A55" s="1"/>
  <c r="O43" i="2" a="1"/>
  <c r="O43" s="1"/>
  <c r="C43" i="13" s="1"/>
  <c r="J43" s="1"/>
  <c r="N41" i="2" a="1"/>
  <c r="N41" s="1"/>
  <c r="M39" a="1"/>
  <c r="M39" s="1"/>
  <c r="B39" i="13" s="1"/>
  <c r="A39" s="1"/>
  <c r="O27" i="2" a="1"/>
  <c r="O27" s="1"/>
  <c r="C27" i="13" s="1"/>
  <c r="N25" i="2" a="1"/>
  <c r="N25" s="1"/>
  <c r="M23" a="1"/>
  <c r="M23" s="1"/>
  <c r="B23" i="13" s="1"/>
  <c r="A23" s="1"/>
  <c r="O167" i="2" a="1"/>
  <c r="O167" s="1"/>
  <c r="C167" i="13" s="1"/>
  <c r="O160" i="2" a="1"/>
  <c r="O160" s="1"/>
  <c r="C160" i="13" s="1"/>
  <c r="O153" i="2" a="1"/>
  <c r="O153" s="1"/>
  <c r="C153" i="13" s="1"/>
  <c r="O146" i="2" a="1"/>
  <c r="O146" s="1"/>
  <c r="C146" i="13" s="1"/>
  <c r="O139" i="2" a="1"/>
  <c r="O139" s="1"/>
  <c r="C139" i="13" s="1"/>
  <c r="O132" i="2" a="1"/>
  <c r="O132" s="1"/>
  <c r="C132" i="13" s="1"/>
  <c r="O125" i="2" a="1"/>
  <c r="O125" s="1"/>
  <c r="C125" i="13" s="1"/>
  <c r="O118" i="2" a="1"/>
  <c r="O118" s="1"/>
  <c r="C118" i="13" s="1"/>
  <c r="M111" i="2" a="1"/>
  <c r="M111" s="1"/>
  <c r="B111" i="13" s="1"/>
  <c r="A111" s="1"/>
  <c r="N110" i="2" a="1"/>
  <c r="N110" s="1"/>
  <c r="M105" a="1"/>
  <c r="M105" s="1"/>
  <c r="B105" i="13" s="1"/>
  <c r="A105" s="1"/>
  <c r="N101" i="2" a="1"/>
  <c r="N101" s="1"/>
  <c r="M98" a="1"/>
  <c r="M98" s="1"/>
  <c r="B98" i="13" s="1"/>
  <c r="A98" s="1"/>
  <c r="O97" i="2" a="1"/>
  <c r="O97" s="1"/>
  <c r="C97" i="13" s="1"/>
  <c r="N94" i="2" a="1"/>
  <c r="N94" s="1"/>
  <c r="M91" a="1"/>
  <c r="M91" s="1"/>
  <c r="B91" i="13" s="1"/>
  <c r="A91" s="1"/>
  <c r="O90" i="2" a="1"/>
  <c r="O90" s="1"/>
  <c r="C90" i="13" s="1"/>
  <c r="N87" i="2" a="1"/>
  <c r="N87" s="1"/>
  <c r="O83" a="1"/>
  <c r="O83" s="1"/>
  <c r="C83" i="13" s="1"/>
  <c r="N80" i="2" a="1"/>
  <c r="N80" s="1"/>
  <c r="O68" a="1"/>
  <c r="O68" s="1"/>
  <c r="C68" i="13" s="1"/>
  <c r="N66" i="2" a="1"/>
  <c r="N66" s="1"/>
  <c r="M64" a="1"/>
  <c r="M64" s="1"/>
  <c r="B64" i="13" s="1"/>
  <c r="A64" s="1"/>
  <c r="O52" i="2" a="1"/>
  <c r="O52" s="1"/>
  <c r="C52" i="13" s="1"/>
  <c r="N50" i="2" a="1"/>
  <c r="N50" s="1"/>
  <c r="M48" a="1"/>
  <c r="M48" s="1"/>
  <c r="B48" i="13" s="1"/>
  <c r="A48" s="1"/>
  <c r="O36" i="2" a="1"/>
  <c r="O36" s="1"/>
  <c r="C36" i="13" s="1"/>
  <c r="N34" i="2" a="1"/>
  <c r="N34" s="1"/>
  <c r="M32" a="1"/>
  <c r="M32" s="1"/>
  <c r="B32" i="13" s="1"/>
  <c r="A32" s="1"/>
  <c r="O20" i="2" a="1"/>
  <c r="O20" s="1"/>
  <c r="C20" i="13" s="1"/>
  <c r="N18" i="2" a="1"/>
  <c r="N18" s="1"/>
  <c r="M16" a="1"/>
  <c r="M16" s="1"/>
  <c r="B16" i="13" s="1"/>
  <c r="A16" s="1"/>
  <c r="O4" i="2" a="1"/>
  <c r="O4" s="1"/>
  <c r="C4" i="13" s="1"/>
  <c r="N2" i="2" a="1"/>
  <c r="N2" s="1"/>
  <c r="N232" a="1"/>
  <c r="N232" s="1"/>
  <c r="L232" s="1"/>
  <c r="M230" a="1"/>
  <c r="M230" s="1"/>
  <c r="M217" a="1"/>
  <c r="M217" s="1"/>
  <c r="N207" a="1"/>
  <c r="N207" s="1"/>
  <c r="L207" s="1"/>
  <c r="N193" a="1"/>
  <c r="N193" s="1"/>
  <c r="L193" s="1"/>
  <c r="N179" a="1"/>
  <c r="N179" s="1"/>
  <c r="N165" a="1"/>
  <c r="N165" s="1"/>
  <c r="N151" a="1"/>
  <c r="N151" s="1"/>
  <c r="N137" a="1"/>
  <c r="N137" s="1"/>
  <c r="N136" a="1"/>
  <c r="N136" s="1"/>
  <c r="N123" a="1"/>
  <c r="N123" s="1"/>
  <c r="M74" a="1"/>
  <c r="M74" s="1"/>
  <c r="B74" i="13" s="1"/>
  <c r="A74" s="1"/>
  <c r="M59" i="2" a="1"/>
  <c r="M59" s="1"/>
  <c r="B59" i="13" s="1"/>
  <c r="A59" s="1"/>
  <c r="N56" i="2" a="1"/>
  <c r="N56" s="1"/>
  <c r="O53" a="1"/>
  <c r="O53" s="1"/>
  <c r="C53" i="13" s="1"/>
  <c r="M38" i="2" a="1"/>
  <c r="M38" s="1"/>
  <c r="B38" i="13" s="1"/>
  <c r="A38" s="1"/>
  <c r="O24" i="2" a="1"/>
  <c r="O24" s="1"/>
  <c r="C24" i="13" s="1"/>
  <c r="O21" i="2" a="1"/>
  <c r="O21" s="1"/>
  <c r="C21" i="13" s="1"/>
  <c r="N20" i="2" a="1"/>
  <c r="N20" s="1"/>
  <c r="N17" a="1"/>
  <c r="N17" s="1"/>
  <c r="N16" a="1"/>
  <c r="N16" s="1"/>
  <c r="N8" a="1"/>
  <c r="N8" s="1"/>
  <c r="M15" a="1"/>
  <c r="M15" s="1"/>
  <c r="B15" i="13" s="1"/>
  <c r="M34" i="2" a="1"/>
  <c r="M34" s="1"/>
  <c r="B34" i="13" s="1"/>
  <c r="A34" s="1"/>
  <c r="N28" i="2" a="1"/>
  <c r="N28" s="1"/>
  <c r="N115" a="1"/>
  <c r="N115" s="1"/>
  <c r="O102" a="1"/>
  <c r="O102" s="1"/>
  <c r="C102" i="13" s="1"/>
  <c r="O95" i="2" a="1"/>
  <c r="O95" s="1"/>
  <c r="C95" i="13" s="1"/>
  <c r="O86" i="2" a="1"/>
  <c r="O86" s="1"/>
  <c r="C86" i="13" s="1"/>
  <c r="O79" i="2" a="1"/>
  <c r="O79" s="1"/>
  <c r="C79" i="13" s="1"/>
  <c r="N69" i="2" a="1"/>
  <c r="N69" s="1"/>
  <c r="N54" a="1"/>
  <c r="N54" s="1"/>
  <c r="M26" a="1"/>
  <c r="M26" s="1"/>
  <c r="B26" i="13" s="1"/>
  <c r="A26" s="1"/>
  <c r="M189" i="2" a="1"/>
  <c r="M189" s="1"/>
  <c r="O186" a="1"/>
  <c r="O186" s="1"/>
  <c r="C186" i="13" s="1"/>
  <c r="J186" s="1"/>
  <c r="M175" i="2" a="1"/>
  <c r="M175" s="1"/>
  <c r="B175" i="13" s="1"/>
  <c r="A175" s="1"/>
  <c r="M161" i="2" a="1"/>
  <c r="M161" s="1"/>
  <c r="B161" i="13" s="1"/>
  <c r="A161" s="1"/>
  <c r="O158" i="2" a="1"/>
  <c r="O158" s="1"/>
  <c r="C158" i="13" s="1"/>
  <c r="J158" s="1"/>
  <c r="O144" i="2" a="1"/>
  <c r="O144" s="1"/>
  <c r="C144" i="13" s="1"/>
  <c r="M133" i="2" a="1"/>
  <c r="M133" s="1"/>
  <c r="B133" i="13" s="1"/>
  <c r="A133" s="1"/>
  <c r="O130" i="2" a="1"/>
  <c r="O130" s="1"/>
  <c r="C130" i="13" s="1"/>
  <c r="J130" s="1"/>
  <c r="N95" i="2" a="1"/>
  <c r="N95" s="1"/>
  <c r="N88" a="1"/>
  <c r="N88" s="1"/>
  <c r="N81" a="1"/>
  <c r="N81" s="1"/>
  <c r="O70" a="1"/>
  <c r="O70" s="1"/>
  <c r="C70" i="13" s="1"/>
  <c r="N45" i="2" a="1"/>
  <c r="N45" s="1"/>
  <c r="O12" a="1"/>
  <c r="O12" s="1"/>
  <c r="C12" i="13" s="1"/>
  <c r="J12" s="1"/>
  <c r="M6" i="2" a="1"/>
  <c r="M6" s="1"/>
  <c r="B6" i="13" s="1"/>
  <c r="O185" i="2" a="1"/>
  <c r="O185" s="1"/>
  <c r="C185" i="13" s="1"/>
  <c r="N100" i="2" a="1"/>
  <c r="N100" s="1"/>
  <c r="N93" a="1"/>
  <c r="N93" s="1"/>
  <c r="M54" a="1"/>
  <c r="M54" s="1"/>
  <c r="B54" i="13" s="1"/>
  <c r="A54" s="1"/>
  <c r="N35" i="2" a="1"/>
  <c r="N35" s="1"/>
  <c r="N5" a="1"/>
  <c r="N5" s="1"/>
  <c r="N300" a="1"/>
  <c r="N300" s="1"/>
  <c r="L300" s="1"/>
  <c r="N282" a="1"/>
  <c r="N282" s="1"/>
  <c r="L282" s="1"/>
  <c r="N276" a="1"/>
  <c r="N276" s="1"/>
  <c r="L276" s="1"/>
  <c r="M274" a="1"/>
  <c r="M274" s="1"/>
  <c r="N251" a="1"/>
  <c r="N251" s="1"/>
  <c r="L251" s="1"/>
  <c r="O231" a="1"/>
  <c r="O231" s="1"/>
  <c r="N206" a="1"/>
  <c r="N206" s="1"/>
  <c r="L206" s="1"/>
  <c r="N192" a="1"/>
  <c r="N192" s="1"/>
  <c r="L192" s="1"/>
  <c r="N178" a="1"/>
  <c r="N178" s="1"/>
  <c r="N164" a="1"/>
  <c r="N164" s="1"/>
  <c r="N122" a="1"/>
  <c r="N122" s="1"/>
  <c r="O116" a="1"/>
  <c r="O116" s="1"/>
  <c r="C116" i="13" s="1"/>
  <c r="N108" i="2" a="1"/>
  <c r="N108" s="1"/>
  <c r="N106" a="1"/>
  <c r="N106" s="1"/>
  <c r="N104" a="1"/>
  <c r="N104" s="1"/>
  <c r="N99" a="1"/>
  <c r="N99" s="1"/>
  <c r="N97" a="1"/>
  <c r="N97" s="1"/>
  <c r="N92" a="1"/>
  <c r="N92" s="1"/>
  <c r="N90" a="1"/>
  <c r="N90" s="1"/>
  <c r="N85" a="1"/>
  <c r="N85" s="1"/>
  <c r="N83" a="1"/>
  <c r="N83" s="1"/>
  <c r="N75" a="1"/>
  <c r="N75" s="1"/>
  <c r="O72" a="1"/>
  <c r="O72" s="1"/>
  <c r="C72" i="13" s="1"/>
  <c r="M65" i="2" a="1"/>
  <c r="M65" s="1"/>
  <c r="B65" i="13" s="1"/>
  <c r="A65" s="1"/>
  <c r="M50" i="2" a="1"/>
  <c r="M50" s="1"/>
  <c r="B50" i="13" s="1"/>
  <c r="A50" s="1"/>
  <c r="N47" i="2" a="1"/>
  <c r="N47" s="1"/>
  <c r="O44" a="1"/>
  <c r="O44" s="1"/>
  <c r="C44" i="13" s="1"/>
  <c r="O40" i="2" a="1"/>
  <c r="O40" s="1"/>
  <c r="C40" i="13" s="1"/>
  <c r="O39" i="2" a="1"/>
  <c r="O39" s="1"/>
  <c r="C39" i="13" s="1"/>
  <c r="N33" i="2" a="1"/>
  <c r="N33" s="1"/>
  <c r="O26" a="1"/>
  <c r="O26" s="1"/>
  <c r="C26" i="13" s="1"/>
  <c r="O25" i="2" a="1"/>
  <c r="O25" s="1"/>
  <c r="C25" i="13" s="1"/>
  <c r="O23" i="2" a="1"/>
  <c r="O23" s="1"/>
  <c r="C23" i="13" s="1"/>
  <c r="N22" i="2" a="1"/>
  <c r="N22" s="1"/>
  <c r="N19" a="1"/>
  <c r="N19" s="1"/>
  <c r="M18" a="1"/>
  <c r="M18" s="1"/>
  <c r="B18" i="13" s="1"/>
  <c r="A18" s="1"/>
  <c r="N15" i="2" a="1"/>
  <c r="N15" s="1"/>
  <c r="O7" a="1"/>
  <c r="O7" s="1"/>
  <c r="C7" i="13" s="1"/>
  <c r="O78" i="2" a="1"/>
  <c r="O78" s="1"/>
  <c r="C78" i="13" s="1"/>
  <c r="N53" i="2" a="1"/>
  <c r="N53" s="1"/>
  <c r="N27" a="1"/>
  <c r="N27" s="1"/>
  <c r="N24" a="1"/>
  <c r="N24" s="1"/>
  <c r="N23" a="1"/>
  <c r="N23" s="1"/>
  <c r="M20" a="1"/>
  <c r="M20" s="1"/>
  <c r="B20" i="13" s="1"/>
  <c r="A20" s="1"/>
  <c r="N7" i="2" a="1"/>
  <c r="N7" s="1"/>
  <c r="O6" a="1"/>
  <c r="O6" s="1"/>
  <c r="C6" i="13" s="1"/>
  <c r="M21" i="2" a="1"/>
  <c r="M21" s="1"/>
  <c r="B21" i="13" s="1"/>
  <c r="A21" s="1"/>
  <c r="O13" i="2" a="1"/>
  <c r="O13" s="1"/>
  <c r="C13" i="13" s="1"/>
  <c r="N148" i="2" a="1"/>
  <c r="N148" s="1"/>
  <c r="O45" a="1"/>
  <c r="O45" s="1"/>
  <c r="C45" i="13" s="1"/>
  <c r="M27" i="2" a="1"/>
  <c r="M27" s="1"/>
  <c r="B27" i="13" s="1"/>
  <c r="A27" s="1"/>
  <c r="M24" i="2" a="1"/>
  <c r="M24" s="1"/>
  <c r="B24" i="13" s="1"/>
  <c r="A24" s="1"/>
  <c r="O264" i="2" a="1"/>
  <c r="O264" s="1"/>
  <c r="O258" a="1"/>
  <c r="O258" s="1"/>
  <c r="O242" a="1"/>
  <c r="O242" s="1"/>
  <c r="N202" a="1"/>
  <c r="N202" s="1"/>
  <c r="L202" s="1"/>
  <c r="N189" a="1"/>
  <c r="N189" s="1"/>
  <c r="L189" s="1"/>
  <c r="N174" a="1"/>
  <c r="N174" s="1"/>
  <c r="N160" a="1"/>
  <c r="N160" s="1"/>
  <c r="O100" a="1"/>
  <c r="O100" s="1"/>
  <c r="C100" i="13" s="1"/>
  <c r="O93" i="2" a="1"/>
  <c r="O93" s="1"/>
  <c r="C93" i="13" s="1"/>
  <c r="N29" i="2" a="1"/>
  <c r="N29" s="1"/>
  <c r="M14" a="1"/>
  <c r="M14" s="1"/>
  <c r="B14" i="13" s="1"/>
  <c r="O5" i="2" a="1"/>
  <c r="O5" s="1"/>
  <c r="C5" i="13" s="1"/>
  <c r="O249" i="2" a="1"/>
  <c r="O249" s="1"/>
  <c r="O225" a="1"/>
  <c r="O225" s="1"/>
  <c r="N223" a="1"/>
  <c r="N223" s="1"/>
  <c r="L223" s="1"/>
  <c r="O172" a="1"/>
  <c r="O172" s="1"/>
  <c r="C172" i="13" s="1"/>
  <c r="M147" i="2" a="1"/>
  <c r="M147" s="1"/>
  <c r="B147" i="13" s="1"/>
  <c r="A147" s="1"/>
  <c r="O129" i="2" a="1"/>
  <c r="O129" s="1"/>
  <c r="C129" i="13" s="1"/>
  <c r="M63" i="2" a="1"/>
  <c r="M63" s="1"/>
  <c r="B63" i="13" s="1"/>
  <c r="A63" s="1"/>
  <c r="N60" i="2" a="1"/>
  <c r="N60" s="1"/>
  <c r="M41" a="1"/>
  <c r="M41" s="1"/>
  <c r="B41" i="13" s="1"/>
  <c r="A41" s="1"/>
  <c r="N283" i="2" a="1"/>
  <c r="N283" s="1"/>
  <c r="L283" s="1"/>
  <c r="N258" a="1"/>
  <c r="N258" s="1"/>
  <c r="L258" s="1"/>
  <c r="N252" a="1"/>
  <c r="N252" s="1"/>
  <c r="L252" s="1"/>
  <c r="O236" a="1"/>
  <c r="O236" s="1"/>
  <c r="O157" a="1"/>
  <c r="O157" s="1"/>
  <c r="C157" i="13" s="1"/>
  <c r="M115" i="2" a="1"/>
  <c r="M115" s="1"/>
  <c r="B115" i="13" s="1"/>
  <c r="A115" s="1"/>
  <c r="O109" i="2" a="1"/>
  <c r="O109" s="1"/>
  <c r="C109" i="13" s="1"/>
  <c r="N79" i="2" a="1"/>
  <c r="N79" s="1"/>
  <c r="O61" a="1"/>
  <c r="O61" s="1"/>
  <c r="C61" i="13" s="1"/>
  <c r="J61" s="1"/>
  <c r="M13" i="2" a="1"/>
  <c r="M13" s="1"/>
  <c r="B13" i="13" s="1"/>
  <c r="O290" i="2" a="1"/>
  <c r="O290" s="1"/>
  <c r="M232" a="1"/>
  <c r="M232" s="1"/>
  <c r="M207" a="1"/>
  <c r="M207" s="1"/>
  <c r="M193" a="1"/>
  <c r="M193" s="1"/>
  <c r="M179" a="1"/>
  <c r="M179" s="1"/>
  <c r="B179" i="13" s="1"/>
  <c r="A179" s="1"/>
  <c r="M165" i="2" a="1"/>
  <c r="M165" s="1"/>
  <c r="B165" i="13" s="1"/>
  <c r="A165" s="1"/>
  <c r="O161" i="2" a="1"/>
  <c r="O161" s="1"/>
  <c r="C161" i="13" s="1"/>
  <c r="M151" i="2" a="1"/>
  <c r="M151" s="1"/>
  <c r="B151" i="13" s="1"/>
  <c r="A151" s="1"/>
  <c r="M150" i="2" a="1"/>
  <c r="M150" s="1"/>
  <c r="B150" i="13" s="1"/>
  <c r="A150" s="1"/>
  <c r="O147" i="2" a="1"/>
  <c r="O147" s="1"/>
  <c r="C147" i="13" s="1"/>
  <c r="M137" i="2" a="1"/>
  <c r="M137" s="1"/>
  <c r="B137" i="13" s="1"/>
  <c r="A137" s="1"/>
  <c r="M136" i="2" a="1"/>
  <c r="M136" s="1"/>
  <c r="B136" i="13" s="1"/>
  <c r="A136" s="1"/>
  <c r="O133" i="2" a="1"/>
  <c r="O133" s="1"/>
  <c r="C133" i="13" s="1"/>
  <c r="M123" i="2" a="1"/>
  <c r="M123" s="1"/>
  <c r="B123" i="13" s="1"/>
  <c r="A123" s="1"/>
  <c r="M110" i="2" a="1"/>
  <c r="M110" s="1"/>
  <c r="B110" i="13" s="1"/>
  <c r="A110" s="1"/>
  <c r="O63" i="2" a="1"/>
  <c r="O63" s="1"/>
  <c r="C63" i="13" s="1"/>
  <c r="M56" i="2" a="1"/>
  <c r="M56" s="1"/>
  <c r="B56" i="13" s="1"/>
  <c r="A56" s="1"/>
  <c r="O34" i="2" a="1"/>
  <c r="O34" s="1"/>
  <c r="C34" i="13" s="1"/>
  <c r="O28" i="2" a="1"/>
  <c r="O28" s="1"/>
  <c r="C28" i="13" s="1"/>
  <c r="N21" i="2" a="1"/>
  <c r="N21" s="1"/>
  <c r="M17" a="1"/>
  <c r="M17" s="1"/>
  <c r="B17" i="13" s="1"/>
  <c r="A17" s="1"/>
  <c r="O14" i="2" a="1"/>
  <c r="O14" s="1"/>
  <c r="C14" i="13" s="1"/>
  <c r="M8" i="2" a="1"/>
  <c r="M8" s="1"/>
  <c r="B8" i="13" s="1"/>
  <c r="M19" i="2" a="1"/>
  <c r="M19" s="1"/>
  <c r="B19" i="13" s="1"/>
  <c r="A19" s="1"/>
  <c r="N175" i="2" a="1"/>
  <c r="N175" s="1"/>
  <c r="N162" a="1"/>
  <c r="N162" s="1"/>
  <c r="N63" a="1"/>
  <c r="N63" s="1"/>
  <c r="M281" a="1"/>
  <c r="M281" s="1"/>
  <c r="O199" a="1"/>
  <c r="O199" s="1"/>
  <c r="O143" a="1"/>
  <c r="O143" s="1"/>
  <c r="C143" i="13" s="1"/>
  <c r="J143" s="1"/>
  <c r="O76" i="2" a="1"/>
  <c r="O76" s="1"/>
  <c r="C76" i="13" s="1"/>
  <c r="O42" i="2" a="1"/>
  <c r="O42" s="1"/>
  <c r="C42" i="13" s="1"/>
  <c r="J42" s="1"/>
  <c r="O298" i="2" a="1"/>
  <c r="O298" s="1"/>
  <c r="M276" a="1"/>
  <c r="M276" s="1"/>
  <c r="O233" a="1"/>
  <c r="O233" s="1"/>
  <c r="M206" a="1"/>
  <c r="M206" s="1"/>
  <c r="O203" a="1"/>
  <c r="O203" s="1"/>
  <c r="M192" a="1"/>
  <c r="M192" s="1"/>
  <c r="O189" a="1"/>
  <c r="O189" s="1"/>
  <c r="M178" a="1"/>
  <c r="M178" s="1"/>
  <c r="B178" i="13" s="1"/>
  <c r="A178" s="1"/>
  <c r="O175" i="2" a="1"/>
  <c r="O175" s="1"/>
  <c r="C175" i="13" s="1"/>
  <c r="M122" i="2" a="1"/>
  <c r="M122" s="1"/>
  <c r="B122" i="13" s="1"/>
  <c r="A122" s="1"/>
  <c r="N116" i="2" a="1"/>
  <c r="N116" s="1"/>
  <c r="O115" a="1"/>
  <c r="O115" s="1"/>
  <c r="C115" i="13" s="1"/>
  <c r="O112" i="2" a="1"/>
  <c r="O112" s="1"/>
  <c r="C112" i="13" s="1"/>
  <c r="M108" i="2" a="1"/>
  <c r="M108" s="1"/>
  <c r="B108" i="13" s="1"/>
  <c r="A108" s="1"/>
  <c r="M106" i="2" a="1"/>
  <c r="M106" s="1"/>
  <c r="B106" i="13" s="1"/>
  <c r="A106" s="1"/>
  <c r="M104" i="2" a="1"/>
  <c r="M104" s="1"/>
  <c r="B104" i="13" s="1"/>
  <c r="A104" s="1"/>
  <c r="M99" i="2" a="1"/>
  <c r="M99" s="1"/>
  <c r="B99" i="13" s="1"/>
  <c r="A99" s="1"/>
  <c r="M97" i="2" a="1"/>
  <c r="M97" s="1"/>
  <c r="B97" i="13" s="1"/>
  <c r="A97" s="1"/>
  <c r="M92" i="2" a="1"/>
  <c r="M92" s="1"/>
  <c r="B92" i="13" s="1"/>
  <c r="A92" s="1"/>
  <c r="M90" i="2" a="1"/>
  <c r="M90" s="1"/>
  <c r="B90" i="13" s="1"/>
  <c r="A90" s="1"/>
  <c r="M85" i="2" a="1"/>
  <c r="M85" s="1"/>
  <c r="B85" i="13" s="1"/>
  <c r="A85" s="1"/>
  <c r="M83" i="2" a="1"/>
  <c r="M83" s="1"/>
  <c r="B83" i="13" s="1"/>
  <c r="A83" s="1"/>
  <c r="M75" i="2" a="1"/>
  <c r="M75" s="1"/>
  <c r="B75" i="13" s="1"/>
  <c r="A75" s="1"/>
  <c r="N72" i="2" a="1"/>
  <c r="N72" s="1"/>
  <c r="O69" a="1"/>
  <c r="O69" s="1"/>
  <c r="C69" i="13" s="1"/>
  <c r="O54" i="2" a="1"/>
  <c r="O54" s="1"/>
  <c r="C54" i="13" s="1"/>
  <c r="M47" i="2" a="1"/>
  <c r="M47" s="1"/>
  <c r="B47" i="13" s="1"/>
  <c r="A47" s="1"/>
  <c r="N44" i="2" a="1"/>
  <c r="N44" s="1"/>
  <c r="N40" a="1"/>
  <c r="N40" s="1"/>
  <c r="M33" a="1"/>
  <c r="M33" s="1"/>
  <c r="B33" i="13" s="1"/>
  <c r="A33" s="1"/>
  <c r="O29" i="2" a="1"/>
  <c r="O29" s="1"/>
  <c r="C29" i="13" s="1"/>
  <c r="N26" i="2" a="1"/>
  <c r="N26" s="1"/>
  <c r="M25" a="1"/>
  <c r="M25" s="1"/>
  <c r="B25" i="13" s="1"/>
  <c r="A25" s="1"/>
  <c r="M22" i="2" a="1"/>
  <c r="M22" s="1"/>
  <c r="B22" i="13" s="1"/>
  <c r="A22" s="1"/>
  <c r="N161" i="2" a="1"/>
  <c r="N161" s="1"/>
  <c r="O81" a="1"/>
  <c r="O81" s="1"/>
  <c r="C81" i="13" s="1"/>
  <c r="M7" i="2" a="1"/>
  <c r="M7" s="1"/>
  <c r="B7" i="13" s="1"/>
  <c r="N203" i="2" a="1"/>
  <c r="N203" s="1"/>
  <c r="L203" s="1"/>
  <c r="N188" a="1"/>
  <c r="N188" s="1"/>
  <c r="L188" s="1"/>
  <c r="N146" a="1"/>
  <c r="N146" s="1"/>
  <c r="N132" a="1"/>
  <c r="N132" s="1"/>
  <c r="O51" a="1"/>
  <c r="O51" s="1"/>
  <c r="C51" i="13" s="1"/>
  <c r="M40" i="2" a="1"/>
  <c r="M40" s="1"/>
  <c r="B40" i="13" s="1"/>
  <c r="A40" s="1"/>
  <c r="O35" i="2" a="1"/>
  <c r="O35" s="1"/>
  <c r="C35" i="13" s="1"/>
  <c r="O297" i="2" a="1"/>
  <c r="O297" s="1"/>
  <c r="N264" a="1"/>
  <c r="N264" s="1"/>
  <c r="L264" s="1"/>
  <c r="N242" a="1"/>
  <c r="N242" s="1"/>
  <c r="L242" s="1"/>
  <c r="M224" a="1"/>
  <c r="M224" s="1"/>
  <c r="M203" a="1"/>
  <c r="M203" s="1"/>
  <c r="O171" a="1"/>
  <c r="O171" s="1"/>
  <c r="C171" i="13" s="1"/>
  <c r="J171" s="1"/>
  <c r="N51" i="2" a="1"/>
  <c r="N51" s="1"/>
  <c r="M29" a="1"/>
  <c r="M29" s="1"/>
  <c r="B29" i="13" s="1"/>
  <c r="A29" s="1"/>
  <c r="N290" i="2" a="1"/>
  <c r="N290" s="1"/>
  <c r="L290" s="1"/>
  <c r="M234" a="1"/>
  <c r="M234" s="1"/>
  <c r="O221" a="1"/>
  <c r="O221" s="1"/>
  <c r="N204" a="1"/>
  <c r="N204" s="1"/>
  <c r="L204" s="1"/>
  <c r="N190" a="1"/>
  <c r="N190" s="1"/>
  <c r="L190" s="1"/>
  <c r="N176" a="1"/>
  <c r="N176" s="1"/>
  <c r="N147" a="1"/>
  <c r="N147" s="1"/>
  <c r="N133" a="1"/>
  <c r="N133" s="1"/>
  <c r="M66" a="1"/>
  <c r="M66" s="1"/>
  <c r="B66" i="13" s="1"/>
  <c r="A66" s="1"/>
  <c r="O60" i="2" a="1"/>
  <c r="O60" s="1"/>
  <c r="C60" i="13" s="1"/>
  <c r="N6" i="2" a="1"/>
  <c r="N6" s="1"/>
  <c r="O283" a="1"/>
  <c r="O283" s="1"/>
  <c r="M134" a="1"/>
  <c r="M134" s="1"/>
  <c r="B134" i="13" s="1"/>
  <c r="A134" s="1"/>
  <c r="M72" i="2" a="1"/>
  <c r="M72" s="1"/>
  <c r="B72" i="13" s="1"/>
  <c r="A72" s="1"/>
  <c r="M57" i="2" a="1"/>
  <c r="M57" s="1"/>
  <c r="B57" i="13" s="1"/>
  <c r="A57" s="1"/>
  <c r="N13" i="2" a="1"/>
  <c r="N13" s="1"/>
  <c r="J4" a="1"/>
  <c r="J4" s="1"/>
  <c r="C4" i="9" s="1"/>
  <c r="J4" s="1"/>
  <c r="S27" i="2" a="1"/>
  <c r="S27" s="1"/>
  <c r="C27" i="7" s="1"/>
  <c r="J36" i="2" a="1"/>
  <c r="J36" s="1"/>
  <c r="C36" i="9" s="1"/>
  <c r="J36" s="1"/>
  <c r="AB42" i="2" a="1"/>
  <c r="AB42" s="1"/>
  <c r="O65" a="1"/>
  <c r="O65" s="1"/>
  <c r="C65" i="13" s="1"/>
  <c r="J65" s="1"/>
  <c r="H76" i="2" a="1"/>
  <c r="H76" s="1"/>
  <c r="M125" a="1"/>
  <c r="M125" s="1"/>
  <c r="B125" i="13" s="1"/>
  <c r="A125" s="1"/>
  <c r="M140" i="2" a="1"/>
  <c r="M140" s="1"/>
  <c r="B140" i="13" s="1"/>
  <c r="A140" s="1"/>
  <c r="AC160" i="2" a="1"/>
  <c r="AC160" s="1"/>
  <c r="C160" i="11" s="1"/>
  <c r="H170" i="2" a="1"/>
  <c r="H170" s="1"/>
  <c r="D187" a="1"/>
  <c r="D187" s="1"/>
  <c r="C187" i="5" s="1"/>
  <c r="J187" s="1"/>
  <c r="B200" i="2" a="1"/>
  <c r="B200" s="1"/>
  <c r="O230" a="1"/>
  <c r="O230" s="1"/>
  <c r="I250" a="1"/>
  <c r="I250" s="1"/>
  <c r="B273" a="1"/>
  <c r="B273" s="1"/>
  <c r="H6" a="1"/>
  <c r="H6" s="1"/>
  <c r="R15" a="1"/>
  <c r="R15" s="1"/>
  <c r="AC30" a="1"/>
  <c r="AC30" s="1"/>
  <c r="C30" i="11" s="1"/>
  <c r="M52" i="2" a="1"/>
  <c r="M52" s="1"/>
  <c r="B52" i="13" s="1"/>
  <c r="A52" s="1"/>
  <c r="W66" i="2" a="1"/>
  <c r="W66" s="1"/>
  <c r="V66" s="1"/>
  <c r="N82" a="1"/>
  <c r="N82" s="1"/>
  <c r="W88" a="1"/>
  <c r="W88" s="1"/>
  <c r="V88" s="1"/>
  <c r="B99" a="1"/>
  <c r="B99" s="1"/>
  <c r="I105" a="1"/>
  <c r="I105" s="1"/>
  <c r="N125" a="1"/>
  <c r="N125" s="1"/>
  <c r="H142" a="1"/>
  <c r="H142" s="1"/>
  <c r="W149" a="1"/>
  <c r="W149" s="1"/>
  <c r="V149" s="1"/>
  <c r="N209" a="1"/>
  <c r="N209" s="1"/>
  <c r="L209" s="1"/>
  <c r="C224" a="1"/>
  <c r="C224" s="1"/>
  <c r="S261" a="1"/>
  <c r="S261" s="1"/>
  <c r="C261" i="7" s="1"/>
  <c r="N3" i="2" a="1"/>
  <c r="N3" s="1"/>
  <c r="R19" a="1"/>
  <c r="R19" s="1"/>
  <c r="H34" a="1"/>
  <c r="H34" s="1"/>
  <c r="AC42" a="1"/>
  <c r="AC42" s="1"/>
  <c r="C42" i="11" s="1"/>
  <c r="AB60" i="2" a="1"/>
  <c r="AB60" s="1"/>
  <c r="J91" a="1"/>
  <c r="J91" s="1"/>
  <c r="C91" i="9" s="1"/>
  <c r="S123" i="2" a="1"/>
  <c r="S123" s="1"/>
  <c r="C123" i="7" s="1"/>
  <c r="I142" i="2" a="1"/>
  <c r="I142" s="1"/>
  <c r="C172" a="1"/>
  <c r="C172" s="1"/>
  <c r="S194" a="1"/>
  <c r="S194" s="1"/>
  <c r="C194" i="7" s="1"/>
  <c r="D235" i="2" a="1"/>
  <c r="D235" s="1"/>
  <c r="C235" i="5" s="1"/>
  <c r="D281" i="2" a="1"/>
  <c r="D281" s="1"/>
  <c r="C281" i="5" s="1"/>
  <c r="R17" i="2" a="1"/>
  <c r="R17" s="1"/>
  <c r="W24" a="1"/>
  <c r="W24" s="1"/>
  <c r="V24" s="1"/>
  <c r="S53" a="1"/>
  <c r="S53" s="1"/>
  <c r="C53" i="7" s="1"/>
  <c r="H75" i="2" a="1"/>
  <c r="H75" s="1"/>
  <c r="X83" a="1"/>
  <c r="X83" s="1"/>
  <c r="S92" a="1"/>
  <c r="S92" s="1"/>
  <c r="C92" i="7" s="1"/>
  <c r="C99" i="2" a="1"/>
  <c r="C99" s="1"/>
  <c r="D112" a="1"/>
  <c r="D112" s="1"/>
  <c r="C112" i="5" s="1"/>
  <c r="C135" i="2" a="1"/>
  <c r="C135" s="1"/>
  <c r="C163" a="1"/>
  <c r="C163" s="1"/>
  <c r="S211" a="1"/>
  <c r="S211" s="1"/>
  <c r="C211" i="7" s="1"/>
  <c r="H242" i="2" a="1"/>
  <c r="H242" s="1"/>
  <c r="O3" a="1"/>
  <c r="O3" s="1"/>
  <c r="C3" i="13" s="1"/>
  <c r="S19" i="2" a="1"/>
  <c r="S19" s="1"/>
  <c r="C19" i="7" s="1"/>
  <c r="AB29" i="2" a="1"/>
  <c r="AB29" s="1"/>
  <c r="AC60" a="1"/>
  <c r="AC60" s="1"/>
  <c r="C60" i="11" s="1"/>
  <c r="R65" i="2" a="1"/>
  <c r="R65" s="1"/>
  <c r="S77" a="1"/>
  <c r="S77" s="1"/>
  <c r="C77" i="7" s="1"/>
  <c r="R127" i="2" a="1"/>
  <c r="R127" s="1"/>
  <c r="J142" a="1"/>
  <c r="J142" s="1"/>
  <c r="C142" i="9" s="1"/>
  <c r="W151" i="2" a="1"/>
  <c r="W151" s="1"/>
  <c r="V151" s="1"/>
  <c r="R155" a="1"/>
  <c r="R155" s="1"/>
  <c r="M172" a="1"/>
  <c r="M172" s="1"/>
  <c r="B172" i="13" s="1"/>
  <c r="A172" s="1"/>
  <c r="W179" i="2" a="1"/>
  <c r="W179" s="1"/>
  <c r="V179" s="1"/>
  <c r="C258" a="1"/>
  <c r="C258" s="1"/>
  <c r="J11" a="1"/>
  <c r="J11" s="1"/>
  <c r="C11" i="9" s="1"/>
  <c r="B16" i="2" a="1"/>
  <c r="B16" s="1"/>
  <c r="B20" a="1"/>
  <c r="B20" s="1"/>
  <c r="D27" a="1"/>
  <c r="D27" s="1"/>
  <c r="C27" i="5" s="1"/>
  <c r="S34" i="2" a="1"/>
  <c r="S34" s="1"/>
  <c r="C34" i="7" s="1"/>
  <c r="H42" i="2" a="1"/>
  <c r="H42" s="1"/>
  <c r="R50" a="1"/>
  <c r="R50" s="1"/>
  <c r="J61" a="1"/>
  <c r="J61" s="1"/>
  <c r="C61" i="9" s="1"/>
  <c r="B66" i="2" a="1"/>
  <c r="B66" s="1"/>
  <c r="S75" a="1"/>
  <c r="S75" s="1"/>
  <c r="C75" i="7" s="1"/>
  <c r="M94" i="2" a="1"/>
  <c r="M94" s="1"/>
  <c r="B94" i="13" s="1"/>
  <c r="A94" s="1"/>
  <c r="M103" i="2" a="1"/>
  <c r="M103" s="1"/>
  <c r="B103" i="13" s="1"/>
  <c r="A103" s="1"/>
  <c r="O108" i="2" a="1"/>
  <c r="O108" s="1"/>
  <c r="C108" i="13" s="1"/>
  <c r="R112" i="2" a="1"/>
  <c r="R112" s="1"/>
  <c r="AB115" a="1"/>
  <c r="AB115" s="1"/>
  <c r="J119" a="1"/>
  <c r="J119" s="1"/>
  <c r="C119" i="9" s="1"/>
  <c r="O122" i="2" a="1"/>
  <c r="O122" s="1"/>
  <c r="C122" i="13" s="1"/>
  <c r="X131" i="2" a="1"/>
  <c r="X131" s="1"/>
  <c r="AB133" a="1"/>
  <c r="AB133" s="1"/>
  <c r="S135" a="1"/>
  <c r="S135" s="1"/>
  <c r="C135" i="7" s="1"/>
  <c r="O150" i="2" a="1"/>
  <c r="O150" s="1"/>
  <c r="C150" i="13" s="1"/>
  <c r="X159" i="2" a="1"/>
  <c r="X159" s="1"/>
  <c r="AB161" a="1"/>
  <c r="AB161" s="1"/>
  <c r="C173" a="1"/>
  <c r="C173" s="1"/>
  <c r="O178" a="1"/>
  <c r="O178" s="1"/>
  <c r="C178" i="13" s="1"/>
  <c r="C201" i="2" a="1"/>
  <c r="C201" s="1"/>
  <c r="O206" a="1"/>
  <c r="O206" s="1"/>
  <c r="M210" a="1"/>
  <c r="M210" s="1"/>
  <c r="I212" a="1"/>
  <c r="I212" s="1"/>
  <c r="J214" a="1"/>
  <c r="J214" s="1"/>
  <c r="C214" i="9" s="1"/>
  <c r="D227" i="2" a="1"/>
  <c r="D227" s="1"/>
  <c r="C227" i="5" s="1"/>
  <c r="O229" i="2" a="1"/>
  <c r="O229" s="1"/>
  <c r="X233" a="1"/>
  <c r="X233" s="1"/>
  <c r="B238" a="1"/>
  <c r="B238" s="1"/>
  <c r="O240" a="1"/>
  <c r="O240" s="1"/>
  <c r="J243" a="1"/>
  <c r="J243" s="1"/>
  <c r="C243" i="9" s="1"/>
  <c r="S251" i="2" a="1"/>
  <c r="S251" s="1"/>
  <c r="C251" i="7" s="1"/>
  <c r="R255" i="2" a="1"/>
  <c r="R255" s="1"/>
  <c r="M259" a="1"/>
  <c r="M259" s="1"/>
  <c r="S270" a="1"/>
  <c r="S270" s="1"/>
  <c r="C270" i="7" s="1"/>
  <c r="O282" i="2" a="1"/>
  <c r="O282" s="1"/>
  <c r="R294" a="1"/>
  <c r="R294" s="1"/>
  <c r="Q294" s="1" a="1"/>
  <c r="Q294" s="1"/>
  <c r="B105" i="9"/>
  <c r="A105" s="1"/>
  <c r="K105" s="1"/>
  <c r="G105" i="2" a="1"/>
  <c r="G105" s="1"/>
  <c r="B112" i="5"/>
  <c r="A112" s="1"/>
  <c r="K112" s="1"/>
  <c r="A112" i="2" a="1"/>
  <c r="A112" s="1"/>
  <c r="AC297" a="1"/>
  <c r="AC297" s="1"/>
  <c r="AB282" a="1"/>
  <c r="AB282" s="1"/>
  <c r="AC281" a="1"/>
  <c r="AC281" s="1"/>
  <c r="C281" i="11" s="1"/>
  <c r="AB274" i="2" a="1"/>
  <c r="AB274" s="1"/>
  <c r="AC273" a="1"/>
  <c r="AC273" s="1"/>
  <c r="C273" i="11" s="1"/>
  <c r="AB266" i="2" a="1"/>
  <c r="AB266" s="1"/>
  <c r="AC265" a="1"/>
  <c r="AC265" s="1"/>
  <c r="C265" i="11" s="1"/>
  <c r="AB258" i="2" a="1"/>
  <c r="AB258" s="1"/>
  <c r="AC257" a="1"/>
  <c r="AC257" s="1"/>
  <c r="C257" i="11" s="1"/>
  <c r="AC239" i="2" a="1"/>
  <c r="AC239" s="1"/>
  <c r="C239" i="11" s="1"/>
  <c r="AB237" i="2" a="1"/>
  <c r="AB237" s="1"/>
  <c r="AC223" a="1"/>
  <c r="AC223" s="1"/>
  <c r="C223" i="11" s="1"/>
  <c r="AB221" i="2" a="1"/>
  <c r="AB221" s="1"/>
  <c r="AB294" a="1"/>
  <c r="AB294" s="1"/>
  <c r="AA294" s="1"/>
  <c r="AB290" a="1"/>
  <c r="AB290" s="1"/>
  <c r="AA290" s="1"/>
  <c r="AC248" a="1"/>
  <c r="AC248" s="1"/>
  <c r="C248" i="11" s="1"/>
  <c r="AB246" i="2" a="1"/>
  <c r="AB246" s="1"/>
  <c r="AC232" a="1"/>
  <c r="AC232" s="1"/>
  <c r="C232" i="11" s="1"/>
  <c r="AB230" i="2" a="1"/>
  <c r="AB230" s="1"/>
  <c r="AC216" a="1"/>
  <c r="AC216" s="1"/>
  <c r="C216" i="11" s="1"/>
  <c r="AB214" i="2" a="1"/>
  <c r="AB214" s="1"/>
  <c r="AC200" a="1"/>
  <c r="AC200" s="1"/>
  <c r="C200" i="11" s="1"/>
  <c r="AB198" i="2" a="1"/>
  <c r="AB198" s="1"/>
  <c r="AC184" a="1"/>
  <c r="AC184" s="1"/>
  <c r="C184" i="11" s="1"/>
  <c r="AB182" i="2" a="1"/>
  <c r="AB182" s="1"/>
  <c r="AC168" a="1"/>
  <c r="AC168" s="1"/>
  <c r="C168" i="11" s="1"/>
  <c r="AB166" i="2" a="1"/>
  <c r="AB166" s="1"/>
  <c r="AC152" a="1"/>
  <c r="AC152" s="1"/>
  <c r="C152" i="11" s="1"/>
  <c r="AB150" i="2" a="1"/>
  <c r="AB150" s="1"/>
  <c r="AC136" a="1"/>
  <c r="AC136" s="1"/>
  <c r="C136" i="11" s="1"/>
  <c r="AB134" i="2" a="1"/>
  <c r="AB134" s="1"/>
  <c r="AC120" a="1"/>
  <c r="AC120" s="1"/>
  <c r="C120" i="11" s="1"/>
  <c r="AB118" i="2" a="1"/>
  <c r="AB118" s="1"/>
  <c r="AC104" a="1"/>
  <c r="AC104" s="1"/>
  <c r="C104" i="11" s="1"/>
  <c r="AB102" i="2" a="1"/>
  <c r="AB102" s="1"/>
  <c r="AC88" a="1"/>
  <c r="AC88" s="1"/>
  <c r="C88" i="11" s="1"/>
  <c r="AB86" i="2" a="1"/>
  <c r="AB86" s="1"/>
  <c r="AB297" a="1"/>
  <c r="AB297" s="1"/>
  <c r="AA297" s="1"/>
  <c r="AC288" a="1"/>
  <c r="AC288" s="1"/>
  <c r="AB281" a="1"/>
  <c r="AB281" s="1"/>
  <c r="AC280" a="1"/>
  <c r="AC280" s="1"/>
  <c r="C280" i="11" s="1"/>
  <c r="AB273" i="2" a="1"/>
  <c r="AB273" s="1"/>
  <c r="AC272" a="1"/>
  <c r="AC272" s="1"/>
  <c r="C272" i="11" s="1"/>
  <c r="AB265" i="2" a="1"/>
  <c r="AB265" s="1"/>
  <c r="AC264" a="1"/>
  <c r="AC264" s="1"/>
  <c r="C264" i="11" s="1"/>
  <c r="AB257" i="2" a="1"/>
  <c r="AB257" s="1"/>
  <c r="AC256" a="1"/>
  <c r="AC256" s="1"/>
  <c r="C256" i="11" s="1"/>
  <c r="AC241" i="2" a="1"/>
  <c r="AC241" s="1"/>
  <c r="C241" i="11" s="1"/>
  <c r="AB239" i="2" a="1"/>
  <c r="AB239" s="1"/>
  <c r="AC291" a="1"/>
  <c r="AC291" s="1"/>
  <c r="AC250" a="1"/>
  <c r="AC250" s="1"/>
  <c r="C250" i="11" s="1"/>
  <c r="AB248" i="2" a="1"/>
  <c r="AB248" s="1"/>
  <c r="AC298" a="1"/>
  <c r="AC298" s="1"/>
  <c r="AB288" a="1"/>
  <c r="AB288" s="1"/>
  <c r="AA288" s="1"/>
  <c r="AC287" a="1"/>
  <c r="AC287" s="1"/>
  <c r="AB280" a="1"/>
  <c r="AB280" s="1"/>
  <c r="AC279" a="1"/>
  <c r="AC279" s="1"/>
  <c r="C279" i="11" s="1"/>
  <c r="AB272" i="2" a="1"/>
  <c r="AB272" s="1"/>
  <c r="AC271" a="1"/>
  <c r="AC271" s="1"/>
  <c r="C271" i="11" s="1"/>
  <c r="AB264" i="2" a="1"/>
  <c r="AB264" s="1"/>
  <c r="AC263" a="1"/>
  <c r="AC263" s="1"/>
  <c r="C263" i="11" s="1"/>
  <c r="AB256" i="2" a="1"/>
  <c r="AB256" s="1"/>
  <c r="AC255" a="1"/>
  <c r="AC255" s="1"/>
  <c r="C255" i="11" s="1"/>
  <c r="AB291" i="2" a="1"/>
  <c r="AB291" s="1"/>
  <c r="AA291" s="1"/>
  <c r="AB250" a="1"/>
  <c r="AB250" s="1"/>
  <c r="AC286" a="1"/>
  <c r="AC286" s="1"/>
  <c r="C286" i="11" s="1"/>
  <c r="AC277" i="2" a="1"/>
  <c r="AC277" s="1"/>
  <c r="C277" i="11" s="1"/>
  <c r="AB271" i="2" a="1"/>
  <c r="AB271" s="1"/>
  <c r="AC268" a="1"/>
  <c r="AC268" s="1"/>
  <c r="C268" i="11" s="1"/>
  <c r="AB262" i="2" a="1"/>
  <c r="AB262" s="1"/>
  <c r="AC259" a="1"/>
  <c r="AC259" s="1"/>
  <c r="C259" i="11" s="1"/>
  <c r="AB253" i="2" a="1"/>
  <c r="AB253" s="1"/>
  <c r="AB300" a="1"/>
  <c r="AB300" s="1"/>
  <c r="AA300" s="1"/>
  <c r="AB299" a="1"/>
  <c r="AB299" s="1"/>
  <c r="AA299" s="1"/>
  <c r="AB298" a="1"/>
  <c r="AB298" s="1"/>
  <c r="AA298" s="1"/>
  <c r="AB249" a="1"/>
  <c r="AB249" s="1"/>
  <c r="AC246" a="1"/>
  <c r="AC246" s="1"/>
  <c r="C246" i="11" s="1"/>
  <c r="AC236" i="2" a="1"/>
  <c r="AC236" s="1"/>
  <c r="C236" i="11" s="1"/>
  <c r="AB222" i="2" a="1"/>
  <c r="AB222" s="1"/>
  <c r="AC212" a="1"/>
  <c r="AC212" s="1"/>
  <c r="C212" i="11" s="1"/>
  <c r="AC205" i="2" a="1"/>
  <c r="AC205" s="1"/>
  <c r="C205" i="11" s="1"/>
  <c r="AC198" i="2" a="1"/>
  <c r="AC198" s="1"/>
  <c r="C198" i="11" s="1"/>
  <c r="AC191" i="2" a="1"/>
  <c r="AC191" s="1"/>
  <c r="C191" i="11" s="1"/>
  <c r="AC290" i="2" a="1"/>
  <c r="AC290" s="1"/>
  <c r="AC289" a="1"/>
  <c r="AC289" s="1"/>
  <c r="AB286" a="1"/>
  <c r="AB286" s="1"/>
  <c r="AC283" a="1"/>
  <c r="AC283" s="1"/>
  <c r="C283" i="11" s="1"/>
  <c r="AB277" i="2" a="1"/>
  <c r="AB277" s="1"/>
  <c r="AC274" a="1"/>
  <c r="AC274" s="1"/>
  <c r="C274" i="11" s="1"/>
  <c r="AB268" i="2" a="1"/>
  <c r="AB268" s="1"/>
  <c r="AB259" a="1"/>
  <c r="AB259" s="1"/>
  <c r="AB240" a="1"/>
  <c r="AB240" s="1"/>
  <c r="AB229" a="1"/>
  <c r="AB229" s="1"/>
  <c r="AC221" a="1"/>
  <c r="AC221" s="1"/>
  <c r="C221" i="11" s="1"/>
  <c r="AB236" i="2" a="1"/>
  <c r="AB236" s="1"/>
  <c r="AC228" a="1"/>
  <c r="AC228" s="1"/>
  <c r="C228" i="11" s="1"/>
  <c r="AC220" i="2" a="1"/>
  <c r="AC220" s="1"/>
  <c r="C220" i="11" s="1"/>
  <c r="AC215" i="2" a="1"/>
  <c r="AC215" s="1"/>
  <c r="C215" i="11" s="1"/>
  <c r="AB212" i="2" a="1"/>
  <c r="AB212" s="1"/>
  <c r="AC208" a="1"/>
  <c r="AC208" s="1"/>
  <c r="C208" i="11" s="1"/>
  <c r="AB205" i="2" a="1"/>
  <c r="AB205" s="1"/>
  <c r="AC201" a="1"/>
  <c r="AC201" s="1"/>
  <c r="C201" i="11" s="1"/>
  <c r="AC194" i="2" a="1"/>
  <c r="AC194" s="1"/>
  <c r="C194" i="11" s="1"/>
  <c r="AC187" i="2" a="1"/>
  <c r="AC187" s="1"/>
  <c r="C187" i="11" s="1"/>
  <c r="AC180" i="2" a="1"/>
  <c r="AC180" s="1"/>
  <c r="C180" i="11" s="1"/>
  <c r="AC173" i="2" a="1"/>
  <c r="AC173" s="1"/>
  <c r="C173" i="11" s="1"/>
  <c r="AC166" i="2" a="1"/>
  <c r="AC166" s="1"/>
  <c r="C166" i="11" s="1"/>
  <c r="AC159" i="2" a="1"/>
  <c r="AC159" s="1"/>
  <c r="C159" i="11" s="1"/>
  <c r="AB289" i="2" a="1"/>
  <c r="AB289" s="1"/>
  <c r="AA289" s="1"/>
  <c r="AB283" a="1"/>
  <c r="AB283" s="1"/>
  <c r="AC270" a="1"/>
  <c r="AC270" s="1"/>
  <c r="C270" i="11" s="1"/>
  <c r="AC261" i="2" a="1"/>
  <c r="AC261" s="1"/>
  <c r="C261" i="11" s="1"/>
  <c r="AB255" i="2" a="1"/>
  <c r="AB255" s="1"/>
  <c r="AC252" a="1"/>
  <c r="AC252" s="1"/>
  <c r="C252" i="11" s="1"/>
  <c r="AC247" i="2" a="1"/>
  <c r="AC247" s="1"/>
  <c r="C247" i="11" s="1"/>
  <c r="AC235" i="2" a="1"/>
  <c r="AC235" s="1"/>
  <c r="C235" i="11" s="1"/>
  <c r="AC227" i="2" a="1"/>
  <c r="AC227" s="1"/>
  <c r="C227" i="11" s="1"/>
  <c r="AB159" i="2" a="1"/>
  <c r="AB159" s="1"/>
  <c r="AB152" a="1"/>
  <c r="AB152" s="1"/>
  <c r="AB145" a="1"/>
  <c r="AB145" s="1"/>
  <c r="AB138" a="1"/>
  <c r="AB138" s="1"/>
  <c r="AB131" a="1"/>
  <c r="AB131" s="1"/>
  <c r="AB124" a="1"/>
  <c r="AB124" s="1"/>
  <c r="AB117" a="1"/>
  <c r="AB117" s="1"/>
  <c r="AC113" a="1"/>
  <c r="AC113" s="1"/>
  <c r="C113" i="11" s="1"/>
  <c r="AC296" i="2" a="1"/>
  <c r="AC296" s="1"/>
  <c r="AC295" a="1"/>
  <c r="AC295" s="1"/>
  <c r="AC234" a="1"/>
  <c r="AC234" s="1"/>
  <c r="C234" i="11" s="1"/>
  <c r="AB228" i="2" a="1"/>
  <c r="AB228" s="1"/>
  <c r="AB220" a="1"/>
  <c r="AB220" s="1"/>
  <c r="AB215" a="1"/>
  <c r="AB215" s="1"/>
  <c r="AC211" a="1"/>
  <c r="AC211" s="1"/>
  <c r="C211" i="11" s="1"/>
  <c r="AB208" i="2" a="1"/>
  <c r="AB208" s="1"/>
  <c r="AC204" a="1"/>
  <c r="AC204" s="1"/>
  <c r="C204" i="11" s="1"/>
  <c r="AB201" i="2" a="1"/>
  <c r="AB201" s="1"/>
  <c r="AC197" a="1"/>
  <c r="AC197" s="1"/>
  <c r="C197" i="11" s="1"/>
  <c r="AB194" i="2" a="1"/>
  <c r="AB194" s="1"/>
  <c r="AC190" a="1"/>
  <c r="AC190" s="1"/>
  <c r="C190" i="11" s="1"/>
  <c r="AB187" i="2" a="1"/>
  <c r="AB187" s="1"/>
  <c r="AC183" a="1"/>
  <c r="AC183" s="1"/>
  <c r="C183" i="11" s="1"/>
  <c r="AB180" i="2" a="1"/>
  <c r="AB180" s="1"/>
  <c r="AC176" a="1"/>
  <c r="AC176" s="1"/>
  <c r="C176" i="11" s="1"/>
  <c r="AB173" i="2" a="1"/>
  <c r="AB173" s="1"/>
  <c r="AC169" a="1"/>
  <c r="AC169" s="1"/>
  <c r="C169" i="11" s="1"/>
  <c r="AC162" i="2" a="1"/>
  <c r="AC162" s="1"/>
  <c r="C162" i="11" s="1"/>
  <c r="AC155" i="2" a="1"/>
  <c r="AC155" s="1"/>
  <c r="C155" i="11" s="1"/>
  <c r="AC148" i="2" a="1"/>
  <c r="AC148" s="1"/>
  <c r="C148" i="11" s="1"/>
  <c r="AC141" i="2" a="1"/>
  <c r="AC141" s="1"/>
  <c r="C141" i="11" s="1"/>
  <c r="AC134" i="2" a="1"/>
  <c r="AC134" s="1"/>
  <c r="C134" i="11" s="1"/>
  <c r="AC127" i="2" a="1"/>
  <c r="AC127" s="1"/>
  <c r="C127" i="11" s="1"/>
  <c r="AC262" i="2" a="1"/>
  <c r="AC262" s="1"/>
  <c r="C262" i="11" s="1"/>
  <c r="AB219" i="2" a="1"/>
  <c r="AB219" s="1"/>
  <c r="AB217" a="1"/>
  <c r="AB217" s="1"/>
  <c r="AB210" a="1"/>
  <c r="AB210" s="1"/>
  <c r="AC207" a="1"/>
  <c r="AC207" s="1"/>
  <c r="C207" i="11" s="1"/>
  <c r="AB203" i="2" a="1"/>
  <c r="AB203" s="1"/>
  <c r="AB196" a="1"/>
  <c r="AB196" s="1"/>
  <c r="AB189" a="1"/>
  <c r="AB189" s="1"/>
  <c r="AC243" a="1"/>
  <c r="AC243" s="1"/>
  <c r="C243" i="11" s="1"/>
  <c r="AC225" i="2" a="1"/>
  <c r="AC225" s="1"/>
  <c r="C225" i="11" s="1"/>
  <c r="AB207" i="2" a="1"/>
  <c r="AB207" s="1"/>
  <c r="AB200" a="1"/>
  <c r="AB200" s="1"/>
  <c r="AB193" a="1"/>
  <c r="AB193" s="1"/>
  <c r="AB186" a="1"/>
  <c r="AB186" s="1"/>
  <c r="AB179" a="1"/>
  <c r="AB179" s="1"/>
  <c r="AB172" a="1"/>
  <c r="AB172" s="1"/>
  <c r="AB165" a="1"/>
  <c r="AB165" s="1"/>
  <c r="AB158" a="1"/>
  <c r="AB158" s="1"/>
  <c r="AB151" a="1"/>
  <c r="AB151" s="1"/>
  <c r="AB144" a="1"/>
  <c r="AB144" s="1"/>
  <c r="AB137" a="1"/>
  <c r="AB137" s="1"/>
  <c r="AB130" a="1"/>
  <c r="AB130" s="1"/>
  <c r="AB123" a="1"/>
  <c r="AB123" s="1"/>
  <c r="AB116" a="1"/>
  <c r="AB116" s="1"/>
  <c r="AC112" a="1"/>
  <c r="AC112" s="1"/>
  <c r="C112" i="11" s="1"/>
  <c r="AB95" i="2" a="1"/>
  <c r="AB95" s="1"/>
  <c r="AB88" a="1"/>
  <c r="AB88" s="1"/>
  <c r="AB81" a="1"/>
  <c r="AB81" s="1"/>
  <c r="AB78" a="1"/>
  <c r="AB78" s="1"/>
  <c r="AC64" a="1"/>
  <c r="AC64" s="1"/>
  <c r="C64" i="11" s="1"/>
  <c r="AB62" i="2" a="1"/>
  <c r="AB62" s="1"/>
  <c r="AC48" a="1"/>
  <c r="AC48" s="1"/>
  <c r="C48" i="11" s="1"/>
  <c r="AB46" i="2" a="1"/>
  <c r="AB46" s="1"/>
  <c r="AC32" a="1"/>
  <c r="AC32" s="1"/>
  <c r="C32" i="11" s="1"/>
  <c r="AB30" i="2" a="1"/>
  <c r="AB30" s="1"/>
  <c r="AC16" a="1"/>
  <c r="AC16" s="1"/>
  <c r="C16" i="11" s="1"/>
  <c r="AB14" i="2" a="1"/>
  <c r="AB14" s="1"/>
  <c r="AC292" a="1"/>
  <c r="AC292" s="1"/>
  <c r="AC269" a="1"/>
  <c r="AC269" s="1"/>
  <c r="C269" i="11" s="1"/>
  <c r="AB263" i="2" a="1"/>
  <c r="AB263" s="1"/>
  <c r="AC251" a="1"/>
  <c r="AC251" s="1"/>
  <c r="C251" i="11" s="1"/>
  <c r="AB243" i="2" a="1"/>
  <c r="AB243" s="1"/>
  <c r="AC238" a="1"/>
  <c r="AC238" s="1"/>
  <c r="C238" i="11" s="1"/>
  <c r="AB127" i="2" a="1"/>
  <c r="AB127" s="1"/>
  <c r="AB120" a="1"/>
  <c r="AB120" s="1"/>
  <c r="AC105" a="1"/>
  <c r="AC105" s="1"/>
  <c r="C105" i="11" s="1"/>
  <c r="AC98" i="2" a="1"/>
  <c r="AC98" s="1"/>
  <c r="C98" i="11" s="1"/>
  <c r="AC91" i="2" a="1"/>
  <c r="AC91" s="1"/>
  <c r="C91" i="11" s="1"/>
  <c r="AC84" i="2" a="1"/>
  <c r="AC84" s="1"/>
  <c r="C84" i="11" s="1"/>
  <c r="AC73" i="2" a="1"/>
  <c r="AC73" s="1"/>
  <c r="C73" i="11" s="1"/>
  <c r="AB71" i="2" a="1"/>
  <c r="AB71" s="1"/>
  <c r="AC57" a="1"/>
  <c r="AC57" s="1"/>
  <c r="C57" i="11" s="1"/>
  <c r="AB55" i="2" a="1"/>
  <c r="AB55" s="1"/>
  <c r="AC41" a="1"/>
  <c r="AC41" s="1"/>
  <c r="C41" i="11" s="1"/>
  <c r="AC242" i="2" a="1"/>
  <c r="AC242" s="1"/>
  <c r="C242" i="11" s="1"/>
  <c r="AB227" i="2" a="1"/>
  <c r="AB227" s="1"/>
  <c r="AB225" a="1"/>
  <c r="AB225" s="1"/>
  <c r="AB223" a="1"/>
  <c r="AB223" s="1"/>
  <c r="AC213" a="1"/>
  <c r="AC213" s="1"/>
  <c r="C213" i="11" s="1"/>
  <c r="AB204" i="2" a="1"/>
  <c r="AB204" s="1"/>
  <c r="AB197" a="1"/>
  <c r="AB197" s="1"/>
  <c r="AB190" a="1"/>
  <c r="AB190" s="1"/>
  <c r="AB183" a="1"/>
  <c r="AB183" s="1"/>
  <c r="AB176" a="1"/>
  <c r="AB176" s="1"/>
  <c r="AB169" a="1"/>
  <c r="AB169" s="1"/>
  <c r="AB162" a="1"/>
  <c r="AB162" s="1"/>
  <c r="AB155" a="1"/>
  <c r="AB155" s="1"/>
  <c r="AB148" a="1"/>
  <c r="AB148" s="1"/>
  <c r="AB141" a="1"/>
  <c r="AB141" s="1"/>
  <c r="AB113" a="1"/>
  <c r="AB113" s="1"/>
  <c r="AB112" a="1"/>
  <c r="AB112" s="1"/>
  <c r="AC66" a="1"/>
  <c r="AC66" s="1"/>
  <c r="C66" i="11" s="1"/>
  <c r="AB64" i="2" a="1"/>
  <c r="AB64" s="1"/>
  <c r="AC50" a="1"/>
  <c r="AC50" s="1"/>
  <c r="C50" i="11" s="1"/>
  <c r="AB48" i="2" a="1"/>
  <c r="AB48" s="1"/>
  <c r="AB292" a="1"/>
  <c r="AB292" s="1"/>
  <c r="AA292" s="1"/>
  <c r="AB287" a="1"/>
  <c r="AB287" s="1"/>
  <c r="AA287" s="1"/>
  <c r="AC276" a="1"/>
  <c r="AC276" s="1"/>
  <c r="C276" i="11" s="1"/>
  <c r="AC275" i="2" a="1"/>
  <c r="AC275" s="1"/>
  <c r="C275" i="11" s="1"/>
  <c r="AB270" i="2" a="1"/>
  <c r="AB270" s="1"/>
  <c r="AB269" a="1"/>
  <c r="AB269" s="1"/>
  <c r="AC258" a="1"/>
  <c r="AC258" s="1"/>
  <c r="C258" i="11" s="1"/>
  <c r="AB252" i="2" a="1"/>
  <c r="AB252" s="1"/>
  <c r="AB251" a="1"/>
  <c r="AB251" s="1"/>
  <c r="AB241" a="1"/>
  <c r="AB241" s="1"/>
  <c r="AB238" a="1"/>
  <c r="AB238" s="1"/>
  <c r="AC111" a="1"/>
  <c r="AC111" s="1"/>
  <c r="C111" i="11" s="1"/>
  <c r="AB105" i="2" a="1"/>
  <c r="AB105" s="1"/>
  <c r="AC101" a="1"/>
  <c r="AC101" s="1"/>
  <c r="C101" i="11" s="1"/>
  <c r="AB98" i="2" a="1"/>
  <c r="AB98" s="1"/>
  <c r="AC94" a="1"/>
  <c r="AC94" s="1"/>
  <c r="C94" i="11" s="1"/>
  <c r="AB91" i="2" a="1"/>
  <c r="AB91" s="1"/>
  <c r="AC87" a="1"/>
  <c r="AC87" s="1"/>
  <c r="C87" i="11" s="1"/>
  <c r="AB84" i="2" a="1"/>
  <c r="AB84" s="1"/>
  <c r="AC80" a="1"/>
  <c r="AC80" s="1"/>
  <c r="C80" i="11" s="1"/>
  <c r="AC75" i="2" a="1"/>
  <c r="AC75" s="1"/>
  <c r="C75" i="11" s="1"/>
  <c r="AB73" i="2" a="1"/>
  <c r="AB73" s="1"/>
  <c r="AC59" a="1"/>
  <c r="AC59" s="1"/>
  <c r="C59" i="11" s="1"/>
  <c r="AB57" i="2" a="1"/>
  <c r="AB57" s="1"/>
  <c r="AC43" a="1"/>
  <c r="AC43" s="1"/>
  <c r="C43" i="11" s="1"/>
  <c r="AB41" i="2" a="1"/>
  <c r="AB41" s="1"/>
  <c r="AC27" a="1"/>
  <c r="AC27" s="1"/>
  <c r="C27" i="11" s="1"/>
  <c r="AB25" i="2" a="1"/>
  <c r="AB25" s="1"/>
  <c r="AC300" a="1"/>
  <c r="AC300" s="1"/>
  <c r="AC249" a="1"/>
  <c r="AC249" s="1"/>
  <c r="C249" i="11" s="1"/>
  <c r="AB242" i="2" a="1"/>
  <c r="AB242" s="1"/>
  <c r="AC218" a="1"/>
  <c r="AC218" s="1"/>
  <c r="C218" i="11" s="1"/>
  <c r="AB213" i="2" a="1"/>
  <c r="AB213" s="1"/>
  <c r="AB211" a="1"/>
  <c r="AB211" s="1"/>
  <c r="AC145" a="1"/>
  <c r="AC145" s="1"/>
  <c r="C145" i="11" s="1"/>
  <c r="AC138" i="2" a="1"/>
  <c r="AC138" s="1"/>
  <c r="C138" i="11" s="1"/>
  <c r="AC131" i="2" a="1"/>
  <c r="AC131" s="1"/>
  <c r="C131" i="11" s="1"/>
  <c r="AC124" i="2" a="1"/>
  <c r="AC124" s="1"/>
  <c r="C124" i="11" s="1"/>
  <c r="AC117" i="2" a="1"/>
  <c r="AC117" s="1"/>
  <c r="C117" i="11" s="1"/>
  <c r="AB111" i="2" a="1"/>
  <c r="AB111" s="1"/>
  <c r="AC110" a="1"/>
  <c r="AC110" s="1"/>
  <c r="C110" i="11" s="1"/>
  <c r="AC68" i="2" a="1"/>
  <c r="AC68" s="1"/>
  <c r="C68" i="11" s="1"/>
  <c r="AB66" i="2" a="1"/>
  <c r="AB66" s="1"/>
  <c r="AC52" a="1"/>
  <c r="AC52" s="1"/>
  <c r="C52" i="11" s="1"/>
  <c r="AB50" i="2" a="1"/>
  <c r="AB50" s="1"/>
  <c r="AC36" a="1"/>
  <c r="AC36" s="1"/>
  <c r="C36" i="11" s="1"/>
  <c r="AB34" i="2" a="1"/>
  <c r="AB34" s="1"/>
  <c r="AC20" a="1"/>
  <c r="AC20" s="1"/>
  <c r="C20" i="11" s="1"/>
  <c r="AB18" i="2" a="1"/>
  <c r="AB18" s="1"/>
  <c r="AC4" a="1"/>
  <c r="AC4" s="1"/>
  <c r="C4" i="11" s="1"/>
  <c r="AB2" i="2" a="1"/>
  <c r="AB2" s="1"/>
  <c r="AB245" a="1"/>
  <c r="AB245" s="1"/>
  <c r="AC224" a="1"/>
  <c r="AC224" s="1"/>
  <c r="C224" i="11" s="1"/>
  <c r="AB202" i="2" a="1"/>
  <c r="AB202" s="1"/>
  <c r="AB188" a="1"/>
  <c r="AB188" s="1"/>
  <c r="AB174" a="1"/>
  <c r="AB174" s="1"/>
  <c r="AB160" a="1"/>
  <c r="AB160" s="1"/>
  <c r="AB146" a="1"/>
  <c r="AB146" s="1"/>
  <c r="AB132" a="1"/>
  <c r="AB132" s="1"/>
  <c r="AC114" a="1"/>
  <c r="AC114" s="1"/>
  <c r="C114" i="11" s="1"/>
  <c r="AB109" i="2" a="1"/>
  <c r="AB109" s="1"/>
  <c r="AB107" a="1"/>
  <c r="AB107" s="1"/>
  <c r="AC103" a="1"/>
  <c r="AC103" s="1"/>
  <c r="C103" i="11" s="1"/>
  <c r="AC96" i="2" a="1"/>
  <c r="AC96" s="1"/>
  <c r="C96" i="11" s="1"/>
  <c r="AC89" i="2" a="1"/>
  <c r="AC89" s="1"/>
  <c r="C89" i="11" s="1"/>
  <c r="AC82" i="2" a="1"/>
  <c r="AC82" s="1"/>
  <c r="C82" i="11" s="1"/>
  <c r="AB58" i="2" a="1"/>
  <c r="AB58" s="1"/>
  <c r="AC55" a="1"/>
  <c r="AC55" s="1"/>
  <c r="C55" i="11" s="1"/>
  <c r="AB43" i="2" a="1"/>
  <c r="AB43" s="1"/>
  <c r="AC38" a="1"/>
  <c r="AC38" s="1"/>
  <c r="C38" i="11" s="1"/>
  <c r="AB9" i="2" a="1"/>
  <c r="AB9" s="1"/>
  <c r="AC8" a="1"/>
  <c r="AC8" s="1"/>
  <c r="C8" i="11" s="1"/>
  <c r="AB17" i="2" a="1"/>
  <c r="AB17" s="1"/>
  <c r="AC7" a="1"/>
  <c r="AC7" s="1"/>
  <c r="C7" i="11" s="1"/>
  <c r="AC62" i="2" a="1"/>
  <c r="AC62" s="1"/>
  <c r="C62" i="11" s="1"/>
  <c r="AC26" i="2" a="1"/>
  <c r="AC26" s="1"/>
  <c r="C26" i="11" s="1"/>
  <c r="AB22" i="2" a="1"/>
  <c r="AB22" s="1"/>
  <c r="AC6" a="1"/>
  <c r="AC6" s="1"/>
  <c r="C6" i="11" s="1"/>
  <c r="AC126" i="2" a="1"/>
  <c r="AC126" s="1"/>
  <c r="C126" i="11" s="1"/>
  <c r="AC99" i="2" a="1"/>
  <c r="AC99" s="1"/>
  <c r="C99" i="11" s="1"/>
  <c r="AC92" i="2" a="1"/>
  <c r="AC92" s="1"/>
  <c r="C92" i="11" s="1"/>
  <c r="AC90" i="2" a="1"/>
  <c r="AC90" s="1"/>
  <c r="C90" i="11" s="1"/>
  <c r="AC13" i="2" a="1"/>
  <c r="AC13" s="1"/>
  <c r="C13" i="11" s="1"/>
  <c r="AC196" i="2" a="1"/>
  <c r="AC196" s="1"/>
  <c r="C196" i="11" s="1"/>
  <c r="AC195" i="2" a="1"/>
  <c r="AC195" s="1"/>
  <c r="C195" i="11" s="1"/>
  <c r="AC167" i="2" a="1"/>
  <c r="AC167" s="1"/>
  <c r="C167" i="11" s="1"/>
  <c r="AC153" i="2" a="1"/>
  <c r="AC153" s="1"/>
  <c r="C153" i="11" s="1"/>
  <c r="AC139" i="2" a="1"/>
  <c r="AC139" s="1"/>
  <c r="C139" i="11" s="1"/>
  <c r="AC125" i="2" a="1"/>
  <c r="AC125" s="1"/>
  <c r="C125" i="11" s="1"/>
  <c r="AC108" i="2" a="1"/>
  <c r="AC108" s="1"/>
  <c r="C108" i="11" s="1"/>
  <c r="AC106" i="2" a="1"/>
  <c r="AC106" s="1"/>
  <c r="C106" i="11" s="1"/>
  <c r="AB75" i="2" a="1"/>
  <c r="AB75" s="1"/>
  <c r="AC72" a="1"/>
  <c r="AC72" s="1"/>
  <c r="C72" i="11" s="1"/>
  <c r="AB47" i="2" a="1"/>
  <c r="AB47" s="1"/>
  <c r="AC34" a="1"/>
  <c r="AC34" s="1"/>
  <c r="C34" i="11" s="1"/>
  <c r="AB140" i="2" a="1"/>
  <c r="AB140" s="1"/>
  <c r="AB97" a="1"/>
  <c r="AB97" s="1"/>
  <c r="AC78" a="1"/>
  <c r="AC78" s="1"/>
  <c r="C78" i="11" s="1"/>
  <c r="AC63" i="2" a="1"/>
  <c r="AC63" s="1"/>
  <c r="C63" i="11" s="1"/>
  <c r="AC186" i="2" a="1"/>
  <c r="AC186" s="1"/>
  <c r="C186" i="11" s="1"/>
  <c r="AC172" i="2" a="1"/>
  <c r="AC172" s="1"/>
  <c r="C172" i="11" s="1"/>
  <c r="AC158" i="2" a="1"/>
  <c r="AC158" s="1"/>
  <c r="C158" i="11" s="1"/>
  <c r="AC144" i="2" a="1"/>
  <c r="AC144" s="1"/>
  <c r="C144" i="11" s="1"/>
  <c r="AC130" i="2" a="1"/>
  <c r="AC130" s="1"/>
  <c r="C130" i="11" s="1"/>
  <c r="AC129" i="2" a="1"/>
  <c r="AC129" s="1"/>
  <c r="C129" i="11" s="1"/>
  <c r="AB114" i="2" a="1"/>
  <c r="AB114" s="1"/>
  <c r="AB77" a="1"/>
  <c r="AB77" s="1"/>
  <c r="AC74" a="1"/>
  <c r="AC74" s="1"/>
  <c r="C74" i="11" s="1"/>
  <c r="AB49" i="2" a="1"/>
  <c r="AB49" s="1"/>
  <c r="AC46" a="1"/>
  <c r="AC46" s="1"/>
  <c r="C46" i="11" s="1"/>
  <c r="AB37" i="2" a="1"/>
  <c r="AB37" s="1"/>
  <c r="AC17" a="1"/>
  <c r="AC17" s="1"/>
  <c r="C17" i="11" s="1"/>
  <c r="AC15" i="2" a="1"/>
  <c r="AC15" s="1"/>
  <c r="C15" i="11" s="1"/>
  <c r="AB89" i="2" a="1"/>
  <c r="AB89" s="1"/>
  <c r="AB82" a="1"/>
  <c r="AB82" s="1"/>
  <c r="AB80" a="1"/>
  <c r="AB80" s="1"/>
  <c r="AB68" a="1"/>
  <c r="AB68" s="1"/>
  <c r="AC65" a="1"/>
  <c r="AC65" s="1"/>
  <c r="C65" i="11" s="1"/>
  <c r="AB32" i="2" a="1"/>
  <c r="AB32" s="1"/>
  <c r="AC19" a="1"/>
  <c r="AC19" s="1"/>
  <c r="C19" i="11" s="1"/>
  <c r="AC18" i="2" a="1"/>
  <c r="AC18" s="1"/>
  <c r="C18" i="11" s="1"/>
  <c r="AB8" i="2" a="1"/>
  <c r="AB8" s="1"/>
  <c r="AB185" a="1"/>
  <c r="AB185" s="1"/>
  <c r="AB65" a="1"/>
  <c r="AB65" s="1"/>
  <c r="AC47" a="1"/>
  <c r="AC47" s="1"/>
  <c r="C47" i="11" s="1"/>
  <c r="AB7" i="2" a="1"/>
  <c r="AB7" s="1"/>
  <c r="AC97" a="1"/>
  <c r="AC97" s="1"/>
  <c r="C97" i="11" s="1"/>
  <c r="AC85" i="2" a="1"/>
  <c r="AC85" s="1"/>
  <c r="C85" i="11" s="1"/>
  <c r="AB56" i="2" a="1"/>
  <c r="AB56" s="1"/>
  <c r="AC40" a="1"/>
  <c r="AC40" s="1"/>
  <c r="C40" i="11" s="1"/>
  <c r="AB33" i="2" a="1"/>
  <c r="AB33" s="1"/>
  <c r="AB27" a="1"/>
  <c r="AB27" s="1"/>
  <c r="AB275" a="1"/>
  <c r="AB275" s="1"/>
  <c r="AB247" a="1"/>
  <c r="AB247" s="1"/>
  <c r="AC229" a="1"/>
  <c r="AC229" s="1"/>
  <c r="C229" i="11" s="1"/>
  <c r="AC210" i="2" a="1"/>
  <c r="AC210" s="1"/>
  <c r="C210" i="11" s="1"/>
  <c r="AC209" i="2" a="1"/>
  <c r="AC209" s="1"/>
  <c r="C209" i="11" s="1"/>
  <c r="AC182" i="2" a="1"/>
  <c r="AC182" s="1"/>
  <c r="C182" i="11" s="1"/>
  <c r="AC181" i="2" a="1"/>
  <c r="AC181" s="1"/>
  <c r="C181" i="11" s="1"/>
  <c r="AC44" i="2" a="1"/>
  <c r="AC44" s="1"/>
  <c r="C44" i="11" s="1"/>
  <c r="AC28" i="2" a="1"/>
  <c r="AC28" s="1"/>
  <c r="C28" i="11" s="1"/>
  <c r="AB26" i="2" a="1"/>
  <c r="AB26" s="1"/>
  <c r="AB6" a="1"/>
  <c r="AB6" s="1"/>
  <c r="AB168" a="1"/>
  <c r="AB168" s="1"/>
  <c r="AB154" a="1"/>
  <c r="AB154" s="1"/>
  <c r="AB110" a="1"/>
  <c r="AB110" s="1"/>
  <c r="AB83" a="1"/>
  <c r="AB83" s="1"/>
  <c r="AC29" a="1"/>
  <c r="AC29" s="1"/>
  <c r="C29" i="11" s="1"/>
  <c r="AC5" i="2" a="1"/>
  <c r="AC5" s="1"/>
  <c r="C5" i="11" s="1"/>
  <c r="AB295" i="2" a="1"/>
  <c r="AB295" s="1"/>
  <c r="AA295" s="1"/>
  <c r="AC285" a="1"/>
  <c r="AC285" s="1"/>
  <c r="C285" i="11" s="1"/>
  <c r="AC266" i="2" a="1"/>
  <c r="AC266" s="1"/>
  <c r="C266" i="11" s="1"/>
  <c r="AC260" i="2" a="1"/>
  <c r="AC260" s="1"/>
  <c r="C260" i="11" s="1"/>
  <c r="AC254" i="2" a="1"/>
  <c r="AC254" s="1"/>
  <c r="C254" i="11" s="1"/>
  <c r="AC226" i="2" a="1"/>
  <c r="AC226" s="1"/>
  <c r="C226" i="11" s="1"/>
  <c r="AB224" i="2" a="1"/>
  <c r="AB224" s="1"/>
  <c r="AC199" a="1"/>
  <c r="AC199" s="1"/>
  <c r="C199" i="11" s="1"/>
  <c r="AC185" i="2" a="1"/>
  <c r="AC185" s="1"/>
  <c r="C185" i="11" s="1"/>
  <c r="AC171" i="2" a="1"/>
  <c r="AC171" s="1"/>
  <c r="C171" i="11" s="1"/>
  <c r="AC170" i="2" a="1"/>
  <c r="AC170" s="1"/>
  <c r="C170" i="11" s="1"/>
  <c r="AC157" i="2" a="1"/>
  <c r="AC157" s="1"/>
  <c r="C157" i="11" s="1"/>
  <c r="AC156" i="2" a="1"/>
  <c r="AC156" s="1"/>
  <c r="C156" i="11" s="1"/>
  <c r="AC143" i="2" a="1"/>
  <c r="AC143" s="1"/>
  <c r="C143" i="11" s="1"/>
  <c r="AC142" i="2" a="1"/>
  <c r="AC142" s="1"/>
  <c r="C142" i="11" s="1"/>
  <c r="AC128" i="2" a="1"/>
  <c r="AC128" s="1"/>
  <c r="C128" i="11" s="1"/>
  <c r="AC119" i="2" a="1"/>
  <c r="AC119" s="1"/>
  <c r="C119" i="11" s="1"/>
  <c r="AB103" i="2" a="1"/>
  <c r="AB103" s="1"/>
  <c r="AB101" a="1"/>
  <c r="AB101" s="1"/>
  <c r="AB96" a="1"/>
  <c r="AB96" s="1"/>
  <c r="AB94" a="1"/>
  <c r="AB94" s="1"/>
  <c r="AB87" a="1"/>
  <c r="AB87" s="1"/>
  <c r="AB38" a="1"/>
  <c r="AB38" s="1"/>
  <c r="AC22" a="1"/>
  <c r="AC22" s="1"/>
  <c r="C22" i="11" s="1"/>
  <c r="AC21" i="2" a="1"/>
  <c r="AC21" s="1"/>
  <c r="C21" i="11" s="1"/>
  <c r="AB16" i="2" a="1"/>
  <c r="AB16" s="1"/>
  <c r="AB119" a="1"/>
  <c r="AB119" s="1"/>
  <c r="AC294" a="1"/>
  <c r="AC294" s="1"/>
  <c r="AB218" a="1"/>
  <c r="AB218" s="1"/>
  <c r="AB126" a="1"/>
  <c r="AB126" s="1"/>
  <c r="AB85" a="1"/>
  <c r="AB85" s="1"/>
  <c r="AC237" a="1"/>
  <c r="AC237" s="1"/>
  <c r="C237" i="11" s="1"/>
  <c r="AB184" i="2" a="1"/>
  <c r="AB184" s="1"/>
  <c r="AB170" a="1"/>
  <c r="AB170" s="1"/>
  <c r="AB156" a="1"/>
  <c r="AB156" s="1"/>
  <c r="AB143" a="1"/>
  <c r="AB143" s="1"/>
  <c r="AB142" a="1"/>
  <c r="AB142" s="1"/>
  <c r="AB129" a="1"/>
  <c r="AB129" s="1"/>
  <c r="AB128" a="1"/>
  <c r="AB128" s="1"/>
  <c r="AB74" a="1"/>
  <c r="AB74" s="1"/>
  <c r="AC71" a="1"/>
  <c r="AC71" s="1"/>
  <c r="C71" i="11" s="1"/>
  <c r="AB59" i="2" a="1"/>
  <c r="AB59" s="1"/>
  <c r="AC56" a="1"/>
  <c r="AC56" s="1"/>
  <c r="C56" i="11" s="1"/>
  <c r="AC33" i="2" a="1"/>
  <c r="AC33" s="1"/>
  <c r="C33" i="11" s="1"/>
  <c r="AC24" i="2" a="1"/>
  <c r="AC24" s="1"/>
  <c r="C24" i="11" s="1"/>
  <c r="AB20" i="2" a="1"/>
  <c r="AB20" s="1"/>
  <c r="AB15" a="1"/>
  <c r="AB15" s="1"/>
  <c r="AB157" a="1"/>
  <c r="AB157" s="1"/>
  <c r="AC23" a="1"/>
  <c r="AC23" s="1"/>
  <c r="C23" i="11" s="1"/>
  <c r="AC14" i="2" a="1"/>
  <c r="AC14" s="1"/>
  <c r="C14" i="11" s="1"/>
  <c r="AC214" i="2" a="1"/>
  <c r="AC214" s="1"/>
  <c r="C214" i="11" s="1"/>
  <c r="AC154" i="2" a="1"/>
  <c r="AC154" s="1"/>
  <c r="C154" i="11" s="1"/>
  <c r="AB23" i="2" a="1"/>
  <c r="AB23" s="1"/>
  <c r="AB21" a="1"/>
  <c r="AB21" s="1"/>
  <c r="AB104" a="1"/>
  <c r="AB104" s="1"/>
  <c r="AB99" a="1"/>
  <c r="AB99" s="1"/>
  <c r="AB92" a="1"/>
  <c r="AB92" s="1"/>
  <c r="AB90" a="1"/>
  <c r="AB90" s="1"/>
  <c r="AB53" a="1"/>
  <c r="AB53" s="1"/>
  <c r="AB40" a="1"/>
  <c r="AB40" s="1"/>
  <c r="AB13" a="1"/>
  <c r="AB13" s="1"/>
  <c r="AB285" a="1"/>
  <c r="AB285" s="1"/>
  <c r="AB279" a="1"/>
  <c r="AB279" s="1"/>
  <c r="AB260" a="1"/>
  <c r="AB260" s="1"/>
  <c r="AB254" a="1"/>
  <c r="AB254" s="1"/>
  <c r="AB226" a="1"/>
  <c r="AB226" s="1"/>
  <c r="AB199" a="1"/>
  <c r="AB199" s="1"/>
  <c r="AB171" a="1"/>
  <c r="AB171" s="1"/>
  <c r="AC39" a="1"/>
  <c r="AC39" s="1"/>
  <c r="C39" i="11" s="1"/>
  <c r="AC25" i="2" a="1"/>
  <c r="AC25" s="1"/>
  <c r="C25" i="11" s="1"/>
  <c r="AB19" i="2" a="1"/>
  <c r="AB19" s="1"/>
  <c r="AC140" a="1"/>
  <c r="AC140" s="1"/>
  <c r="C140" i="11" s="1"/>
  <c r="AC118" i="2" a="1"/>
  <c r="AC118" s="1"/>
  <c r="C118" i="11" s="1"/>
  <c r="AC83" i="2" a="1"/>
  <c r="AC83" s="1"/>
  <c r="C83" i="11" s="1"/>
  <c r="AC53" i="2" a="1"/>
  <c r="AC53" s="1"/>
  <c r="C53" i="11" s="1"/>
  <c r="AB39" i="2" a="1"/>
  <c r="AB39" s="1"/>
  <c r="AB24" a="1"/>
  <c r="AB24" s="1"/>
  <c r="M3" a="1"/>
  <c r="M3" s="1"/>
  <c r="B3" i="13" s="1"/>
  <c r="R22" i="2" a="1"/>
  <c r="R22" s="1"/>
  <c r="R26" a="1"/>
  <c r="R26" s="1"/>
  <c r="N37" a="1"/>
  <c r="N37" s="1"/>
  <c r="W41" a="1"/>
  <c r="W41" s="1"/>
  <c r="V41" s="1"/>
  <c r="AC67" a="1"/>
  <c r="AC67" s="1"/>
  <c r="C67" i="11" s="1"/>
  <c r="J70" i="2" a="1"/>
  <c r="J70" s="1"/>
  <c r="C70" i="9" s="1"/>
  <c r="J70" s="1"/>
  <c r="M118" i="2" a="1"/>
  <c r="M118" s="1"/>
  <c r="B118" i="13" s="1"/>
  <c r="A118" s="1"/>
  <c r="H127" i="2" a="1"/>
  <c r="H127" s="1"/>
  <c r="H155" a="1"/>
  <c r="H155" s="1"/>
  <c r="M168" a="1"/>
  <c r="M168" s="1"/>
  <c r="B168" i="13" s="1"/>
  <c r="A168" s="1"/>
  <c r="R194" i="2" a="1"/>
  <c r="R194" s="1"/>
  <c r="I211" a="1"/>
  <c r="I211" s="1"/>
  <c r="J211" i="9" s="1"/>
  <c r="H226" i="2" a="1"/>
  <c r="H226" s="1"/>
  <c r="D237" a="1"/>
  <c r="D237" s="1"/>
  <c r="C237" i="5" s="1"/>
  <c r="H269" i="2" a="1"/>
  <c r="H269" s="1"/>
  <c r="J293" a="1"/>
  <c r="J293" s="1"/>
  <c r="I5" a="1"/>
  <c r="I5" s="1"/>
  <c r="X12" a="1"/>
  <c r="X12" s="1"/>
  <c r="S24" a="1"/>
  <c r="S24" s="1"/>
  <c r="C24" i="7" s="1"/>
  <c r="W40" i="2" a="1"/>
  <c r="W40" s="1"/>
  <c r="V40" s="1"/>
  <c r="B56" a="1"/>
  <c r="B56" s="1"/>
  <c r="D63" a="1"/>
  <c r="D63" s="1"/>
  <c r="C63" i="5" s="1"/>
  <c r="W63" s="1"/>
  <c r="AB79" i="2" a="1"/>
  <c r="AB79" s="1"/>
  <c r="B90" a="1"/>
  <c r="B90" s="1"/>
  <c r="W97" a="1"/>
  <c r="W97" s="1"/>
  <c r="V97" s="1"/>
  <c r="R106" a="1"/>
  <c r="R106" s="1"/>
  <c r="N113" a="1"/>
  <c r="N113" s="1"/>
  <c r="AB121" a="1"/>
  <c r="AB121" s="1"/>
  <c r="W134" a="1"/>
  <c r="W134" s="1"/>
  <c r="V134" s="1"/>
  <c r="D146" a="1"/>
  <c r="D146" s="1"/>
  <c r="C146" i="5" s="1"/>
  <c r="D174" i="2" a="1"/>
  <c r="D174" s="1"/>
  <c r="C174" i="5" s="1"/>
  <c r="W205" i="2" a="1"/>
  <c r="W205" s="1"/>
  <c r="V205" s="1"/>
  <c r="AB232" a="1"/>
  <c r="AB232" s="1"/>
  <c r="N265" a="1"/>
  <c r="N265" s="1"/>
  <c r="L265" s="1"/>
  <c r="O2" a="1"/>
  <c r="O2" s="1"/>
  <c r="C2" i="13" s="1"/>
  <c r="B10" i="2" a="1"/>
  <c r="B10" s="1"/>
  <c r="R16" a="1"/>
  <c r="R16" s="1"/>
  <c r="S39" a="1"/>
  <c r="S39" s="1"/>
  <c r="C39" i="7" s="1"/>
  <c r="J45" i="2" a="1"/>
  <c r="J45" s="1"/>
  <c r="C45" i="9" s="1"/>
  <c r="H51" i="2" a="1"/>
  <c r="H51" s="1"/>
  <c r="I76" a="1"/>
  <c r="I76" s="1"/>
  <c r="R87" a="1"/>
  <c r="R87" s="1"/>
  <c r="AC102" a="1"/>
  <c r="AC102" s="1"/>
  <c r="C102" i="11" s="1"/>
  <c r="S151" i="2" a="1"/>
  <c r="S151" s="1"/>
  <c r="C151" i="7" s="1"/>
  <c r="N168" i="2" a="1"/>
  <c r="N168" s="1"/>
  <c r="N183" a="1"/>
  <c r="N183" s="1"/>
  <c r="X190" a="1"/>
  <c r="X190" s="1"/>
  <c r="O217" a="1"/>
  <c r="O217" s="1"/>
  <c r="R250" a="1"/>
  <c r="R250" s="1"/>
  <c r="C273" a="1"/>
  <c r="C273" s="1"/>
  <c r="R298" a="1"/>
  <c r="R298" s="1"/>
  <c r="Q298" s="1" a="1"/>
  <c r="Q298" s="1"/>
  <c r="H7" a="1"/>
  <c r="H7" s="1"/>
  <c r="AC11" a="1"/>
  <c r="AC11" s="1"/>
  <c r="C11" i="11" s="1"/>
  <c r="S15" i="2" a="1"/>
  <c r="S15" s="1"/>
  <c r="C15" i="7" s="1"/>
  <c r="J35" i="2" a="1"/>
  <c r="J35" s="1"/>
  <c r="C35" i="9" s="1"/>
  <c r="X40" i="2" a="1"/>
  <c r="X40" s="1"/>
  <c r="AB54" a="1"/>
  <c r="AB54" s="1"/>
  <c r="X66" a="1"/>
  <c r="X66" s="1"/>
  <c r="R71" a="1"/>
  <c r="R71" s="1"/>
  <c r="O82" a="1"/>
  <c r="O82" s="1"/>
  <c r="C82" i="13" s="1"/>
  <c r="B108" i="2" a="1"/>
  <c r="B108" s="1"/>
  <c r="S125" a="1"/>
  <c r="S125" s="1"/>
  <c r="C125" i="7" s="1"/>
  <c r="S153" i="2" a="1"/>
  <c r="S153" s="1"/>
  <c r="C153" i="7" s="1"/>
  <c r="AB177" i="2" a="1"/>
  <c r="AB177" s="1"/>
  <c r="M185" a="1"/>
  <c r="M185" s="1"/>
  <c r="B185" i="13" s="1"/>
  <c r="A185" s="1"/>
  <c r="C222" i="2" a="1"/>
  <c r="C222" s="1"/>
  <c r="AC230" a="1"/>
  <c r="AC230" s="1"/>
  <c r="C230" i="11" s="1"/>
  <c r="AC244" i="2" a="1"/>
  <c r="AC244" s="1"/>
  <c r="C244" i="11" s="1"/>
  <c r="S16" i="2" a="1"/>
  <c r="S16" s="1"/>
  <c r="C16" i="7" s="1"/>
  <c r="W25" i="2" a="1"/>
  <c r="W25" s="1"/>
  <c r="V25" s="1"/>
  <c r="I34" a="1"/>
  <c r="I34" s="1"/>
  <c r="X47" a="1"/>
  <c r="X47" s="1"/>
  <c r="O58" a="1"/>
  <c r="O58" s="1"/>
  <c r="C58" i="13" s="1"/>
  <c r="W78" i="2" a="1"/>
  <c r="W78" s="1"/>
  <c r="V78" s="1"/>
  <c r="S118" a="1"/>
  <c r="S118" s="1"/>
  <c r="C118" i="7" s="1"/>
  <c r="B133" i="2" a="1"/>
  <c r="B133" s="1"/>
  <c r="M157" a="1"/>
  <c r="M157" s="1"/>
  <c r="B157" i="13" s="1"/>
  <c r="A157" s="1"/>
  <c r="J170" i="2" a="1"/>
  <c r="J170" s="1"/>
  <c r="C170" i="9" s="1"/>
  <c r="D191" i="2" a="1"/>
  <c r="D191" s="1"/>
  <c r="C191" i="5" s="1"/>
  <c r="O8" i="2" a="1"/>
  <c r="O8" s="1"/>
  <c r="C8" i="13" s="1"/>
  <c r="N9" i="2" a="1"/>
  <c r="N9" s="1"/>
  <c r="M10" a="1"/>
  <c r="M10" s="1"/>
  <c r="B10" i="13" s="1"/>
  <c r="C15" i="2" a="1"/>
  <c r="C15" s="1"/>
  <c r="B17" a="1"/>
  <c r="B17" s="1"/>
  <c r="C21" a="1"/>
  <c r="C21" s="1"/>
  <c r="C24" a="1"/>
  <c r="C24" s="1"/>
  <c r="D28" a="1"/>
  <c r="D28" s="1"/>
  <c r="C28" i="5" s="1"/>
  <c r="N32" i="2" a="1"/>
  <c r="N32" s="1"/>
  <c r="W35" a="1"/>
  <c r="W35" s="1"/>
  <c r="V35" s="1"/>
  <c r="B39" a="1"/>
  <c r="B39" s="1"/>
  <c r="C40" a="1"/>
  <c r="C40" s="1"/>
  <c r="X45" a="1"/>
  <c r="X45" s="1"/>
  <c r="M49" a="1"/>
  <c r="M49" s="1"/>
  <c r="B49" i="13" s="1"/>
  <c r="A49" s="1"/>
  <c r="O56" i="2" a="1"/>
  <c r="O56" s="1"/>
  <c r="C56" i="13" s="1"/>
  <c r="AC58" i="2" a="1"/>
  <c r="AC58" s="1"/>
  <c r="C58" i="11" s="1"/>
  <c r="D60" i="2" a="1"/>
  <c r="D60" s="1"/>
  <c r="C60" i="5" s="1"/>
  <c r="W63" i="2" a="1"/>
  <c r="W63" s="1"/>
  <c r="V63" s="1"/>
  <c r="H67" a="1"/>
  <c r="H67" s="1"/>
  <c r="N74" a="1"/>
  <c r="N74" s="1"/>
  <c r="AB76" a="1"/>
  <c r="AB76" s="1"/>
  <c r="C78" a="1"/>
  <c r="C78" s="1"/>
  <c r="M80" a="1"/>
  <c r="M80" s="1"/>
  <c r="B80" i="13" s="1"/>
  <c r="A80" s="1"/>
  <c r="D88" i="2" a="1"/>
  <c r="D88" s="1"/>
  <c r="C88" i="5" s="1"/>
  <c r="M89" i="2" a="1"/>
  <c r="M89" s="1"/>
  <c r="B89" i="13" s="1"/>
  <c r="A89" s="1"/>
  <c r="D93" i="2" a="1"/>
  <c r="D93" s="1"/>
  <c r="C93" i="5" s="1"/>
  <c r="D102" i="2" a="1"/>
  <c r="D102" s="1"/>
  <c r="C102" i="5" s="1"/>
  <c r="S104" i="2" a="1"/>
  <c r="S104" s="1"/>
  <c r="C104" i="7" s="1"/>
  <c r="AC2" i="2" a="1"/>
  <c r="AC2" s="1"/>
  <c r="C2" i="11" s="1"/>
  <c r="AB3" i="2" a="1"/>
  <c r="AB3" s="1"/>
  <c r="X4" a="1"/>
  <c r="X4" s="1"/>
  <c r="R7" a="1"/>
  <c r="R7" s="1"/>
  <c r="I12" a="1"/>
  <c r="I12" s="1"/>
  <c r="B18" a="1"/>
  <c r="B18" s="1"/>
  <c r="C19" a="1"/>
  <c r="C19" s="1"/>
  <c r="C22" a="1"/>
  <c r="C22" s="1"/>
  <c r="D23" a="1"/>
  <c r="D23" s="1"/>
  <c r="C23" i="5" s="1"/>
  <c r="D26" i="2" a="1"/>
  <c r="D26" s="1"/>
  <c r="C26" i="5" s="1"/>
  <c r="I30" i="2" a="1"/>
  <c r="I30" s="1"/>
  <c r="J30" i="9" s="1"/>
  <c r="M31" i="2" a="1"/>
  <c r="M31" s="1"/>
  <c r="B31" i="13" s="1"/>
  <c r="A31" s="1"/>
  <c r="H41" i="2" a="1"/>
  <c r="H41" s="1"/>
  <c r="M43" a="1"/>
  <c r="M43" s="1"/>
  <c r="B43" i="13" s="1"/>
  <c r="A43" s="1"/>
  <c r="R44" i="2" a="1"/>
  <c r="R44" s="1"/>
  <c r="B47" a="1"/>
  <c r="B47" s="1"/>
  <c r="H48" a="1"/>
  <c r="H48" s="1"/>
  <c r="D54" a="1"/>
  <c r="D54" s="1"/>
  <c r="C54" i="5" s="1"/>
  <c r="J55" i="2" a="1"/>
  <c r="J55" s="1"/>
  <c r="C55" i="9" s="1"/>
  <c r="W57" i="2" a="1"/>
  <c r="W57" s="1"/>
  <c r="V57" s="1"/>
  <c r="N68" a="1"/>
  <c r="N68" s="1"/>
  <c r="S69" a="1"/>
  <c r="S69" s="1"/>
  <c r="C69" i="7" s="1"/>
  <c r="AB70" i="2" a="1"/>
  <c r="AB70" s="1"/>
  <c r="C72" a="1"/>
  <c r="C72" s="1"/>
  <c r="I73" a="1"/>
  <c r="I73" s="1"/>
  <c r="J73" i="9" s="1"/>
  <c r="I84" i="2" a="1"/>
  <c r="I84" s="1"/>
  <c r="J84" i="9" s="1"/>
  <c r="I93" i="2" a="1"/>
  <c r="I93" s="1"/>
  <c r="J93" i="9" s="1"/>
  <c r="I98" i="2" a="1"/>
  <c r="I98" s="1"/>
  <c r="J98" i="9" s="1"/>
  <c r="AB100" i="2" a="1"/>
  <c r="AB100" s="1"/>
  <c r="AC109" a="1"/>
  <c r="AC109" s="1"/>
  <c r="C109" i="11" s="1"/>
  <c r="I111" i="2" a="1"/>
  <c r="I111" s="1"/>
  <c r="J111" i="9" s="1"/>
  <c r="R117" i="2" a="1"/>
  <c r="R117" s="1"/>
  <c r="C121" a="1"/>
  <c r="C121" s="1"/>
  <c r="X122" a="1"/>
  <c r="X122" s="1"/>
  <c r="M126" a="1"/>
  <c r="M126" s="1"/>
  <c r="B126" i="13" s="1"/>
  <c r="A126" s="1"/>
  <c r="B130" i="2" a="1"/>
  <c r="B130" s="1"/>
  <c r="O137" a="1"/>
  <c r="O137" s="1"/>
  <c r="C137" i="13" s="1"/>
  <c r="H141" i="2" a="1"/>
  <c r="H141" s="1"/>
  <c r="AC146" a="1"/>
  <c r="AC146" s="1"/>
  <c r="C146" i="11" s="1"/>
  <c r="R152" i="2" a="1"/>
  <c r="R152" s="1"/>
  <c r="M154" a="1"/>
  <c r="M154" s="1"/>
  <c r="B154" i="13" s="1"/>
  <c r="A154" s="1"/>
  <c r="H156" i="2" a="1"/>
  <c r="H156" s="1"/>
  <c r="B158" a="1"/>
  <c r="B158" s="1"/>
  <c r="O165" a="1"/>
  <c r="O165" s="1"/>
  <c r="C165" i="13" s="1"/>
  <c r="H169" i="2" a="1"/>
  <c r="H169" s="1"/>
  <c r="D173" a="1"/>
  <c r="D173" s="1"/>
  <c r="C173" i="5" s="1"/>
  <c r="AC174" i="2" a="1"/>
  <c r="AC174" s="1"/>
  <c r="C174" i="11" s="1"/>
  <c r="W176" i="2" a="1"/>
  <c r="W176" s="1"/>
  <c r="V176" s="1"/>
  <c r="R180" a="1"/>
  <c r="R180" s="1"/>
  <c r="M182" a="1"/>
  <c r="M182" s="1"/>
  <c r="B182" i="13" s="1"/>
  <c r="A182" s="1"/>
  <c r="H184" i="2" a="1"/>
  <c r="H184" s="1"/>
  <c r="B186" a="1"/>
  <c r="B186" s="1"/>
  <c r="AC189" a="1"/>
  <c r="AC189" s="1"/>
  <c r="C189" i="11" s="1"/>
  <c r="O193" i="2" a="1"/>
  <c r="O193" s="1"/>
  <c r="D201" a="1"/>
  <c r="D201" s="1"/>
  <c r="C201" i="5" s="1"/>
  <c r="AC202" i="2" a="1"/>
  <c r="AC202" s="1"/>
  <c r="C202" i="11" s="1"/>
  <c r="W204" i="2" a="1"/>
  <c r="W204" s="1"/>
  <c r="V204" s="1"/>
  <c r="R208" a="1"/>
  <c r="R208" s="1"/>
  <c r="I216" a="1"/>
  <c r="I216" s="1"/>
  <c r="W220" a="1"/>
  <c r="W220" s="1"/>
  <c r="V220" s="1"/>
  <c r="AC222" a="1"/>
  <c r="AC222" s="1"/>
  <c r="C222" i="11" s="1"/>
  <c r="AB235" i="2" a="1"/>
  <c r="AB235" s="1"/>
  <c r="AC245" a="1"/>
  <c r="AC245" s="1"/>
  <c r="C245" i="11" s="1"/>
  <c r="W248" i="2" a="1"/>
  <c r="W248" s="1"/>
  <c r="V248" s="1"/>
  <c r="H263" a="1"/>
  <c r="H263" s="1"/>
  <c r="B267" a="1"/>
  <c r="B267" s="1"/>
  <c r="C275" a="1"/>
  <c r="C275" s="1"/>
  <c r="AB278" a="1"/>
  <c r="AB278" s="1"/>
  <c r="J286" a="1"/>
  <c r="J286" s="1"/>
  <c r="C286" i="9" s="1"/>
  <c r="B291" i="2" a="1"/>
  <c r="B291" s="1"/>
  <c r="A291" s="1" a="1"/>
  <c r="A291" s="1"/>
  <c r="B175" i="11"/>
  <c r="A175" s="1"/>
  <c r="AA175" i="2"/>
  <c r="B234" i="11"/>
  <c r="A234" s="1"/>
  <c r="AA234" i="2"/>
  <c r="I45" a="1"/>
  <c r="I45" s="1"/>
  <c r="I91" a="1"/>
  <c r="I91" s="1"/>
  <c r="J91" i="9" s="1"/>
  <c r="R219" i="2" a="1"/>
  <c r="R219" s="1"/>
  <c r="AC121" a="1"/>
  <c r="AC121" s="1"/>
  <c r="C121" i="11" s="1"/>
  <c r="O9" i="2" a="1"/>
  <c r="O9" s="1"/>
  <c r="C9" i="13" s="1"/>
  <c r="N10" i="2" a="1"/>
  <c r="N10" s="1"/>
  <c r="J12" a="1"/>
  <c r="J12" s="1"/>
  <c r="C12" i="9" s="1"/>
  <c r="I13" i="2" a="1"/>
  <c r="I13" s="1"/>
  <c r="J13" i="9" s="1"/>
  <c r="D15" i="2" a="1"/>
  <c r="D15" s="1"/>
  <c r="C15" i="5" s="1"/>
  <c r="C16" i="2" a="1"/>
  <c r="C16" s="1"/>
  <c r="C17" a="1"/>
  <c r="C17" s="1"/>
  <c r="C20" a="1"/>
  <c r="C20" s="1"/>
  <c r="D21" a="1"/>
  <c r="D21" s="1"/>
  <c r="C21" i="5" s="1"/>
  <c r="D24" i="2" a="1"/>
  <c r="D24" s="1"/>
  <c r="C24" i="5" s="1"/>
  <c r="I29" i="2" a="1"/>
  <c r="I29" s="1"/>
  <c r="J29" i="9" s="1"/>
  <c r="AB36" i="2" a="1"/>
  <c r="AB36" s="1"/>
  <c r="D39" a="1"/>
  <c r="D39" s="1"/>
  <c r="C39" i="5" s="1"/>
  <c r="D40" i="2" a="1"/>
  <c r="D40" s="1"/>
  <c r="C40" i="5" s="1"/>
  <c r="N49" i="2" a="1"/>
  <c r="N49" s="1"/>
  <c r="S50" a="1"/>
  <c r="S50" s="1"/>
  <c r="C50" i="7" s="1"/>
  <c r="AB51" i="2" a="1"/>
  <c r="AB51" s="1"/>
  <c r="C53" a="1"/>
  <c r="C53" s="1"/>
  <c r="I54" a="1"/>
  <c r="I54" s="1"/>
  <c r="J54" i="9" s="1"/>
  <c r="X63" i="2" a="1"/>
  <c r="X63" s="1"/>
  <c r="M67" a="1"/>
  <c r="M67" s="1"/>
  <c r="B67" i="13" s="1"/>
  <c r="A67" s="1"/>
  <c r="O74" i="2" a="1"/>
  <c r="O74" s="1"/>
  <c r="C74" i="13" s="1"/>
  <c r="AC76" i="2" a="1"/>
  <c r="AC76" s="1"/>
  <c r="C76" i="11" s="1"/>
  <c r="D78" i="2" a="1"/>
  <c r="D78" s="1"/>
  <c r="C78" i="5" s="1"/>
  <c r="J79" i="2" a="1"/>
  <c r="J79" s="1"/>
  <c r="C79" i="9" s="1"/>
  <c r="W81" i="2" a="1"/>
  <c r="W81" s="1"/>
  <c r="V81" s="1"/>
  <c r="B83" a="1"/>
  <c r="B83" s="1"/>
  <c r="N89" a="1"/>
  <c r="N89" s="1"/>
  <c r="W90" a="1"/>
  <c r="W90" s="1"/>
  <c r="V90" s="1"/>
  <c r="B92" a="1"/>
  <c r="B92" s="1"/>
  <c r="W95" a="1"/>
  <c r="W95" s="1"/>
  <c r="V95" s="1"/>
  <c r="B97" a="1"/>
  <c r="B97" s="1"/>
  <c r="R99" a="1"/>
  <c r="R99" s="1"/>
  <c r="N103" a="1"/>
  <c r="N103" s="1"/>
  <c r="J107" a="1"/>
  <c r="J107" s="1"/>
  <c r="C107" i="9" s="1"/>
  <c r="S112" i="2" a="1"/>
  <c r="S112" s="1"/>
  <c r="C112" i="7" s="1"/>
  <c r="AC115" i="2" a="1"/>
  <c r="AC115" s="1"/>
  <c r="C115" i="11" s="1"/>
  <c r="S117" i="2" a="1"/>
  <c r="S117" s="1"/>
  <c r="C117" i="7" s="1"/>
  <c r="H128" i="2" a="1"/>
  <c r="H128" s="1"/>
  <c r="D132" a="1"/>
  <c r="D132" s="1"/>
  <c r="C132" i="5" s="1"/>
  <c r="AC133" i="2" a="1"/>
  <c r="AC133" s="1"/>
  <c r="C133" i="11" s="1"/>
  <c r="W135" i="2" a="1"/>
  <c r="W135" s="1"/>
  <c r="V135" s="1"/>
  <c r="R137" a="1"/>
  <c r="R137" s="1"/>
  <c r="N139" a="1"/>
  <c r="N139" s="1"/>
  <c r="M141" a="1"/>
  <c r="M141" s="1"/>
  <c r="B141" i="13" s="1"/>
  <c r="A141" s="1"/>
  <c r="W148" i="2" a="1"/>
  <c r="W148" s="1"/>
  <c r="V148" s="1"/>
  <c r="D160" a="1"/>
  <c r="D160" s="1"/>
  <c r="C160" i="5" s="1"/>
  <c r="AC161" i="2" a="1"/>
  <c r="AC161" s="1"/>
  <c r="C161" i="11" s="1"/>
  <c r="W163" i="2" a="1"/>
  <c r="W163" s="1"/>
  <c r="V163" s="1"/>
  <c r="R165" a="1"/>
  <c r="R165" s="1"/>
  <c r="N167" a="1"/>
  <c r="N167" s="1"/>
  <c r="D188" a="1"/>
  <c r="D188" s="1"/>
  <c r="C188" i="5" s="1"/>
  <c r="W191" i="2" a="1"/>
  <c r="W191" s="1"/>
  <c r="V191" s="1"/>
  <c r="N195" a="1"/>
  <c r="N195" s="1"/>
  <c r="L195" s="1"/>
  <c r="J199" a="1"/>
  <c r="J199" s="1"/>
  <c r="C199" i="9" s="1"/>
  <c r="N210" i="2" a="1"/>
  <c r="N210" s="1"/>
  <c r="L210" s="1"/>
  <c r="J212" a="1"/>
  <c r="J212" s="1"/>
  <c r="C212" i="9" s="1"/>
  <c r="R216" i="2" a="1"/>
  <c r="R216" s="1"/>
  <c r="R231" a="1"/>
  <c r="R231" s="1"/>
  <c r="B236" a="1"/>
  <c r="B236" s="1"/>
  <c r="M238" a="1"/>
  <c r="M238" s="1"/>
  <c r="S255" a="1"/>
  <c r="S255" s="1"/>
  <c r="C255" i="7" s="1"/>
  <c r="N259" i="2" a="1"/>
  <c r="N259" s="1"/>
  <c r="L259" s="1"/>
  <c r="D240" a="1"/>
  <c r="D240" s="1"/>
  <c r="C240" i="5" s="1"/>
  <c r="O181" i="2" a="1"/>
  <c r="O181" s="1"/>
  <c r="C181" i="13" s="1"/>
  <c r="C182" i="2" a="1"/>
  <c r="C182" s="1"/>
  <c r="B185" a="1"/>
  <c r="B185" s="1"/>
  <c r="O188" a="1"/>
  <c r="O188" s="1"/>
  <c r="C189" a="1"/>
  <c r="C189" s="1"/>
  <c r="I190" a="1"/>
  <c r="I190" s="1"/>
  <c r="J190" i="9" s="1"/>
  <c r="B192" i="2" a="1"/>
  <c r="B192" s="1"/>
  <c r="O195" a="1"/>
  <c r="O195" s="1"/>
  <c r="C196" a="1"/>
  <c r="C196" s="1"/>
  <c r="I197" a="1"/>
  <c r="I197" s="1"/>
  <c r="J197" i="9" s="1"/>
  <c r="B199" i="2" a="1"/>
  <c r="B199" s="1"/>
  <c r="O202" a="1"/>
  <c r="O202" s="1"/>
  <c r="C203" a="1"/>
  <c r="C203" s="1"/>
  <c r="I204" a="1"/>
  <c r="I204" s="1"/>
  <c r="J204" i="9" s="1"/>
  <c r="N205" i="2" a="1"/>
  <c r="N205" s="1"/>
  <c r="L205" s="1"/>
  <c r="B206" a="1"/>
  <c r="B206" s="1"/>
  <c r="J208" a="1"/>
  <c r="J208" s="1"/>
  <c r="C208" i="9" s="1"/>
  <c r="O209" i="2" a="1"/>
  <c r="O209" s="1"/>
  <c r="C210" a="1"/>
  <c r="C210" s="1"/>
  <c r="W215" a="1"/>
  <c r="W215" s="1"/>
  <c r="V215" s="1"/>
  <c r="B217" a="1"/>
  <c r="B217" s="1"/>
  <c r="J218" a="1"/>
  <c r="J218" s="1"/>
  <c r="C218" i="9" s="1"/>
  <c r="J220" i="2" a="1"/>
  <c r="J220" s="1"/>
  <c r="C220" i="9" s="1"/>
  <c r="N222" i="2" a="1"/>
  <c r="N222" s="1"/>
  <c r="L222" s="1"/>
  <c r="N224" a="1"/>
  <c r="N224" s="1"/>
  <c r="L224" s="1"/>
  <c r="N226" a="1"/>
  <c r="N226" s="1"/>
  <c r="L226" s="1"/>
  <c r="H227" a="1"/>
  <c r="H227" s="1"/>
  <c r="C236" a="1"/>
  <c r="C236" s="1"/>
  <c r="C238" a="1"/>
  <c r="C238" s="1"/>
  <c r="S243" a="1"/>
  <c r="S243" s="1"/>
  <c r="C243" i="7" s="1"/>
  <c r="N256" i="2" a="1"/>
  <c r="N256" s="1"/>
  <c r="L256" s="1"/>
  <c r="R257" a="1"/>
  <c r="R257" s="1"/>
  <c r="S263" a="1"/>
  <c r="S263" s="1"/>
  <c r="C263" i="7" s="1"/>
  <c r="S264" i="2" a="1"/>
  <c r="S264" s="1"/>
  <c r="C264" i="7" s="1"/>
  <c r="M267" i="2" a="1"/>
  <c r="M267" s="1"/>
  <c r="M268" a="1"/>
  <c r="M268" s="1"/>
  <c r="N273" a="1"/>
  <c r="N273" s="1"/>
  <c r="L273" s="1"/>
  <c r="N274" a="1"/>
  <c r="N274" s="1"/>
  <c r="L274" s="1"/>
  <c r="O279" a="1"/>
  <c r="O279" s="1"/>
  <c r="O280" a="1"/>
  <c r="O280" s="1"/>
  <c r="M285" a="1"/>
  <c r="M285" s="1"/>
  <c r="H299" a="1"/>
  <c r="H299" s="1"/>
  <c r="G299" s="1" a="1"/>
  <c r="G299" s="1"/>
  <c r="J255" a="1"/>
  <c r="J255" s="1"/>
  <c r="C255" i="9" s="1"/>
  <c r="C260" i="2" a="1"/>
  <c r="C260" s="1"/>
  <c r="D266" a="1"/>
  <c r="D266" s="1"/>
  <c r="C266" i="5" s="1"/>
  <c r="H278" i="2" a="1"/>
  <c r="H278" s="1"/>
  <c r="B294" a="1"/>
  <c r="B294" s="1"/>
  <c r="A294" s="1" a="1"/>
  <c r="A294" s="1"/>
  <c r="B299" a="1"/>
  <c r="B299" s="1"/>
  <c r="A299" s="1" a="1"/>
  <c r="A299" s="1"/>
  <c r="B288" a="1"/>
  <c r="B288" s="1"/>
  <c r="A288" s="1" a="1"/>
  <c r="A288" s="1"/>
  <c r="C287" a="1"/>
  <c r="C287" s="1"/>
  <c r="D286" a="1"/>
  <c r="D286" s="1"/>
  <c r="C286" i="5" s="1"/>
  <c r="B280" i="2" a="1"/>
  <c r="B280" s="1"/>
  <c r="C279" a="1"/>
  <c r="C279" s="1"/>
  <c r="D278" a="1"/>
  <c r="D278" s="1"/>
  <c r="C278" i="5" s="1"/>
  <c r="B272" i="2" a="1"/>
  <c r="B272" s="1"/>
  <c r="C271" a="1"/>
  <c r="C271" s="1"/>
  <c r="D270" a="1"/>
  <c r="D270" s="1"/>
  <c r="C270" i="5" s="1"/>
  <c r="B264" i="2" a="1"/>
  <c r="B264" s="1"/>
  <c r="C263" a="1"/>
  <c r="C263" s="1"/>
  <c r="D262" a="1"/>
  <c r="D262" s="1"/>
  <c r="C262" i="5" s="1"/>
  <c r="B256" i="2" a="1"/>
  <c r="B256" s="1"/>
  <c r="C255" a="1"/>
  <c r="C255" s="1"/>
  <c r="D254" a="1"/>
  <c r="D254" s="1"/>
  <c r="C254" i="5" s="1"/>
  <c r="D248" i="2" a="1"/>
  <c r="D248" s="1"/>
  <c r="C248" i="5" s="1"/>
  <c r="C246" i="2" a="1"/>
  <c r="C246" s="1"/>
  <c r="B244" a="1"/>
  <c r="B244" s="1"/>
  <c r="D232" a="1"/>
  <c r="D232" s="1"/>
  <c r="C232" i="5" s="1"/>
  <c r="C230" i="2" a="1"/>
  <c r="C230" s="1"/>
  <c r="B228" a="1"/>
  <c r="B228" s="1"/>
  <c r="D293" a="1"/>
  <c r="D293" s="1"/>
  <c r="D241" a="1"/>
  <c r="D241" s="1"/>
  <c r="C241" i="5" s="1"/>
  <c r="C239" i="2" a="1"/>
  <c r="C239" s="1"/>
  <c r="B237" a="1"/>
  <c r="B237" s="1"/>
  <c r="D225" a="1"/>
  <c r="D225" s="1"/>
  <c r="C225" i="5" s="1"/>
  <c r="C223" i="2" a="1"/>
  <c r="C223" s="1"/>
  <c r="B221" a="1"/>
  <c r="B221" s="1"/>
  <c r="D209" a="1"/>
  <c r="D209" s="1"/>
  <c r="C209" i="5" s="1"/>
  <c r="C207" i="2" a="1"/>
  <c r="C207" s="1"/>
  <c r="B205" a="1"/>
  <c r="B205" s="1"/>
  <c r="D193" a="1"/>
  <c r="D193" s="1"/>
  <c r="C193" i="5" s="1"/>
  <c r="C191" i="2" a="1"/>
  <c r="C191" s="1"/>
  <c r="B189" a="1"/>
  <c r="B189" s="1"/>
  <c r="D177" a="1"/>
  <c r="D177" s="1"/>
  <c r="C177" i="5" s="1"/>
  <c r="W177" s="1"/>
  <c r="C175" i="2" a="1"/>
  <c r="C175" s="1"/>
  <c r="B173" a="1"/>
  <c r="B173" s="1"/>
  <c r="D161" a="1"/>
  <c r="D161" s="1"/>
  <c r="C161" i="5" s="1"/>
  <c r="C159" i="2" a="1"/>
  <c r="C159" s="1"/>
  <c r="B157" a="1"/>
  <c r="B157" s="1"/>
  <c r="D145" a="1"/>
  <c r="D145" s="1"/>
  <c r="C145" i="5" s="1"/>
  <c r="C143" i="2" a="1"/>
  <c r="C143" s="1"/>
  <c r="B141" a="1"/>
  <c r="B141" s="1"/>
  <c r="D129" a="1"/>
  <c r="D129" s="1"/>
  <c r="C129" i="5" s="1"/>
  <c r="C127" i="2" a="1"/>
  <c r="C127" s="1"/>
  <c r="B125" a="1"/>
  <c r="B125" s="1"/>
  <c r="D113" a="1"/>
  <c r="D113" s="1"/>
  <c r="C113" i="5" s="1"/>
  <c r="C111" i="2" a="1"/>
  <c r="C111" s="1"/>
  <c r="B109" a="1"/>
  <c r="B109" s="1"/>
  <c r="D97" a="1"/>
  <c r="D97" s="1"/>
  <c r="C97" i="5" s="1"/>
  <c r="C95" i="2" a="1"/>
  <c r="C95" s="1"/>
  <c r="B93" a="1"/>
  <c r="B93" s="1"/>
  <c r="D81" a="1"/>
  <c r="D81" s="1"/>
  <c r="C81" i="5" s="1"/>
  <c r="J81" s="1"/>
  <c r="D300" i="2" a="1"/>
  <c r="D300" s="1"/>
  <c r="D296" a="1"/>
  <c r="D296" s="1"/>
  <c r="B287" a="1"/>
  <c r="B287" s="1"/>
  <c r="A287" s="1" a="1"/>
  <c r="A287" s="1"/>
  <c r="C286" a="1"/>
  <c r="C286" s="1"/>
  <c r="D285" a="1"/>
  <c r="D285" s="1"/>
  <c r="C285" i="5" s="1"/>
  <c r="B279" i="2" a="1"/>
  <c r="B279" s="1"/>
  <c r="C278" a="1"/>
  <c r="C278" s="1"/>
  <c r="D277" a="1"/>
  <c r="D277" s="1"/>
  <c r="C277" i="5" s="1"/>
  <c r="B271" i="2" a="1"/>
  <c r="B271" s="1"/>
  <c r="C270" a="1"/>
  <c r="C270" s="1"/>
  <c r="D269" a="1"/>
  <c r="D269" s="1"/>
  <c r="C269" i="5" s="1"/>
  <c r="B263" i="2" a="1"/>
  <c r="B263" s="1"/>
  <c r="C262" a="1"/>
  <c r="C262" s="1"/>
  <c r="D261" a="1"/>
  <c r="D261" s="1"/>
  <c r="C261" i="5" s="1"/>
  <c r="B255" i="2" a="1"/>
  <c r="B255" s="1"/>
  <c r="C254" a="1"/>
  <c r="C254" s="1"/>
  <c r="D253" a="1"/>
  <c r="D253" s="1"/>
  <c r="C253" i="5" s="1"/>
  <c r="D250" i="2" a="1"/>
  <c r="D250" s="1"/>
  <c r="C250" i="5" s="1"/>
  <c r="C248" i="2" a="1"/>
  <c r="C248" s="1"/>
  <c r="B246" a="1"/>
  <c r="B246" s="1"/>
  <c r="B293" a="1"/>
  <c r="B293" s="1"/>
  <c r="A293" s="1" a="1"/>
  <c r="A293" s="1"/>
  <c r="D243" a="1"/>
  <c r="D243" s="1"/>
  <c r="C243" i="5" s="1"/>
  <c r="C241" i="2" a="1"/>
  <c r="C241" s="1"/>
  <c r="B300" a="1"/>
  <c r="B300" s="1"/>
  <c r="A300" s="1" a="1"/>
  <c r="A300" s="1"/>
  <c r="B296" a="1"/>
  <c r="B296" s="1"/>
  <c r="A296" s="1" a="1"/>
  <c r="A296" s="1"/>
  <c r="B286" a="1"/>
  <c r="B286" s="1"/>
  <c r="C285" a="1"/>
  <c r="C285" s="1"/>
  <c r="D284" a="1"/>
  <c r="D284" s="1"/>
  <c r="C284" i="5" s="1"/>
  <c r="B278" i="2" a="1"/>
  <c r="B278" s="1"/>
  <c r="C277" a="1"/>
  <c r="C277" s="1"/>
  <c r="D276" a="1"/>
  <c r="D276" s="1"/>
  <c r="C276" i="5" s="1"/>
  <c r="B270" i="2" a="1"/>
  <c r="B270" s="1"/>
  <c r="C269" a="1"/>
  <c r="C269" s="1"/>
  <c r="D268" a="1"/>
  <c r="D268" s="1"/>
  <c r="C268" i="5" s="1"/>
  <c r="B262" i="2" a="1"/>
  <c r="B262" s="1"/>
  <c r="C261" a="1"/>
  <c r="C261" s="1"/>
  <c r="D260" a="1"/>
  <c r="D260" s="1"/>
  <c r="C260" i="5" s="1"/>
  <c r="B254" i="2" a="1"/>
  <c r="B254" s="1"/>
  <c r="C253" a="1"/>
  <c r="C253" s="1"/>
  <c r="D252" a="1"/>
  <c r="D252" s="1"/>
  <c r="C252" i="5" s="1"/>
  <c r="D294" i="2" a="1"/>
  <c r="D294" s="1"/>
  <c r="D290" a="1"/>
  <c r="D290" s="1"/>
  <c r="D245" a="1"/>
  <c r="D245" s="1"/>
  <c r="C245" i="5" s="1"/>
  <c r="C243" i="2" a="1"/>
  <c r="C243" s="1"/>
  <c r="B241" a="1"/>
  <c r="B241" s="1"/>
  <c r="D283" a="1"/>
  <c r="D283" s="1"/>
  <c r="C283" i="5" s="1"/>
  <c r="B281" i="2" a="1"/>
  <c r="B281" s="1"/>
  <c r="D274" a="1"/>
  <c r="D274" s="1"/>
  <c r="C274" i="5" s="1"/>
  <c r="C268" i="2" a="1"/>
  <c r="C268" s="1"/>
  <c r="D265" a="1"/>
  <c r="D265" s="1"/>
  <c r="C265" i="5" s="1"/>
  <c r="C259" i="2" a="1"/>
  <c r="C259" s="1"/>
  <c r="D256" a="1"/>
  <c r="D256" s="1"/>
  <c r="C256" i="5" s="1"/>
  <c r="B253" i="2" a="1"/>
  <c r="B253" s="1"/>
  <c r="B298" a="1"/>
  <c r="B298" s="1"/>
  <c r="A298" s="1" a="1"/>
  <c r="A298" s="1"/>
  <c r="B297" a="1"/>
  <c r="B297" s="1"/>
  <c r="A297" s="1" a="1"/>
  <c r="A297" s="1"/>
  <c r="C251" a="1"/>
  <c r="C251" s="1"/>
  <c r="B248" a="1"/>
  <c r="B248" s="1"/>
  <c r="C235" a="1"/>
  <c r="C235" s="1"/>
  <c r="C227" a="1"/>
  <c r="C227" s="1"/>
  <c r="D219" a="1"/>
  <c r="D219" s="1"/>
  <c r="C219" i="5" s="1"/>
  <c r="B198" i="2" a="1"/>
  <c r="B198" s="1"/>
  <c r="B191" a="1"/>
  <c r="B191" s="1"/>
  <c r="B184" a="1"/>
  <c r="B184" s="1"/>
  <c r="B177" a="1"/>
  <c r="B177" s="1"/>
  <c r="B170" a="1"/>
  <c r="B170" s="1"/>
  <c r="B163" a="1"/>
  <c r="B163" s="1"/>
  <c r="B156" a="1"/>
  <c r="B156" s="1"/>
  <c r="C152" a="1"/>
  <c r="C152" s="1"/>
  <c r="B149" a="1"/>
  <c r="B149" s="1"/>
  <c r="C145" a="1"/>
  <c r="C145" s="1"/>
  <c r="B142" a="1"/>
  <c r="B142" s="1"/>
  <c r="C138" a="1"/>
  <c r="C138" s="1"/>
  <c r="B135" a="1"/>
  <c r="B135" s="1"/>
  <c r="C131" a="1"/>
  <c r="C131" s="1"/>
  <c r="B128" a="1"/>
  <c r="B128" s="1"/>
  <c r="C124" a="1"/>
  <c r="C124" s="1"/>
  <c r="B121" a="1"/>
  <c r="B121" s="1"/>
  <c r="C117" a="1"/>
  <c r="C117" s="1"/>
  <c r="B114" a="1"/>
  <c r="B114" s="1"/>
  <c r="C110" a="1"/>
  <c r="C110" s="1"/>
  <c r="B107" a="1"/>
  <c r="B107" s="1"/>
  <c r="C283" a="1"/>
  <c r="C283" s="1"/>
  <c r="D280" a="1"/>
  <c r="D280" s="1"/>
  <c r="C280" i="5" s="1"/>
  <c r="B277" i="2" a="1"/>
  <c r="B277" s="1"/>
  <c r="C274" a="1"/>
  <c r="C274" s="1"/>
  <c r="D271" a="1"/>
  <c r="D271" s="1"/>
  <c r="C271" i="5" s="1"/>
  <c r="B268" i="2" a="1"/>
  <c r="B268" s="1"/>
  <c r="C265" a="1"/>
  <c r="C265" s="1"/>
  <c r="B259" a="1"/>
  <c r="B259" s="1"/>
  <c r="C256" a="1"/>
  <c r="C256" s="1"/>
  <c r="B245" a="1"/>
  <c r="B245" s="1"/>
  <c r="C242" a="1"/>
  <c r="C242" s="1"/>
  <c r="C234" a="1"/>
  <c r="C234" s="1"/>
  <c r="D226" a="1"/>
  <c r="D226" s="1"/>
  <c r="C226" i="5" s="1"/>
  <c r="B220" i="2" a="1"/>
  <c r="B220" s="1"/>
  <c r="D218" a="1"/>
  <c r="D218" s="1"/>
  <c r="C218" i="5" s="1"/>
  <c r="C215" i="2" a="1"/>
  <c r="C215" s="1"/>
  <c r="B212" a="1"/>
  <c r="B212" s="1"/>
  <c r="D211" a="1"/>
  <c r="D211" s="1"/>
  <c r="C211" i="5" s="1"/>
  <c r="B251" i="2" a="1"/>
  <c r="B251" s="1"/>
  <c r="B235" a="1"/>
  <c r="B235" s="1"/>
  <c r="D233" a="1"/>
  <c r="D233" s="1"/>
  <c r="C233" i="5" s="1"/>
  <c r="B227" i="2" a="1"/>
  <c r="B227" s="1"/>
  <c r="C219" a="1"/>
  <c r="C219" s="1"/>
  <c r="B166" a="1"/>
  <c r="B166" s="1"/>
  <c r="B159" a="1"/>
  <c r="B159" s="1"/>
  <c r="B152" a="1"/>
  <c r="B152" s="1"/>
  <c r="B145" a="1"/>
  <c r="B145" s="1"/>
  <c r="B138" a="1"/>
  <c r="B138" s="1"/>
  <c r="B131" a="1"/>
  <c r="B131" s="1"/>
  <c r="B124" a="1"/>
  <c r="B124" s="1"/>
  <c r="C120" a="1"/>
  <c r="C120" s="1"/>
  <c r="B117" a="1"/>
  <c r="B117" s="1"/>
  <c r="B283" a="1"/>
  <c r="B283" s="1"/>
  <c r="C280" a="1"/>
  <c r="C280" s="1"/>
  <c r="B274" a="1"/>
  <c r="B274" s="1"/>
  <c r="D267" a="1"/>
  <c r="D267" s="1"/>
  <c r="C267" i="5" s="1"/>
  <c r="J267" s="1"/>
  <c r="B265" i="2" a="1"/>
  <c r="B265" s="1"/>
  <c r="D258" a="1"/>
  <c r="D258" s="1"/>
  <c r="C258" i="5" s="1"/>
  <c r="C252" i="2" a="1"/>
  <c r="C252" s="1"/>
  <c r="D249" a="1"/>
  <c r="D249" s="1"/>
  <c r="C249" i="5" s="1"/>
  <c r="B242" i="2" a="1"/>
  <c r="B242" s="1"/>
  <c r="B234" a="1"/>
  <c r="B234" s="1"/>
  <c r="C226" a="1"/>
  <c r="C226" s="1"/>
  <c r="C218" a="1"/>
  <c r="C218" s="1"/>
  <c r="B215" a="1"/>
  <c r="B215" s="1"/>
  <c r="C211" a="1"/>
  <c r="C211" s="1"/>
  <c r="B208" a="1"/>
  <c r="B208" s="1"/>
  <c r="C204" a="1"/>
  <c r="C204" s="1"/>
  <c r="B201" a="1"/>
  <c r="B201" s="1"/>
  <c r="C197" a="1"/>
  <c r="C197" s="1"/>
  <c r="B194" a="1"/>
  <c r="B194" s="1"/>
  <c r="C190" a="1"/>
  <c r="C190" s="1"/>
  <c r="B187" a="1"/>
  <c r="B187" s="1"/>
  <c r="D186" a="1"/>
  <c r="D186" s="1"/>
  <c r="C186" i="5" s="1"/>
  <c r="J186" s="1"/>
  <c r="C183" i="2" a="1"/>
  <c r="C183" s="1"/>
  <c r="B180" a="1"/>
  <c r="B180" s="1"/>
  <c r="D179" a="1"/>
  <c r="D179" s="1"/>
  <c r="C179" i="5" s="1"/>
  <c r="C176" i="2" a="1"/>
  <c r="C176" s="1"/>
  <c r="D172" a="1"/>
  <c r="D172" s="1"/>
  <c r="C172" i="5" s="1"/>
  <c r="C169" i="2" a="1"/>
  <c r="C169" s="1"/>
  <c r="D165" a="1"/>
  <c r="D165" s="1"/>
  <c r="C165" i="5" s="1"/>
  <c r="C162" i="2" a="1"/>
  <c r="C162" s="1"/>
  <c r="D158" a="1"/>
  <c r="D158" s="1"/>
  <c r="C158" i="5" s="1"/>
  <c r="J158" s="1"/>
  <c r="C155" i="2" a="1"/>
  <c r="C155" s="1"/>
  <c r="D151" a="1"/>
  <c r="D151" s="1"/>
  <c r="C151" i="5" s="1"/>
  <c r="C148" i="2" a="1"/>
  <c r="C148" s="1"/>
  <c r="D144" a="1"/>
  <c r="D144" s="1"/>
  <c r="C144" i="5" s="1"/>
  <c r="C141" i="2" a="1"/>
  <c r="C141" s="1"/>
  <c r="D137" a="1"/>
  <c r="D137" s="1"/>
  <c r="C137" i="5" s="1"/>
  <c r="C134" i="2" a="1"/>
  <c r="C134" s="1"/>
  <c r="D130" a="1"/>
  <c r="D130" s="1"/>
  <c r="C130" i="5" s="1"/>
  <c r="J130" s="1"/>
  <c r="D123" i="2" a="1"/>
  <c r="D123" s="1"/>
  <c r="C123" i="5" s="1"/>
  <c r="D116" i="2" a="1"/>
  <c r="D116" s="1"/>
  <c r="C116" i="5" s="1"/>
  <c r="W116" s="1"/>
  <c r="C233" i="2" a="1"/>
  <c r="C233" s="1"/>
  <c r="C225" a="1"/>
  <c r="C225" s="1"/>
  <c r="B219" a="1"/>
  <c r="B219" s="1"/>
  <c r="D214" a="1"/>
  <c r="D214" s="1"/>
  <c r="C214" i="5" s="1"/>
  <c r="D207" i="2" a="1"/>
  <c r="D207" s="1"/>
  <c r="C207" i="5" s="1"/>
  <c r="D200" i="2" a="1"/>
  <c r="D200" s="1"/>
  <c r="C200" i="5" s="1"/>
  <c r="B134" i="2" a="1"/>
  <c r="B134" s="1"/>
  <c r="B127" a="1"/>
  <c r="B127" s="1"/>
  <c r="B120" a="1"/>
  <c r="B120" s="1"/>
  <c r="J297" a="1"/>
  <c r="J297" s="1"/>
  <c r="H284" a="1"/>
  <c r="H284" s="1"/>
  <c r="I283" a="1"/>
  <c r="I283" s="1"/>
  <c r="J282" a="1"/>
  <c r="J282" s="1"/>
  <c r="C282" i="9" s="1"/>
  <c r="H276" i="2" a="1"/>
  <c r="H276" s="1"/>
  <c r="I275" a="1"/>
  <c r="I275" s="1"/>
  <c r="J275" i="9" s="1"/>
  <c r="J274" i="2" a="1"/>
  <c r="J274" s="1"/>
  <c r="C274" i="9" s="1"/>
  <c r="H268" i="2" a="1"/>
  <c r="H268" s="1"/>
  <c r="I267" a="1"/>
  <c r="I267" s="1"/>
  <c r="J266" a="1"/>
  <c r="J266" s="1"/>
  <c r="C266" i="9" s="1"/>
  <c r="H260" i="2" a="1"/>
  <c r="H260" s="1"/>
  <c r="I259" a="1"/>
  <c r="I259" s="1"/>
  <c r="J258" a="1"/>
  <c r="J258" s="1"/>
  <c r="C258" i="9" s="1"/>
  <c r="H252" i="2" a="1"/>
  <c r="H252" s="1"/>
  <c r="J240" a="1"/>
  <c r="J240" s="1"/>
  <c r="C240" i="9" s="1"/>
  <c r="I238" i="2" a="1"/>
  <c r="I238" s="1"/>
  <c r="H236" a="1"/>
  <c r="H236" s="1"/>
  <c r="J224" a="1"/>
  <c r="J224" s="1"/>
  <c r="C224" i="9" s="1"/>
  <c r="I222" i="2" a="1"/>
  <c r="I222" s="1"/>
  <c r="H220" a="1"/>
  <c r="H220" s="1"/>
  <c r="H294" a="1"/>
  <c r="H294" s="1"/>
  <c r="G294" s="1" a="1"/>
  <c r="G294" s="1"/>
  <c r="H290" a="1"/>
  <c r="H290" s="1"/>
  <c r="G290" s="1" a="1"/>
  <c r="G290" s="1"/>
  <c r="J249" a="1"/>
  <c r="J249" s="1"/>
  <c r="C249" i="9" s="1"/>
  <c r="I247" i="2" a="1"/>
  <c r="I247" s="1"/>
  <c r="J247" i="9" s="1"/>
  <c r="H245" i="2" a="1"/>
  <c r="H245" s="1"/>
  <c r="J233" a="1"/>
  <c r="J233" s="1"/>
  <c r="C233" i="9" s="1"/>
  <c r="I231" i="2" a="1"/>
  <c r="I231" s="1"/>
  <c r="H229" a="1"/>
  <c r="H229" s="1"/>
  <c r="J217" a="1"/>
  <c r="J217" s="1"/>
  <c r="C217" i="9" s="1"/>
  <c r="I215" i="2" a="1"/>
  <c r="I215" s="1"/>
  <c r="H213" a="1"/>
  <c r="H213" s="1"/>
  <c r="J201" a="1"/>
  <c r="J201" s="1"/>
  <c r="C201" i="9" s="1"/>
  <c r="J201" s="1"/>
  <c r="I199" i="2" a="1"/>
  <c r="I199" s="1"/>
  <c r="J199" i="9" s="1"/>
  <c r="H197" i="2" a="1"/>
  <c r="H197" s="1"/>
  <c r="J185" a="1"/>
  <c r="J185" s="1"/>
  <c r="C185" i="9" s="1"/>
  <c r="I183" i="2" a="1"/>
  <c r="I183" s="1"/>
  <c r="H181" a="1"/>
  <c r="H181" s="1"/>
  <c r="J169" a="1"/>
  <c r="J169" s="1"/>
  <c r="C169" i="9" s="1"/>
  <c r="I167" i="2" a="1"/>
  <c r="I167" s="1"/>
  <c r="H165" a="1"/>
  <c r="H165" s="1"/>
  <c r="J153" a="1"/>
  <c r="J153" s="1"/>
  <c r="C153" i="9" s="1"/>
  <c r="I151" i="2" a="1"/>
  <c r="I151" s="1"/>
  <c r="H149" a="1"/>
  <c r="H149" s="1"/>
  <c r="J137" a="1"/>
  <c r="J137" s="1"/>
  <c r="C137" i="9" s="1"/>
  <c r="I135" i="2" a="1"/>
  <c r="I135" s="1"/>
  <c r="H133" a="1"/>
  <c r="H133" s="1"/>
  <c r="J121" a="1"/>
  <c r="J121" s="1"/>
  <c r="C121" i="9" s="1"/>
  <c r="I119" i="2" a="1"/>
  <c r="I119" s="1"/>
  <c r="J119" i="9" s="1"/>
  <c r="H117" i="2" a="1"/>
  <c r="H117" s="1"/>
  <c r="J105" a="1"/>
  <c r="J105" s="1"/>
  <c r="C105" i="9" s="1"/>
  <c r="I103" i="2" a="1"/>
  <c r="I103" s="1"/>
  <c r="J103" i="9" s="1"/>
  <c r="H101" i="2" a="1"/>
  <c r="H101" s="1"/>
  <c r="J89" a="1"/>
  <c r="J89" s="1"/>
  <c r="C89" i="9" s="1"/>
  <c r="I87" i="2" a="1"/>
  <c r="I87" s="1"/>
  <c r="H85" a="1"/>
  <c r="H85" s="1"/>
  <c r="H297" a="1"/>
  <c r="H297" s="1"/>
  <c r="G297" s="1" a="1"/>
  <c r="G297" s="1"/>
  <c r="H283" a="1"/>
  <c r="H283" s="1"/>
  <c r="I282" a="1"/>
  <c r="I282" s="1"/>
  <c r="J282" i="9" s="1"/>
  <c r="J281" i="2" a="1"/>
  <c r="J281" s="1"/>
  <c r="C281" i="9" s="1"/>
  <c r="H275" i="2" a="1"/>
  <c r="H275" s="1"/>
  <c r="I274" a="1"/>
  <c r="I274" s="1"/>
  <c r="J273" a="1"/>
  <c r="J273" s="1"/>
  <c r="C273" i="9" s="1"/>
  <c r="H267" i="2" a="1"/>
  <c r="H267" s="1"/>
  <c r="I266" a="1"/>
  <c r="I266" s="1"/>
  <c r="J265" a="1"/>
  <c r="J265" s="1"/>
  <c r="C265" i="9" s="1"/>
  <c r="H259" i="2" a="1"/>
  <c r="H259" s="1"/>
  <c r="I258" a="1"/>
  <c r="I258" s="1"/>
  <c r="J258" i="9" s="1"/>
  <c r="J257" i="2" a="1"/>
  <c r="J257" s="1"/>
  <c r="C257" i="9" s="1"/>
  <c r="J242" i="2" a="1"/>
  <c r="J242" s="1"/>
  <c r="C242" i="9" s="1"/>
  <c r="I240" i="2" a="1"/>
  <c r="I240" s="1"/>
  <c r="J240" i="9" s="1"/>
  <c r="J291" i="2" a="1"/>
  <c r="J291" s="1"/>
  <c r="J251" a="1"/>
  <c r="J251" s="1"/>
  <c r="C251" i="9" s="1"/>
  <c r="I249" i="2" a="1"/>
  <c r="I249" s="1"/>
  <c r="J249" i="9" s="1"/>
  <c r="H247" i="2" a="1"/>
  <c r="H247" s="1"/>
  <c r="J298" a="1"/>
  <c r="J298" s="1"/>
  <c r="J288" a="1"/>
  <c r="J288" s="1"/>
  <c r="H282" a="1"/>
  <c r="H282" s="1"/>
  <c r="I281" a="1"/>
  <c r="I281" s="1"/>
  <c r="J280" a="1"/>
  <c r="J280" s="1"/>
  <c r="C280" i="9" s="1"/>
  <c r="H274" i="2" a="1"/>
  <c r="H274" s="1"/>
  <c r="I273" a="1"/>
  <c r="I273" s="1"/>
  <c r="J273" i="9" s="1"/>
  <c r="J272" i="2" a="1"/>
  <c r="J272" s="1"/>
  <c r="C272" i="9" s="1"/>
  <c r="H266" i="2" a="1"/>
  <c r="H266" s="1"/>
  <c r="I265" a="1"/>
  <c r="I265" s="1"/>
  <c r="J265" i="9" s="1"/>
  <c r="J264" i="2" a="1"/>
  <c r="J264" s="1"/>
  <c r="C264" i="9" s="1"/>
  <c r="H258" i="2" a="1"/>
  <c r="H258" s="1"/>
  <c r="I257" a="1"/>
  <c r="I257" s="1"/>
  <c r="J257" i="9" s="1"/>
  <c r="J256" i="2" a="1"/>
  <c r="J256" s="1"/>
  <c r="C256" i="9" s="1"/>
  <c r="H291" i="2" a="1"/>
  <c r="H291" s="1"/>
  <c r="G291" s="1" a="1"/>
  <c r="G291" s="1"/>
  <c r="I251" a="1"/>
  <c r="I251" s="1"/>
  <c r="J251" i="9" s="1"/>
  <c r="H249" i="2" a="1"/>
  <c r="H249" s="1"/>
  <c r="H286" a="1"/>
  <c r="H286" s="1"/>
  <c r="J279" a="1"/>
  <c r="J279" s="1"/>
  <c r="C279" i="9" s="1"/>
  <c r="H277" i="2" a="1"/>
  <c r="H277" s="1"/>
  <c r="J270" a="1"/>
  <c r="J270" s="1"/>
  <c r="C270" i="9" s="1"/>
  <c r="I264" i="2" a="1"/>
  <c r="I264" s="1"/>
  <c r="J261" a="1"/>
  <c r="J261" s="1"/>
  <c r="C261" i="9" s="1"/>
  <c r="I255" i="2" a="1"/>
  <c r="I255" s="1"/>
  <c r="J255" i="9" s="1"/>
  <c r="J252" i="2" a="1"/>
  <c r="J252" s="1"/>
  <c r="C252" i="9" s="1"/>
  <c r="H296" i="2" a="1"/>
  <c r="H296" s="1"/>
  <c r="G296" s="1" a="1"/>
  <c r="G296" s="1"/>
  <c r="I239" a="1"/>
  <c r="I239" s="1"/>
  <c r="J231" a="1"/>
  <c r="J231" s="1"/>
  <c r="C231" i="9" s="1"/>
  <c r="H225" i="2" a="1"/>
  <c r="H225" s="1"/>
  <c r="J223" a="1"/>
  <c r="J223" s="1"/>
  <c r="C223" i="9" s="1"/>
  <c r="I217" i="2" a="1"/>
  <c r="I217" s="1"/>
  <c r="J217" i="9" s="1"/>
  <c r="H214" i="2" a="1"/>
  <c r="H214" s="1"/>
  <c r="I210" a="1"/>
  <c r="I210" s="1"/>
  <c r="H207" a="1"/>
  <c r="H207" s="1"/>
  <c r="I203" a="1"/>
  <c r="I203" s="1"/>
  <c r="J203" i="9" s="1"/>
  <c r="H200" i="2" a="1"/>
  <c r="H200" s="1"/>
  <c r="I196" a="1"/>
  <c r="I196" s="1"/>
  <c r="J196" i="9" s="1"/>
  <c r="H193" i="2" a="1"/>
  <c r="H193" s="1"/>
  <c r="I189" a="1"/>
  <c r="I189" s="1"/>
  <c r="H186" a="1"/>
  <c r="H186" s="1"/>
  <c r="I182" a="1"/>
  <c r="I182" s="1"/>
  <c r="J182" i="9" s="1"/>
  <c r="H179" i="2" a="1"/>
  <c r="H179" s="1"/>
  <c r="J178" a="1"/>
  <c r="J178" s="1"/>
  <c r="C178" i="9" s="1"/>
  <c r="I175" i="2" a="1"/>
  <c r="I175" s="1"/>
  <c r="J175" i="9" s="1"/>
  <c r="H172" i="2" a="1"/>
  <c r="H172" s="1"/>
  <c r="J171" a="1"/>
  <c r="J171" s="1"/>
  <c r="C171" i="9" s="1"/>
  <c r="I168" i="2" a="1"/>
  <c r="I168" s="1"/>
  <c r="J168" i="9" s="1"/>
  <c r="J164" i="2" a="1"/>
  <c r="J164" s="1"/>
  <c r="C164" i="9" s="1"/>
  <c r="I161" i="2" a="1"/>
  <c r="I161" s="1"/>
  <c r="J161" i="9" s="1"/>
  <c r="J157" i="2" a="1"/>
  <c r="J157" s="1"/>
  <c r="C157" i="9" s="1"/>
  <c r="I154" i="2" a="1"/>
  <c r="I154" s="1"/>
  <c r="J154" i="9" s="1"/>
  <c r="J150" i="2" a="1"/>
  <c r="J150" s="1"/>
  <c r="C150" i="9" s="1"/>
  <c r="I147" i="2" a="1"/>
  <c r="I147" s="1"/>
  <c r="J147" i="9" s="1"/>
  <c r="J143" i="2" a="1"/>
  <c r="J143" s="1"/>
  <c r="C143" i="9" s="1"/>
  <c r="I140" i="2" a="1"/>
  <c r="I140" s="1"/>
  <c r="J140" i="9" s="1"/>
  <c r="J136" i="2" a="1"/>
  <c r="J136" s="1"/>
  <c r="C136" i="9" s="1"/>
  <c r="I133" i="2" a="1"/>
  <c r="I133" s="1"/>
  <c r="J133" i="9" s="1"/>
  <c r="J129" i="2" a="1"/>
  <c r="J129" s="1"/>
  <c r="C129" i="9" s="1"/>
  <c r="I126" i="2" a="1"/>
  <c r="I126" s="1"/>
  <c r="J126" i="9" s="1"/>
  <c r="J122" i="2" a="1"/>
  <c r="J122" s="1"/>
  <c r="C122" i="9" s="1"/>
  <c r="J115" i="2" a="1"/>
  <c r="J115" s="1"/>
  <c r="C115" i="9" s="1"/>
  <c r="J108" i="2" a="1"/>
  <c r="J108" s="1"/>
  <c r="C108" i="9" s="1"/>
  <c r="I288" i="2" a="1"/>
  <c r="I288" s="1"/>
  <c r="J285" a="1"/>
  <c r="J285" s="1"/>
  <c r="C285" i="9" s="1"/>
  <c r="I279" i="2" a="1"/>
  <c r="I279" s="1"/>
  <c r="J279" i="9" s="1"/>
  <c r="J276" i="2" a="1"/>
  <c r="J276" s="1"/>
  <c r="C276" i="9" s="1"/>
  <c r="H273" i="2" a="1"/>
  <c r="H273" s="1"/>
  <c r="I270" a="1"/>
  <c r="I270" s="1"/>
  <c r="J267" a="1"/>
  <c r="J267" s="1"/>
  <c r="C267" i="9" s="1"/>
  <c r="H264" i="2" a="1"/>
  <c r="H264" s="1"/>
  <c r="I261" a="1"/>
  <c r="I261" s="1"/>
  <c r="J261" i="9" s="1"/>
  <c r="H255" i="2" a="1"/>
  <c r="H255" s="1"/>
  <c r="I252" a="1"/>
  <c r="I252" s="1"/>
  <c r="J252" i="9" s="1"/>
  <c r="H246" i="2" a="1"/>
  <c r="H246" s="1"/>
  <c r="I243" a="1"/>
  <c r="I243" s="1"/>
  <c r="J243" i="9" s="1"/>
  <c r="J238" i="2" a="1"/>
  <c r="J238" s="1"/>
  <c r="C238" i="9" s="1"/>
  <c r="H232" i="2" a="1"/>
  <c r="H232" s="1"/>
  <c r="J230" a="1"/>
  <c r="J230" s="1"/>
  <c r="C230" i="9" s="1"/>
  <c r="H224" i="2" a="1"/>
  <c r="H224" s="1"/>
  <c r="J213" a="1"/>
  <c r="J213" s="1"/>
  <c r="C213" i="9" s="1"/>
  <c r="H240" i="2" a="1"/>
  <c r="H240" s="1"/>
  <c r="H239" a="1"/>
  <c r="H239" s="1"/>
  <c r="J237" a="1"/>
  <c r="J237" s="1"/>
  <c r="C237" i="9" s="1"/>
  <c r="H231" i="2" a="1"/>
  <c r="H231" s="1"/>
  <c r="I223" a="1"/>
  <c r="I223" s="1"/>
  <c r="H217" a="1"/>
  <c r="H217" s="1"/>
  <c r="H210" a="1"/>
  <c r="H210" s="1"/>
  <c r="H203" a="1"/>
  <c r="H203" s="1"/>
  <c r="H196" a="1"/>
  <c r="H196" s="1"/>
  <c r="I192" a="1"/>
  <c r="I192" s="1"/>
  <c r="J192" i="9" s="1"/>
  <c r="H189" i="2" a="1"/>
  <c r="H189" s="1"/>
  <c r="I185" a="1"/>
  <c r="I185" s="1"/>
  <c r="J185" i="9" s="1"/>
  <c r="H182" i="2" a="1"/>
  <c r="H182" s="1"/>
  <c r="I178" a="1"/>
  <c r="I178" s="1"/>
  <c r="J178" i="9" s="1"/>
  <c r="H175" i="2" a="1"/>
  <c r="H175" s="1"/>
  <c r="I171" a="1"/>
  <c r="I171" s="1"/>
  <c r="J171" i="9" s="1"/>
  <c r="H168" i="2" a="1"/>
  <c r="H168" s="1"/>
  <c r="I164" a="1"/>
  <c r="I164" s="1"/>
  <c r="J164" i="9" s="1"/>
  <c r="H161" i="2" a="1"/>
  <c r="H161" s="1"/>
  <c r="I157" a="1"/>
  <c r="I157" s="1"/>
  <c r="H154" a="1"/>
  <c r="H154" s="1"/>
  <c r="I150" a="1"/>
  <c r="I150" s="1"/>
  <c r="J150" i="9" s="1"/>
  <c r="H147" i="2" a="1"/>
  <c r="H147" s="1"/>
  <c r="J146" a="1"/>
  <c r="J146" s="1"/>
  <c r="C146" i="9" s="1"/>
  <c r="I143" i="2" a="1"/>
  <c r="I143" s="1"/>
  <c r="J143" i="9" s="1"/>
  <c r="H140" i="2" a="1"/>
  <c r="H140" s="1"/>
  <c r="J139" a="1"/>
  <c r="J139" s="1"/>
  <c r="C139" i="9" s="1"/>
  <c r="I136" i="2" a="1"/>
  <c r="I136" s="1"/>
  <c r="J136" i="9" s="1"/>
  <c r="J132" i="2" a="1"/>
  <c r="J132" s="1"/>
  <c r="C132" i="9" s="1"/>
  <c r="I129" i="2" a="1"/>
  <c r="I129" s="1"/>
  <c r="J129" i="9" s="1"/>
  <c r="J125" i="2" a="1"/>
  <c r="J125" s="1"/>
  <c r="C125" i="9" s="1"/>
  <c r="I122" i="2" a="1"/>
  <c r="I122" s="1"/>
  <c r="J122" i="9" s="1"/>
  <c r="J118" i="2" a="1"/>
  <c r="J118" s="1"/>
  <c r="C118" i="9" s="1"/>
  <c r="I115" i="2" a="1"/>
  <c r="I115" s="1"/>
  <c r="J115" i="9" s="1"/>
  <c r="H288" i="2" a="1"/>
  <c r="H288" s="1"/>
  <c r="G288" s="1" a="1"/>
  <c r="G288" s="1"/>
  <c r="I285" a="1"/>
  <c r="I285" s="1"/>
  <c r="H279" a="1"/>
  <c r="H279" s="1"/>
  <c r="I276" a="1"/>
  <c r="I276" s="1"/>
  <c r="H270" a="1"/>
  <c r="H270" s="1"/>
  <c r="J263" a="1"/>
  <c r="J263" s="1"/>
  <c r="C263" i="9" s="1"/>
  <c r="J263" s="1"/>
  <c r="H261" i="2" a="1"/>
  <c r="H261" s="1"/>
  <c r="J254" a="1"/>
  <c r="J254" s="1"/>
  <c r="C254" i="9" s="1"/>
  <c r="J250" i="2" a="1"/>
  <c r="J250" s="1"/>
  <c r="C250" i="9" s="1"/>
  <c r="J244" i="2" a="1"/>
  <c r="J244" s="1"/>
  <c r="C244" i="9" s="1"/>
  <c r="H243" i="2" a="1"/>
  <c r="H243" s="1"/>
  <c r="H238" a="1"/>
  <c r="H238" s="1"/>
  <c r="I230" a="1"/>
  <c r="I230" s="1"/>
  <c r="J230" i="9" s="1"/>
  <c r="J222" i="2" a="1"/>
  <c r="J222" s="1"/>
  <c r="C222" i="9" s="1"/>
  <c r="J216" i="2" a="1"/>
  <c r="J216" s="1"/>
  <c r="C216" i="9" s="1"/>
  <c r="I213" i="2" a="1"/>
  <c r="I213" s="1"/>
  <c r="J213" i="9" s="1"/>
  <c r="J209" i="2" a="1"/>
  <c r="J209" s="1"/>
  <c r="C209" i="9" s="1"/>
  <c r="I206" i="2" a="1"/>
  <c r="I206" s="1"/>
  <c r="J206" i="9" s="1"/>
  <c r="J202" i="2" a="1"/>
  <c r="J202" s="1"/>
  <c r="C202" i="9" s="1"/>
  <c r="J195" i="2" a="1"/>
  <c r="J195" s="1"/>
  <c r="C195" i="9" s="1"/>
  <c r="J188" i="2" a="1"/>
  <c r="J188" s="1"/>
  <c r="C188" i="9" s="1"/>
  <c r="J188" s="1"/>
  <c r="J181" i="2" a="1"/>
  <c r="J181" s="1"/>
  <c r="C181" i="9" s="1"/>
  <c r="J174" i="2" a="1"/>
  <c r="J174" s="1"/>
  <c r="C174" i="9" s="1"/>
  <c r="J167" i="2" a="1"/>
  <c r="J167" s="1"/>
  <c r="C167" i="9" s="1"/>
  <c r="J160" i="2" a="1"/>
  <c r="J160" s="1"/>
  <c r="C160" i="9" s="1"/>
  <c r="I244" i="2" a="1"/>
  <c r="I244" s="1"/>
  <c r="J244" i="9" s="1"/>
  <c r="J241" i="2" a="1"/>
  <c r="J241" s="1"/>
  <c r="C241" i="9" s="1"/>
  <c r="I237" i="2" a="1"/>
  <c r="I237" s="1"/>
  <c r="J237" i="9" s="1"/>
  <c r="J229" i="2" a="1"/>
  <c r="J229" s="1"/>
  <c r="C229" i="9" s="1"/>
  <c r="H223" i="2" a="1"/>
  <c r="H223" s="1"/>
  <c r="J221" a="1"/>
  <c r="J221" s="1"/>
  <c r="C221" i="9" s="1"/>
  <c r="H206" i="2" a="1"/>
  <c r="H206" s="1"/>
  <c r="H199" a="1"/>
  <c r="H199" s="1"/>
  <c r="H192" a="1"/>
  <c r="H192" s="1"/>
  <c r="H185" a="1"/>
  <c r="H185" s="1"/>
  <c r="H178" a="1"/>
  <c r="H178" s="1"/>
  <c r="H171" a="1"/>
  <c r="H171" s="1"/>
  <c r="H164" a="1"/>
  <c r="H164" s="1"/>
  <c r="I160" a="1"/>
  <c r="I160" s="1"/>
  <c r="H157" a="1"/>
  <c r="H157" s="1"/>
  <c r="I153" a="1"/>
  <c r="I153" s="1"/>
  <c r="H150" a="1"/>
  <c r="H150" s="1"/>
  <c r="I146" a="1"/>
  <c r="I146" s="1"/>
  <c r="J146" i="9" s="1"/>
  <c r="H143" i="2" a="1"/>
  <c r="H143" s="1"/>
  <c r="I139" a="1"/>
  <c r="I139" s="1"/>
  <c r="J139" i="9" s="1"/>
  <c r="H136" i="2" a="1"/>
  <c r="H136" s="1"/>
  <c r="I132" a="1"/>
  <c r="I132" s="1"/>
  <c r="J132" i="9" s="1"/>
  <c r="H129" i="2" a="1"/>
  <c r="H129" s="1"/>
  <c r="I125" a="1"/>
  <c r="I125" s="1"/>
  <c r="H122" a="1"/>
  <c r="H122" s="1"/>
  <c r="I118" a="1"/>
  <c r="I118" s="1"/>
  <c r="H115" a="1"/>
  <c r="H115" s="1"/>
  <c r="J114" a="1"/>
  <c r="J114" s="1"/>
  <c r="C114" i="9" s="1"/>
  <c r="J114" s="1"/>
  <c r="N291" i="2" a="1"/>
  <c r="N291" s="1"/>
  <c r="L291" s="1"/>
  <c r="M251" a="1"/>
  <c r="M251" s="1"/>
  <c r="O239" a="1"/>
  <c r="O239" s="1"/>
  <c r="N237" a="1"/>
  <c r="N237" s="1"/>
  <c r="L237" s="1"/>
  <c r="M235" a="1"/>
  <c r="M235" s="1"/>
  <c r="O223" a="1"/>
  <c r="O223" s="1"/>
  <c r="N221" a="1"/>
  <c r="N221" s="1"/>
  <c r="L221" s="1"/>
  <c r="M219" a="1"/>
  <c r="M219" s="1"/>
  <c r="N298" a="1"/>
  <c r="N298" s="1"/>
  <c r="L298" s="1"/>
  <c r="M288" a="1"/>
  <c r="M288" s="1"/>
  <c r="N287" a="1"/>
  <c r="N287" s="1"/>
  <c r="L287" s="1"/>
  <c r="O286" a="1"/>
  <c r="O286" s="1"/>
  <c r="M280" a="1"/>
  <c r="M280" s="1"/>
  <c r="N279" a="1"/>
  <c r="N279" s="1"/>
  <c r="L279" s="1"/>
  <c r="O278" a="1"/>
  <c r="O278" s="1"/>
  <c r="M272" a="1"/>
  <c r="M272" s="1"/>
  <c r="N271" a="1"/>
  <c r="N271" s="1"/>
  <c r="L271" s="1"/>
  <c r="O270" a="1"/>
  <c r="O270" s="1"/>
  <c r="M264" a="1"/>
  <c r="M264" s="1"/>
  <c r="N263" a="1"/>
  <c r="N263" s="1"/>
  <c r="L263" s="1"/>
  <c r="O262" a="1"/>
  <c r="O262" s="1"/>
  <c r="M256" a="1"/>
  <c r="M256" s="1"/>
  <c r="N255" a="1"/>
  <c r="N255" s="1"/>
  <c r="L255" s="1"/>
  <c r="O254" a="1"/>
  <c r="O254" s="1"/>
  <c r="O248" a="1"/>
  <c r="O248" s="1"/>
  <c r="N246" a="1"/>
  <c r="N246" s="1"/>
  <c r="L246" s="1"/>
  <c r="M244" a="1"/>
  <c r="M244" s="1"/>
  <c r="O232" a="1"/>
  <c r="O232" s="1"/>
  <c r="N230" a="1"/>
  <c r="N230" s="1"/>
  <c r="L230" s="1"/>
  <c r="M228" a="1"/>
  <c r="M228" s="1"/>
  <c r="O216" a="1"/>
  <c r="O216" s="1"/>
  <c r="N214" a="1"/>
  <c r="N214" s="1"/>
  <c r="L214" s="1"/>
  <c r="M212" a="1"/>
  <c r="M212" s="1"/>
  <c r="O200" a="1"/>
  <c r="O200" s="1"/>
  <c r="N198" a="1"/>
  <c r="N198" s="1"/>
  <c r="L198" s="1"/>
  <c r="M196" a="1"/>
  <c r="M196" s="1"/>
  <c r="O184" a="1"/>
  <c r="O184" s="1"/>
  <c r="C184" i="13" s="1"/>
  <c r="N182" i="2" a="1"/>
  <c r="N182" s="1"/>
  <c r="M180" a="1"/>
  <c r="M180" s="1"/>
  <c r="B180" i="13" s="1"/>
  <c r="A180" s="1"/>
  <c r="O168" i="2" a="1"/>
  <c r="O168" s="1"/>
  <c r="C168" i="13" s="1"/>
  <c r="N166" i="2" a="1"/>
  <c r="N166" s="1"/>
  <c r="M164" a="1"/>
  <c r="M164" s="1"/>
  <c r="B164" i="13" s="1"/>
  <c r="A164" s="1"/>
  <c r="O152" i="2" a="1"/>
  <c r="O152" s="1"/>
  <c r="C152" i="13" s="1"/>
  <c r="N150" i="2" a="1"/>
  <c r="N150" s="1"/>
  <c r="M148" a="1"/>
  <c r="M148" s="1"/>
  <c r="B148" i="13" s="1"/>
  <c r="A148" s="1"/>
  <c r="O136" i="2" a="1"/>
  <c r="O136" s="1"/>
  <c r="C136" i="13" s="1"/>
  <c r="N134" i="2" a="1"/>
  <c r="N134" s="1"/>
  <c r="M132" a="1"/>
  <c r="M132" s="1"/>
  <c r="B132" i="13" s="1"/>
  <c r="A132" s="1"/>
  <c r="O120" i="2" a="1"/>
  <c r="O120" s="1"/>
  <c r="C120" i="13" s="1"/>
  <c r="N118" i="2" a="1"/>
  <c r="N118" s="1"/>
  <c r="M116" a="1"/>
  <c r="M116" s="1"/>
  <c r="B116" i="13" s="1"/>
  <c r="A116" s="1"/>
  <c r="O104" i="2" a="1"/>
  <c r="O104" s="1"/>
  <c r="C104" i="13" s="1"/>
  <c r="N102" i="2" a="1"/>
  <c r="N102" s="1"/>
  <c r="M100" a="1"/>
  <c r="M100" s="1"/>
  <c r="B100" i="13" s="1"/>
  <c r="A100" s="1"/>
  <c r="O88" i="2" a="1"/>
  <c r="O88" s="1"/>
  <c r="C88" i="13" s="1"/>
  <c r="N86" i="2" a="1"/>
  <c r="N86" s="1"/>
  <c r="M84" a="1"/>
  <c r="M84" s="1"/>
  <c r="B84" i="13" s="1"/>
  <c r="A84" s="1"/>
  <c r="O292" i="2" a="1"/>
  <c r="O292" s="1"/>
  <c r="O241" a="1"/>
  <c r="O241" s="1"/>
  <c r="O299" a="1"/>
  <c r="O299" s="1"/>
  <c r="M287" a="1"/>
  <c r="M287" s="1"/>
  <c r="N286" a="1"/>
  <c r="N286" s="1"/>
  <c r="L286" s="1"/>
  <c r="O285" a="1"/>
  <c r="O285" s="1"/>
  <c r="M279" a="1"/>
  <c r="M279" s="1"/>
  <c r="N278" a="1"/>
  <c r="N278" s="1"/>
  <c r="L278" s="1"/>
  <c r="O277" a="1"/>
  <c r="O277" s="1"/>
  <c r="M271" a="1"/>
  <c r="M271" s="1"/>
  <c r="N270" a="1"/>
  <c r="N270" s="1"/>
  <c r="L270" s="1"/>
  <c r="O269" a="1"/>
  <c r="O269" s="1"/>
  <c r="M263" a="1"/>
  <c r="M263" s="1"/>
  <c r="N262" a="1"/>
  <c r="N262" s="1"/>
  <c r="L262" s="1"/>
  <c r="O261" a="1"/>
  <c r="O261" s="1"/>
  <c r="M255" a="1"/>
  <c r="M255" s="1"/>
  <c r="N254" a="1"/>
  <c r="N254" s="1"/>
  <c r="L254" s="1"/>
  <c r="O253" a="1"/>
  <c r="O253" s="1"/>
  <c r="O250" a="1"/>
  <c r="O250" s="1"/>
  <c r="N248" a="1"/>
  <c r="N248" s="1"/>
  <c r="L248" s="1"/>
  <c r="M246" a="1"/>
  <c r="M246" s="1"/>
  <c r="N292" a="1"/>
  <c r="N292" s="1"/>
  <c r="L292" s="1"/>
  <c r="N299" a="1"/>
  <c r="N299" s="1"/>
  <c r="L299" s="1"/>
  <c r="M286" a="1"/>
  <c r="M286" s="1"/>
  <c r="N285" a="1"/>
  <c r="N285" s="1"/>
  <c r="L285" s="1"/>
  <c r="O284" a="1"/>
  <c r="O284" s="1"/>
  <c r="M278" a="1"/>
  <c r="M278" s="1"/>
  <c r="N277" a="1"/>
  <c r="N277" s="1"/>
  <c r="L277" s="1"/>
  <c r="O276" a="1"/>
  <c r="O276" s="1"/>
  <c r="M270" a="1"/>
  <c r="M270" s="1"/>
  <c r="N269" a="1"/>
  <c r="N269" s="1"/>
  <c r="L269" s="1"/>
  <c r="O268" a="1"/>
  <c r="O268" s="1"/>
  <c r="M262" a="1"/>
  <c r="M262" s="1"/>
  <c r="N261" a="1"/>
  <c r="N261" s="1"/>
  <c r="L261" s="1"/>
  <c r="O260" a="1"/>
  <c r="O260" s="1"/>
  <c r="M254" a="1"/>
  <c r="M254" s="1"/>
  <c r="N253" a="1"/>
  <c r="N253" s="1"/>
  <c r="L253" s="1"/>
  <c r="O252" a="1"/>
  <c r="O252" s="1"/>
  <c r="N250" a="1"/>
  <c r="N250" s="1"/>
  <c r="L250" s="1"/>
  <c r="M248" a="1"/>
  <c r="M248" s="1"/>
  <c r="O294" a="1"/>
  <c r="O294" s="1"/>
  <c r="O293" a="1"/>
  <c r="O293" s="1"/>
  <c r="N288" a="1"/>
  <c r="N288" s="1"/>
  <c r="L288" s="1"/>
  <c r="M282" a="1"/>
  <c r="M282" s="1"/>
  <c r="O275" a="1"/>
  <c r="O275" s="1"/>
  <c r="M273" a="1"/>
  <c r="M273" s="1"/>
  <c r="O266" a="1"/>
  <c r="O266" s="1"/>
  <c r="N260" a="1"/>
  <c r="N260" s="1"/>
  <c r="L260" s="1"/>
  <c r="O257" a="1"/>
  <c r="O257" s="1"/>
  <c r="M250" a="1"/>
  <c r="M250" s="1"/>
  <c r="N247" a="1"/>
  <c r="N247" s="1"/>
  <c r="L247" s="1"/>
  <c r="O244" a="1"/>
  <c r="O244" s="1"/>
  <c r="N241" a="1"/>
  <c r="N241" s="1"/>
  <c r="L241" s="1"/>
  <c r="N236" a="1"/>
  <c r="N236" s="1"/>
  <c r="L236" s="1"/>
  <c r="O228" a="1"/>
  <c r="O228" s="1"/>
  <c r="M222" a="1"/>
  <c r="M222" s="1"/>
  <c r="O220" a="1"/>
  <c r="O220" s="1"/>
  <c r="M216" a="1"/>
  <c r="M216" s="1"/>
  <c r="M209" a="1"/>
  <c r="M209" s="1"/>
  <c r="M202" a="1"/>
  <c r="M202" s="1"/>
  <c r="M195" a="1"/>
  <c r="M195" s="1"/>
  <c r="N191" a="1"/>
  <c r="N191" s="1"/>
  <c r="L191" s="1"/>
  <c r="M188" a="1"/>
  <c r="M188" s="1"/>
  <c r="N184" a="1"/>
  <c r="N184" s="1"/>
  <c r="M181" a="1"/>
  <c r="M181" s="1"/>
  <c r="B181" i="13" s="1"/>
  <c r="A181" s="1"/>
  <c r="N177" i="2" a="1"/>
  <c r="N177" s="1"/>
  <c r="M174" a="1"/>
  <c r="M174" s="1"/>
  <c r="B174" i="13" s="1"/>
  <c r="A174" s="1"/>
  <c r="N170" i="2" a="1"/>
  <c r="N170" s="1"/>
  <c r="M167" a="1"/>
  <c r="M167" s="1"/>
  <c r="B167" i="13" s="1"/>
  <c r="A167" s="1"/>
  <c r="N163" i="2" a="1"/>
  <c r="N163" s="1"/>
  <c r="M160" a="1"/>
  <c r="M160" s="1"/>
  <c r="B160" i="13" s="1"/>
  <c r="A160" s="1"/>
  <c r="N156" i="2" a="1"/>
  <c r="N156" s="1"/>
  <c r="M153" a="1"/>
  <c r="M153" s="1"/>
  <c r="B153" i="13" s="1"/>
  <c r="A153" s="1"/>
  <c r="N149" i="2" a="1"/>
  <c r="N149" s="1"/>
  <c r="M146" a="1"/>
  <c r="M146" s="1"/>
  <c r="B146" i="13" s="1"/>
  <c r="A146" s="1"/>
  <c r="O145" i="2" a="1"/>
  <c r="O145" s="1"/>
  <c r="C145" i="13" s="1"/>
  <c r="N142" i="2" a="1"/>
  <c r="N142" s="1"/>
  <c r="M139" a="1"/>
  <c r="M139" s="1"/>
  <c r="B139" i="13" s="1"/>
  <c r="A139" s="1"/>
  <c r="O138" i="2" a="1"/>
  <c r="O138" s="1"/>
  <c r="C138" i="13" s="1"/>
  <c r="N135" i="2" a="1"/>
  <c r="N135" s="1"/>
  <c r="O131" a="1"/>
  <c r="O131" s="1"/>
  <c r="C131" i="13" s="1"/>
  <c r="N128" i="2" a="1"/>
  <c r="N128" s="1"/>
  <c r="O124" a="1"/>
  <c r="O124" s="1"/>
  <c r="C124" i="13" s="1"/>
  <c r="N121" i="2" a="1"/>
  <c r="N121" s="1"/>
  <c r="O117" a="1"/>
  <c r="O117" s="1"/>
  <c r="C117" i="13" s="1"/>
  <c r="N114" i="2" a="1"/>
  <c r="N114" s="1"/>
  <c r="O110" a="1"/>
  <c r="O110" s="1"/>
  <c r="C110" i="13" s="1"/>
  <c r="N107" i="2" a="1"/>
  <c r="N107" s="1"/>
  <c r="M241" a="1"/>
  <c r="M241" s="1"/>
  <c r="O235" a="1"/>
  <c r="O235" s="1"/>
  <c r="M229" a="1"/>
  <c r="M229" s="1"/>
  <c r="O227" a="1"/>
  <c r="O227" s="1"/>
  <c r="M221" a="1"/>
  <c r="M221" s="1"/>
  <c r="O215" a="1"/>
  <c r="O215" s="1"/>
  <c r="N212" a="1"/>
  <c r="N212" s="1"/>
  <c r="L212" s="1"/>
  <c r="N294" a="1"/>
  <c r="N294" s="1"/>
  <c r="L294" s="1"/>
  <c r="N293" a="1"/>
  <c r="N293" s="1"/>
  <c r="L293" s="1"/>
  <c r="N284" a="1"/>
  <c r="N284" s="1"/>
  <c r="L284" s="1"/>
  <c r="O281" a="1"/>
  <c r="O281" s="1"/>
  <c r="N275" a="1"/>
  <c r="N275" s="1"/>
  <c r="L275" s="1"/>
  <c r="O272" a="1"/>
  <c r="O272" s="1"/>
  <c r="M269" a="1"/>
  <c r="M269" s="1"/>
  <c r="N266" a="1"/>
  <c r="N266" s="1"/>
  <c r="L266" s="1"/>
  <c r="O263" a="1"/>
  <c r="O263" s="1"/>
  <c r="M260" a="1"/>
  <c r="M260" s="1"/>
  <c r="N257" a="1"/>
  <c r="N257" s="1"/>
  <c r="L257" s="1"/>
  <c r="M247" a="1"/>
  <c r="M247" s="1"/>
  <c r="N244" a="1"/>
  <c r="N244" s="1"/>
  <c r="L244" s="1"/>
  <c r="M236" a="1"/>
  <c r="M236" s="1"/>
  <c r="O234" a="1"/>
  <c r="O234" s="1"/>
  <c r="N228" a="1"/>
  <c r="N228" s="1"/>
  <c r="L228" s="1"/>
  <c r="N220" a="1"/>
  <c r="N220" s="1"/>
  <c r="L220" s="1"/>
  <c r="M205" a="1"/>
  <c r="M205" s="1"/>
  <c r="M198" a="1"/>
  <c r="M198" s="1"/>
  <c r="M191" a="1"/>
  <c r="M191" s="1"/>
  <c r="M184" a="1"/>
  <c r="M184" s="1"/>
  <c r="B184" i="13" s="1"/>
  <c r="A184" s="1"/>
  <c r="M177" i="2" a="1"/>
  <c r="M177" s="1"/>
  <c r="B177" i="13" s="1"/>
  <c r="A177" s="1"/>
  <c r="M170" i="2" a="1"/>
  <c r="M170" s="1"/>
  <c r="B170" i="13" s="1"/>
  <c r="A170" s="1"/>
  <c r="M163" i="2" a="1"/>
  <c r="M163" s="1"/>
  <c r="B163" i="13" s="1"/>
  <c r="A163" s="1"/>
  <c r="N159" i="2" a="1"/>
  <c r="N159" s="1"/>
  <c r="M156" a="1"/>
  <c r="M156" s="1"/>
  <c r="B156" i="13" s="1"/>
  <c r="A156" s="1"/>
  <c r="N152" i="2" a="1"/>
  <c r="N152" s="1"/>
  <c r="M149" a="1"/>
  <c r="M149" s="1"/>
  <c r="B149" i="13" s="1"/>
  <c r="A149" s="1"/>
  <c r="N145" i="2" a="1"/>
  <c r="N145" s="1"/>
  <c r="M142" a="1"/>
  <c r="M142" s="1"/>
  <c r="B142" i="13" s="1"/>
  <c r="A142" s="1"/>
  <c r="N138" i="2" a="1"/>
  <c r="N138" s="1"/>
  <c r="M135" a="1"/>
  <c r="M135" s="1"/>
  <c r="B135" i="13" s="1"/>
  <c r="A135" s="1"/>
  <c r="N131" i="2" a="1"/>
  <c r="N131" s="1"/>
  <c r="M128" a="1"/>
  <c r="M128" s="1"/>
  <c r="B128" i="13" s="1"/>
  <c r="A128" s="1"/>
  <c r="N124" i="2" a="1"/>
  <c r="N124" s="1"/>
  <c r="M121" a="1"/>
  <c r="M121" s="1"/>
  <c r="B121" i="13" s="1"/>
  <c r="A121" s="1"/>
  <c r="N117" i="2" a="1"/>
  <c r="N117" s="1"/>
  <c r="M114" a="1"/>
  <c r="M114" s="1"/>
  <c r="B114" i="13" s="1"/>
  <c r="A114" s="1"/>
  <c r="O113" i="2" a="1"/>
  <c r="O113" s="1"/>
  <c r="C113" i="13" s="1"/>
  <c r="O300" i="2" a="1"/>
  <c r="O300" s="1"/>
  <c r="O245" a="1"/>
  <c r="O245" s="1"/>
  <c r="N235" a="1"/>
  <c r="N235" s="1"/>
  <c r="L235" s="1"/>
  <c r="N227" a="1"/>
  <c r="N227" s="1"/>
  <c r="L227" s="1"/>
  <c r="O219" a="1"/>
  <c r="O219" s="1"/>
  <c r="N215" a="1"/>
  <c r="N215" s="1"/>
  <c r="L215" s="1"/>
  <c r="O211" a="1"/>
  <c r="O211" s="1"/>
  <c r="N208" a="1"/>
  <c r="N208" s="1"/>
  <c r="L208" s="1"/>
  <c r="O204" a="1"/>
  <c r="O204" s="1"/>
  <c r="N201" a="1"/>
  <c r="N201" s="1"/>
  <c r="L201" s="1"/>
  <c r="O197" a="1"/>
  <c r="O197" s="1"/>
  <c r="N194" a="1"/>
  <c r="N194" s="1"/>
  <c r="L194" s="1"/>
  <c r="O190" a="1"/>
  <c r="O190" s="1"/>
  <c r="N187" a="1"/>
  <c r="N187" s="1"/>
  <c r="O183" a="1"/>
  <c r="O183" s="1"/>
  <c r="C183" i="13" s="1"/>
  <c r="N180" i="2" a="1"/>
  <c r="N180" s="1"/>
  <c r="O176" a="1"/>
  <c r="O176" s="1"/>
  <c r="C176" i="13" s="1"/>
  <c r="N173" i="2" a="1"/>
  <c r="N173" s="1"/>
  <c r="O169" a="1"/>
  <c r="O169" s="1"/>
  <c r="C169" i="13" s="1"/>
  <c r="J169" s="1"/>
  <c r="O162" i="2" a="1"/>
  <c r="O162" s="1"/>
  <c r="C162" i="13" s="1"/>
  <c r="O155" i="2" a="1"/>
  <c r="O155" s="1"/>
  <c r="C155" i="13" s="1"/>
  <c r="O148" i="2" a="1"/>
  <c r="O148" s="1"/>
  <c r="C148" i="13" s="1"/>
  <c r="O141" i="2" a="1"/>
  <c r="O141" s="1"/>
  <c r="C141" i="13" s="1"/>
  <c r="J141" s="1"/>
  <c r="O134" i="2" a="1"/>
  <c r="O134" s="1"/>
  <c r="C134" i="13" s="1"/>
  <c r="O127" i="2" a="1"/>
  <c r="O127" s="1"/>
  <c r="C127" i="13" s="1"/>
  <c r="O287" i="2" a="1"/>
  <c r="O287" s="1"/>
  <c r="M284" a="1"/>
  <c r="M284" s="1"/>
  <c r="N281" a="1"/>
  <c r="N281" s="1"/>
  <c r="L281" s="1"/>
  <c r="M275" a="1"/>
  <c r="M275" s="1"/>
  <c r="N272" a="1"/>
  <c r="N272" s="1"/>
  <c r="L272" s="1"/>
  <c r="M266" a="1"/>
  <c r="M266" s="1"/>
  <c r="O259" a="1"/>
  <c r="O259" s="1"/>
  <c r="M257" a="1"/>
  <c r="M257" s="1"/>
  <c r="O251" a="1"/>
  <c r="O251" s="1"/>
  <c r="N234" a="1"/>
  <c r="N234" s="1"/>
  <c r="L234" s="1"/>
  <c r="O226" a="1"/>
  <c r="O226" s="1"/>
  <c r="M220" a="1"/>
  <c r="M220" s="1"/>
  <c r="O218" a="1"/>
  <c r="O218" s="1"/>
  <c r="M173" a="1"/>
  <c r="M173" s="1"/>
  <c r="B173" i="13" s="1"/>
  <c r="A173" s="1"/>
  <c r="M166" i="2" a="1"/>
  <c r="M166" s="1"/>
  <c r="B166" i="13" s="1"/>
  <c r="A166" s="1"/>
  <c r="M159" i="2" a="1"/>
  <c r="M159" s="1"/>
  <c r="B159" i="13" s="1"/>
  <c r="A159" s="1"/>
  <c r="M152" i="2" a="1"/>
  <c r="M152" s="1"/>
  <c r="B152" i="13" s="1"/>
  <c r="A152" s="1"/>
  <c r="M145" i="2" a="1"/>
  <c r="M145" s="1"/>
  <c r="B145" i="13" s="1"/>
  <c r="A145" s="1"/>
  <c r="M138" i="2" a="1"/>
  <c r="M138" s="1"/>
  <c r="B138" i="13" s="1"/>
  <c r="A138" s="1"/>
  <c r="M131" i="2" a="1"/>
  <c r="M131" s="1"/>
  <c r="B131" i="13" s="1"/>
  <c r="A131" s="1"/>
  <c r="N127" i="2" a="1"/>
  <c r="N127" s="1"/>
  <c r="M124" a="1"/>
  <c r="M124" s="1"/>
  <c r="B124" i="13" s="1"/>
  <c r="A124" s="1"/>
  <c r="N120" i="2" a="1"/>
  <c r="N120" s="1"/>
  <c r="M117" a="1"/>
  <c r="M117" s="1"/>
  <c r="B117" i="13" s="1"/>
  <c r="A117" s="1"/>
  <c r="S293" i="2" a="1"/>
  <c r="S293" s="1"/>
  <c r="S245" a="1"/>
  <c r="S245" s="1"/>
  <c r="C245" i="7" s="1"/>
  <c r="R243" i="2" a="1"/>
  <c r="R243" s="1"/>
  <c r="S229" a="1"/>
  <c r="S229" s="1"/>
  <c r="C229" i="7" s="1"/>
  <c r="R227" i="2" a="1"/>
  <c r="R227" s="1"/>
  <c r="S300" a="1"/>
  <c r="S300" s="1"/>
  <c r="S296" a="1"/>
  <c r="S296" s="1"/>
  <c r="R284" a="1"/>
  <c r="R284" s="1"/>
  <c r="S283" a="1"/>
  <c r="S283" s="1"/>
  <c r="C283" i="7" s="1"/>
  <c r="R276" i="2" a="1"/>
  <c r="R276" s="1"/>
  <c r="S275" a="1"/>
  <c r="S275" s="1"/>
  <c r="C275" i="7" s="1"/>
  <c r="R268" i="2" a="1"/>
  <c r="R268" s="1"/>
  <c r="S267" a="1"/>
  <c r="S267" s="1"/>
  <c r="C267" i="7" s="1"/>
  <c r="R260" i="2" a="1"/>
  <c r="R260" s="1"/>
  <c r="S259" a="1"/>
  <c r="S259" s="1"/>
  <c r="C259" i="7" s="1"/>
  <c r="R252" i="2" a="1"/>
  <c r="R252" s="1"/>
  <c r="S238" a="1"/>
  <c r="S238" s="1"/>
  <c r="C238" i="7" s="1"/>
  <c r="R236" i="2" a="1"/>
  <c r="R236" s="1"/>
  <c r="S222" a="1"/>
  <c r="S222" s="1"/>
  <c r="C222" i="7" s="1"/>
  <c r="R220" i="2" a="1"/>
  <c r="R220" s="1"/>
  <c r="S206" a="1"/>
  <c r="S206" s="1"/>
  <c r="C206" i="7" s="1"/>
  <c r="R204" i="2" a="1"/>
  <c r="R204" s="1"/>
  <c r="S190" a="1"/>
  <c r="S190" s="1"/>
  <c r="C190" i="7" s="1"/>
  <c r="R188" i="2" a="1"/>
  <c r="R188" s="1"/>
  <c r="S174" a="1"/>
  <c r="S174" s="1"/>
  <c r="C174" i="7" s="1"/>
  <c r="R172" i="2" a="1"/>
  <c r="R172" s="1"/>
  <c r="S158" a="1"/>
  <c r="S158" s="1"/>
  <c r="C158" i="7" s="1"/>
  <c r="R156" i="2" a="1"/>
  <c r="R156" s="1"/>
  <c r="S142" a="1"/>
  <c r="S142" s="1"/>
  <c r="C142" i="7" s="1"/>
  <c r="R140" i="2" a="1"/>
  <c r="R140" s="1"/>
  <c r="S126" a="1"/>
  <c r="S126" s="1"/>
  <c r="C126" i="7" s="1"/>
  <c r="R124" i="2" a="1"/>
  <c r="R124" s="1"/>
  <c r="S110" a="1"/>
  <c r="S110" s="1"/>
  <c r="C110" i="7" s="1"/>
  <c r="R108" i="2" a="1"/>
  <c r="R108" s="1"/>
  <c r="S94" a="1"/>
  <c r="S94" s="1"/>
  <c r="C94" i="7" s="1"/>
  <c r="R92" i="2" a="1"/>
  <c r="R92" s="1"/>
  <c r="R293" a="1"/>
  <c r="R293" s="1"/>
  <c r="Q293" s="1" a="1"/>
  <c r="Q293" s="1"/>
  <c r="S247" a="1"/>
  <c r="S247" s="1"/>
  <c r="C247" i="7" s="1"/>
  <c r="R245" i="2" a="1"/>
  <c r="R245" s="1"/>
  <c r="R300" a="1"/>
  <c r="R300" s="1"/>
  <c r="Q300" s="1" a="1"/>
  <c r="Q300" s="1"/>
  <c r="R296" a="1"/>
  <c r="R296" s="1"/>
  <c r="Q296" s="1" a="1"/>
  <c r="Q296" s="1"/>
  <c r="R283" a="1"/>
  <c r="R283" s="1"/>
  <c r="S282" a="1"/>
  <c r="S282" s="1"/>
  <c r="C282" i="7" s="1"/>
  <c r="R275" i="2" a="1"/>
  <c r="R275" s="1"/>
  <c r="S274" a="1"/>
  <c r="S274" s="1"/>
  <c r="C274" i="7" s="1"/>
  <c r="R267" i="2" a="1"/>
  <c r="R267" s="1"/>
  <c r="S266" a="1"/>
  <c r="S266" s="1"/>
  <c r="C266" i="7" s="1"/>
  <c r="R259" i="2" a="1"/>
  <c r="R259" s="1"/>
  <c r="S258" a="1"/>
  <c r="S258" s="1"/>
  <c r="C258" i="7" s="1"/>
  <c r="S240" i="2" a="1"/>
  <c r="S240" s="1"/>
  <c r="C240" i="7" s="1"/>
  <c r="S294" i="2" a="1"/>
  <c r="S294" s="1"/>
  <c r="S290" a="1"/>
  <c r="S290" s="1"/>
  <c r="S297" a="1"/>
  <c r="S297" s="1"/>
  <c r="R282" a="1"/>
  <c r="R282" s="1"/>
  <c r="S281" a="1"/>
  <c r="S281" s="1"/>
  <c r="C281" i="7" s="1"/>
  <c r="R274" i="2" a="1"/>
  <c r="R274" s="1"/>
  <c r="S273" a="1"/>
  <c r="S273" s="1"/>
  <c r="C273" i="7" s="1"/>
  <c r="R266" i="2" a="1"/>
  <c r="R266" s="1"/>
  <c r="S265" a="1"/>
  <c r="S265" s="1"/>
  <c r="C265" i="7" s="1"/>
  <c r="R258" i="2" a="1"/>
  <c r="R258" s="1"/>
  <c r="S257" a="1"/>
  <c r="S257" s="1"/>
  <c r="C257" i="7" s="1"/>
  <c r="S242" i="2" a="1"/>
  <c r="S242" s="1"/>
  <c r="C242" i="7" s="1"/>
  <c r="R240" i="2" a="1"/>
  <c r="R240" s="1"/>
  <c r="S292" a="1"/>
  <c r="S292" s="1"/>
  <c r="S291" a="1"/>
  <c r="S291" s="1"/>
  <c r="R287" a="1"/>
  <c r="R287" s="1"/>
  <c r="Q287" s="1" a="1"/>
  <c r="Q287" s="1"/>
  <c r="S284" a="1"/>
  <c r="S284" s="1"/>
  <c r="C284" i="7" s="1"/>
  <c r="R278" i="2" a="1"/>
  <c r="R278" s="1"/>
  <c r="R269" a="1"/>
  <c r="R269" s="1"/>
  <c r="S256" a="1"/>
  <c r="S256" s="1"/>
  <c r="C256" i="7" s="1"/>
  <c r="R251" i="2" a="1"/>
  <c r="R251" s="1"/>
  <c r="S248" a="1"/>
  <c r="S248" s="1"/>
  <c r="C248" i="7" s="1"/>
  <c r="R234" i="2" a="1"/>
  <c r="R234" s="1"/>
  <c r="R226" a="1"/>
  <c r="R226" s="1"/>
  <c r="S218" a="1"/>
  <c r="S218" s="1"/>
  <c r="C218" i="7" s="1"/>
  <c r="S214" i="2" a="1"/>
  <c r="S214" s="1"/>
  <c r="C214" i="7" s="1"/>
  <c r="R211" i="2" a="1"/>
  <c r="R211" s="1"/>
  <c r="S207" a="1"/>
  <c r="S207" s="1"/>
  <c r="C207" i="7" s="1"/>
  <c r="S200" i="2" a="1"/>
  <c r="S200" s="1"/>
  <c r="C200" i="7" s="1"/>
  <c r="S193" i="2" a="1"/>
  <c r="S193" s="1"/>
  <c r="C193" i="7" s="1"/>
  <c r="S186" i="2" a="1"/>
  <c r="S186" s="1"/>
  <c r="C186" i="7" s="1"/>
  <c r="S179" i="2" a="1"/>
  <c r="S179" s="1"/>
  <c r="C179" i="7" s="1"/>
  <c r="S172" i="2" a="1"/>
  <c r="S172" s="1"/>
  <c r="C172" i="7" s="1"/>
  <c r="S165" i="2" a="1"/>
  <c r="S165" s="1"/>
  <c r="C165" i="7" s="1"/>
  <c r="R242" i="2" a="1"/>
  <c r="R242" s="1"/>
  <c r="R233" a="1"/>
  <c r="R233" s="1"/>
  <c r="S225" a="1"/>
  <c r="S225" s="1"/>
  <c r="C225" i="7" s="1"/>
  <c r="R292" i="2" a="1"/>
  <c r="R292" s="1"/>
  <c r="Q292" s="1" a="1"/>
  <c r="Q292" s="1"/>
  <c r="R291" a="1"/>
  <c r="R291" s="1"/>
  <c r="Q291" s="1" a="1"/>
  <c r="Q291" s="1"/>
  <c r="R290" a="1"/>
  <c r="R290" s="1"/>
  <c r="Q290" s="1" a="1"/>
  <c r="Q290" s="1"/>
  <c r="S280" a="1"/>
  <c r="S280" s="1"/>
  <c r="C280" i="7" s="1"/>
  <c r="S271" i="2" a="1"/>
  <c r="S271" s="1"/>
  <c r="C271" i="7" s="1"/>
  <c r="R265" i="2" a="1"/>
  <c r="R265" s="1"/>
  <c r="S262" a="1"/>
  <c r="S262" s="1"/>
  <c r="C262" i="7" s="1"/>
  <c r="R256" i="2" a="1"/>
  <c r="R256" s="1"/>
  <c r="S253" a="1"/>
  <c r="S253" s="1"/>
  <c r="C253" i="7" s="1"/>
  <c r="R248" i="2" a="1"/>
  <c r="R248" s="1"/>
  <c r="S232" a="1"/>
  <c r="S232" s="1"/>
  <c r="C232" i="7" s="1"/>
  <c r="S224" i="2" a="1"/>
  <c r="S224" s="1"/>
  <c r="C224" i="7" s="1"/>
  <c r="R218" i="2" a="1"/>
  <c r="R218" s="1"/>
  <c r="S217" a="1"/>
  <c r="S217" s="1"/>
  <c r="C217" i="7" s="1"/>
  <c r="R214" i="2" a="1"/>
  <c r="R214" s="1"/>
  <c r="S210" a="1"/>
  <c r="S210" s="1"/>
  <c r="C210" i="7" s="1"/>
  <c r="R207" i="2" a="1"/>
  <c r="R207" s="1"/>
  <c r="S203" a="1"/>
  <c r="S203" s="1"/>
  <c r="C203" i="7" s="1"/>
  <c r="R200" i="2" a="1"/>
  <c r="R200" s="1"/>
  <c r="S196" a="1"/>
  <c r="S196" s="1"/>
  <c r="C196" i="7" s="1"/>
  <c r="R193" i="2" a="1"/>
  <c r="R193" s="1"/>
  <c r="S189" a="1"/>
  <c r="S189" s="1"/>
  <c r="C189" i="7" s="1"/>
  <c r="R186" i="2" a="1"/>
  <c r="R186" s="1"/>
  <c r="S182" a="1"/>
  <c r="S182" s="1"/>
  <c r="C182" i="7" s="1"/>
  <c r="R179" i="2" a="1"/>
  <c r="R179" s="1"/>
  <c r="S175" a="1"/>
  <c r="S175" s="1"/>
  <c r="C175" i="7" s="1"/>
  <c r="S168" i="2" a="1"/>
  <c r="S168" s="1"/>
  <c r="C168" i="7" s="1"/>
  <c r="S161" i="2" a="1"/>
  <c r="S161" s="1"/>
  <c r="C161" i="7" s="1"/>
  <c r="S154" i="2" a="1"/>
  <c r="S154" s="1"/>
  <c r="C154" i="7" s="1"/>
  <c r="S147" i="2" a="1"/>
  <c r="S147" s="1"/>
  <c r="C147" i="7" s="1"/>
  <c r="S140" i="2" a="1"/>
  <c r="S140" s="1"/>
  <c r="C140" i="7" s="1"/>
  <c r="S133" i="2" a="1"/>
  <c r="S133" s="1"/>
  <c r="C133" i="7" s="1"/>
  <c r="S299" i="2" a="1"/>
  <c r="S299" s="1"/>
  <c r="S298" a="1"/>
  <c r="S298" s="1"/>
  <c r="S239" a="1"/>
  <c r="S239" s="1"/>
  <c r="C239" i="7" s="1"/>
  <c r="S231" i="2" a="1"/>
  <c r="S231" s="1"/>
  <c r="C231" i="7" s="1"/>
  <c r="R225" i="2" a="1"/>
  <c r="R225" s="1"/>
  <c r="R133" a="1"/>
  <c r="R133" s="1"/>
  <c r="R126" a="1"/>
  <c r="R126" s="1"/>
  <c r="R119" a="1"/>
  <c r="R119" s="1"/>
  <c r="S286" a="1"/>
  <c r="S286" s="1"/>
  <c r="C286" i="7" s="1"/>
  <c r="R280" i="2" a="1"/>
  <c r="R280" s="1"/>
  <c r="S277" a="1"/>
  <c r="S277" s="1"/>
  <c r="C277" i="7" s="1"/>
  <c r="R271" i="2" a="1"/>
  <c r="R271" s="1"/>
  <c r="S268" a="1"/>
  <c r="S268" s="1"/>
  <c r="C268" i="7" s="1"/>
  <c r="R262" i="2" a="1"/>
  <c r="R262" s="1"/>
  <c r="R253" a="1"/>
  <c r="R253" s="1"/>
  <c r="S249" a="1"/>
  <c r="S249" s="1"/>
  <c r="C249" i="7" s="1"/>
  <c r="R232" i="2" a="1"/>
  <c r="R232" s="1"/>
  <c r="R224" a="1"/>
  <c r="R224" s="1"/>
  <c r="R217" a="1"/>
  <c r="R217" s="1"/>
  <c r="R210" a="1"/>
  <c r="R210" s="1"/>
  <c r="R203" a="1"/>
  <c r="R203" s="1"/>
  <c r="S199" a="1"/>
  <c r="S199" s="1"/>
  <c r="C199" i="7" s="1"/>
  <c r="R196" i="2" a="1"/>
  <c r="R196" s="1"/>
  <c r="S192" a="1"/>
  <c r="S192" s="1"/>
  <c r="C192" i="7" s="1"/>
  <c r="R189" i="2" a="1"/>
  <c r="R189" s="1"/>
  <c r="S185" a="1"/>
  <c r="S185" s="1"/>
  <c r="C185" i="7" s="1"/>
  <c r="R182" i="2" a="1"/>
  <c r="R182" s="1"/>
  <c r="S178" a="1"/>
  <c r="S178" s="1"/>
  <c r="C178" i="7" s="1"/>
  <c r="R175" i="2" a="1"/>
  <c r="R175" s="1"/>
  <c r="S171" a="1"/>
  <c r="S171" s="1"/>
  <c r="C171" i="7" s="1"/>
  <c r="R168" i="2" a="1"/>
  <c r="R168" s="1"/>
  <c r="S164" a="1"/>
  <c r="S164" s="1"/>
  <c r="C164" i="7" s="1"/>
  <c r="R161" i="2" a="1"/>
  <c r="R161" s="1"/>
  <c r="S157" a="1"/>
  <c r="S157" s="1"/>
  <c r="C157" i="7" s="1"/>
  <c r="R154" i="2" a="1"/>
  <c r="R154" s="1"/>
  <c r="S150" a="1"/>
  <c r="S150" s="1"/>
  <c r="C150" i="7" s="1"/>
  <c r="R147" i="2" a="1"/>
  <c r="R147" s="1"/>
  <c r="S143" a="1"/>
  <c r="S143" s="1"/>
  <c r="C143" i="7" s="1"/>
  <c r="S136" i="2" a="1"/>
  <c r="S136" s="1"/>
  <c r="C136" i="7" s="1"/>
  <c r="S129" i="2" a="1"/>
  <c r="S129" s="1"/>
  <c r="C129" i="7" s="1"/>
  <c r="S122" i="2" a="1"/>
  <c r="S122" s="1"/>
  <c r="C122" i="7" s="1"/>
  <c r="S115" i="2" a="1"/>
  <c r="S115" s="1"/>
  <c r="C115" i="7" s="1"/>
  <c r="I253" i="2" a="1"/>
  <c r="I253" s="1"/>
  <c r="I254" a="1"/>
  <c r="I254" s="1"/>
  <c r="J254" i="9" s="1"/>
  <c r="B257" i="2" a="1"/>
  <c r="B257" s="1"/>
  <c r="J259" a="1"/>
  <c r="J259" s="1"/>
  <c r="C259" i="9" s="1"/>
  <c r="J260" i="2" a="1"/>
  <c r="J260" s="1"/>
  <c r="C260" i="9" s="1"/>
  <c r="C264" i="2" a="1"/>
  <c r="C264" s="1"/>
  <c r="H265" a="1"/>
  <c r="H265" s="1"/>
  <c r="I271" a="1"/>
  <c r="I271" s="1"/>
  <c r="J271" i="9" s="1"/>
  <c r="I272" i="2" a="1"/>
  <c r="I272" s="1"/>
  <c r="J272" i="9" s="1"/>
  <c r="B275" i="2" a="1"/>
  <c r="B275" s="1"/>
  <c r="B276" a="1"/>
  <c r="B276" s="1"/>
  <c r="J277" a="1"/>
  <c r="J277" s="1"/>
  <c r="C277" i="9" s="1"/>
  <c r="J278" i="2" a="1"/>
  <c r="J278" s="1"/>
  <c r="C278" i="9" s="1"/>
  <c r="C281" i="2" a="1"/>
  <c r="C281" s="1"/>
  <c r="C282" a="1"/>
  <c r="C282" s="1"/>
  <c r="D287" a="1"/>
  <c r="D287" s="1"/>
  <c r="J290" a="1"/>
  <c r="J290" s="1"/>
  <c r="R299" a="1"/>
  <c r="R299" s="1"/>
  <c r="Q299" s="1" a="1"/>
  <c r="Q299" s="1"/>
  <c r="X242" a="1"/>
  <c r="X242" s="1"/>
  <c r="W240" a="1"/>
  <c r="W240" s="1"/>
  <c r="V240" s="1"/>
  <c r="X226" a="1"/>
  <c r="X226" s="1"/>
  <c r="W224" a="1"/>
  <c r="W224" s="1"/>
  <c r="V224" s="1"/>
  <c r="X251" a="1"/>
  <c r="X251" s="1"/>
  <c r="W249" a="1"/>
  <c r="W249" s="1"/>
  <c r="V249" s="1"/>
  <c r="X235" a="1"/>
  <c r="X235" s="1"/>
  <c r="W233" a="1"/>
  <c r="W233" s="1"/>
  <c r="V233" s="1"/>
  <c r="X219" a="1"/>
  <c r="X219" s="1"/>
  <c r="W217" a="1"/>
  <c r="W217" s="1"/>
  <c r="V217" s="1"/>
  <c r="X203" a="1"/>
  <c r="X203" s="1"/>
  <c r="W201" a="1"/>
  <c r="W201" s="1"/>
  <c r="V201" s="1"/>
  <c r="X187" a="1"/>
  <c r="X187" s="1"/>
  <c r="W185" a="1"/>
  <c r="W185" s="1"/>
  <c r="V185" s="1"/>
  <c r="X171" a="1"/>
  <c r="X171" s="1"/>
  <c r="W169" a="1"/>
  <c r="W169" s="1"/>
  <c r="V169" s="1"/>
  <c r="X155" a="1"/>
  <c r="X155" s="1"/>
  <c r="W153" a="1"/>
  <c r="W153" s="1"/>
  <c r="V153" s="1"/>
  <c r="X139" a="1"/>
  <c r="X139" s="1"/>
  <c r="W137" a="1"/>
  <c r="W137" s="1"/>
  <c r="V137" s="1"/>
  <c r="X123" a="1"/>
  <c r="X123" s="1"/>
  <c r="W121" a="1"/>
  <c r="W121" s="1"/>
  <c r="V121" s="1"/>
  <c r="X107" a="1"/>
  <c r="X107" s="1"/>
  <c r="W105" a="1"/>
  <c r="W105" s="1"/>
  <c r="V105" s="1"/>
  <c r="X91" a="1"/>
  <c r="X91" s="1"/>
  <c r="W89" a="1"/>
  <c r="W89" s="1"/>
  <c r="V89" s="1"/>
  <c r="X244" a="1"/>
  <c r="X244" s="1"/>
  <c r="W242" a="1"/>
  <c r="W242" s="1"/>
  <c r="V242" s="1"/>
  <c r="W251" a="1"/>
  <c r="W251" s="1"/>
  <c r="V251" s="1"/>
  <c r="X239" a="1"/>
  <c r="X239" s="1"/>
  <c r="W239" a="1"/>
  <c r="W239" s="1"/>
  <c r="V239" s="1"/>
  <c r="X231" a="1"/>
  <c r="X231" s="1"/>
  <c r="X223" a="1"/>
  <c r="X223" s="1"/>
  <c r="X213" a="1"/>
  <c r="X213" s="1"/>
  <c r="X206" a="1"/>
  <c r="X206" s="1"/>
  <c r="X199" a="1"/>
  <c r="X199" s="1"/>
  <c r="X192" a="1"/>
  <c r="X192" s="1"/>
  <c r="X185" a="1"/>
  <c r="X185" s="1"/>
  <c r="X178" a="1"/>
  <c r="X178" s="1"/>
  <c r="X246" a="1"/>
  <c r="X246" s="1"/>
  <c r="X238" a="1"/>
  <c r="X238" s="1"/>
  <c r="X230" a="1"/>
  <c r="X230" s="1"/>
  <c r="W246" a="1"/>
  <c r="W246" s="1"/>
  <c r="V246" s="1"/>
  <c r="X243" a="1"/>
  <c r="X243" s="1"/>
  <c r="X237" a="1"/>
  <c r="X237" s="1"/>
  <c r="W231" a="1"/>
  <c r="W231" s="1"/>
  <c r="V231" s="1"/>
  <c r="W223" a="1"/>
  <c r="W223" s="1"/>
  <c r="V223" s="1"/>
  <c r="X216" a="1"/>
  <c r="X216" s="1"/>
  <c r="W213" a="1"/>
  <c r="W213" s="1"/>
  <c r="V213" s="1"/>
  <c r="X209" a="1"/>
  <c r="X209" s="1"/>
  <c r="W206" a="1"/>
  <c r="W206" s="1"/>
  <c r="V206" s="1"/>
  <c r="X202" a="1"/>
  <c r="X202" s="1"/>
  <c r="W199" a="1"/>
  <c r="W199" s="1"/>
  <c r="V199" s="1"/>
  <c r="X195" a="1"/>
  <c r="X195" s="1"/>
  <c r="W192" a="1"/>
  <c r="W192" s="1"/>
  <c r="V192" s="1"/>
  <c r="X188" a="1"/>
  <c r="X188" s="1"/>
  <c r="X181" a="1"/>
  <c r="X181" s="1"/>
  <c r="X174" a="1"/>
  <c r="X174" s="1"/>
  <c r="X167" a="1"/>
  <c r="X167" s="1"/>
  <c r="X160" a="1"/>
  <c r="X160" s="1"/>
  <c r="X153" a="1"/>
  <c r="X153" s="1"/>
  <c r="X146" a="1"/>
  <c r="X146" s="1"/>
  <c r="X249" a="1"/>
  <c r="X249" s="1"/>
  <c r="W238" a="1"/>
  <c r="W238" s="1"/>
  <c r="V238" s="1"/>
  <c r="W230" a="1"/>
  <c r="W230" s="1"/>
  <c r="V230" s="1"/>
  <c r="X222" a="1"/>
  <c r="X222" s="1"/>
  <c r="W146" a="1"/>
  <c r="W146" s="1"/>
  <c r="V146" s="1"/>
  <c r="W139" a="1"/>
  <c r="W139" s="1"/>
  <c r="V139" s="1"/>
  <c r="W132" a="1"/>
  <c r="W132" s="1"/>
  <c r="V132" s="1"/>
  <c r="W125" a="1"/>
  <c r="W125" s="1"/>
  <c r="V125" s="1"/>
  <c r="W118" a="1"/>
  <c r="W118" s="1"/>
  <c r="V118" s="1"/>
  <c r="W243" a="1"/>
  <c r="W243" s="1"/>
  <c r="V243" s="1"/>
  <c r="X240" a="1"/>
  <c r="X240" s="1"/>
  <c r="W237" a="1"/>
  <c r="W237" s="1"/>
  <c r="V237" s="1"/>
  <c r="X229" a="1"/>
  <c r="X229" s="1"/>
  <c r="X221" a="1"/>
  <c r="X221" s="1"/>
  <c r="W216" a="1"/>
  <c r="W216" s="1"/>
  <c r="V216" s="1"/>
  <c r="X212" a="1"/>
  <c r="X212" s="1"/>
  <c r="W209" a="1"/>
  <c r="W209" s="1"/>
  <c r="V209" s="1"/>
  <c r="X205" a="1"/>
  <c r="X205" s="1"/>
  <c r="W202" a="1"/>
  <c r="W202" s="1"/>
  <c r="V202" s="1"/>
  <c r="X198" a="1"/>
  <c r="X198" s="1"/>
  <c r="W195" a="1"/>
  <c r="W195" s="1"/>
  <c r="V195" s="1"/>
  <c r="X191" a="1"/>
  <c r="X191" s="1"/>
  <c r="W188" a="1"/>
  <c r="W188" s="1"/>
  <c r="V188" s="1"/>
  <c r="X184" a="1"/>
  <c r="X184" s="1"/>
  <c r="W181" a="1"/>
  <c r="W181" s="1"/>
  <c r="V181" s="1"/>
  <c r="X177" a="1"/>
  <c r="X177" s="1"/>
  <c r="W174" a="1"/>
  <c r="W174" s="1"/>
  <c r="V174" s="1"/>
  <c r="X170" a="1"/>
  <c r="X170" s="1"/>
  <c r="W167" a="1"/>
  <c r="W167" s="1"/>
  <c r="V167" s="1"/>
  <c r="X163" a="1"/>
  <c r="X163" s="1"/>
  <c r="W160" a="1"/>
  <c r="W160" s="1"/>
  <c r="V160" s="1"/>
  <c r="X156" a="1"/>
  <c r="X156" s="1"/>
  <c r="X149" a="1"/>
  <c r="X149" s="1"/>
  <c r="X142" a="1"/>
  <c r="X142" s="1"/>
  <c r="X135" a="1"/>
  <c r="X135" s="1"/>
  <c r="X128" a="1"/>
  <c r="X128" s="1"/>
  <c r="X121" a="1"/>
  <c r="X121" s="1"/>
  <c r="X114" a="1"/>
  <c r="X114" s="1"/>
  <c r="J259" i="9" l="1"/>
  <c r="J212"/>
  <c r="J250"/>
  <c r="J202"/>
  <c r="W221" i="5"/>
  <c r="W81"/>
  <c r="J6" i="9"/>
  <c r="J220"/>
  <c r="J268"/>
  <c r="J163"/>
  <c r="J218"/>
  <c r="J121"/>
  <c r="J181"/>
  <c r="J195"/>
  <c r="J209"/>
  <c r="J82"/>
  <c r="J116"/>
  <c r="J277"/>
  <c r="J79"/>
  <c r="J248"/>
  <c r="J224"/>
  <c r="W187" i="5"/>
  <c r="J63"/>
  <c r="W267"/>
  <c r="W158"/>
  <c r="A3"/>
  <c r="K3" s="1"/>
  <c r="J167" i="9"/>
  <c r="J231"/>
  <c r="J267"/>
  <c r="J100"/>
  <c r="J262"/>
  <c r="J177"/>
  <c r="J39"/>
  <c r="J78"/>
  <c r="J11"/>
  <c r="J19"/>
  <c r="J229"/>
  <c r="J56"/>
  <c r="J31"/>
  <c r="J63"/>
  <c r="J241"/>
  <c r="A2" i="5"/>
  <c r="I65" i="13"/>
  <c r="H65"/>
  <c r="F65"/>
  <c r="E65"/>
  <c r="E38"/>
  <c r="I38"/>
  <c r="H38"/>
  <c r="F38"/>
  <c r="F130"/>
  <c r="E130"/>
  <c r="I130"/>
  <c r="H130"/>
  <c r="E130" i="5"/>
  <c r="I130"/>
  <c r="H130"/>
  <c r="F130"/>
  <c r="F284" i="9"/>
  <c r="I284"/>
  <c r="H284"/>
  <c r="E284"/>
  <c r="H186" i="5"/>
  <c r="F186"/>
  <c r="E186"/>
  <c r="I186"/>
  <c r="I169" i="13"/>
  <c r="H169"/>
  <c r="F169"/>
  <c r="E169"/>
  <c r="F158"/>
  <c r="E158"/>
  <c r="I158"/>
  <c r="H158"/>
  <c r="F201" i="9"/>
  <c r="I201"/>
  <c r="H201"/>
  <c r="E201"/>
  <c r="F88"/>
  <c r="E88"/>
  <c r="H88"/>
  <c r="I88"/>
  <c r="H12" i="13"/>
  <c r="F12"/>
  <c r="E12"/>
  <c r="I12"/>
  <c r="F65" i="5"/>
  <c r="I65"/>
  <c r="H65"/>
  <c r="E65"/>
  <c r="I97" i="9"/>
  <c r="H97"/>
  <c r="F97"/>
  <c r="E97"/>
  <c r="E102"/>
  <c r="I102"/>
  <c r="H102"/>
  <c r="F102"/>
  <c r="E4"/>
  <c r="I4"/>
  <c r="F4"/>
  <c r="H4"/>
  <c r="F43" i="13"/>
  <c r="I43"/>
  <c r="H43"/>
  <c r="E43"/>
  <c r="H234" i="9"/>
  <c r="E234"/>
  <c r="I234"/>
  <c r="F234"/>
  <c r="I64"/>
  <c r="H64"/>
  <c r="F64"/>
  <c r="E64"/>
  <c r="F27"/>
  <c r="I27"/>
  <c r="H27"/>
  <c r="E27"/>
  <c r="I14"/>
  <c r="H14"/>
  <c r="F14"/>
  <c r="E14"/>
  <c r="I113"/>
  <c r="H113"/>
  <c r="F113"/>
  <c r="E113"/>
  <c r="E171" i="13"/>
  <c r="I171"/>
  <c r="H171"/>
  <c r="F171"/>
  <c r="F24" i="9"/>
  <c r="I24"/>
  <c r="H24"/>
  <c r="E24"/>
  <c r="I213"/>
  <c r="H213"/>
  <c r="E213"/>
  <c r="F213"/>
  <c r="B124" i="5"/>
  <c r="A124" s="1"/>
  <c r="K124" s="1"/>
  <c r="A124" i="2" a="1"/>
  <c r="A124" s="1"/>
  <c r="A93" a="1"/>
  <c r="A93" s="1"/>
  <c r="B93" i="5"/>
  <c r="A93" s="1"/>
  <c r="K93" s="1"/>
  <c r="B118" i="11"/>
  <c r="A118" s="1"/>
  <c r="AA118" i="2"/>
  <c r="J178" i="13"/>
  <c r="L178" i="2"/>
  <c r="J213" i="5"/>
  <c r="W213"/>
  <c r="W57"/>
  <c r="J57"/>
  <c r="B209" i="9"/>
  <c r="A209" s="1"/>
  <c r="K209" s="1"/>
  <c r="G209" i="2" a="1"/>
  <c r="G209" s="1"/>
  <c r="I138" i="9"/>
  <c r="H138"/>
  <c r="F138"/>
  <c r="E138"/>
  <c r="I96"/>
  <c r="H96"/>
  <c r="F96"/>
  <c r="E96"/>
  <c r="B187" i="7"/>
  <c r="A187" s="1"/>
  <c r="G187" s="1"/>
  <c r="Q187" i="2" a="1"/>
  <c r="Q187" s="1"/>
  <c r="B286" i="7"/>
  <c r="A286" s="1"/>
  <c r="G286" s="1"/>
  <c r="Q286" i="2" a="1"/>
  <c r="Q286" s="1"/>
  <c r="B226" i="7"/>
  <c r="A226" s="1"/>
  <c r="G226" s="1"/>
  <c r="Q226" i="2" a="1"/>
  <c r="Q226" s="1"/>
  <c r="B249" i="9"/>
  <c r="A249" s="1"/>
  <c r="K249" s="1"/>
  <c r="G249" i="2" a="1"/>
  <c r="G249" s="1"/>
  <c r="W277" i="5"/>
  <c r="J277"/>
  <c r="I54" i="9"/>
  <c r="H54"/>
  <c r="F54"/>
  <c r="E54"/>
  <c r="B6" i="11"/>
  <c r="A6" s="1"/>
  <c r="AA6" i="2"/>
  <c r="B5" i="5"/>
  <c r="A5" i="2" a="1"/>
  <c r="A5" s="1"/>
  <c r="I229" i="9"/>
  <c r="H229"/>
  <c r="F229"/>
  <c r="E229"/>
  <c r="B116" i="7"/>
  <c r="A116" s="1"/>
  <c r="G116" s="1"/>
  <c r="Q116" i="2" a="1"/>
  <c r="Q116" s="1"/>
  <c r="B234" i="7"/>
  <c r="A234" s="1"/>
  <c r="G234" s="1"/>
  <c r="Q234" i="2" a="1"/>
  <c r="Q234" s="1"/>
  <c r="I122" i="9"/>
  <c r="H122"/>
  <c r="F122"/>
  <c r="E122"/>
  <c r="B247"/>
  <c r="A247" s="1"/>
  <c r="K247" s="1"/>
  <c r="G247" i="2" a="1"/>
  <c r="G247" s="1"/>
  <c r="W218" i="5"/>
  <c r="J218"/>
  <c r="J103" i="13"/>
  <c r="L103" i="2"/>
  <c r="B47" i="5"/>
  <c r="A47" s="1"/>
  <c r="K47" s="1"/>
  <c r="A47" i="2" a="1"/>
  <c r="A47" s="1"/>
  <c r="B194" i="7"/>
  <c r="A194" s="1"/>
  <c r="G194" s="1"/>
  <c r="Q194" i="2" a="1"/>
  <c r="Q194" s="1"/>
  <c r="B64" i="11"/>
  <c r="A64" s="1"/>
  <c r="AA64" i="2"/>
  <c r="I212" i="9"/>
  <c r="H212"/>
  <c r="F212"/>
  <c r="E212"/>
  <c r="B262"/>
  <c r="A262" s="1"/>
  <c r="K262" s="1"/>
  <c r="G262" i="2" a="1"/>
  <c r="G262" s="1"/>
  <c r="B269" i="5"/>
  <c r="A269" s="1"/>
  <c r="K269" s="1"/>
  <c r="A269" i="2" a="1"/>
  <c r="A269" s="1"/>
  <c r="B273" i="7"/>
  <c r="A273" s="1"/>
  <c r="G273" s="1"/>
  <c r="Q273" i="2" a="1"/>
  <c r="Q273" s="1"/>
  <c r="B53" i="9"/>
  <c r="A53" s="1"/>
  <c r="K53" s="1"/>
  <c r="G53" i="2" a="1"/>
  <c r="G53" s="1"/>
  <c r="J214" i="9"/>
  <c r="E248"/>
  <c r="I248"/>
  <c r="H248"/>
  <c r="F248"/>
  <c r="I158" i="5"/>
  <c r="H158"/>
  <c r="F158"/>
  <c r="E158"/>
  <c r="F249" i="9"/>
  <c r="H249"/>
  <c r="E249"/>
  <c r="I249"/>
  <c r="B145" i="5"/>
  <c r="A145" s="1"/>
  <c r="K145" s="1"/>
  <c r="A145" i="2" a="1"/>
  <c r="A145" s="1"/>
  <c r="B51" i="11"/>
  <c r="A51" s="1"/>
  <c r="AA51" i="2"/>
  <c r="B44" i="7"/>
  <c r="A44" s="1"/>
  <c r="G44" s="1"/>
  <c r="Q44" i="2" a="1"/>
  <c r="Q44" s="1"/>
  <c r="B49" i="11"/>
  <c r="A49" s="1"/>
  <c r="AA49" i="2"/>
  <c r="B227" i="11"/>
  <c r="A227" s="1"/>
  <c r="AA227" i="2"/>
  <c r="B38" i="7"/>
  <c r="A38" s="1"/>
  <c r="G38" s="1"/>
  <c r="Q38" i="2" a="1"/>
  <c r="Q38" s="1"/>
  <c r="B210" i="5"/>
  <c r="A210" s="1"/>
  <c r="K210" s="1"/>
  <c r="A210" i="2" a="1"/>
  <c r="A210" s="1"/>
  <c r="W34" i="5"/>
  <c r="J34"/>
  <c r="W129"/>
  <c r="J129"/>
  <c r="B19" i="9"/>
  <c r="A19" s="1"/>
  <c r="K19" s="1"/>
  <c r="G19" i="2" a="1"/>
  <c r="G19" s="1"/>
  <c r="J165" i="9"/>
  <c r="B56" i="7"/>
  <c r="A56" s="1"/>
  <c r="G56" s="1"/>
  <c r="Q56" i="2" a="1"/>
  <c r="Q56" s="1"/>
  <c r="Q251" a="1"/>
  <c r="Q251" s="1"/>
  <c r="B251" i="7"/>
  <c r="A251" s="1"/>
  <c r="G251" s="1"/>
  <c r="I129" i="9"/>
  <c r="H129"/>
  <c r="F129"/>
  <c r="E129"/>
  <c r="J176" i="5"/>
  <c r="W176"/>
  <c r="W285"/>
  <c r="J285"/>
  <c r="B19" i="11"/>
  <c r="A19" s="1"/>
  <c r="AA19" i="2"/>
  <c r="B65" i="11"/>
  <c r="A65" s="1"/>
  <c r="AA65" i="2"/>
  <c r="B229" i="11"/>
  <c r="A229" s="1"/>
  <c r="AA229" i="2"/>
  <c r="B75" i="9"/>
  <c r="A75" s="1"/>
  <c r="K75" s="1"/>
  <c r="G75" i="2" a="1"/>
  <c r="G75" s="1"/>
  <c r="J83" i="13"/>
  <c r="L83" i="2"/>
  <c r="B198" i="9"/>
  <c r="A198" s="1"/>
  <c r="K198" s="1"/>
  <c r="G198" i="2" a="1"/>
  <c r="G198" s="1"/>
  <c r="B126" i="5"/>
  <c r="A126" s="1"/>
  <c r="K126" s="1"/>
  <c r="A126" i="2" a="1"/>
  <c r="A126" s="1"/>
  <c r="W79" i="5"/>
  <c r="J79"/>
  <c r="W83"/>
  <c r="J83"/>
  <c r="B195"/>
  <c r="A195" s="1"/>
  <c r="K195" s="1"/>
  <c r="A195" i="2" a="1"/>
  <c r="A195" s="1"/>
  <c r="E23" i="9"/>
  <c r="I23"/>
  <c r="H23"/>
  <c r="F23"/>
  <c r="B280"/>
  <c r="A280" s="1"/>
  <c r="K280" s="1"/>
  <c r="G280" i="2" a="1"/>
  <c r="G280" s="1"/>
  <c r="B118" i="7"/>
  <c r="A118" s="1"/>
  <c r="G118" s="1"/>
  <c r="Q118" i="2" a="1"/>
  <c r="Q118" s="1"/>
  <c r="J69" i="5"/>
  <c r="E143" i="13"/>
  <c r="I143"/>
  <c r="H143"/>
  <c r="F143"/>
  <c r="F149" i="5"/>
  <c r="E149"/>
  <c r="I149"/>
  <c r="H149"/>
  <c r="J182" i="13"/>
  <c r="L182" i="2"/>
  <c r="B232" i="9"/>
  <c r="A232" s="1"/>
  <c r="K232" s="1"/>
  <c r="G232" i="2" a="1"/>
  <c r="G232" s="1"/>
  <c r="W235" i="5"/>
  <c r="J235"/>
  <c r="Q219" i="2" a="1"/>
  <c r="Q219" s="1"/>
  <c r="B219" i="7"/>
  <c r="A219" s="1"/>
  <c r="G219" s="1"/>
  <c r="B129" i="11"/>
  <c r="A129" s="1"/>
  <c r="AA129" i="2"/>
  <c r="B66" i="11"/>
  <c r="A66" s="1"/>
  <c r="AA66" i="2"/>
  <c r="J115" i="13"/>
  <c r="L115" i="2"/>
  <c r="B81" i="5"/>
  <c r="A81" s="1"/>
  <c r="K81" s="1"/>
  <c r="A81" i="2" a="1"/>
  <c r="A81" s="1"/>
  <c r="J80" i="5"/>
  <c r="W80"/>
  <c r="J98"/>
  <c r="W98"/>
  <c r="J109" i="13"/>
  <c r="L109" i="2"/>
  <c r="I149" i="9"/>
  <c r="H149"/>
  <c r="F149"/>
  <c r="E149"/>
  <c r="I11"/>
  <c r="F11"/>
  <c r="E11"/>
  <c r="H11"/>
  <c r="B248" i="5"/>
  <c r="A248" s="1"/>
  <c r="K248" s="1"/>
  <c r="A248" i="2" a="1"/>
  <c r="A248" s="1"/>
  <c r="H204" i="9"/>
  <c r="F204"/>
  <c r="E204"/>
  <c r="I204"/>
  <c r="B94" i="11"/>
  <c r="A94" s="1"/>
  <c r="AA94" i="2"/>
  <c r="B146" i="11"/>
  <c r="A146" s="1"/>
  <c r="AA146" i="2"/>
  <c r="B14" i="11"/>
  <c r="A14" s="1"/>
  <c r="AA14" i="2"/>
  <c r="B11" i="5"/>
  <c r="A11" i="2" a="1"/>
  <c r="A11" s="1"/>
  <c r="J20" i="9"/>
  <c r="I195"/>
  <c r="H195"/>
  <c r="F195"/>
  <c r="E195"/>
  <c r="B54"/>
  <c r="A54" s="1"/>
  <c r="K54" s="1"/>
  <c r="G54" i="2" a="1"/>
  <c r="G54" s="1"/>
  <c r="B150" i="7"/>
  <c r="A150" s="1"/>
  <c r="G150" s="1"/>
  <c r="Q150" i="2" a="1"/>
  <c r="Q150" s="1"/>
  <c r="J46" i="5"/>
  <c r="J252"/>
  <c r="W252"/>
  <c r="W127"/>
  <c r="J127"/>
  <c r="AA171" i="2"/>
  <c r="B171" i="11"/>
  <c r="A171" s="1"/>
  <c r="B148"/>
  <c r="A148" s="1"/>
  <c r="AA148" i="2"/>
  <c r="B65" i="7"/>
  <c r="A65" s="1"/>
  <c r="G65" s="1"/>
  <c r="Q65" i="2" a="1"/>
  <c r="Q65" s="1"/>
  <c r="J151" i="13"/>
  <c r="L151" i="2"/>
  <c r="J129" i="13"/>
  <c r="L129" i="2"/>
  <c r="W165" i="5"/>
  <c r="J165"/>
  <c r="B8" i="9"/>
  <c r="G8" i="2" a="1"/>
  <c r="G8" s="1"/>
  <c r="B47" i="9"/>
  <c r="A47" s="1"/>
  <c r="K47" s="1"/>
  <c r="G47" i="2" a="1"/>
  <c r="G47" s="1"/>
  <c r="B73" i="7"/>
  <c r="A73" s="1"/>
  <c r="G73" s="1"/>
  <c r="Q73" i="2" a="1"/>
  <c r="Q73" s="1"/>
  <c r="B191" i="7"/>
  <c r="A191" s="1"/>
  <c r="G191" s="1"/>
  <c r="Q191" i="2" a="1"/>
  <c r="Q191" s="1"/>
  <c r="A15" i="9"/>
  <c r="K15" s="1"/>
  <c r="J152" i="13"/>
  <c r="L152" i="2"/>
  <c r="I192" i="9"/>
  <c r="H192"/>
  <c r="F192"/>
  <c r="E192"/>
  <c r="W241" i="5"/>
  <c r="J241"/>
  <c r="B199" i="11"/>
  <c r="A199" s="1"/>
  <c r="AA199" i="2"/>
  <c r="B71" i="11"/>
  <c r="A71" s="1"/>
  <c r="AA71" i="2"/>
  <c r="B161" i="11"/>
  <c r="A161" s="1"/>
  <c r="AA161" i="2"/>
  <c r="W97" i="5"/>
  <c r="J97"/>
  <c r="W39"/>
  <c r="J39"/>
  <c r="H7" i="9"/>
  <c r="I7"/>
  <c r="F7"/>
  <c r="E7"/>
  <c r="B92"/>
  <c r="A92" s="1"/>
  <c r="K92" s="1"/>
  <c r="G92" i="2" a="1"/>
  <c r="G92" s="1"/>
  <c r="B176" i="9"/>
  <c r="A176" s="1"/>
  <c r="K176" s="1"/>
  <c r="G176" i="2" a="1"/>
  <c r="G176" s="1"/>
  <c r="B49" i="9"/>
  <c r="A49" s="1"/>
  <c r="K49" s="1"/>
  <c r="G49" i="2" a="1"/>
  <c r="G49" s="1"/>
  <c r="I130" i="9"/>
  <c r="H130"/>
  <c r="F130"/>
  <c r="E130"/>
  <c r="B238" i="7"/>
  <c r="A238" s="1"/>
  <c r="G238" s="1"/>
  <c r="Q238" i="2" a="1"/>
  <c r="Q238" s="1"/>
  <c r="B164" i="7"/>
  <c r="A164" s="1"/>
  <c r="G164" s="1"/>
  <c r="Q164" i="2" a="1"/>
  <c r="Q164" s="1"/>
  <c r="I25" i="9"/>
  <c r="H25"/>
  <c r="F25"/>
  <c r="E25"/>
  <c r="J253"/>
  <c r="B182" i="7"/>
  <c r="A182" s="1"/>
  <c r="G182" s="1"/>
  <c r="Q182" i="2" a="1"/>
  <c r="Q182" s="1"/>
  <c r="B108" i="7"/>
  <c r="A108" s="1"/>
  <c r="G108" s="1"/>
  <c r="Q108" i="2" a="1"/>
  <c r="Q108" s="1"/>
  <c r="B236" i="7"/>
  <c r="A236" s="1"/>
  <c r="G236" s="1"/>
  <c r="Q236" i="2" a="1"/>
  <c r="Q236" s="1"/>
  <c r="J118" i="13"/>
  <c r="L118" i="2"/>
  <c r="J160" i="9"/>
  <c r="B261"/>
  <c r="A261" s="1"/>
  <c r="K261" s="1"/>
  <c r="G261" i="2" a="1"/>
  <c r="G261" s="1"/>
  <c r="H143" i="9"/>
  <c r="F143"/>
  <c r="E143"/>
  <c r="I143"/>
  <c r="B196"/>
  <c r="A196" s="1"/>
  <c r="K196" s="1"/>
  <c r="G196" i="2" a="1"/>
  <c r="G196" s="1"/>
  <c r="H252" i="9"/>
  <c r="F252"/>
  <c r="E252"/>
  <c r="I252"/>
  <c r="E133"/>
  <c r="I133"/>
  <c r="H133"/>
  <c r="F133"/>
  <c r="I182"/>
  <c r="H182"/>
  <c r="F182"/>
  <c r="E182"/>
  <c r="B266"/>
  <c r="A266" s="1"/>
  <c r="K266" s="1"/>
  <c r="G266" i="2" a="1"/>
  <c r="G266" s="1"/>
  <c r="I258" i="9"/>
  <c r="H258"/>
  <c r="F258"/>
  <c r="E258"/>
  <c r="I103"/>
  <c r="H103"/>
  <c r="F103"/>
  <c r="E103"/>
  <c r="J222"/>
  <c r="J283"/>
  <c r="A187" i="2" a="1"/>
  <c r="A187" s="1"/>
  <c r="B187" i="5"/>
  <c r="A187" s="1"/>
  <c r="K187" s="1"/>
  <c r="A265" i="2" a="1"/>
  <c r="A265" s="1"/>
  <c r="B265" i="5"/>
  <c r="A265" s="1"/>
  <c r="K265" s="1"/>
  <c r="J145"/>
  <c r="W145"/>
  <c r="B254"/>
  <c r="A254" s="1"/>
  <c r="K254" s="1"/>
  <c r="A254" i="2" a="1"/>
  <c r="A254" s="1"/>
  <c r="B279" i="5"/>
  <c r="A279" s="1"/>
  <c r="K279" s="1"/>
  <c r="A279" i="2" a="1"/>
  <c r="A279" s="1"/>
  <c r="B141" i="5"/>
  <c r="A141" s="1"/>
  <c r="K141" s="1"/>
  <c r="A141" i="2" a="1"/>
  <c r="A141" s="1"/>
  <c r="W223" i="5"/>
  <c r="J223"/>
  <c r="W263"/>
  <c r="J263"/>
  <c r="G227" i="2" a="1"/>
  <c r="G227" s="1"/>
  <c r="B227" i="9"/>
  <c r="A227" s="1"/>
  <c r="K227" s="1"/>
  <c r="B199" i="5"/>
  <c r="A199" s="1"/>
  <c r="K199" s="1"/>
  <c r="A199" i="2" a="1"/>
  <c r="A199" s="1"/>
  <c r="B231" i="7"/>
  <c r="A231" s="1"/>
  <c r="G231" s="1"/>
  <c r="Q231" i="2" a="1"/>
  <c r="Q231" s="1"/>
  <c r="B137" i="7"/>
  <c r="A137" s="1"/>
  <c r="G137" s="1"/>
  <c r="Q137" i="2" a="1"/>
  <c r="Q137" s="1"/>
  <c r="B83" i="5"/>
  <c r="A83" s="1"/>
  <c r="K83" s="1"/>
  <c r="A83" i="2" a="1"/>
  <c r="A83" s="1"/>
  <c r="H29" i="9"/>
  <c r="F29"/>
  <c r="E29"/>
  <c r="I29"/>
  <c r="F73"/>
  <c r="E73"/>
  <c r="I73"/>
  <c r="H73"/>
  <c r="B76" i="11"/>
  <c r="A76" s="1"/>
  <c r="AA76" i="2"/>
  <c r="B17" i="5"/>
  <c r="A17" s="1"/>
  <c r="K17" s="1"/>
  <c r="A17" i="2" a="1"/>
  <c r="A17" s="1"/>
  <c r="B7" i="9"/>
  <c r="A7" s="1"/>
  <c r="K7" s="1"/>
  <c r="G7" i="2" a="1"/>
  <c r="G7" s="1"/>
  <c r="B10" i="5"/>
  <c r="A10" i="2" a="1"/>
  <c r="A10" s="1"/>
  <c r="B226" i="11"/>
  <c r="A226" s="1"/>
  <c r="AA226" i="2"/>
  <c r="B170" i="11"/>
  <c r="A170" s="1"/>
  <c r="AA170" i="2"/>
  <c r="B103" i="11"/>
  <c r="A103" s="1"/>
  <c r="AA103" i="2"/>
  <c r="B32" i="11"/>
  <c r="A32" s="1"/>
  <c r="AA32" i="2"/>
  <c r="B9" i="11"/>
  <c r="A9" s="1"/>
  <c r="AA9" i="2"/>
  <c r="B188" i="11"/>
  <c r="A188" s="1"/>
  <c r="AA188" i="2"/>
  <c r="B162" i="11"/>
  <c r="A162" s="1"/>
  <c r="AA162" i="2"/>
  <c r="B158" i="11"/>
  <c r="A158" s="1"/>
  <c r="AA158" i="2"/>
  <c r="B219" i="11"/>
  <c r="A219" s="1"/>
  <c r="AA219" i="2"/>
  <c r="B145" i="11"/>
  <c r="A145" s="1"/>
  <c r="AA145" i="2"/>
  <c r="B277" i="11"/>
  <c r="A277" s="1"/>
  <c r="AA277" i="2"/>
  <c r="B253" i="11"/>
  <c r="A253" s="1"/>
  <c r="AA253" i="2"/>
  <c r="B280" i="11"/>
  <c r="A280" s="1"/>
  <c r="AA280" i="2"/>
  <c r="B281" i="11"/>
  <c r="A281" s="1"/>
  <c r="AA281" i="2"/>
  <c r="B258" i="11"/>
  <c r="A258" s="1"/>
  <c r="AA258" i="2"/>
  <c r="B255" i="7"/>
  <c r="A255" s="1"/>
  <c r="G255" s="1"/>
  <c r="Q255" i="2" a="1"/>
  <c r="Q255" s="1"/>
  <c r="B42" i="9"/>
  <c r="A42" s="1"/>
  <c r="K42" s="1"/>
  <c r="G42" i="2" a="1"/>
  <c r="G42" s="1"/>
  <c r="B29" i="11"/>
  <c r="A29" s="1"/>
  <c r="AA29" i="2"/>
  <c r="J125" i="13"/>
  <c r="L125" i="2"/>
  <c r="J40" i="13"/>
  <c r="L40" i="2"/>
  <c r="J99" i="13"/>
  <c r="L99" i="2"/>
  <c r="J5" i="13"/>
  <c r="L5" i="2"/>
  <c r="J8" i="13"/>
  <c r="L8" i="2"/>
  <c r="J179" i="13"/>
  <c r="L179" i="2"/>
  <c r="J46" i="13"/>
  <c r="L46" i="2"/>
  <c r="B125" i="11"/>
  <c r="A125" s="1"/>
  <c r="AA125" i="2"/>
  <c r="B73" i="9"/>
  <c r="A73" s="1"/>
  <c r="K73" s="1"/>
  <c r="G73" i="2" a="1"/>
  <c r="G73" s="1"/>
  <c r="J25" i="5"/>
  <c r="W25"/>
  <c r="J153" i="13"/>
  <c r="L153" i="2"/>
  <c r="J86" i="9"/>
  <c r="B213" i="5"/>
  <c r="A213" s="1"/>
  <c r="K213" s="1"/>
  <c r="A213" i="2" a="1"/>
  <c r="A213" s="1"/>
  <c r="B89" i="5"/>
  <c r="A89" s="1"/>
  <c r="K89" s="1"/>
  <c r="A89" i="2" a="1"/>
  <c r="A89" s="1"/>
  <c r="B169" i="5"/>
  <c r="A169" s="1"/>
  <c r="K169" s="1"/>
  <c r="A169" i="2" a="1"/>
  <c r="A169" s="1"/>
  <c r="B137" i="5"/>
  <c r="A137" s="1"/>
  <c r="K137" s="1"/>
  <c r="A137" i="2" a="1"/>
  <c r="A137" s="1"/>
  <c r="W70" i="5"/>
  <c r="J70"/>
  <c r="A102" i="2" a="1"/>
  <c r="A102" s="1"/>
  <c r="B102" i="5"/>
  <c r="A102" s="1"/>
  <c r="K102" s="1"/>
  <c r="B43"/>
  <c r="A43" s="1"/>
  <c r="K43" s="1"/>
  <c r="A43" i="2" a="1"/>
  <c r="A43" s="1"/>
  <c r="B218" i="5"/>
  <c r="A218" s="1"/>
  <c r="K218" s="1"/>
  <c r="A218" i="2" a="1"/>
  <c r="A218" s="1"/>
  <c r="W100" i="5"/>
  <c r="J100"/>
  <c r="B101"/>
  <c r="A101" s="1"/>
  <c r="K101" s="1"/>
  <c r="A101" i="2" a="1"/>
  <c r="A101" s="1"/>
  <c r="J66" i="5"/>
  <c r="W66"/>
  <c r="W161"/>
  <c r="J161"/>
  <c r="J206"/>
  <c r="W206"/>
  <c r="A62" i="2" a="1"/>
  <c r="A62" s="1"/>
  <c r="B62" i="5"/>
  <c r="A62" s="1"/>
  <c r="K62" s="1"/>
  <c r="W228"/>
  <c r="J228"/>
  <c r="W118"/>
  <c r="J118"/>
  <c r="W181"/>
  <c r="J181"/>
  <c r="J90" i="9"/>
  <c r="A5" i="13"/>
  <c r="J181"/>
  <c r="L181" i="2"/>
  <c r="J228" i="9"/>
  <c r="J232"/>
  <c r="B52"/>
  <c r="A52" s="1"/>
  <c r="K52" s="1"/>
  <c r="G52" i="2" a="1"/>
  <c r="G52" s="1"/>
  <c r="J10" i="9"/>
  <c r="B59"/>
  <c r="A59" s="1"/>
  <c r="K59" s="1"/>
  <c r="G59" i="2" a="1"/>
  <c r="G59" s="1"/>
  <c r="B190" i="9"/>
  <c r="A190" s="1"/>
  <c r="K190" s="1"/>
  <c r="G190" i="2" a="1"/>
  <c r="G190" s="1"/>
  <c r="B251" i="9"/>
  <c r="A251" s="1"/>
  <c r="K251" s="1"/>
  <c r="G251" i="2" a="1"/>
  <c r="G251" s="1"/>
  <c r="B177" i="9"/>
  <c r="A177" s="1"/>
  <c r="K177" s="1"/>
  <c r="G177" i="2" a="1"/>
  <c r="G177" s="1"/>
  <c r="I46" i="9"/>
  <c r="H46"/>
  <c r="F46"/>
  <c r="E46"/>
  <c r="B211"/>
  <c r="A211" s="1"/>
  <c r="K211" s="1"/>
  <c r="G211" i="2" a="1"/>
  <c r="G211" s="1"/>
  <c r="F51" i="9"/>
  <c r="E51"/>
  <c r="I51"/>
  <c r="H51"/>
  <c r="B40"/>
  <c r="A40" s="1"/>
  <c r="K40" s="1"/>
  <c r="G40" i="2" a="1"/>
  <c r="G40" s="1"/>
  <c r="F155" i="9"/>
  <c r="E155"/>
  <c r="I155"/>
  <c r="H155"/>
  <c r="B70"/>
  <c r="A70" s="1"/>
  <c r="K70" s="1"/>
  <c r="G70" i="2" a="1"/>
  <c r="G70" s="1"/>
  <c r="J278" i="9"/>
  <c r="B77"/>
  <c r="A77" s="1"/>
  <c r="K77" s="1"/>
  <c r="G77" i="2" a="1"/>
  <c r="G77" s="1"/>
  <c r="B76" i="7"/>
  <c r="A76" s="1"/>
  <c r="G76" s="1"/>
  <c r="Q76" i="2" a="1"/>
  <c r="Q76" s="1"/>
  <c r="B64" i="7"/>
  <c r="A64" s="1"/>
  <c r="G64" s="1"/>
  <c r="Q64" i="2" a="1"/>
  <c r="Q64" s="1"/>
  <c r="B81" i="7"/>
  <c r="A81" s="1"/>
  <c r="G81" s="1"/>
  <c r="Q81" i="2" a="1"/>
  <c r="Q81" s="1"/>
  <c r="B228" i="7"/>
  <c r="A228" s="1"/>
  <c r="G228" s="1"/>
  <c r="Q228" i="2" a="1"/>
  <c r="Q228" s="1"/>
  <c r="B171" i="7"/>
  <c r="A171" s="1"/>
  <c r="G171" s="1"/>
  <c r="Q171" i="2" a="1"/>
  <c r="Q171" s="1"/>
  <c r="B83" i="7"/>
  <c r="A83" s="1"/>
  <c r="G83" s="1"/>
  <c r="Q83" i="2" a="1"/>
  <c r="Q83" s="1"/>
  <c r="B4" i="7"/>
  <c r="A4" s="1"/>
  <c r="G4" s="1"/>
  <c r="Q4" i="2" a="1"/>
  <c r="Q4" s="1"/>
  <c r="B153" i="7"/>
  <c r="A153" s="1"/>
  <c r="G153" s="1"/>
  <c r="Q153" i="2" a="1"/>
  <c r="Q153" s="1"/>
  <c r="B198" i="7"/>
  <c r="A198" s="1"/>
  <c r="G198" s="1"/>
  <c r="Q198" i="2" a="1"/>
  <c r="Q198" s="1"/>
  <c r="B159" i="9"/>
  <c r="A159" s="1"/>
  <c r="K159" s="1"/>
  <c r="G159" i="2" a="1"/>
  <c r="G159" s="1"/>
  <c r="B151" i="7"/>
  <c r="A151" s="1"/>
  <c r="G151" s="1"/>
  <c r="Q151" i="2" a="1"/>
  <c r="Q151" s="1"/>
  <c r="B172" i="5"/>
  <c r="A172" s="1"/>
  <c r="K172" s="1"/>
  <c r="A172" i="2" a="1"/>
  <c r="A172" s="1"/>
  <c r="A22" i="9"/>
  <c r="A33" i="5"/>
  <c r="K33" s="1"/>
  <c r="F2"/>
  <c r="E2"/>
  <c r="I2"/>
  <c r="H2"/>
  <c r="A5" i="9"/>
  <c r="K5" s="1"/>
  <c r="E67" i="13"/>
  <c r="I67"/>
  <c r="H67"/>
  <c r="F67"/>
  <c r="J124"/>
  <c r="L124" i="2"/>
  <c r="I164" i="9"/>
  <c r="H164"/>
  <c r="F164"/>
  <c r="E164"/>
  <c r="E259"/>
  <c r="I259"/>
  <c r="H259"/>
  <c r="F259"/>
  <c r="A184" i="2" a="1"/>
  <c r="A184" s="1"/>
  <c r="B184" i="5"/>
  <c r="A184" s="1"/>
  <c r="K184" s="1"/>
  <c r="B280"/>
  <c r="A280" s="1"/>
  <c r="K280" s="1"/>
  <c r="A280" i="2" a="1"/>
  <c r="A280" s="1"/>
  <c r="B267" i="5"/>
  <c r="A267" s="1"/>
  <c r="K267" s="1"/>
  <c r="A267" i="2" a="1"/>
  <c r="A267" s="1"/>
  <c r="B108" i="5"/>
  <c r="A108" s="1"/>
  <c r="K108" s="1"/>
  <c r="A108" i="2" a="1"/>
  <c r="A108" s="1"/>
  <c r="B53" i="11"/>
  <c r="A53" s="1"/>
  <c r="AA53" i="2"/>
  <c r="J55" i="13"/>
  <c r="L55" i="2"/>
  <c r="J54" i="5"/>
  <c r="W54"/>
  <c r="W170"/>
  <c r="J170"/>
  <c r="W29"/>
  <c r="J29"/>
  <c r="B106" i="9"/>
  <c r="A106" s="1"/>
  <c r="K106" s="1"/>
  <c r="G106" i="2" a="1"/>
  <c r="G106" s="1"/>
  <c r="I227" i="9"/>
  <c r="H227"/>
  <c r="F227"/>
  <c r="E227"/>
  <c r="B190" i="7"/>
  <c r="A190" s="1"/>
  <c r="G190" s="1"/>
  <c r="Q190" i="2" a="1"/>
  <c r="Q190" s="1"/>
  <c r="B79" i="7"/>
  <c r="A79" s="1"/>
  <c r="G79" s="1"/>
  <c r="Q79" i="2" a="1"/>
  <c r="Q79" s="1"/>
  <c r="B104" i="5"/>
  <c r="A104" s="1"/>
  <c r="K104" s="1"/>
  <c r="A104" i="2" a="1"/>
  <c r="A104" s="1"/>
  <c r="K2" i="5"/>
  <c r="W65"/>
  <c r="B131"/>
  <c r="A131" s="1"/>
  <c r="K131" s="1"/>
  <c r="A131" i="2" a="1"/>
  <c r="A131" s="1"/>
  <c r="B185" i="5"/>
  <c r="A185" s="1"/>
  <c r="K185" s="1"/>
  <c r="A185" i="2" a="1"/>
  <c r="A185" s="1"/>
  <c r="B48" i="9"/>
  <c r="A48" s="1"/>
  <c r="K48" s="1"/>
  <c r="G48" i="2" a="1"/>
  <c r="G48" s="1"/>
  <c r="B223" i="11"/>
  <c r="A223" s="1"/>
  <c r="AA223" i="2"/>
  <c r="W153" i="5"/>
  <c r="J153"/>
  <c r="I117" i="9"/>
  <c r="H117"/>
  <c r="F117"/>
  <c r="E117"/>
  <c r="B100"/>
  <c r="A100" s="1"/>
  <c r="K100" s="1"/>
  <c r="G100" i="2" a="1"/>
  <c r="G100" s="1"/>
  <c r="B223" i="7"/>
  <c r="A223" s="1"/>
  <c r="G223" s="1"/>
  <c r="Q223" i="2" a="1"/>
  <c r="Q223" s="1"/>
  <c r="B115" i="7"/>
  <c r="A115" s="1"/>
  <c r="G115" s="1"/>
  <c r="Q115" i="2" a="1"/>
  <c r="Q115" s="1"/>
  <c r="J166" i="13"/>
  <c r="L166" i="2"/>
  <c r="J151" i="9"/>
  <c r="W234" i="5"/>
  <c r="J234"/>
  <c r="B244"/>
  <c r="A244" s="1"/>
  <c r="K244" s="1"/>
  <c r="A244" i="2" a="1"/>
  <c r="A244" s="1"/>
  <c r="W53" i="5"/>
  <c r="J53"/>
  <c r="B107" i="11"/>
  <c r="A107" s="1"/>
  <c r="AA107" i="2"/>
  <c r="B222" i="11"/>
  <c r="A222" s="1"/>
  <c r="AA222" i="2"/>
  <c r="J105" i="13"/>
  <c r="L105" i="2"/>
  <c r="B32" i="5"/>
  <c r="A32" i="2" a="1"/>
  <c r="A32" s="1"/>
  <c r="B10" i="9"/>
  <c r="G10" i="2" a="1"/>
  <c r="G10" s="1"/>
  <c r="Q86" a="1"/>
  <c r="Q86" s="1"/>
  <c r="B86" i="7"/>
  <c r="A86" s="1"/>
  <c r="G86" s="1"/>
  <c r="A14" i="9"/>
  <c r="K14" s="1"/>
  <c r="B265"/>
  <c r="A265" s="1"/>
  <c r="K265" s="1"/>
  <c r="G265" i="2" a="1"/>
  <c r="G265" s="1"/>
  <c r="I139" i="9"/>
  <c r="H139"/>
  <c r="F139"/>
  <c r="E139"/>
  <c r="B245"/>
  <c r="A245" s="1"/>
  <c r="K245" s="1"/>
  <c r="G245" i="2" a="1"/>
  <c r="G245" s="1"/>
  <c r="W124" i="5"/>
  <c r="J124"/>
  <c r="W191"/>
  <c r="J191"/>
  <c r="B99" i="7"/>
  <c r="A99" s="1"/>
  <c r="G99" s="1"/>
  <c r="Q99" i="2" a="1"/>
  <c r="Q99" s="1"/>
  <c r="B74" i="11"/>
  <c r="A74" s="1"/>
  <c r="AA74" i="2"/>
  <c r="B109" i="11"/>
  <c r="A109" s="1"/>
  <c r="AA109" i="2"/>
  <c r="B189" i="11"/>
  <c r="A189" s="1"/>
  <c r="AA189" i="2"/>
  <c r="W4" i="5"/>
  <c r="J4"/>
  <c r="J180" i="9"/>
  <c r="G253" i="2" a="1"/>
  <c r="G253" s="1"/>
  <c r="B253" i="9"/>
  <c r="A253" s="1"/>
  <c r="K253" s="1"/>
  <c r="B45" i="7"/>
  <c r="A45" s="1"/>
  <c r="G45" s="1"/>
  <c r="Q45" i="2" a="1"/>
  <c r="Q45" s="1"/>
  <c r="J138" i="13"/>
  <c r="L138" i="2"/>
  <c r="B238" i="9"/>
  <c r="A238" s="1"/>
  <c r="K238" s="1"/>
  <c r="G238" i="2" a="1"/>
  <c r="G238" s="1"/>
  <c r="W233" i="5"/>
  <c r="J233"/>
  <c r="B112" i="11"/>
  <c r="A112" s="1"/>
  <c r="AA112" i="2"/>
  <c r="B153" i="11"/>
  <c r="A153" s="1"/>
  <c r="AA153" i="2"/>
  <c r="A35" a="1"/>
  <c r="A35" s="1"/>
  <c r="B35" i="5"/>
  <c r="A35" s="1"/>
  <c r="K35" s="1"/>
  <c r="B36"/>
  <c r="A36" s="1"/>
  <c r="K36" s="1"/>
  <c r="A36" i="2" a="1"/>
  <c r="A36" s="1"/>
  <c r="J32" i="5"/>
  <c r="W32"/>
  <c r="B174" i="9"/>
  <c r="A174" s="1"/>
  <c r="K174" s="1"/>
  <c r="G174" i="2" a="1"/>
  <c r="G174" s="1"/>
  <c r="B254" i="9"/>
  <c r="A254" s="1"/>
  <c r="K254" s="1"/>
  <c r="G254" i="2" a="1"/>
  <c r="G254" s="1"/>
  <c r="B58" i="7"/>
  <c r="A58" s="1"/>
  <c r="G58" s="1"/>
  <c r="Q58" i="2" a="1"/>
  <c r="Q58" s="1"/>
  <c r="B136" i="7"/>
  <c r="A136" s="1"/>
  <c r="G136" s="1"/>
  <c r="Q136" i="2" a="1"/>
  <c r="Q136" s="1"/>
  <c r="I92" i="5"/>
  <c r="H92"/>
  <c r="F92"/>
  <c r="E92"/>
  <c r="B282" i="7"/>
  <c r="A282" s="1"/>
  <c r="G282" s="1"/>
  <c r="Q282" i="2" a="1"/>
  <c r="Q282" s="1"/>
  <c r="I167" i="9"/>
  <c r="H167"/>
  <c r="F167"/>
  <c r="E167"/>
  <c r="W256" i="5"/>
  <c r="J256"/>
  <c r="J32" i="13"/>
  <c r="L32" i="2"/>
  <c r="B21" i="11"/>
  <c r="A21" s="1"/>
  <c r="AA21" i="2"/>
  <c r="B77" i="11"/>
  <c r="A77" s="1"/>
  <c r="AA77" i="2"/>
  <c r="B240" i="11"/>
  <c r="A240" s="1"/>
  <c r="AA240" i="2"/>
  <c r="J85" i="13"/>
  <c r="L85" i="2"/>
  <c r="J48" i="13"/>
  <c r="L48" i="2"/>
  <c r="J9" i="5"/>
  <c r="W9"/>
  <c r="A226" i="2" a="1"/>
  <c r="A226" s="1"/>
  <c r="B226" i="5"/>
  <c r="A226" s="1"/>
  <c r="K226" s="1"/>
  <c r="J157"/>
  <c r="W157"/>
  <c r="W167"/>
  <c r="J167"/>
  <c r="B33" i="9"/>
  <c r="A33" s="1"/>
  <c r="K33" s="1"/>
  <c r="G33" i="2" a="1"/>
  <c r="G33" s="1"/>
  <c r="J260" i="9"/>
  <c r="B55" i="7"/>
  <c r="A55" s="1"/>
  <c r="G55" s="1"/>
  <c r="Q55" i="2" a="1"/>
  <c r="Q55" s="1"/>
  <c r="B143" i="7"/>
  <c r="A143" s="1"/>
  <c r="G143" s="1"/>
  <c r="Q143" i="2" a="1"/>
  <c r="Q143" s="1"/>
  <c r="B257" i="9"/>
  <c r="A257" s="1"/>
  <c r="K257" s="1"/>
  <c r="G257" i="2" a="1"/>
  <c r="G257" s="1"/>
  <c r="B227" i="7"/>
  <c r="A227" s="1"/>
  <c r="G227" s="1"/>
  <c r="Q227" i="2" a="1"/>
  <c r="Q227" s="1"/>
  <c r="I175" i="9"/>
  <c r="H175"/>
  <c r="E175"/>
  <c r="F175"/>
  <c r="I275"/>
  <c r="H275"/>
  <c r="F275"/>
  <c r="E275"/>
  <c r="B278"/>
  <c r="A278" s="1"/>
  <c r="K278" s="1"/>
  <c r="G278" i="2" a="1"/>
  <c r="G278" s="1"/>
  <c r="J34" i="9"/>
  <c r="B23" i="11"/>
  <c r="A23" s="1"/>
  <c r="AA23" i="2"/>
  <c r="AA114"/>
  <c r="B114" i="11"/>
  <c r="A114" s="1"/>
  <c r="B141"/>
  <c r="A141" s="1"/>
  <c r="AA141" i="2"/>
  <c r="B187" i="11"/>
  <c r="A187" s="1"/>
  <c r="AA187" i="2"/>
  <c r="B166" i="11"/>
  <c r="A166" s="1"/>
  <c r="AA166" i="2"/>
  <c r="J26" i="13"/>
  <c r="L26" i="2"/>
  <c r="J90" i="13"/>
  <c r="L90" i="2"/>
  <c r="W77" i="5"/>
  <c r="J77"/>
  <c r="J90"/>
  <c r="W90"/>
  <c r="Q218" i="2" a="1"/>
  <c r="Q218" s="1"/>
  <c r="B218" i="7"/>
  <c r="A218" s="1"/>
  <c r="G218" s="1"/>
  <c r="J239" i="9"/>
  <c r="W183" i="5"/>
  <c r="J183"/>
  <c r="E93" i="9"/>
  <c r="H93"/>
  <c r="F93"/>
  <c r="I93"/>
  <c r="B268" i="11"/>
  <c r="A268" s="1"/>
  <c r="AA268" i="2"/>
  <c r="Q138" a="1"/>
  <c r="Q138" s="1"/>
  <c r="B138" i="7"/>
  <c r="A138" s="1"/>
  <c r="G138" s="1"/>
  <c r="B37" i="5"/>
  <c r="A37" s="1"/>
  <c r="K37" s="1"/>
  <c r="A37" i="2" a="1"/>
  <c r="A37" s="1"/>
  <c r="B49" i="5"/>
  <c r="A49" s="1"/>
  <c r="K49" s="1"/>
  <c r="A49" i="2" a="1"/>
  <c r="A49" s="1"/>
  <c r="B112" i="9"/>
  <c r="A112" s="1"/>
  <c r="K112" s="1"/>
  <c r="G112" i="2" a="1"/>
  <c r="G112" s="1"/>
  <c r="J26" i="9"/>
  <c r="H63"/>
  <c r="F63"/>
  <c r="E63"/>
  <c r="I63"/>
  <c r="B66" i="7"/>
  <c r="A66" s="1"/>
  <c r="G66" s="1"/>
  <c r="Q66" i="2" a="1"/>
  <c r="Q66" s="1"/>
  <c r="B157" i="7"/>
  <c r="A157" s="1"/>
  <c r="G157" s="1"/>
  <c r="Q157" i="2" a="1"/>
  <c r="Q157" s="1"/>
  <c r="E109" i="9"/>
  <c r="I109"/>
  <c r="H109"/>
  <c r="F109"/>
  <c r="J37" i="5"/>
  <c r="W134"/>
  <c r="J134"/>
  <c r="W253"/>
  <c r="J253"/>
  <c r="I84" i="9"/>
  <c r="E84"/>
  <c r="H84"/>
  <c r="F84"/>
  <c r="B56" i="5"/>
  <c r="A56" s="1"/>
  <c r="K56" s="1"/>
  <c r="A56" i="2" a="1"/>
  <c r="A56" s="1"/>
  <c r="B101" i="11"/>
  <c r="A101" s="1"/>
  <c r="AA101" i="2"/>
  <c r="B174" i="11"/>
  <c r="A174" s="1"/>
  <c r="AA174" i="2"/>
  <c r="B151" i="11"/>
  <c r="A151" s="1"/>
  <c r="AA151" i="2"/>
  <c r="B142" i="9"/>
  <c r="A142" s="1"/>
  <c r="K142" s="1"/>
  <c r="G142" i="2" a="1"/>
  <c r="G142" s="1"/>
  <c r="J97" i="13"/>
  <c r="L97" i="2"/>
  <c r="J64" i="13"/>
  <c r="L64" i="2"/>
  <c r="B276" i="11"/>
  <c r="A276" s="1"/>
  <c r="AA276" i="2"/>
  <c r="B82" i="5"/>
  <c r="A82" s="1"/>
  <c r="K82" s="1"/>
  <c r="A82" i="2" a="1"/>
  <c r="A82" s="1"/>
  <c r="B60" i="5"/>
  <c r="A60" s="1"/>
  <c r="K60" s="1"/>
  <c r="A60" i="2" a="1"/>
  <c r="A60" s="1"/>
  <c r="B64" i="5"/>
  <c r="A64" s="1"/>
  <c r="K64" s="1"/>
  <c r="A64" i="2" a="1"/>
  <c r="A64" s="1"/>
  <c r="J157" i="13"/>
  <c r="L157" i="2"/>
  <c r="B166" i="9"/>
  <c r="A166" s="1"/>
  <c r="K166" s="1"/>
  <c r="G166" i="2" a="1"/>
  <c r="G166" s="1"/>
  <c r="B163" i="9"/>
  <c r="A163" s="1"/>
  <c r="K163" s="1"/>
  <c r="G163" i="2" a="1"/>
  <c r="G163" s="1"/>
  <c r="J186" i="9"/>
  <c r="B114" i="7"/>
  <c r="A114" s="1"/>
  <c r="G114" s="1"/>
  <c r="Q114" i="2" a="1"/>
  <c r="Q114" s="1"/>
  <c r="B146" i="7"/>
  <c r="A146" s="1"/>
  <c r="G146" s="1"/>
  <c r="Q146" i="2" a="1"/>
  <c r="Q146" s="1"/>
  <c r="J173" i="13"/>
  <c r="L173" i="2"/>
  <c r="J156" i="13"/>
  <c r="L156" i="2"/>
  <c r="B203" i="9"/>
  <c r="A203" s="1"/>
  <c r="K203" s="1"/>
  <c r="G203" i="2" a="1"/>
  <c r="G203" s="1"/>
  <c r="B259" i="9"/>
  <c r="A259" s="1"/>
  <c r="K259" s="1"/>
  <c r="G259" i="2" a="1"/>
  <c r="G259" s="1"/>
  <c r="J15" i="5"/>
  <c r="W15"/>
  <c r="B254" i="11"/>
  <c r="A254" s="1"/>
  <c r="AA254" i="2"/>
  <c r="B165" i="11"/>
  <c r="A165" s="1"/>
  <c r="AA165" i="2"/>
  <c r="J44" i="13"/>
  <c r="L44" i="2"/>
  <c r="J104" i="13"/>
  <c r="L104" i="2"/>
  <c r="W216" i="5"/>
  <c r="J216"/>
  <c r="W102"/>
  <c r="J102"/>
  <c r="W171"/>
  <c r="J171"/>
  <c r="W125"/>
  <c r="J125"/>
  <c r="J4" i="13"/>
  <c r="L4" i="2"/>
  <c r="A4" i="13" s="1"/>
  <c r="J112" i="9"/>
  <c r="B180"/>
  <c r="A180" s="1"/>
  <c r="K180" s="1"/>
  <c r="G180" i="2" a="1"/>
  <c r="G180" s="1"/>
  <c r="B36" i="9"/>
  <c r="A36" s="1"/>
  <c r="K36" s="1"/>
  <c r="G36" i="2" a="1"/>
  <c r="G36" s="1"/>
  <c r="J193" i="9"/>
  <c r="B261" i="11"/>
  <c r="A261" s="1"/>
  <c r="AA261" i="2"/>
  <c r="B252" i="7"/>
  <c r="A252" s="1"/>
  <c r="G252" s="1"/>
  <c r="Q252" i="2" a="1"/>
  <c r="Q252" s="1"/>
  <c r="F140" i="9"/>
  <c r="E140"/>
  <c r="I140"/>
  <c r="H140"/>
  <c r="H199"/>
  <c r="F199"/>
  <c r="E199"/>
  <c r="I199"/>
  <c r="B274" i="5"/>
  <c r="A274" s="1"/>
  <c r="K274" s="1"/>
  <c r="A274" i="2" a="1"/>
  <c r="A274" s="1"/>
  <c r="W152" i="5"/>
  <c r="J152"/>
  <c r="B246"/>
  <c r="A246" s="1"/>
  <c r="K246" s="1"/>
  <c r="A246" i="2" a="1"/>
  <c r="A246" s="1"/>
  <c r="B237" i="5"/>
  <c r="A237" s="1"/>
  <c r="K237" s="1"/>
  <c r="A237" i="2" a="1"/>
  <c r="A237" s="1"/>
  <c r="W196" i="5"/>
  <c r="J196"/>
  <c r="B70" i="11"/>
  <c r="A70" s="1"/>
  <c r="AA70" i="2"/>
  <c r="W19" i="5"/>
  <c r="J19"/>
  <c r="G67" i="2" a="1"/>
  <c r="G67" s="1"/>
  <c r="B67" i="9"/>
  <c r="A67" s="1"/>
  <c r="K67" s="1"/>
  <c r="W222" i="5"/>
  <c r="J222"/>
  <c r="J273"/>
  <c r="W273"/>
  <c r="B26" i="7"/>
  <c r="A26" s="1"/>
  <c r="G26" s="1"/>
  <c r="Q26" i="2" a="1"/>
  <c r="Q26" s="1"/>
  <c r="B260" i="11"/>
  <c r="A260" s="1"/>
  <c r="AA260" i="2"/>
  <c r="B157" i="11"/>
  <c r="A157" s="1"/>
  <c r="AA157" i="2"/>
  <c r="B275" i="11"/>
  <c r="A275" s="1"/>
  <c r="AA275" i="2"/>
  <c r="B68" i="11"/>
  <c r="A68" s="1"/>
  <c r="AA68" i="2"/>
  <c r="B43" i="11"/>
  <c r="A43" s="1"/>
  <c r="AA43" i="2"/>
  <c r="B270" i="11"/>
  <c r="A270" s="1"/>
  <c r="AA270" i="2"/>
  <c r="B176" i="11"/>
  <c r="A176" s="1"/>
  <c r="AA176" i="2"/>
  <c r="B172" i="11"/>
  <c r="A172" s="1"/>
  <c r="AA172" i="2"/>
  <c r="B159" i="11"/>
  <c r="A159" s="1"/>
  <c r="AA159" i="2"/>
  <c r="B286" i="11"/>
  <c r="A286" s="1"/>
  <c r="AA286" i="2"/>
  <c r="B262" i="11"/>
  <c r="A262" s="1"/>
  <c r="AA262" i="2"/>
  <c r="B266" i="11"/>
  <c r="A266" s="1"/>
  <c r="AA266" i="2"/>
  <c r="W172" i="5"/>
  <c r="J172"/>
  <c r="A99" i="2" a="1"/>
  <c r="A99" s="1"/>
  <c r="B99" i="5"/>
  <c r="A99" s="1"/>
  <c r="K99" s="1"/>
  <c r="J147" i="13"/>
  <c r="L147" i="2"/>
  <c r="J116" i="13"/>
  <c r="L116" i="2"/>
  <c r="J63" i="13"/>
  <c r="L63" i="2"/>
  <c r="J29" i="13"/>
  <c r="L29" i="2"/>
  <c r="J33" i="13"/>
  <c r="L33" i="2"/>
  <c r="J106" i="13"/>
  <c r="L106" i="2"/>
  <c r="J17" i="13"/>
  <c r="L17" i="2"/>
  <c r="J66" i="13"/>
  <c r="L66" i="2"/>
  <c r="J73" i="13"/>
  <c r="L73" i="2"/>
  <c r="B106" i="11"/>
  <c r="A106" s="1"/>
  <c r="AA106" i="2"/>
  <c r="B69" i="7"/>
  <c r="A69" s="1"/>
  <c r="G69" s="1"/>
  <c r="Q69" i="2" a="1"/>
  <c r="Q69" s="1"/>
  <c r="B19" i="5"/>
  <c r="A19" s="1"/>
  <c r="K19" s="1"/>
  <c r="A19" i="2" a="1"/>
  <c r="A19" s="1"/>
  <c r="B192" i="11"/>
  <c r="A192" s="1"/>
  <c r="AA192" i="2"/>
  <c r="Q59" a="1"/>
  <c r="Q59" s="1"/>
  <c r="B59" i="7"/>
  <c r="A59" s="1"/>
  <c r="G59" s="1"/>
  <c r="J194" i="5"/>
  <c r="W194"/>
  <c r="B183"/>
  <c r="A183" s="1"/>
  <c r="K183" s="1"/>
  <c r="A183" i="2" a="1"/>
  <c r="A183" s="1"/>
  <c r="B96" i="5"/>
  <c r="A96" s="1"/>
  <c r="K96" s="1"/>
  <c r="A96" i="2" a="1"/>
  <c r="A96" s="1"/>
  <c r="A229" a="1"/>
  <c r="A229" s="1"/>
  <c r="B229" i="5"/>
  <c r="A229" s="1"/>
  <c r="K229" s="1"/>
  <c r="J6"/>
  <c r="W6"/>
  <c r="B42"/>
  <c r="A42" s="1"/>
  <c r="K42" s="1"/>
  <c r="A42" i="2" a="1"/>
  <c r="A42" s="1"/>
  <c r="B15" i="5"/>
  <c r="A15" i="2" a="1"/>
  <c r="A15" s="1"/>
  <c r="W43" i="5"/>
  <c r="J43"/>
  <c r="J94"/>
  <c r="W94"/>
  <c r="B174"/>
  <c r="A174" s="1"/>
  <c r="K174" s="1"/>
  <c r="A174" i="2" a="1"/>
  <c r="A174" s="1"/>
  <c r="B232" i="5"/>
  <c r="A232" s="1"/>
  <c r="K232" s="1"/>
  <c r="A232" i="2" a="1"/>
  <c r="A232" s="1"/>
  <c r="J55" i="5"/>
  <c r="W55"/>
  <c r="W132"/>
  <c r="J132"/>
  <c r="W188"/>
  <c r="J188"/>
  <c r="W249"/>
  <c r="J249"/>
  <c r="W220"/>
  <c r="J220"/>
  <c r="B146" i="9"/>
  <c r="A146" s="1"/>
  <c r="K146" s="1"/>
  <c r="G146" i="2" a="1"/>
  <c r="G146" s="1"/>
  <c r="J36" i="13"/>
  <c r="L36" i="2"/>
  <c r="B2" i="7"/>
  <c r="A2" s="1"/>
  <c r="G2" s="1"/>
  <c r="Q2" i="2" a="1"/>
  <c r="Q2" s="1"/>
  <c r="B215" i="7"/>
  <c r="A215" s="1"/>
  <c r="G215" s="1"/>
  <c r="Q215" i="2" a="1"/>
  <c r="Q215" s="1"/>
  <c r="B164" i="11"/>
  <c r="A164" s="1"/>
  <c r="AA164" i="2"/>
  <c r="I205" i="9"/>
  <c r="H205"/>
  <c r="F205"/>
  <c r="E205"/>
  <c r="F62"/>
  <c r="E62"/>
  <c r="I62"/>
  <c r="H62"/>
  <c r="B37"/>
  <c r="A37" s="1"/>
  <c r="K37" s="1"/>
  <c r="G37" i="2" a="1"/>
  <c r="G37" s="1"/>
  <c r="B204" i="9"/>
  <c r="A204" s="1"/>
  <c r="K204" s="1"/>
  <c r="G204" i="2" a="1"/>
  <c r="G204" s="1"/>
  <c r="J221" i="9"/>
  <c r="I52"/>
  <c r="H52"/>
  <c r="F52"/>
  <c r="E52"/>
  <c r="I17"/>
  <c r="H17"/>
  <c r="F17"/>
  <c r="E17"/>
  <c r="B2"/>
  <c r="G2" i="2" a="1"/>
  <c r="G2" s="1"/>
  <c r="B64" i="9"/>
  <c r="A64" s="1"/>
  <c r="K64" s="1"/>
  <c r="G64" i="2" a="1"/>
  <c r="G64" s="1"/>
  <c r="B228" i="9"/>
  <c r="A228" s="1"/>
  <c r="K228" s="1"/>
  <c r="G228" i="2" a="1"/>
  <c r="G228" s="1"/>
  <c r="B65" i="9"/>
  <c r="A65" s="1"/>
  <c r="K65" s="1"/>
  <c r="G65" i="2" a="1"/>
  <c r="G65" s="1"/>
  <c r="B123" i="9"/>
  <c r="A123" s="1"/>
  <c r="K123" s="1"/>
  <c r="G123" i="2" a="1"/>
  <c r="G123" s="1"/>
  <c r="J65" i="9"/>
  <c r="B234"/>
  <c r="A234" s="1"/>
  <c r="K234" s="1"/>
  <c r="G234" i="2" a="1"/>
  <c r="G234" s="1"/>
  <c r="Q41" a="1"/>
  <c r="Q41" s="1"/>
  <c r="B41" i="7"/>
  <c r="A41" s="1"/>
  <c r="G41" s="1"/>
  <c r="B103"/>
  <c r="A103" s="1"/>
  <c r="G103" s="1"/>
  <c r="Q103" i="2" a="1"/>
  <c r="Q103" s="1"/>
  <c r="B95" i="7"/>
  <c r="A95" s="1"/>
  <c r="G95" s="1"/>
  <c r="Q95" i="2" a="1"/>
  <c r="Q95" s="1"/>
  <c r="B49" i="7"/>
  <c r="A49" s="1"/>
  <c r="G49" s="1"/>
  <c r="Q49" i="2" a="1"/>
  <c r="Q49" s="1"/>
  <c r="B34" i="7"/>
  <c r="A34" s="1"/>
  <c r="G34" s="1"/>
  <c r="Q34" i="2" a="1"/>
  <c r="Q34" s="1"/>
  <c r="B221" i="7"/>
  <c r="A221" s="1"/>
  <c r="G221" s="1"/>
  <c r="Q221" i="2" a="1"/>
  <c r="Q221" s="1"/>
  <c r="B244" i="7"/>
  <c r="A244" s="1"/>
  <c r="G244" s="1"/>
  <c r="Q244" i="2" a="1"/>
  <c r="Q244" s="1"/>
  <c r="B185" i="7"/>
  <c r="A185" s="1"/>
  <c r="G185" s="1"/>
  <c r="Q185" i="2" a="1"/>
  <c r="Q185" s="1"/>
  <c r="B90" i="7"/>
  <c r="A90" s="1"/>
  <c r="G90" s="1"/>
  <c r="Q90" i="2" a="1"/>
  <c r="Q90" s="1"/>
  <c r="B20" i="7"/>
  <c r="A20" s="1"/>
  <c r="G20" s="1"/>
  <c r="Q20" i="2" a="1"/>
  <c r="Q20" s="1"/>
  <c r="B167" i="7"/>
  <c r="A167" s="1"/>
  <c r="G167" s="1"/>
  <c r="Q167" i="2" a="1"/>
  <c r="Q167" s="1"/>
  <c r="B205" i="7"/>
  <c r="A205" s="1"/>
  <c r="G205" s="1"/>
  <c r="Q205" i="2" a="1"/>
  <c r="Q205" s="1"/>
  <c r="W245" i="5"/>
  <c r="J245"/>
  <c r="B247" i="7"/>
  <c r="A247" s="1"/>
  <c r="G247" s="1"/>
  <c r="Q247" i="2" a="1"/>
  <c r="Q247" s="1"/>
  <c r="W112" i="5"/>
  <c r="J112"/>
  <c r="J177"/>
  <c r="W186"/>
  <c r="J177" i="13"/>
  <c r="L177" i="2"/>
  <c r="B129" i="9"/>
  <c r="A129" s="1"/>
  <c r="K129" s="1"/>
  <c r="G129" i="2" a="1"/>
  <c r="G129" s="1"/>
  <c r="B168" i="11"/>
  <c r="A168" s="1"/>
  <c r="AA168" i="2"/>
  <c r="B228" i="11"/>
  <c r="A228" s="1"/>
  <c r="AA228" i="2"/>
  <c r="B239" i="11"/>
  <c r="A239" s="1"/>
  <c r="AA239" i="2"/>
  <c r="J27" i="13"/>
  <c r="L27" i="2"/>
  <c r="B281" i="9"/>
  <c r="A281" s="1"/>
  <c r="K281" s="1"/>
  <c r="G281" i="2" a="1"/>
  <c r="G281" s="1"/>
  <c r="W272" i="5"/>
  <c r="J272"/>
  <c r="J247"/>
  <c r="W247"/>
  <c r="H74" i="9"/>
  <c r="F74"/>
  <c r="E74"/>
  <c r="I74"/>
  <c r="B91" i="7"/>
  <c r="A91" s="1"/>
  <c r="G91" s="1"/>
  <c r="Q91" i="2" a="1"/>
  <c r="Q91" s="1"/>
  <c r="I224" i="9"/>
  <c r="H224"/>
  <c r="F224"/>
  <c r="E224"/>
  <c r="H188"/>
  <c r="F188"/>
  <c r="E188"/>
  <c r="I188"/>
  <c r="Q154" i="2" a="1"/>
  <c r="Q154" s="1"/>
  <c r="B154" i="7"/>
  <c r="A154" s="1"/>
  <c r="G154" s="1"/>
  <c r="Q283" i="2" a="1"/>
  <c r="Q283" s="1"/>
  <c r="B283" i="7"/>
  <c r="A283" s="1"/>
  <c r="G283" s="1"/>
  <c r="B168" i="9"/>
  <c r="A168" s="1"/>
  <c r="K168" s="1"/>
  <c r="G168" i="2" a="1"/>
  <c r="G168" s="1"/>
  <c r="H231" i="9"/>
  <c r="F231"/>
  <c r="E231"/>
  <c r="I231"/>
  <c r="W117" i="5"/>
  <c r="J117"/>
  <c r="B263" i="9"/>
  <c r="A263" s="1"/>
  <c r="K263" s="1"/>
  <c r="G263" i="2" a="1"/>
  <c r="G263" s="1"/>
  <c r="B16" i="11"/>
  <c r="A16" s="1"/>
  <c r="AA16" i="2"/>
  <c r="B34" i="11"/>
  <c r="A34" s="1"/>
  <c r="AA34" i="2"/>
  <c r="B34" i="9"/>
  <c r="A34" s="1"/>
  <c r="K34" s="1"/>
  <c r="G34" i="2" a="1"/>
  <c r="G34" s="1"/>
  <c r="J56" i="13"/>
  <c r="L56" i="2"/>
  <c r="B52" i="11"/>
  <c r="A52" s="1"/>
  <c r="AA52" i="2"/>
  <c r="J166" i="5"/>
  <c r="W166"/>
  <c r="W179"/>
  <c r="J179"/>
  <c r="B188"/>
  <c r="A188" s="1"/>
  <c r="K188" s="1"/>
  <c r="A188" i="2" a="1"/>
  <c r="A188" s="1"/>
  <c r="I100" i="9"/>
  <c r="H100"/>
  <c r="F100"/>
  <c r="E100"/>
  <c r="I177"/>
  <c r="H177"/>
  <c r="F177"/>
  <c r="E177"/>
  <c r="B201" i="7"/>
  <c r="A201" s="1"/>
  <c r="G201" s="1"/>
  <c r="Q201" i="2" a="1"/>
  <c r="Q201" s="1"/>
  <c r="B195" i="7"/>
  <c r="A195" s="1"/>
  <c r="G195" s="1"/>
  <c r="Q195" i="2" a="1"/>
  <c r="Q195" s="1"/>
  <c r="J184" i="13"/>
  <c r="L184" i="2"/>
  <c r="B136" i="9"/>
  <c r="A136" s="1"/>
  <c r="K136" s="1"/>
  <c r="G136" i="2" a="1"/>
  <c r="G136" s="1"/>
  <c r="A198" a="1"/>
  <c r="A198" s="1"/>
  <c r="B198" i="5"/>
  <c r="A198" s="1"/>
  <c r="K198" s="1"/>
  <c r="J113" i="13"/>
  <c r="L113" i="2"/>
  <c r="B7" i="11"/>
  <c r="A7" s="1"/>
  <c r="AA7" i="2"/>
  <c r="B134" i="11"/>
  <c r="A134" s="1"/>
  <c r="AA134" i="2"/>
  <c r="B19" i="7"/>
  <c r="A19" s="1"/>
  <c r="G19" s="1"/>
  <c r="Q19" i="2" a="1"/>
  <c r="Q19" s="1"/>
  <c r="J180" i="5"/>
  <c r="W180"/>
  <c r="J107"/>
  <c r="W107"/>
  <c r="B207"/>
  <c r="A207" s="1"/>
  <c r="K207" s="1"/>
  <c r="A207" i="2" a="1"/>
  <c r="A207" s="1"/>
  <c r="B230" i="9"/>
  <c r="A230" s="1"/>
  <c r="K230" s="1"/>
  <c r="G230" i="2" a="1"/>
  <c r="G230" s="1"/>
  <c r="B82" i="9"/>
  <c r="A82" s="1"/>
  <c r="K82" s="1"/>
  <c r="G82" i="2" a="1"/>
  <c r="G82" s="1"/>
  <c r="B284" i="7"/>
  <c r="A284" s="1"/>
  <c r="G284" s="1"/>
  <c r="Q284" i="2" a="1"/>
  <c r="Q284" s="1"/>
  <c r="B224" i="9"/>
  <c r="A224" s="1"/>
  <c r="K224" s="1"/>
  <c r="G224" i="2" a="1"/>
  <c r="G224" s="1"/>
  <c r="J242" i="5"/>
  <c r="W242"/>
  <c r="W246"/>
  <c r="J246"/>
  <c r="H111" i="9"/>
  <c r="F111"/>
  <c r="E111"/>
  <c r="I111"/>
  <c r="B87" i="7"/>
  <c r="A87" s="1"/>
  <c r="G87" s="1"/>
  <c r="Q87" i="2" a="1"/>
  <c r="Q87" s="1"/>
  <c r="J161" i="13"/>
  <c r="L161" i="2"/>
  <c r="J75" i="13"/>
  <c r="L75" i="2"/>
  <c r="J14" i="13"/>
  <c r="L14" i="2"/>
  <c r="A14" i="13" s="1"/>
  <c r="W76" i="5"/>
  <c r="J76"/>
  <c r="B61"/>
  <c r="A61" s="1"/>
  <c r="K61" s="1"/>
  <c r="A61" i="2" a="1"/>
  <c r="A61" s="1"/>
  <c r="B80" i="5"/>
  <c r="A80" s="1"/>
  <c r="K80" s="1"/>
  <c r="A80" i="2" a="1"/>
  <c r="A80" s="1"/>
  <c r="J192" i="5"/>
  <c r="W192"/>
  <c r="I19" i="9"/>
  <c r="H19"/>
  <c r="F19"/>
  <c r="E19"/>
  <c r="B108"/>
  <c r="A108" s="1"/>
  <c r="K108" s="1"/>
  <c r="G108" i="2" a="1"/>
  <c r="G108" s="1"/>
  <c r="B249" i="7"/>
  <c r="A249" s="1"/>
  <c r="G249" s="1"/>
  <c r="Q249" i="2" a="1"/>
  <c r="Q249" s="1"/>
  <c r="B129" i="7"/>
  <c r="A129" s="1"/>
  <c r="G129" s="1"/>
  <c r="Q129" i="2" a="1"/>
  <c r="Q129" s="1"/>
  <c r="I173" i="9"/>
  <c r="H173"/>
  <c r="F173"/>
  <c r="E173"/>
  <c r="B245" i="5"/>
  <c r="A245" s="1"/>
  <c r="K245" s="1"/>
  <c r="A245" i="2" a="1"/>
  <c r="A245" s="1"/>
  <c r="B97" i="5"/>
  <c r="A97" s="1"/>
  <c r="K97" s="1"/>
  <c r="A97" i="2" a="1"/>
  <c r="A97" s="1"/>
  <c r="B128" i="11"/>
  <c r="A128" s="1"/>
  <c r="AA128" i="2"/>
  <c r="B75" i="11"/>
  <c r="A75" s="1"/>
  <c r="AA75" i="2"/>
  <c r="J15" i="13"/>
  <c r="L15" i="2"/>
  <c r="J123" i="13"/>
  <c r="L123" i="2"/>
  <c r="B29" i="5"/>
  <c r="A29" i="2" a="1"/>
  <c r="A29" s="1"/>
  <c r="B18" i="7"/>
  <c r="A18" s="1"/>
  <c r="G18" s="1"/>
  <c r="Q18" i="2" a="1"/>
  <c r="Q18" s="1"/>
  <c r="B138" i="9"/>
  <c r="A138" s="1"/>
  <c r="K138" s="1"/>
  <c r="G138" i="2" a="1"/>
  <c r="G138" s="1"/>
  <c r="B113" i="9"/>
  <c r="A113" s="1"/>
  <c r="K113" s="1"/>
  <c r="G113" i="2" a="1"/>
  <c r="G113" s="1"/>
  <c r="B144" i="9"/>
  <c r="A144" s="1"/>
  <c r="K144" s="1"/>
  <c r="G144" i="2" a="1"/>
  <c r="G144" s="1"/>
  <c r="B264" i="7"/>
  <c r="A264" s="1"/>
  <c r="G264" s="1"/>
  <c r="Q264" i="2" a="1"/>
  <c r="Q264" s="1"/>
  <c r="H61" i="13"/>
  <c r="I61"/>
  <c r="F61"/>
  <c r="E61"/>
  <c r="Q214" i="2" a="1"/>
  <c r="Q214" s="1"/>
  <c r="B214" i="7"/>
  <c r="A214" s="1"/>
  <c r="G214" s="1"/>
  <c r="B243" i="9"/>
  <c r="A243" s="1"/>
  <c r="K243" s="1"/>
  <c r="G243" i="2" a="1"/>
  <c r="G243" s="1"/>
  <c r="B225" i="9"/>
  <c r="A225" s="1"/>
  <c r="K225" s="1"/>
  <c r="G225" i="2" a="1"/>
  <c r="G225" s="1"/>
  <c r="W270" i="5"/>
  <c r="J270"/>
  <c r="B41" i="9"/>
  <c r="A41" s="1"/>
  <c r="K41" s="1"/>
  <c r="G41" i="2" a="1"/>
  <c r="G41" s="1"/>
  <c r="B203" i="11"/>
  <c r="A203" s="1"/>
  <c r="AA203" i="2"/>
  <c r="J136" i="13"/>
  <c r="L136" i="2"/>
  <c r="J144" i="13"/>
  <c r="L144" i="2"/>
  <c r="B87" i="5"/>
  <c r="A87" s="1"/>
  <c r="K87" s="1"/>
  <c r="A87" i="2" a="1"/>
  <c r="A87" s="1"/>
  <c r="B16" i="9"/>
  <c r="G16" i="2" a="1"/>
  <c r="G16" s="1"/>
  <c r="B244" i="9"/>
  <c r="A244" s="1"/>
  <c r="K244" s="1"/>
  <c r="G244" i="2" a="1"/>
  <c r="G244" s="1"/>
  <c r="B42" i="7"/>
  <c r="A42" s="1"/>
  <c r="G42" s="1"/>
  <c r="Q42" i="2" a="1"/>
  <c r="Q42" s="1"/>
  <c r="B184" i="7"/>
  <c r="A184" s="1"/>
  <c r="G184" s="1"/>
  <c r="Q184" i="2" a="1"/>
  <c r="Q184" s="1"/>
  <c r="I60" i="9"/>
  <c r="H60"/>
  <c r="F60"/>
  <c r="E60"/>
  <c r="B269" i="7"/>
  <c r="A269" s="1"/>
  <c r="G269" s="1"/>
  <c r="Q269" i="2" a="1"/>
  <c r="Q269" s="1"/>
  <c r="H136" i="9"/>
  <c r="F136"/>
  <c r="E136"/>
  <c r="I136"/>
  <c r="B258"/>
  <c r="A258" s="1"/>
  <c r="K258" s="1"/>
  <c r="G258" i="2" a="1"/>
  <c r="G258" s="1"/>
  <c r="W207" i="5"/>
  <c r="J207"/>
  <c r="I91" i="9"/>
  <c r="H91"/>
  <c r="F91"/>
  <c r="E91"/>
  <c r="J28" i="13"/>
  <c r="L28" i="2"/>
  <c r="B154" i="5"/>
  <c r="A154" s="1"/>
  <c r="K154" s="1"/>
  <c r="A154" i="2" a="1"/>
  <c r="A154" s="1"/>
  <c r="B46" i="5"/>
  <c r="A46" s="1"/>
  <c r="K46" s="1"/>
  <c r="A46" i="2" a="1"/>
  <c r="A46" s="1"/>
  <c r="H6" i="9"/>
  <c r="E6"/>
  <c r="I6"/>
  <c r="F6"/>
  <c r="I43"/>
  <c r="H43"/>
  <c r="E43"/>
  <c r="F43"/>
  <c r="B24"/>
  <c r="A24" s="1"/>
  <c r="K24" s="1"/>
  <c r="G24" i="2" a="1"/>
  <c r="G24" s="1"/>
  <c r="B271" i="9"/>
  <c r="A271" s="1"/>
  <c r="K271" s="1"/>
  <c r="G271" i="2" a="1"/>
  <c r="G271" s="1"/>
  <c r="B130" i="7"/>
  <c r="A130" s="1"/>
  <c r="G130" s="1"/>
  <c r="Q130" i="2" a="1"/>
  <c r="Q130" s="1"/>
  <c r="I106" i="5"/>
  <c r="H106"/>
  <c r="F106"/>
  <c r="E106"/>
  <c r="B181" i="9"/>
  <c r="A181" s="1"/>
  <c r="K181" s="1"/>
  <c r="G181" i="2" a="1"/>
  <c r="G181" s="1"/>
  <c r="J138" i="5"/>
  <c r="W138"/>
  <c r="J45" i="9"/>
  <c r="B96" i="11"/>
  <c r="A96" s="1"/>
  <c r="AA96" i="2"/>
  <c r="B160" i="11"/>
  <c r="A160" s="1"/>
  <c r="AA160" i="2"/>
  <c r="B273" i="11"/>
  <c r="A273" s="1"/>
  <c r="AA273" i="2"/>
  <c r="Q17" a="1"/>
  <c r="Q17" s="1"/>
  <c r="B17" i="7"/>
  <c r="A17" s="1"/>
  <c r="G17" s="1"/>
  <c r="J92" i="13"/>
  <c r="L92" i="2"/>
  <c r="B69" i="9"/>
  <c r="A69" s="1"/>
  <c r="K69" s="1"/>
  <c r="G69" i="2" a="1"/>
  <c r="G69" s="1"/>
  <c r="A155" a="1"/>
  <c r="A155" s="1"/>
  <c r="B155" i="5"/>
  <c r="A155" s="1"/>
  <c r="K155" s="1"/>
  <c r="W164"/>
  <c r="J164"/>
  <c r="J205"/>
  <c r="W205"/>
  <c r="I269" i="9"/>
  <c r="H269"/>
  <c r="F269"/>
  <c r="E269"/>
  <c r="B43"/>
  <c r="A43" s="1"/>
  <c r="K43" s="1"/>
  <c r="G43" i="2" a="1"/>
  <c r="G43" s="1"/>
  <c r="H37" i="9"/>
  <c r="F37"/>
  <c r="E37"/>
  <c r="I37"/>
  <c r="B183" i="7"/>
  <c r="A183" s="1"/>
  <c r="G183" s="1"/>
  <c r="Q183" i="2" a="1"/>
  <c r="Q183" s="1"/>
  <c r="E267" i="5"/>
  <c r="I267"/>
  <c r="H267"/>
  <c r="F267"/>
  <c r="B271" i="7"/>
  <c r="A271" s="1"/>
  <c r="G271" s="1"/>
  <c r="Q271" i="2" a="1"/>
  <c r="Q271" s="1"/>
  <c r="B243" i="7"/>
  <c r="A243" s="1"/>
  <c r="G243" s="1"/>
  <c r="Q243" i="2" a="1"/>
  <c r="Q243" s="1"/>
  <c r="B246" i="9"/>
  <c r="A246" s="1"/>
  <c r="K246" s="1"/>
  <c r="G246" i="2" a="1"/>
  <c r="G246" s="1"/>
  <c r="B220" i="9"/>
  <c r="A220" s="1"/>
  <c r="K220" s="1"/>
  <c r="G220" i="2" a="1"/>
  <c r="G220" s="1"/>
  <c r="A142" a="1"/>
  <c r="A142" s="1"/>
  <c r="B142" i="5"/>
  <c r="A142" s="1"/>
  <c r="K142" s="1"/>
  <c r="B221"/>
  <c r="A221" s="1"/>
  <c r="K221" s="1"/>
  <c r="A221" i="2" a="1"/>
  <c r="A221" s="1"/>
  <c r="J89" i="13"/>
  <c r="L89" i="2"/>
  <c r="B252" i="11"/>
  <c r="A252" s="1"/>
  <c r="AA252" i="2"/>
  <c r="B50" i="7"/>
  <c r="A50" s="1"/>
  <c r="G50" s="1"/>
  <c r="Q50" i="2" a="1"/>
  <c r="Q50" s="1"/>
  <c r="A15" i="13"/>
  <c r="W193" i="5"/>
  <c r="J193"/>
  <c r="B116" i="9"/>
  <c r="A116" s="1"/>
  <c r="K116" s="1"/>
  <c r="G116" i="2" a="1"/>
  <c r="G116" s="1"/>
  <c r="B176" i="5"/>
  <c r="A176" s="1"/>
  <c r="K176" s="1"/>
  <c r="A176" i="2" a="1"/>
  <c r="A176" s="1"/>
  <c r="B280" i="7"/>
  <c r="A280" s="1"/>
  <c r="G280" s="1"/>
  <c r="Q280" i="2" a="1"/>
  <c r="Q280" s="1"/>
  <c r="B186" i="9"/>
  <c r="A186" s="1"/>
  <c r="K186" s="1"/>
  <c r="G186" i="2" a="1"/>
  <c r="G186" s="1"/>
  <c r="B284" i="9"/>
  <c r="A284" s="1"/>
  <c r="K284" s="1"/>
  <c r="G284" i="2" a="1"/>
  <c r="G284" s="1"/>
  <c r="B149" i="5"/>
  <c r="A149" s="1"/>
  <c r="K149" s="1"/>
  <c r="A149" i="2" a="1"/>
  <c r="A149" s="1"/>
  <c r="J143" i="5"/>
  <c r="W143"/>
  <c r="B216" i="7"/>
  <c r="A216" s="1"/>
  <c r="G216" s="1"/>
  <c r="Q216" i="2" a="1"/>
  <c r="Q216" s="1"/>
  <c r="B152" i="7"/>
  <c r="A152" s="1"/>
  <c r="G152" s="1"/>
  <c r="Q152" i="2" a="1"/>
  <c r="Q152" s="1"/>
  <c r="B184" i="11"/>
  <c r="A184" s="1"/>
  <c r="AA184" i="2"/>
  <c r="B169" i="11"/>
  <c r="A169" s="1"/>
  <c r="AA169" i="2"/>
  <c r="B152" i="11"/>
  <c r="A152" s="1"/>
  <c r="AA152" i="2"/>
  <c r="J133" i="13"/>
  <c r="L133" i="2"/>
  <c r="B72" i="5"/>
  <c r="A72" s="1"/>
  <c r="K72" s="1"/>
  <c r="A72" i="2" a="1"/>
  <c r="A72" s="1"/>
  <c r="J214" i="5"/>
  <c r="W214"/>
  <c r="W68"/>
  <c r="J68"/>
  <c r="B58"/>
  <c r="A58" s="1"/>
  <c r="K58" s="1"/>
  <c r="A58" i="2" a="1"/>
  <c r="A58" s="1"/>
  <c r="W168" i="5"/>
  <c r="J168"/>
  <c r="B53"/>
  <c r="A53" s="1"/>
  <c r="K53" s="1"/>
  <c r="A53" i="2" a="1"/>
  <c r="A53" s="1"/>
  <c r="B31" i="9"/>
  <c r="A31" s="1"/>
  <c r="K31" s="1"/>
  <c r="G31" i="2" a="1"/>
  <c r="G31" s="1"/>
  <c r="J61" i="9"/>
  <c r="B158"/>
  <c r="A158" s="1"/>
  <c r="K158" s="1"/>
  <c r="G158" i="2" a="1"/>
  <c r="G158" s="1"/>
  <c r="B230" i="7"/>
  <c r="A230" s="1"/>
  <c r="G230" s="1"/>
  <c r="Q230" i="2" a="1"/>
  <c r="Q230" s="1"/>
  <c r="B179" i="7"/>
  <c r="A179" s="1"/>
  <c r="G179" s="1"/>
  <c r="Q179" i="2" a="1"/>
  <c r="Q179" s="1"/>
  <c r="B124" i="7"/>
  <c r="A124" s="1"/>
  <c r="G124" s="1"/>
  <c r="Q124" i="2" a="1"/>
  <c r="Q124" s="1"/>
  <c r="B210" i="9"/>
  <c r="A210" s="1"/>
  <c r="K210" s="1"/>
  <c r="G210" i="2" a="1"/>
  <c r="G210" s="1"/>
  <c r="J96" i="13"/>
  <c r="L96" i="2"/>
  <c r="W257" i="5"/>
  <c r="J257"/>
  <c r="W67"/>
  <c r="J67"/>
  <c r="B231"/>
  <c r="A231" s="1"/>
  <c r="K231" s="1"/>
  <c r="A231" i="2" a="1"/>
  <c r="A231" s="1"/>
  <c r="B103" i="5"/>
  <c r="A103" s="1"/>
  <c r="K103" s="1"/>
  <c r="A103" i="2" a="1"/>
  <c r="A103" s="1"/>
  <c r="J5" i="5"/>
  <c r="W5"/>
  <c r="A7" i="2" a="1"/>
  <c r="A7" s="1"/>
  <c r="B7" i="5"/>
  <c r="A7" s="1"/>
  <c r="K7" s="1"/>
  <c r="B52"/>
  <c r="A52" s="1"/>
  <c r="K52" s="1"/>
  <c r="A52" i="2" a="1"/>
  <c r="A52" s="1"/>
  <c r="B23" i="5"/>
  <c r="A23" s="1"/>
  <c r="K23" s="1"/>
  <c r="A23" i="2" a="1"/>
  <c r="A23" s="1"/>
  <c r="W109" i="5"/>
  <c r="J109"/>
  <c r="B110"/>
  <c r="A110" s="1"/>
  <c r="K110" s="1"/>
  <c r="A110" i="2" a="1"/>
  <c r="A110" s="1"/>
  <c r="A98" a="1"/>
  <c r="A98" s="1"/>
  <c r="B98" i="5"/>
  <c r="A98" s="1"/>
  <c r="K98" s="1"/>
  <c r="W212"/>
  <c r="J212"/>
  <c r="B78"/>
  <c r="A78" s="1"/>
  <c r="K78" s="1"/>
  <c r="A78" i="2" a="1"/>
  <c r="A78" s="1"/>
  <c r="B249" i="5"/>
  <c r="A249" s="1"/>
  <c r="K249" s="1"/>
  <c r="A249" i="2" a="1"/>
  <c r="A249" s="1"/>
  <c r="J250" i="5"/>
  <c r="W250"/>
  <c r="Q142" i="2" a="1"/>
  <c r="Q142" s="1"/>
  <c r="B142" i="7"/>
  <c r="A142" s="1"/>
  <c r="G142" s="1"/>
  <c r="I81" i="9"/>
  <c r="H81"/>
  <c r="F81"/>
  <c r="E81"/>
  <c r="B31" i="5"/>
  <c r="A31" s="1"/>
  <c r="K31" s="1"/>
  <c r="A31" i="2" a="1"/>
  <c r="A31" s="1"/>
  <c r="B149" i="11"/>
  <c r="A149" s="1"/>
  <c r="AA149" i="2"/>
  <c r="J155" i="13"/>
  <c r="L155" i="2"/>
  <c r="J219" i="9"/>
  <c r="J59"/>
  <c r="E77"/>
  <c r="I77"/>
  <c r="H77"/>
  <c r="F77"/>
  <c r="B46"/>
  <c r="A46" s="1"/>
  <c r="K46" s="1"/>
  <c r="G46" i="2" a="1"/>
  <c r="G46" s="1"/>
  <c r="B194" i="9"/>
  <c r="A194" s="1"/>
  <c r="K194" s="1"/>
  <c r="G194" i="2" a="1"/>
  <c r="G194" s="1"/>
  <c r="B233" i="9"/>
  <c r="A233" s="1"/>
  <c r="K233" s="1"/>
  <c r="G233" i="2" a="1"/>
  <c r="G233" s="1"/>
  <c r="B55" i="9"/>
  <c r="A55" s="1"/>
  <c r="K55" s="1"/>
  <c r="G55" i="2" a="1"/>
  <c r="G55" s="1"/>
  <c r="B167" i="9"/>
  <c r="A167" s="1"/>
  <c r="K167" s="1"/>
  <c r="G167" i="2" a="1"/>
  <c r="G167" s="1"/>
  <c r="J18" i="9"/>
  <c r="J16"/>
  <c r="B250"/>
  <c r="A250" s="1"/>
  <c r="K250" s="1"/>
  <c r="G250" i="2" a="1"/>
  <c r="G250" s="1"/>
  <c r="I67" i="9"/>
  <c r="H67"/>
  <c r="F67"/>
  <c r="E67"/>
  <c r="B56"/>
  <c r="A56" s="1"/>
  <c r="K56" s="1"/>
  <c r="G56" i="2" a="1"/>
  <c r="G56" s="1"/>
  <c r="I162" i="9"/>
  <c r="H162"/>
  <c r="F162"/>
  <c r="E162"/>
  <c r="J200"/>
  <c r="I82"/>
  <c r="H82"/>
  <c r="F82"/>
  <c r="E82"/>
  <c r="I144"/>
  <c r="H144"/>
  <c r="F144"/>
  <c r="E144"/>
  <c r="B134" i="7"/>
  <c r="A134" s="1"/>
  <c r="G134" s="1"/>
  <c r="Q134" i="2" a="1"/>
  <c r="Q134" s="1"/>
  <c r="B105" i="7"/>
  <c r="A105" s="1"/>
  <c r="G105" s="1"/>
  <c r="Q105" i="2" a="1"/>
  <c r="Q105" s="1"/>
  <c r="B102" i="7"/>
  <c r="A102" s="1"/>
  <c r="G102" s="1"/>
  <c r="Q102" i="2" a="1"/>
  <c r="Q102" s="1"/>
  <c r="B47" i="7"/>
  <c r="A47" s="1"/>
  <c r="G47" s="1"/>
  <c r="Q47" i="2" a="1"/>
  <c r="Q47" s="1"/>
  <c r="Q54" a="1"/>
  <c r="Q54" s="1"/>
  <c r="B54" i="7"/>
  <c r="A54" s="1"/>
  <c r="G54" s="1"/>
  <c r="Q192" i="2" a="1"/>
  <c r="Q192" s="1"/>
  <c r="B192" i="7"/>
  <c r="A192" s="1"/>
  <c r="G192" s="1"/>
  <c r="B174"/>
  <c r="A174" s="1"/>
  <c r="G174" s="1"/>
  <c r="Q174" i="2" a="1"/>
  <c r="Q174" s="1"/>
  <c r="J242" i="9"/>
  <c r="B104"/>
  <c r="A104" s="1"/>
  <c r="K104" s="1"/>
  <c r="G104" i="2" a="1"/>
  <c r="G104" s="1"/>
  <c r="J226" i="9"/>
  <c r="J116" i="5"/>
  <c r="F47"/>
  <c r="E47"/>
  <c r="I47"/>
  <c r="H47"/>
  <c r="I31" i="13"/>
  <c r="H31"/>
  <c r="F31"/>
  <c r="E31"/>
  <c r="W130" i="5"/>
  <c r="A275" i="2" a="1"/>
  <c r="A275" s="1"/>
  <c r="B275" i="5"/>
  <c r="A275" s="1"/>
  <c r="K275" s="1"/>
  <c r="I115" i="9"/>
  <c r="H115"/>
  <c r="E115"/>
  <c r="F115"/>
  <c r="G207" i="2" a="1"/>
  <c r="G207" s="1"/>
  <c r="B207" i="9"/>
  <c r="A207" s="1"/>
  <c r="K207" s="1"/>
  <c r="B275"/>
  <c r="A275" s="1"/>
  <c r="K275" s="1"/>
  <c r="G275" i="2" a="1"/>
  <c r="G275" s="1"/>
  <c r="J162" i="5"/>
  <c r="W162"/>
  <c r="A114" i="2" a="1"/>
  <c r="A114" s="1"/>
  <c r="B114" i="5"/>
  <c r="A114" s="1"/>
  <c r="K114" s="1"/>
  <c r="A255" i="2" a="1"/>
  <c r="A255" s="1"/>
  <c r="B255" i="5"/>
  <c r="A255" s="1"/>
  <c r="K255" s="1"/>
  <c r="B226" i="9"/>
  <c r="A226" s="1"/>
  <c r="K226" s="1"/>
  <c r="G226" i="2" a="1"/>
  <c r="G226" s="1"/>
  <c r="B140" i="11"/>
  <c r="A140" s="1"/>
  <c r="AA140" i="2"/>
  <c r="B207" i="11"/>
  <c r="A207" s="1"/>
  <c r="AA207" i="2"/>
  <c r="J69" i="13"/>
  <c r="L69" i="2"/>
  <c r="B81" i="9"/>
  <c r="A81" s="1"/>
  <c r="K81" s="1"/>
  <c r="G81" i="2" a="1"/>
  <c r="G81" s="1"/>
  <c r="B51" i="5"/>
  <c r="A51" s="1"/>
  <c r="K51" s="1"/>
  <c r="A51" i="2" a="1"/>
  <c r="A51" s="1"/>
  <c r="W13" i="5"/>
  <c r="J13"/>
  <c r="B179"/>
  <c r="A179" s="1"/>
  <c r="K179" s="1"/>
  <c r="A179" i="2" a="1"/>
  <c r="A179" s="1"/>
  <c r="J126" i="5"/>
  <c r="W126"/>
  <c r="W185"/>
  <c r="J185"/>
  <c r="I221"/>
  <c r="H221"/>
  <c r="F221"/>
  <c r="E221"/>
  <c r="H268" i="9"/>
  <c r="F268"/>
  <c r="E268"/>
  <c r="I268"/>
  <c r="E3"/>
  <c r="H3"/>
  <c r="I3"/>
  <c r="F3"/>
  <c r="I176"/>
  <c r="H176"/>
  <c r="F176"/>
  <c r="E176"/>
  <c r="B215"/>
  <c r="A215" s="1"/>
  <c r="K215" s="1"/>
  <c r="G215" i="2" a="1"/>
  <c r="G215" s="1"/>
  <c r="Q281" a="1"/>
  <c r="Q281" s="1"/>
  <c r="B281" i="7"/>
  <c r="A281" s="1"/>
  <c r="G281" s="1"/>
  <c r="B57"/>
  <c r="A57" s="1"/>
  <c r="G57" s="1"/>
  <c r="Q57" i="2" a="1"/>
  <c r="Q57" s="1"/>
  <c r="B109" i="7"/>
  <c r="A109" s="1"/>
  <c r="G109" s="1"/>
  <c r="Q109" i="2" a="1"/>
  <c r="Q109" s="1"/>
  <c r="I11" i="13"/>
  <c r="H11"/>
  <c r="F11"/>
  <c r="E11"/>
  <c r="I272" i="9"/>
  <c r="H272"/>
  <c r="F272"/>
  <c r="E272"/>
  <c r="B200" i="7"/>
  <c r="A200" s="1"/>
  <c r="G200" s="1"/>
  <c r="Q200" i="2" a="1"/>
  <c r="Q200" s="1"/>
  <c r="Q276" a="1"/>
  <c r="Q276" s="1"/>
  <c r="B276" i="7"/>
  <c r="A276" s="1"/>
  <c r="G276" s="1"/>
  <c r="I161" i="9"/>
  <c r="H161"/>
  <c r="F161"/>
  <c r="E161"/>
  <c r="B149"/>
  <c r="A149" s="1"/>
  <c r="K149" s="1"/>
  <c r="G149" i="2" a="1"/>
  <c r="G149" s="1"/>
  <c r="A191" a="1"/>
  <c r="A191" s="1"/>
  <c r="B191" i="5"/>
  <c r="A191" s="1"/>
  <c r="K191" s="1"/>
  <c r="W121"/>
  <c r="J121"/>
  <c r="B121" i="11"/>
  <c r="A121" s="1"/>
  <c r="AA121" i="2"/>
  <c r="B90" i="11"/>
  <c r="A90" s="1"/>
  <c r="AA90" i="2"/>
  <c r="B98" i="11"/>
  <c r="A98" s="1"/>
  <c r="AA98" i="2"/>
  <c r="B243" i="11"/>
  <c r="A243" s="1"/>
  <c r="AA243" i="2"/>
  <c r="J53" i="13"/>
  <c r="L53" i="2"/>
  <c r="J45" i="13"/>
  <c r="L45" i="2"/>
  <c r="A266" a="1"/>
  <c r="A266" s="1"/>
  <c r="B266" i="5"/>
  <c r="A266" s="1"/>
  <c r="K266" s="1"/>
  <c r="A214" i="2" a="1"/>
  <c r="A214" s="1"/>
  <c r="B214" i="5"/>
  <c r="A214" s="1"/>
  <c r="K214" s="1"/>
  <c r="W12"/>
  <c r="J12"/>
  <c r="A139" i="2" a="1"/>
  <c r="A139" s="1"/>
  <c r="B139" i="5"/>
  <c r="A139" s="1"/>
  <c r="K139" s="1"/>
  <c r="W84"/>
  <c r="J84"/>
  <c r="I50" i="9"/>
  <c r="H50"/>
  <c r="E50"/>
  <c r="F50"/>
  <c r="B212"/>
  <c r="A212" s="1"/>
  <c r="K212" s="1"/>
  <c r="G212" i="2" a="1"/>
  <c r="G212" s="1"/>
  <c r="E152" i="9"/>
  <c r="H152"/>
  <c r="F152"/>
  <c r="I152"/>
  <c r="I31"/>
  <c r="H31"/>
  <c r="F31"/>
  <c r="E31"/>
  <c r="B163" i="7"/>
  <c r="A163" s="1"/>
  <c r="G163" s="1"/>
  <c r="Q163" i="2" a="1"/>
  <c r="Q163" s="1"/>
  <c r="I282" i="9"/>
  <c r="H282"/>
  <c r="F282"/>
  <c r="E282"/>
  <c r="W169" i="5"/>
  <c r="J169"/>
  <c r="B121"/>
  <c r="A121" s="1"/>
  <c r="K121" s="1"/>
  <c r="A121" i="2" a="1"/>
  <c r="A121" s="1"/>
  <c r="W262" i="5"/>
  <c r="J262"/>
  <c r="B165" i="7"/>
  <c r="A165" s="1"/>
  <c r="G165" s="1"/>
  <c r="Q165" i="2" a="1"/>
  <c r="Q165" s="1"/>
  <c r="J40" i="5"/>
  <c r="W40"/>
  <c r="B26" i="11"/>
  <c r="A26" s="1"/>
  <c r="AA26" i="2"/>
  <c r="B173" i="11"/>
  <c r="A173" s="1"/>
  <c r="AA173" i="2"/>
  <c r="B155" i="7"/>
  <c r="A155" s="1"/>
  <c r="G155" s="1"/>
  <c r="Q155" i="2" a="1"/>
  <c r="Q155" s="1"/>
  <c r="J13" i="13"/>
  <c r="L13" i="2"/>
  <c r="A13" i="13" s="1"/>
  <c r="J94"/>
  <c r="L94" i="2"/>
  <c r="J58" i="13"/>
  <c r="L58" i="2"/>
  <c r="A14" a="1"/>
  <c r="A14" s="1"/>
  <c r="B14" i="5"/>
  <c r="W133"/>
  <c r="J133"/>
  <c r="A146" i="2" a="1"/>
  <c r="A146" s="1"/>
  <c r="B146" i="5"/>
  <c r="A146" s="1"/>
  <c r="K146" s="1"/>
  <c r="F81"/>
  <c r="I81"/>
  <c r="H81"/>
  <c r="E81"/>
  <c r="B50"/>
  <c r="A50" s="1"/>
  <c r="K50" s="1"/>
  <c r="A50" i="2" a="1"/>
  <c r="A50" s="1"/>
  <c r="B17" i="9"/>
  <c r="G17" i="2" a="1"/>
  <c r="G17" s="1"/>
  <c r="B248" i="9"/>
  <c r="A248" s="1"/>
  <c r="K248" s="1"/>
  <c r="G248" i="2" a="1"/>
  <c r="G248" s="1"/>
  <c r="B170" i="7"/>
  <c r="A170" s="1"/>
  <c r="G170" s="1"/>
  <c r="Q170" i="2" a="1"/>
  <c r="Q170" s="1"/>
  <c r="I186" i="13"/>
  <c r="H186"/>
  <c r="E186"/>
  <c r="F186"/>
  <c r="H119"/>
  <c r="F119"/>
  <c r="E119"/>
  <c r="I119"/>
  <c r="Q207" i="2" a="1"/>
  <c r="Q207" s="1"/>
  <c r="B207" i="7"/>
  <c r="A207" s="1"/>
  <c r="G207" s="1"/>
  <c r="B274"/>
  <c r="A274" s="1"/>
  <c r="G274" s="1"/>
  <c r="Q274" i="2" a="1"/>
  <c r="Q274" s="1"/>
  <c r="I230" i="9"/>
  <c r="H230"/>
  <c r="F230"/>
  <c r="E230"/>
  <c r="F217"/>
  <c r="I217"/>
  <c r="H217"/>
  <c r="E217"/>
  <c r="B283"/>
  <c r="A283" s="1"/>
  <c r="K283" s="1"/>
  <c r="G283" i="2" a="1"/>
  <c r="G283" s="1"/>
  <c r="B263" i="5"/>
  <c r="A263" s="1"/>
  <c r="K263" s="1"/>
  <c r="A263" i="2" a="1"/>
  <c r="A263" s="1"/>
  <c r="B39" i="5"/>
  <c r="A39" s="1"/>
  <c r="K39" s="1"/>
  <c r="A39" i="2" a="1"/>
  <c r="A39" s="1"/>
  <c r="B105" i="11"/>
  <c r="A105" s="1"/>
  <c r="AA105" i="2"/>
  <c r="B116" i="11"/>
  <c r="A116" s="1"/>
  <c r="AA116" i="2"/>
  <c r="B283" i="11"/>
  <c r="A283" s="1"/>
  <c r="AA283" i="2"/>
  <c r="B257" i="11"/>
  <c r="A257" s="1"/>
  <c r="AA257" i="2"/>
  <c r="A273" a="1"/>
  <c r="A273" s="1"/>
  <c r="B273" i="5"/>
  <c r="A273" s="1"/>
  <c r="K273" s="1"/>
  <c r="B235" i="9"/>
  <c r="A235" s="1"/>
  <c r="K235" s="1"/>
  <c r="G235" i="2" a="1"/>
  <c r="G235" s="1"/>
  <c r="B28" i="5"/>
  <c r="A28" i="2" a="1"/>
  <c r="A28" s="1"/>
  <c r="B30" i="5"/>
  <c r="A30" i="2" a="1"/>
  <c r="A30" s="1"/>
  <c r="W160" i="5"/>
  <c r="J160"/>
  <c r="F110" i="9"/>
  <c r="E110"/>
  <c r="I110"/>
  <c r="H110"/>
  <c r="F78"/>
  <c r="E78"/>
  <c r="I78"/>
  <c r="H78"/>
  <c r="E141"/>
  <c r="I141"/>
  <c r="H141"/>
  <c r="F141"/>
  <c r="B38"/>
  <c r="A38" s="1"/>
  <c r="K38" s="1"/>
  <c r="G38" i="2" a="1"/>
  <c r="G38" s="1"/>
  <c r="B209" i="7"/>
  <c r="A209" s="1"/>
  <c r="G209" s="1"/>
  <c r="Q209" i="2" a="1"/>
  <c r="Q209" s="1"/>
  <c r="B204" i="5"/>
  <c r="A204" s="1"/>
  <c r="K204" s="1"/>
  <c r="A204" i="2" a="1"/>
  <c r="A204" s="1"/>
  <c r="E22" i="9"/>
  <c r="I22"/>
  <c r="H22"/>
  <c r="F22"/>
  <c r="I237"/>
  <c r="H237"/>
  <c r="F237"/>
  <c r="E237"/>
  <c r="B165"/>
  <c r="A165" s="1"/>
  <c r="K165" s="1"/>
  <c r="G165" i="2" a="1"/>
  <c r="G165" s="1"/>
  <c r="B234" i="5"/>
  <c r="A234" s="1"/>
  <c r="K234" s="1"/>
  <c r="A234" i="2" a="1"/>
  <c r="A234" s="1"/>
  <c r="B128" i="5"/>
  <c r="A128" s="1"/>
  <c r="K128" s="1"/>
  <c r="A128" i="2" a="1"/>
  <c r="A128" s="1"/>
  <c r="W111" i="5"/>
  <c r="J111"/>
  <c r="B206"/>
  <c r="A206" s="1"/>
  <c r="K206" s="1"/>
  <c r="A206" i="2" a="1"/>
  <c r="A206" s="1"/>
  <c r="J76" i="9"/>
  <c r="B104" i="11"/>
  <c r="A104" s="1"/>
  <c r="AA104" i="2"/>
  <c r="B196" i="11"/>
  <c r="A196" s="1"/>
  <c r="AA196" i="2"/>
  <c r="B221" i="11"/>
  <c r="A221" s="1"/>
  <c r="AA221" i="2"/>
  <c r="J88" i="13"/>
  <c r="L88" i="2"/>
  <c r="W30" i="5"/>
  <c r="J30"/>
  <c r="B9"/>
  <c r="A9" i="2" a="1"/>
  <c r="A9" s="1"/>
  <c r="W140" i="5"/>
  <c r="J140"/>
  <c r="B153"/>
  <c r="A153" s="1"/>
  <c r="K153" s="1"/>
  <c r="A153" i="2" a="1"/>
  <c r="A153" s="1"/>
  <c r="B68" i="5"/>
  <c r="A68" s="1"/>
  <c r="K68" s="1"/>
  <c r="A68" i="2" a="1"/>
  <c r="A68" s="1"/>
  <c r="J44" i="5"/>
  <c r="W44"/>
  <c r="B94" i="9"/>
  <c r="A94" s="1"/>
  <c r="K94" s="1"/>
  <c r="G94" i="2" a="1"/>
  <c r="G94" s="1"/>
  <c r="I40" i="9"/>
  <c r="H40"/>
  <c r="F40"/>
  <c r="E40"/>
  <c r="J47"/>
  <c r="B173" i="7"/>
  <c r="A173" s="1"/>
  <c r="G173" s="1"/>
  <c r="Q173" i="2" a="1"/>
  <c r="Q173" s="1"/>
  <c r="B202" i="9"/>
  <c r="A202" s="1"/>
  <c r="K202" s="1"/>
  <c r="G202" i="2" a="1"/>
  <c r="G202" s="1"/>
  <c r="I246" i="9"/>
  <c r="H246"/>
  <c r="F246"/>
  <c r="E246"/>
  <c r="B253" i="7"/>
  <c r="A253" s="1"/>
  <c r="G253" s="1"/>
  <c r="Q253" i="2" a="1"/>
  <c r="Q253" s="1"/>
  <c r="B172" i="9"/>
  <c r="A172" s="1"/>
  <c r="K172" s="1"/>
  <c r="G172" i="2" a="1"/>
  <c r="G172" s="1"/>
  <c r="B159" i="5"/>
  <c r="A159" s="1"/>
  <c r="K159" s="1"/>
  <c r="A159" i="2" a="1"/>
  <c r="A159" s="1"/>
  <c r="B286" i="5"/>
  <c r="A286" s="1"/>
  <c r="K286" s="1"/>
  <c r="A286" i="2" a="1"/>
  <c r="A286" s="1"/>
  <c r="A205" a="1"/>
  <c r="A205" s="1"/>
  <c r="B205" i="5"/>
  <c r="A205" s="1"/>
  <c r="K205" s="1"/>
  <c r="B169" i="9"/>
  <c r="A169" s="1"/>
  <c r="K169" s="1"/>
  <c r="G169" i="2" a="1"/>
  <c r="G169" s="1"/>
  <c r="B90" i="5"/>
  <c r="A90" s="1"/>
  <c r="K90" s="1"/>
  <c r="A90" i="2" a="1"/>
  <c r="A90" s="1"/>
  <c r="B185" i="11"/>
  <c r="A185" s="1"/>
  <c r="AA185" i="2"/>
  <c r="B113" i="11"/>
  <c r="A113" s="1"/>
  <c r="AA113" i="2"/>
  <c r="B117" i="11"/>
  <c r="A117" s="1"/>
  <c r="AA117" i="2"/>
  <c r="B249" i="11"/>
  <c r="A249" s="1"/>
  <c r="AA249" i="2"/>
  <c r="J34" i="13"/>
  <c r="L34" i="2"/>
  <c r="J41" i="13"/>
  <c r="L41" i="2"/>
  <c r="B70" i="5"/>
  <c r="A70" s="1"/>
  <c r="K70" s="1"/>
  <c r="A70" i="2" a="1"/>
  <c r="A70" s="1"/>
  <c r="J35" i="5"/>
  <c r="W35"/>
  <c r="B63"/>
  <c r="A63" s="1"/>
  <c r="K63" s="1"/>
  <c r="A63" i="2" a="1"/>
  <c r="A63" s="1"/>
  <c r="B48" i="5"/>
  <c r="A48" s="1"/>
  <c r="K48" s="1"/>
  <c r="A48" i="2" a="1"/>
  <c r="A48" s="1"/>
  <c r="W136" i="5"/>
  <c r="J136"/>
  <c r="B254" i="7"/>
  <c r="A254" s="1"/>
  <c r="G254" s="1"/>
  <c r="Q254" i="2" a="1"/>
  <c r="Q254" s="1"/>
  <c r="J8" i="5"/>
  <c r="W8"/>
  <c r="B11" i="9"/>
  <c r="G11" i="2" a="1"/>
  <c r="G11" s="1"/>
  <c r="J194" i="9"/>
  <c r="B103"/>
  <c r="A103" s="1"/>
  <c r="K103" s="1"/>
  <c r="G103" i="2" a="1"/>
  <c r="G103" s="1"/>
  <c r="B3" i="7"/>
  <c r="A3" s="1"/>
  <c r="G3" s="1"/>
  <c r="Q3" i="2" a="1"/>
  <c r="Q3" s="1"/>
  <c r="B61" i="7"/>
  <c r="A61" s="1"/>
  <c r="G61" s="1"/>
  <c r="Q61" i="2" a="1"/>
  <c r="Q61" s="1"/>
  <c r="B125" i="7"/>
  <c r="A125" s="1"/>
  <c r="G125" s="1"/>
  <c r="Q125" i="2" a="1"/>
  <c r="Q125" s="1"/>
  <c r="B262" i="7"/>
  <c r="A262" s="1"/>
  <c r="G262" s="1"/>
  <c r="Q262" i="2" a="1"/>
  <c r="Q262" s="1"/>
  <c r="J145" i="13"/>
  <c r="L145" i="2"/>
  <c r="J102" i="13"/>
  <c r="L102" i="2"/>
  <c r="B150" i="9"/>
  <c r="A150" s="1"/>
  <c r="K150" s="1"/>
  <c r="G150" i="2" a="1"/>
  <c r="G150" s="1"/>
  <c r="B180" i="5"/>
  <c r="A180" s="1"/>
  <c r="K180" s="1"/>
  <c r="A180" i="2" a="1"/>
  <c r="A180" s="1"/>
  <c r="B135" i="5"/>
  <c r="A135" s="1"/>
  <c r="K135" s="1"/>
  <c r="A135" i="2" a="1"/>
  <c r="A135" s="1"/>
  <c r="A271" a="1"/>
  <c r="A271" s="1"/>
  <c r="B271" i="5"/>
  <c r="A271" s="1"/>
  <c r="K271" s="1"/>
  <c r="B92"/>
  <c r="A92" s="1"/>
  <c r="K92" s="1"/>
  <c r="A92" i="2" a="1"/>
  <c r="A92" s="1"/>
  <c r="I98" i="9"/>
  <c r="H98"/>
  <c r="F98"/>
  <c r="E98"/>
  <c r="B8" i="11"/>
  <c r="A8" s="1"/>
  <c r="AA8" i="2"/>
  <c r="B41" i="11"/>
  <c r="A41" s="1"/>
  <c r="AA41" i="2"/>
  <c r="J19" i="13"/>
  <c r="L19" i="2"/>
  <c r="J137" i="13"/>
  <c r="L137" i="2"/>
  <c r="J30" i="13"/>
  <c r="L30" i="2"/>
  <c r="I131" i="9"/>
  <c r="H131"/>
  <c r="F131"/>
  <c r="E131"/>
  <c r="B12" i="11"/>
  <c r="A12" s="1"/>
  <c r="AA12" i="2"/>
  <c r="W113" i="5"/>
  <c r="J113"/>
  <c r="W147"/>
  <c r="J147"/>
  <c r="W199"/>
  <c r="J199"/>
  <c r="B50" i="9"/>
  <c r="A50" s="1"/>
  <c r="K50" s="1"/>
  <c r="G50" i="2" a="1"/>
  <c r="G50" s="1"/>
  <c r="I69" i="9"/>
  <c r="H69"/>
  <c r="F69"/>
  <c r="E69"/>
  <c r="B152"/>
  <c r="A152" s="1"/>
  <c r="K152" s="1"/>
  <c r="G152" i="2" a="1"/>
  <c r="G152" s="1"/>
  <c r="B125" i="9"/>
  <c r="A125" s="1"/>
  <c r="K125" s="1"/>
  <c r="G125" i="2" a="1"/>
  <c r="G125" s="1"/>
  <c r="B107" i="9"/>
  <c r="A107" s="1"/>
  <c r="K107" s="1"/>
  <c r="G107" i="2" a="1"/>
  <c r="G107" s="1"/>
  <c r="J179" i="9"/>
  <c r="B30" i="7"/>
  <c r="A30" s="1"/>
  <c r="G30" s="1"/>
  <c r="Q30" i="2" a="1"/>
  <c r="Q30" s="1"/>
  <c r="B11" i="7"/>
  <c r="A11" s="1"/>
  <c r="G11" s="1"/>
  <c r="Q11" i="2" a="1"/>
  <c r="Q11" s="1"/>
  <c r="B100" i="7"/>
  <c r="A100" s="1"/>
  <c r="G100" s="1"/>
  <c r="Q100" i="2" a="1"/>
  <c r="Q100" s="1"/>
  <c r="B187" i="9"/>
  <c r="A187" s="1"/>
  <c r="K187" s="1"/>
  <c r="G187" i="2" a="1"/>
  <c r="G187" s="1"/>
  <c r="A257" a="1"/>
  <c r="A257" s="1"/>
  <c r="B257" i="5"/>
  <c r="A257" s="1"/>
  <c r="K257" s="1"/>
  <c r="Q278" i="2" a="1"/>
  <c r="Q278" s="1"/>
  <c r="B278" i="7"/>
  <c r="A278" s="1"/>
  <c r="G278" s="1"/>
  <c r="B220"/>
  <c r="A220" s="1"/>
  <c r="G220" s="1"/>
  <c r="Q220" i="2" a="1"/>
  <c r="Q220" s="1"/>
  <c r="J153" i="9"/>
  <c r="I243"/>
  <c r="H243"/>
  <c r="F243"/>
  <c r="E243"/>
  <c r="B276"/>
  <c r="A276" s="1"/>
  <c r="K276" s="1"/>
  <c r="G276" i="2" a="1"/>
  <c r="G276" s="1"/>
  <c r="W219" i="5"/>
  <c r="J219"/>
  <c r="J216" i="9"/>
  <c r="J24" i="5"/>
  <c r="W24"/>
  <c r="B113"/>
  <c r="A113" s="1"/>
  <c r="K113" s="1"/>
  <c r="A113" i="2" a="1"/>
  <c r="A113" s="1"/>
  <c r="W240" i="5"/>
  <c r="J240"/>
  <c r="B25"/>
  <c r="A25" s="1"/>
  <c r="K25" s="1"/>
  <c r="A25" i="2" a="1"/>
  <c r="A25" s="1"/>
  <c r="B84" i="5"/>
  <c r="A84" s="1"/>
  <c r="K84" s="1"/>
  <c r="A84" i="2" a="1"/>
  <c r="A84" s="1"/>
  <c r="W48" i="5"/>
  <c r="J48"/>
  <c r="J174"/>
  <c r="W174"/>
  <c r="B261"/>
  <c r="A261" s="1"/>
  <c r="K261" s="1"/>
  <c r="A261" i="2" a="1"/>
  <c r="A261" s="1"/>
  <c r="B135" i="9"/>
  <c r="A135" s="1"/>
  <c r="K135" s="1"/>
  <c r="G135" i="2" a="1"/>
  <c r="G135" s="1"/>
  <c r="B148" i="9"/>
  <c r="A148" s="1"/>
  <c r="K148" s="1"/>
  <c r="G148" i="2" a="1"/>
  <c r="G148" s="1"/>
  <c r="I56" i="9"/>
  <c r="H56"/>
  <c r="F56"/>
  <c r="E56"/>
  <c r="B277" i="7"/>
  <c r="A277" s="1"/>
  <c r="G277" s="1"/>
  <c r="Q277" i="2" a="1"/>
  <c r="Q277" s="1"/>
  <c r="B77" i="7"/>
  <c r="A77" s="1"/>
  <c r="G77" s="1"/>
  <c r="Q77" i="2" a="1"/>
  <c r="Q77" s="1"/>
  <c r="I59" i="13"/>
  <c r="H59"/>
  <c r="F59"/>
  <c r="E59"/>
  <c r="B222" i="5"/>
  <c r="A222" s="1"/>
  <c r="K222" s="1"/>
  <c r="A222" i="2" a="1"/>
  <c r="A222" s="1"/>
  <c r="I254" i="9"/>
  <c r="H254"/>
  <c r="F254"/>
  <c r="E254"/>
  <c r="J149" i="13"/>
  <c r="L149" i="2"/>
  <c r="B157" i="9"/>
  <c r="A157" s="1"/>
  <c r="K157" s="1"/>
  <c r="G157" i="2" a="1"/>
  <c r="G157" s="1"/>
  <c r="B140" i="9"/>
  <c r="A140" s="1"/>
  <c r="K140" s="1"/>
  <c r="G140" i="2" a="1"/>
  <c r="G140" s="1"/>
  <c r="B179" i="9"/>
  <c r="A179" s="1"/>
  <c r="K179" s="1"/>
  <c r="G179" i="2" a="1"/>
  <c r="G179" s="1"/>
  <c r="A268" a="1"/>
  <c r="A268" s="1"/>
  <c r="B268" i="5"/>
  <c r="A268" s="1"/>
  <c r="K268" s="1"/>
  <c r="W260"/>
  <c r="J260"/>
  <c r="J139" i="13"/>
  <c r="L139" i="2"/>
  <c r="B156" i="9"/>
  <c r="A156" s="1"/>
  <c r="K156" s="1"/>
  <c r="G156" i="2" a="1"/>
  <c r="G156" s="1"/>
  <c r="J78" i="5"/>
  <c r="W78"/>
  <c r="B16" i="7"/>
  <c r="A16" s="1"/>
  <c r="G16" s="1"/>
  <c r="Q16" i="2" a="1"/>
  <c r="Q16" s="1"/>
  <c r="B155" i="11"/>
  <c r="A155" s="1"/>
  <c r="AA155" i="2"/>
  <c r="B217" i="11"/>
  <c r="A217" s="1"/>
  <c r="AA217" i="2"/>
  <c r="B182" i="11"/>
  <c r="A182" s="1"/>
  <c r="AA182" i="2"/>
  <c r="B170" i="9"/>
  <c r="A170" s="1"/>
  <c r="K170" s="1"/>
  <c r="G170" i="2" a="1"/>
  <c r="G170" s="1"/>
  <c r="J79" i="13"/>
  <c r="L79" i="2"/>
  <c r="J50" i="13"/>
  <c r="L50" i="2"/>
  <c r="H202" i="9"/>
  <c r="E202"/>
  <c r="I202"/>
  <c r="F202"/>
  <c r="B4" i="5"/>
  <c r="A4" i="2" a="1"/>
  <c r="A4" s="1"/>
  <c r="B95" i="5"/>
  <c r="A95" s="1"/>
  <c r="K95" s="1"/>
  <c r="A95" i="2" a="1"/>
  <c r="A95" s="1"/>
  <c r="W93" i="5"/>
  <c r="J93"/>
  <c r="W154"/>
  <c r="J154"/>
  <c r="J95" i="9"/>
  <c r="B44"/>
  <c r="A44" s="1"/>
  <c r="K44" s="1"/>
  <c r="G44" i="2" a="1"/>
  <c r="G44" s="1"/>
  <c r="B10" i="7"/>
  <c r="A10" s="1"/>
  <c r="G10" s="1"/>
  <c r="Q10" i="2" a="1"/>
  <c r="Q10" s="1"/>
  <c r="B183" i="9"/>
  <c r="A183" s="1"/>
  <c r="K183" s="1"/>
  <c r="G183" i="2" a="1"/>
  <c r="G183" s="1"/>
  <c r="J107" i="13"/>
  <c r="L107" i="2"/>
  <c r="I255" i="9"/>
  <c r="H255"/>
  <c r="F255"/>
  <c r="E255"/>
  <c r="W141" i="5"/>
  <c r="J141"/>
  <c r="A235" i="2" a="1"/>
  <c r="A235" s="1"/>
  <c r="B235" i="5"/>
  <c r="A235" s="1"/>
  <c r="K235" s="1"/>
  <c r="W22"/>
  <c r="J22"/>
  <c r="B202" i="11"/>
  <c r="A202" s="1"/>
  <c r="AA202" i="2"/>
  <c r="B269" i="11"/>
  <c r="A269" s="1"/>
  <c r="AA269" i="2"/>
  <c r="B46" i="11"/>
  <c r="A46" s="1"/>
  <c r="AA46" i="2"/>
  <c r="B201" i="11"/>
  <c r="A201" s="1"/>
  <c r="AA201" i="2"/>
  <c r="B198" i="11"/>
  <c r="A198" s="1"/>
  <c r="AA198" i="2"/>
  <c r="J35" i="13"/>
  <c r="L35" i="2"/>
  <c r="J16" i="13"/>
  <c r="L16" i="2"/>
  <c r="B75" i="5"/>
  <c r="A75" s="1"/>
  <c r="K75" s="1"/>
  <c r="A75" i="2" a="1"/>
  <c r="A75" s="1"/>
  <c r="W104" i="5"/>
  <c r="J104"/>
  <c r="A91" i="2" a="1"/>
  <c r="A91" s="1"/>
  <c r="B91" i="5"/>
  <c r="A91" s="1"/>
  <c r="K91" s="1"/>
  <c r="W64"/>
  <c r="J64"/>
  <c r="W200"/>
  <c r="J200"/>
  <c r="J108" i="9"/>
  <c r="B205"/>
  <c r="A205" s="1"/>
  <c r="K205" s="1"/>
  <c r="G205" i="2" a="1"/>
  <c r="G205" s="1"/>
  <c r="B153" i="9"/>
  <c r="A153" s="1"/>
  <c r="K153" s="1"/>
  <c r="G153" i="2" a="1"/>
  <c r="G153" s="1"/>
  <c r="B191" i="9"/>
  <c r="A191" s="1"/>
  <c r="K191" s="1"/>
  <c r="G191" i="2" a="1"/>
  <c r="G191" s="1"/>
  <c r="J42" i="9"/>
  <c r="B63"/>
  <c r="A63" s="1"/>
  <c r="K63" s="1"/>
  <c r="G63" i="2" a="1"/>
  <c r="G63" s="1"/>
  <c r="J137" i="9"/>
  <c r="Q107" i="2" a="1"/>
  <c r="Q107" s="1"/>
  <c r="B107" i="7"/>
  <c r="A107" s="1"/>
  <c r="G107" s="1"/>
  <c r="B88"/>
  <c r="A88" s="1"/>
  <c r="G88" s="1"/>
  <c r="Q88" i="2" a="1"/>
  <c r="Q88" s="1"/>
  <c r="B178" i="7"/>
  <c r="A178" s="1"/>
  <c r="G178" s="1"/>
  <c r="Q178" i="2" a="1"/>
  <c r="Q178" s="1"/>
  <c r="B160" i="7"/>
  <c r="A160" s="1"/>
  <c r="G160" s="1"/>
  <c r="Q160" i="2" a="1"/>
  <c r="Q160" s="1"/>
  <c r="Q123" a="1"/>
  <c r="Q123" s="1"/>
  <c r="B123" i="7"/>
  <c r="A123" s="1"/>
  <c r="G123" s="1"/>
  <c r="H36" i="9"/>
  <c r="F36"/>
  <c r="E36"/>
  <c r="I36"/>
  <c r="B147"/>
  <c r="A147" s="1"/>
  <c r="K147" s="1"/>
  <c r="G147" i="2" a="1"/>
  <c r="G147" s="1"/>
  <c r="J189" i="9"/>
  <c r="I273"/>
  <c r="H273"/>
  <c r="F273"/>
  <c r="E273"/>
  <c r="B117"/>
  <c r="A117" s="1"/>
  <c r="K117" s="1"/>
  <c r="G117" i="2" a="1"/>
  <c r="G117" s="1"/>
  <c r="B194" i="5"/>
  <c r="A194" s="1"/>
  <c r="K194" s="1"/>
  <c r="A194" i="2" a="1"/>
  <c r="A194" s="1"/>
  <c r="B277" i="5"/>
  <c r="A277" s="1"/>
  <c r="K277" s="1"/>
  <c r="A277" i="2" a="1"/>
  <c r="A277" s="1"/>
  <c r="W261" i="5"/>
  <c r="J261"/>
  <c r="B119" i="7"/>
  <c r="A119" s="1"/>
  <c r="G119" s="1"/>
  <c r="Q119" i="2" a="1"/>
  <c r="Q119" s="1"/>
  <c r="B256" i="7"/>
  <c r="A256" s="1"/>
  <c r="G256" s="1"/>
  <c r="Q256" i="2" a="1"/>
  <c r="Q256" s="1"/>
  <c r="B240" i="7"/>
  <c r="A240" s="1"/>
  <c r="G240" s="1"/>
  <c r="Q240" i="2" a="1"/>
  <c r="Q240" s="1"/>
  <c r="J120" i="13"/>
  <c r="L120" i="2"/>
  <c r="J180" i="13"/>
  <c r="L180" i="2"/>
  <c r="J114" i="13"/>
  <c r="L114" i="2"/>
  <c r="J134" i="13"/>
  <c r="L134" i="2"/>
  <c r="B178" i="9"/>
  <c r="A178" s="1"/>
  <c r="K178" s="1"/>
  <c r="G178" i="2" a="1"/>
  <c r="G178" s="1"/>
  <c r="H150" i="9"/>
  <c r="F150"/>
  <c r="E150"/>
  <c r="I150"/>
  <c r="B264"/>
  <c r="A264" s="1"/>
  <c r="K264" s="1"/>
  <c r="G264" i="2" a="1"/>
  <c r="G264" s="1"/>
  <c r="B193" i="9"/>
  <c r="A193" s="1"/>
  <c r="K193" s="1"/>
  <c r="G193" i="2" a="1"/>
  <c r="G193" s="1"/>
  <c r="B274" i="9"/>
  <c r="A274" s="1"/>
  <c r="K274" s="1"/>
  <c r="G274" i="2" a="1"/>
  <c r="G274" s="1"/>
  <c r="F119" i="9"/>
  <c r="E119"/>
  <c r="I119"/>
  <c r="H119"/>
  <c r="J238"/>
  <c r="W148" i="5"/>
  <c r="J148"/>
  <c r="W280"/>
  <c r="J280"/>
  <c r="W259"/>
  <c r="J259"/>
  <c r="W248"/>
  <c r="J248"/>
  <c r="B157"/>
  <c r="A157" s="1"/>
  <c r="K157" s="1"/>
  <c r="A157" i="2" a="1"/>
  <c r="A157" s="1"/>
  <c r="W271" i="5"/>
  <c r="J271"/>
  <c r="J20"/>
  <c r="W20"/>
  <c r="B141" i="9"/>
  <c r="A141" s="1"/>
  <c r="K141" s="1"/>
  <c r="G141" i="2" a="1"/>
  <c r="G141" s="1"/>
  <c r="J5" i="9"/>
  <c r="B279" i="11"/>
  <c r="A279" s="1"/>
  <c r="AA279" i="2"/>
  <c r="B85" i="11"/>
  <c r="A85" s="1"/>
  <c r="AA85" i="2"/>
  <c r="B179" i="11"/>
  <c r="A179" s="1"/>
  <c r="AA179" i="2"/>
  <c r="B208" i="11"/>
  <c r="A208" s="1"/>
  <c r="AA208" i="2"/>
  <c r="B205" i="11"/>
  <c r="A205" s="1"/>
  <c r="AA205" i="2"/>
  <c r="A20" a="1"/>
  <c r="A20" s="1"/>
  <c r="B20" i="5"/>
  <c r="J142" i="9"/>
  <c r="B76"/>
  <c r="A76" s="1"/>
  <c r="K76" s="1"/>
  <c r="G76" i="2" a="1"/>
  <c r="G76" s="1"/>
  <c r="J7" i="13"/>
  <c r="L7" i="2"/>
  <c r="A7" i="13" s="1"/>
  <c r="J108"/>
  <c r="L108" i="2"/>
  <c r="J84" i="13"/>
  <c r="L84" i="2"/>
  <c r="J62" i="13"/>
  <c r="L62" i="2"/>
  <c r="J104" i="9"/>
  <c r="J170"/>
  <c r="B196" i="7"/>
  <c r="A196" s="1"/>
  <c r="G196" s="1"/>
  <c r="Q196" i="2" a="1"/>
  <c r="Q196" s="1"/>
  <c r="Q186" a="1"/>
  <c r="Q186" s="1"/>
  <c r="B186" i="7"/>
  <c r="A186" s="1"/>
  <c r="G186" s="1"/>
  <c r="B267"/>
  <c r="A267" s="1"/>
  <c r="G267" s="1"/>
  <c r="Q267" i="2" a="1"/>
  <c r="Q267" s="1"/>
  <c r="J118" i="9"/>
  <c r="B185"/>
  <c r="A185" s="1"/>
  <c r="K185" s="1"/>
  <c r="G185" i="2" a="1"/>
  <c r="G185" s="1"/>
  <c r="B279" i="9"/>
  <c r="A279" s="1"/>
  <c r="K279" s="1"/>
  <c r="G279" i="2" a="1"/>
  <c r="G279" s="1"/>
  <c r="B154" i="9"/>
  <c r="A154" s="1"/>
  <c r="K154" s="1"/>
  <c r="G154" i="2" a="1"/>
  <c r="G154" s="1"/>
  <c r="J223" i="9"/>
  <c r="I147"/>
  <c r="H147"/>
  <c r="F147"/>
  <c r="E147"/>
  <c r="I196"/>
  <c r="H196"/>
  <c r="F196"/>
  <c r="E196"/>
  <c r="B267"/>
  <c r="A267" s="1"/>
  <c r="K267" s="1"/>
  <c r="G267" i="2" a="1"/>
  <c r="G267" s="1"/>
  <c r="B213" i="9"/>
  <c r="A213" s="1"/>
  <c r="K213" s="1"/>
  <c r="G213" i="2" a="1"/>
  <c r="G213" s="1"/>
  <c r="A127" a="1"/>
  <c r="A127" s="1"/>
  <c r="B127" i="5"/>
  <c r="A127" s="1"/>
  <c r="K127" s="1"/>
  <c r="B201"/>
  <c r="A201" s="1"/>
  <c r="K201" s="1"/>
  <c r="A201" i="2" a="1"/>
  <c r="A201" s="1"/>
  <c r="A283" a="1"/>
  <c r="A283" s="1"/>
  <c r="B283" i="5"/>
  <c r="A283" s="1"/>
  <c r="K283" s="1"/>
  <c r="B212"/>
  <c r="A212" s="1"/>
  <c r="K212" s="1"/>
  <c r="A212" i="2" a="1"/>
  <c r="A212" s="1"/>
  <c r="W283" i="5"/>
  <c r="J283"/>
  <c r="B163"/>
  <c r="A163" s="1"/>
  <c r="K163" s="1"/>
  <c r="A163" i="2" a="1"/>
  <c r="A163" s="1"/>
  <c r="W159" i="5"/>
  <c r="J159"/>
  <c r="B272"/>
  <c r="A272" s="1"/>
  <c r="K272" s="1"/>
  <c r="A272" i="2" a="1"/>
  <c r="A272" s="1"/>
  <c r="B192" i="5"/>
  <c r="A192" s="1"/>
  <c r="K192" s="1"/>
  <c r="A192" i="2" a="1"/>
  <c r="A192" s="1"/>
  <c r="B128" i="9"/>
  <c r="A128" s="1"/>
  <c r="K128" s="1"/>
  <c r="G128" i="2" a="1"/>
  <c r="G128" s="1"/>
  <c r="W17" i="5"/>
  <c r="J17"/>
  <c r="J68" i="13"/>
  <c r="L68" i="2"/>
  <c r="J12" i="9"/>
  <c r="B177" i="11"/>
  <c r="A177" s="1"/>
  <c r="AA177" i="2"/>
  <c r="B285" i="11"/>
  <c r="A285" s="1"/>
  <c r="AA285" i="2"/>
  <c r="B20" i="11"/>
  <c r="A20" s="1"/>
  <c r="AA20" i="2"/>
  <c r="B126" i="11"/>
  <c r="A126" s="1"/>
  <c r="AA126" i="2"/>
  <c r="B83" i="11"/>
  <c r="A83" s="1"/>
  <c r="AA83" i="2"/>
  <c r="B33" i="11"/>
  <c r="A33" s="1"/>
  <c r="AA33" i="2"/>
  <c r="B82" i="11"/>
  <c r="A82" s="1"/>
  <c r="AA82" i="2"/>
  <c r="B58" i="11"/>
  <c r="A58" s="1"/>
  <c r="AA58" i="2"/>
  <c r="B2" i="11"/>
  <c r="A2" s="1"/>
  <c r="AA2" i="2"/>
  <c r="B84" i="11"/>
  <c r="A84" s="1"/>
  <c r="AA84" i="2"/>
  <c r="B190" i="11"/>
  <c r="A190" s="1"/>
  <c r="AA190" i="2"/>
  <c r="B186" i="11"/>
  <c r="A186" s="1"/>
  <c r="AA186" i="2"/>
  <c r="B271" i="11"/>
  <c r="A271" s="1"/>
  <c r="AA271" i="2"/>
  <c r="B248" i="11"/>
  <c r="A248" s="1"/>
  <c r="AA248" i="2"/>
  <c r="B274" i="11"/>
  <c r="A274" s="1"/>
  <c r="AA274" i="2"/>
  <c r="B238" i="5"/>
  <c r="A238" s="1"/>
  <c r="K238" s="1"/>
  <c r="A238" i="2" a="1"/>
  <c r="A238" s="1"/>
  <c r="B16" i="5"/>
  <c r="A16" i="2" a="1"/>
  <c r="A16" s="1"/>
  <c r="J82" i="13"/>
  <c r="L82" i="2"/>
  <c r="J132" i="13"/>
  <c r="L132" i="2"/>
  <c r="J175" i="13"/>
  <c r="L175" i="2"/>
  <c r="J100" i="13"/>
  <c r="L100" i="2"/>
  <c r="J80" i="13"/>
  <c r="L80" i="2"/>
  <c r="J39" i="13"/>
  <c r="L39" i="2"/>
  <c r="B12" i="9"/>
  <c r="G12" i="2" a="1"/>
  <c r="G12" s="1"/>
  <c r="B120" i="9"/>
  <c r="A120" s="1"/>
  <c r="K120" s="1"/>
  <c r="G120" i="2" a="1"/>
  <c r="G120" s="1"/>
  <c r="A85" a="1"/>
  <c r="A85" s="1"/>
  <c r="B85" i="5"/>
  <c r="A85" s="1"/>
  <c r="K85" s="1"/>
  <c r="W128"/>
  <c r="J128"/>
  <c r="J52"/>
  <c r="W52"/>
  <c r="B197"/>
  <c r="A197" s="1"/>
  <c r="K197" s="1"/>
  <c r="A197" i="2" a="1"/>
  <c r="A197" s="1"/>
  <c r="W208" i="5"/>
  <c r="J208"/>
  <c r="B193"/>
  <c r="A193" s="1"/>
  <c r="K193" s="1"/>
  <c r="A193" i="2" a="1"/>
  <c r="A193" s="1"/>
  <c r="B13" i="5"/>
  <c r="A13" s="1"/>
  <c r="K13" s="1"/>
  <c r="A13" i="2" a="1"/>
  <c r="A13" s="1"/>
  <c r="J14" i="5"/>
  <c r="W14"/>
  <c r="A67" i="2" a="1"/>
  <c r="A67" s="1"/>
  <c r="B67" i="5"/>
  <c r="A67" s="1"/>
  <c r="K67" s="1"/>
  <c r="B24"/>
  <c r="A24" i="2" a="1"/>
  <c r="A24" s="1"/>
  <c r="A57" a="1"/>
  <c r="A57" s="1"/>
  <c r="B57" i="5"/>
  <c r="A57" s="1"/>
  <c r="K57" s="1"/>
  <c r="B164"/>
  <c r="A164" s="1"/>
  <c r="K164" s="1"/>
  <c r="A164" i="2" a="1"/>
  <c r="A164" s="1"/>
  <c r="B115" i="5"/>
  <c r="A115" s="1"/>
  <c r="K115" s="1"/>
  <c r="A115" i="2" a="1"/>
  <c r="A115" s="1"/>
  <c r="W101" i="5"/>
  <c r="J101"/>
  <c r="J178"/>
  <c r="W178"/>
  <c r="W217"/>
  <c r="J217"/>
  <c r="A111" i="2" a="1"/>
  <c r="A111" s="1"/>
  <c r="B111" i="5"/>
  <c r="A111" s="1"/>
  <c r="K111" s="1"/>
  <c r="A69" i="2" a="1"/>
  <c r="A69" s="1"/>
  <c r="B69" i="5"/>
  <c r="A69" s="1"/>
  <c r="K69" s="1"/>
  <c r="J139"/>
  <c r="W139"/>
  <c r="W195"/>
  <c r="J195"/>
  <c r="B213" i="7"/>
  <c r="A213" s="1"/>
  <c r="G213" s="1"/>
  <c r="Q213" i="2" a="1"/>
  <c r="Q213" s="1"/>
  <c r="J75" i="9"/>
  <c r="B28" i="11"/>
  <c r="A28" s="1"/>
  <c r="AA28" i="2"/>
  <c r="B113" i="7"/>
  <c r="A113" s="1"/>
  <c r="G113" s="1"/>
  <c r="Q113" i="2" a="1"/>
  <c r="Q113" s="1"/>
  <c r="B62" i="9"/>
  <c r="A62" s="1"/>
  <c r="K62" s="1"/>
  <c r="G62" i="2" a="1"/>
  <c r="G62" s="1"/>
  <c r="J94" i="9"/>
  <c r="G195" i="2" a="1"/>
  <c r="G195" s="1"/>
  <c r="B195" i="9"/>
  <c r="A195" s="1"/>
  <c r="K195" s="1"/>
  <c r="J235"/>
  <c r="J68"/>
  <c r="J21"/>
  <c r="J38"/>
  <c r="J280"/>
  <c r="J58"/>
  <c r="J127"/>
  <c r="B79"/>
  <c r="A79" s="1"/>
  <c r="K79" s="1"/>
  <c r="G79" i="2" a="1"/>
  <c r="G79" s="1"/>
  <c r="B86" i="9"/>
  <c r="A86" s="1"/>
  <c r="K86" s="1"/>
  <c r="G86" i="2" a="1"/>
  <c r="G86" s="1"/>
  <c r="B13" i="9"/>
  <c r="A13" s="1"/>
  <c r="K13" s="1"/>
  <c r="G13" i="2" a="1"/>
  <c r="G13" s="1"/>
  <c r="B119" i="9"/>
  <c r="A119" s="1"/>
  <c r="K119" s="1"/>
  <c r="G119" i="2" a="1"/>
  <c r="G119" s="1"/>
  <c r="B148" i="7"/>
  <c r="A148" s="1"/>
  <c r="G148" s="1"/>
  <c r="Q148" i="2" a="1"/>
  <c r="Q148" s="1"/>
  <c r="B131" i="7"/>
  <c r="A131" s="1"/>
  <c r="G131" s="1"/>
  <c r="Q131" i="2" a="1"/>
  <c r="Q131" s="1"/>
  <c r="B82" i="7"/>
  <c r="A82" s="1"/>
  <c r="G82" s="1"/>
  <c r="Q82" i="2" a="1"/>
  <c r="Q82" s="1"/>
  <c r="Q8" a="1"/>
  <c r="Q8" s="1"/>
  <c r="B8" i="7"/>
  <c r="A8" s="1"/>
  <c r="G8" s="1"/>
  <c r="B199"/>
  <c r="A199" s="1"/>
  <c r="G199" s="1"/>
  <c r="Q199" i="2" a="1"/>
  <c r="Q199" s="1"/>
  <c r="B97" i="7"/>
  <c r="A97" s="1"/>
  <c r="G97" s="1"/>
  <c r="Q97" i="2" a="1"/>
  <c r="Q97" s="1"/>
  <c r="B36" i="7"/>
  <c r="A36" s="1"/>
  <c r="G36" s="1"/>
  <c r="Q36" i="2" a="1"/>
  <c r="Q36" s="1"/>
  <c r="B181" i="7"/>
  <c r="A181" s="1"/>
  <c r="G181" s="1"/>
  <c r="Q181" i="2" a="1"/>
  <c r="Q181" s="1"/>
  <c r="B235" i="7"/>
  <c r="A235" s="1"/>
  <c r="G235" s="1"/>
  <c r="Q235" i="2" a="1"/>
  <c r="Q235" s="1"/>
  <c r="J198" i="9"/>
  <c r="B206"/>
  <c r="A206" s="1"/>
  <c r="K206" s="1"/>
  <c r="G206" i="2" a="1"/>
  <c r="G206" s="1"/>
  <c r="B239" i="9"/>
  <c r="A239" s="1"/>
  <c r="K239" s="1"/>
  <c r="G239" i="2" a="1"/>
  <c r="G239" s="1"/>
  <c r="B286" i="9"/>
  <c r="A286" s="1"/>
  <c r="K286" s="1"/>
  <c r="G286" i="2" a="1"/>
  <c r="G286" s="1"/>
  <c r="B229" i="9"/>
  <c r="A229" s="1"/>
  <c r="K229" s="1"/>
  <c r="G229" i="2" a="1"/>
  <c r="G229" s="1"/>
  <c r="W211" i="5"/>
  <c r="J211"/>
  <c r="B281"/>
  <c r="A281" s="1"/>
  <c r="K281" s="1"/>
  <c r="A281" i="2" a="1"/>
  <c r="A281" s="1"/>
  <c r="W175" i="5"/>
  <c r="J175"/>
  <c r="H13" i="9"/>
  <c r="F13"/>
  <c r="E13"/>
  <c r="I13"/>
  <c r="J168" i="13"/>
  <c r="L168" i="2"/>
  <c r="B119" i="11"/>
  <c r="A119" s="1"/>
  <c r="AA119" i="2"/>
  <c r="B48" i="11"/>
  <c r="A48" s="1"/>
  <c r="AA48" i="2"/>
  <c r="B88" i="11"/>
  <c r="A88" s="1"/>
  <c r="AA88" i="2"/>
  <c r="B255" i="11"/>
  <c r="A255" s="1"/>
  <c r="AA255" i="2"/>
  <c r="B250" i="11"/>
  <c r="A250" s="1"/>
  <c r="AA250" i="2"/>
  <c r="B246" i="11"/>
  <c r="A246" s="1"/>
  <c r="AA246" i="2"/>
  <c r="B115" i="11"/>
  <c r="A115" s="1"/>
  <c r="AA115" i="2"/>
  <c r="J18" i="5"/>
  <c r="W18"/>
  <c r="B132"/>
  <c r="A132" s="1"/>
  <c r="K132" s="1"/>
  <c r="A132" i="2" a="1"/>
  <c r="A132" s="1"/>
  <c r="I80" i="9"/>
  <c r="H80"/>
  <c r="F80"/>
  <c r="E80"/>
  <c r="I163"/>
  <c r="H163"/>
  <c r="F163"/>
  <c r="E163"/>
  <c r="I33"/>
  <c r="H33"/>
  <c r="E33"/>
  <c r="F33"/>
  <c r="B29"/>
  <c r="A29" s="1"/>
  <c r="K29" s="1"/>
  <c r="G29" i="2" a="1"/>
  <c r="G29" s="1"/>
  <c r="B241" i="7"/>
  <c r="A241" s="1"/>
  <c r="G241" s="1"/>
  <c r="Q241" i="2" a="1"/>
  <c r="Q241" s="1"/>
  <c r="I63" i="5"/>
  <c r="E63"/>
  <c r="H63"/>
  <c r="F63"/>
  <c r="E141" i="13"/>
  <c r="I141"/>
  <c r="H141"/>
  <c r="F141"/>
  <c r="B266" i="7"/>
  <c r="A266" s="1"/>
  <c r="G266" s="1"/>
  <c r="Q266" i="2" a="1"/>
  <c r="Q266" s="1"/>
  <c r="I132" i="9"/>
  <c r="H132"/>
  <c r="F132"/>
  <c r="E132"/>
  <c r="I279"/>
  <c r="H279"/>
  <c r="F279"/>
  <c r="E279"/>
  <c r="J210"/>
  <c r="B260"/>
  <c r="A260" s="1"/>
  <c r="K260" s="1"/>
  <c r="G260" i="2" a="1"/>
  <c r="G260" s="1"/>
  <c r="B215" i="5"/>
  <c r="A215" s="1"/>
  <c r="K215" s="1"/>
  <c r="A215" i="2" a="1"/>
  <c r="A215" s="1"/>
  <c r="W95" i="5"/>
  <c r="J95"/>
  <c r="J210"/>
  <c r="W210"/>
  <c r="J167" i="13"/>
  <c r="L167" i="2"/>
  <c r="B180" i="7"/>
  <c r="A180" s="1"/>
  <c r="G180" s="1"/>
  <c r="Q180" i="2" a="1"/>
  <c r="Q180" s="1"/>
  <c r="B133" i="5"/>
  <c r="A133" s="1"/>
  <c r="K133" s="1"/>
  <c r="A133" i="2" a="1"/>
  <c r="A133" s="1"/>
  <c r="I211" i="9"/>
  <c r="H211"/>
  <c r="F211"/>
  <c r="E211"/>
  <c r="B59" i="11"/>
  <c r="A59" s="1"/>
  <c r="AA59" i="2"/>
  <c r="B37" i="11"/>
  <c r="A37" s="1"/>
  <c r="AA37" i="2"/>
  <c r="B95" i="11"/>
  <c r="A95" s="1"/>
  <c r="AA95" i="2"/>
  <c r="B112" i="7"/>
  <c r="A112" s="1"/>
  <c r="G112" s="1"/>
  <c r="Q112" i="2" a="1"/>
  <c r="Q112" s="1"/>
  <c r="B15" i="7"/>
  <c r="A15" s="1"/>
  <c r="G15" s="1"/>
  <c r="Q15" i="2" a="1"/>
  <c r="Q15" s="1"/>
  <c r="J60" i="13"/>
  <c r="L60" i="2"/>
  <c r="I57" i="9"/>
  <c r="H57"/>
  <c r="F57"/>
  <c r="E57"/>
  <c r="B21" i="7"/>
  <c r="A21" s="1"/>
  <c r="G21" s="1"/>
  <c r="Q21" i="2" a="1"/>
  <c r="Q21" s="1"/>
  <c r="W184" i="5"/>
  <c r="J184"/>
  <c r="W31"/>
  <c r="J31"/>
  <c r="J51"/>
  <c r="W51"/>
  <c r="B129"/>
  <c r="A129" s="1"/>
  <c r="K129" s="1"/>
  <c r="A129" i="2" a="1"/>
  <c r="A129" s="1"/>
  <c r="W209" i="5"/>
  <c r="J209"/>
  <c r="J185" i="13"/>
  <c r="L185" i="2"/>
  <c r="B285" i="9"/>
  <c r="A285" s="1"/>
  <c r="K285" s="1"/>
  <c r="G285" i="2" a="1"/>
  <c r="G285" s="1"/>
  <c r="I39" i="9"/>
  <c r="H39"/>
  <c r="F39"/>
  <c r="E39"/>
  <c r="I92"/>
  <c r="H92"/>
  <c r="F92"/>
  <c r="E92"/>
  <c r="F241"/>
  <c r="E241"/>
  <c r="H241"/>
  <c r="I241"/>
  <c r="B272" i="7"/>
  <c r="A272" s="1"/>
  <c r="G272" s="1"/>
  <c r="Q272" i="2" a="1"/>
  <c r="Q272" s="1"/>
  <c r="B98" i="7"/>
  <c r="A98" s="1"/>
  <c r="G98" s="1"/>
  <c r="Q98" i="2" a="1"/>
  <c r="Q98" s="1"/>
  <c r="B40" i="7"/>
  <c r="A40" s="1"/>
  <c r="G40" s="1"/>
  <c r="Q40" i="2" a="1"/>
  <c r="Q40" s="1"/>
  <c r="B68" i="7"/>
  <c r="A68" s="1"/>
  <c r="G68" s="1"/>
  <c r="Q68" i="2" a="1"/>
  <c r="Q68" s="1"/>
  <c r="B23" i="7"/>
  <c r="A23" s="1"/>
  <c r="G23" s="1"/>
  <c r="Q23" i="2" a="1"/>
  <c r="Q23" s="1"/>
  <c r="E28" i="9"/>
  <c r="I28"/>
  <c r="H28"/>
  <c r="F28"/>
  <c r="I66"/>
  <c r="H66"/>
  <c r="F66"/>
  <c r="E66"/>
  <c r="I271"/>
  <c r="H271"/>
  <c r="F271"/>
  <c r="E271"/>
  <c r="J131" i="13"/>
  <c r="L131" i="2"/>
  <c r="J135" i="13"/>
  <c r="L135" i="2"/>
  <c r="I171" i="9"/>
  <c r="F171"/>
  <c r="E171"/>
  <c r="H171"/>
  <c r="I251"/>
  <c r="F251"/>
  <c r="E251"/>
  <c r="H251"/>
  <c r="B138" i="5"/>
  <c r="A138" s="1"/>
  <c r="K138" s="1"/>
  <c r="A138" i="2" a="1"/>
  <c r="A138" s="1"/>
  <c r="B241" i="5"/>
  <c r="A241" s="1"/>
  <c r="K241" s="1"/>
  <c r="A241" i="2" a="1"/>
  <c r="A241" s="1"/>
  <c r="B189" i="5"/>
  <c r="A189" s="1"/>
  <c r="K189" s="1"/>
  <c r="A189" i="2" a="1"/>
  <c r="A189" s="1"/>
  <c r="J182" i="5"/>
  <c r="W182"/>
  <c r="J10" i="13"/>
  <c r="L10" i="2"/>
  <c r="A10" i="13" s="1"/>
  <c r="B71" i="7"/>
  <c r="A71" s="1"/>
  <c r="G71" s="1"/>
  <c r="Q71" i="2" a="1"/>
  <c r="Q71" s="1"/>
  <c r="B47" i="11"/>
  <c r="A47" s="1"/>
  <c r="AA47" i="2"/>
  <c r="B225" i="11"/>
  <c r="A225" s="1"/>
  <c r="AA225" i="2"/>
  <c r="B236" i="11"/>
  <c r="A236" s="1"/>
  <c r="AA236" i="2"/>
  <c r="J18" i="13"/>
  <c r="L18" i="2"/>
  <c r="J25" i="13"/>
  <c r="L25" i="2"/>
  <c r="I159" i="9"/>
  <c r="H159"/>
  <c r="F159"/>
  <c r="E159"/>
  <c r="J52" i="13"/>
  <c r="L52" i="2"/>
  <c r="W231" i="5"/>
  <c r="J231"/>
  <c r="B196"/>
  <c r="A196" s="1"/>
  <c r="K196" s="1"/>
  <c r="A196" i="2" a="1"/>
  <c r="A196" s="1"/>
  <c r="A239" a="1"/>
  <c r="A239" s="1"/>
  <c r="B239" i="5"/>
  <c r="A239" s="1"/>
  <c r="K239" s="1"/>
  <c r="B54"/>
  <c r="A54" s="1"/>
  <c r="K54" s="1"/>
  <c r="A54" i="2" a="1"/>
  <c r="A54" s="1"/>
  <c r="B40" i="5"/>
  <c r="A40" s="1"/>
  <c r="K40" s="1"/>
  <c r="A40" i="2" a="1"/>
  <c r="A40" s="1"/>
  <c r="B71" i="5"/>
  <c r="A71" s="1"/>
  <c r="K71" s="1"/>
  <c r="A71" i="2" a="1"/>
  <c r="A71" s="1"/>
  <c r="W56" i="5"/>
  <c r="J56"/>
  <c r="B124" i="9"/>
  <c r="A124" s="1"/>
  <c r="K124" s="1"/>
  <c r="G124" i="2" a="1"/>
  <c r="G124" s="1"/>
  <c r="E2" i="9"/>
  <c r="F2"/>
  <c r="H2"/>
  <c r="I2"/>
  <c r="B68"/>
  <c r="A68" s="1"/>
  <c r="K68" s="1"/>
  <c r="G68" i="2" a="1"/>
  <c r="G68" s="1"/>
  <c r="J158" i="9"/>
  <c r="B5" i="7"/>
  <c r="A5" s="1"/>
  <c r="G5" s="1"/>
  <c r="Q5" i="2" a="1"/>
  <c r="Q5" s="1"/>
  <c r="Q202" a="1"/>
  <c r="Q202" s="1"/>
  <c r="B202" i="7"/>
  <c r="A202" s="1"/>
  <c r="G202" s="1"/>
  <c r="I263" i="9"/>
  <c r="H263"/>
  <c r="F263"/>
  <c r="E263"/>
  <c r="B161" i="7"/>
  <c r="A161" s="1"/>
  <c r="G161" s="1"/>
  <c r="Q161" i="2" a="1"/>
  <c r="Q161" s="1"/>
  <c r="J86" i="13"/>
  <c r="L86" i="2"/>
  <c r="B175" i="9"/>
  <c r="A175" s="1"/>
  <c r="K175" s="1"/>
  <c r="G175" i="2" a="1"/>
  <c r="G175" s="1"/>
  <c r="I267" i="9"/>
  <c r="F267"/>
  <c r="E267"/>
  <c r="H267"/>
  <c r="J226" i="5"/>
  <c r="W226"/>
  <c r="B109"/>
  <c r="A109" s="1"/>
  <c r="K109" s="1"/>
  <c r="A109" i="2" a="1"/>
  <c r="A109" s="1"/>
  <c r="B106" i="7"/>
  <c r="A106" s="1"/>
  <c r="G106" s="1"/>
  <c r="Q106" i="2" a="1"/>
  <c r="Q106" s="1"/>
  <c r="B99" i="11"/>
  <c r="A99" s="1"/>
  <c r="AA99" i="2"/>
  <c r="AA22"/>
  <c r="B22" i="11"/>
  <c r="A22" s="1"/>
  <c r="B263"/>
  <c r="A263" s="1"/>
  <c r="AA263" i="2"/>
  <c r="B256" i="11"/>
  <c r="A256" s="1"/>
  <c r="AA256" i="2"/>
  <c r="J51" i="13"/>
  <c r="L51" i="2"/>
  <c r="J81" i="13"/>
  <c r="L81" i="2"/>
  <c r="J111" i="13"/>
  <c r="L111" i="2"/>
  <c r="J114" i="5"/>
  <c r="W114"/>
  <c r="B247"/>
  <c r="A247" s="1"/>
  <c r="K247" s="1"/>
  <c r="A247" i="2" a="1"/>
  <c r="A247" s="1"/>
  <c r="W284" i="5"/>
  <c r="J284"/>
  <c r="B136"/>
  <c r="A136" s="1"/>
  <c r="K136" s="1"/>
  <c r="A136" i="2" a="1"/>
  <c r="A136" s="1"/>
  <c r="J150" i="5"/>
  <c r="W150"/>
  <c r="J91"/>
  <c r="W91"/>
  <c r="B87" i="9"/>
  <c r="A87" s="1"/>
  <c r="K87" s="1"/>
  <c r="G87" i="2" a="1"/>
  <c r="G87" s="1"/>
  <c r="J99" i="9"/>
  <c r="B45"/>
  <c r="A45" s="1"/>
  <c r="K45" s="1"/>
  <c r="G45" i="2" a="1"/>
  <c r="G45" s="1"/>
  <c r="B37" i="7"/>
  <c r="A37" s="1"/>
  <c r="G37" s="1"/>
  <c r="Q37" i="2" a="1"/>
  <c r="Q37" s="1"/>
  <c r="B177" i="7"/>
  <c r="A177" s="1"/>
  <c r="G177" s="1"/>
  <c r="Q177" i="2" a="1"/>
  <c r="Q177" s="1"/>
  <c r="I145" i="9"/>
  <c r="H145"/>
  <c r="F145"/>
  <c r="E145"/>
  <c r="I42" i="13"/>
  <c r="H42"/>
  <c r="F42"/>
  <c r="E42"/>
  <c r="J264" i="5"/>
  <c r="W264"/>
  <c r="H178" i="9"/>
  <c r="F178"/>
  <c r="E178"/>
  <c r="I178"/>
  <c r="I247"/>
  <c r="H247"/>
  <c r="F247"/>
  <c r="E247"/>
  <c r="A152" i="2" a="1"/>
  <c r="A152" s="1"/>
  <c r="B152" i="5"/>
  <c r="A152" s="1"/>
  <c r="K152" s="1"/>
  <c r="B257" i="7"/>
  <c r="A257" s="1"/>
  <c r="G257" s="1"/>
  <c r="Q257" i="2" a="1"/>
  <c r="Q257" s="1"/>
  <c r="B155" i="9"/>
  <c r="A155" s="1"/>
  <c r="K155" s="1"/>
  <c r="G155" i="2" a="1"/>
  <c r="G155" s="1"/>
  <c r="B224" i="11"/>
  <c r="A224" s="1"/>
  <c r="AA224" i="2"/>
  <c r="B25" i="11"/>
  <c r="A25" s="1"/>
  <c r="AA25" i="2"/>
  <c r="B123" i="11"/>
  <c r="A123" s="1"/>
  <c r="AA123" i="2"/>
  <c r="B79" i="5"/>
  <c r="A79" s="1"/>
  <c r="K79" s="1"/>
  <c r="A79" i="2" a="1"/>
  <c r="A79" s="1"/>
  <c r="J49" i="5"/>
  <c r="W49"/>
  <c r="B21"/>
  <c r="A21" i="2" a="1"/>
  <c r="A21" s="1"/>
  <c r="B250" i="5"/>
  <c r="A250" s="1"/>
  <c r="K250" s="1"/>
  <c r="A250" i="2" a="1"/>
  <c r="A250" s="1"/>
  <c r="B3" i="9"/>
  <c r="G3" i="2" a="1"/>
  <c r="G3" s="1"/>
  <c r="I181" i="9"/>
  <c r="H181"/>
  <c r="F181"/>
  <c r="E181"/>
  <c r="B96"/>
  <c r="A96" s="1"/>
  <c r="K96" s="1"/>
  <c r="G96" i="2" a="1"/>
  <c r="G96" s="1"/>
  <c r="I116" i="9"/>
  <c r="H116"/>
  <c r="F116"/>
  <c r="E116"/>
  <c r="B35" i="7"/>
  <c r="A35" s="1"/>
  <c r="G35" s="1"/>
  <c r="Q35" i="2" a="1"/>
  <c r="Q35" s="1"/>
  <c r="B168" i="7"/>
  <c r="A168" s="1"/>
  <c r="G168" s="1"/>
  <c r="Q168" i="2" a="1"/>
  <c r="Q168" s="1"/>
  <c r="B233" i="7"/>
  <c r="A233" s="1"/>
  <c r="G233" s="1"/>
  <c r="Q233" i="2" a="1"/>
  <c r="Q233" s="1"/>
  <c r="B204" i="7"/>
  <c r="A204" s="1"/>
  <c r="G204" s="1"/>
  <c r="Q204" i="2" a="1"/>
  <c r="Q204" s="1"/>
  <c r="J142" i="13"/>
  <c r="L142" i="2"/>
  <c r="I146" i="9"/>
  <c r="H146"/>
  <c r="F146"/>
  <c r="E146"/>
  <c r="B182"/>
  <c r="A182" s="1"/>
  <c r="K182" s="1"/>
  <c r="G182" i="2" a="1"/>
  <c r="G182" s="1"/>
  <c r="I257" i="9"/>
  <c r="H257"/>
  <c r="F257"/>
  <c r="E257"/>
  <c r="A242" i="2" a="1"/>
  <c r="A242" s="1"/>
  <c r="B242" i="5"/>
  <c r="A242" s="1"/>
  <c r="K242" s="1"/>
  <c r="J49" i="13"/>
  <c r="L49" i="2"/>
  <c r="B100" i="11"/>
  <c r="A100" s="1"/>
  <c r="AA100" i="2"/>
  <c r="B51" i="9"/>
  <c r="A51" s="1"/>
  <c r="K51" s="1"/>
  <c r="G51" i="2" a="1"/>
  <c r="G51" s="1"/>
  <c r="B127" i="9"/>
  <c r="A127" s="1"/>
  <c r="K127" s="1"/>
  <c r="G127" i="2" a="1"/>
  <c r="G127" s="1"/>
  <c r="B238" i="11"/>
  <c r="A238" s="1"/>
  <c r="AA238" i="2"/>
  <c r="B265" i="11"/>
  <c r="A265" s="1"/>
  <c r="AA265" i="2"/>
  <c r="W201" i="5"/>
  <c r="J201"/>
  <c r="W224"/>
  <c r="J224"/>
  <c r="J101" i="13"/>
  <c r="L101" i="2"/>
  <c r="B84" i="9"/>
  <c r="A84" s="1"/>
  <c r="K84" s="1"/>
  <c r="G84" i="2" a="1"/>
  <c r="G84" s="1"/>
  <c r="W103" i="5"/>
  <c r="J103"/>
  <c r="J82"/>
  <c r="W82"/>
  <c r="W11"/>
  <c r="J11"/>
  <c r="B143"/>
  <c r="A143" s="1"/>
  <c r="K143" s="1"/>
  <c r="A143" i="2" a="1"/>
  <c r="A143" s="1"/>
  <c r="B11" i="11"/>
  <c r="A11" s="1"/>
  <c r="AA11" i="2"/>
  <c r="J9" i="9"/>
  <c r="B118"/>
  <c r="A118" s="1"/>
  <c r="K118" s="1"/>
  <c r="G118" i="2" a="1"/>
  <c r="G118" s="1"/>
  <c r="J106" i="9"/>
  <c r="B270" i="7"/>
  <c r="A270" s="1"/>
  <c r="G270" s="1"/>
  <c r="Q270" i="2" a="1"/>
  <c r="Q270" s="1"/>
  <c r="B72" i="7"/>
  <c r="A72" s="1"/>
  <c r="G72" s="1"/>
  <c r="Q72" i="2" a="1"/>
  <c r="Q72" s="1"/>
  <c r="B95" i="9"/>
  <c r="A95" s="1"/>
  <c r="K95" s="1"/>
  <c r="G95" i="2" a="1"/>
  <c r="G95" s="1"/>
  <c r="I244" i="9"/>
  <c r="H244"/>
  <c r="F244"/>
  <c r="E244"/>
  <c r="I240"/>
  <c r="H240"/>
  <c r="F240"/>
  <c r="E240"/>
  <c r="B259" i="5"/>
  <c r="A259" s="1"/>
  <c r="K259" s="1"/>
  <c r="A259" i="2" a="1"/>
  <c r="A259" s="1"/>
  <c r="J255" i="5"/>
  <c r="W255"/>
  <c r="B79" i="11"/>
  <c r="A79" s="1"/>
  <c r="AA79" i="2"/>
  <c r="B142" i="11"/>
  <c r="A142" s="1"/>
  <c r="AA142" i="2"/>
  <c r="B241" i="11"/>
  <c r="A241" s="1"/>
  <c r="AA241" i="2"/>
  <c r="B137" i="11"/>
  <c r="A137" s="1"/>
  <c r="AA137" i="2"/>
  <c r="B124" i="11"/>
  <c r="A124" s="1"/>
  <c r="AA124" i="2"/>
  <c r="B237" i="11"/>
  <c r="A237" s="1"/>
  <c r="AA237" i="2"/>
  <c r="B200" i="5"/>
  <c r="A200" s="1"/>
  <c r="K200" s="1"/>
  <c r="A200" i="2" a="1"/>
  <c r="A200" s="1"/>
  <c r="B240" i="5"/>
  <c r="A240" s="1"/>
  <c r="K240" s="1"/>
  <c r="A240" i="2" a="1"/>
  <c r="A240" s="1"/>
  <c r="W96" i="5"/>
  <c r="J96"/>
  <c r="W89"/>
  <c r="J89"/>
  <c r="W50"/>
  <c r="J50"/>
  <c r="B160"/>
  <c r="A160" s="1"/>
  <c r="K160" s="1"/>
  <c r="A160" i="2" a="1"/>
  <c r="A160" s="1"/>
  <c r="J198" i="5"/>
  <c r="W198"/>
  <c r="W108"/>
  <c r="J108"/>
  <c r="B284" i="11"/>
  <c r="A284" s="1"/>
  <c r="AA284" i="2"/>
  <c r="J233" i="9"/>
  <c r="B134"/>
  <c r="A134" s="1"/>
  <c r="K134" s="1"/>
  <c r="G134" i="2" a="1"/>
  <c r="G134" s="1"/>
  <c r="I121" i="9"/>
  <c r="H121"/>
  <c r="F121"/>
  <c r="E121"/>
  <c r="I148"/>
  <c r="H148"/>
  <c r="F148"/>
  <c r="E148"/>
  <c r="H123"/>
  <c r="F123"/>
  <c r="E123"/>
  <c r="I123"/>
  <c r="B51" i="7"/>
  <c r="A51" s="1"/>
  <c r="G51" s="1"/>
  <c r="Q51" i="2" a="1"/>
  <c r="Q51" s="1"/>
  <c r="W85" i="5"/>
  <c r="J85"/>
  <c r="F126" i="9"/>
  <c r="E126"/>
  <c r="I126"/>
  <c r="H126"/>
  <c r="W265" i="5"/>
  <c r="J265"/>
  <c r="B256"/>
  <c r="A256" s="1"/>
  <c r="K256" s="1"/>
  <c r="A256" i="2" a="1"/>
  <c r="A256" s="1"/>
  <c r="W203" i="5"/>
  <c r="J203"/>
  <c r="I30" i="9"/>
  <c r="H30"/>
  <c r="F30"/>
  <c r="E30"/>
  <c r="B17" i="11"/>
  <c r="A17" s="1"/>
  <c r="AA17" i="2"/>
  <c r="B251" i="11"/>
  <c r="A251" s="1"/>
  <c r="AA251" i="2"/>
  <c r="B144" i="11"/>
  <c r="A144" s="1"/>
  <c r="AA144" i="2"/>
  <c r="B131" i="11"/>
  <c r="A131" s="1"/>
  <c r="AA131" i="2"/>
  <c r="B272" i="11"/>
  <c r="A272" s="1"/>
  <c r="AA272" i="2"/>
  <c r="J173" i="5"/>
  <c r="W173"/>
  <c r="J6" i="13"/>
  <c r="L6" i="2"/>
  <c r="A6" i="13" s="1"/>
  <c r="J22"/>
  <c r="L22" i="2"/>
  <c r="J110" i="13"/>
  <c r="L110" i="2"/>
  <c r="B209" i="11"/>
  <c r="A209" s="1"/>
  <c r="AA209" i="2"/>
  <c r="B30" i="9"/>
  <c r="A30" s="1"/>
  <c r="K30" s="1"/>
  <c r="G30" i="2" a="1"/>
  <c r="G30" s="1"/>
  <c r="A284" a="1"/>
  <c r="A284" s="1"/>
  <c r="B284" i="5"/>
  <c r="A284" s="1"/>
  <c r="K284" s="1"/>
  <c r="B88"/>
  <c r="A88" s="1"/>
  <c r="K88" s="1"/>
  <c r="A88" i="2" a="1"/>
  <c r="A88" s="1"/>
  <c r="W86" i="5"/>
  <c r="J86"/>
  <c r="A150" i="2" a="1"/>
  <c r="A150" s="1"/>
  <c r="B150" i="5"/>
  <c r="A150" s="1"/>
  <c r="K150" s="1"/>
  <c r="B202"/>
  <c r="A202" s="1"/>
  <c r="K202" s="1"/>
  <c r="A202" i="2" a="1"/>
  <c r="A202" s="1"/>
  <c r="W105" i="5"/>
  <c r="J105"/>
  <c r="B244" i="11"/>
  <c r="A244" s="1"/>
  <c r="AA244" i="2"/>
  <c r="H32" i="9"/>
  <c r="F32"/>
  <c r="E32"/>
  <c r="I32"/>
  <c r="J208"/>
  <c r="B151"/>
  <c r="A151" s="1"/>
  <c r="K151" s="1"/>
  <c r="G151" i="2" a="1"/>
  <c r="G151" s="1"/>
  <c r="B48" i="7"/>
  <c r="A48" s="1"/>
  <c r="G48" s="1"/>
  <c r="Q48" i="2" a="1"/>
  <c r="Q48" s="1"/>
  <c r="B144" i="7"/>
  <c r="A144" s="1"/>
  <c r="G144" s="1"/>
  <c r="Q144" i="2" a="1"/>
  <c r="Q144" s="1"/>
  <c r="B74" i="5"/>
  <c r="A74" s="1"/>
  <c r="K74" s="1"/>
  <c r="A74" i="2" a="1"/>
  <c r="A74" s="1"/>
  <c r="I126" i="13"/>
  <c r="H126"/>
  <c r="F126"/>
  <c r="E126"/>
  <c r="F265" i="9"/>
  <c r="I265"/>
  <c r="H265"/>
  <c r="E265"/>
  <c r="B101"/>
  <c r="A101" s="1"/>
  <c r="K101" s="1"/>
  <c r="G101" i="2" a="1"/>
  <c r="G101" s="1"/>
  <c r="B227" i="5"/>
  <c r="A227" s="1"/>
  <c r="K227" s="1"/>
  <c r="A227" i="2" a="1"/>
  <c r="A227" s="1"/>
  <c r="J278" i="5"/>
  <c r="W278"/>
  <c r="A236" i="2" a="1"/>
  <c r="A236" s="1"/>
  <c r="B236" i="5"/>
  <c r="A236" s="1"/>
  <c r="K236" s="1"/>
  <c r="B208" i="7"/>
  <c r="A208" s="1"/>
  <c r="G208" s="1"/>
  <c r="Q208" i="2" a="1"/>
  <c r="Q208" s="1"/>
  <c r="W21" i="5"/>
  <c r="J21"/>
  <c r="B156" i="11"/>
  <c r="A156" s="1"/>
  <c r="AA156" i="2"/>
  <c r="B111" i="11"/>
  <c r="A111" s="1"/>
  <c r="AA111" i="2"/>
  <c r="B30" i="11"/>
  <c r="A30" s="1"/>
  <c r="AA30" i="2"/>
  <c r="B138" i="11"/>
  <c r="A138" s="1"/>
  <c r="AA138" i="2"/>
  <c r="J57" i="13"/>
  <c r="L57" i="2"/>
  <c r="J26" i="5"/>
  <c r="W26"/>
  <c r="A123" i="2" a="1"/>
  <c r="A123" s="1"/>
  <c r="B123" i="5"/>
  <c r="A123" s="1"/>
  <c r="K123" s="1"/>
  <c r="W27"/>
  <c r="J27"/>
  <c r="J87"/>
  <c r="W87"/>
  <c r="B46" i="7"/>
  <c r="A46" s="1"/>
  <c r="G46" s="1"/>
  <c r="Q46" i="2" a="1"/>
  <c r="Q46" s="1"/>
  <c r="B4" i="9"/>
  <c r="G4" i="2" a="1"/>
  <c r="G4" s="1"/>
  <c r="I209" i="9"/>
  <c r="H209"/>
  <c r="F209"/>
  <c r="E209"/>
  <c r="J49"/>
  <c r="E277"/>
  <c r="F277"/>
  <c r="I277"/>
  <c r="H277"/>
  <c r="B67" i="7"/>
  <c r="A67" s="1"/>
  <c r="G67" s="1"/>
  <c r="Q67" i="2" a="1"/>
  <c r="Q67" s="1"/>
  <c r="B212" i="7"/>
  <c r="A212" s="1"/>
  <c r="G212" s="1"/>
  <c r="Q212" i="2" a="1"/>
  <c r="Q212" s="1"/>
  <c r="B248" i="7"/>
  <c r="A248" s="1"/>
  <c r="G248" s="1"/>
  <c r="Q248" i="2" a="1"/>
  <c r="Q248" s="1"/>
  <c r="B255" i="9"/>
  <c r="A255" s="1"/>
  <c r="K255" s="1"/>
  <c r="G255" i="2" a="1"/>
  <c r="G255" s="1"/>
  <c r="B197" i="9"/>
  <c r="A197" s="1"/>
  <c r="K197" s="1"/>
  <c r="G197" i="2" a="1"/>
  <c r="G197" s="1"/>
  <c r="J190" i="5"/>
  <c r="W190"/>
  <c r="J274"/>
  <c r="W274"/>
  <c r="B264"/>
  <c r="A264" s="1"/>
  <c r="K264" s="1"/>
  <c r="A264" i="2" a="1"/>
  <c r="A264" s="1"/>
  <c r="E197" i="9"/>
  <c r="I197"/>
  <c r="H197"/>
  <c r="F197"/>
  <c r="W72" i="5"/>
  <c r="J72"/>
  <c r="J74" i="13"/>
  <c r="L74" i="2"/>
  <c r="J37" i="13"/>
  <c r="L37" i="2"/>
  <c r="B247" i="11"/>
  <c r="A247" s="1"/>
  <c r="AA247" i="2"/>
  <c r="B73" i="11"/>
  <c r="A73" s="1"/>
  <c r="AA73" i="2"/>
  <c r="J105" i="9"/>
  <c r="A22" i="2" a="1"/>
  <c r="A22" s="1"/>
  <c r="B22" i="5"/>
  <c r="W42"/>
  <c r="J42"/>
  <c r="B182"/>
  <c r="A182" s="1"/>
  <c r="K182" s="1"/>
  <c r="A182" i="2" a="1"/>
  <c r="A182" s="1"/>
  <c r="B100" i="5"/>
  <c r="A100" s="1"/>
  <c r="K100" s="1"/>
  <c r="A100" i="2" a="1"/>
  <c r="A100" s="1"/>
  <c r="B119" i="5"/>
  <c r="A119" s="1"/>
  <c r="K119" s="1"/>
  <c r="A119" i="2" a="1"/>
  <c r="A119" s="1"/>
  <c r="B41" i="5"/>
  <c r="A41" s="1"/>
  <c r="K41" s="1"/>
  <c r="A41" i="2" a="1"/>
  <c r="A41" s="1"/>
  <c r="B209" i="5"/>
  <c r="A209" s="1"/>
  <c r="K209" s="1"/>
  <c r="A209" i="2" a="1"/>
  <c r="A209" s="1"/>
  <c r="B230" i="5"/>
  <c r="A230" s="1"/>
  <c r="K230" s="1"/>
  <c r="A230" i="2" a="1"/>
  <c r="A230" s="1"/>
  <c r="W232" i="5"/>
  <c r="J232"/>
  <c r="B80" i="9"/>
  <c r="A80" s="1"/>
  <c r="K80" s="1"/>
  <c r="G80" i="2" a="1"/>
  <c r="G80" s="1"/>
  <c r="B9" i="9"/>
  <c r="G9" i="2" a="1"/>
  <c r="G9" s="1"/>
  <c r="B216" i="9"/>
  <c r="A216" s="1"/>
  <c r="K216" s="1"/>
  <c r="G216" i="2" a="1"/>
  <c r="G216" s="1"/>
  <c r="J120" i="9"/>
  <c r="I72"/>
  <c r="H72"/>
  <c r="F72"/>
  <c r="E72"/>
  <c r="H79"/>
  <c r="F79"/>
  <c r="E79"/>
  <c r="I79"/>
  <c r="B121" i="7"/>
  <c r="A121" s="1"/>
  <c r="G121" s="1"/>
  <c r="Q121" i="2" a="1"/>
  <c r="Q121" s="1"/>
  <c r="B96" i="7"/>
  <c r="A96" s="1"/>
  <c r="G96" s="1"/>
  <c r="Q96" i="2" a="1"/>
  <c r="Q96" s="1"/>
  <c r="B13" i="7"/>
  <c r="A13" s="1"/>
  <c r="G13" s="1"/>
  <c r="Q13" i="2" a="1"/>
  <c r="Q13" s="1"/>
  <c r="B31" i="7"/>
  <c r="A31" s="1"/>
  <c r="G31" s="1"/>
  <c r="Q31" i="2" a="1"/>
  <c r="Q31" s="1"/>
  <c r="B148" i="5"/>
  <c r="A148" s="1"/>
  <c r="K148" s="1"/>
  <c r="A148" i="2" a="1"/>
  <c r="A148" s="1"/>
  <c r="J282" i="5"/>
  <c r="W282"/>
  <c r="B189" i="7"/>
  <c r="A189" s="1"/>
  <c r="G189" s="1"/>
  <c r="Q189" i="2" a="1"/>
  <c r="Q189" s="1"/>
  <c r="B259" i="7"/>
  <c r="A259" s="1"/>
  <c r="G259" s="1"/>
  <c r="Q259" i="2" a="1"/>
  <c r="Q259" s="1"/>
  <c r="B171" i="9"/>
  <c r="A171" s="1"/>
  <c r="K171" s="1"/>
  <c r="G171" i="2" a="1"/>
  <c r="G171" s="1"/>
  <c r="B270" i="9"/>
  <c r="A270" s="1"/>
  <c r="K270" s="1"/>
  <c r="G270" i="2" a="1"/>
  <c r="G270" s="1"/>
  <c r="H261" i="9"/>
  <c r="F261"/>
  <c r="E261"/>
  <c r="I261"/>
  <c r="B236"/>
  <c r="A236" s="1"/>
  <c r="K236" s="1"/>
  <c r="G236" i="2" a="1"/>
  <c r="G236" s="1"/>
  <c r="A251" a="1"/>
  <c r="A251" s="1"/>
  <c r="B251" i="5"/>
  <c r="A251" s="1"/>
  <c r="K251" s="1"/>
  <c r="W286"/>
  <c r="J286"/>
  <c r="W281"/>
  <c r="J281"/>
  <c r="J163" i="13"/>
  <c r="L163" i="2"/>
  <c r="B115" i="9"/>
  <c r="A115" s="1"/>
  <c r="K115" s="1"/>
  <c r="G115" i="2" a="1"/>
  <c r="G115" s="1"/>
  <c r="J276" i="9"/>
  <c r="B217"/>
  <c r="A217" s="1"/>
  <c r="K217" s="1"/>
  <c r="G217" i="2" a="1"/>
  <c r="G217" s="1"/>
  <c r="J264" i="9"/>
  <c r="J266"/>
  <c r="B120" i="5"/>
  <c r="A120" s="1"/>
  <c r="K120" s="1"/>
  <c r="A120" i="2" a="1"/>
  <c r="A120" s="1"/>
  <c r="W197" i="5"/>
  <c r="J197"/>
  <c r="A156" i="2" a="1"/>
  <c r="A156" s="1"/>
  <c r="B156" i="5"/>
  <c r="A156" s="1"/>
  <c r="K156" s="1"/>
  <c r="B262"/>
  <c r="A262" s="1"/>
  <c r="K262" s="1"/>
  <c r="A262" i="2" a="1"/>
  <c r="A262" s="1"/>
  <c r="W239" i="5"/>
  <c r="J239"/>
  <c r="A18" i="2" a="1"/>
  <c r="A18" s="1"/>
  <c r="B18" i="5"/>
  <c r="J9" i="13"/>
  <c r="L9" i="2"/>
  <c r="Q250" a="1"/>
  <c r="Q250" s="1"/>
  <c r="B250" i="7"/>
  <c r="A250" s="1"/>
  <c r="G250" s="1"/>
  <c r="B232" i="11"/>
  <c r="A232" s="1"/>
  <c r="AA232" i="2"/>
  <c r="B22" i="7"/>
  <c r="A22" s="1"/>
  <c r="G22" s="1"/>
  <c r="Q22" i="2" a="1"/>
  <c r="Q22" s="1"/>
  <c r="B15" i="11"/>
  <c r="A15" s="1"/>
  <c r="AA15" i="2"/>
  <c r="B27" i="11"/>
  <c r="A27" s="1"/>
  <c r="AA27" i="2"/>
  <c r="B80" i="11"/>
  <c r="A80" s="1"/>
  <c r="AA80" i="2"/>
  <c r="B245" i="11"/>
  <c r="A245" s="1"/>
  <c r="AA245" i="2"/>
  <c r="B183" i="11"/>
  <c r="A183" s="1"/>
  <c r="AA183" i="2"/>
  <c r="B62" i="11"/>
  <c r="A62" s="1"/>
  <c r="AA62" i="2"/>
  <c r="B86" i="11"/>
  <c r="A86" s="1"/>
  <c r="AA86" i="2"/>
  <c r="B214" i="11"/>
  <c r="A214" s="1"/>
  <c r="AA214" i="2"/>
  <c r="B133" i="11"/>
  <c r="A133" s="1"/>
  <c r="AA133" i="2"/>
  <c r="B242" i="9"/>
  <c r="A242" s="1"/>
  <c r="K242" s="1"/>
  <c r="G242" i="2" a="1"/>
  <c r="G242" s="1"/>
  <c r="J176" i="13"/>
  <c r="L176" i="2"/>
  <c r="J162" i="13"/>
  <c r="L162" i="2"/>
  <c r="J93" i="13"/>
  <c r="L93" i="2"/>
  <c r="J20" i="13"/>
  <c r="L20" i="2"/>
  <c r="J187" i="9"/>
  <c r="B136" i="11"/>
  <c r="A136" s="1"/>
  <c r="AA136" i="2"/>
  <c r="B126" i="7"/>
  <c r="A126" s="1"/>
  <c r="G126" s="1"/>
  <c r="Q126" i="2" a="1"/>
  <c r="Q126" s="1"/>
  <c r="B140" i="7"/>
  <c r="A140" s="1"/>
  <c r="G140" s="1"/>
  <c r="Q140" i="2" a="1"/>
  <c r="Q140" s="1"/>
  <c r="B260" i="7"/>
  <c r="A260" s="1"/>
  <c r="G260" s="1"/>
  <c r="Q260" i="2" a="1"/>
  <c r="Q260" s="1"/>
  <c r="Q133" a="1"/>
  <c r="Q133" s="1"/>
  <c r="B133" i="7"/>
  <c r="A133" s="1"/>
  <c r="G133" s="1"/>
  <c r="B265"/>
  <c r="A265" s="1"/>
  <c r="G265" s="1"/>
  <c r="Q265" i="2" a="1"/>
  <c r="Q265" s="1"/>
  <c r="Q211" a="1"/>
  <c r="Q211" s="1"/>
  <c r="B211" i="7"/>
  <c r="A211" s="1"/>
  <c r="G211" s="1"/>
  <c r="J127" i="13"/>
  <c r="L127" i="2"/>
  <c r="J187" i="13"/>
  <c r="L187" i="2"/>
  <c r="J117" i="13"/>
  <c r="L117" i="2"/>
  <c r="J121" i="13"/>
  <c r="L121" i="2"/>
  <c r="J170" i="13"/>
  <c r="L170" i="2"/>
  <c r="B122" i="9"/>
  <c r="A122" s="1"/>
  <c r="K122" s="1"/>
  <c r="G122" i="2" a="1"/>
  <c r="G122" s="1"/>
  <c r="B192" i="9"/>
  <c r="A192" s="1"/>
  <c r="K192" s="1"/>
  <c r="G192" i="2" a="1"/>
  <c r="G192" s="1"/>
  <c r="I206" i="9"/>
  <c r="H206"/>
  <c r="F206"/>
  <c r="E206"/>
  <c r="J285"/>
  <c r="J157"/>
  <c r="B231"/>
  <c r="A231" s="1"/>
  <c r="K231" s="1"/>
  <c r="G231" i="2" a="1"/>
  <c r="G231" s="1"/>
  <c r="J270" i="9"/>
  <c r="B200"/>
  <c r="A200" s="1"/>
  <c r="K200" s="1"/>
  <c r="G200" i="2" a="1"/>
  <c r="G200" s="1"/>
  <c r="B277" i="9"/>
  <c r="A277" s="1"/>
  <c r="K277" s="1"/>
  <c r="G277" i="2" a="1"/>
  <c r="G277" s="1"/>
  <c r="J281" i="9"/>
  <c r="B133"/>
  <c r="A133" s="1"/>
  <c r="K133" s="1"/>
  <c r="G133" i="2" a="1"/>
  <c r="G133" s="1"/>
  <c r="J215" i="9"/>
  <c r="B252"/>
  <c r="A252" s="1"/>
  <c r="K252" s="1"/>
  <c r="G252" i="2" a="1"/>
  <c r="G252" s="1"/>
  <c r="B134" i="5"/>
  <c r="A134" s="1"/>
  <c r="K134" s="1"/>
  <c r="A134" i="2" a="1"/>
  <c r="A134" s="1"/>
  <c r="W155" i="5"/>
  <c r="J155"/>
  <c r="W204"/>
  <c r="J204"/>
  <c r="B117"/>
  <c r="A117" s="1"/>
  <c r="K117" s="1"/>
  <c r="A117" i="2" a="1"/>
  <c r="A117" s="1"/>
  <c r="W215" i="5"/>
  <c r="J215"/>
  <c r="A107" i="2" a="1"/>
  <c r="A107" s="1"/>
  <c r="B107" i="5"/>
  <c r="A107" s="1"/>
  <c r="K107" s="1"/>
  <c r="B170"/>
  <c r="A170" s="1"/>
  <c r="K170" s="1"/>
  <c r="A170" i="2" a="1"/>
  <c r="A170" s="1"/>
  <c r="W268" i="5"/>
  <c r="J268"/>
  <c r="W269"/>
  <c r="J269"/>
  <c r="I190" i="9"/>
  <c r="H190"/>
  <c r="F190"/>
  <c r="E190"/>
  <c r="J16" i="5"/>
  <c r="W16"/>
  <c r="B278" i="11"/>
  <c r="A278" s="1"/>
  <c r="AA278" i="2"/>
  <c r="B186" i="5"/>
  <c r="A186" s="1"/>
  <c r="K186" s="1"/>
  <c r="A186" i="2" a="1"/>
  <c r="A186" s="1"/>
  <c r="A130" a="1"/>
  <c r="A130" s="1"/>
  <c r="B130" i="5"/>
  <c r="A130" s="1"/>
  <c r="K130" s="1"/>
  <c r="B7" i="7"/>
  <c r="A7" s="1"/>
  <c r="G7" s="1"/>
  <c r="Q7" i="2" a="1"/>
  <c r="Q7" s="1"/>
  <c r="B269" i="9"/>
  <c r="A269" s="1"/>
  <c r="K269" s="1"/>
  <c r="G269" i="2" a="1"/>
  <c r="G269" s="1"/>
  <c r="B24" i="11"/>
  <c r="A24" s="1"/>
  <c r="AA24" i="2"/>
  <c r="B13" i="11"/>
  <c r="A13" s="1"/>
  <c r="AA13" i="2"/>
  <c r="B218" i="11"/>
  <c r="A218" s="1"/>
  <c r="AA218" i="2"/>
  <c r="B110" i="11"/>
  <c r="A110" s="1"/>
  <c r="AA110" i="2"/>
  <c r="B89" i="11"/>
  <c r="A89" s="1"/>
  <c r="AA89" i="2"/>
  <c r="B211" i="11"/>
  <c r="A211" s="1"/>
  <c r="AA211" i="2"/>
  <c r="B197" i="11"/>
  <c r="A197" s="1"/>
  <c r="AA197" i="2"/>
  <c r="B120" i="11"/>
  <c r="A120" s="1"/>
  <c r="AA120" i="2"/>
  <c r="B78" i="11"/>
  <c r="A78" s="1"/>
  <c r="AA78" i="2"/>
  <c r="B193" i="11"/>
  <c r="A193" s="1"/>
  <c r="AA193" i="2"/>
  <c r="B215" i="11"/>
  <c r="A215" s="1"/>
  <c r="AA215" i="2"/>
  <c r="B212" i="11"/>
  <c r="A212" s="1"/>
  <c r="AA212" i="2"/>
  <c r="B102" i="11"/>
  <c r="A102" s="1"/>
  <c r="AA102" i="2"/>
  <c r="B230" i="11"/>
  <c r="A230" s="1"/>
  <c r="AA230" i="2"/>
  <c r="W163" i="5"/>
  <c r="J163"/>
  <c r="B42" i="11"/>
  <c r="A42" s="1"/>
  <c r="AA42" i="2"/>
  <c r="J146" i="13"/>
  <c r="L146" i="2"/>
  <c r="J72" i="13"/>
  <c r="L72" i="2"/>
  <c r="J160" i="13"/>
  <c r="L160" i="2"/>
  <c r="J23" i="13"/>
  <c r="L23" i="2"/>
  <c r="J122" i="13"/>
  <c r="L122" i="2"/>
  <c r="J91" i="13"/>
  <c r="L91" i="2"/>
  <c r="B181" i="11"/>
  <c r="A181" s="1"/>
  <c r="AA181" i="2"/>
  <c r="A9" i="13"/>
  <c r="J140"/>
  <c r="L140" i="2"/>
  <c r="B57" i="9"/>
  <c r="A57" s="1"/>
  <c r="K57" s="1"/>
  <c r="G57" i="2" a="1"/>
  <c r="G57" s="1"/>
  <c r="J276" i="5"/>
  <c r="W276"/>
  <c r="J142"/>
  <c r="W142"/>
  <c r="W137"/>
  <c r="J137"/>
  <c r="B26"/>
  <c r="A26" i="2" a="1"/>
  <c r="A26" s="1"/>
  <c r="B151" i="5"/>
  <c r="A151" s="1"/>
  <c r="K151" s="1"/>
  <c r="A151" i="2" a="1"/>
  <c r="A151" s="1"/>
  <c r="A27" a="1"/>
  <c r="A27" s="1"/>
  <c r="B27" i="5"/>
  <c r="W237"/>
  <c r="J237"/>
  <c r="J59"/>
  <c r="W59"/>
  <c r="A171" i="2" a="1"/>
  <c r="A171" s="1"/>
  <c r="B171" i="5"/>
  <c r="A171" s="1"/>
  <c r="K171" s="1"/>
  <c r="W119"/>
  <c r="J119"/>
  <c r="B105"/>
  <c r="A105" s="1"/>
  <c r="K105" s="1"/>
  <c r="A105" i="2" a="1"/>
  <c r="A105" s="1"/>
  <c r="B181" i="5"/>
  <c r="A181" s="1"/>
  <c r="K181" s="1"/>
  <c r="A181" i="2" a="1"/>
  <c r="A181" s="1"/>
  <c r="W115" i="5"/>
  <c r="J115"/>
  <c r="B282"/>
  <c r="A282" s="1"/>
  <c r="K282" s="1"/>
  <c r="A282" i="2" a="1"/>
  <c r="A282" s="1"/>
  <c r="W71" i="5"/>
  <c r="J71"/>
  <c r="J3"/>
  <c r="J74"/>
  <c r="W74"/>
  <c r="B161"/>
  <c r="A161" s="1"/>
  <c r="K161" s="1"/>
  <c r="A161" i="2" a="1"/>
  <c r="A161" s="1"/>
  <c r="B166" i="7"/>
  <c r="A166" s="1"/>
  <c r="G166" s="1"/>
  <c r="Q166" i="2" a="1"/>
  <c r="Q166" s="1"/>
  <c r="B99" i="9"/>
  <c r="A99" s="1"/>
  <c r="K99" s="1"/>
  <c r="G99" i="2" a="1"/>
  <c r="G99" s="1"/>
  <c r="J101" i="9"/>
  <c r="J71"/>
  <c r="J8"/>
  <c r="J256"/>
  <c r="B71"/>
  <c r="A71" s="1"/>
  <c r="K71" s="1"/>
  <c r="G71" i="2" a="1"/>
  <c r="G71" s="1"/>
  <c r="J44" i="9"/>
  <c r="B111"/>
  <c r="A111" s="1"/>
  <c r="K111" s="1"/>
  <c r="G111" i="2" a="1"/>
  <c r="G111" s="1"/>
  <c r="J286" i="9"/>
  <c r="B130"/>
  <c r="A130" s="1"/>
  <c r="K130" s="1"/>
  <c r="G130" i="2" a="1"/>
  <c r="G130" s="1"/>
  <c r="J169" i="9"/>
  <c r="J207"/>
  <c r="J89"/>
  <c r="J15"/>
  <c r="B126"/>
  <c r="A126" s="1"/>
  <c r="K126" s="1"/>
  <c r="G126" i="2" a="1"/>
  <c r="G126" s="1"/>
  <c r="B158" i="7"/>
  <c r="A158" s="1"/>
  <c r="G158" s="1"/>
  <c r="Q158" i="2" a="1"/>
  <c r="Q158" s="1"/>
  <c r="B222" i="7"/>
  <c r="A222" s="1"/>
  <c r="G222" s="1"/>
  <c r="Q222" i="2" a="1"/>
  <c r="Q222" s="1"/>
  <c r="B162" i="7"/>
  <c r="A162" s="1"/>
  <c r="G162" s="1"/>
  <c r="Q162" i="2" a="1"/>
  <c r="Q162" s="1"/>
  <c r="B145" i="7"/>
  <c r="A145" s="1"/>
  <c r="G145" s="1"/>
  <c r="Q145" i="2" a="1"/>
  <c r="Q145" s="1"/>
  <c r="B12" i="7"/>
  <c r="A12" s="1"/>
  <c r="G12" s="1"/>
  <c r="Q12" i="2" a="1"/>
  <c r="Q12" s="1"/>
  <c r="B135" i="7"/>
  <c r="A135" s="1"/>
  <c r="G135" s="1"/>
  <c r="Q135" i="2" a="1"/>
  <c r="Q135" s="1"/>
  <c r="B84" i="7"/>
  <c r="A84" s="1"/>
  <c r="G84" s="1"/>
  <c r="Q84" i="2" a="1"/>
  <c r="Q84" s="1"/>
  <c r="B60" i="7"/>
  <c r="A60" s="1"/>
  <c r="G60" s="1"/>
  <c r="Q60" i="2" a="1"/>
  <c r="Q60" s="1"/>
  <c r="B63" i="7"/>
  <c r="A63" s="1"/>
  <c r="G63" s="1"/>
  <c r="Q63" i="2" a="1"/>
  <c r="Q63" s="1"/>
  <c r="B70" i="7"/>
  <c r="A70" s="1"/>
  <c r="G70" s="1"/>
  <c r="Q70" i="2" a="1"/>
  <c r="Q70" s="1"/>
  <c r="B206" i="7"/>
  <c r="A206" s="1"/>
  <c r="G206" s="1"/>
  <c r="Q206" i="2" a="1"/>
  <c r="Q206" s="1"/>
  <c r="Q261" a="1"/>
  <c r="Q261" s="1"/>
  <c r="B261" i="7"/>
  <c r="A261" s="1"/>
  <c r="G261" s="1"/>
  <c r="B237"/>
  <c r="A237" s="1"/>
  <c r="G237" s="1"/>
  <c r="Q237" i="2" a="1"/>
  <c r="Q237" s="1"/>
  <c r="B237" i="9"/>
  <c r="A237" s="1"/>
  <c r="K237" s="1"/>
  <c r="G237" i="2" a="1"/>
  <c r="G237" s="1"/>
  <c r="J38" i="5"/>
  <c r="A8"/>
  <c r="K8" s="1"/>
  <c r="B210" i="7"/>
  <c r="A210" s="1"/>
  <c r="G210" s="1"/>
  <c r="Q210" i="2" a="1"/>
  <c r="Q210" s="1"/>
  <c r="J128" i="13"/>
  <c r="L128" i="2"/>
  <c r="A220" a="1"/>
  <c r="A220" s="1"/>
  <c r="B220" i="5"/>
  <c r="A220" s="1"/>
  <c r="K220" s="1"/>
  <c r="W230"/>
  <c r="J230"/>
  <c r="B3" i="11"/>
  <c r="A3" s="1"/>
  <c r="AA3" i="2"/>
  <c r="J98" i="13"/>
  <c r="L98" i="2"/>
  <c r="J172" i="13"/>
  <c r="L172" i="2"/>
  <c r="W151" i="5"/>
  <c r="J151"/>
  <c r="B73"/>
  <c r="A73" s="1"/>
  <c r="K73" s="1"/>
  <c r="A73" i="2" a="1"/>
  <c r="A73" s="1"/>
  <c r="H220" i="9"/>
  <c r="F220"/>
  <c r="E220"/>
  <c r="I220"/>
  <c r="I134"/>
  <c r="H134"/>
  <c r="F134"/>
  <c r="E134"/>
  <c r="B221"/>
  <c r="A221" s="1"/>
  <c r="K221" s="1"/>
  <c r="G221" i="2" a="1"/>
  <c r="G221" s="1"/>
  <c r="B110" i="7"/>
  <c r="A110" s="1"/>
  <c r="G110" s="1"/>
  <c r="Q110" i="2" a="1"/>
  <c r="Q110" s="1"/>
  <c r="I83" i="9"/>
  <c r="H83"/>
  <c r="F83"/>
  <c r="E83"/>
  <c r="B217" i="7"/>
  <c r="A217" s="1"/>
  <c r="G217" s="1"/>
  <c r="Q217" i="2" a="1"/>
  <c r="Q217" s="1"/>
  <c r="B172" i="7"/>
  <c r="A172" s="1"/>
  <c r="G172" s="1"/>
  <c r="Q172" i="2" a="1"/>
  <c r="Q172" s="1"/>
  <c r="B240" i="9"/>
  <c r="A240" s="1"/>
  <c r="K240" s="1"/>
  <c r="G240" i="2" a="1"/>
  <c r="G240" s="1"/>
  <c r="B242" i="11"/>
  <c r="A242" s="1"/>
  <c r="AA242" i="2"/>
  <c r="W99" i="5"/>
  <c r="J99"/>
  <c r="J75"/>
  <c r="W75"/>
  <c r="J122"/>
  <c r="W122"/>
  <c r="J70" i="13"/>
  <c r="L70" i="2"/>
  <c r="B137" i="9"/>
  <c r="A137" s="1"/>
  <c r="K137" s="1"/>
  <c r="G137" i="2" a="1"/>
  <c r="G137" s="1"/>
  <c r="B241" i="9"/>
  <c r="A241" s="1"/>
  <c r="K241" s="1"/>
  <c r="G241" i="2" a="1"/>
  <c r="G241" s="1"/>
  <c r="B29" i="7"/>
  <c r="A29" s="1"/>
  <c r="G29" s="1"/>
  <c r="Q29" i="2" a="1"/>
  <c r="Q29" s="1"/>
  <c r="W33" i="5"/>
  <c r="J33"/>
  <c r="I70" i="9"/>
  <c r="H70"/>
  <c r="F70"/>
  <c r="E70"/>
  <c r="B224" i="7"/>
  <c r="A224" s="1"/>
  <c r="G224" s="1"/>
  <c r="Q224" i="2" a="1"/>
  <c r="Q224" s="1"/>
  <c r="B223" i="9"/>
  <c r="A223" s="1"/>
  <c r="K223" s="1"/>
  <c r="G223" i="2" a="1"/>
  <c r="G223" s="1"/>
  <c r="B214" i="9"/>
  <c r="A214" s="1"/>
  <c r="K214" s="1"/>
  <c r="G214" i="2" a="1"/>
  <c r="G214" s="1"/>
  <c r="A219" a="1"/>
  <c r="A219" s="1"/>
  <c r="B219" i="5"/>
  <c r="A219" s="1"/>
  <c r="K219" s="1"/>
  <c r="B278"/>
  <c r="A278" s="1"/>
  <c r="K278" s="1"/>
  <c r="A278" i="2" a="1"/>
  <c r="A278" s="1"/>
  <c r="B117" i="7"/>
  <c r="A117" s="1"/>
  <c r="G117" s="1"/>
  <c r="Q117" i="2" a="1"/>
  <c r="Q117" s="1"/>
  <c r="B92" i="11"/>
  <c r="A92" s="1"/>
  <c r="AA92" i="2"/>
  <c r="B6" i="9"/>
  <c r="G6" i="2" a="1"/>
  <c r="G6" s="1"/>
  <c r="J21" i="13"/>
  <c r="L21" i="2"/>
  <c r="W88" i="5"/>
  <c r="J88"/>
  <c r="W61"/>
  <c r="J61"/>
  <c r="J7"/>
  <c r="W7"/>
  <c r="I53" i="9"/>
  <c r="E53"/>
  <c r="H53"/>
  <c r="F53"/>
  <c r="I166"/>
  <c r="H166"/>
  <c r="F166"/>
  <c r="E166"/>
  <c r="J107"/>
  <c r="Q122" i="2" a="1"/>
  <c r="Q122" s="1"/>
  <c r="B122" i="7"/>
  <c r="A122" s="1"/>
  <c r="G122" s="1"/>
  <c r="J62" i="5"/>
  <c r="W62"/>
  <c r="I154" i="13"/>
  <c r="F154"/>
  <c r="E154"/>
  <c r="H154"/>
  <c r="B232" i="7"/>
  <c r="A232" s="1"/>
  <c r="G232" s="1"/>
  <c r="Q232" i="2" a="1"/>
  <c r="Q232" s="1"/>
  <c r="B188" i="7"/>
  <c r="A188" s="1"/>
  <c r="G188" s="1"/>
  <c r="Q188" i="2" a="1"/>
  <c r="Q188" s="1"/>
  <c r="E168" i="9"/>
  <c r="I168"/>
  <c r="H168"/>
  <c r="F168"/>
  <c r="W225" i="5"/>
  <c r="J225"/>
  <c r="W243"/>
  <c r="J243"/>
  <c r="B50" i="11"/>
  <c r="A50" s="1"/>
  <c r="AA50" i="2"/>
  <c r="J3" i="13"/>
  <c r="L3" i="2"/>
  <c r="A3" i="13" s="1"/>
  <c r="J71"/>
  <c r="L71" i="2"/>
  <c r="A216" a="1"/>
  <c r="A216" s="1"/>
  <c r="B216" i="5"/>
  <c r="A216" s="1"/>
  <c r="K216" s="1"/>
  <c r="W45"/>
  <c r="J45"/>
  <c r="W73"/>
  <c r="J73"/>
  <c r="J76" i="13"/>
  <c r="L76" i="2"/>
  <c r="B109" i="9"/>
  <c r="A109" s="1"/>
  <c r="K109" s="1"/>
  <c r="G109" i="2" a="1"/>
  <c r="G109" s="1"/>
  <c r="B89" i="9"/>
  <c r="A89" s="1"/>
  <c r="K89" s="1"/>
  <c r="G89" i="2" a="1"/>
  <c r="G89" s="1"/>
  <c r="B120" i="7"/>
  <c r="A120" s="1"/>
  <c r="G120" s="1"/>
  <c r="Q120" i="2" a="1"/>
  <c r="Q120" s="1"/>
  <c r="I187" i="5"/>
  <c r="H187"/>
  <c r="F187"/>
  <c r="E187"/>
  <c r="B245" i="7"/>
  <c r="A245" s="1"/>
  <c r="G245" s="1"/>
  <c r="Q245" i="2" a="1"/>
  <c r="Q245" s="1"/>
  <c r="B143" i="9"/>
  <c r="A143" s="1"/>
  <c r="K143" s="1"/>
  <c r="G143" i="2" a="1"/>
  <c r="G143" s="1"/>
  <c r="B268" i="9"/>
  <c r="A268" s="1"/>
  <c r="K268" s="1"/>
  <c r="G268" i="2" a="1"/>
  <c r="G268" s="1"/>
  <c r="W227" i="5"/>
  <c r="J227"/>
  <c r="B235" i="11"/>
  <c r="A235" s="1"/>
  <c r="AA235" i="2"/>
  <c r="B54" i="11"/>
  <c r="A54" s="1"/>
  <c r="AA54" i="2"/>
  <c r="B38" i="11"/>
  <c r="A38" s="1"/>
  <c r="AA38" i="2"/>
  <c r="B180" i="11"/>
  <c r="A180" s="1"/>
  <c r="AA180" i="2"/>
  <c r="B150" i="11"/>
  <c r="A150" s="1"/>
  <c r="AA150" i="2"/>
  <c r="H250" i="9"/>
  <c r="E250"/>
  <c r="I250"/>
  <c r="F250"/>
  <c r="J112" i="13"/>
  <c r="L112" i="2"/>
  <c r="W229" i="5"/>
  <c r="J229"/>
  <c r="B76"/>
  <c r="A76" s="1"/>
  <c r="K76" s="1"/>
  <c r="A76" i="2" a="1"/>
  <c r="A76" s="1"/>
  <c r="W60" i="5"/>
  <c r="J60"/>
  <c r="J245" i="9"/>
  <c r="H218"/>
  <c r="E218"/>
  <c r="I218"/>
  <c r="F218"/>
  <c r="J172"/>
  <c r="B93" i="7"/>
  <c r="A93" s="1"/>
  <c r="G93" s="1"/>
  <c r="Q93" i="2" a="1"/>
  <c r="Q93" s="1"/>
  <c r="I114" i="9"/>
  <c r="H114"/>
  <c r="F114"/>
  <c r="E114"/>
  <c r="B85"/>
  <c r="A85" s="1"/>
  <c r="K85" s="1"/>
  <c r="G85" i="2" a="1"/>
  <c r="G85" s="1"/>
  <c r="W131" i="5"/>
  <c r="J131"/>
  <c r="B87" i="11"/>
  <c r="A87" s="1"/>
  <c r="AA87" i="2"/>
  <c r="B132" i="11"/>
  <c r="A132" s="1"/>
  <c r="AA132" i="2"/>
  <c r="B130" i="11"/>
  <c r="A130" s="1"/>
  <c r="AA130" i="2"/>
  <c r="B264" i="11"/>
  <c r="A264" s="1"/>
  <c r="AA264" i="2"/>
  <c r="B127" i="7"/>
  <c r="A127" s="1"/>
  <c r="G127" s="1"/>
  <c r="Q127" i="2" a="1"/>
  <c r="Q127" s="1"/>
  <c r="J95" i="13"/>
  <c r="L95" i="2"/>
  <c r="G131" a="1"/>
  <c r="G131" s="1"/>
  <c r="B131" i="9"/>
  <c r="A131" s="1"/>
  <c r="K131" s="1"/>
  <c r="B140" i="5"/>
  <c r="A140" s="1"/>
  <c r="K140" s="1"/>
  <c r="A140" i="2" a="1"/>
  <c r="A140" s="1"/>
  <c r="J58" i="5"/>
  <c r="W58"/>
  <c r="J23"/>
  <c r="W23"/>
  <c r="B242" i="7"/>
  <c r="A242" s="1"/>
  <c r="G242" s="1"/>
  <c r="Q242" i="2" a="1"/>
  <c r="Q242" s="1"/>
  <c r="F185" i="9"/>
  <c r="E185"/>
  <c r="I185"/>
  <c r="H185"/>
  <c r="J87"/>
  <c r="A166" i="2" a="1"/>
  <c r="A166" s="1"/>
  <c r="B166" i="5"/>
  <c r="A166" s="1"/>
  <c r="K166" s="1"/>
  <c r="A125" i="2" a="1"/>
  <c r="A125" s="1"/>
  <c r="B125" i="5"/>
  <c r="A125" s="1"/>
  <c r="K125" s="1"/>
  <c r="B55" i="11"/>
  <c r="A55" s="1"/>
  <c r="AA55" i="2"/>
  <c r="B259" i="11"/>
  <c r="A259" s="1"/>
  <c r="AA259" i="2"/>
  <c r="B66" i="5"/>
  <c r="A66" s="1"/>
  <c r="K66" s="1"/>
  <c r="A66" i="2" a="1"/>
  <c r="A66" s="1"/>
  <c r="A86" a="1"/>
  <c r="A86" s="1"/>
  <c r="B86" i="5"/>
  <c r="A86" s="1"/>
  <c r="K86" s="1"/>
  <c r="J35" i="9"/>
  <c r="B61"/>
  <c r="A61" s="1"/>
  <c r="K61" s="1"/>
  <c r="G61" i="2" a="1"/>
  <c r="G61" s="1"/>
  <c r="B132" i="7"/>
  <c r="A132" s="1"/>
  <c r="G132" s="1"/>
  <c r="Q132" i="2" a="1"/>
  <c r="Q132" s="1"/>
  <c r="B175" i="7"/>
  <c r="A175" s="1"/>
  <c r="G175" s="1"/>
  <c r="Q175" i="2" a="1"/>
  <c r="Q175" s="1"/>
  <c r="B92" i="7"/>
  <c r="A92" s="1"/>
  <c r="G92" s="1"/>
  <c r="Q92" i="2" a="1"/>
  <c r="Q92" s="1"/>
  <c r="B189" i="9"/>
  <c r="A189" s="1"/>
  <c r="K189" s="1"/>
  <c r="G189" i="2" a="1"/>
  <c r="G189" s="1"/>
  <c r="J251" i="5"/>
  <c r="W251"/>
  <c r="W238"/>
  <c r="J238"/>
  <c r="B158"/>
  <c r="A158" s="1"/>
  <c r="K158" s="1"/>
  <c r="A158" i="2" a="1"/>
  <c r="A158" s="1"/>
  <c r="B143" i="11"/>
  <c r="A143" s="1"/>
  <c r="AA143" i="2"/>
  <c r="B210" i="11"/>
  <c r="A210" s="1"/>
  <c r="AA210" i="2"/>
  <c r="B12" i="5"/>
  <c r="A12" i="2" a="1"/>
  <c r="A12" s="1"/>
  <c r="B45" i="5"/>
  <c r="A45" s="1"/>
  <c r="K45" s="1"/>
  <c r="A45" i="2" a="1"/>
  <c r="A45" s="1"/>
  <c r="B94" i="5"/>
  <c r="A94" s="1"/>
  <c r="K94" s="1"/>
  <c r="A94" i="2" a="1"/>
  <c r="A94" s="1"/>
  <c r="B32" i="9"/>
  <c r="A32" s="1"/>
  <c r="K32" s="1"/>
  <c r="G32" i="2" a="1"/>
  <c r="G32" s="1"/>
  <c r="B162" i="9"/>
  <c r="A162" s="1"/>
  <c r="K162" s="1"/>
  <c r="G162" i="2" a="1"/>
  <c r="G162" s="1"/>
  <c r="B272" i="9"/>
  <c r="A272" s="1"/>
  <c r="K272" s="1"/>
  <c r="G272" i="2" a="1"/>
  <c r="G272" s="1"/>
  <c r="B139" i="7"/>
  <c r="A139" s="1"/>
  <c r="G139" s="1"/>
  <c r="Q139" i="2" a="1"/>
  <c r="Q139" s="1"/>
  <c r="J183" i="9"/>
  <c r="W236" i="5"/>
  <c r="J236"/>
  <c r="B36" i="11"/>
  <c r="A36" s="1"/>
  <c r="AA36" i="2"/>
  <c r="B57" i="11"/>
  <c r="A57" s="1"/>
  <c r="AA57" i="2"/>
  <c r="B194" i="11"/>
  <c r="A194" s="1"/>
  <c r="AA194" i="2"/>
  <c r="J148" i="13"/>
  <c r="L148" i="2"/>
  <c r="J165" i="13"/>
  <c r="L165" i="2"/>
  <c r="B93" i="11"/>
  <c r="A93" s="1"/>
  <c r="AA93" i="2"/>
  <c r="B168" i="5"/>
  <c r="A168" s="1"/>
  <c r="K168" s="1"/>
  <c r="A168" i="2" a="1"/>
  <c r="A168" s="1"/>
  <c r="A243" a="1"/>
  <c r="A243" s="1"/>
  <c r="B243" i="5"/>
  <c r="A243" s="1"/>
  <c r="K243" s="1"/>
  <c r="A167" i="2" a="1"/>
  <c r="A167" s="1"/>
  <c r="B167" i="5"/>
  <c r="A167" s="1"/>
  <c r="K167" s="1"/>
  <c r="J10"/>
  <c r="W10"/>
  <c r="I191" i="9"/>
  <c r="H191"/>
  <c r="F191"/>
  <c r="E191"/>
  <c r="B139"/>
  <c r="A139" s="1"/>
  <c r="K139" s="1"/>
  <c r="G139" i="2" a="1"/>
  <c r="G139" s="1"/>
  <c r="J159" i="13"/>
  <c r="L159" i="2"/>
  <c r="B164" i="9"/>
  <c r="A164" s="1"/>
  <c r="K164" s="1"/>
  <c r="G164" i="2" a="1"/>
  <c r="G164" s="1"/>
  <c r="B253" i="5"/>
  <c r="A253" s="1"/>
  <c r="K253" s="1"/>
  <c r="A253" i="2" a="1"/>
  <c r="A253" s="1"/>
  <c r="B276" i="5"/>
  <c r="A276" s="1"/>
  <c r="K276" s="1"/>
  <c r="A276" i="2" a="1"/>
  <c r="A276" s="1"/>
  <c r="B147" i="7"/>
  <c r="A147" s="1"/>
  <c r="G147" s="1"/>
  <c r="Q147" i="2" a="1"/>
  <c r="Q147" s="1"/>
  <c r="B203" i="7"/>
  <c r="A203" s="1"/>
  <c r="G203" s="1"/>
  <c r="Q203" i="2" a="1"/>
  <c r="Q203" s="1"/>
  <c r="B225" i="7"/>
  <c r="A225" s="1"/>
  <c r="G225" s="1"/>
  <c r="Q225" i="2" a="1"/>
  <c r="Q225" s="1"/>
  <c r="B193" i="7"/>
  <c r="A193" s="1"/>
  <c r="G193" s="1"/>
  <c r="Q193" i="2" a="1"/>
  <c r="Q193" s="1"/>
  <c r="B258" i="7"/>
  <c r="A258" s="1"/>
  <c r="G258" s="1"/>
  <c r="Q258" i="2" a="1"/>
  <c r="Q258" s="1"/>
  <c r="B275" i="7"/>
  <c r="A275" s="1"/>
  <c r="G275" s="1"/>
  <c r="Q275" i="2" a="1"/>
  <c r="Q275" s="1"/>
  <c r="B156" i="7"/>
  <c r="A156" s="1"/>
  <c r="G156" s="1"/>
  <c r="Q156" i="2" a="1"/>
  <c r="Q156" s="1"/>
  <c r="B268" i="7"/>
  <c r="A268" s="1"/>
  <c r="G268" s="1"/>
  <c r="Q268" i="2" a="1"/>
  <c r="Q268" s="1"/>
  <c r="J150" i="13"/>
  <c r="L150" i="2"/>
  <c r="J125" i="9"/>
  <c r="B199"/>
  <c r="A199" s="1"/>
  <c r="K199" s="1"/>
  <c r="G199" i="2" a="1"/>
  <c r="G199" s="1"/>
  <c r="B161" i="9"/>
  <c r="A161" s="1"/>
  <c r="K161" s="1"/>
  <c r="G161" i="2" a="1"/>
  <c r="G161" s="1"/>
  <c r="B273" i="9"/>
  <c r="A273" s="1"/>
  <c r="K273" s="1"/>
  <c r="G273" i="2" a="1"/>
  <c r="G273" s="1"/>
  <c r="E154" i="9"/>
  <c r="I154"/>
  <c r="H154"/>
  <c r="F154"/>
  <c r="I203"/>
  <c r="F203"/>
  <c r="E203"/>
  <c r="H203"/>
  <c r="B282"/>
  <c r="A282" s="1"/>
  <c r="K282" s="1"/>
  <c r="G282" i="2" a="1"/>
  <c r="G282" s="1"/>
  <c r="J274" i="9"/>
  <c r="J135"/>
  <c r="B208" i="5"/>
  <c r="A208" s="1"/>
  <c r="K208" s="1"/>
  <c r="A208" i="2" a="1"/>
  <c r="A208" s="1"/>
  <c r="W120" i="5"/>
  <c r="J120"/>
  <c r="J110"/>
  <c r="W110"/>
  <c r="B177"/>
  <c r="A177" s="1"/>
  <c r="K177" s="1"/>
  <c r="A177" i="2" a="1"/>
  <c r="A177" s="1"/>
  <c r="B270" i="5"/>
  <c r="A270" s="1"/>
  <c r="K270" s="1"/>
  <c r="A270" i="2" a="1"/>
  <c r="A270" s="1"/>
  <c r="W254" i="5"/>
  <c r="J254"/>
  <c r="A173" i="2" a="1"/>
  <c r="A173" s="1"/>
  <c r="B173" i="5"/>
  <c r="A173" s="1"/>
  <c r="K173" s="1"/>
  <c r="A228" i="2" a="1"/>
  <c r="A228" s="1"/>
  <c r="B228" i="5"/>
  <c r="A228" s="1"/>
  <c r="K228" s="1"/>
  <c r="W279"/>
  <c r="J279"/>
  <c r="B217"/>
  <c r="A217" s="1"/>
  <c r="K217" s="1"/>
  <c r="A217" i="2" a="1"/>
  <c r="A217" s="1"/>
  <c r="J189" i="5"/>
  <c r="W189"/>
  <c r="W275"/>
  <c r="J275"/>
  <c r="B184" i="9"/>
  <c r="A184" s="1"/>
  <c r="K184" s="1"/>
  <c r="G184" i="2" a="1"/>
  <c r="G184" s="1"/>
  <c r="J183" i="13"/>
  <c r="L183" i="2"/>
  <c r="B39" i="11"/>
  <c r="A39" s="1"/>
  <c r="AA39" i="2"/>
  <c r="B40" i="11"/>
  <c r="A40" s="1"/>
  <c r="AA40" i="2"/>
  <c r="B154" i="11"/>
  <c r="A154" s="1"/>
  <c r="AA154" i="2"/>
  <c r="B56" i="11"/>
  <c r="A56" s="1"/>
  <c r="AA56" i="2"/>
  <c r="B97" i="11"/>
  <c r="A97" s="1"/>
  <c r="AA97" i="2"/>
  <c r="B18" i="11"/>
  <c r="A18" s="1"/>
  <c r="AA18" i="2"/>
  <c r="B213" i="11"/>
  <c r="A213" s="1"/>
  <c r="AA213" i="2"/>
  <c r="B91" i="11"/>
  <c r="A91" s="1"/>
  <c r="AA91" i="2"/>
  <c r="B204" i="11"/>
  <c r="A204" s="1"/>
  <c r="AA204" i="2"/>
  <c r="B127" i="11"/>
  <c r="A127" s="1"/>
  <c r="AA127" i="2"/>
  <c r="B81" i="11"/>
  <c r="A81" s="1"/>
  <c r="AA81" i="2"/>
  <c r="B200" i="11"/>
  <c r="A200" s="1"/>
  <c r="AA200" i="2"/>
  <c r="B220" i="11"/>
  <c r="A220" s="1"/>
  <c r="AA220" i="2"/>
  <c r="B282" i="11"/>
  <c r="A282" s="1"/>
  <c r="AA282" i="2"/>
  <c r="J258" i="5"/>
  <c r="W258"/>
  <c r="W135"/>
  <c r="J135"/>
  <c r="B60" i="11"/>
  <c r="A60" s="1"/>
  <c r="AA60" i="2"/>
  <c r="A8" i="13"/>
  <c r="J174"/>
  <c r="L174" i="2"/>
  <c r="J24" i="13"/>
  <c r="L24" i="2"/>
  <c r="J47" i="13"/>
  <c r="L47" i="2"/>
  <c r="J164" i="13"/>
  <c r="L164" i="2"/>
  <c r="J54" i="13"/>
  <c r="L54" i="2"/>
  <c r="J2" i="13"/>
  <c r="L2" i="2"/>
  <c r="A2" i="13" s="1"/>
  <c r="J87"/>
  <c r="L87" i="2"/>
  <c r="J78" i="13"/>
  <c r="L78" i="2"/>
  <c r="B285" i="5"/>
  <c r="A285" s="1"/>
  <c r="K285" s="1"/>
  <c r="A285" i="2" a="1"/>
  <c r="A285" s="1"/>
  <c r="J174" i="9"/>
  <c r="B98"/>
  <c r="A98" s="1"/>
  <c r="K98" s="1"/>
  <c r="G98" i="2" a="1"/>
  <c r="G98" s="1"/>
  <c r="J55" i="9"/>
  <c r="Q6" i="2" a="1"/>
  <c r="Q6" s="1"/>
  <c r="B6" i="7"/>
  <c r="A6" s="1"/>
  <c r="G6" s="1"/>
  <c r="B101"/>
  <c r="A101" s="1"/>
  <c r="G101" s="1"/>
  <c r="Q101" i="2" a="1"/>
  <c r="Q101" s="1"/>
  <c r="B35" i="9"/>
  <c r="A35" s="1"/>
  <c r="K35" s="1"/>
  <c r="G35" i="2" a="1"/>
  <c r="G35" s="1"/>
  <c r="W36" i="5"/>
  <c r="J36"/>
  <c r="W156"/>
  <c r="J156"/>
  <c r="A6" i="2" a="1"/>
  <c r="A6" s="1"/>
  <c r="B6" i="5"/>
  <c r="A6" s="1"/>
  <c r="K6" s="1"/>
  <c r="B211"/>
  <c r="A211" s="1"/>
  <c r="K211" s="1"/>
  <c r="A211" i="2" a="1"/>
  <c r="A211" s="1"/>
  <c r="J244" i="5"/>
  <c r="W244"/>
  <c r="W266"/>
  <c r="J266"/>
  <c r="J123"/>
  <c r="W123"/>
  <c r="W41"/>
  <c r="J41"/>
  <c r="B165"/>
  <c r="A165" s="1"/>
  <c r="K165" s="1"/>
  <c r="A165" i="2" a="1"/>
  <c r="A165" s="1"/>
  <c r="J28" i="5"/>
  <c r="W28"/>
  <c r="B178"/>
  <c r="A178" s="1"/>
  <c r="K178" s="1"/>
  <c r="A178" i="2" a="1"/>
  <c r="A178" s="1"/>
  <c r="B122" i="5"/>
  <c r="A122" s="1"/>
  <c r="K122" s="1"/>
  <c r="A122" i="2" a="1"/>
  <c r="A122" s="1"/>
  <c r="B55" i="5"/>
  <c r="A55" s="1"/>
  <c r="K55" s="1"/>
  <c r="A55" i="2" a="1"/>
  <c r="A55" s="1"/>
  <c r="A118" a="1"/>
  <c r="A118" s="1"/>
  <c r="B118" i="5"/>
  <c r="A118" s="1"/>
  <c r="K118" s="1"/>
  <c r="J146"/>
  <c r="W146"/>
  <c r="W202"/>
  <c r="J202"/>
  <c r="B72" i="11"/>
  <c r="A72" s="1"/>
  <c r="AA72" i="2"/>
  <c r="B90" i="9"/>
  <c r="A90" s="1"/>
  <c r="K90" s="1"/>
  <c r="G90" i="2" a="1"/>
  <c r="G90" s="1"/>
  <c r="J77" i="13"/>
  <c r="L77" i="2"/>
  <c r="B144" i="5"/>
  <c r="A144" s="1"/>
  <c r="K144" s="1"/>
  <c r="A144" i="2" a="1"/>
  <c r="A144" s="1"/>
  <c r="G222" a="1"/>
  <c r="G222" s="1"/>
  <c r="B222" i="9"/>
  <c r="A222" s="1"/>
  <c r="K222" s="1"/>
  <c r="B218"/>
  <c r="A218" s="1"/>
  <c r="K218" s="1"/>
  <c r="G218" i="2" a="1"/>
  <c r="G218" s="1"/>
  <c r="B74" i="9"/>
  <c r="A74" s="1"/>
  <c r="K74" s="1"/>
  <c r="G74" i="2" a="1"/>
  <c r="G74" s="1"/>
  <c r="B208" i="9"/>
  <c r="A208" s="1"/>
  <c r="K208" s="1"/>
  <c r="G208" i="2" a="1"/>
  <c r="G208" s="1"/>
  <c r="H262" i="9"/>
  <c r="F262"/>
  <c r="E262"/>
  <c r="I262"/>
  <c r="I124"/>
  <c r="H124"/>
  <c r="F124"/>
  <c r="E124"/>
  <c r="I85"/>
  <c r="H85"/>
  <c r="F85"/>
  <c r="E85"/>
  <c r="B72"/>
  <c r="A72" s="1"/>
  <c r="K72" s="1"/>
  <c r="G72" i="2" a="1"/>
  <c r="G72" s="1"/>
  <c r="F225" i="9"/>
  <c r="E225"/>
  <c r="H225"/>
  <c r="I225"/>
  <c r="B93"/>
  <c r="A93" s="1"/>
  <c r="K93" s="1"/>
  <c r="G93" i="2" a="1"/>
  <c r="G93" s="1"/>
  <c r="B219" i="9"/>
  <c r="A219" s="1"/>
  <c r="K219" s="1"/>
  <c r="G219" i="2" a="1"/>
  <c r="G219" s="1"/>
  <c r="B176" i="7"/>
  <c r="A176" s="1"/>
  <c r="G176" s="1"/>
  <c r="Q176" i="2" a="1"/>
  <c r="Q176" s="1"/>
  <c r="B159" i="7"/>
  <c r="A159" s="1"/>
  <c r="G159" s="1"/>
  <c r="Q159" i="2" a="1"/>
  <c r="Q159" s="1"/>
  <c r="B149" i="7"/>
  <c r="A149" s="1"/>
  <c r="G149" s="1"/>
  <c r="Q149" i="2" a="1"/>
  <c r="Q149" s="1"/>
  <c r="B89" i="7"/>
  <c r="A89" s="1"/>
  <c r="G89" s="1"/>
  <c r="Q89" i="2" a="1"/>
  <c r="Q89" s="1"/>
  <c r="B75" i="7"/>
  <c r="A75" s="1"/>
  <c r="G75" s="1"/>
  <c r="Q75" i="2" a="1"/>
  <c r="Q75" s="1"/>
  <c r="B24" i="7"/>
  <c r="A24" s="1"/>
  <c r="G24" s="1"/>
  <c r="Q24" i="2" a="1"/>
  <c r="Q24" s="1"/>
  <c r="B285" i="7"/>
  <c r="A285" s="1"/>
  <c r="G285" s="1"/>
  <c r="Q285" i="2" a="1"/>
  <c r="Q285" s="1"/>
  <c r="B104" i="7"/>
  <c r="A104" s="1"/>
  <c r="G104" s="1"/>
  <c r="Q104" i="2" a="1"/>
  <c r="Q104" s="1"/>
  <c r="B52" i="7"/>
  <c r="A52" s="1"/>
  <c r="G52" s="1"/>
  <c r="Q52" i="2" a="1"/>
  <c r="Q52" s="1"/>
  <c r="B279" i="7"/>
  <c r="A279" s="1"/>
  <c r="G279" s="1"/>
  <c r="Q279" i="2" a="1"/>
  <c r="Q279" s="1"/>
  <c r="B239" i="7"/>
  <c r="A239" s="1"/>
  <c r="G239" s="1"/>
  <c r="Q239" i="2" a="1"/>
  <c r="Q239" s="1"/>
  <c r="W144" i="5"/>
  <c r="J144"/>
  <c r="B53" i="7"/>
  <c r="A53" s="1"/>
  <c r="G53" s="1"/>
  <c r="Q53" i="2" a="1"/>
  <c r="Q53" s="1"/>
  <c r="B39" i="7"/>
  <c r="A39" s="1"/>
  <c r="G39" s="1"/>
  <c r="Q39" i="2" a="1"/>
  <c r="Q39" s="1"/>
  <c r="A18" i="5" l="1"/>
  <c r="K18" s="1"/>
  <c r="A16"/>
  <c r="K16" s="1"/>
  <c r="A9"/>
  <c r="K9" s="1"/>
  <c r="A14"/>
  <c r="K14" s="1"/>
  <c r="A27"/>
  <c r="K27" s="1"/>
  <c r="A30"/>
  <c r="K30" s="1"/>
  <c r="A28"/>
  <c r="K28" s="1"/>
  <c r="H55" i="9"/>
  <c r="F55"/>
  <c r="E55"/>
  <c r="I55"/>
  <c r="E278" i="5"/>
  <c r="I278"/>
  <c r="H278"/>
  <c r="F278"/>
  <c r="F101" i="13"/>
  <c r="E101"/>
  <c r="I101"/>
  <c r="H101"/>
  <c r="I167"/>
  <c r="H167"/>
  <c r="F167"/>
  <c r="E167"/>
  <c r="E280" i="9"/>
  <c r="I280"/>
  <c r="H280"/>
  <c r="F280"/>
  <c r="I193"/>
  <c r="H193"/>
  <c r="F193"/>
  <c r="E193"/>
  <c r="E105" i="13"/>
  <c r="I105"/>
  <c r="H105"/>
  <c r="F105"/>
  <c r="I70" i="5"/>
  <c r="H70"/>
  <c r="F70"/>
  <c r="E70"/>
  <c r="I127" i="13"/>
  <c r="H127"/>
  <c r="F127"/>
  <c r="E127"/>
  <c r="I108" i="5"/>
  <c r="H108"/>
  <c r="F108"/>
  <c r="E108"/>
  <c r="F248"/>
  <c r="E248"/>
  <c r="I248"/>
  <c r="H248"/>
  <c r="I173" i="13"/>
  <c r="H173"/>
  <c r="F173"/>
  <c r="E173"/>
  <c r="I29" i="5"/>
  <c r="E29"/>
  <c r="H29"/>
  <c r="F29"/>
  <c r="I118" i="13"/>
  <c r="H118"/>
  <c r="F118"/>
  <c r="E118"/>
  <c r="F62" i="5"/>
  <c r="E62"/>
  <c r="I62"/>
  <c r="H62"/>
  <c r="E264" i="9"/>
  <c r="I264"/>
  <c r="H264"/>
  <c r="F264"/>
  <c r="I203" i="5"/>
  <c r="H203"/>
  <c r="F203"/>
  <c r="E203"/>
  <c r="I84"/>
  <c r="H84"/>
  <c r="F84"/>
  <c r="E84"/>
  <c r="H4"/>
  <c r="F4"/>
  <c r="I4"/>
  <c r="I164" i="13"/>
  <c r="H164"/>
  <c r="F164"/>
  <c r="E164"/>
  <c r="I95"/>
  <c r="H95"/>
  <c r="F95"/>
  <c r="E95"/>
  <c r="H61" i="5"/>
  <c r="F61"/>
  <c r="E61"/>
  <c r="I61"/>
  <c r="I111" i="13"/>
  <c r="H111"/>
  <c r="F111"/>
  <c r="E111"/>
  <c r="I80"/>
  <c r="H80"/>
  <c r="F80"/>
  <c r="E80"/>
  <c r="I155"/>
  <c r="H155"/>
  <c r="F155"/>
  <c r="E155"/>
  <c r="I73"/>
  <c r="H73"/>
  <c r="F73"/>
  <c r="E73"/>
  <c r="I222" i="9"/>
  <c r="H222"/>
  <c r="F222"/>
  <c r="E222"/>
  <c r="I268" i="5"/>
  <c r="H268"/>
  <c r="F268"/>
  <c r="E268"/>
  <c r="H266" i="9"/>
  <c r="E266"/>
  <c r="F266"/>
  <c r="I266"/>
  <c r="I224" i="5"/>
  <c r="H224"/>
  <c r="F224"/>
  <c r="E224"/>
  <c r="E31"/>
  <c r="I31"/>
  <c r="H31"/>
  <c r="F31"/>
  <c r="I38" i="9"/>
  <c r="H38"/>
  <c r="F38"/>
  <c r="E38"/>
  <c r="H222" i="5"/>
  <c r="F222"/>
  <c r="E222"/>
  <c r="I222"/>
  <c r="I180" i="9"/>
  <c r="H180"/>
  <c r="F180"/>
  <c r="E180"/>
  <c r="F97" i="5"/>
  <c r="I97"/>
  <c r="H97"/>
  <c r="E97"/>
  <c r="E120"/>
  <c r="I120"/>
  <c r="H120"/>
  <c r="F120"/>
  <c r="I35" i="9"/>
  <c r="H35"/>
  <c r="F35"/>
  <c r="E35"/>
  <c r="H8"/>
  <c r="E8"/>
  <c r="F8"/>
  <c r="I8"/>
  <c r="I15" i="13"/>
  <c r="H15"/>
  <c r="F15"/>
  <c r="E15"/>
  <c r="F214" i="9"/>
  <c r="E214"/>
  <c r="I214"/>
  <c r="H214"/>
  <c r="A3"/>
  <c r="K3" s="1"/>
  <c r="I69" i="13"/>
  <c r="H69"/>
  <c r="F69"/>
  <c r="E69"/>
  <c r="I26"/>
  <c r="H26"/>
  <c r="E26"/>
  <c r="F26"/>
  <c r="I279" i="5"/>
  <c r="E279"/>
  <c r="H279"/>
  <c r="F279"/>
  <c r="H238"/>
  <c r="F238"/>
  <c r="E238"/>
  <c r="I238"/>
  <c r="I76" i="13"/>
  <c r="E76"/>
  <c r="H76"/>
  <c r="F76"/>
  <c r="E9"/>
  <c r="I9"/>
  <c r="H9"/>
  <c r="F9"/>
  <c r="I139" i="5"/>
  <c r="H139"/>
  <c r="F139"/>
  <c r="E139"/>
  <c r="I84" i="13"/>
  <c r="H84"/>
  <c r="F84"/>
  <c r="E84"/>
  <c r="E199" i="5"/>
  <c r="I199"/>
  <c r="H199"/>
  <c r="F199"/>
  <c r="F133"/>
  <c r="E133"/>
  <c r="I133"/>
  <c r="H133"/>
  <c r="F94"/>
  <c r="E94"/>
  <c r="H94"/>
  <c r="I94"/>
  <c r="F73"/>
  <c r="E73"/>
  <c r="I73"/>
  <c r="H73"/>
  <c r="I175"/>
  <c r="H175"/>
  <c r="F175"/>
  <c r="E175"/>
  <c r="E280"/>
  <c r="F280"/>
  <c r="I280"/>
  <c r="H280"/>
  <c r="I116"/>
  <c r="F116"/>
  <c r="H116"/>
  <c r="E116"/>
  <c r="E61" i="9"/>
  <c r="I61"/>
  <c r="H61"/>
  <c r="F61"/>
  <c r="H43" i="5"/>
  <c r="F43"/>
  <c r="E43"/>
  <c r="I43"/>
  <c r="F135" i="9"/>
  <c r="E135"/>
  <c r="I135"/>
  <c r="H135"/>
  <c r="F137" i="5"/>
  <c r="E137"/>
  <c r="H137"/>
  <c r="I137"/>
  <c r="E281" i="9"/>
  <c r="I281"/>
  <c r="H281"/>
  <c r="F281"/>
  <c r="I274"/>
  <c r="H274"/>
  <c r="F274"/>
  <c r="E274"/>
  <c r="I207"/>
  <c r="H207"/>
  <c r="F207"/>
  <c r="E207"/>
  <c r="I207" i="5"/>
  <c r="H207"/>
  <c r="F207"/>
  <c r="E207"/>
  <c r="H177" i="13"/>
  <c r="E177"/>
  <c r="I177"/>
  <c r="F177"/>
  <c r="I253" i="5"/>
  <c r="H253"/>
  <c r="F253"/>
  <c r="E253"/>
  <c r="F82" i="13"/>
  <c r="E82"/>
  <c r="H82"/>
  <c r="I82"/>
  <c r="I118" i="9"/>
  <c r="H118"/>
  <c r="F118"/>
  <c r="E118"/>
  <c r="I42"/>
  <c r="H42"/>
  <c r="F42"/>
  <c r="E42"/>
  <c r="A11"/>
  <c r="K11" s="1"/>
  <c r="H125" i="5"/>
  <c r="F125"/>
  <c r="I125"/>
  <c r="E125"/>
  <c r="I97" i="13"/>
  <c r="H97"/>
  <c r="F97"/>
  <c r="E97"/>
  <c r="I26" i="9"/>
  <c r="H26"/>
  <c r="F26"/>
  <c r="E26"/>
  <c r="I256" i="5"/>
  <c r="E256"/>
  <c r="H256"/>
  <c r="F256"/>
  <c r="K22" i="9"/>
  <c r="F181" i="5"/>
  <c r="E181"/>
  <c r="I181"/>
  <c r="H181"/>
  <c r="H100"/>
  <c r="F100"/>
  <c r="E100"/>
  <c r="I100"/>
  <c r="I8" i="13"/>
  <c r="H8"/>
  <c r="F8"/>
  <c r="E8"/>
  <c r="I253" i="9"/>
  <c r="H253"/>
  <c r="F253"/>
  <c r="E253"/>
  <c r="I69" i="5"/>
  <c r="H69"/>
  <c r="F69"/>
  <c r="E69"/>
  <c r="H176"/>
  <c r="F176"/>
  <c r="E176"/>
  <c r="I176"/>
  <c r="A5"/>
  <c r="K5" s="1"/>
  <c r="F87" i="13"/>
  <c r="E87"/>
  <c r="I87"/>
  <c r="H87"/>
  <c r="I98"/>
  <c r="H98"/>
  <c r="F98"/>
  <c r="E98"/>
  <c r="F142" i="5"/>
  <c r="E142"/>
  <c r="I142"/>
  <c r="H142"/>
  <c r="H170" i="13"/>
  <c r="I170"/>
  <c r="F170"/>
  <c r="E170"/>
  <c r="I163"/>
  <c r="H163"/>
  <c r="F163"/>
  <c r="E163"/>
  <c r="I232" i="5"/>
  <c r="H232"/>
  <c r="F232"/>
  <c r="E232"/>
  <c r="A22"/>
  <c r="K22" s="1"/>
  <c r="E27"/>
  <c r="I27"/>
  <c r="H27"/>
  <c r="F27"/>
  <c r="H21"/>
  <c r="F21"/>
  <c r="E21"/>
  <c r="I21"/>
  <c r="F89"/>
  <c r="E89"/>
  <c r="H89"/>
  <c r="I89"/>
  <c r="I49"/>
  <c r="H49"/>
  <c r="F49"/>
  <c r="E49"/>
  <c r="I284"/>
  <c r="H284"/>
  <c r="F284"/>
  <c r="E284"/>
  <c r="I210" i="9"/>
  <c r="H210"/>
  <c r="F210"/>
  <c r="E210"/>
  <c r="F211" i="5"/>
  <c r="E211"/>
  <c r="I211"/>
  <c r="H211"/>
  <c r="I217"/>
  <c r="H217"/>
  <c r="F217"/>
  <c r="E217"/>
  <c r="I238" i="9"/>
  <c r="H238"/>
  <c r="F238"/>
  <c r="E238"/>
  <c r="I22" i="5"/>
  <c r="H22"/>
  <c r="F22"/>
  <c r="E22"/>
  <c r="I50" i="13"/>
  <c r="H50"/>
  <c r="F50"/>
  <c r="E50"/>
  <c r="H102"/>
  <c r="F102"/>
  <c r="E102"/>
  <c r="I102"/>
  <c r="F58"/>
  <c r="E58"/>
  <c r="I58"/>
  <c r="H58"/>
  <c r="F126" i="5"/>
  <c r="E126"/>
  <c r="I126"/>
  <c r="H126"/>
  <c r="I242" i="9"/>
  <c r="H242"/>
  <c r="F242"/>
  <c r="E242"/>
  <c r="I188" i="5"/>
  <c r="H188"/>
  <c r="E188"/>
  <c r="F188"/>
  <c r="I15"/>
  <c r="H15"/>
  <c r="F15"/>
  <c r="E15"/>
  <c r="I134"/>
  <c r="H134"/>
  <c r="F134"/>
  <c r="E134"/>
  <c r="I239" i="9"/>
  <c r="H239"/>
  <c r="F239"/>
  <c r="E239"/>
  <c r="H234" i="5"/>
  <c r="F234"/>
  <c r="E234"/>
  <c r="I234"/>
  <c r="H241"/>
  <c r="I241"/>
  <c r="F241"/>
  <c r="E241"/>
  <c r="A8" i="9"/>
  <c r="K8" s="1"/>
  <c r="I252" i="5"/>
  <c r="H252"/>
  <c r="F252"/>
  <c r="E252"/>
  <c r="I178" i="13"/>
  <c r="H178"/>
  <c r="F178"/>
  <c r="E178"/>
  <c r="I104" i="9"/>
  <c r="H104"/>
  <c r="F104"/>
  <c r="E104"/>
  <c r="I219" i="5"/>
  <c r="H219"/>
  <c r="F219"/>
  <c r="E219"/>
  <c r="H244"/>
  <c r="I244"/>
  <c r="F244"/>
  <c r="E244"/>
  <c r="F110"/>
  <c r="E110"/>
  <c r="I110"/>
  <c r="H110"/>
  <c r="I128" i="13"/>
  <c r="H128"/>
  <c r="F128"/>
  <c r="E128"/>
  <c r="F6"/>
  <c r="E6"/>
  <c r="I6"/>
  <c r="H6"/>
  <c r="I30"/>
  <c r="H30"/>
  <c r="F30"/>
  <c r="E30"/>
  <c r="I212" i="5"/>
  <c r="H212"/>
  <c r="F212"/>
  <c r="E212"/>
  <c r="H47" i="13"/>
  <c r="F47"/>
  <c r="E47"/>
  <c r="I47"/>
  <c r="I86" i="5"/>
  <c r="H86"/>
  <c r="F86"/>
  <c r="E86"/>
  <c r="I226"/>
  <c r="F226"/>
  <c r="E226"/>
  <c r="H226"/>
  <c r="I68" i="9"/>
  <c r="F68"/>
  <c r="E68"/>
  <c r="H68"/>
  <c r="A4" i="5"/>
  <c r="I189" i="9"/>
  <c r="H189"/>
  <c r="F189"/>
  <c r="E189"/>
  <c r="I75" i="13"/>
  <c r="H75"/>
  <c r="F75"/>
  <c r="E75"/>
  <c r="F129" i="5"/>
  <c r="I129"/>
  <c r="H129"/>
  <c r="E129"/>
  <c r="I107" i="9"/>
  <c r="H107"/>
  <c r="F107"/>
  <c r="E107"/>
  <c r="I285" i="5"/>
  <c r="H285"/>
  <c r="F285"/>
  <c r="E285"/>
  <c r="I122" i="13"/>
  <c r="H122"/>
  <c r="F122"/>
  <c r="E122"/>
  <c r="H194" i="9"/>
  <c r="F194"/>
  <c r="E194"/>
  <c r="I194"/>
  <c r="F185" i="5"/>
  <c r="E185"/>
  <c r="H185"/>
  <c r="I185"/>
  <c r="H215"/>
  <c r="F215"/>
  <c r="E215"/>
  <c r="I215"/>
  <c r="H149" i="13"/>
  <c r="I149"/>
  <c r="F149"/>
  <c r="E149"/>
  <c r="I140" i="5"/>
  <c r="H140"/>
  <c r="F140"/>
  <c r="E140"/>
  <c r="I4" i="13"/>
  <c r="H4"/>
  <c r="F4"/>
  <c r="E4"/>
  <c r="I90" i="9"/>
  <c r="H90"/>
  <c r="F90"/>
  <c r="E90"/>
  <c r="I24" i="13"/>
  <c r="H24"/>
  <c r="F24"/>
  <c r="E24"/>
  <c r="H151" i="5"/>
  <c r="F151"/>
  <c r="E151"/>
  <c r="I151"/>
  <c r="I91" i="13"/>
  <c r="H91"/>
  <c r="F91"/>
  <c r="E91"/>
  <c r="A4" i="9"/>
  <c r="K4" s="1"/>
  <c r="I35" i="5"/>
  <c r="H35"/>
  <c r="F35"/>
  <c r="E35"/>
  <c r="I21" i="13"/>
  <c r="H21"/>
  <c r="F21"/>
  <c r="E21"/>
  <c r="H38" i="5"/>
  <c r="I38"/>
  <c r="E38"/>
  <c r="F38"/>
  <c r="F276" i="9"/>
  <c r="E276"/>
  <c r="I276"/>
  <c r="H276"/>
  <c r="I208"/>
  <c r="H208"/>
  <c r="F208"/>
  <c r="E208"/>
  <c r="I67" i="5"/>
  <c r="H67"/>
  <c r="E67"/>
  <c r="F67"/>
  <c r="F164"/>
  <c r="E164"/>
  <c r="I164"/>
  <c r="H164"/>
  <c r="E220"/>
  <c r="F220"/>
  <c r="I220"/>
  <c r="H220"/>
  <c r="I89" i="9"/>
  <c r="H89"/>
  <c r="F89"/>
  <c r="E89"/>
  <c r="I162" i="13"/>
  <c r="H162"/>
  <c r="F162"/>
  <c r="E162"/>
  <c r="A9" i="9"/>
  <c r="K9" s="1"/>
  <c r="A24" i="5"/>
  <c r="K24" s="1"/>
  <c r="I108" i="13"/>
  <c r="H108"/>
  <c r="F108"/>
  <c r="E108"/>
  <c r="F147" i="5"/>
  <c r="E147"/>
  <c r="I147"/>
  <c r="H147"/>
  <c r="I127"/>
  <c r="E127"/>
  <c r="H127"/>
  <c r="F127"/>
  <c r="I34"/>
  <c r="H34"/>
  <c r="F34"/>
  <c r="E34"/>
  <c r="E45"/>
  <c r="I45"/>
  <c r="H45"/>
  <c r="F45"/>
  <c r="H11"/>
  <c r="F11"/>
  <c r="I11"/>
  <c r="I179" i="9"/>
  <c r="H179"/>
  <c r="F179"/>
  <c r="E179"/>
  <c r="F270" i="5"/>
  <c r="E270"/>
  <c r="I270"/>
  <c r="H270"/>
  <c r="E247"/>
  <c r="H247"/>
  <c r="F247"/>
  <c r="I247"/>
  <c r="H249"/>
  <c r="F249"/>
  <c r="E249"/>
  <c r="I249"/>
  <c r="H36"/>
  <c r="E36"/>
  <c r="F36"/>
  <c r="I36"/>
  <c r="E125" i="9"/>
  <c r="I125"/>
  <c r="H125"/>
  <c r="F125"/>
  <c r="F169"/>
  <c r="E169"/>
  <c r="I169"/>
  <c r="H169"/>
  <c r="I176" i="13"/>
  <c r="H176"/>
  <c r="F176"/>
  <c r="E176"/>
  <c r="F7"/>
  <c r="E7"/>
  <c r="I7"/>
  <c r="H7"/>
  <c r="I240" i="5"/>
  <c r="E240"/>
  <c r="F240"/>
  <c r="H240"/>
  <c r="I153"/>
  <c r="H153"/>
  <c r="F153"/>
  <c r="E153"/>
  <c r="H33"/>
  <c r="F33"/>
  <c r="E33"/>
  <c r="I33"/>
  <c r="I86" i="13"/>
  <c r="H86"/>
  <c r="E86"/>
  <c r="F86"/>
  <c r="I14" i="5"/>
  <c r="H14"/>
  <c r="F14"/>
  <c r="E14"/>
  <c r="I8"/>
  <c r="H8"/>
  <c r="F8"/>
  <c r="E8"/>
  <c r="I2" i="13"/>
  <c r="H2"/>
  <c r="F2"/>
  <c r="E2"/>
  <c r="I60" i="5"/>
  <c r="H60"/>
  <c r="F60"/>
  <c r="E60"/>
  <c r="E121" i="13"/>
  <c r="I121"/>
  <c r="H121"/>
  <c r="F121"/>
  <c r="H105" i="9"/>
  <c r="F105"/>
  <c r="E105"/>
  <c r="I105"/>
  <c r="H96" i="5"/>
  <c r="E96"/>
  <c r="I96"/>
  <c r="F96"/>
  <c r="H103"/>
  <c r="F103"/>
  <c r="E103"/>
  <c r="I103"/>
  <c r="I231"/>
  <c r="H231"/>
  <c r="F231"/>
  <c r="E231"/>
  <c r="F209"/>
  <c r="E209"/>
  <c r="I209"/>
  <c r="H209"/>
  <c r="I283"/>
  <c r="H283"/>
  <c r="F283"/>
  <c r="E283"/>
  <c r="F142" i="9"/>
  <c r="E142"/>
  <c r="I142"/>
  <c r="H142"/>
  <c r="I134" i="13"/>
  <c r="H134"/>
  <c r="F134"/>
  <c r="E134"/>
  <c r="I16"/>
  <c r="F16"/>
  <c r="E16"/>
  <c r="H16"/>
  <c r="H95" i="9"/>
  <c r="F95"/>
  <c r="E95"/>
  <c r="I95"/>
  <c r="I79" i="13"/>
  <c r="H79"/>
  <c r="F79"/>
  <c r="E79"/>
  <c r="F139"/>
  <c r="E139"/>
  <c r="I139"/>
  <c r="H139"/>
  <c r="H145"/>
  <c r="F145"/>
  <c r="E145"/>
  <c r="I145"/>
  <c r="F30" i="5"/>
  <c r="I30"/>
  <c r="H30"/>
  <c r="E30"/>
  <c r="A17" i="9"/>
  <c r="K17" s="1"/>
  <c r="I94" i="13"/>
  <c r="H94"/>
  <c r="F94"/>
  <c r="E94"/>
  <c r="H112" i="5"/>
  <c r="E112"/>
  <c r="F112"/>
  <c r="I112"/>
  <c r="I65" i="9"/>
  <c r="H65"/>
  <c r="F65"/>
  <c r="E65"/>
  <c r="I132" i="5"/>
  <c r="E132"/>
  <c r="H132"/>
  <c r="F132"/>
  <c r="H37"/>
  <c r="I37"/>
  <c r="F37"/>
  <c r="E37"/>
  <c r="I9"/>
  <c r="H9"/>
  <c r="F9"/>
  <c r="E9"/>
  <c r="I138" i="13"/>
  <c r="H138"/>
  <c r="F138"/>
  <c r="E138"/>
  <c r="I151" i="9"/>
  <c r="H151"/>
  <c r="F151"/>
  <c r="E151"/>
  <c r="I109" i="13"/>
  <c r="H109"/>
  <c r="F109"/>
  <c r="E109"/>
  <c r="M14"/>
  <c r="E150"/>
  <c r="I150"/>
  <c r="H150"/>
  <c r="F150"/>
  <c r="I16" i="5"/>
  <c r="H16"/>
  <c r="F16"/>
  <c r="E16"/>
  <c r="E281"/>
  <c r="I281"/>
  <c r="H281"/>
  <c r="F281"/>
  <c r="E82"/>
  <c r="I82"/>
  <c r="H82"/>
  <c r="F82"/>
  <c r="I196"/>
  <c r="H196"/>
  <c r="F196"/>
  <c r="E196"/>
  <c r="I86" i="9"/>
  <c r="H86"/>
  <c r="F86"/>
  <c r="E86"/>
  <c r="F145" i="5"/>
  <c r="I145"/>
  <c r="H145"/>
  <c r="E145"/>
  <c r="I131"/>
  <c r="H131"/>
  <c r="F131"/>
  <c r="E131"/>
  <c r="I204"/>
  <c r="H204"/>
  <c r="F204"/>
  <c r="E204"/>
  <c r="I71" i="13"/>
  <c r="H71"/>
  <c r="E71"/>
  <c r="F71"/>
  <c r="E230" i="5"/>
  <c r="H230"/>
  <c r="F230"/>
  <c r="I230"/>
  <c r="I74"/>
  <c r="H74"/>
  <c r="F74"/>
  <c r="E74"/>
  <c r="F72" i="13"/>
  <c r="E72"/>
  <c r="H72"/>
  <c r="I72"/>
  <c r="F286" i="5"/>
  <c r="E286"/>
  <c r="I286"/>
  <c r="H286"/>
  <c r="F105"/>
  <c r="E105"/>
  <c r="I105"/>
  <c r="H105"/>
  <c r="I85"/>
  <c r="H85"/>
  <c r="F85"/>
  <c r="E85"/>
  <c r="E60" i="13"/>
  <c r="I60"/>
  <c r="H60"/>
  <c r="F60"/>
  <c r="E178" i="5"/>
  <c r="I178"/>
  <c r="H178"/>
  <c r="F178"/>
  <c r="A12" i="9"/>
  <c r="K12" s="1"/>
  <c r="E12"/>
  <c r="I12"/>
  <c r="H12"/>
  <c r="F12"/>
  <c r="A20" i="5"/>
  <c r="K20" s="1"/>
  <c r="I20"/>
  <c r="H20"/>
  <c r="F20"/>
  <c r="E20"/>
  <c r="H154"/>
  <c r="F154"/>
  <c r="E154"/>
  <c r="I154"/>
  <c r="H260"/>
  <c r="I260"/>
  <c r="F260"/>
  <c r="E260"/>
  <c r="I169"/>
  <c r="H169"/>
  <c r="F169"/>
  <c r="E169"/>
  <c r="E13"/>
  <c r="I13"/>
  <c r="H13"/>
  <c r="F13"/>
  <c r="I250"/>
  <c r="H250"/>
  <c r="F250"/>
  <c r="E250"/>
  <c r="F92" i="13"/>
  <c r="E92"/>
  <c r="I92"/>
  <c r="H92"/>
  <c r="A16" i="9"/>
  <c r="K16" s="1"/>
  <c r="I107" i="5"/>
  <c r="H107"/>
  <c r="F107"/>
  <c r="E107"/>
  <c r="H184" i="13"/>
  <c r="I184"/>
  <c r="F184"/>
  <c r="E184"/>
  <c r="E179" i="5"/>
  <c r="I179"/>
  <c r="H179"/>
  <c r="F179"/>
  <c r="F117"/>
  <c r="E117"/>
  <c r="I117"/>
  <c r="H117"/>
  <c r="I6"/>
  <c r="H6"/>
  <c r="F6"/>
  <c r="E6"/>
  <c r="F63" i="13"/>
  <c r="E63"/>
  <c r="I63"/>
  <c r="H63"/>
  <c r="I102" i="5"/>
  <c r="H102"/>
  <c r="F102"/>
  <c r="E102"/>
  <c r="H157" i="13"/>
  <c r="F157"/>
  <c r="E157"/>
  <c r="I157"/>
  <c r="I191" i="5"/>
  <c r="H191"/>
  <c r="F191"/>
  <c r="E191"/>
  <c r="A10" i="9"/>
  <c r="K10" s="1"/>
  <c r="I124" i="13"/>
  <c r="H124"/>
  <c r="F124"/>
  <c r="E124"/>
  <c r="H228" i="5"/>
  <c r="I228"/>
  <c r="F228"/>
  <c r="E228"/>
  <c r="I153" i="13"/>
  <c r="H153"/>
  <c r="F153"/>
  <c r="E153"/>
  <c r="I99"/>
  <c r="H99"/>
  <c r="F99"/>
  <c r="E99"/>
  <c r="E83"/>
  <c r="I83"/>
  <c r="H83"/>
  <c r="F83"/>
  <c r="I187" i="9"/>
  <c r="F187"/>
  <c r="E187"/>
  <c r="H187"/>
  <c r="I57" i="13"/>
  <c r="H57"/>
  <c r="F57"/>
  <c r="E57"/>
  <c r="I49"/>
  <c r="H49"/>
  <c r="F49"/>
  <c r="E49"/>
  <c r="H18" i="5"/>
  <c r="E18"/>
  <c r="I18"/>
  <c r="F18"/>
  <c r="I200"/>
  <c r="H200"/>
  <c r="F200"/>
  <c r="E200"/>
  <c r="I144" i="13"/>
  <c r="H144"/>
  <c r="F144"/>
  <c r="E144"/>
  <c r="F242" i="5"/>
  <c r="I242"/>
  <c r="H242"/>
  <c r="E242"/>
  <c r="I152"/>
  <c r="H152"/>
  <c r="F152"/>
  <c r="E152"/>
  <c r="I243"/>
  <c r="E243"/>
  <c r="F243"/>
  <c r="H243"/>
  <c r="I163"/>
  <c r="H163"/>
  <c r="F163"/>
  <c r="E163"/>
  <c r="I37" i="13"/>
  <c r="H37"/>
  <c r="F37"/>
  <c r="E37"/>
  <c r="I223" i="9"/>
  <c r="H223"/>
  <c r="F223"/>
  <c r="E223"/>
  <c r="F120" i="13"/>
  <c r="E120"/>
  <c r="H120"/>
  <c r="I120"/>
  <c r="I104"/>
  <c r="H104"/>
  <c r="F104"/>
  <c r="E104"/>
  <c r="I120" i="9"/>
  <c r="H120"/>
  <c r="E120"/>
  <c r="F120"/>
  <c r="E9"/>
  <c r="I9"/>
  <c r="H9"/>
  <c r="F9"/>
  <c r="H81" i="13"/>
  <c r="F81"/>
  <c r="E81"/>
  <c r="I81"/>
  <c r="I182" i="5"/>
  <c r="H182"/>
  <c r="F182"/>
  <c r="E182"/>
  <c r="I21" i="9"/>
  <c r="H21"/>
  <c r="F21"/>
  <c r="E21"/>
  <c r="H48" i="5"/>
  <c r="F48"/>
  <c r="E48"/>
  <c r="I48"/>
  <c r="E136" i="13"/>
  <c r="I136"/>
  <c r="H136"/>
  <c r="F136"/>
  <c r="I36"/>
  <c r="H36"/>
  <c r="F36"/>
  <c r="E36"/>
  <c r="F161" i="5"/>
  <c r="E161"/>
  <c r="I161"/>
  <c r="H161"/>
  <c r="I225"/>
  <c r="H225"/>
  <c r="F225"/>
  <c r="E225"/>
  <c r="I70" i="13"/>
  <c r="H70"/>
  <c r="F70"/>
  <c r="E70"/>
  <c r="I173" i="5"/>
  <c r="H173"/>
  <c r="F173"/>
  <c r="E173"/>
  <c r="H56" i="13"/>
  <c r="F56"/>
  <c r="E56"/>
  <c r="I56"/>
  <c r="I115"/>
  <c r="H115"/>
  <c r="F115"/>
  <c r="E115"/>
  <c r="F93"/>
  <c r="E93"/>
  <c r="I93"/>
  <c r="H93"/>
  <c r="I198" i="5"/>
  <c r="H198"/>
  <c r="F198"/>
  <c r="E198"/>
  <c r="I91"/>
  <c r="H91"/>
  <c r="F91"/>
  <c r="E91"/>
  <c r="F131" i="13"/>
  <c r="E131"/>
  <c r="I131"/>
  <c r="H131"/>
  <c r="I235" i="9"/>
  <c r="F235"/>
  <c r="E235"/>
  <c r="H235"/>
  <c r="H107" i="13"/>
  <c r="F107"/>
  <c r="E107"/>
  <c r="I107"/>
  <c r="I17"/>
  <c r="H17"/>
  <c r="F17"/>
  <c r="E17"/>
  <c r="H172" i="9"/>
  <c r="F172"/>
  <c r="E172"/>
  <c r="I172"/>
  <c r="I122" i="5"/>
  <c r="H122"/>
  <c r="F122"/>
  <c r="E122"/>
  <c r="A26"/>
  <c r="K26" s="1"/>
  <c r="I158" i="9"/>
  <c r="E158"/>
  <c r="H158"/>
  <c r="F158"/>
  <c r="H128" i="5"/>
  <c r="E128"/>
  <c r="F128"/>
  <c r="I128"/>
  <c r="I137" i="9"/>
  <c r="H137"/>
  <c r="F137"/>
  <c r="E137"/>
  <c r="E76"/>
  <c r="H76"/>
  <c r="F76"/>
  <c r="I76"/>
  <c r="H40" i="5"/>
  <c r="I40"/>
  <c r="F40"/>
  <c r="E40"/>
  <c r="I133" i="13"/>
  <c r="H133"/>
  <c r="F133"/>
  <c r="E133"/>
  <c r="F45" i="9"/>
  <c r="I45"/>
  <c r="H45"/>
  <c r="E45"/>
  <c r="A2"/>
  <c r="E181" i="13"/>
  <c r="F181"/>
  <c r="I181"/>
  <c r="H181"/>
  <c r="I79" i="5"/>
  <c r="E79"/>
  <c r="H79"/>
  <c r="F79"/>
  <c r="I174" i="13"/>
  <c r="H174"/>
  <c r="F174"/>
  <c r="E174"/>
  <c r="I150" i="5"/>
  <c r="H150"/>
  <c r="F150"/>
  <c r="E150"/>
  <c r="I113" i="13"/>
  <c r="H113"/>
  <c r="F113"/>
  <c r="E113"/>
  <c r="I106"/>
  <c r="H106"/>
  <c r="F106"/>
  <c r="E106"/>
  <c r="I19" i="5"/>
  <c r="H19"/>
  <c r="F19"/>
  <c r="E19"/>
  <c r="H186" i="9"/>
  <c r="E186"/>
  <c r="F186"/>
  <c r="I186"/>
  <c r="I54" i="5"/>
  <c r="H54"/>
  <c r="F54"/>
  <c r="E54"/>
  <c r="H179" i="13"/>
  <c r="E179"/>
  <c r="I179"/>
  <c r="F179"/>
  <c r="A10" i="5"/>
  <c r="K10" s="1"/>
  <c r="H103" i="13"/>
  <c r="F103"/>
  <c r="E103"/>
  <c r="I103"/>
  <c r="I78"/>
  <c r="H78"/>
  <c r="F78"/>
  <c r="E78"/>
  <c r="I251" i="5"/>
  <c r="H251"/>
  <c r="F251"/>
  <c r="E251"/>
  <c r="A6" i="9"/>
  <c r="K6" s="1"/>
  <c r="E172" i="13"/>
  <c r="I172"/>
  <c r="H172"/>
  <c r="F172"/>
  <c r="I42" i="5"/>
  <c r="H42"/>
  <c r="F42"/>
  <c r="E42"/>
  <c r="I159"/>
  <c r="H159"/>
  <c r="F159"/>
  <c r="E159"/>
  <c r="I157"/>
  <c r="H157"/>
  <c r="F157"/>
  <c r="E157"/>
  <c r="H218"/>
  <c r="F218"/>
  <c r="E218"/>
  <c r="I218"/>
  <c r="H5" i="9"/>
  <c r="F5"/>
  <c r="E5"/>
  <c r="I5"/>
  <c r="I153"/>
  <c r="H153"/>
  <c r="F153"/>
  <c r="E153"/>
  <c r="E262" i="5"/>
  <c r="I262"/>
  <c r="H262"/>
  <c r="F262"/>
  <c r="I272"/>
  <c r="H272"/>
  <c r="F272"/>
  <c r="E272"/>
  <c r="A15"/>
  <c r="K15" s="1"/>
  <c r="H55" i="13"/>
  <c r="F55"/>
  <c r="E55"/>
  <c r="I55"/>
  <c r="H41" i="5"/>
  <c r="I41"/>
  <c r="E41"/>
  <c r="F41"/>
  <c r="I135"/>
  <c r="F135"/>
  <c r="E135"/>
  <c r="H135"/>
  <c r="F245" i="9"/>
  <c r="E245"/>
  <c r="H245"/>
  <c r="I245"/>
  <c r="I160" i="13"/>
  <c r="H160"/>
  <c r="F160"/>
  <c r="E160"/>
  <c r="I185"/>
  <c r="H185"/>
  <c r="F185"/>
  <c r="E185"/>
  <c r="I96"/>
  <c r="H96"/>
  <c r="F96"/>
  <c r="E96"/>
  <c r="H192" i="5"/>
  <c r="F192"/>
  <c r="E192"/>
  <c r="I192"/>
  <c r="E5" i="13"/>
  <c r="I5"/>
  <c r="H5"/>
  <c r="F5"/>
  <c r="F165" i="5"/>
  <c r="E165"/>
  <c r="I165"/>
  <c r="H165"/>
  <c r="H46"/>
  <c r="F46"/>
  <c r="E46"/>
  <c r="I46"/>
  <c r="I235"/>
  <c r="H235"/>
  <c r="F235"/>
  <c r="E235"/>
  <c r="I183" i="13"/>
  <c r="H183"/>
  <c r="F183"/>
  <c r="E183"/>
  <c r="H144" i="5"/>
  <c r="E144"/>
  <c r="F144"/>
  <c r="I144"/>
  <c r="I123"/>
  <c r="H123"/>
  <c r="F123"/>
  <c r="E123"/>
  <c r="I3"/>
  <c r="H3"/>
  <c r="F3"/>
  <c r="E3"/>
  <c r="I101"/>
  <c r="H101"/>
  <c r="F101"/>
  <c r="E101"/>
  <c r="I271"/>
  <c r="H271"/>
  <c r="F271"/>
  <c r="E271"/>
  <c r="I114" i="13"/>
  <c r="H114"/>
  <c r="F114"/>
  <c r="E114"/>
  <c r="I35"/>
  <c r="H35"/>
  <c r="F35"/>
  <c r="E35"/>
  <c r="H141" i="5"/>
  <c r="F141"/>
  <c r="I141"/>
  <c r="E141"/>
  <c r="E136"/>
  <c r="I136"/>
  <c r="H136"/>
  <c r="F136"/>
  <c r="H13" i="13"/>
  <c r="F13"/>
  <c r="E13"/>
  <c r="I13"/>
  <c r="E45"/>
  <c r="I45"/>
  <c r="H45"/>
  <c r="F45"/>
  <c r="I16" i="9"/>
  <c r="H16"/>
  <c r="F16"/>
  <c r="E16"/>
  <c r="F59"/>
  <c r="E59"/>
  <c r="I59"/>
  <c r="H59"/>
  <c r="E246" i="5"/>
  <c r="I246"/>
  <c r="H246"/>
  <c r="F246"/>
  <c r="I27" i="13"/>
  <c r="F27"/>
  <c r="E27"/>
  <c r="H27"/>
  <c r="I90" i="5"/>
  <c r="H90"/>
  <c r="F90"/>
  <c r="E90"/>
  <c r="I48" i="13"/>
  <c r="H48"/>
  <c r="F48"/>
  <c r="E48"/>
  <c r="I32" i="5"/>
  <c r="F32"/>
  <c r="E32"/>
  <c r="H32"/>
  <c r="I166" i="13"/>
  <c r="H166"/>
  <c r="F166"/>
  <c r="E166"/>
  <c r="I129"/>
  <c r="H129"/>
  <c r="F129"/>
  <c r="E129"/>
  <c r="E98" i="5"/>
  <c r="I98"/>
  <c r="H98"/>
  <c r="F98"/>
  <c r="I99" i="9"/>
  <c r="H99"/>
  <c r="F99"/>
  <c r="E99"/>
  <c r="I51" i="5"/>
  <c r="E51"/>
  <c r="H51"/>
  <c r="F51"/>
  <c r="I168" i="13"/>
  <c r="H168"/>
  <c r="F168"/>
  <c r="E168"/>
  <c r="I5" i="5"/>
  <c r="H5"/>
  <c r="F5"/>
  <c r="E5"/>
  <c r="I147" i="13"/>
  <c r="H147"/>
  <c r="F147"/>
  <c r="E147"/>
  <c r="F125"/>
  <c r="E125"/>
  <c r="I125"/>
  <c r="H125"/>
  <c r="I152"/>
  <c r="H152"/>
  <c r="F152"/>
  <c r="E152"/>
  <c r="F277" i="5"/>
  <c r="E277"/>
  <c r="I277"/>
  <c r="H277"/>
  <c r="I264"/>
  <c r="H264"/>
  <c r="F264"/>
  <c r="E264"/>
  <c r="I174"/>
  <c r="H174"/>
  <c r="F174"/>
  <c r="E174"/>
  <c r="I143"/>
  <c r="E143"/>
  <c r="H143"/>
  <c r="F143"/>
  <c r="H28" i="13"/>
  <c r="E28"/>
  <c r="I28"/>
  <c r="F28"/>
  <c r="I260" i="9"/>
  <c r="H260"/>
  <c r="F260"/>
  <c r="E260"/>
  <c r="I206" i="5"/>
  <c r="H206"/>
  <c r="F206"/>
  <c r="E206"/>
  <c r="E112" i="13"/>
  <c r="I112"/>
  <c r="H112"/>
  <c r="F112"/>
  <c r="I115" i="5"/>
  <c r="H115"/>
  <c r="F115"/>
  <c r="E115"/>
  <c r="E210"/>
  <c r="I210"/>
  <c r="H210"/>
  <c r="F210"/>
  <c r="F100" i="13"/>
  <c r="E100"/>
  <c r="I100"/>
  <c r="H100"/>
  <c r="E62"/>
  <c r="H62"/>
  <c r="F62"/>
  <c r="I62"/>
  <c r="H64" i="5"/>
  <c r="E64"/>
  <c r="I64"/>
  <c r="F64"/>
  <c r="I44"/>
  <c r="H44"/>
  <c r="F44"/>
  <c r="E44"/>
  <c r="I14" i="13"/>
  <c r="H14"/>
  <c r="E14"/>
  <c r="F14"/>
  <c r="I174" i="9"/>
  <c r="H174"/>
  <c r="F174"/>
  <c r="E174"/>
  <c r="E74" i="13"/>
  <c r="I74"/>
  <c r="H74"/>
  <c r="F74"/>
  <c r="E201" i="5"/>
  <c r="H201"/>
  <c r="I201"/>
  <c r="F201"/>
  <c r="H184"/>
  <c r="F184"/>
  <c r="E184"/>
  <c r="I184"/>
  <c r="I198" i="9"/>
  <c r="H198"/>
  <c r="F198"/>
  <c r="E198"/>
  <c r="I137" i="13"/>
  <c r="H137"/>
  <c r="F137"/>
  <c r="E137"/>
  <c r="I172" i="5"/>
  <c r="H172"/>
  <c r="F172"/>
  <c r="E172"/>
  <c r="I44" i="13"/>
  <c r="H44"/>
  <c r="F44"/>
  <c r="E44"/>
  <c r="I83" i="5"/>
  <c r="H83"/>
  <c r="F83"/>
  <c r="E83"/>
  <c r="I165" i="13"/>
  <c r="H165"/>
  <c r="F165"/>
  <c r="E165"/>
  <c r="I51"/>
  <c r="H51"/>
  <c r="F51"/>
  <c r="E51"/>
  <c r="F25"/>
  <c r="E25"/>
  <c r="I25"/>
  <c r="H25"/>
  <c r="I175"/>
  <c r="H175"/>
  <c r="F175"/>
  <c r="E175"/>
  <c r="I205" i="5"/>
  <c r="H205"/>
  <c r="F205"/>
  <c r="E205"/>
  <c r="E194"/>
  <c r="I194"/>
  <c r="H194"/>
  <c r="F194"/>
  <c r="H278" i="9"/>
  <c r="F278"/>
  <c r="E278"/>
  <c r="I278"/>
  <c r="I46" i="13"/>
  <c r="H46"/>
  <c r="F46"/>
  <c r="E46"/>
  <c r="H57" i="5"/>
  <c r="F57"/>
  <c r="I57"/>
  <c r="E57"/>
  <c r="I112" i="9"/>
  <c r="H112"/>
  <c r="F112"/>
  <c r="E112"/>
  <c r="E66" i="5"/>
  <c r="I66"/>
  <c r="H66"/>
  <c r="F66"/>
  <c r="I156"/>
  <c r="H156"/>
  <c r="F156"/>
  <c r="E156"/>
  <c r="I18" i="13"/>
  <c r="H18"/>
  <c r="F18"/>
  <c r="E18"/>
  <c r="I132"/>
  <c r="H132"/>
  <c r="F132"/>
  <c r="E132"/>
  <c r="E104" i="5"/>
  <c r="H104"/>
  <c r="I104"/>
  <c r="F104"/>
  <c r="I12"/>
  <c r="H12"/>
  <c r="E12"/>
  <c r="F12"/>
  <c r="I226" i="9"/>
  <c r="H226"/>
  <c r="F226"/>
  <c r="E226"/>
  <c r="I89" i="13"/>
  <c r="H89"/>
  <c r="F89"/>
  <c r="E89"/>
  <c r="I64"/>
  <c r="H64"/>
  <c r="F64"/>
  <c r="E64"/>
  <c r="I233" i="5"/>
  <c r="H233"/>
  <c r="F233"/>
  <c r="E233"/>
  <c r="H28"/>
  <c r="F28"/>
  <c r="I28"/>
  <c r="E28"/>
  <c r="I75"/>
  <c r="H75"/>
  <c r="F75"/>
  <c r="E75"/>
  <c r="A21"/>
  <c r="K21" s="1"/>
  <c r="F94" i="9"/>
  <c r="E94"/>
  <c r="I94"/>
  <c r="H94"/>
  <c r="I148" i="5"/>
  <c r="H148"/>
  <c r="F148"/>
  <c r="E148"/>
  <c r="F78"/>
  <c r="E78"/>
  <c r="I78"/>
  <c r="H78"/>
  <c r="H257"/>
  <c r="I257"/>
  <c r="F257"/>
  <c r="E257"/>
  <c r="E183"/>
  <c r="I183"/>
  <c r="F183"/>
  <c r="H183"/>
  <c r="I32" i="13"/>
  <c r="H32"/>
  <c r="F32"/>
  <c r="E32"/>
  <c r="I99" i="5"/>
  <c r="H99"/>
  <c r="F99"/>
  <c r="E99"/>
  <c r="I23" i="13"/>
  <c r="H23"/>
  <c r="F23"/>
  <c r="E23"/>
  <c r="F261" i="5"/>
  <c r="E261"/>
  <c r="I261"/>
  <c r="H261"/>
  <c r="F113"/>
  <c r="I113"/>
  <c r="H113"/>
  <c r="E113"/>
  <c r="I111"/>
  <c r="E111"/>
  <c r="H111"/>
  <c r="F111"/>
  <c r="I33" i="13"/>
  <c r="H33"/>
  <c r="F33"/>
  <c r="E33"/>
  <c r="I10" i="5"/>
  <c r="H10"/>
  <c r="F10"/>
  <c r="I58"/>
  <c r="H58"/>
  <c r="F58"/>
  <c r="E58"/>
  <c r="I34" i="13"/>
  <c r="H34"/>
  <c r="F34"/>
  <c r="E34"/>
  <c r="E47" i="9"/>
  <c r="I47"/>
  <c r="H47"/>
  <c r="F47"/>
  <c r="H160" i="5"/>
  <c r="F160"/>
  <c r="E160"/>
  <c r="I160"/>
  <c r="H168"/>
  <c r="E168"/>
  <c r="I168"/>
  <c r="F168"/>
  <c r="F177"/>
  <c r="E177"/>
  <c r="I177"/>
  <c r="H177"/>
  <c r="I171"/>
  <c r="H171"/>
  <c r="F171"/>
  <c r="E171"/>
  <c r="F286" i="9"/>
  <c r="E286"/>
  <c r="I286"/>
  <c r="H286"/>
  <c r="H276" i="5"/>
  <c r="F276"/>
  <c r="E276"/>
  <c r="I276"/>
  <c r="I270" i="9"/>
  <c r="H270"/>
  <c r="F270"/>
  <c r="E270"/>
  <c r="E146" i="5"/>
  <c r="I146"/>
  <c r="H146"/>
  <c r="F146"/>
  <c r="E54" i="13"/>
  <c r="H54"/>
  <c r="F54"/>
  <c r="I54"/>
  <c r="F258" i="5"/>
  <c r="H258"/>
  <c r="E258"/>
  <c r="I258"/>
  <c r="I236"/>
  <c r="H236"/>
  <c r="F236"/>
  <c r="E236"/>
  <c r="A12"/>
  <c r="K12" s="1"/>
  <c r="I59"/>
  <c r="H59"/>
  <c r="F59"/>
  <c r="E59"/>
  <c r="I155"/>
  <c r="H155"/>
  <c r="F155"/>
  <c r="E155"/>
  <c r="I117" i="13"/>
  <c r="H117"/>
  <c r="F117"/>
  <c r="E117"/>
  <c r="F197" i="5"/>
  <c r="E197"/>
  <c r="I197"/>
  <c r="H197"/>
  <c r="I274"/>
  <c r="H274"/>
  <c r="F274"/>
  <c r="E274"/>
  <c r="H110" i="13"/>
  <c r="F110"/>
  <c r="E110"/>
  <c r="I110"/>
  <c r="I266" i="5"/>
  <c r="H266"/>
  <c r="F266"/>
  <c r="E266"/>
  <c r="I275"/>
  <c r="H275"/>
  <c r="F275"/>
  <c r="E275"/>
  <c r="I3" i="13"/>
  <c r="H3"/>
  <c r="F3"/>
  <c r="E3"/>
  <c r="E44" i="9"/>
  <c r="F44"/>
  <c r="I44"/>
  <c r="H44"/>
  <c r="I71" i="5"/>
  <c r="H71"/>
  <c r="F71"/>
  <c r="E71"/>
  <c r="I237"/>
  <c r="H237"/>
  <c r="E237"/>
  <c r="F237"/>
  <c r="I146" i="13"/>
  <c r="H146"/>
  <c r="F146"/>
  <c r="E146"/>
  <c r="I157" i="9"/>
  <c r="H157"/>
  <c r="F157"/>
  <c r="E157"/>
  <c r="I49"/>
  <c r="H49"/>
  <c r="F49"/>
  <c r="E49"/>
  <c r="I26" i="5"/>
  <c r="E26"/>
  <c r="H26"/>
  <c r="F26"/>
  <c r="F233" i="9"/>
  <c r="I233"/>
  <c r="E233"/>
  <c r="H233"/>
  <c r="I255" i="5"/>
  <c r="H255"/>
  <c r="F255"/>
  <c r="E255"/>
  <c r="I142" i="13"/>
  <c r="H142"/>
  <c r="F142"/>
  <c r="E142"/>
  <c r="E114" i="5"/>
  <c r="I114"/>
  <c r="H114"/>
  <c r="F114"/>
  <c r="H52" i="13"/>
  <c r="I52"/>
  <c r="F52"/>
  <c r="E52"/>
  <c r="H127" i="9"/>
  <c r="F127"/>
  <c r="E127"/>
  <c r="I127"/>
  <c r="I75"/>
  <c r="H75"/>
  <c r="F75"/>
  <c r="E75"/>
  <c r="F39" i="13"/>
  <c r="I39"/>
  <c r="H39"/>
  <c r="E39"/>
  <c r="I68"/>
  <c r="H68"/>
  <c r="F68"/>
  <c r="E68"/>
  <c r="H93" i="5"/>
  <c r="F93"/>
  <c r="E93"/>
  <c r="I93"/>
  <c r="I24"/>
  <c r="H24"/>
  <c r="F24"/>
  <c r="E24"/>
  <c r="I88" i="13"/>
  <c r="H88"/>
  <c r="F88"/>
  <c r="E88"/>
  <c r="H18" i="9"/>
  <c r="F18"/>
  <c r="E18"/>
  <c r="I18"/>
  <c r="I219"/>
  <c r="F219"/>
  <c r="E219"/>
  <c r="H219"/>
  <c r="E68" i="5"/>
  <c r="I68"/>
  <c r="H68"/>
  <c r="F68"/>
  <c r="F193"/>
  <c r="E193"/>
  <c r="H193"/>
  <c r="I193"/>
  <c r="A29"/>
  <c r="K29" s="1"/>
  <c r="H180"/>
  <c r="F180"/>
  <c r="E180"/>
  <c r="I180"/>
  <c r="I221" i="9"/>
  <c r="H221"/>
  <c r="F221"/>
  <c r="E221"/>
  <c r="I55" i="5"/>
  <c r="E55"/>
  <c r="F55"/>
  <c r="H55"/>
  <c r="H116" i="13"/>
  <c r="F116"/>
  <c r="E116"/>
  <c r="I116"/>
  <c r="E216" i="5"/>
  <c r="H216"/>
  <c r="F216"/>
  <c r="I216"/>
  <c r="H77"/>
  <c r="F77"/>
  <c r="I77"/>
  <c r="E77"/>
  <c r="H34" i="9"/>
  <c r="E34"/>
  <c r="I34"/>
  <c r="F34"/>
  <c r="I124" i="5"/>
  <c r="H124"/>
  <c r="F124"/>
  <c r="E124"/>
  <c r="A32"/>
  <c r="K32" s="1"/>
  <c r="I25"/>
  <c r="H25"/>
  <c r="F25"/>
  <c r="E25"/>
  <c r="H40" i="13"/>
  <c r="E40"/>
  <c r="I40"/>
  <c r="F40"/>
  <c r="I10"/>
  <c r="H10"/>
  <c r="F10"/>
  <c r="E10"/>
  <c r="E200" i="9"/>
  <c r="H200"/>
  <c r="F200"/>
  <c r="I200"/>
  <c r="I123" i="13"/>
  <c r="H123"/>
  <c r="F123"/>
  <c r="E123"/>
  <c r="I273" i="5"/>
  <c r="H273"/>
  <c r="F273"/>
  <c r="E273"/>
  <c r="I189"/>
  <c r="H189"/>
  <c r="F189"/>
  <c r="E189"/>
  <c r="I227"/>
  <c r="H227"/>
  <c r="F227"/>
  <c r="E227"/>
  <c r="I256" i="9"/>
  <c r="H256"/>
  <c r="F256"/>
  <c r="E256"/>
  <c r="I195" i="5"/>
  <c r="H195"/>
  <c r="F195"/>
  <c r="E195"/>
  <c r="I214"/>
  <c r="H214"/>
  <c r="F214"/>
  <c r="E214"/>
  <c r="H90" i="13"/>
  <c r="F90"/>
  <c r="E90"/>
  <c r="I90"/>
  <c r="I223" i="5"/>
  <c r="H223"/>
  <c r="F223"/>
  <c r="E223"/>
  <c r="H165" i="9"/>
  <c r="F165"/>
  <c r="E165"/>
  <c r="I165"/>
  <c r="F159" i="13"/>
  <c r="E159"/>
  <c r="H159"/>
  <c r="I159"/>
  <c r="E88" i="5"/>
  <c r="F88"/>
  <c r="I88"/>
  <c r="H88"/>
  <c r="E20" i="13"/>
  <c r="H20"/>
  <c r="F20"/>
  <c r="I20"/>
  <c r="I135"/>
  <c r="H135"/>
  <c r="F135"/>
  <c r="E135"/>
  <c r="I66"/>
  <c r="H66"/>
  <c r="F66"/>
  <c r="E66"/>
  <c r="E232" i="9"/>
  <c r="I232"/>
  <c r="H232"/>
  <c r="F232"/>
  <c r="E71"/>
  <c r="H71"/>
  <c r="F71"/>
  <c r="I71"/>
  <c r="I215"/>
  <c r="H215"/>
  <c r="F215"/>
  <c r="E215"/>
  <c r="I95" i="5"/>
  <c r="E95"/>
  <c r="F95"/>
  <c r="H95"/>
  <c r="I259"/>
  <c r="E259"/>
  <c r="H259"/>
  <c r="F259"/>
  <c r="H170"/>
  <c r="F170"/>
  <c r="E170"/>
  <c r="I170"/>
  <c r="E228" i="9"/>
  <c r="I228"/>
  <c r="H228"/>
  <c r="F228"/>
  <c r="I20"/>
  <c r="H20"/>
  <c r="F20"/>
  <c r="E20"/>
  <c r="I101"/>
  <c r="H101"/>
  <c r="F101"/>
  <c r="E101"/>
  <c r="E72" i="5"/>
  <c r="I72"/>
  <c r="H72"/>
  <c r="F72"/>
  <c r="I52"/>
  <c r="E52"/>
  <c r="H52"/>
  <c r="F52"/>
  <c r="I167"/>
  <c r="H167"/>
  <c r="F167"/>
  <c r="E167"/>
  <c r="I77" i="13"/>
  <c r="H77"/>
  <c r="F77"/>
  <c r="E77"/>
  <c r="F15" i="9"/>
  <c r="E15"/>
  <c r="I15"/>
  <c r="H15"/>
  <c r="E19" i="13"/>
  <c r="I19"/>
  <c r="H19"/>
  <c r="F19"/>
  <c r="I53" i="5"/>
  <c r="H53"/>
  <c r="F53"/>
  <c r="E53"/>
  <c r="A11"/>
  <c r="K11" s="1"/>
  <c r="H148" i="13"/>
  <c r="F148"/>
  <c r="E148"/>
  <c r="I148"/>
  <c r="I265" i="5"/>
  <c r="H265"/>
  <c r="F265"/>
  <c r="E265"/>
  <c r="F161" i="13"/>
  <c r="I161"/>
  <c r="H161"/>
  <c r="E161"/>
  <c r="I239" i="5"/>
  <c r="H239"/>
  <c r="F239"/>
  <c r="E239"/>
  <c r="F50"/>
  <c r="I50"/>
  <c r="H50"/>
  <c r="E50"/>
  <c r="H109"/>
  <c r="F109"/>
  <c r="I109"/>
  <c r="E109"/>
  <c r="I138"/>
  <c r="H138"/>
  <c r="F138"/>
  <c r="E138"/>
  <c r="F213"/>
  <c r="E213"/>
  <c r="I213"/>
  <c r="H213"/>
  <c r="H23"/>
  <c r="F23"/>
  <c r="I23"/>
  <c r="E23"/>
  <c r="E119"/>
  <c r="F119"/>
  <c r="I119"/>
  <c r="H119"/>
  <c r="I87"/>
  <c r="H87"/>
  <c r="F87"/>
  <c r="E87"/>
  <c r="I41" i="13"/>
  <c r="H41"/>
  <c r="F41"/>
  <c r="E41"/>
  <c r="F121" i="5"/>
  <c r="E121"/>
  <c r="I121"/>
  <c r="H121"/>
  <c r="H202"/>
  <c r="F202"/>
  <c r="E202"/>
  <c r="I202"/>
  <c r="I254"/>
  <c r="H254"/>
  <c r="F254"/>
  <c r="E254"/>
  <c r="I29" i="13"/>
  <c r="H29"/>
  <c r="F29"/>
  <c r="E29"/>
  <c r="I118" i="5"/>
  <c r="H118"/>
  <c r="F118"/>
  <c r="E118"/>
  <c r="E183" i="9"/>
  <c r="F183"/>
  <c r="I183"/>
  <c r="H183"/>
  <c r="I87"/>
  <c r="H87"/>
  <c r="F87"/>
  <c r="E87"/>
  <c r="F229" i="5"/>
  <c r="I229"/>
  <c r="H229"/>
  <c r="E229"/>
  <c r="I7"/>
  <c r="H7"/>
  <c r="F7"/>
  <c r="E7"/>
  <c r="I140" i="13"/>
  <c r="H140"/>
  <c r="F140"/>
  <c r="E140"/>
  <c r="I269" i="5"/>
  <c r="H269"/>
  <c r="F269"/>
  <c r="E269"/>
  <c r="E285" i="9"/>
  <c r="I285"/>
  <c r="H285"/>
  <c r="F285"/>
  <c r="I187" i="13"/>
  <c r="H187"/>
  <c r="F187"/>
  <c r="E187"/>
  <c r="I282" i="5"/>
  <c r="H282"/>
  <c r="F282"/>
  <c r="E282"/>
  <c r="I190"/>
  <c r="H190"/>
  <c r="F190"/>
  <c r="E190"/>
  <c r="I22" i="13"/>
  <c r="H22"/>
  <c r="F22"/>
  <c r="E22"/>
  <c r="I106" i="9"/>
  <c r="H106"/>
  <c r="F106"/>
  <c r="E106"/>
  <c r="I56" i="5"/>
  <c r="H56"/>
  <c r="F56"/>
  <c r="E56"/>
  <c r="I58" i="9"/>
  <c r="H58"/>
  <c r="F58"/>
  <c r="E58"/>
  <c r="H208" i="5"/>
  <c r="F208"/>
  <c r="E208"/>
  <c r="I208"/>
  <c r="I17"/>
  <c r="H17"/>
  <c r="F17"/>
  <c r="E17"/>
  <c r="H170" i="9"/>
  <c r="E170"/>
  <c r="I170"/>
  <c r="F170"/>
  <c r="I180" i="13"/>
  <c r="H180"/>
  <c r="F180"/>
  <c r="E180"/>
  <c r="I108" i="9"/>
  <c r="H108"/>
  <c r="F108"/>
  <c r="E108"/>
  <c r="E216"/>
  <c r="I216"/>
  <c r="H216"/>
  <c r="F216"/>
  <c r="I53" i="13"/>
  <c r="H53"/>
  <c r="F53"/>
  <c r="E53"/>
  <c r="E162" i="5"/>
  <c r="I162"/>
  <c r="H162"/>
  <c r="F162"/>
  <c r="I76"/>
  <c r="H76"/>
  <c r="F76"/>
  <c r="E76"/>
  <c r="I166"/>
  <c r="H166"/>
  <c r="F166"/>
  <c r="E166"/>
  <c r="F245"/>
  <c r="I245"/>
  <c r="H245"/>
  <c r="E245"/>
  <c r="I156" i="13"/>
  <c r="H156"/>
  <c r="F156"/>
  <c r="E156"/>
  <c r="F85"/>
  <c r="E85"/>
  <c r="I85"/>
  <c r="H85"/>
  <c r="I10" i="9"/>
  <c r="H10"/>
  <c r="F10"/>
  <c r="E10"/>
  <c r="H263" i="5"/>
  <c r="F263"/>
  <c r="E263"/>
  <c r="I263"/>
  <c r="I283" i="9"/>
  <c r="H283"/>
  <c r="F283"/>
  <c r="E283"/>
  <c r="I160"/>
  <c r="H160"/>
  <c r="F160"/>
  <c r="E160"/>
  <c r="F39" i="5"/>
  <c r="H39"/>
  <c r="I39"/>
  <c r="E39"/>
  <c r="I151" i="13"/>
  <c r="H151"/>
  <c r="F151"/>
  <c r="E151"/>
  <c r="H80" i="5"/>
  <c r="E80"/>
  <c r="I80"/>
  <c r="F80"/>
  <c r="H182" i="13"/>
  <c r="F182"/>
  <c r="E182"/>
  <c r="I182"/>
  <c r="M29" l="1"/>
  <c r="AD3" i="9"/>
  <c r="D217" i="10"/>
  <c r="D87" i="12"/>
  <c r="D222" i="8"/>
  <c r="D264" i="12"/>
  <c r="E6" i="6"/>
  <c r="D6" s="1"/>
  <c r="AG3" i="5"/>
  <c r="E86" i="6"/>
  <c r="D86" s="1"/>
  <c r="D2" i="10"/>
  <c r="E105" i="6"/>
  <c r="D105" s="1"/>
  <c r="J17" i="11"/>
  <c r="D142" i="10"/>
  <c r="D219" i="12"/>
  <c r="AC3" i="7"/>
  <c r="E202" i="6"/>
  <c r="D202" s="1"/>
  <c r="D78" i="10"/>
  <c r="C78" s="1" a="1"/>
  <c r="C78" s="1"/>
  <c r="E217"/>
  <c r="C217" a="1"/>
  <c r="C217" s="1"/>
  <c r="A217" a="1"/>
  <c r="A217" s="1"/>
  <c r="B217" a="1"/>
  <c r="B217" s="1"/>
  <c r="B78" a="1"/>
  <c r="B78" s="1"/>
  <c r="E78"/>
  <c r="C105" i="6" a="1"/>
  <c r="C105" s="1"/>
  <c r="B105" a="1"/>
  <c r="B105" s="1"/>
  <c r="F105"/>
  <c r="A105" a="1"/>
  <c r="A105" s="1"/>
  <c r="M10" i="5"/>
  <c r="AG4"/>
  <c r="F202" i="6"/>
  <c r="B202" a="1"/>
  <c r="B202" s="1"/>
  <c r="A202" a="1"/>
  <c r="A202" s="1"/>
  <c r="C202" a="1"/>
  <c r="C202" s="1"/>
  <c r="C264" i="12" a="1"/>
  <c r="C264" s="1"/>
  <c r="B264" a="1"/>
  <c r="B264" s="1"/>
  <c r="E264"/>
  <c r="A264" a="1"/>
  <c r="A264" s="1"/>
  <c r="C87" a="1"/>
  <c r="C87" s="1"/>
  <c r="B87" a="1"/>
  <c r="B87" s="1"/>
  <c r="A87" a="1"/>
  <c r="A87" s="1"/>
  <c r="E87"/>
  <c r="E219"/>
  <c r="A219" a="1"/>
  <c r="A219" s="1"/>
  <c r="C219" a="1"/>
  <c r="C219" s="1"/>
  <c r="B219" a="1"/>
  <c r="B219" s="1"/>
  <c r="C86" i="6" a="1"/>
  <c r="C86" s="1"/>
  <c r="B86" a="1"/>
  <c r="B86" s="1"/>
  <c r="F86"/>
  <c r="A86" a="1"/>
  <c r="A86" s="1"/>
  <c r="F6"/>
  <c r="C6" s="1" a="1"/>
  <c r="C6" s="1"/>
  <c r="E222" i="8"/>
  <c r="C222" a="1"/>
  <c r="C222" s="1"/>
  <c r="B222" a="1"/>
  <c r="B222" s="1"/>
  <c r="A222" a="1"/>
  <c r="A222" s="1"/>
  <c r="AP13" i="16"/>
  <c r="M31" i="13"/>
  <c r="C142" i="10" a="1"/>
  <c r="C142" s="1"/>
  <c r="B142" a="1"/>
  <c r="B142" s="1"/>
  <c r="A142" a="1"/>
  <c r="A142" s="1"/>
  <c r="E142"/>
  <c r="C2" a="1"/>
  <c r="C2" s="1"/>
  <c r="A2" a="1"/>
  <c r="A2" s="1"/>
  <c r="E2"/>
  <c r="B2" s="1" a="1"/>
  <c r="B2" s="1"/>
  <c r="M10" i="9"/>
  <c r="AD4"/>
  <c r="J5" i="7"/>
  <c r="M38" i="5" s="1"/>
  <c r="AC4" i="7"/>
  <c r="AN10" i="11"/>
  <c r="J10"/>
  <c r="M43" i="9"/>
  <c r="D233" i="12"/>
  <c r="D58"/>
  <c r="E56" i="6"/>
  <c r="D56" s="1"/>
  <c r="E208"/>
  <c r="D208" s="1"/>
  <c r="D85" i="10"/>
  <c r="D7"/>
  <c r="D68" i="8"/>
  <c r="D46"/>
  <c r="D261"/>
  <c r="D90" i="12"/>
  <c r="D163"/>
  <c r="D103"/>
  <c r="E24" i="6"/>
  <c r="D24" s="1"/>
  <c r="E31"/>
  <c r="D31" s="1"/>
  <c r="D83" i="10"/>
  <c r="D185"/>
  <c r="D130" i="8"/>
  <c r="D77"/>
  <c r="D263"/>
  <c r="D156" i="12"/>
  <c r="D97"/>
  <c r="E30" i="6"/>
  <c r="D30" s="1"/>
  <c r="D103" i="10"/>
  <c r="D193"/>
  <c r="D229" i="8"/>
  <c r="D286"/>
  <c r="D150" i="12"/>
  <c r="D168"/>
  <c r="D113"/>
  <c r="E168" i="6"/>
  <c r="D168" s="1"/>
  <c r="E232"/>
  <c r="D232" s="1"/>
  <c r="D157" i="10"/>
  <c r="D70"/>
  <c r="D142" i="8"/>
  <c r="D38"/>
  <c r="D193"/>
  <c r="D243" i="12"/>
  <c r="D139"/>
  <c r="D235"/>
  <c r="E196" i="6"/>
  <c r="D196" s="1"/>
  <c r="E122"/>
  <c r="D122" s="1"/>
  <c r="E201"/>
  <c r="D201" s="1"/>
  <c r="D167" i="10"/>
  <c r="D168" i="8"/>
  <c r="D54"/>
  <c r="D6" i="12"/>
  <c r="D166"/>
  <c r="D110"/>
  <c r="D225"/>
  <c r="F3" i="16"/>
  <c r="E14" i="6"/>
  <c r="D14" s="1"/>
  <c r="E155"/>
  <c r="D155" s="1"/>
  <c r="E118"/>
  <c r="D118" s="1"/>
  <c r="D72" i="10"/>
  <c r="D68"/>
  <c r="D204" i="8"/>
  <c r="D21"/>
  <c r="D262"/>
  <c r="D61" i="12"/>
  <c r="D174"/>
  <c r="D232"/>
  <c r="E117" i="6"/>
  <c r="D117" s="1"/>
  <c r="E63"/>
  <c r="D63" s="1"/>
  <c r="E233"/>
  <c r="D233" s="1"/>
  <c r="D40" i="10"/>
  <c r="D97"/>
  <c r="D37" i="8"/>
  <c r="D67"/>
  <c r="D253" i="12"/>
  <c r="D142"/>
  <c r="E101" i="6"/>
  <c r="D101" s="1"/>
  <c r="E92"/>
  <c r="D92" s="1"/>
  <c r="E189"/>
  <c r="D189" s="1"/>
  <c r="D144" i="10"/>
  <c r="D84"/>
  <c r="D234" i="8"/>
  <c r="D184"/>
  <c r="D124"/>
  <c r="D246" i="12"/>
  <c r="D284"/>
  <c r="D153"/>
  <c r="D180"/>
  <c r="E226" i="6"/>
  <c r="D226" s="1"/>
  <c r="E209"/>
  <c r="D209" s="1"/>
  <c r="E116"/>
  <c r="D116" s="1"/>
  <c r="E95"/>
  <c r="D95" s="1"/>
  <c r="E80"/>
  <c r="D80" s="1"/>
  <c r="D67" i="10"/>
  <c r="D130"/>
  <c r="D136"/>
  <c r="D228" i="8"/>
  <c r="D287"/>
  <c r="D80"/>
  <c r="D285"/>
  <c r="D265" i="12"/>
  <c r="D210"/>
  <c r="D234"/>
  <c r="E220" i="6"/>
  <c r="D220" s="1"/>
  <c r="E221"/>
  <c r="D221" s="1"/>
  <c r="D133" i="10"/>
  <c r="D7" i="8"/>
  <c r="D96"/>
  <c r="D199"/>
  <c r="D208" i="12"/>
  <c r="D77"/>
  <c r="D12"/>
  <c r="D13"/>
  <c r="D147"/>
  <c r="D297"/>
  <c r="D134"/>
  <c r="D74"/>
  <c r="D254"/>
  <c r="D229"/>
  <c r="D86"/>
  <c r="D249"/>
  <c r="D268"/>
  <c r="D191"/>
  <c r="D277"/>
  <c r="D3"/>
  <c r="D260"/>
  <c r="D259"/>
  <c r="D212"/>
  <c r="E62" i="6"/>
  <c r="D62" s="1"/>
  <c r="E216"/>
  <c r="D216" s="1"/>
  <c r="E254"/>
  <c r="D254" s="1"/>
  <c r="E165"/>
  <c r="D165" s="1"/>
  <c r="E28"/>
  <c r="D28" s="1"/>
  <c r="E258"/>
  <c r="D258" s="1"/>
  <c r="E123"/>
  <c r="D123" s="1"/>
  <c r="E187"/>
  <c r="D187" s="1"/>
  <c r="E162"/>
  <c r="D162" s="1"/>
  <c r="E4"/>
  <c r="D4" s="1"/>
  <c r="E139"/>
  <c r="D139" s="1"/>
  <c r="E218"/>
  <c r="D218" s="1"/>
  <c r="E237"/>
  <c r="D237" s="1"/>
  <c r="E112"/>
  <c r="D112" s="1"/>
  <c r="E179"/>
  <c r="D179" s="1"/>
  <c r="E198"/>
  <c r="D198" s="1"/>
  <c r="D27" i="10"/>
  <c r="D176"/>
  <c r="D184"/>
  <c r="D14"/>
  <c r="D15"/>
  <c r="D229"/>
  <c r="D107"/>
  <c r="D168"/>
  <c r="D152"/>
  <c r="D171"/>
  <c r="D108"/>
  <c r="D236"/>
  <c r="D129"/>
  <c r="D13"/>
  <c r="D126"/>
  <c r="D282" i="8"/>
  <c r="D62"/>
  <c r="D100"/>
  <c r="D75"/>
  <c r="D14"/>
  <c r="D138"/>
  <c r="D145"/>
  <c r="D29"/>
  <c r="D116"/>
  <c r="D16"/>
  <c r="D74"/>
  <c r="D112"/>
  <c r="D131"/>
  <c r="D150"/>
  <c r="D137"/>
  <c r="D172"/>
  <c r="D251"/>
  <c r="D215"/>
  <c r="D252" i="12"/>
  <c r="D56"/>
  <c r="D280"/>
  <c r="E219" i="6"/>
  <c r="D219" s="1"/>
  <c r="E58"/>
  <c r="D58" s="1"/>
  <c r="D235" i="10"/>
  <c r="D135"/>
  <c r="D177"/>
  <c r="D210" i="8"/>
  <c r="D242"/>
  <c r="D200"/>
  <c r="D303" i="12"/>
  <c r="D125"/>
  <c r="D81"/>
  <c r="E18" i="6"/>
  <c r="D18" s="1"/>
  <c r="E74"/>
  <c r="D74" s="1"/>
  <c r="E153"/>
  <c r="D153" s="1"/>
  <c r="D147" i="10"/>
  <c r="D108" i="12"/>
  <c r="D183"/>
  <c r="D203"/>
  <c r="E10" i="6"/>
  <c r="D10" s="1"/>
  <c r="E109"/>
  <c r="D109" s="1"/>
  <c r="E70"/>
  <c r="D70" s="1"/>
  <c r="D151" i="10"/>
  <c r="D49" i="8"/>
  <c r="D84"/>
  <c r="D22"/>
  <c r="D255" i="12"/>
  <c r="D242"/>
  <c r="D193"/>
  <c r="E94" i="6"/>
  <c r="D94" s="1"/>
  <c r="E106"/>
  <c r="D106" s="1"/>
  <c r="D160" i="10"/>
  <c r="D180"/>
  <c r="D270" i="8"/>
  <c r="D275"/>
  <c r="D60"/>
  <c r="D269" i="12"/>
  <c r="D248"/>
  <c r="D157"/>
  <c r="E108" i="6"/>
  <c r="D108" s="1"/>
  <c r="E65"/>
  <c r="D65" s="1"/>
  <c r="E43"/>
  <c r="D43" s="1"/>
  <c r="D5" i="10"/>
  <c r="D189"/>
  <c r="D206"/>
  <c r="D122" i="8"/>
  <c r="D41"/>
  <c r="D209"/>
  <c r="D82" i="12"/>
  <c r="D169"/>
  <c r="E138" i="6"/>
  <c r="D138" s="1"/>
  <c r="D25" i="10"/>
  <c r="D89"/>
  <c r="D175" i="8"/>
  <c r="D70"/>
  <c r="D306" i="12"/>
  <c r="D282"/>
  <c r="D190"/>
  <c r="E110" i="6"/>
  <c r="D110" s="1"/>
  <c r="E173"/>
  <c r="D173" s="1"/>
  <c r="D224" i="10"/>
  <c r="D37"/>
  <c r="D260" i="8"/>
  <c r="D165"/>
  <c r="D241"/>
  <c r="D37" i="12"/>
  <c r="D285"/>
  <c r="D206"/>
  <c r="E8" i="6"/>
  <c r="D8" s="1"/>
  <c r="E17"/>
  <c r="D17" s="1"/>
  <c r="E249"/>
  <c r="D249" s="1"/>
  <c r="D79" i="10"/>
  <c r="D233"/>
  <c r="D246" i="8"/>
  <c r="D32" i="12"/>
  <c r="D201"/>
  <c r="D113" i="10"/>
  <c r="R13" i="16"/>
  <c r="M16" i="13"/>
  <c r="E36" i="6"/>
  <c r="D36" s="1"/>
  <c r="E97"/>
  <c r="D97" s="1"/>
  <c r="D117" i="10"/>
  <c r="D118"/>
  <c r="D24" i="8"/>
  <c r="D97"/>
  <c r="D134"/>
  <c r="D57" i="12"/>
  <c r="D121"/>
  <c r="D214"/>
  <c r="D31"/>
  <c r="D227"/>
  <c r="D301"/>
  <c r="D207"/>
  <c r="D76"/>
  <c r="D257"/>
  <c r="D9"/>
  <c r="D128"/>
  <c r="D4"/>
  <c r="D270"/>
  <c r="D195"/>
  <c r="D279"/>
  <c r="D7"/>
  <c r="D262"/>
  <c r="D267"/>
  <c r="D228"/>
  <c r="E156" i="6"/>
  <c r="D156" s="1"/>
  <c r="E260"/>
  <c r="D260" s="1"/>
  <c r="E158"/>
  <c r="D158" s="1"/>
  <c r="E252"/>
  <c r="D252" s="1"/>
  <c r="E42"/>
  <c r="D42" s="1"/>
  <c r="E262"/>
  <c r="E126"/>
  <c r="D126" s="1"/>
  <c r="E191"/>
  <c r="D191" s="1"/>
  <c r="E164"/>
  <c r="D164" s="1"/>
  <c r="E25"/>
  <c r="D25" s="1"/>
  <c r="E181"/>
  <c r="D181" s="1"/>
  <c r="E234"/>
  <c r="D234" s="1"/>
  <c r="E255"/>
  <c r="D255" s="1"/>
  <c r="E128"/>
  <c r="D128" s="1"/>
  <c r="E195"/>
  <c r="D195" s="1"/>
  <c r="E214"/>
  <c r="D214" s="1"/>
  <c r="D51" i="10"/>
  <c r="D88"/>
  <c r="D243"/>
  <c r="D58"/>
  <c r="D30"/>
  <c r="D237"/>
  <c r="D149"/>
  <c r="D191"/>
  <c r="D175"/>
  <c r="D194"/>
  <c r="D116"/>
  <c r="D244"/>
  <c r="D137"/>
  <c r="D29"/>
  <c r="D134"/>
  <c r="D191" i="8"/>
  <c r="D132"/>
  <c r="D106"/>
  <c r="D177"/>
  <c r="D43"/>
  <c r="D158"/>
  <c r="D189"/>
  <c r="D95"/>
  <c r="D135"/>
  <c r="D34"/>
  <c r="D93"/>
  <c r="D128"/>
  <c r="D147"/>
  <c r="D166"/>
  <c r="D153"/>
  <c r="D188"/>
  <c r="D267"/>
  <c r="D231"/>
  <c r="D80" i="12"/>
  <c r="D137"/>
  <c r="D307"/>
  <c r="E261" i="6"/>
  <c r="D261" s="1"/>
  <c r="E143"/>
  <c r="D143" s="1"/>
  <c r="E137"/>
  <c r="D137" s="1"/>
  <c r="D87" i="10"/>
  <c r="D156"/>
  <c r="D136" i="8"/>
  <c r="D231" i="12"/>
  <c r="D143"/>
  <c r="D91"/>
  <c r="D161"/>
  <c r="E5" i="6"/>
  <c r="D5" s="1"/>
  <c r="E69"/>
  <c r="D69" s="1"/>
  <c r="D192" i="10"/>
  <c r="D20"/>
  <c r="D143" i="8"/>
  <c r="D65"/>
  <c r="D265"/>
  <c r="D216"/>
  <c r="D45" i="12"/>
  <c r="D88"/>
  <c r="D119"/>
  <c r="E178" i="6"/>
  <c r="D178" s="1"/>
  <c r="E127"/>
  <c r="D127" s="1"/>
  <c r="E169"/>
  <c r="D169" s="1"/>
  <c r="D234" i="10"/>
  <c r="D65"/>
  <c r="D98" i="8"/>
  <c r="D272"/>
  <c r="D232"/>
  <c r="D106" i="12"/>
  <c r="D111"/>
  <c r="D116"/>
  <c r="E135" i="6"/>
  <c r="D135" s="1"/>
  <c r="E33"/>
  <c r="D33" s="1"/>
  <c r="E39"/>
  <c r="D39" s="1"/>
  <c r="E185"/>
  <c r="D185" s="1"/>
  <c r="D219" i="10"/>
  <c r="D52"/>
  <c r="D103" i="8"/>
  <c r="D25"/>
  <c r="D114" i="12"/>
  <c r="D120"/>
  <c r="E238" i="6"/>
  <c r="D238" s="1"/>
  <c r="E256"/>
  <c r="D256" s="1"/>
  <c r="D55" i="10"/>
  <c r="D60"/>
  <c r="D45" i="8"/>
  <c r="D279"/>
  <c r="D202" i="12"/>
  <c r="D278"/>
  <c r="D148"/>
  <c r="M16" i="9"/>
  <c r="K2"/>
  <c r="E235" i="6"/>
  <c r="D235" s="1"/>
  <c r="E213"/>
  <c r="D213" s="1"/>
  <c r="E99"/>
  <c r="D99" s="1"/>
  <c r="D38" i="10"/>
  <c r="D43"/>
  <c r="D86"/>
  <c r="D161" i="8"/>
  <c r="D233"/>
  <c r="D92"/>
  <c r="D273" i="12"/>
  <c r="D305"/>
  <c r="D126"/>
  <c r="E66" i="6"/>
  <c r="D66" s="1"/>
  <c r="E215"/>
  <c r="D215" s="1"/>
  <c r="E134"/>
  <c r="D134" s="1"/>
  <c r="D231" i="10"/>
  <c r="D76"/>
  <c r="D197" i="8"/>
  <c r="D86"/>
  <c r="D184" i="12"/>
  <c r="D2"/>
  <c r="D220"/>
  <c r="D164"/>
  <c r="E81" i="6"/>
  <c r="D81" s="1"/>
  <c r="E177"/>
  <c r="D177" s="1"/>
  <c r="E64"/>
  <c r="D64" s="1"/>
  <c r="D91" i="10"/>
  <c r="D101"/>
  <c r="D109" i="8"/>
  <c r="D59"/>
  <c r="D203"/>
  <c r="D96" i="12"/>
  <c r="D217"/>
  <c r="D224"/>
  <c r="D222"/>
  <c r="E107" i="6"/>
  <c r="D107" s="1"/>
  <c r="E180"/>
  <c r="D180" s="1"/>
  <c r="E205"/>
  <c r="D205" s="1"/>
  <c r="E259"/>
  <c r="D259" s="1"/>
  <c r="D143" i="10"/>
  <c r="D56"/>
  <c r="D220"/>
  <c r="D238"/>
  <c r="D170" i="8"/>
  <c r="D278"/>
  <c r="D36"/>
  <c r="D219"/>
  <c r="D140" i="12"/>
  <c r="D34"/>
  <c r="D266"/>
  <c r="D238"/>
  <c r="E119" i="6"/>
  <c r="D119" s="1"/>
  <c r="D195" i="10"/>
  <c r="D228"/>
  <c r="D187" i="8"/>
  <c r="D217"/>
  <c r="D121"/>
  <c r="D10" i="12"/>
  <c r="D21"/>
  <c r="D47"/>
  <c r="D117"/>
  <c r="D22"/>
  <c r="D159"/>
  <c r="D213"/>
  <c r="D118"/>
  <c r="D261"/>
  <c r="D51"/>
  <c r="D130"/>
  <c r="D11"/>
  <c r="D298"/>
  <c r="D199"/>
  <c r="D281"/>
  <c r="D23"/>
  <c r="D290"/>
  <c r="D275"/>
  <c r="D244"/>
  <c r="K4" i="5"/>
  <c r="M16"/>
  <c r="E87" i="6"/>
  <c r="D87" s="1"/>
  <c r="E68"/>
  <c r="D68" s="1"/>
  <c r="E175"/>
  <c r="D175" s="1"/>
  <c r="E79"/>
  <c r="D79" s="1"/>
  <c r="E85"/>
  <c r="D85" s="1"/>
  <c r="E46"/>
  <c r="D46" s="1"/>
  <c r="E130"/>
  <c r="D130" s="1"/>
  <c r="E194"/>
  <c r="D194" s="1"/>
  <c r="E204"/>
  <c r="D204" s="1"/>
  <c r="E52"/>
  <c r="D52" s="1"/>
  <c r="E183"/>
  <c r="D183" s="1"/>
  <c r="E250"/>
  <c r="D250" s="1"/>
  <c r="E11"/>
  <c r="D11" s="1"/>
  <c r="E144"/>
  <c r="D144" s="1"/>
  <c r="E211"/>
  <c r="D211" s="1"/>
  <c r="E230"/>
  <c r="D230" s="1"/>
  <c r="D139" i="10"/>
  <c r="D146"/>
  <c r="D8"/>
  <c r="D165"/>
  <c r="D69"/>
  <c r="D245"/>
  <c r="D22"/>
  <c r="D203"/>
  <c r="D187"/>
  <c r="D213"/>
  <c r="D124"/>
  <c r="D23"/>
  <c r="D145"/>
  <c r="D45"/>
  <c r="D18" i="8"/>
  <c r="D221"/>
  <c r="D240"/>
  <c r="D183"/>
  <c r="D63"/>
  <c r="D192"/>
  <c r="D2"/>
  <c r="D114"/>
  <c r="D154"/>
  <c r="D53"/>
  <c r="D159"/>
  <c r="D144"/>
  <c r="D163"/>
  <c r="D182"/>
  <c r="D169"/>
  <c r="D201"/>
  <c r="D283"/>
  <c r="D247"/>
  <c r="D141" i="12"/>
  <c r="D65"/>
  <c r="E247" i="6"/>
  <c r="D247" s="1"/>
  <c r="E77"/>
  <c r="D77" s="1"/>
  <c r="D80" i="10"/>
  <c r="D48"/>
  <c r="D26" i="8"/>
  <c r="D129"/>
  <c r="D12"/>
  <c r="D112" i="12"/>
  <c r="D60"/>
  <c r="D84"/>
  <c r="E37" i="6"/>
  <c r="D37" s="1"/>
  <c r="E93"/>
  <c r="D93" s="1"/>
  <c r="D125" i="10"/>
  <c r="D208"/>
  <c r="D23" i="8"/>
  <c r="D64" i="12"/>
  <c r="D127"/>
  <c r="D62"/>
  <c r="E60" i="6"/>
  <c r="D60" s="1"/>
  <c r="E88"/>
  <c r="D88" s="1"/>
  <c r="E240"/>
  <c r="D240" s="1"/>
  <c r="D111" i="10"/>
  <c r="D131"/>
  <c r="D62"/>
  <c r="D139" i="8"/>
  <c r="D42"/>
  <c r="D44"/>
  <c r="D105" i="12"/>
  <c r="D104"/>
  <c r="E114" i="6"/>
  <c r="D114" s="1"/>
  <c r="E129"/>
  <c r="D129" s="1"/>
  <c r="D155" i="10"/>
  <c r="D12"/>
  <c r="D52" i="8"/>
  <c r="D186"/>
  <c r="D115" i="12"/>
  <c r="D151"/>
  <c r="D132"/>
  <c r="E53" i="6"/>
  <c r="D53" s="1"/>
  <c r="E38"/>
  <c r="D38" s="1"/>
  <c r="E141"/>
  <c r="D141" s="1"/>
  <c r="D250" i="10"/>
  <c r="D179"/>
  <c r="D81"/>
  <c r="D58" i="8"/>
  <c r="D284"/>
  <c r="D152" i="12"/>
  <c r="D186"/>
  <c r="D182"/>
  <c r="E41" i="6"/>
  <c r="D41" s="1"/>
  <c r="E47"/>
  <c r="D47" s="1"/>
  <c r="D114" i="10"/>
  <c r="D186"/>
  <c r="D212" i="8"/>
  <c r="D32"/>
  <c r="D98" i="12"/>
  <c r="D200"/>
  <c r="D216"/>
  <c r="D241"/>
  <c r="D249" i="14"/>
  <c r="D241"/>
  <c r="D233"/>
  <c r="D225"/>
  <c r="D217"/>
  <c r="D209"/>
  <c r="D201"/>
  <c r="D251"/>
  <c r="D223"/>
  <c r="D238"/>
  <c r="D244"/>
  <c r="D242"/>
  <c r="D240"/>
  <c r="D212"/>
  <c r="D210"/>
  <c r="D208"/>
  <c r="D196"/>
  <c r="D224"/>
  <c r="D179"/>
  <c r="D171"/>
  <c r="D163"/>
  <c r="D155"/>
  <c r="D147"/>
  <c r="D139"/>
  <c r="D131"/>
  <c r="D123"/>
  <c r="D115"/>
  <c r="D107"/>
  <c r="D99"/>
  <c r="D91"/>
  <c r="D83"/>
  <c r="D75"/>
  <c r="D67"/>
  <c r="D216"/>
  <c r="D189"/>
  <c r="D235"/>
  <c r="D229"/>
  <c r="D221"/>
  <c r="D218"/>
  <c r="D182"/>
  <c r="D174"/>
  <c r="D166"/>
  <c r="D158"/>
  <c r="D150"/>
  <c r="D142"/>
  <c r="D134"/>
  <c r="D126"/>
  <c r="D118"/>
  <c r="D110"/>
  <c r="D102"/>
  <c r="D94"/>
  <c r="D86"/>
  <c r="D78"/>
  <c r="D246"/>
  <c r="D187"/>
  <c r="D232"/>
  <c r="D226"/>
  <c r="D204"/>
  <c r="D202"/>
  <c r="D200"/>
  <c r="D198"/>
  <c r="D185"/>
  <c r="D177"/>
  <c r="D169"/>
  <c r="D161"/>
  <c r="D153"/>
  <c r="D145"/>
  <c r="D137"/>
  <c r="D129"/>
  <c r="D121"/>
  <c r="D113"/>
  <c r="D105"/>
  <c r="D97"/>
  <c r="D89"/>
  <c r="D81"/>
  <c r="D73"/>
  <c r="D245"/>
  <c r="D228"/>
  <c r="D213"/>
  <c r="D170"/>
  <c r="D135"/>
  <c r="D71"/>
  <c r="D41"/>
  <c r="D25"/>
  <c r="D9"/>
  <c r="D2"/>
  <c r="D194"/>
  <c r="D184"/>
  <c r="D172"/>
  <c r="D149"/>
  <c r="D108"/>
  <c r="D59"/>
  <c r="D38"/>
  <c r="D22"/>
  <c r="D6"/>
  <c r="D248"/>
  <c r="D236"/>
  <c r="D231"/>
  <c r="D206"/>
  <c r="D203"/>
  <c r="D197"/>
  <c r="D151"/>
  <c r="D128"/>
  <c r="D116"/>
  <c r="D114"/>
  <c r="D112"/>
  <c r="D106"/>
  <c r="D100"/>
  <c r="D64"/>
  <c r="D51"/>
  <c r="D35"/>
  <c r="D19"/>
  <c r="D186"/>
  <c r="D165"/>
  <c r="D130"/>
  <c r="D104"/>
  <c r="D98"/>
  <c r="D92"/>
  <c r="D69"/>
  <c r="D54"/>
  <c r="D48"/>
  <c r="D32"/>
  <c r="D16"/>
  <c r="D167"/>
  <c r="D144"/>
  <c r="D132"/>
  <c r="D96"/>
  <c r="D90"/>
  <c r="D84"/>
  <c r="D62"/>
  <c r="D45"/>
  <c r="D29"/>
  <c r="D13"/>
  <c r="D219"/>
  <c r="D178"/>
  <c r="D127"/>
  <c r="D82"/>
  <c r="D37"/>
  <c r="D18"/>
  <c r="D193"/>
  <c r="D181"/>
  <c r="D164"/>
  <c r="D76"/>
  <c r="D26"/>
  <c r="D243"/>
  <c r="D237"/>
  <c r="D188"/>
  <c r="D168"/>
  <c r="D117"/>
  <c r="D85"/>
  <c r="D66"/>
  <c r="D61"/>
  <c r="D43"/>
  <c r="D24"/>
  <c r="D7"/>
  <c r="D250"/>
  <c r="D154"/>
  <c r="D120"/>
  <c r="D79"/>
  <c r="D207"/>
  <c r="D157"/>
  <c r="D140"/>
  <c r="D68"/>
  <c r="D63"/>
  <c r="D56"/>
  <c r="D49"/>
  <c r="D30"/>
  <c r="D11"/>
  <c r="D215"/>
  <c r="D173"/>
  <c r="D148"/>
  <c r="D124"/>
  <c r="D77"/>
  <c r="D72"/>
  <c r="D39"/>
  <c r="D17"/>
  <c r="D247"/>
  <c r="D195"/>
  <c r="D101"/>
  <c r="D23"/>
  <c r="D8"/>
  <c r="D5"/>
  <c r="D133"/>
  <c r="D80"/>
  <c r="D14"/>
  <c r="D162"/>
  <c r="D138"/>
  <c r="D109"/>
  <c r="D57"/>
  <c r="D20"/>
  <c r="D234"/>
  <c r="D199"/>
  <c r="D88"/>
  <c r="D60"/>
  <c r="D222"/>
  <c r="D146"/>
  <c r="D122"/>
  <c r="D47"/>
  <c r="D10"/>
  <c r="D192"/>
  <c r="D176"/>
  <c r="D152"/>
  <c r="D87"/>
  <c r="D205"/>
  <c r="D180"/>
  <c r="D156"/>
  <c r="D53"/>
  <c r="D44"/>
  <c r="D214"/>
  <c r="D191"/>
  <c r="D160"/>
  <c r="D136"/>
  <c r="D95"/>
  <c r="D70"/>
  <c r="D50"/>
  <c r="D211"/>
  <c r="D141"/>
  <c r="D74"/>
  <c r="D143"/>
  <c r="D27"/>
  <c r="D103"/>
  <c r="D52"/>
  <c r="D33"/>
  <c r="D93"/>
  <c r="D239"/>
  <c r="D125"/>
  <c r="D31"/>
  <c r="D230"/>
  <c r="D65"/>
  <c r="D36"/>
  <c r="D4"/>
  <c r="D190"/>
  <c r="D15"/>
  <c r="D227"/>
  <c r="D46"/>
  <c r="D34"/>
  <c r="D3"/>
  <c r="D58"/>
  <c r="D40"/>
  <c r="D159"/>
  <c r="D119"/>
  <c r="D21"/>
  <c r="D111"/>
  <c r="D55"/>
  <c r="D183"/>
  <c r="D12"/>
  <c r="D42"/>
  <c r="D28"/>
  <c r="D220"/>
  <c r="D175"/>
  <c r="E212" i="6"/>
  <c r="D212" s="1"/>
  <c r="E174"/>
  <c r="D174" s="1"/>
  <c r="E51"/>
  <c r="D51" s="1"/>
  <c r="D4" i="10"/>
  <c r="D222"/>
  <c r="D244" i="8"/>
  <c r="D40"/>
  <c r="D73"/>
  <c r="D79" i="12"/>
  <c r="D211"/>
  <c r="D226"/>
  <c r="E207" i="6"/>
  <c r="D207" s="1"/>
  <c r="E170"/>
  <c r="D170" s="1"/>
  <c r="D123" i="10"/>
  <c r="D212"/>
  <c r="D257" i="8"/>
  <c r="D83"/>
  <c r="D269"/>
  <c r="E229" i="6"/>
  <c r="D229" s="1"/>
  <c r="E239"/>
  <c r="D239" s="1"/>
  <c r="E166"/>
  <c r="D166" s="1"/>
  <c r="D183" i="10"/>
  <c r="D82"/>
  <c r="D110"/>
  <c r="D50" i="8"/>
  <c r="D105"/>
  <c r="D263" i="12"/>
  <c r="D245"/>
  <c r="D258"/>
  <c r="E145" i="6"/>
  <c r="D145" s="1"/>
  <c r="E184"/>
  <c r="D184" s="1"/>
  <c r="E96"/>
  <c r="D96" s="1"/>
  <c r="D109" i="10"/>
  <c r="D90"/>
  <c r="D121"/>
  <c r="D120" i="8"/>
  <c r="D8"/>
  <c r="D156"/>
  <c r="D276" i="12"/>
  <c r="D221"/>
  <c r="D131"/>
  <c r="D29"/>
  <c r="D48"/>
  <c r="D179"/>
  <c r="D247"/>
  <c r="D154"/>
  <c r="D53"/>
  <c r="D8"/>
  <c r="D27"/>
  <c r="D300"/>
  <c r="D17"/>
  <c r="D20"/>
  <c r="D39"/>
  <c r="D292"/>
  <c r="D283"/>
  <c r="D256"/>
  <c r="E91" i="6"/>
  <c r="D91" s="1"/>
  <c r="E34"/>
  <c r="D34" s="1"/>
  <c r="E228"/>
  <c r="D228" s="1"/>
  <c r="E100"/>
  <c r="D100" s="1"/>
  <c r="E172"/>
  <c r="D172" s="1"/>
  <c r="E49"/>
  <c r="D49" s="1"/>
  <c r="E133"/>
  <c r="D133" s="1"/>
  <c r="E13"/>
  <c r="D13" s="1"/>
  <c r="E206"/>
  <c r="D206" s="1"/>
  <c r="E71"/>
  <c r="D71" s="1"/>
  <c r="E223"/>
  <c r="D223" s="1"/>
  <c r="E2"/>
  <c r="D2" s="1"/>
  <c r="E15"/>
  <c r="D15" s="1"/>
  <c r="E160"/>
  <c r="D160" s="1"/>
  <c r="E227"/>
  <c r="D227" s="1"/>
  <c r="E246"/>
  <c r="D246" s="1"/>
  <c r="D240" i="10"/>
  <c r="D99"/>
  <c r="D53"/>
  <c r="D200"/>
  <c r="D120"/>
  <c r="D19"/>
  <c r="D41"/>
  <c r="D251"/>
  <c r="D210"/>
  <c r="D218"/>
  <c r="D132"/>
  <c r="D39"/>
  <c r="D153"/>
  <c r="D6"/>
  <c r="D150"/>
  <c r="D85" i="8"/>
  <c r="D82"/>
  <c r="D20"/>
  <c r="D250"/>
  <c r="D87"/>
  <c r="D252"/>
  <c r="D5"/>
  <c r="D133"/>
  <c r="D173"/>
  <c r="D72"/>
  <c r="D178"/>
  <c r="D160"/>
  <c r="D179"/>
  <c r="D207"/>
  <c r="D185"/>
  <c r="D220"/>
  <c r="D206"/>
  <c r="D271"/>
  <c r="D54" i="12"/>
  <c r="D85"/>
  <c r="D75"/>
  <c r="D68"/>
  <c r="E161" i="6"/>
  <c r="D161" s="1"/>
  <c r="E12"/>
  <c r="D12" s="1"/>
  <c r="E148"/>
  <c r="D148" s="1"/>
  <c r="D247" i="10"/>
  <c r="D46"/>
  <c r="D173"/>
  <c r="D174"/>
  <c r="D230" i="8"/>
  <c r="D266"/>
  <c r="D190"/>
  <c r="D243"/>
  <c r="D259"/>
  <c r="D66" i="12"/>
  <c r="D69"/>
  <c r="D46"/>
  <c r="D288"/>
  <c r="E152" i="6"/>
  <c r="D152" s="1"/>
  <c r="E75"/>
  <c r="D75" s="1"/>
  <c r="E224"/>
  <c r="D224" s="1"/>
  <c r="D227" i="10"/>
  <c r="D119"/>
  <c r="D57"/>
  <c r="D182"/>
  <c r="D88" i="8"/>
  <c r="D9"/>
  <c r="D214"/>
  <c r="D258"/>
  <c r="D28"/>
  <c r="D28" i="12"/>
  <c r="D92"/>
  <c r="D102"/>
  <c r="D100"/>
  <c r="D296"/>
  <c r="E222" i="6"/>
  <c r="D222" s="1"/>
  <c r="E73"/>
  <c r="D73" s="1"/>
  <c r="E190"/>
  <c r="D190" s="1"/>
  <c r="E35"/>
  <c r="D35" s="1"/>
  <c r="D199" i="10"/>
  <c r="D127"/>
  <c r="D172"/>
  <c r="D157" i="8"/>
  <c r="D90"/>
  <c r="D167"/>
  <c r="D288"/>
  <c r="D181" i="12"/>
  <c r="D176"/>
  <c r="D123"/>
  <c r="D135"/>
  <c r="E32" i="6"/>
  <c r="D32" s="1"/>
  <c r="E125"/>
  <c r="D125" s="1"/>
  <c r="D71" i="10"/>
  <c r="D205"/>
  <c r="D201"/>
  <c r="D264" i="8"/>
  <c r="D111"/>
  <c r="D280"/>
  <c r="D248"/>
  <c r="D175" i="12"/>
  <c r="D188"/>
  <c r="D146"/>
  <c r="D129"/>
  <c r="AD3" i="16"/>
  <c r="E20" i="6"/>
  <c r="D20" s="1"/>
  <c r="E171"/>
  <c r="D171" s="1"/>
  <c r="E102"/>
  <c r="D102" s="1"/>
  <c r="D181" i="10"/>
  <c r="D24"/>
  <c r="D188"/>
  <c r="D71" i="8"/>
  <c r="D155"/>
  <c r="D211"/>
  <c r="D254"/>
  <c r="D38" i="12"/>
  <c r="D194"/>
  <c r="D136"/>
  <c r="D251"/>
  <c r="E26" i="6"/>
  <c r="D26" s="1"/>
  <c r="E167"/>
  <c r="D167" s="1"/>
  <c r="E157"/>
  <c r="D157" s="1"/>
  <c r="D33" i="10"/>
  <c r="D50"/>
  <c r="D214"/>
  <c r="D164" i="8"/>
  <c r="D15"/>
  <c r="D146"/>
  <c r="D51"/>
  <c r="D225"/>
  <c r="D124" i="12"/>
  <c r="D160"/>
  <c r="D173"/>
  <c r="E203" i="6"/>
  <c r="D203" s="1"/>
  <c r="E154"/>
  <c r="D154" s="1"/>
  <c r="D115" i="10"/>
  <c r="D106"/>
  <c r="D66"/>
  <c r="D225"/>
  <c r="D149" i="8"/>
  <c r="D236"/>
  <c r="D4"/>
  <c r="D108"/>
  <c r="D289" i="12"/>
  <c r="D185"/>
  <c r="D236"/>
  <c r="E149" i="6"/>
  <c r="D149" s="1"/>
  <c r="E82"/>
  <c r="D82" s="1"/>
  <c r="E131"/>
  <c r="D131" s="1"/>
  <c r="D207" i="10"/>
  <c r="D28"/>
  <c r="D59"/>
  <c r="D102"/>
  <c r="D255" i="8"/>
  <c r="D81"/>
  <c r="D64"/>
  <c r="D89"/>
  <c r="D5" i="12"/>
  <c r="D250"/>
  <c r="D42"/>
  <c r="D230"/>
  <c r="J10" i="7"/>
  <c r="D249" i="8"/>
  <c r="D78"/>
  <c r="D99"/>
  <c r="D140"/>
  <c r="D170" i="12"/>
  <c r="D89"/>
  <c r="D44"/>
  <c r="D205"/>
  <c r="E124" i="6"/>
  <c r="D124" s="1"/>
  <c r="E120"/>
  <c r="D120" s="1"/>
  <c r="E163"/>
  <c r="D163" s="1"/>
  <c r="D104" i="10"/>
  <c r="D221"/>
  <c r="D100"/>
  <c r="D246"/>
  <c r="D94" i="8"/>
  <c r="D295" i="12"/>
  <c r="D15"/>
  <c r="D237"/>
  <c r="D167"/>
  <c r="D158"/>
  <c r="D138"/>
  <c r="D99"/>
  <c r="D41"/>
  <c r="D165"/>
  <c r="D16"/>
  <c r="D93"/>
  <c r="D24"/>
  <c r="D43"/>
  <c r="D302"/>
  <c r="D33"/>
  <c r="D36"/>
  <c r="D55"/>
  <c r="D294"/>
  <c r="D291"/>
  <c r="E16" i="6"/>
  <c r="D16" s="1"/>
  <c r="E84"/>
  <c r="D84" s="1"/>
  <c r="E245"/>
  <c r="D245" s="1"/>
  <c r="E132"/>
  <c r="D132" s="1"/>
  <c r="E231"/>
  <c r="D231" s="1"/>
  <c r="E89"/>
  <c r="D89" s="1"/>
  <c r="E136"/>
  <c r="D136" s="1"/>
  <c r="E40"/>
  <c r="D40" s="1"/>
  <c r="E248"/>
  <c r="D248" s="1"/>
  <c r="E104"/>
  <c r="D104" s="1"/>
  <c r="E225"/>
  <c r="D225" s="1"/>
  <c r="E7"/>
  <c r="D7" s="1"/>
  <c r="E19"/>
  <c r="D19" s="1"/>
  <c r="E176"/>
  <c r="D176" s="1"/>
  <c r="E243"/>
  <c r="D243" s="1"/>
  <c r="D11" i="10"/>
  <c r="D162"/>
  <c r="D64"/>
  <c r="D232"/>
  <c r="D197"/>
  <c r="D34"/>
  <c r="D77"/>
  <c r="D35"/>
  <c r="D215"/>
  <c r="D223"/>
  <c r="D140"/>
  <c r="D10"/>
  <c r="D161"/>
  <c r="D16"/>
  <c r="D158"/>
  <c r="D6" i="8"/>
  <c r="D253"/>
  <c r="D3"/>
  <c r="D117"/>
  <c r="D277"/>
  <c r="D107"/>
  <c r="D10"/>
  <c r="D11"/>
  <c r="D152"/>
  <c r="D208"/>
  <c r="D91"/>
  <c r="D196"/>
  <c r="D176"/>
  <c r="D205"/>
  <c r="D226"/>
  <c r="D218"/>
  <c r="D239"/>
  <c r="D26" i="12"/>
  <c r="D67"/>
  <c r="D30"/>
  <c r="D171"/>
  <c r="E59" i="6"/>
  <c r="D59" s="1"/>
  <c r="E48"/>
  <c r="D48" s="1"/>
  <c r="E27"/>
  <c r="D27" s="1"/>
  <c r="D47" i="10"/>
  <c r="D96"/>
  <c r="D42"/>
  <c r="D33" i="8"/>
  <c r="D256"/>
  <c r="D19" i="12"/>
  <c r="D72"/>
  <c r="D187"/>
  <c r="E98" i="6"/>
  <c r="D98" s="1"/>
  <c r="E251"/>
  <c r="D251" s="1"/>
  <c r="E188"/>
  <c r="D188" s="1"/>
  <c r="E54"/>
  <c r="D54" s="1"/>
  <c r="D95" i="10"/>
  <c r="D93"/>
  <c r="D164"/>
  <c r="D54"/>
  <c r="D31" i="8"/>
  <c r="D47"/>
  <c r="D148"/>
  <c r="D268"/>
  <c r="D276"/>
  <c r="D286" i="12"/>
  <c r="D109"/>
  <c r="D107"/>
  <c r="D177"/>
  <c r="E151" i="6"/>
  <c r="D151" s="1"/>
  <c r="E90"/>
  <c r="D90" s="1"/>
  <c r="D202" i="10"/>
  <c r="D170"/>
  <c r="D36"/>
  <c r="D190"/>
  <c r="D181" i="8"/>
  <c r="D39"/>
  <c r="D273"/>
  <c r="D133" i="12"/>
  <c r="D144"/>
  <c r="D78"/>
  <c r="D304"/>
  <c r="E3" i="6"/>
  <c r="D3" s="1"/>
  <c r="E193"/>
  <c r="D193" s="1"/>
  <c r="E111"/>
  <c r="D111" s="1"/>
  <c r="E67"/>
  <c r="D67" s="1"/>
  <c r="D122" i="10"/>
  <c r="D21"/>
  <c r="D154"/>
  <c r="D73"/>
  <c r="D198"/>
  <c r="D56" i="8"/>
  <c r="D104"/>
  <c r="D61"/>
  <c r="D19"/>
  <c r="D239" i="12"/>
  <c r="D271"/>
  <c r="D94"/>
  <c r="D209"/>
  <c r="E242" i="6"/>
  <c r="D242" s="1"/>
  <c r="E113"/>
  <c r="D113" s="1"/>
  <c r="E83"/>
  <c r="D83" s="1"/>
  <c r="D226" i="10"/>
  <c r="D31"/>
  <c r="D209"/>
  <c r="D119" i="8"/>
  <c r="D162"/>
  <c r="D127"/>
  <c r="D35"/>
  <c r="D76"/>
  <c r="D70" i="12"/>
  <c r="D274"/>
  <c r="D145"/>
  <c r="E45" i="6"/>
  <c r="D45" s="1"/>
  <c r="E200"/>
  <c r="D200" s="1"/>
  <c r="E29"/>
  <c r="D29" s="1"/>
  <c r="E217"/>
  <c r="D217" s="1"/>
  <c r="D211" i="10"/>
  <c r="D18"/>
  <c r="D196"/>
  <c r="D126" i="8"/>
  <c r="D141"/>
  <c r="D57"/>
  <c r="D122" i="12"/>
  <c r="D192"/>
  <c r="D162"/>
  <c r="E57" i="6"/>
  <c r="D57" s="1"/>
  <c r="E55"/>
  <c r="D55" s="1"/>
  <c r="E197"/>
  <c r="D197" s="1"/>
  <c r="E115"/>
  <c r="D115" s="1"/>
  <c r="D44" i="10"/>
  <c r="D63"/>
  <c r="D204"/>
  <c r="D94"/>
  <c r="D194" i="8"/>
  <c r="D198"/>
  <c r="D48"/>
  <c r="D274"/>
  <c r="D149" i="12"/>
  <c r="D198"/>
  <c r="D197"/>
  <c r="D244" i="15"/>
  <c r="D236"/>
  <c r="D228"/>
  <c r="D243"/>
  <c r="D232"/>
  <c r="D215"/>
  <c r="D207"/>
  <c r="D199"/>
  <c r="D191"/>
  <c r="D250"/>
  <c r="D239"/>
  <c r="D230"/>
  <c r="D218"/>
  <c r="D210"/>
  <c r="D202"/>
  <c r="D194"/>
  <c r="D248"/>
  <c r="D237"/>
  <c r="D221"/>
  <c r="D213"/>
  <c r="D205"/>
  <c r="D238"/>
  <c r="D231"/>
  <c r="D195"/>
  <c r="D188"/>
  <c r="D180"/>
  <c r="D172"/>
  <c r="D242"/>
  <c r="D233"/>
  <c r="D193"/>
  <c r="D183"/>
  <c r="D175"/>
  <c r="D167"/>
  <c r="D216"/>
  <c r="D251"/>
  <c r="D235"/>
  <c r="D226"/>
  <c r="D224"/>
  <c r="D222"/>
  <c r="D220"/>
  <c r="D211"/>
  <c r="D206"/>
  <c r="D192"/>
  <c r="D182"/>
  <c r="D176"/>
  <c r="D170"/>
  <c r="D161"/>
  <c r="D153"/>
  <c r="D145"/>
  <c r="D137"/>
  <c r="D129"/>
  <c r="D121"/>
  <c r="D113"/>
  <c r="D105"/>
  <c r="D97"/>
  <c r="D89"/>
  <c r="D81"/>
  <c r="D73"/>
  <c r="D65"/>
  <c r="D57"/>
  <c r="D42"/>
  <c r="D26"/>
  <c r="D10"/>
  <c r="D3"/>
  <c r="D208"/>
  <c r="D166"/>
  <c r="D156"/>
  <c r="D148"/>
  <c r="D140"/>
  <c r="D132"/>
  <c r="D124"/>
  <c r="D116"/>
  <c r="D108"/>
  <c r="D100"/>
  <c r="D92"/>
  <c r="D84"/>
  <c r="D76"/>
  <c r="D68"/>
  <c r="D60"/>
  <c r="D52"/>
  <c r="D241"/>
  <c r="D201"/>
  <c r="D49"/>
  <c r="D33"/>
  <c r="D17"/>
  <c r="D247"/>
  <c r="D229"/>
  <c r="D196"/>
  <c r="D164"/>
  <c r="D159"/>
  <c r="D151"/>
  <c r="D143"/>
  <c r="D135"/>
  <c r="D127"/>
  <c r="D119"/>
  <c r="D111"/>
  <c r="D103"/>
  <c r="D95"/>
  <c r="D87"/>
  <c r="D79"/>
  <c r="D71"/>
  <c r="D63"/>
  <c r="D55"/>
  <c r="D46"/>
  <c r="D30"/>
  <c r="D14"/>
  <c r="D4"/>
  <c r="D219"/>
  <c r="D185"/>
  <c r="D149"/>
  <c r="D147"/>
  <c r="D117"/>
  <c r="D115"/>
  <c r="D85"/>
  <c r="D83"/>
  <c r="D53"/>
  <c r="D16"/>
  <c r="D7"/>
  <c r="D2"/>
  <c r="D209"/>
  <c r="D169"/>
  <c r="D138"/>
  <c r="D136"/>
  <c r="D134"/>
  <c r="D106"/>
  <c r="D104"/>
  <c r="D102"/>
  <c r="D74"/>
  <c r="D72"/>
  <c r="D70"/>
  <c r="D21"/>
  <c r="D5"/>
  <c r="D190"/>
  <c r="D187"/>
  <c r="D45"/>
  <c r="D41"/>
  <c r="D37"/>
  <c r="D12"/>
  <c r="D179"/>
  <c r="D174"/>
  <c r="D157"/>
  <c r="D155"/>
  <c r="D125"/>
  <c r="D123"/>
  <c r="D93"/>
  <c r="D91"/>
  <c r="D61"/>
  <c r="D59"/>
  <c r="D39"/>
  <c r="D28"/>
  <c r="D249"/>
  <c r="D198"/>
  <c r="D171"/>
  <c r="D234"/>
  <c r="D217"/>
  <c r="D203"/>
  <c r="D189"/>
  <c r="D245"/>
  <c r="D178"/>
  <c r="D163"/>
  <c r="D160"/>
  <c r="D139"/>
  <c r="D133"/>
  <c r="D99"/>
  <c r="D51"/>
  <c r="D43"/>
  <c r="D38"/>
  <c r="D212"/>
  <c r="D181"/>
  <c r="D144"/>
  <c r="D130"/>
  <c r="D110"/>
  <c r="D96"/>
  <c r="D90"/>
  <c r="D62"/>
  <c r="D56"/>
  <c r="D48"/>
  <c r="D40"/>
  <c r="D35"/>
  <c r="D9"/>
  <c r="D173"/>
  <c r="D150"/>
  <c r="D162"/>
  <c r="D107"/>
  <c r="D78"/>
  <c r="D66"/>
  <c r="D54"/>
  <c r="D158"/>
  <c r="D24"/>
  <c r="D240"/>
  <c r="D128"/>
  <c r="D82"/>
  <c r="D31"/>
  <c r="D223"/>
  <c r="D98"/>
  <c r="D86"/>
  <c r="D69"/>
  <c r="D27"/>
  <c r="D214"/>
  <c r="D177"/>
  <c r="D152"/>
  <c r="D34"/>
  <c r="D20"/>
  <c r="D186"/>
  <c r="D112"/>
  <c r="D58"/>
  <c r="D11"/>
  <c r="D6"/>
  <c r="D204"/>
  <c r="D94"/>
  <c r="D36"/>
  <c r="D142"/>
  <c r="D88"/>
  <c r="D15"/>
  <c r="D246"/>
  <c r="D200"/>
  <c r="D184"/>
  <c r="D168"/>
  <c r="D141"/>
  <c r="D25"/>
  <c r="D154"/>
  <c r="D146"/>
  <c r="D75"/>
  <c r="D80"/>
  <c r="D50"/>
  <c r="D19"/>
  <c r="D47"/>
  <c r="D29"/>
  <c r="D131"/>
  <c r="D101"/>
  <c r="D64"/>
  <c r="D44"/>
  <c r="D109"/>
  <c r="D18"/>
  <c r="D120"/>
  <c r="D32"/>
  <c r="D165"/>
  <c r="D118"/>
  <c r="D114"/>
  <c r="D67"/>
  <c r="D23"/>
  <c r="D13"/>
  <c r="D227"/>
  <c r="D126"/>
  <c r="D225"/>
  <c r="D8"/>
  <c r="D22"/>
  <c r="D122"/>
  <c r="D77"/>
  <c r="D197"/>
  <c r="E142" i="6"/>
  <c r="D142" s="1"/>
  <c r="E199"/>
  <c r="D199" s="1"/>
  <c r="E150"/>
  <c r="D150" s="1"/>
  <c r="D128" i="10"/>
  <c r="D75"/>
  <c r="D105"/>
  <c r="D230"/>
  <c r="D174" i="8"/>
  <c r="D30"/>
  <c r="D13"/>
  <c r="D102"/>
  <c r="D293" i="12"/>
  <c r="D63"/>
  <c r="D204"/>
  <c r="D189"/>
  <c r="D240"/>
  <c r="E103" i="6"/>
  <c r="D103" s="1"/>
  <c r="E210"/>
  <c r="D210" s="1"/>
  <c r="E44"/>
  <c r="D44" s="1"/>
  <c r="E186"/>
  <c r="D186" s="1"/>
  <c r="E147"/>
  <c r="D147" s="1"/>
  <c r="D248" i="10"/>
  <c r="D141"/>
  <c r="D98"/>
  <c r="D92"/>
  <c r="D241"/>
  <c r="D180" i="8"/>
  <c r="D101"/>
  <c r="D202"/>
  <c r="D118"/>
  <c r="D73" i="12"/>
  <c r="D287"/>
  <c r="D223"/>
  <c r="D178"/>
  <c r="D196"/>
  <c r="E76" i="6"/>
  <c r="D76" s="1"/>
  <c r="E236"/>
  <c r="D236" s="1"/>
  <c r="E241"/>
  <c r="D241" s="1"/>
  <c r="E182"/>
  <c r="D182" s="1"/>
  <c r="D178" i="10"/>
  <c r="D163"/>
  <c r="D159"/>
  <c r="D249"/>
  <c r="D69" i="8"/>
  <c r="D125"/>
  <c r="D55"/>
  <c r="D115"/>
  <c r="D235"/>
  <c r="D35" i="12"/>
  <c r="D50"/>
  <c r="D215"/>
  <c r="D172"/>
  <c r="D218"/>
  <c r="D101"/>
  <c r="D83"/>
  <c r="D25"/>
  <c r="D18"/>
  <c r="D95"/>
  <c r="D40"/>
  <c r="D59"/>
  <c r="D14"/>
  <c r="D49"/>
  <c r="D52"/>
  <c r="D71"/>
  <c r="D155"/>
  <c r="D299"/>
  <c r="D272"/>
  <c r="AB3" i="11"/>
  <c r="E72" i="6"/>
  <c r="D72" s="1"/>
  <c r="E78"/>
  <c r="D78" s="1"/>
  <c r="E22"/>
  <c r="D22" s="1"/>
  <c r="E159"/>
  <c r="D159" s="1"/>
  <c r="E9"/>
  <c r="D9" s="1"/>
  <c r="E244"/>
  <c r="D244" s="1"/>
  <c r="E140"/>
  <c r="D140" s="1"/>
  <c r="E50"/>
  <c r="D50" s="1"/>
  <c r="E21"/>
  <c r="D21" s="1"/>
  <c r="E146"/>
  <c r="D146" s="1"/>
  <c r="E253"/>
  <c r="D253" s="1"/>
  <c r="E61"/>
  <c r="D61" s="1"/>
  <c r="E23"/>
  <c r="D23" s="1"/>
  <c r="E192"/>
  <c r="D192" s="1"/>
  <c r="E257"/>
  <c r="D257" s="1"/>
  <c r="E121"/>
  <c r="D121" s="1"/>
  <c r="D17" i="10"/>
  <c r="D216"/>
  <c r="D242"/>
  <c r="D74"/>
  <c r="D239"/>
  <c r="D9"/>
  <c r="D49"/>
  <c r="D112"/>
  <c r="D61"/>
  <c r="D138"/>
  <c r="D3"/>
  <c r="D148"/>
  <c r="D26"/>
  <c r="D169"/>
  <c r="D32"/>
  <c r="D166"/>
  <c r="D113" i="8"/>
  <c r="D79"/>
  <c r="D66"/>
  <c r="D123"/>
  <c r="D195"/>
  <c r="D151"/>
  <c r="D17"/>
  <c r="D27"/>
  <c r="D171"/>
  <c r="D223"/>
  <c r="D110"/>
  <c r="D227"/>
  <c r="D213"/>
  <c r="D224"/>
  <c r="D245"/>
  <c r="D237"/>
  <c r="D281"/>
  <c r="D238"/>
  <c r="A6" i="6" l="1" a="1"/>
  <c r="A6" s="1"/>
  <c r="A78" i="10" a="1"/>
  <c r="A78" s="1"/>
  <c r="C71" i="12" a="1"/>
  <c r="C71" s="1"/>
  <c r="B71" a="1"/>
  <c r="B71" s="1"/>
  <c r="A71" a="1"/>
  <c r="A71" s="1"/>
  <c r="E71"/>
  <c r="E204"/>
  <c r="C204" a="1"/>
  <c r="C204" s="1"/>
  <c r="B204" a="1"/>
  <c r="B204" s="1"/>
  <c r="A204" a="1"/>
  <c r="A204" s="1"/>
  <c r="A24" i="15" a="1"/>
  <c r="A24" s="1"/>
  <c r="E24"/>
  <c r="C24" a="1"/>
  <c r="C24" s="1"/>
  <c r="B24" a="1"/>
  <c r="B24" s="1"/>
  <c r="E61" i="10"/>
  <c r="C61" a="1"/>
  <c r="C61" s="1"/>
  <c r="B61" a="1"/>
  <c r="B61" s="1"/>
  <c r="A61" a="1"/>
  <c r="A61" s="1"/>
  <c r="B63" i="12" a="1"/>
  <c r="B63" s="1"/>
  <c r="A63" a="1"/>
  <c r="A63" s="1"/>
  <c r="E63"/>
  <c r="C63" a="1"/>
  <c r="C63" s="1"/>
  <c r="E186" i="15"/>
  <c r="A186" a="1"/>
  <c r="A186" s="1"/>
  <c r="C186" a="1"/>
  <c r="C186" s="1"/>
  <c r="B186" a="1"/>
  <c r="B186" s="1"/>
  <c r="B203" a="1"/>
  <c r="B203" s="1"/>
  <c r="A203" a="1"/>
  <c r="A203" s="1"/>
  <c r="E203"/>
  <c r="C203" a="1"/>
  <c r="C203" s="1"/>
  <c r="A219" a="1"/>
  <c r="A219" s="1"/>
  <c r="B219" a="1"/>
  <c r="B219" s="1"/>
  <c r="C219" a="1"/>
  <c r="C219" s="1"/>
  <c r="E219"/>
  <c r="B182" a="1"/>
  <c r="B182" s="1"/>
  <c r="A182" a="1"/>
  <c r="A182" s="1"/>
  <c r="E182"/>
  <c r="C182" a="1"/>
  <c r="C182" s="1"/>
  <c r="A200" i="6" a="1"/>
  <c r="A200" s="1"/>
  <c r="B200" a="1"/>
  <c r="B200" s="1"/>
  <c r="F200"/>
  <c r="C200" a="1"/>
  <c r="C200" s="1"/>
  <c r="F7"/>
  <c r="C7" s="1" a="1"/>
  <c r="C7" s="1"/>
  <c r="A7" a="1"/>
  <c r="A7" s="1"/>
  <c r="C135" i="12" a="1"/>
  <c r="C135" s="1"/>
  <c r="B135" a="1"/>
  <c r="B135" s="1"/>
  <c r="A135" a="1"/>
  <c r="A135" s="1"/>
  <c r="E135"/>
  <c r="E92"/>
  <c r="C92" a="1"/>
  <c r="C92" s="1"/>
  <c r="B92" a="1"/>
  <c r="B92" s="1"/>
  <c r="A92" a="1"/>
  <c r="A92" s="1"/>
  <c r="E283"/>
  <c r="C283" a="1"/>
  <c r="C283" s="1"/>
  <c r="B283" a="1"/>
  <c r="B283" s="1"/>
  <c r="A283" a="1"/>
  <c r="A283" s="1"/>
  <c r="A21" i="14" a="1"/>
  <c r="A21" s="1"/>
  <c r="B21" a="1"/>
  <c r="B21" s="1"/>
  <c r="C21" a="1"/>
  <c r="C21" s="1"/>
  <c r="E21"/>
  <c r="C191" a="1"/>
  <c r="C191" s="1"/>
  <c r="B191" a="1"/>
  <c r="B191" s="1"/>
  <c r="A191" a="1"/>
  <c r="A191" s="1"/>
  <c r="E191"/>
  <c r="B140" a="1"/>
  <c r="B140" s="1"/>
  <c r="A140" a="1"/>
  <c r="A140" s="1"/>
  <c r="E140"/>
  <c r="C140" a="1"/>
  <c r="C140" s="1"/>
  <c r="A165" a="1"/>
  <c r="A165" s="1"/>
  <c r="E165"/>
  <c r="C165" a="1"/>
  <c r="C165" s="1"/>
  <c r="B165" a="1"/>
  <c r="B165" s="1"/>
  <c r="E102"/>
  <c r="C102" a="1"/>
  <c r="C102" s="1"/>
  <c r="B102" a="1"/>
  <c r="B102" s="1"/>
  <c r="A102" a="1"/>
  <c r="A102" s="1"/>
  <c r="B186" i="12" a="1"/>
  <c r="B186" s="1"/>
  <c r="A186" a="1"/>
  <c r="A186" s="1"/>
  <c r="E186"/>
  <c r="C186" a="1"/>
  <c r="C186" s="1"/>
  <c r="A111" i="10" a="1"/>
  <c r="A111" s="1"/>
  <c r="B111" a="1"/>
  <c r="B111" s="1"/>
  <c r="E111"/>
  <c r="C111" a="1"/>
  <c r="C111" s="1"/>
  <c r="E117" i="12"/>
  <c r="C117" a="1"/>
  <c r="C117" s="1"/>
  <c r="B117" a="1"/>
  <c r="B117" s="1"/>
  <c r="A117" a="1"/>
  <c r="A117" s="1"/>
  <c r="B231" i="10" a="1"/>
  <c r="B231" s="1"/>
  <c r="A231" a="1"/>
  <c r="A231" s="1"/>
  <c r="E231"/>
  <c r="C231" a="1"/>
  <c r="C231" s="1"/>
  <c r="E232" i="8"/>
  <c r="C232" a="1"/>
  <c r="C232" s="1"/>
  <c r="B232" a="1"/>
  <c r="B232" s="1"/>
  <c r="A232" a="1"/>
  <c r="A232" s="1"/>
  <c r="A227" i="12" a="1"/>
  <c r="A227" s="1"/>
  <c r="B227" a="1"/>
  <c r="B227" s="1"/>
  <c r="E227"/>
  <c r="C227" a="1"/>
  <c r="C227" s="1"/>
  <c r="C175" i="8" a="1"/>
  <c r="C175" s="1"/>
  <c r="B175" a="1"/>
  <c r="B175" s="1"/>
  <c r="A175" a="1"/>
  <c r="A175" s="1"/>
  <c r="E175"/>
  <c r="E112"/>
  <c r="C112" a="1"/>
  <c r="C112" s="1"/>
  <c r="B112" a="1"/>
  <c r="B112" s="1"/>
  <c r="A112" a="1"/>
  <c r="A112" s="1"/>
  <c r="E229" i="12"/>
  <c r="C229" a="1"/>
  <c r="C229" s="1"/>
  <c r="B229" a="1"/>
  <c r="B229" s="1"/>
  <c r="A229" a="1"/>
  <c r="A229" s="1"/>
  <c r="C166" a="1"/>
  <c r="C166" s="1"/>
  <c r="B166" a="1"/>
  <c r="B166" s="1"/>
  <c r="A166" a="1"/>
  <c r="A166" s="1"/>
  <c r="E166"/>
  <c r="B130" i="8" a="1"/>
  <c r="B130" s="1"/>
  <c r="A130" a="1"/>
  <c r="A130" s="1"/>
  <c r="E130"/>
  <c r="C130" a="1"/>
  <c r="C130" s="1"/>
  <c r="A112" i="10" a="1"/>
  <c r="A112" s="1"/>
  <c r="E112"/>
  <c r="C112" a="1"/>
  <c r="C112" s="1"/>
  <c r="B112" a="1"/>
  <c r="B112" s="1"/>
  <c r="F44" i="6"/>
  <c r="B44" a="1"/>
  <c r="B44" s="1"/>
  <c r="A44" a="1"/>
  <c r="A44" s="1"/>
  <c r="C44" a="1"/>
  <c r="C44" s="1"/>
  <c r="E4" i="15"/>
  <c r="A4" s="1" a="1"/>
  <c r="A4" s="1"/>
  <c r="B4" a="1"/>
  <c r="B4" s="1"/>
  <c r="B192" a="1"/>
  <c r="B192" s="1"/>
  <c r="E192"/>
  <c r="C192" a="1"/>
  <c r="C192" s="1"/>
  <c r="A192" a="1"/>
  <c r="A192" s="1"/>
  <c r="E6" i="8"/>
  <c r="A6" s="1" a="1"/>
  <c r="A6" s="1"/>
  <c r="C6" a="1"/>
  <c r="C6" s="1"/>
  <c r="E302" i="12"/>
  <c r="C302" a="1"/>
  <c r="C302" s="1"/>
  <c r="B302" a="1"/>
  <c r="B302" s="1"/>
  <c r="A302" a="1"/>
  <c r="A302" s="1"/>
  <c r="E123"/>
  <c r="C123" a="1"/>
  <c r="C123" s="1"/>
  <c r="B123" a="1"/>
  <c r="B123" s="1"/>
  <c r="A123" a="1"/>
  <c r="A123" s="1"/>
  <c r="E259" i="8"/>
  <c r="C259" a="1"/>
  <c r="C259" s="1"/>
  <c r="A259" a="1"/>
  <c r="A259" s="1"/>
  <c r="B259" a="1"/>
  <c r="B259" s="1"/>
  <c r="C223" i="6" a="1"/>
  <c r="C223" s="1"/>
  <c r="B223" a="1"/>
  <c r="B223" s="1"/>
  <c r="A223" a="1"/>
  <c r="A223" s="1"/>
  <c r="F223"/>
  <c r="C207" a="1"/>
  <c r="C207" s="1"/>
  <c r="B207" a="1"/>
  <c r="B207" s="1"/>
  <c r="A207" a="1"/>
  <c r="A207" s="1"/>
  <c r="F207"/>
  <c r="E88" i="14"/>
  <c r="C88" a="1"/>
  <c r="C88" s="1"/>
  <c r="B88" a="1"/>
  <c r="B88" s="1"/>
  <c r="A88" a="1"/>
  <c r="A88" s="1"/>
  <c r="C243" a="1"/>
  <c r="C243" s="1"/>
  <c r="B243" a="1"/>
  <c r="B243" s="1"/>
  <c r="A243" a="1"/>
  <c r="A243" s="1"/>
  <c r="E243"/>
  <c r="C135" a="1"/>
  <c r="C135" s="1"/>
  <c r="B135" a="1"/>
  <c r="B135" s="1"/>
  <c r="E135"/>
  <c r="A135" a="1"/>
  <c r="A135" s="1"/>
  <c r="E67"/>
  <c r="C67" a="1"/>
  <c r="C67" s="1"/>
  <c r="B67" a="1"/>
  <c r="B67" s="1"/>
  <c r="A67" a="1"/>
  <c r="A67" s="1"/>
  <c r="F240" i="6"/>
  <c r="C240" a="1"/>
  <c r="C240" s="1"/>
  <c r="B240" a="1"/>
  <c r="B240" s="1"/>
  <c r="A240" a="1"/>
  <c r="A240" s="1"/>
  <c r="A192" i="8" a="1"/>
  <c r="A192" s="1"/>
  <c r="E192"/>
  <c r="C192" a="1"/>
  <c r="C192" s="1"/>
  <c r="B192" a="1"/>
  <c r="B192" s="1"/>
  <c r="F183" i="6"/>
  <c r="C183" a="1"/>
  <c r="C183" s="1"/>
  <c r="B183" a="1"/>
  <c r="B183" s="1"/>
  <c r="A183" a="1"/>
  <c r="A183" s="1"/>
  <c r="C36" i="8" a="1"/>
  <c r="C36" s="1"/>
  <c r="B36" a="1"/>
  <c r="B36" s="1"/>
  <c r="A36" a="1"/>
  <c r="A36" s="1"/>
  <c r="E36"/>
  <c r="F39" i="6"/>
  <c r="C39" a="1"/>
  <c r="C39" s="1"/>
  <c r="A39" a="1"/>
  <c r="A39" s="1"/>
  <c r="B39" a="1"/>
  <c r="B39" s="1"/>
  <c r="C261" a="1"/>
  <c r="C261" s="1"/>
  <c r="B261" a="1"/>
  <c r="B261" s="1"/>
  <c r="A261" a="1"/>
  <c r="A261" s="1"/>
  <c r="A31" i="12" a="1"/>
  <c r="A31" s="1"/>
  <c r="C31" a="1"/>
  <c r="C31" s="1"/>
  <c r="B31" a="1"/>
  <c r="B31" s="1"/>
  <c r="E31"/>
  <c r="E151" i="10"/>
  <c r="C151" a="1"/>
  <c r="C151" s="1"/>
  <c r="B151" a="1"/>
  <c r="B151" s="1"/>
  <c r="A151" a="1"/>
  <c r="A151" s="1"/>
  <c r="C74" i="8" a="1"/>
  <c r="C74" s="1"/>
  <c r="B74" a="1"/>
  <c r="B74" s="1"/>
  <c r="A74" a="1"/>
  <c r="A74" s="1"/>
  <c r="E74"/>
  <c r="E254" i="12"/>
  <c r="A254" a="1"/>
  <c r="A254" s="1"/>
  <c r="C254" a="1"/>
  <c r="C254" s="1"/>
  <c r="B254" a="1"/>
  <c r="B254" s="1"/>
  <c r="B246" a="1"/>
  <c r="B246" s="1"/>
  <c r="A246" a="1"/>
  <c r="A246" s="1"/>
  <c r="C246" a="1"/>
  <c r="C246" s="1"/>
  <c r="E246"/>
  <c r="E185" i="10"/>
  <c r="C185" a="1"/>
  <c r="C185" s="1"/>
  <c r="A185" a="1"/>
  <c r="A185" s="1"/>
  <c r="B185" a="1"/>
  <c r="B185" s="1"/>
  <c r="A237" i="8" a="1"/>
  <c r="A237" s="1"/>
  <c r="E237"/>
  <c r="C237" a="1"/>
  <c r="C237" s="1"/>
  <c r="B237" a="1"/>
  <c r="B237" s="1"/>
  <c r="B210" i="6" a="1"/>
  <c r="B210" s="1"/>
  <c r="A210" a="1"/>
  <c r="A210" s="1"/>
  <c r="F210"/>
  <c r="C210" a="1"/>
  <c r="C210" s="1"/>
  <c r="E168" i="15"/>
  <c r="C168" a="1"/>
  <c r="C168" s="1"/>
  <c r="B168" a="1"/>
  <c r="B168" s="1"/>
  <c r="A168" a="1"/>
  <c r="A168" s="1"/>
  <c r="E234"/>
  <c r="C234" a="1"/>
  <c r="C234" s="1"/>
  <c r="B234" a="1"/>
  <c r="B234" s="1"/>
  <c r="A234" a="1"/>
  <c r="A234" s="1"/>
  <c r="E159"/>
  <c r="C159" a="1"/>
  <c r="C159" s="1"/>
  <c r="B159" a="1"/>
  <c r="B159" s="1"/>
  <c r="A159" a="1"/>
  <c r="A159" s="1"/>
  <c r="B206" a="1"/>
  <c r="B206" s="1"/>
  <c r="C206" a="1"/>
  <c r="C206" s="1"/>
  <c r="E206"/>
  <c r="A206" a="1"/>
  <c r="A206" s="1"/>
  <c r="A192" i="12" a="1"/>
  <c r="A192" s="1"/>
  <c r="E192"/>
  <c r="C192" a="1"/>
  <c r="C192" s="1"/>
  <c r="B192" a="1"/>
  <c r="B192" s="1"/>
  <c r="C190" i="10" a="1"/>
  <c r="C190" s="1"/>
  <c r="B190" a="1"/>
  <c r="B190" s="1"/>
  <c r="E190"/>
  <c r="A190" a="1"/>
  <c r="A190" s="1"/>
  <c r="C54" i="6" a="1"/>
  <c r="C54" s="1"/>
  <c r="B54" a="1"/>
  <c r="B54" s="1"/>
  <c r="F54"/>
  <c r="A54" a="1"/>
  <c r="A54" s="1"/>
  <c r="A104" a="1"/>
  <c r="A104" s="1"/>
  <c r="F104"/>
  <c r="C104" a="1"/>
  <c r="C104" s="1"/>
  <c r="B104" a="1"/>
  <c r="B104" s="1"/>
  <c r="A221" i="10" a="1"/>
  <c r="A221" s="1"/>
  <c r="B221" a="1"/>
  <c r="B221" s="1"/>
  <c r="E221"/>
  <c r="C221" a="1"/>
  <c r="C221" s="1"/>
  <c r="E201"/>
  <c r="C201" a="1"/>
  <c r="C201" s="1"/>
  <c r="B201" a="1"/>
  <c r="B201" s="1"/>
  <c r="A201" a="1"/>
  <c r="A201" s="1"/>
  <c r="F35" i="6"/>
  <c r="C35" a="1"/>
  <c r="C35" s="1"/>
  <c r="B35" a="1"/>
  <c r="B35" s="1"/>
  <c r="A35" a="1"/>
  <c r="A35" s="1"/>
  <c r="F71"/>
  <c r="C71" a="1"/>
  <c r="C71" s="1"/>
  <c r="B71" a="1"/>
  <c r="B71" s="1"/>
  <c r="A71" a="1"/>
  <c r="A71" s="1"/>
  <c r="E222" i="10"/>
  <c r="C222" a="1"/>
  <c r="C222" s="1"/>
  <c r="B222" a="1"/>
  <c r="B222" s="1"/>
  <c r="A222" a="1"/>
  <c r="A222" s="1"/>
  <c r="C44" i="14" a="1"/>
  <c r="C44" s="1"/>
  <c r="B44" a="1"/>
  <c r="B44" s="1"/>
  <c r="A44" a="1"/>
  <c r="A44" s="1"/>
  <c r="E44"/>
  <c r="E26"/>
  <c r="C26" a="1"/>
  <c r="C26" s="1"/>
  <c r="B26" a="1"/>
  <c r="B26" s="1"/>
  <c r="A26" a="1"/>
  <c r="A26" s="1"/>
  <c r="B248" a="1"/>
  <c r="B248" s="1"/>
  <c r="A248" a="1"/>
  <c r="A248" s="1"/>
  <c r="E248"/>
  <c r="C248" a="1"/>
  <c r="C248" s="1"/>
  <c r="B208" a="1"/>
  <c r="B208" s="1"/>
  <c r="A208" a="1"/>
  <c r="A208" s="1"/>
  <c r="E208"/>
  <c r="C208" a="1"/>
  <c r="C208" s="1"/>
  <c r="A88" i="6" a="1"/>
  <c r="A88" s="1"/>
  <c r="F88"/>
  <c r="C88" a="1"/>
  <c r="C88" s="1"/>
  <c r="B88" a="1"/>
  <c r="B88" s="1"/>
  <c r="C63" i="8" a="1"/>
  <c r="C63" s="1"/>
  <c r="B63" a="1"/>
  <c r="B63" s="1"/>
  <c r="A63" a="1"/>
  <c r="A63" s="1"/>
  <c r="E63"/>
  <c r="F52" i="6"/>
  <c r="C52" a="1"/>
  <c r="C52" s="1"/>
  <c r="B52" a="1"/>
  <c r="B52" s="1"/>
  <c r="A52" a="1"/>
  <c r="A52" s="1"/>
  <c r="C278" i="8" a="1"/>
  <c r="C278" s="1"/>
  <c r="B278" a="1"/>
  <c r="B278" s="1"/>
  <c r="A278" a="1"/>
  <c r="A278" s="1"/>
  <c r="F215" i="6"/>
  <c r="A215" a="1"/>
  <c r="A215" s="1"/>
  <c r="B215" a="1"/>
  <c r="B215" s="1"/>
  <c r="C215" a="1"/>
  <c r="C215" s="1"/>
  <c r="E88" i="12"/>
  <c r="C88" a="1"/>
  <c r="C88" s="1"/>
  <c r="B88" a="1"/>
  <c r="B88" s="1"/>
  <c r="A88" a="1"/>
  <c r="A88" s="1"/>
  <c r="C228" a="1"/>
  <c r="C228" s="1"/>
  <c r="B228" a="1"/>
  <c r="B228" s="1"/>
  <c r="E228"/>
  <c r="A228" a="1"/>
  <c r="A228" s="1"/>
  <c r="C70" i="6" a="1"/>
  <c r="C70" s="1"/>
  <c r="B70" a="1"/>
  <c r="B70" s="1"/>
  <c r="F70"/>
  <c r="A70" a="1"/>
  <c r="A70" s="1"/>
  <c r="A187" a="1"/>
  <c r="A187" s="1"/>
  <c r="C187" a="1"/>
  <c r="C187" s="1"/>
  <c r="B187" a="1"/>
  <c r="B187" s="1"/>
  <c r="F187"/>
  <c r="E142" i="12"/>
  <c r="C142" a="1"/>
  <c r="C142" s="1"/>
  <c r="A142" a="1"/>
  <c r="A142" s="1"/>
  <c r="B142" a="1"/>
  <c r="B142" s="1"/>
  <c r="E235"/>
  <c r="C235" a="1"/>
  <c r="C235" s="1"/>
  <c r="B235" a="1"/>
  <c r="B235" s="1"/>
  <c r="A235" a="1"/>
  <c r="A235" s="1"/>
  <c r="E245" i="8"/>
  <c r="C245" a="1"/>
  <c r="C245" s="1"/>
  <c r="B245" a="1"/>
  <c r="B245" s="1"/>
  <c r="A245" a="1"/>
  <c r="A245" s="1"/>
  <c r="E115"/>
  <c r="C115" a="1"/>
  <c r="C115" s="1"/>
  <c r="B115" a="1"/>
  <c r="B115" s="1"/>
  <c r="A115" a="1"/>
  <c r="A115" s="1"/>
  <c r="C122" i="15" a="1"/>
  <c r="C122" s="1"/>
  <c r="B122" a="1"/>
  <c r="B122" s="1"/>
  <c r="A122" a="1"/>
  <c r="A122" s="1"/>
  <c r="E122"/>
  <c r="E181"/>
  <c r="C181" a="1"/>
  <c r="C181" s="1"/>
  <c r="B181" a="1"/>
  <c r="B181" s="1"/>
  <c r="A181" a="1"/>
  <c r="A181" s="1"/>
  <c r="E37"/>
  <c r="C37" a="1"/>
  <c r="C37" s="1"/>
  <c r="A37" a="1"/>
  <c r="A37" s="1"/>
  <c r="B37" a="1"/>
  <c r="B37" s="1"/>
  <c r="B81" a="1"/>
  <c r="B81" s="1"/>
  <c r="C81" a="1"/>
  <c r="C81" s="1"/>
  <c r="E81"/>
  <c r="A81" a="1"/>
  <c r="A81" s="1"/>
  <c r="B188" a="1"/>
  <c r="B188" s="1"/>
  <c r="C188" a="1"/>
  <c r="C188" s="1"/>
  <c r="A188" a="1"/>
  <c r="A188" s="1"/>
  <c r="E188"/>
  <c r="E35" i="8"/>
  <c r="C35" a="1"/>
  <c r="C35" s="1"/>
  <c r="B35" a="1"/>
  <c r="B35" s="1"/>
  <c r="A35" a="1"/>
  <c r="A35" s="1"/>
  <c r="E36" i="10"/>
  <c r="A36" a="1"/>
  <c r="A36" s="1"/>
  <c r="B36" a="1"/>
  <c r="B36" s="1"/>
  <c r="C36" a="1"/>
  <c r="C36" s="1"/>
  <c r="A248" i="6" a="1"/>
  <c r="A248" s="1"/>
  <c r="F248"/>
  <c r="C248" a="1"/>
  <c r="C248" s="1"/>
  <c r="B248" a="1"/>
  <c r="B248" s="1"/>
  <c r="C124" i="12" a="1"/>
  <c r="C124" s="1"/>
  <c r="B124" a="1"/>
  <c r="B124" s="1"/>
  <c r="A124" a="1"/>
  <c r="A124" s="1"/>
  <c r="E124"/>
  <c r="E4" i="10"/>
  <c r="C4" s="1" a="1"/>
  <c r="C4" s="1"/>
  <c r="E6" i="14"/>
  <c r="C6" a="1"/>
  <c r="C6" s="1"/>
  <c r="B6" a="1"/>
  <c r="B6" s="1"/>
  <c r="A6" a="1"/>
  <c r="A6" s="1"/>
  <c r="A83" a="1"/>
  <c r="A83" s="1"/>
  <c r="E83"/>
  <c r="C83" a="1"/>
  <c r="C83" s="1"/>
  <c r="B83" a="1"/>
  <c r="B83" s="1"/>
  <c r="C60" i="6" a="1"/>
  <c r="C60" s="1"/>
  <c r="B60" a="1"/>
  <c r="B60" s="1"/>
  <c r="A60" a="1"/>
  <c r="A60" s="1"/>
  <c r="F60"/>
  <c r="A26" i="8" a="1"/>
  <c r="A26" s="1"/>
  <c r="E26"/>
  <c r="C26" a="1"/>
  <c r="C26" s="1"/>
  <c r="B26" a="1"/>
  <c r="B26" s="1"/>
  <c r="A290" i="12" a="1"/>
  <c r="A290" s="1"/>
  <c r="C290" a="1"/>
  <c r="C290" s="1"/>
  <c r="B290" a="1"/>
  <c r="B290" s="1"/>
  <c r="E290"/>
  <c r="C170" i="8" a="1"/>
  <c r="C170" s="1"/>
  <c r="B170" a="1"/>
  <c r="B170" s="1"/>
  <c r="A170" a="1"/>
  <c r="A170" s="1"/>
  <c r="E170"/>
  <c r="B45" i="12" a="1"/>
  <c r="B45" s="1"/>
  <c r="A45" a="1"/>
  <c r="A45" s="1"/>
  <c r="E45"/>
  <c r="C45" a="1"/>
  <c r="C45" s="1"/>
  <c r="E30" i="10"/>
  <c r="C30" a="1"/>
  <c r="C30" s="1"/>
  <c r="B30" a="1"/>
  <c r="B30" s="1"/>
  <c r="A30" a="1"/>
  <c r="A30" s="1"/>
  <c r="C121" i="12" a="1"/>
  <c r="C121" s="1"/>
  <c r="B121" a="1"/>
  <c r="B121" s="1"/>
  <c r="A121" a="1"/>
  <c r="A121" s="1"/>
  <c r="E121"/>
  <c r="B157" a="1"/>
  <c r="B157" s="1"/>
  <c r="C157" a="1"/>
  <c r="C157" s="1"/>
  <c r="A157" a="1"/>
  <c r="A157" s="1"/>
  <c r="E157"/>
  <c r="C153" i="6" a="1"/>
  <c r="C153" s="1"/>
  <c r="B153" a="1"/>
  <c r="B153" s="1"/>
  <c r="F153"/>
  <c r="A153" a="1"/>
  <c r="A153" s="1"/>
  <c r="A123" a="1"/>
  <c r="A123" s="1"/>
  <c r="C123" a="1"/>
  <c r="C123" s="1"/>
  <c r="B123" a="1"/>
  <c r="B123" s="1"/>
  <c r="F123"/>
  <c r="B253" i="12" a="1"/>
  <c r="B253" s="1"/>
  <c r="A253" a="1"/>
  <c r="A253" s="1"/>
  <c r="E253"/>
  <c r="C253" a="1"/>
  <c r="C253" s="1"/>
  <c r="E40"/>
  <c r="C40" a="1"/>
  <c r="C40" s="1"/>
  <c r="B40" a="1"/>
  <c r="B40" s="1"/>
  <c r="A40" a="1"/>
  <c r="A40" s="1"/>
  <c r="C55" i="8" a="1"/>
  <c r="C55" s="1"/>
  <c r="B55" a="1"/>
  <c r="B55" s="1"/>
  <c r="A55" a="1"/>
  <c r="A55" s="1"/>
  <c r="E55"/>
  <c r="A177" i="15" a="1"/>
  <c r="A177" s="1"/>
  <c r="E177"/>
  <c r="C177" a="1"/>
  <c r="C177" s="1"/>
  <c r="B177" a="1"/>
  <c r="B177" s="1"/>
  <c r="E198"/>
  <c r="B198" a="1"/>
  <c r="B198" s="1"/>
  <c r="A198" a="1"/>
  <c r="A198" s="1"/>
  <c r="C198" a="1"/>
  <c r="C198" s="1"/>
  <c r="E196"/>
  <c r="B196" a="1"/>
  <c r="B196" s="1"/>
  <c r="A196" a="1"/>
  <c r="A196" s="1"/>
  <c r="C196" a="1"/>
  <c r="C196" s="1"/>
  <c r="E220"/>
  <c r="C220" a="1"/>
  <c r="C220" s="1"/>
  <c r="B220" a="1"/>
  <c r="B220" s="1"/>
  <c r="A220" a="1"/>
  <c r="A220" s="1"/>
  <c r="E73" i="10"/>
  <c r="C73" a="1"/>
  <c r="C73" s="1"/>
  <c r="A73" a="1"/>
  <c r="A73" s="1"/>
  <c r="B73" a="1"/>
  <c r="B73" s="1"/>
  <c r="A251" i="6" a="1"/>
  <c r="A251" s="1"/>
  <c r="C251" a="1"/>
  <c r="C251" s="1"/>
  <c r="B251" a="1"/>
  <c r="B251" s="1"/>
  <c r="F251"/>
  <c r="E89" i="8"/>
  <c r="C89" a="1"/>
  <c r="C89" s="1"/>
  <c r="B89" a="1"/>
  <c r="B89" s="1"/>
  <c r="A89" a="1"/>
  <c r="A89" s="1"/>
  <c r="E24" i="10"/>
  <c r="C24" a="1"/>
  <c r="C24" s="1"/>
  <c r="B24" a="1"/>
  <c r="B24" s="1"/>
  <c r="A24" a="1"/>
  <c r="A24" s="1"/>
  <c r="C28" i="8" a="1"/>
  <c r="C28" s="1"/>
  <c r="B28" a="1"/>
  <c r="B28" s="1"/>
  <c r="E28"/>
  <c r="A28" a="1"/>
  <c r="A28" s="1"/>
  <c r="A120" i="10" a="1"/>
  <c r="A120" s="1"/>
  <c r="E120"/>
  <c r="C120" a="1"/>
  <c r="C120" s="1"/>
  <c r="B120" a="1"/>
  <c r="B120" s="1"/>
  <c r="E17" i="12"/>
  <c r="C17" a="1"/>
  <c r="C17" s="1"/>
  <c r="B17" a="1"/>
  <c r="B17" s="1"/>
  <c r="A17" a="1"/>
  <c r="A17" s="1"/>
  <c r="C156" i="14" a="1"/>
  <c r="C156" s="1"/>
  <c r="B156" a="1"/>
  <c r="B156" s="1"/>
  <c r="A156" a="1"/>
  <c r="A156" s="1"/>
  <c r="E156"/>
  <c r="E164"/>
  <c r="C164" a="1"/>
  <c r="C164" s="1"/>
  <c r="B164" a="1"/>
  <c r="B164" s="1"/>
  <c r="A164" a="1"/>
  <c r="A164" s="1"/>
  <c r="E22"/>
  <c r="C22" a="1"/>
  <c r="C22" s="1"/>
  <c r="B22" a="1"/>
  <c r="B22" s="1"/>
  <c r="A22" a="1"/>
  <c r="A22" s="1"/>
  <c r="E91"/>
  <c r="C91" a="1"/>
  <c r="C91" s="1"/>
  <c r="B91" a="1"/>
  <c r="B91" s="1"/>
  <c r="A91" a="1"/>
  <c r="A91" s="1"/>
  <c r="F93" i="6"/>
  <c r="A93" a="1"/>
  <c r="A93" s="1"/>
  <c r="B93" a="1"/>
  <c r="B93" s="1"/>
  <c r="C93" a="1"/>
  <c r="C93" s="1"/>
  <c r="C23" i="12" a="1"/>
  <c r="C23" s="1"/>
  <c r="B23" a="1"/>
  <c r="B23" s="1"/>
  <c r="A23" a="1"/>
  <c r="A23" s="1"/>
  <c r="E23"/>
  <c r="B202" a="1"/>
  <c r="B202" s="1"/>
  <c r="A202" a="1"/>
  <c r="A202" s="1"/>
  <c r="C202" a="1"/>
  <c r="C202" s="1"/>
  <c r="E202"/>
  <c r="C267" i="8" a="1"/>
  <c r="C267" s="1"/>
  <c r="B267" a="1"/>
  <c r="B267" s="1"/>
  <c r="A267" a="1"/>
  <c r="A267" s="1"/>
  <c r="E262" i="12"/>
  <c r="C262" a="1"/>
  <c r="C262" s="1"/>
  <c r="B262" a="1"/>
  <c r="B262" s="1"/>
  <c r="A262" a="1"/>
  <c r="A262" s="1"/>
  <c r="E248"/>
  <c r="A248" a="1"/>
  <c r="A248" s="1"/>
  <c r="C248" a="1"/>
  <c r="C248" s="1"/>
  <c r="B248" a="1"/>
  <c r="B248" s="1"/>
  <c r="F74" i="6"/>
  <c r="A74" a="1"/>
  <c r="A74" s="1"/>
  <c r="C74" a="1"/>
  <c r="C74" s="1"/>
  <c r="B74" a="1"/>
  <c r="B74" s="1"/>
  <c r="E297" i="12"/>
  <c r="C297" a="1"/>
  <c r="C297" s="1"/>
  <c r="B297" a="1"/>
  <c r="B297" s="1"/>
  <c r="A297" a="1"/>
  <c r="A297" s="1"/>
  <c r="A72" i="10" a="1"/>
  <c r="A72" s="1"/>
  <c r="E72"/>
  <c r="C72" a="1"/>
  <c r="C72" s="1"/>
  <c r="B72" a="1"/>
  <c r="B72" s="1"/>
  <c r="E95" i="12"/>
  <c r="C95" a="1"/>
  <c r="C95" s="1"/>
  <c r="B95" a="1"/>
  <c r="B95" s="1"/>
  <c r="A95" a="1"/>
  <c r="A95" s="1"/>
  <c r="B101" i="8" a="1"/>
  <c r="B101" s="1"/>
  <c r="A101" a="1"/>
  <c r="A101" s="1"/>
  <c r="E101"/>
  <c r="C101" a="1"/>
  <c r="C101" s="1"/>
  <c r="E214" i="15"/>
  <c r="A214" a="1"/>
  <c r="A214" s="1"/>
  <c r="C214" a="1"/>
  <c r="C214" s="1"/>
  <c r="B214" a="1"/>
  <c r="B214" s="1"/>
  <c r="E162"/>
  <c r="A162" a="1"/>
  <c r="A162" s="1"/>
  <c r="C162" a="1"/>
  <c r="C162" s="1"/>
  <c r="B162" a="1"/>
  <c r="B162" s="1"/>
  <c r="E55"/>
  <c r="B55" a="1"/>
  <c r="B55" s="1"/>
  <c r="A55" a="1"/>
  <c r="A55" s="1"/>
  <c r="C55" a="1"/>
  <c r="C55" s="1"/>
  <c r="C124" a="1"/>
  <c r="C124" s="1"/>
  <c r="A124" a="1"/>
  <c r="A124" s="1"/>
  <c r="E124"/>
  <c r="B124" a="1"/>
  <c r="B124" s="1"/>
  <c r="A44" i="10" a="1"/>
  <c r="A44" s="1"/>
  <c r="C44" a="1"/>
  <c r="C44" s="1"/>
  <c r="B44" a="1"/>
  <c r="B44" s="1"/>
  <c r="E44"/>
  <c r="C304" i="12" a="1"/>
  <c r="C304" s="1"/>
  <c r="B304" a="1"/>
  <c r="B304" s="1"/>
  <c r="E304"/>
  <c r="A304" a="1"/>
  <c r="A304" s="1"/>
  <c r="E171"/>
  <c r="C171" a="1"/>
  <c r="C171" s="1"/>
  <c r="B171" a="1"/>
  <c r="B171" s="1"/>
  <c r="A171" a="1"/>
  <c r="A171" s="1"/>
  <c r="B16" a="1"/>
  <c r="B16" s="1"/>
  <c r="A16" a="1"/>
  <c r="A16" s="1"/>
  <c r="E16"/>
  <c r="C16" a="1"/>
  <c r="C16" s="1"/>
  <c r="B205" a="1"/>
  <c r="B205" s="1"/>
  <c r="A205" a="1"/>
  <c r="A205" s="1"/>
  <c r="E205"/>
  <c r="C205" a="1"/>
  <c r="C205" s="1"/>
  <c r="E146"/>
  <c r="C146" a="1"/>
  <c r="C146" s="1"/>
  <c r="B146" a="1"/>
  <c r="B146" s="1"/>
  <c r="A146" a="1"/>
  <c r="A146" s="1"/>
  <c r="B258" i="8" a="1"/>
  <c r="B258" s="1"/>
  <c r="A258" a="1"/>
  <c r="A258" s="1"/>
  <c r="C258" a="1"/>
  <c r="C258" s="1"/>
  <c r="E258"/>
  <c r="B133" i="6" a="1"/>
  <c r="B133" s="1"/>
  <c r="A133" a="1"/>
  <c r="A133" s="1"/>
  <c r="F133"/>
  <c r="C133" a="1"/>
  <c r="C133" s="1"/>
  <c r="F166"/>
  <c r="C166" a="1"/>
  <c r="C166" s="1"/>
  <c r="B166" a="1"/>
  <c r="B166" s="1"/>
  <c r="A166" a="1"/>
  <c r="A166" s="1"/>
  <c r="A103" i="14" a="1"/>
  <c r="A103" s="1"/>
  <c r="E103"/>
  <c r="C103" a="1"/>
  <c r="C103" s="1"/>
  <c r="B103" a="1"/>
  <c r="B103" s="1"/>
  <c r="B154" a="1"/>
  <c r="B154" s="1"/>
  <c r="A154" a="1"/>
  <c r="A154" s="1"/>
  <c r="E154"/>
  <c r="C154" a="1"/>
  <c r="C154" s="1"/>
  <c r="E64"/>
  <c r="C64" a="1"/>
  <c r="C64" s="1"/>
  <c r="B64" a="1"/>
  <c r="B64" s="1"/>
  <c r="A64" a="1"/>
  <c r="A64" s="1"/>
  <c r="E198"/>
  <c r="C198" a="1"/>
  <c r="C198" s="1"/>
  <c r="A198" a="1"/>
  <c r="A198" s="1"/>
  <c r="B198" a="1"/>
  <c r="B198" s="1"/>
  <c r="B240" a="1"/>
  <c r="B240" s="1"/>
  <c r="A240" a="1"/>
  <c r="A240" s="1"/>
  <c r="E240"/>
  <c r="C240" a="1"/>
  <c r="C240" s="1"/>
  <c r="C151" i="12" a="1"/>
  <c r="C151" s="1"/>
  <c r="E151"/>
  <c r="B151" a="1"/>
  <c r="B151" s="1"/>
  <c r="A151" a="1"/>
  <c r="A151" s="1"/>
  <c r="B247" i="8" a="1"/>
  <c r="B247" s="1"/>
  <c r="A247" a="1"/>
  <c r="A247" s="1"/>
  <c r="E247"/>
  <c r="C247" a="1"/>
  <c r="C247" s="1"/>
  <c r="B130" i="6" a="1"/>
  <c r="B130" s="1"/>
  <c r="A130" a="1"/>
  <c r="A130" s="1"/>
  <c r="C130" a="1"/>
  <c r="C130" s="1"/>
  <c r="F130"/>
  <c r="E220" i="10"/>
  <c r="C220" a="1"/>
  <c r="C220" s="1"/>
  <c r="B220" a="1"/>
  <c r="B220" s="1"/>
  <c r="A220" a="1"/>
  <c r="A220" s="1"/>
  <c r="E143" i="12"/>
  <c r="B143" a="1"/>
  <c r="B143" s="1"/>
  <c r="A143" a="1"/>
  <c r="A143" s="1"/>
  <c r="C143" a="1"/>
  <c r="C143" s="1"/>
  <c r="C188" i="8" a="1"/>
  <c r="C188" s="1"/>
  <c r="B188" a="1"/>
  <c r="B188" s="1"/>
  <c r="E188"/>
  <c r="A188" a="1"/>
  <c r="A188" s="1"/>
  <c r="E37" i="12"/>
  <c r="C37" a="1"/>
  <c r="C37" s="1"/>
  <c r="B37" a="1"/>
  <c r="B37" s="1"/>
  <c r="A37" a="1"/>
  <c r="A37" s="1"/>
  <c r="F18" i="6"/>
  <c r="C18" s="1" a="1"/>
  <c r="C18" s="1"/>
  <c r="C126" i="10" a="1"/>
  <c r="C126" s="1"/>
  <c r="B126" a="1"/>
  <c r="B126" s="1"/>
  <c r="E126"/>
  <c r="A126" a="1"/>
  <c r="A126" s="1"/>
  <c r="C28" i="6" a="1"/>
  <c r="C28" s="1"/>
  <c r="B28" a="1"/>
  <c r="B28" s="1"/>
  <c r="F28"/>
  <c r="A28" a="1"/>
  <c r="A28" s="1"/>
  <c r="A184" i="8" a="1"/>
  <c r="A184" s="1"/>
  <c r="E184"/>
  <c r="C184" a="1"/>
  <c r="C184" s="1"/>
  <c r="B184" a="1"/>
  <c r="B184" s="1"/>
  <c r="E113" i="12"/>
  <c r="C113" a="1"/>
  <c r="C113" s="1"/>
  <c r="B113" a="1"/>
  <c r="B113" s="1"/>
  <c r="A113" a="1"/>
  <c r="A113" s="1"/>
  <c r="E18"/>
  <c r="C18" a="1"/>
  <c r="C18" s="1"/>
  <c r="B18" a="1"/>
  <c r="B18" s="1"/>
  <c r="A18" a="1"/>
  <c r="A18" s="1"/>
  <c r="E13" i="8"/>
  <c r="A13" s="1" a="1"/>
  <c r="A13" s="1"/>
  <c r="A15" i="15" a="1"/>
  <c r="A15" s="1"/>
  <c r="E15"/>
  <c r="C15" a="1"/>
  <c r="C15" s="1"/>
  <c r="B15" a="1"/>
  <c r="B15" s="1"/>
  <c r="E43"/>
  <c r="C43" a="1"/>
  <c r="C43" s="1"/>
  <c r="B43" a="1"/>
  <c r="B43" s="1"/>
  <c r="A43" a="1"/>
  <c r="A43" s="1"/>
  <c r="E7"/>
  <c r="B7" s="1" a="1"/>
  <c r="B7" s="1"/>
  <c r="A7" a="1"/>
  <c r="A7" s="1"/>
  <c r="B105" a="1"/>
  <c r="B105" s="1"/>
  <c r="E105"/>
  <c r="C105" a="1"/>
  <c r="C105" s="1"/>
  <c r="A105" a="1"/>
  <c r="A105" s="1"/>
  <c r="E215"/>
  <c r="C215" a="1"/>
  <c r="C215" s="1"/>
  <c r="B215" a="1"/>
  <c r="B215" s="1"/>
  <c r="A215" a="1"/>
  <c r="A215" s="1"/>
  <c r="E30" i="12"/>
  <c r="C30" a="1"/>
  <c r="C30" s="1"/>
  <c r="B30" a="1"/>
  <c r="B30" s="1"/>
  <c r="A30" a="1"/>
  <c r="A30" s="1"/>
  <c r="E165"/>
  <c r="C165" a="1"/>
  <c r="C165" s="1"/>
  <c r="B165" a="1"/>
  <c r="B165" s="1"/>
  <c r="A165" a="1"/>
  <c r="A165" s="1"/>
  <c r="A120" i="6" a="1"/>
  <c r="A120" s="1"/>
  <c r="F120"/>
  <c r="B120" a="1"/>
  <c r="B120" s="1"/>
  <c r="C120" a="1"/>
  <c r="C120" s="1"/>
  <c r="A81" i="8" a="1"/>
  <c r="A81" s="1"/>
  <c r="C81" a="1"/>
  <c r="C81" s="1"/>
  <c r="B81" a="1"/>
  <c r="B81" s="1"/>
  <c r="E81"/>
  <c r="E251" i="12"/>
  <c r="C251" a="1"/>
  <c r="C251" s="1"/>
  <c r="B251" a="1"/>
  <c r="B251" s="1"/>
  <c r="A251" a="1"/>
  <c r="A251" s="1"/>
  <c r="E207" i="8"/>
  <c r="C207" a="1"/>
  <c r="C207" s="1"/>
  <c r="B207" a="1"/>
  <c r="B207" s="1"/>
  <c r="A207" a="1"/>
  <c r="A207" s="1"/>
  <c r="E27" i="12"/>
  <c r="C27" a="1"/>
  <c r="C27" s="1"/>
  <c r="A27" a="1"/>
  <c r="A27" s="1"/>
  <c r="B27" a="1"/>
  <c r="B27" s="1"/>
  <c r="A27" i="14" a="1"/>
  <c r="A27" s="1"/>
  <c r="B27" a="1"/>
  <c r="B27" s="1"/>
  <c r="C27" a="1"/>
  <c r="C27" s="1"/>
  <c r="E27"/>
  <c r="E109"/>
  <c r="C109" a="1"/>
  <c r="C109" s="1"/>
  <c r="B109" a="1"/>
  <c r="B109" s="1"/>
  <c r="A109" a="1"/>
  <c r="A109" s="1"/>
  <c r="E167"/>
  <c r="C167" a="1"/>
  <c r="C167" s="1"/>
  <c r="B167" a="1"/>
  <c r="B167" s="1"/>
  <c r="A167" a="1"/>
  <c r="A167" s="1"/>
  <c r="B73" a="1"/>
  <c r="B73" s="1"/>
  <c r="A73" a="1"/>
  <c r="A73" s="1"/>
  <c r="E73"/>
  <c r="C73" a="1"/>
  <c r="C73" s="1"/>
  <c r="E242"/>
  <c r="C242" a="1"/>
  <c r="C242" s="1"/>
  <c r="B242" a="1"/>
  <c r="B242" s="1"/>
  <c r="A242" a="1"/>
  <c r="A242" s="1"/>
  <c r="E104" i="12"/>
  <c r="C104" a="1"/>
  <c r="C104" s="1"/>
  <c r="B104" a="1"/>
  <c r="B104" s="1"/>
  <c r="A104" a="1"/>
  <c r="A104" s="1"/>
  <c r="E69" i="10"/>
  <c r="C69" a="1"/>
  <c r="C69" s="1"/>
  <c r="B69" a="1"/>
  <c r="B69" s="1"/>
  <c r="A69" a="1"/>
  <c r="A69" s="1"/>
  <c r="C164" i="12" a="1"/>
  <c r="C164" s="1"/>
  <c r="B164" a="1"/>
  <c r="B164" s="1"/>
  <c r="E164"/>
  <c r="A164" a="1"/>
  <c r="A164" s="1"/>
  <c r="C231" a="1"/>
  <c r="C231" s="1"/>
  <c r="B231" a="1"/>
  <c r="B231" s="1"/>
  <c r="E231"/>
  <c r="A231" a="1"/>
  <c r="A231" s="1"/>
  <c r="E153" i="8"/>
  <c r="C153" a="1"/>
  <c r="C153" s="1"/>
  <c r="B153" a="1"/>
  <c r="B153" s="1"/>
  <c r="A153" a="1"/>
  <c r="A153" s="1"/>
  <c r="E97" i="12"/>
  <c r="C97" a="1"/>
  <c r="C97" s="1"/>
  <c r="B97" a="1"/>
  <c r="B97" s="1"/>
  <c r="A97" a="1"/>
  <c r="A97" s="1"/>
  <c r="F9" i="6"/>
  <c r="A9" s="1" a="1"/>
  <c r="A9" s="1"/>
  <c r="B9" a="1"/>
  <c r="B9" s="1"/>
  <c r="A126" i="15" a="1"/>
  <c r="A126" s="1"/>
  <c r="B126" a="1"/>
  <c r="B126" s="1"/>
  <c r="E126"/>
  <c r="C126" a="1"/>
  <c r="C126" s="1"/>
  <c r="E69"/>
  <c r="C69" a="1"/>
  <c r="C69" s="1"/>
  <c r="B69" a="1"/>
  <c r="B69" s="1"/>
  <c r="A69" a="1"/>
  <c r="A69" s="1"/>
  <c r="C190" a="1"/>
  <c r="C190" s="1"/>
  <c r="B190" a="1"/>
  <c r="B190" s="1"/>
  <c r="A190" a="1"/>
  <c r="A190" s="1"/>
  <c r="E190"/>
  <c r="C17" a="1"/>
  <c r="C17" s="1"/>
  <c r="E17"/>
  <c r="B17" a="1"/>
  <c r="B17" s="1"/>
  <c r="A17" a="1"/>
  <c r="A17" s="1"/>
  <c r="E205"/>
  <c r="C205" a="1"/>
  <c r="C205" s="1"/>
  <c r="B205" a="1"/>
  <c r="B205" s="1"/>
  <c r="A205" a="1"/>
  <c r="A205" s="1"/>
  <c r="E57" i="8"/>
  <c r="C57" a="1"/>
  <c r="C57" s="1"/>
  <c r="B57" a="1"/>
  <c r="B57" s="1"/>
  <c r="A57" a="1"/>
  <c r="A57" s="1"/>
  <c r="A67" i="12" a="1"/>
  <c r="A67" s="1"/>
  <c r="E67"/>
  <c r="C67" a="1"/>
  <c r="C67" s="1"/>
  <c r="B67" a="1"/>
  <c r="B67" s="1"/>
  <c r="E41"/>
  <c r="C41" a="1"/>
  <c r="C41" s="1"/>
  <c r="B41" a="1"/>
  <c r="B41" s="1"/>
  <c r="A41" a="1"/>
  <c r="A41" s="1"/>
  <c r="A255" i="8" a="1"/>
  <c r="A255" s="1"/>
  <c r="C255" a="1"/>
  <c r="C255" s="1"/>
  <c r="B255" a="1"/>
  <c r="B255" s="1"/>
  <c r="E255"/>
  <c r="B115" i="10" a="1"/>
  <c r="B115" s="1"/>
  <c r="A115" a="1"/>
  <c r="A115" s="1"/>
  <c r="E115"/>
  <c r="C115" a="1"/>
  <c r="C115" s="1"/>
  <c r="B175" i="12" a="1"/>
  <c r="B175" s="1"/>
  <c r="A175" a="1"/>
  <c r="A175" s="1"/>
  <c r="C175" a="1"/>
  <c r="C175" s="1"/>
  <c r="E175"/>
  <c r="C174" i="10" a="1"/>
  <c r="C174" s="1"/>
  <c r="B174" a="1"/>
  <c r="B174" s="1"/>
  <c r="E174"/>
  <c r="A174" a="1"/>
  <c r="A174" s="1"/>
  <c r="C172" i="6" a="1"/>
  <c r="C172" s="1"/>
  <c r="B172" a="1"/>
  <c r="B172" s="1"/>
  <c r="A172" a="1"/>
  <c r="A172" s="1"/>
  <c r="F172"/>
  <c r="B229" a="1"/>
  <c r="B229" s="1"/>
  <c r="A229" a="1"/>
  <c r="A229" s="1"/>
  <c r="F229"/>
  <c r="C229" a="1"/>
  <c r="C229" s="1"/>
  <c r="A46" i="14" a="1"/>
  <c r="A46" s="1"/>
  <c r="B46" a="1"/>
  <c r="B46" s="1"/>
  <c r="E46"/>
  <c r="C46" a="1"/>
  <c r="C46" s="1"/>
  <c r="A148" a="1"/>
  <c r="A148" s="1"/>
  <c r="C148" a="1"/>
  <c r="C148" s="1"/>
  <c r="B148" a="1"/>
  <c r="B148" s="1"/>
  <c r="E148"/>
  <c r="E106"/>
  <c r="C106" a="1"/>
  <c r="C106" s="1"/>
  <c r="A106" a="1"/>
  <c r="A106" s="1"/>
  <c r="B106" a="1"/>
  <c r="B106" s="1"/>
  <c r="E158"/>
  <c r="C158" a="1"/>
  <c r="C158" s="1"/>
  <c r="B158" a="1"/>
  <c r="B158" s="1"/>
  <c r="A158" a="1"/>
  <c r="A158" s="1"/>
  <c r="E241" i="12"/>
  <c r="C241" a="1"/>
  <c r="C241" s="1"/>
  <c r="B241" a="1"/>
  <c r="B241" s="1"/>
  <c r="A241" a="1"/>
  <c r="A241" s="1"/>
  <c r="A165" i="10" a="1"/>
  <c r="A165" s="1"/>
  <c r="E165"/>
  <c r="C165" a="1"/>
  <c r="C165" s="1"/>
  <c r="B165" a="1"/>
  <c r="B165" s="1"/>
  <c r="B143" a="1"/>
  <c r="B143" s="1"/>
  <c r="A143" a="1"/>
  <c r="A143" s="1"/>
  <c r="E143"/>
  <c r="C143" a="1"/>
  <c r="C143" s="1"/>
  <c r="C169" i="6" a="1"/>
  <c r="C169" s="1"/>
  <c r="B169" a="1"/>
  <c r="B169" s="1"/>
  <c r="F169"/>
  <c r="A169" a="1"/>
  <c r="A169" s="1"/>
  <c r="C51" i="10" a="1"/>
  <c r="C51" s="1"/>
  <c r="B51" a="1"/>
  <c r="B51" s="1"/>
  <c r="A51" a="1"/>
  <c r="A51" s="1"/>
  <c r="E51"/>
  <c r="E177"/>
  <c r="C177" a="1"/>
  <c r="C177" s="1"/>
  <c r="B177" a="1"/>
  <c r="B177" s="1"/>
  <c r="A177" a="1"/>
  <c r="A177" s="1"/>
  <c r="C212" i="12" a="1"/>
  <c r="C212" s="1"/>
  <c r="B212" a="1"/>
  <c r="B212" s="1"/>
  <c r="E212"/>
  <c r="A212" a="1"/>
  <c r="A212" s="1"/>
  <c r="E232"/>
  <c r="C232" a="1"/>
  <c r="C232" s="1"/>
  <c r="B232" a="1"/>
  <c r="B232" s="1"/>
  <c r="A232" a="1"/>
  <c r="A232" s="1"/>
  <c r="E156"/>
  <c r="C156" a="1"/>
  <c r="C156" s="1"/>
  <c r="B156" a="1"/>
  <c r="B156" s="1"/>
  <c r="A156" a="1"/>
  <c r="A156" s="1"/>
  <c r="A83" a="1"/>
  <c r="A83" s="1"/>
  <c r="E83"/>
  <c r="C83" a="1"/>
  <c r="C83" s="1"/>
  <c r="B83" a="1"/>
  <c r="B83" s="1"/>
  <c r="A142" i="15" a="1"/>
  <c r="A142" s="1"/>
  <c r="C142" a="1"/>
  <c r="C142" s="1"/>
  <c r="B142" a="1"/>
  <c r="B142" s="1"/>
  <c r="E142"/>
  <c r="E99"/>
  <c r="C99" a="1"/>
  <c r="C99" s="1"/>
  <c r="B99" a="1"/>
  <c r="B99" s="1"/>
  <c r="A99" a="1"/>
  <c r="A99" s="1"/>
  <c r="E79"/>
  <c r="C79" a="1"/>
  <c r="C79" s="1"/>
  <c r="B79" a="1"/>
  <c r="B79" s="1"/>
  <c r="A79" a="1"/>
  <c r="A79" s="1"/>
  <c r="B235" a="1"/>
  <c r="B235" s="1"/>
  <c r="E235"/>
  <c r="C235" a="1"/>
  <c r="C235" s="1"/>
  <c r="A235" a="1"/>
  <c r="A235" s="1"/>
  <c r="E141" i="8"/>
  <c r="C141" a="1"/>
  <c r="C141" s="1"/>
  <c r="B141" a="1"/>
  <c r="B141" s="1"/>
  <c r="A141" a="1"/>
  <c r="A141" s="1"/>
  <c r="F67" i="6"/>
  <c r="C67" a="1"/>
  <c r="C67" s="1"/>
  <c r="B67" a="1"/>
  <c r="B67" s="1"/>
  <c r="A67" a="1"/>
  <c r="A67" s="1"/>
  <c r="C276" i="8" a="1"/>
  <c r="C276" s="1"/>
  <c r="B276" a="1"/>
  <c r="B276" s="1"/>
  <c r="A276" a="1"/>
  <c r="A276" s="1"/>
  <c r="B208" a="1"/>
  <c r="B208" s="1"/>
  <c r="A208" a="1"/>
  <c r="A208" s="1"/>
  <c r="E208"/>
  <c r="C208" a="1"/>
  <c r="C208" s="1"/>
  <c r="B170" i="12" a="1"/>
  <c r="B170" s="1"/>
  <c r="A170" a="1"/>
  <c r="A170" s="1"/>
  <c r="C170" a="1"/>
  <c r="C170" s="1"/>
  <c r="E170"/>
  <c r="E194"/>
  <c r="C194" a="1"/>
  <c r="C194" s="1"/>
  <c r="B194" a="1"/>
  <c r="B194" s="1"/>
  <c r="A194" a="1"/>
  <c r="A194" s="1"/>
  <c r="A88" i="8" a="1"/>
  <c r="A88" s="1"/>
  <c r="B88" a="1"/>
  <c r="B88" s="1"/>
  <c r="E88"/>
  <c r="C88" a="1"/>
  <c r="C88" s="1"/>
  <c r="E160"/>
  <c r="C160" a="1"/>
  <c r="C160" s="1"/>
  <c r="B160" a="1"/>
  <c r="B160" s="1"/>
  <c r="A160" a="1"/>
  <c r="A160" s="1"/>
  <c r="A100" i="6" a="1"/>
  <c r="A100" s="1"/>
  <c r="B100" a="1"/>
  <c r="B100" s="1"/>
  <c r="F100"/>
  <c r="C100" a="1"/>
  <c r="C100" s="1"/>
  <c r="B175" i="14" a="1"/>
  <c r="B175" s="1"/>
  <c r="A175" a="1"/>
  <c r="A175" s="1"/>
  <c r="C175" a="1"/>
  <c r="C175" s="1"/>
  <c r="E175"/>
  <c r="B152" a="1"/>
  <c r="B152" s="1"/>
  <c r="A152" a="1"/>
  <c r="A152" s="1"/>
  <c r="E152"/>
  <c r="C152" a="1"/>
  <c r="C152" s="1"/>
  <c r="A24" a="1"/>
  <c r="A24" s="1"/>
  <c r="E24"/>
  <c r="C24" a="1"/>
  <c r="C24" s="1"/>
  <c r="B24" a="1"/>
  <c r="B24" s="1"/>
  <c r="E112"/>
  <c r="C112" a="1"/>
  <c r="C112" s="1"/>
  <c r="B112" a="1"/>
  <c r="B112" s="1"/>
  <c r="A112" a="1"/>
  <c r="A112" s="1"/>
  <c r="E204"/>
  <c r="C204" a="1"/>
  <c r="C204" s="1"/>
  <c r="B204" a="1"/>
  <c r="B204" s="1"/>
  <c r="A204" a="1"/>
  <c r="A204" s="1"/>
  <c r="E238"/>
  <c r="C238" a="1"/>
  <c r="C238" s="1"/>
  <c r="B238" a="1"/>
  <c r="B238" s="1"/>
  <c r="A238" a="1"/>
  <c r="A238" s="1"/>
  <c r="E81" i="10"/>
  <c r="C81" a="1"/>
  <c r="C81" s="1"/>
  <c r="B81" a="1"/>
  <c r="B81" s="1"/>
  <c r="A81" a="1"/>
  <c r="A81" s="1"/>
  <c r="E11" i="12"/>
  <c r="C11" a="1"/>
  <c r="C11" s="1"/>
  <c r="B11" a="1"/>
  <c r="B11" s="1"/>
  <c r="A11" a="1"/>
  <c r="A11" s="1"/>
  <c r="E65" i="8"/>
  <c r="A65" a="1"/>
  <c r="A65" s="1"/>
  <c r="C65" a="1"/>
  <c r="C65" s="1"/>
  <c r="B65" a="1"/>
  <c r="B65" s="1"/>
  <c r="E147"/>
  <c r="C147" a="1"/>
  <c r="C147" s="1"/>
  <c r="B147" a="1"/>
  <c r="B147" s="1"/>
  <c r="A147" a="1"/>
  <c r="A147" s="1"/>
  <c r="E41"/>
  <c r="C41" a="1"/>
  <c r="C41" s="1"/>
  <c r="B41" a="1"/>
  <c r="B41" s="1"/>
  <c r="A41" a="1"/>
  <c r="A41" s="1"/>
  <c r="E236" i="10"/>
  <c r="B236" a="1"/>
  <c r="B236" s="1"/>
  <c r="A236" a="1"/>
  <c r="A236" s="1"/>
  <c r="C236" a="1"/>
  <c r="C236" s="1"/>
  <c r="F14" i="6"/>
  <c r="C14" s="1" a="1"/>
  <c r="C14" s="1"/>
  <c r="C166" i="10" a="1"/>
  <c r="C166" s="1"/>
  <c r="B166" a="1"/>
  <c r="B166" s="1"/>
  <c r="E166"/>
  <c r="A166" a="1"/>
  <c r="A166" s="1"/>
  <c r="E249"/>
  <c r="C249" a="1"/>
  <c r="C249" s="1"/>
  <c r="A249" a="1"/>
  <c r="A249" s="1"/>
  <c r="B249" a="1"/>
  <c r="B249" s="1"/>
  <c r="E47" i="15"/>
  <c r="C47" a="1"/>
  <c r="C47" s="1"/>
  <c r="B47" a="1"/>
  <c r="B47" s="1"/>
  <c r="A47" a="1"/>
  <c r="A47" s="1"/>
  <c r="E133"/>
  <c r="C133" a="1"/>
  <c r="C133" s="1"/>
  <c r="B133" a="1"/>
  <c r="B133" s="1"/>
  <c r="A133" a="1"/>
  <c r="A133" s="1"/>
  <c r="E87"/>
  <c r="B87" a="1"/>
  <c r="B87" s="1"/>
  <c r="C87" a="1"/>
  <c r="C87" s="1"/>
  <c r="A87" a="1"/>
  <c r="A87" s="1"/>
  <c r="B251" a="1"/>
  <c r="B251" s="1"/>
  <c r="E251"/>
  <c r="A251" a="1"/>
  <c r="A251" s="1"/>
  <c r="C251" a="1"/>
  <c r="C251" s="1"/>
  <c r="E209" i="10"/>
  <c r="C209" a="1"/>
  <c r="C209" s="1"/>
  <c r="B209" a="1"/>
  <c r="B209" s="1"/>
  <c r="A209" a="1"/>
  <c r="A209" s="1"/>
  <c r="F151" i="6"/>
  <c r="B151" a="1"/>
  <c r="B151" s="1"/>
  <c r="A151" a="1"/>
  <c r="A151" s="1"/>
  <c r="C151" a="1"/>
  <c r="C151" s="1"/>
  <c r="B59" i="10" a="1"/>
  <c r="B59" s="1"/>
  <c r="A59" a="1"/>
  <c r="A59" s="1"/>
  <c r="C59" a="1"/>
  <c r="C59" s="1"/>
  <c r="E59"/>
  <c r="A171" i="6" a="1"/>
  <c r="A171" s="1"/>
  <c r="F171"/>
  <c r="C171" a="1"/>
  <c r="C171" s="1"/>
  <c r="B171" a="1"/>
  <c r="B171" s="1"/>
  <c r="B46" i="10" a="1"/>
  <c r="B46" s="1"/>
  <c r="A46" a="1"/>
  <c r="A46" s="1"/>
  <c r="E46"/>
  <c r="C46" a="1"/>
  <c r="C46" s="1"/>
  <c r="A228" i="6" a="1"/>
  <c r="A228" s="1"/>
  <c r="C228" a="1"/>
  <c r="C228" s="1"/>
  <c r="B228" a="1"/>
  <c r="B228" s="1"/>
  <c r="F228"/>
  <c r="A258" i="12" a="1"/>
  <c r="A258" s="1"/>
  <c r="C258" a="1"/>
  <c r="C258" s="1"/>
  <c r="B258" a="1"/>
  <c r="B258" s="1"/>
  <c r="E258"/>
  <c r="E220" i="14"/>
  <c r="B220" a="1"/>
  <c r="B220" s="1"/>
  <c r="A220" a="1"/>
  <c r="A220" s="1"/>
  <c r="C220" a="1"/>
  <c r="C220" s="1"/>
  <c r="B15" a="1"/>
  <c r="B15" s="1"/>
  <c r="A15" a="1"/>
  <c r="A15" s="1"/>
  <c r="E15"/>
  <c r="C15" a="1"/>
  <c r="C15" s="1"/>
  <c r="A141" a="1"/>
  <c r="A141" s="1"/>
  <c r="C141" a="1"/>
  <c r="C141" s="1"/>
  <c r="B141" a="1"/>
  <c r="B141" s="1"/>
  <c r="E141"/>
  <c r="B176" a="1"/>
  <c r="B176" s="1"/>
  <c r="A176" a="1"/>
  <c r="A176" s="1"/>
  <c r="E176"/>
  <c r="C176" a="1"/>
  <c r="C176" s="1"/>
  <c r="B14" a="1"/>
  <c r="B14" s="1"/>
  <c r="A14" a="1"/>
  <c r="A14" s="1"/>
  <c r="E14"/>
  <c r="C14" a="1"/>
  <c r="C14" s="1"/>
  <c r="E215"/>
  <c r="C215" a="1"/>
  <c r="C215" s="1"/>
  <c r="B215" a="1"/>
  <c r="B215" s="1"/>
  <c r="A215" a="1"/>
  <c r="A215" s="1"/>
  <c r="E43"/>
  <c r="C43" a="1"/>
  <c r="C43" s="1"/>
  <c r="B43" a="1"/>
  <c r="B43" s="1"/>
  <c r="A43" a="1"/>
  <c r="A43" s="1"/>
  <c r="E82"/>
  <c r="C82" a="1"/>
  <c r="C82" s="1"/>
  <c r="B82" a="1"/>
  <c r="B82" s="1"/>
  <c r="A82" a="1"/>
  <c r="A82" s="1"/>
  <c r="E48"/>
  <c r="C48" a="1"/>
  <c r="C48" s="1"/>
  <c r="B48" a="1"/>
  <c r="B48" s="1"/>
  <c r="A48" a="1"/>
  <c r="A48" s="1"/>
  <c r="E114"/>
  <c r="C114" a="1"/>
  <c r="C114" s="1"/>
  <c r="B114" a="1"/>
  <c r="B114" s="1"/>
  <c r="A114" a="1"/>
  <c r="A114" s="1"/>
  <c r="E172"/>
  <c r="C172" a="1"/>
  <c r="C172" s="1"/>
  <c r="B172" a="1"/>
  <c r="B172" s="1"/>
  <c r="A172" a="1"/>
  <c r="A172" s="1"/>
  <c r="B97" a="1"/>
  <c r="B97" s="1"/>
  <c r="A97" a="1"/>
  <c r="A97" s="1"/>
  <c r="E97"/>
  <c r="C97" a="1"/>
  <c r="C97" s="1"/>
  <c r="E226"/>
  <c r="A226" a="1"/>
  <c r="A226" s="1"/>
  <c r="C226" a="1"/>
  <c r="C226" s="1"/>
  <c r="B226" a="1"/>
  <c r="B226" s="1"/>
  <c r="E174"/>
  <c r="C174" a="1"/>
  <c r="C174" s="1"/>
  <c r="B174" a="1"/>
  <c r="B174" s="1"/>
  <c r="A174" a="1"/>
  <c r="A174" s="1"/>
  <c r="C131" a="1"/>
  <c r="C131" s="1"/>
  <c r="B131" a="1"/>
  <c r="B131" s="1"/>
  <c r="E131"/>
  <c r="A131" a="1"/>
  <c r="A131" s="1"/>
  <c r="C223" a="1"/>
  <c r="C223" s="1"/>
  <c r="B223" a="1"/>
  <c r="B223" s="1"/>
  <c r="E223"/>
  <c r="A223" a="1"/>
  <c r="A223" s="1"/>
  <c r="E200" i="12"/>
  <c r="C200" a="1"/>
  <c r="C200" s="1"/>
  <c r="B200" a="1"/>
  <c r="B200" s="1"/>
  <c r="A200" a="1"/>
  <c r="A200" s="1"/>
  <c r="B179" i="10" a="1"/>
  <c r="B179" s="1"/>
  <c r="A179" a="1"/>
  <c r="A179" s="1"/>
  <c r="E179"/>
  <c r="C179" a="1"/>
  <c r="C179" s="1"/>
  <c r="E127" i="12"/>
  <c r="C127" a="1"/>
  <c r="C127" s="1"/>
  <c r="B127" a="1"/>
  <c r="B127" s="1"/>
  <c r="A127" a="1"/>
  <c r="A127" s="1"/>
  <c r="E182" i="8"/>
  <c r="C182" a="1"/>
  <c r="C182" s="1"/>
  <c r="B182" a="1"/>
  <c r="B182" s="1"/>
  <c r="A182" a="1"/>
  <c r="A182" s="1"/>
  <c r="B146" i="10" a="1"/>
  <c r="B146" s="1"/>
  <c r="A146" a="1"/>
  <c r="A146" s="1"/>
  <c r="E146"/>
  <c r="C146" a="1"/>
  <c r="C146" s="1"/>
  <c r="C175" i="6" a="1"/>
  <c r="C175" s="1"/>
  <c r="B175" a="1"/>
  <c r="B175" s="1"/>
  <c r="A175" a="1"/>
  <c r="A175" s="1"/>
  <c r="F175"/>
  <c r="C130" i="12" a="1"/>
  <c r="C130" s="1"/>
  <c r="B130" a="1"/>
  <c r="B130" s="1"/>
  <c r="A130" a="1"/>
  <c r="A130" s="1"/>
  <c r="E130"/>
  <c r="E238"/>
  <c r="C238" a="1"/>
  <c r="C238" s="1"/>
  <c r="B238" a="1"/>
  <c r="B238" s="1"/>
  <c r="A238" a="1"/>
  <c r="A238" s="1"/>
  <c r="C259" i="6" a="1"/>
  <c r="C259" s="1"/>
  <c r="B259" a="1"/>
  <c r="B259" s="1"/>
  <c r="A259" a="1"/>
  <c r="A259" s="1"/>
  <c r="E203" i="8"/>
  <c r="C203" a="1"/>
  <c r="C203" s="1"/>
  <c r="B203" a="1"/>
  <c r="B203" s="1"/>
  <c r="A203" a="1"/>
  <c r="A203" s="1"/>
  <c r="E184" i="12"/>
  <c r="B184" a="1"/>
  <c r="B184" s="1"/>
  <c r="A184" a="1"/>
  <c r="A184" s="1"/>
  <c r="C184" a="1"/>
  <c r="C184" s="1"/>
  <c r="F99" i="6"/>
  <c r="C99" a="1"/>
  <c r="C99" s="1"/>
  <c r="B99" a="1"/>
  <c r="B99" s="1"/>
  <c r="A99" a="1"/>
  <c r="A99" s="1"/>
  <c r="E116" i="12"/>
  <c r="C116" a="1"/>
  <c r="C116" s="1"/>
  <c r="B116" a="1"/>
  <c r="B116" s="1"/>
  <c r="A116" a="1"/>
  <c r="A116" s="1"/>
  <c r="B178" i="6" a="1"/>
  <c r="B178" s="1"/>
  <c r="A178" a="1"/>
  <c r="A178" s="1"/>
  <c r="F178"/>
  <c r="C178" a="1"/>
  <c r="C178" s="1"/>
  <c r="C143" i="8" a="1"/>
  <c r="C143" s="1"/>
  <c r="B143" a="1"/>
  <c r="B143" s="1"/>
  <c r="A143" a="1"/>
  <c r="A143" s="1"/>
  <c r="E143"/>
  <c r="E128"/>
  <c r="C128" a="1"/>
  <c r="C128" s="1"/>
  <c r="B128" a="1"/>
  <c r="B128" s="1"/>
  <c r="A128" a="1"/>
  <c r="A128" s="1"/>
  <c r="C134" i="10" a="1"/>
  <c r="C134" s="1"/>
  <c r="B134" a="1"/>
  <c r="B134" s="1"/>
  <c r="E134"/>
  <c r="A134" a="1"/>
  <c r="A134" s="1"/>
  <c r="E4" i="12"/>
  <c r="A4" s="1" a="1"/>
  <c r="A4" s="1"/>
  <c r="B4" a="1"/>
  <c r="B4" s="1"/>
  <c r="C97" i="6" a="1"/>
  <c r="C97" s="1"/>
  <c r="B97" a="1"/>
  <c r="B97" s="1"/>
  <c r="F97"/>
  <c r="A97" a="1"/>
  <c r="A97" s="1"/>
  <c r="A246" i="8" a="1"/>
  <c r="A246" s="1"/>
  <c r="B246" a="1"/>
  <c r="B246" s="1"/>
  <c r="E246"/>
  <c r="C246" a="1"/>
  <c r="C246" s="1"/>
  <c r="E190" i="12"/>
  <c r="C190" a="1"/>
  <c r="C190" s="1"/>
  <c r="A190" a="1"/>
  <c r="A190" s="1"/>
  <c r="B190" a="1"/>
  <c r="B190" s="1"/>
  <c r="E122" i="8"/>
  <c r="A122" a="1"/>
  <c r="A122" s="1"/>
  <c r="C122" a="1"/>
  <c r="C122" s="1"/>
  <c r="B122" a="1"/>
  <c r="B122" s="1"/>
  <c r="B242" i="12" a="1"/>
  <c r="B242" s="1"/>
  <c r="A242" a="1"/>
  <c r="A242" s="1"/>
  <c r="E242"/>
  <c r="C242" a="1"/>
  <c r="C242" s="1"/>
  <c r="C235" i="10" a="1"/>
  <c r="C235" s="1"/>
  <c r="B235" a="1"/>
  <c r="B235" s="1"/>
  <c r="A235" a="1"/>
  <c r="A235" s="1"/>
  <c r="E235"/>
  <c r="A100" i="8" a="1"/>
  <c r="A100" s="1"/>
  <c r="E100"/>
  <c r="C100" a="1"/>
  <c r="C100" s="1"/>
  <c r="B100" a="1"/>
  <c r="B100" s="1"/>
  <c r="E108" i="10"/>
  <c r="A108" a="1"/>
  <c r="A108" s="1"/>
  <c r="C108" a="1"/>
  <c r="C108" s="1"/>
  <c r="B108" a="1"/>
  <c r="B108" s="1"/>
  <c r="B62" i="6" a="1"/>
  <c r="B62" s="1"/>
  <c r="A62" a="1"/>
  <c r="A62" s="1"/>
  <c r="F62"/>
  <c r="C62" a="1"/>
  <c r="C62" s="1"/>
  <c r="C260" i="12" a="1"/>
  <c r="C260" s="1"/>
  <c r="B260" a="1"/>
  <c r="B260" s="1"/>
  <c r="A260" a="1"/>
  <c r="A260" s="1"/>
  <c r="E260"/>
  <c r="A208" a="1"/>
  <c r="A208" s="1"/>
  <c r="C208" a="1"/>
  <c r="C208" s="1"/>
  <c r="B208" a="1"/>
  <c r="B208" s="1"/>
  <c r="E208"/>
  <c r="E228" i="8"/>
  <c r="C228" a="1"/>
  <c r="C228" s="1"/>
  <c r="B228" a="1"/>
  <c r="B228" s="1"/>
  <c r="A228" a="1"/>
  <c r="A228" s="1"/>
  <c r="A144" i="10" a="1"/>
  <c r="A144" s="1"/>
  <c r="E144"/>
  <c r="C144" a="1"/>
  <c r="C144" s="1"/>
  <c r="B144" a="1"/>
  <c r="B144" s="1"/>
  <c r="E67" i="8"/>
  <c r="C67" a="1"/>
  <c r="C67" s="1"/>
  <c r="B67" a="1"/>
  <c r="B67" s="1"/>
  <c r="A67" a="1"/>
  <c r="A67" s="1"/>
  <c r="B61" i="12" a="1"/>
  <c r="B61" s="1"/>
  <c r="A61" a="1"/>
  <c r="A61" s="1"/>
  <c r="E61"/>
  <c r="C61" a="1"/>
  <c r="C61" s="1"/>
  <c r="E167" i="10"/>
  <c r="C167" a="1"/>
  <c r="C167" s="1"/>
  <c r="B167" a="1"/>
  <c r="B167" s="1"/>
  <c r="A167" a="1"/>
  <c r="A167" s="1"/>
  <c r="E38" i="8"/>
  <c r="C38" a="1"/>
  <c r="C38" s="1"/>
  <c r="B38" a="1"/>
  <c r="B38" s="1"/>
  <c r="A38" a="1"/>
  <c r="A38" s="1"/>
  <c r="A27" a="1"/>
  <c r="A27" s="1"/>
  <c r="E27"/>
  <c r="B27" a="1"/>
  <c r="B27" s="1"/>
  <c r="C27" a="1"/>
  <c r="C27" s="1"/>
  <c r="C32" i="10" a="1"/>
  <c r="C32" s="1"/>
  <c r="B32" a="1"/>
  <c r="B32" s="1"/>
  <c r="E32"/>
  <c r="A32" a="1"/>
  <c r="A32" s="1"/>
  <c r="B78" i="6" a="1"/>
  <c r="B78" s="1"/>
  <c r="A78" a="1"/>
  <c r="A78" s="1"/>
  <c r="F78"/>
  <c r="C78" a="1"/>
  <c r="C78" s="1"/>
  <c r="B218" i="12" a="1"/>
  <c r="B218" s="1"/>
  <c r="A218" a="1"/>
  <c r="A218" s="1"/>
  <c r="E218"/>
  <c r="C218" a="1"/>
  <c r="C218" s="1"/>
  <c r="C159" i="10" a="1"/>
  <c r="C159" s="1"/>
  <c r="B159" a="1"/>
  <c r="B159" s="1"/>
  <c r="A159" a="1"/>
  <c r="A159" s="1"/>
  <c r="E159"/>
  <c r="E178" i="12"/>
  <c r="C178" a="1"/>
  <c r="C178" s="1"/>
  <c r="B178" a="1"/>
  <c r="B178" s="1"/>
  <c r="A178" a="1"/>
  <c r="A178" s="1"/>
  <c r="E241" i="10"/>
  <c r="C241" a="1"/>
  <c r="C241" s="1"/>
  <c r="B241" a="1"/>
  <c r="B241" s="1"/>
  <c r="A241" a="1"/>
  <c r="A241" s="1"/>
  <c r="E105"/>
  <c r="C105" a="1"/>
  <c r="C105" s="1"/>
  <c r="B105" a="1"/>
  <c r="B105" s="1"/>
  <c r="A105" a="1"/>
  <c r="A105" s="1"/>
  <c r="E23" i="15"/>
  <c r="B23" a="1"/>
  <c r="B23" s="1"/>
  <c r="C23" a="1"/>
  <c r="C23" s="1"/>
  <c r="A23" a="1"/>
  <c r="A23" s="1"/>
  <c r="B19" a="1"/>
  <c r="B19" s="1"/>
  <c r="E19"/>
  <c r="A19" a="1"/>
  <c r="A19" s="1"/>
  <c r="C19" a="1"/>
  <c r="C19" s="1"/>
  <c r="A94" a="1"/>
  <c r="A94" s="1"/>
  <c r="B94" a="1"/>
  <c r="B94" s="1"/>
  <c r="C94" a="1"/>
  <c r="C94" s="1"/>
  <c r="E94"/>
  <c r="E223"/>
  <c r="C223" a="1"/>
  <c r="C223" s="1"/>
  <c r="B223" a="1"/>
  <c r="B223" s="1"/>
  <c r="A223" a="1"/>
  <c r="A223" s="1"/>
  <c r="E40"/>
  <c r="C40" a="1"/>
  <c r="C40" s="1"/>
  <c r="B40" a="1"/>
  <c r="B40" s="1"/>
  <c r="A40" a="1"/>
  <c r="A40" s="1"/>
  <c r="A139" a="1"/>
  <c r="A139" s="1"/>
  <c r="E139"/>
  <c r="C139" a="1"/>
  <c r="C139" s="1"/>
  <c r="B139" a="1"/>
  <c r="B139" s="1"/>
  <c r="E91"/>
  <c r="B91" a="1"/>
  <c r="B91" s="1"/>
  <c r="A91" a="1"/>
  <c r="A91" s="1"/>
  <c r="C91" a="1"/>
  <c r="C91" s="1"/>
  <c r="A70" a="1"/>
  <c r="A70" s="1"/>
  <c r="C70" a="1"/>
  <c r="C70" s="1"/>
  <c r="B70" a="1"/>
  <c r="B70" s="1"/>
  <c r="E70"/>
  <c r="B85" a="1"/>
  <c r="B85" s="1"/>
  <c r="E85"/>
  <c r="C85" a="1"/>
  <c r="C85" s="1"/>
  <c r="A85" a="1"/>
  <c r="A85" s="1"/>
  <c r="E95"/>
  <c r="A95" a="1"/>
  <c r="A95" s="1"/>
  <c r="B95" a="1"/>
  <c r="B95" s="1"/>
  <c r="C95" a="1"/>
  <c r="C95" s="1"/>
  <c r="A201" a="1"/>
  <c r="A201" s="1"/>
  <c r="E201"/>
  <c r="C201" a="1"/>
  <c r="C201" s="1"/>
  <c r="B201" a="1"/>
  <c r="B201" s="1"/>
  <c r="C166" a="1"/>
  <c r="C166" s="1"/>
  <c r="E166"/>
  <c r="B166" a="1"/>
  <c r="B166" s="1"/>
  <c r="A166" a="1"/>
  <c r="A166" s="1"/>
  <c r="B137" a="1"/>
  <c r="B137" s="1"/>
  <c r="A137" a="1"/>
  <c r="A137" s="1"/>
  <c r="E137"/>
  <c r="C137" a="1"/>
  <c r="C137" s="1"/>
  <c r="E216"/>
  <c r="B216" a="1"/>
  <c r="B216" s="1"/>
  <c r="A216" a="1"/>
  <c r="A216" s="1"/>
  <c r="C216" a="1"/>
  <c r="C216" s="1"/>
  <c r="E237"/>
  <c r="C237" a="1"/>
  <c r="C237" s="1"/>
  <c r="B237" a="1"/>
  <c r="B237" s="1"/>
  <c r="A237" a="1"/>
  <c r="A237" s="1"/>
  <c r="B236" a="1"/>
  <c r="B236" s="1"/>
  <c r="E236"/>
  <c r="C236" a="1"/>
  <c r="C236" s="1"/>
  <c r="A236" a="1"/>
  <c r="A236" s="1"/>
  <c r="C57" i="6" a="1"/>
  <c r="C57" s="1"/>
  <c r="B57" a="1"/>
  <c r="B57" s="1"/>
  <c r="F57"/>
  <c r="A57" a="1"/>
  <c r="A57" s="1"/>
  <c r="A31" i="10" a="1"/>
  <c r="A31" s="1"/>
  <c r="B31" a="1"/>
  <c r="B31" s="1"/>
  <c r="E31"/>
  <c r="C31" a="1"/>
  <c r="C31" s="1"/>
  <c r="B271" i="12" a="1"/>
  <c r="B271" s="1"/>
  <c r="A271" a="1"/>
  <c r="A271" s="1"/>
  <c r="E271"/>
  <c r="C271" a="1"/>
  <c r="C271" s="1"/>
  <c r="B193" i="6" a="1"/>
  <c r="B193" s="1"/>
  <c r="A193" a="1"/>
  <c r="A193" s="1"/>
  <c r="F193"/>
  <c r="C193" a="1"/>
  <c r="C193" s="1"/>
  <c r="E148" i="8"/>
  <c r="C148" a="1"/>
  <c r="C148" s="1"/>
  <c r="B148" a="1"/>
  <c r="B148" s="1"/>
  <c r="A148" a="1"/>
  <c r="A148" s="1"/>
  <c r="E42" i="10"/>
  <c r="C42" a="1"/>
  <c r="C42" s="1"/>
  <c r="A42" a="1"/>
  <c r="A42" s="1"/>
  <c r="B42" a="1"/>
  <c r="B42" s="1"/>
  <c r="E11" i="8"/>
  <c r="C11" s="1" a="1"/>
  <c r="C11" s="1"/>
  <c r="E161" i="10"/>
  <c r="C161" a="1"/>
  <c r="C161" s="1"/>
  <c r="B161" a="1"/>
  <c r="B161" s="1"/>
  <c r="A161" a="1"/>
  <c r="A161" s="1"/>
  <c r="C84" i="6" a="1"/>
  <c r="C84" s="1"/>
  <c r="B84" a="1"/>
  <c r="B84" s="1"/>
  <c r="F84"/>
  <c r="A84" a="1"/>
  <c r="A84" s="1"/>
  <c r="E158" i="12"/>
  <c r="C158" a="1"/>
  <c r="C158" s="1"/>
  <c r="B158" a="1"/>
  <c r="B158" s="1"/>
  <c r="A158" a="1"/>
  <c r="A158" s="1"/>
  <c r="A28" i="10" a="1"/>
  <c r="A28" s="1"/>
  <c r="C28" a="1"/>
  <c r="C28" s="1"/>
  <c r="B28" a="1"/>
  <c r="B28" s="1"/>
  <c r="E28"/>
  <c r="A203" i="6" a="1"/>
  <c r="A203" s="1"/>
  <c r="F203"/>
  <c r="C203" a="1"/>
  <c r="C203" s="1"/>
  <c r="B203" a="1"/>
  <c r="B203" s="1"/>
  <c r="C225" i="8" a="1"/>
  <c r="C225" s="1"/>
  <c r="B225" a="1"/>
  <c r="B225" s="1"/>
  <c r="E225"/>
  <c r="A225" a="1"/>
  <c r="A225" s="1"/>
  <c r="B20" i="6" a="1"/>
  <c r="B20" s="1"/>
  <c r="A20" a="1"/>
  <c r="A20" s="1"/>
  <c r="F20"/>
  <c r="C20" a="1"/>
  <c r="C20" s="1"/>
  <c r="E167" i="8"/>
  <c r="C167" a="1"/>
  <c r="C167" s="1"/>
  <c r="B167" a="1"/>
  <c r="B167" s="1"/>
  <c r="A167" a="1"/>
  <c r="A167" s="1"/>
  <c r="E57" i="10"/>
  <c r="C57" a="1"/>
  <c r="C57" s="1"/>
  <c r="B57" a="1"/>
  <c r="B57" s="1"/>
  <c r="A57" a="1"/>
  <c r="A57" s="1"/>
  <c r="E46" i="12"/>
  <c r="C46" a="1"/>
  <c r="C46" s="1"/>
  <c r="B46" a="1"/>
  <c r="B46" s="1"/>
  <c r="A46" a="1"/>
  <c r="A46" s="1"/>
  <c r="B247" i="10" a="1"/>
  <c r="B247" s="1"/>
  <c r="A247" a="1"/>
  <c r="A247" s="1"/>
  <c r="E247"/>
  <c r="C247" a="1"/>
  <c r="C247" s="1"/>
  <c r="A72" i="8" a="1"/>
  <c r="A72" s="1"/>
  <c r="E72"/>
  <c r="C72" a="1"/>
  <c r="C72" s="1"/>
  <c r="B72" a="1"/>
  <c r="B72" s="1"/>
  <c r="C150" i="10" a="1"/>
  <c r="C150" s="1"/>
  <c r="B150" a="1"/>
  <c r="B150" s="1"/>
  <c r="E150"/>
  <c r="A150" a="1"/>
  <c r="A150" s="1"/>
  <c r="C34" i="6" a="1"/>
  <c r="C34" s="1"/>
  <c r="B34" a="1"/>
  <c r="B34" s="1"/>
  <c r="A34" a="1"/>
  <c r="A34" s="1"/>
  <c r="F34"/>
  <c r="C247" i="12" a="1"/>
  <c r="C247" s="1"/>
  <c r="B247" a="1"/>
  <c r="B247" s="1"/>
  <c r="E247"/>
  <c r="A247" a="1"/>
  <c r="A247" s="1"/>
  <c r="C156" i="8" a="1"/>
  <c r="C156" s="1"/>
  <c r="B156" a="1"/>
  <c r="B156" s="1"/>
  <c r="E156"/>
  <c r="A156" a="1"/>
  <c r="A156" s="1"/>
  <c r="E245" i="12"/>
  <c r="B245" a="1"/>
  <c r="B245" s="1"/>
  <c r="A245" a="1"/>
  <c r="A245" s="1"/>
  <c r="C245" a="1"/>
  <c r="C245" s="1"/>
  <c r="C269" i="8" a="1"/>
  <c r="C269" s="1"/>
  <c r="B269" a="1"/>
  <c r="B269" s="1"/>
  <c r="A269" a="1"/>
  <c r="A269" s="1"/>
  <c r="C28" i="14" a="1"/>
  <c r="C28" s="1"/>
  <c r="B28" a="1"/>
  <c r="B28" s="1"/>
  <c r="A28" a="1"/>
  <c r="A28" s="1"/>
  <c r="E28"/>
  <c r="E190"/>
  <c r="C190" a="1"/>
  <c r="C190" s="1"/>
  <c r="A190" a="1"/>
  <c r="A190" s="1"/>
  <c r="B190" a="1"/>
  <c r="B190" s="1"/>
  <c r="C211" a="1"/>
  <c r="C211" s="1"/>
  <c r="B211" a="1"/>
  <c r="B211" s="1"/>
  <c r="A211" a="1"/>
  <c r="A211" s="1"/>
  <c r="E211"/>
  <c r="B192" a="1"/>
  <c r="B192" s="1"/>
  <c r="A192" a="1"/>
  <c r="A192" s="1"/>
  <c r="C192" a="1"/>
  <c r="C192" s="1"/>
  <c r="E192"/>
  <c r="E80"/>
  <c r="C80" a="1"/>
  <c r="C80" s="1"/>
  <c r="B80" a="1"/>
  <c r="B80" s="1"/>
  <c r="A80" a="1"/>
  <c r="A80" s="1"/>
  <c r="E11"/>
  <c r="C11" a="1"/>
  <c r="C11" s="1"/>
  <c r="B11" a="1"/>
  <c r="B11" s="1"/>
  <c r="A11" a="1"/>
  <c r="A11" s="1"/>
  <c r="B61" a="1"/>
  <c r="B61" s="1"/>
  <c r="A61" a="1"/>
  <c r="A61" s="1"/>
  <c r="E61"/>
  <c r="C61" a="1"/>
  <c r="C61" s="1"/>
  <c r="C127" a="1"/>
  <c r="C127" s="1"/>
  <c r="B127" a="1"/>
  <c r="B127" s="1"/>
  <c r="E127"/>
  <c r="A127" a="1"/>
  <c r="A127" s="1"/>
  <c r="E54"/>
  <c r="C54" a="1"/>
  <c r="C54" s="1"/>
  <c r="B54" a="1"/>
  <c r="B54" s="1"/>
  <c r="A54" a="1"/>
  <c r="A54" s="1"/>
  <c r="E116"/>
  <c r="C116" a="1"/>
  <c r="C116" s="1"/>
  <c r="B116" a="1"/>
  <c r="B116" s="1"/>
  <c r="A116" a="1"/>
  <c r="A116" s="1"/>
  <c r="B184" a="1"/>
  <c r="B184" s="1"/>
  <c r="A184" a="1"/>
  <c r="A184" s="1"/>
  <c r="E184"/>
  <c r="C184" a="1"/>
  <c r="C184" s="1"/>
  <c r="E105"/>
  <c r="C105" a="1"/>
  <c r="C105" s="1"/>
  <c r="B105" a="1"/>
  <c r="B105" s="1"/>
  <c r="A105" a="1"/>
  <c r="A105" s="1"/>
  <c r="B232" a="1"/>
  <c r="B232" s="1"/>
  <c r="A232" a="1"/>
  <c r="A232" s="1"/>
  <c r="E232"/>
  <c r="C232" a="1"/>
  <c r="C232" s="1"/>
  <c r="E182"/>
  <c r="C182" a="1"/>
  <c r="C182" s="1"/>
  <c r="A182" a="1"/>
  <c r="A182" s="1"/>
  <c r="B182" a="1"/>
  <c r="B182" s="1"/>
  <c r="C139" a="1"/>
  <c r="C139" s="1"/>
  <c r="B139" a="1"/>
  <c r="B139" s="1"/>
  <c r="E139"/>
  <c r="A139" a="1"/>
  <c r="A139" s="1"/>
  <c r="C251" a="1"/>
  <c r="C251" s="1"/>
  <c r="B251" a="1"/>
  <c r="B251" s="1"/>
  <c r="A251" a="1"/>
  <c r="A251" s="1"/>
  <c r="E251"/>
  <c r="A98" i="12" a="1"/>
  <c r="A98" s="1"/>
  <c r="B98" a="1"/>
  <c r="B98" s="1"/>
  <c r="C98" a="1"/>
  <c r="C98" s="1"/>
  <c r="E98"/>
  <c r="B250" i="10" a="1"/>
  <c r="B250" s="1"/>
  <c r="A250" a="1"/>
  <c r="A250" s="1"/>
  <c r="E250"/>
  <c r="C250" a="1"/>
  <c r="C250" s="1"/>
  <c r="B64" i="12" a="1"/>
  <c r="B64" s="1"/>
  <c r="A64" a="1"/>
  <c r="A64" s="1"/>
  <c r="E64"/>
  <c r="C64" a="1"/>
  <c r="C64" s="1"/>
  <c r="E84"/>
  <c r="C84" a="1"/>
  <c r="C84" s="1"/>
  <c r="B84" a="1"/>
  <c r="B84" s="1"/>
  <c r="A84" a="1"/>
  <c r="A84" s="1"/>
  <c r="E163" i="8"/>
  <c r="C163" a="1"/>
  <c r="C163" s="1"/>
  <c r="B163" a="1"/>
  <c r="B163" s="1"/>
  <c r="A163" a="1"/>
  <c r="A163" s="1"/>
  <c r="B139" i="10" a="1"/>
  <c r="B139" s="1"/>
  <c r="A139" a="1"/>
  <c r="A139" s="1"/>
  <c r="E139"/>
  <c r="C139" a="1"/>
  <c r="C139" s="1"/>
  <c r="C68" i="6" a="1"/>
  <c r="C68" s="1"/>
  <c r="B68" a="1"/>
  <c r="B68" s="1"/>
  <c r="A68" a="1"/>
  <c r="A68" s="1"/>
  <c r="F68"/>
  <c r="A51" i="12" a="1"/>
  <c r="A51" s="1"/>
  <c r="E51"/>
  <c r="C51" a="1"/>
  <c r="C51" s="1"/>
  <c r="B51" a="1"/>
  <c r="B51" s="1"/>
  <c r="A266" a="1"/>
  <c r="A266" s="1"/>
  <c r="E266"/>
  <c r="C266" a="1"/>
  <c r="C266" s="1"/>
  <c r="B266" a="1"/>
  <c r="B266" s="1"/>
  <c r="F205" i="6"/>
  <c r="A205" a="1"/>
  <c r="A205" s="1"/>
  <c r="B205" a="1"/>
  <c r="B205" s="1"/>
  <c r="C205" a="1"/>
  <c r="C205" s="1"/>
  <c r="A59" i="8" a="1"/>
  <c r="A59" s="1"/>
  <c r="E59"/>
  <c r="C59" a="1"/>
  <c r="C59" s="1"/>
  <c r="B59" a="1"/>
  <c r="B59" s="1"/>
  <c r="B213" i="6" a="1"/>
  <c r="B213" s="1"/>
  <c r="A213" a="1"/>
  <c r="A213" s="1"/>
  <c r="F213"/>
  <c r="C213" a="1"/>
  <c r="C213" s="1"/>
  <c r="E60" i="10"/>
  <c r="A60" a="1"/>
  <c r="A60" s="1"/>
  <c r="B60" a="1"/>
  <c r="B60" s="1"/>
  <c r="C60" a="1"/>
  <c r="C60" s="1"/>
  <c r="E25" i="8"/>
  <c r="C25" a="1"/>
  <c r="C25" s="1"/>
  <c r="B25" a="1"/>
  <c r="B25" s="1"/>
  <c r="A25" a="1"/>
  <c r="A25" s="1"/>
  <c r="E111" i="12"/>
  <c r="C111" a="1"/>
  <c r="C111" s="1"/>
  <c r="B111" a="1"/>
  <c r="B111" s="1"/>
  <c r="A111" a="1"/>
  <c r="A111" s="1"/>
  <c r="E93" i="8"/>
  <c r="C93" a="1"/>
  <c r="C93" s="1"/>
  <c r="B93" a="1"/>
  <c r="B93" s="1"/>
  <c r="A93" a="1"/>
  <c r="A93" s="1"/>
  <c r="E29" i="10"/>
  <c r="C29" a="1"/>
  <c r="C29" s="1"/>
  <c r="B29" a="1"/>
  <c r="B29" s="1"/>
  <c r="A29" a="1"/>
  <c r="A29" s="1"/>
  <c r="C42" i="6" a="1"/>
  <c r="C42" s="1"/>
  <c r="B42" a="1"/>
  <c r="B42" s="1"/>
  <c r="A42" a="1"/>
  <c r="A42" s="1"/>
  <c r="F42"/>
  <c r="B128" i="12" a="1"/>
  <c r="B128" s="1"/>
  <c r="A128" a="1"/>
  <c r="A128" s="1"/>
  <c r="C128" a="1"/>
  <c r="C128" s="1"/>
  <c r="E128"/>
  <c r="F36" i="6"/>
  <c r="A36" a="1"/>
  <c r="A36" s="1"/>
  <c r="C36" a="1"/>
  <c r="C36" s="1"/>
  <c r="B36" a="1"/>
  <c r="B36" s="1"/>
  <c r="E233" i="10"/>
  <c r="C233" a="1"/>
  <c r="C233" s="1"/>
  <c r="B233" a="1"/>
  <c r="B233" s="1"/>
  <c r="A233" a="1"/>
  <c r="A233" s="1"/>
  <c r="C241" i="8" a="1"/>
  <c r="C241" s="1"/>
  <c r="B241" a="1"/>
  <c r="B241" s="1"/>
  <c r="E241"/>
  <c r="A241" a="1"/>
  <c r="A241" s="1"/>
  <c r="A282" i="12" a="1"/>
  <c r="A282" s="1"/>
  <c r="E282"/>
  <c r="C282" a="1"/>
  <c r="C282" s="1"/>
  <c r="B282" a="1"/>
  <c r="B282" s="1"/>
  <c r="C206" i="10" a="1"/>
  <c r="C206" s="1"/>
  <c r="B206" a="1"/>
  <c r="B206" s="1"/>
  <c r="A206" a="1"/>
  <c r="A206" s="1"/>
  <c r="E206"/>
  <c r="E255" i="12"/>
  <c r="B255" a="1"/>
  <c r="B255" s="1"/>
  <c r="A255" a="1"/>
  <c r="A255" s="1"/>
  <c r="C255" a="1"/>
  <c r="C255" s="1"/>
  <c r="F58" i="6"/>
  <c r="C58" a="1"/>
  <c r="C58" s="1"/>
  <c r="B58" a="1"/>
  <c r="B58" s="1"/>
  <c r="A58" a="1"/>
  <c r="A58" s="1"/>
  <c r="B215" i="8" a="1"/>
  <c r="B215" s="1"/>
  <c r="A215" a="1"/>
  <c r="A215" s="1"/>
  <c r="E215"/>
  <c r="C215" a="1"/>
  <c r="C215" s="1"/>
  <c r="A62" a="1"/>
  <c r="A62" s="1"/>
  <c r="E62"/>
  <c r="C62" a="1"/>
  <c r="C62" s="1"/>
  <c r="B62" a="1"/>
  <c r="B62" s="1"/>
  <c r="B171" i="10" a="1"/>
  <c r="B171" s="1"/>
  <c r="A171" a="1"/>
  <c r="A171" s="1"/>
  <c r="C171" a="1"/>
  <c r="C171" s="1"/>
  <c r="E171"/>
  <c r="F198" i="6"/>
  <c r="C198" a="1"/>
  <c r="C198" s="1"/>
  <c r="B198" a="1"/>
  <c r="B198" s="1"/>
  <c r="A198" a="1"/>
  <c r="A198" s="1"/>
  <c r="E3" i="12"/>
  <c r="C3" s="1" a="1"/>
  <c r="C3" s="1"/>
  <c r="B37" i="8" a="1"/>
  <c r="B37" s="1"/>
  <c r="A37" a="1"/>
  <c r="A37" s="1"/>
  <c r="C37" a="1"/>
  <c r="C37" s="1"/>
  <c r="E37"/>
  <c r="F4" i="16"/>
  <c r="M10" i="13"/>
  <c r="C142" i="8" a="1"/>
  <c r="C142" s="1"/>
  <c r="B142" a="1"/>
  <c r="B142" s="1"/>
  <c r="A142" a="1"/>
  <c r="A142" s="1"/>
  <c r="E142"/>
  <c r="C286" a="1"/>
  <c r="C286" s="1"/>
  <c r="B286" a="1"/>
  <c r="B286" s="1"/>
  <c r="A286" a="1"/>
  <c r="A286" s="1"/>
  <c r="B6" i="6" a="1"/>
  <c r="B6" s="1"/>
  <c r="B66" i="8" a="1"/>
  <c r="B66" s="1"/>
  <c r="A66" a="1"/>
  <c r="A66" s="1"/>
  <c r="C66" a="1"/>
  <c r="C66" s="1"/>
  <c r="E66"/>
  <c r="B154" i="15" a="1"/>
  <c r="B154" s="1"/>
  <c r="A154" a="1"/>
  <c r="A154" s="1"/>
  <c r="E154"/>
  <c r="C154" a="1"/>
  <c r="C154" s="1"/>
  <c r="E238" i="8"/>
  <c r="C238" a="1"/>
  <c r="C238" s="1"/>
  <c r="B238" a="1"/>
  <c r="B238" s="1"/>
  <c r="A238" a="1"/>
  <c r="A238" s="1"/>
  <c r="F186" i="6"/>
  <c r="A186" a="1"/>
  <c r="A186" s="1"/>
  <c r="C186" a="1"/>
  <c r="C186" s="1"/>
  <c r="B186" a="1"/>
  <c r="B186" s="1"/>
  <c r="A110" i="15" a="1"/>
  <c r="A110" s="1"/>
  <c r="E110"/>
  <c r="C110" a="1"/>
  <c r="C110" s="1"/>
  <c r="B110" a="1"/>
  <c r="B110" s="1"/>
  <c r="B57" a="1"/>
  <c r="B57" s="1"/>
  <c r="E57"/>
  <c r="C57" a="1"/>
  <c r="C57" s="1"/>
  <c r="A57" a="1"/>
  <c r="A57" s="1"/>
  <c r="E61" i="8"/>
  <c r="C61" a="1"/>
  <c r="C61" s="1"/>
  <c r="B61" a="1"/>
  <c r="B61" s="1"/>
  <c r="A61" a="1"/>
  <c r="A61" s="1"/>
  <c r="E93" i="10"/>
  <c r="C93" a="1"/>
  <c r="C93" s="1"/>
  <c r="B93" a="1"/>
  <c r="B93" s="1"/>
  <c r="A93" a="1"/>
  <c r="A93" s="1"/>
  <c r="E246"/>
  <c r="C246" a="1"/>
  <c r="C246" s="1"/>
  <c r="B246" a="1"/>
  <c r="B246" s="1"/>
  <c r="A246" a="1"/>
  <c r="A246" s="1"/>
  <c r="E210"/>
  <c r="C210" a="1"/>
  <c r="C210" s="1"/>
  <c r="B210" a="1"/>
  <c r="B210" s="1"/>
  <c r="A210" a="1"/>
  <c r="A210" s="1"/>
  <c r="F170" i="6"/>
  <c r="C170" a="1"/>
  <c r="C170" s="1"/>
  <c r="B170" a="1"/>
  <c r="B170" s="1"/>
  <c r="A170" a="1"/>
  <c r="A170" s="1"/>
  <c r="E62" i="14"/>
  <c r="A62" a="1"/>
  <c r="A62" s="1"/>
  <c r="B62" a="1"/>
  <c r="B62" s="1"/>
  <c r="C62" a="1"/>
  <c r="C62" s="1"/>
  <c r="AO10" i="9"/>
  <c r="M18"/>
  <c r="F195" i="6"/>
  <c r="C195" a="1"/>
  <c r="C195" s="1"/>
  <c r="B195" a="1"/>
  <c r="B195" s="1"/>
  <c r="A195" a="1"/>
  <c r="A195" s="1"/>
  <c r="C14" i="10" a="1"/>
  <c r="C14" s="1"/>
  <c r="B14" a="1"/>
  <c r="B14" s="1"/>
  <c r="A14" a="1"/>
  <c r="A14" s="1"/>
  <c r="E14"/>
  <c r="A197" i="15" a="1"/>
  <c r="A197" s="1"/>
  <c r="E197"/>
  <c r="B197" a="1"/>
  <c r="B197" s="1"/>
  <c r="C197" a="1"/>
  <c r="C197" s="1"/>
  <c r="A130" a="1"/>
  <c r="A130" s="1"/>
  <c r="E130"/>
  <c r="C130" a="1"/>
  <c r="C130" s="1"/>
  <c r="B130" a="1"/>
  <c r="B130" s="1"/>
  <c r="C136" a="1"/>
  <c r="C136" s="1"/>
  <c r="E136"/>
  <c r="B136" a="1"/>
  <c r="B136" s="1"/>
  <c r="A136" a="1"/>
  <c r="A136" s="1"/>
  <c r="A239" a="1"/>
  <c r="A239" s="1"/>
  <c r="E239"/>
  <c r="C239" a="1"/>
  <c r="C239" s="1"/>
  <c r="B239" a="1"/>
  <c r="B239" s="1"/>
  <c r="E95" i="10"/>
  <c r="C95" a="1"/>
  <c r="C95" s="1"/>
  <c r="B95" a="1"/>
  <c r="B95" s="1"/>
  <c r="A95" a="1"/>
  <c r="A95" s="1"/>
  <c r="E100"/>
  <c r="B100" a="1"/>
  <c r="B100" s="1"/>
  <c r="A100" a="1"/>
  <c r="A100" s="1"/>
  <c r="C100" a="1"/>
  <c r="C100" s="1"/>
  <c r="B71" i="8" a="1"/>
  <c r="B71" s="1"/>
  <c r="A71" a="1"/>
  <c r="A71" s="1"/>
  <c r="E71"/>
  <c r="C71" a="1"/>
  <c r="C71" s="1"/>
  <c r="B50" a="1"/>
  <c r="B50" s="1"/>
  <c r="A50" a="1"/>
  <c r="A50" s="1"/>
  <c r="E50"/>
  <c r="C50" a="1"/>
  <c r="C50" s="1"/>
  <c r="A247" i="14" a="1"/>
  <c r="A247" s="1"/>
  <c r="B247" a="1"/>
  <c r="B247" s="1"/>
  <c r="E247"/>
  <c r="C247" a="1"/>
  <c r="C247" s="1"/>
  <c r="E161"/>
  <c r="A161" a="1"/>
  <c r="A161" s="1"/>
  <c r="C161" a="1"/>
  <c r="C161" s="1"/>
  <c r="B161" a="1"/>
  <c r="B161" s="1"/>
  <c r="E152" i="12"/>
  <c r="A152" a="1"/>
  <c r="A152" s="1"/>
  <c r="B152" a="1"/>
  <c r="B152" s="1"/>
  <c r="C152" a="1"/>
  <c r="C152" s="1"/>
  <c r="E228" i="10"/>
  <c r="C228" a="1"/>
  <c r="C228" s="1"/>
  <c r="B228" a="1"/>
  <c r="B228" s="1"/>
  <c r="A228" a="1"/>
  <c r="A228" s="1"/>
  <c r="E177" i="8"/>
  <c r="C177" a="1"/>
  <c r="C177" s="1"/>
  <c r="B177" a="1"/>
  <c r="B177" s="1"/>
  <c r="A177" a="1"/>
  <c r="A177" s="1"/>
  <c r="C82" i="12" a="1"/>
  <c r="C82" s="1"/>
  <c r="B82" a="1"/>
  <c r="B82" s="1"/>
  <c r="A82" a="1"/>
  <c r="A82" s="1"/>
  <c r="E82"/>
  <c r="A184" i="10" a="1"/>
  <c r="A184" s="1"/>
  <c r="E184"/>
  <c r="B184" a="1"/>
  <c r="B184" s="1"/>
  <c r="C184" a="1"/>
  <c r="C184" s="1"/>
  <c r="E14" i="12"/>
  <c r="C14" a="1"/>
  <c r="C14" s="1"/>
  <c r="A14" a="1"/>
  <c r="A14" s="1"/>
  <c r="B14" a="1"/>
  <c r="B14" s="1"/>
  <c r="A34" i="15" a="1"/>
  <c r="A34" s="1"/>
  <c r="E34"/>
  <c r="C34" a="1"/>
  <c r="C34" s="1"/>
  <c r="B34" a="1"/>
  <c r="B34" s="1"/>
  <c r="C100" a="1"/>
  <c r="C100" s="1"/>
  <c r="E100"/>
  <c r="A100" a="1"/>
  <c r="A100" s="1"/>
  <c r="B100" a="1"/>
  <c r="B100" s="1"/>
  <c r="E198" i="12"/>
  <c r="C198" a="1"/>
  <c r="C198" s="1"/>
  <c r="B198" a="1"/>
  <c r="B198" s="1"/>
  <c r="A198" a="1"/>
  <c r="A198" s="1"/>
  <c r="A197" i="10" a="1"/>
  <c r="A197" s="1"/>
  <c r="E197"/>
  <c r="C197" a="1"/>
  <c r="C197" s="1"/>
  <c r="B197" a="1"/>
  <c r="B197" s="1"/>
  <c r="B149" i="8" a="1"/>
  <c r="B149" s="1"/>
  <c r="A149" a="1"/>
  <c r="A149" s="1"/>
  <c r="C149" a="1"/>
  <c r="C149" s="1"/>
  <c r="E149"/>
  <c r="C39" i="12" a="1"/>
  <c r="C39" s="1"/>
  <c r="B39" a="1"/>
  <c r="B39" s="1"/>
  <c r="A39" a="1"/>
  <c r="A39" s="1"/>
  <c r="E39"/>
  <c r="A199" i="14" a="1"/>
  <c r="A199" s="1"/>
  <c r="E199"/>
  <c r="C199" a="1"/>
  <c r="C199" s="1"/>
  <c r="B199" a="1"/>
  <c r="B199" s="1"/>
  <c r="E169"/>
  <c r="B169" a="1"/>
  <c r="B169" s="1"/>
  <c r="A169" a="1"/>
  <c r="A169" s="1"/>
  <c r="C169" a="1"/>
  <c r="C169" s="1"/>
  <c r="F129" i="6"/>
  <c r="C129" a="1"/>
  <c r="C129" s="1"/>
  <c r="B129" a="1"/>
  <c r="B129" s="1"/>
  <c r="A129" a="1"/>
  <c r="A129" s="1"/>
  <c r="E21" i="12"/>
  <c r="B21" a="1"/>
  <c r="B21" s="1"/>
  <c r="A21" a="1"/>
  <c r="A21" s="1"/>
  <c r="C21" a="1"/>
  <c r="C21" s="1"/>
  <c r="C92" i="8" a="1"/>
  <c r="C92" s="1"/>
  <c r="B92" a="1"/>
  <c r="B92" s="1"/>
  <c r="A92" a="1"/>
  <c r="A92" s="1"/>
  <c r="E92"/>
  <c r="E214" i="12"/>
  <c r="C214" a="1"/>
  <c r="C214" s="1"/>
  <c r="B214" a="1"/>
  <c r="B214" s="1"/>
  <c r="A214" a="1"/>
  <c r="A214" s="1"/>
  <c r="C74" a="1"/>
  <c r="C74" s="1"/>
  <c r="B74" a="1"/>
  <c r="B74" s="1"/>
  <c r="A74" a="1"/>
  <c r="A74" s="1"/>
  <c r="E74"/>
  <c r="A21" i="6" a="1"/>
  <c r="A21" s="1"/>
  <c r="F21"/>
  <c r="C21" a="1"/>
  <c r="C21" s="1"/>
  <c r="B21" a="1"/>
  <c r="B21" s="1"/>
  <c r="C184" i="15" a="1"/>
  <c r="C184" s="1"/>
  <c r="B184" a="1"/>
  <c r="B184" s="1"/>
  <c r="A184" a="1"/>
  <c r="A184" s="1"/>
  <c r="E184"/>
  <c r="E30"/>
  <c r="C30" a="1"/>
  <c r="C30" s="1"/>
  <c r="B30" a="1"/>
  <c r="B30" s="1"/>
  <c r="A30" a="1"/>
  <c r="A30" s="1"/>
  <c r="E191"/>
  <c r="C191" a="1"/>
  <c r="C191" s="1"/>
  <c r="A191" a="1"/>
  <c r="A191" s="1"/>
  <c r="B191" a="1"/>
  <c r="B191" s="1"/>
  <c r="E24" i="12"/>
  <c r="C24" a="1"/>
  <c r="C24" s="1"/>
  <c r="B24" a="1"/>
  <c r="B24" s="1"/>
  <c r="A24" a="1"/>
  <c r="A24" s="1"/>
  <c r="E205" i="10"/>
  <c r="C205" a="1"/>
  <c r="C205" s="1"/>
  <c r="B205" a="1"/>
  <c r="B205" s="1"/>
  <c r="A205" a="1"/>
  <c r="A205" s="1"/>
  <c r="E206" i="8"/>
  <c r="C206" a="1"/>
  <c r="C206" s="1"/>
  <c r="B206" a="1"/>
  <c r="B206" s="1"/>
  <c r="A206" a="1"/>
  <c r="A206" s="1"/>
  <c r="C82" i="10" a="1"/>
  <c r="C82" s="1"/>
  <c r="B82" a="1"/>
  <c r="B82" s="1"/>
  <c r="E82"/>
  <c r="A82" a="1"/>
  <c r="A82" s="1"/>
  <c r="C39" i="14" a="1"/>
  <c r="C39" s="1"/>
  <c r="B39" a="1"/>
  <c r="B39" s="1"/>
  <c r="A39" a="1"/>
  <c r="A39" s="1"/>
  <c r="E39"/>
  <c r="E177"/>
  <c r="B177" a="1"/>
  <c r="B177" s="1"/>
  <c r="A177" a="1"/>
  <c r="A177" s="1"/>
  <c r="C177" a="1"/>
  <c r="C177" s="1"/>
  <c r="E10" i="12"/>
  <c r="B10" s="1" a="1"/>
  <c r="B10" s="1"/>
  <c r="B66" i="6" a="1"/>
  <c r="B66" s="1"/>
  <c r="A66" a="1"/>
  <c r="A66" s="1"/>
  <c r="C66" a="1"/>
  <c r="C66" s="1"/>
  <c r="F66"/>
  <c r="B132" i="8" a="1"/>
  <c r="B132" s="1"/>
  <c r="A132" a="1"/>
  <c r="A132" s="1"/>
  <c r="E132"/>
  <c r="C132" a="1"/>
  <c r="C132" s="1"/>
  <c r="E134"/>
  <c r="C134" a="1"/>
  <c r="C134" s="1"/>
  <c r="B134" a="1"/>
  <c r="B134" s="1"/>
  <c r="A134" a="1"/>
  <c r="A134" s="1"/>
  <c r="B27" i="10" a="1"/>
  <c r="B27" s="1"/>
  <c r="A27" a="1"/>
  <c r="A27" s="1"/>
  <c r="E27"/>
  <c r="C27" a="1"/>
  <c r="C27" s="1"/>
  <c r="B224" i="8" a="1"/>
  <c r="B224" s="1"/>
  <c r="A224" a="1"/>
  <c r="A224" s="1"/>
  <c r="E224"/>
  <c r="C224" a="1"/>
  <c r="C224" s="1"/>
  <c r="C202" a="1"/>
  <c r="C202" s="1"/>
  <c r="B202" a="1"/>
  <c r="B202" s="1"/>
  <c r="A202" a="1"/>
  <c r="A202" s="1"/>
  <c r="E202"/>
  <c r="E212" i="15"/>
  <c r="C212" a="1"/>
  <c r="C212" s="1"/>
  <c r="B212" a="1"/>
  <c r="B212" s="1"/>
  <c r="A212" a="1"/>
  <c r="A212" s="1"/>
  <c r="B89" a="1"/>
  <c r="B89" s="1"/>
  <c r="E89"/>
  <c r="C89" a="1"/>
  <c r="C89" s="1"/>
  <c r="A89" a="1"/>
  <c r="A89" s="1"/>
  <c r="C127" i="8" a="1"/>
  <c r="C127" s="1"/>
  <c r="B127" a="1"/>
  <c r="B127" s="1"/>
  <c r="A127" a="1"/>
  <c r="A127" s="1"/>
  <c r="E127"/>
  <c r="F40" i="6"/>
  <c r="C40" a="1"/>
  <c r="C40" s="1"/>
  <c r="B40" a="1"/>
  <c r="B40" s="1"/>
  <c r="A40" a="1"/>
  <c r="A40" s="1"/>
  <c r="C73" a="1"/>
  <c r="C73" s="1"/>
  <c r="B73" a="1"/>
  <c r="B73" s="1"/>
  <c r="F73"/>
  <c r="A73" a="1"/>
  <c r="A73" s="1"/>
  <c r="A183" i="10" a="1"/>
  <c r="A183" s="1"/>
  <c r="C183" a="1"/>
  <c r="C183" s="1"/>
  <c r="B183" a="1"/>
  <c r="B183" s="1"/>
  <c r="E183"/>
  <c r="B120" i="14" a="1"/>
  <c r="B120" s="1"/>
  <c r="A120" a="1"/>
  <c r="A120" s="1"/>
  <c r="E120"/>
  <c r="C120" a="1"/>
  <c r="C120" s="1"/>
  <c r="E134"/>
  <c r="C134" a="1"/>
  <c r="C134" s="1"/>
  <c r="B134" a="1"/>
  <c r="B134" s="1"/>
  <c r="A134" a="1"/>
  <c r="A134" s="1"/>
  <c r="B194" i="6" a="1"/>
  <c r="B194" s="1"/>
  <c r="A194" a="1"/>
  <c r="A194" s="1"/>
  <c r="C194" a="1"/>
  <c r="C194" s="1"/>
  <c r="F194"/>
  <c r="C161" i="8" a="1"/>
  <c r="C161" s="1"/>
  <c r="B161" a="1"/>
  <c r="B161" s="1"/>
  <c r="A161" a="1"/>
  <c r="A161" s="1"/>
  <c r="E161"/>
  <c r="B181" i="6" a="1"/>
  <c r="B181" s="1"/>
  <c r="A181" a="1"/>
  <c r="A181" s="1"/>
  <c r="C181" a="1"/>
  <c r="C181" s="1"/>
  <c r="F181"/>
  <c r="B32" i="12" a="1"/>
  <c r="B32" s="1"/>
  <c r="A32" a="1"/>
  <c r="A32" s="1"/>
  <c r="E32"/>
  <c r="C32" a="1"/>
  <c r="C32" s="1"/>
  <c r="E213" i="8"/>
  <c r="A213" a="1"/>
  <c r="A213" s="1"/>
  <c r="C213" a="1"/>
  <c r="C213" s="1"/>
  <c r="B213" a="1"/>
  <c r="B213" s="1"/>
  <c r="C246" i="15" a="1"/>
  <c r="C246" s="1"/>
  <c r="A246" a="1"/>
  <c r="A246" s="1"/>
  <c r="E246"/>
  <c r="B246" a="1"/>
  <c r="B246" s="1"/>
  <c r="C45" a="1"/>
  <c r="C45" s="1"/>
  <c r="B45" a="1"/>
  <c r="B45" s="1"/>
  <c r="A45" a="1"/>
  <c r="A45" s="1"/>
  <c r="E45"/>
  <c r="B231" a="1"/>
  <c r="B231" s="1"/>
  <c r="E231"/>
  <c r="C231" a="1"/>
  <c r="C231" s="1"/>
  <c r="A231" a="1"/>
  <c r="A231" s="1"/>
  <c r="A162" i="10" a="1"/>
  <c r="A162" s="1"/>
  <c r="E162"/>
  <c r="C162" a="1"/>
  <c r="C162" s="1"/>
  <c r="B162" a="1"/>
  <c r="B162" s="1"/>
  <c r="E181"/>
  <c r="C181" a="1"/>
  <c r="C181" s="1"/>
  <c r="B181" a="1"/>
  <c r="B181" s="1"/>
  <c r="A181" a="1"/>
  <c r="A181" s="1"/>
  <c r="A230" i="8" a="1"/>
  <c r="A230" s="1"/>
  <c r="E230"/>
  <c r="B230" a="1"/>
  <c r="B230" s="1"/>
  <c r="C230" a="1"/>
  <c r="C230" s="1"/>
  <c r="E180" i="14"/>
  <c r="C180" a="1"/>
  <c r="C180" s="1"/>
  <c r="B180" a="1"/>
  <c r="B180" s="1"/>
  <c r="A180" a="1"/>
  <c r="A180" s="1"/>
  <c r="E38"/>
  <c r="C38" a="1"/>
  <c r="C38" s="1"/>
  <c r="B38" a="1"/>
  <c r="B38" s="1"/>
  <c r="A38" a="1"/>
  <c r="A38" s="1"/>
  <c r="E186" i="10"/>
  <c r="C186" a="1"/>
  <c r="C186" s="1"/>
  <c r="B186" a="1"/>
  <c r="B186" s="1"/>
  <c r="A186" a="1"/>
  <c r="A186" s="1"/>
  <c r="A221" i="8" a="1"/>
  <c r="A221" s="1"/>
  <c r="C221" a="1"/>
  <c r="C221" s="1"/>
  <c r="B221" a="1"/>
  <c r="B221" s="1"/>
  <c r="E221"/>
  <c r="E120" i="12"/>
  <c r="C120" a="1"/>
  <c r="C120" s="1"/>
  <c r="B120" a="1"/>
  <c r="B120" s="1"/>
  <c r="A120" a="1"/>
  <c r="A120" s="1"/>
  <c r="A25" i="6" a="1"/>
  <c r="A25" s="1"/>
  <c r="F25"/>
  <c r="C25" a="1"/>
  <c r="C25" s="1"/>
  <c r="B25" a="1"/>
  <c r="B25" s="1"/>
  <c r="B244" a="1"/>
  <c r="B244" s="1"/>
  <c r="A244" a="1"/>
  <c r="A244" s="1"/>
  <c r="F244"/>
  <c r="C244" a="1"/>
  <c r="C244" s="1"/>
  <c r="C132" i="15" a="1"/>
  <c r="C132" s="1"/>
  <c r="E132"/>
  <c r="A132" a="1"/>
  <c r="A132" s="1"/>
  <c r="B132" a="1"/>
  <c r="B132" s="1"/>
  <c r="A119" i="8" a="1"/>
  <c r="A119" s="1"/>
  <c r="C119" a="1"/>
  <c r="C119" s="1"/>
  <c r="B119" a="1"/>
  <c r="B119" s="1"/>
  <c r="E119"/>
  <c r="A214" a="1"/>
  <c r="A214" s="1"/>
  <c r="B214" a="1"/>
  <c r="B214" s="1"/>
  <c r="E214"/>
  <c r="C214" a="1"/>
  <c r="C214" s="1"/>
  <c r="E226" i="12"/>
  <c r="C226" a="1"/>
  <c r="C226" s="1"/>
  <c r="B226" a="1"/>
  <c r="B226" s="1"/>
  <c r="A226" a="1"/>
  <c r="A226" s="1"/>
  <c r="E100" i="14"/>
  <c r="C100" a="1"/>
  <c r="C100" s="1"/>
  <c r="B100" a="1"/>
  <c r="B100" s="1"/>
  <c r="A100" a="1"/>
  <c r="A100" s="1"/>
  <c r="C199" i="12" a="1"/>
  <c r="C199" s="1"/>
  <c r="B199" a="1"/>
  <c r="B199" s="1"/>
  <c r="E199"/>
  <c r="A199" a="1"/>
  <c r="A199" s="1"/>
  <c r="E216" i="8"/>
  <c r="B216" a="1"/>
  <c r="B216" s="1"/>
  <c r="A216" a="1"/>
  <c r="A216" s="1"/>
  <c r="C216" a="1"/>
  <c r="C216" s="1"/>
  <c r="F138" i="6"/>
  <c r="C138" a="1"/>
  <c r="C138" s="1"/>
  <c r="B138" a="1"/>
  <c r="B138" s="1"/>
  <c r="A138" a="1"/>
  <c r="A138" s="1"/>
  <c r="A138" i="8" a="1"/>
  <c r="A138" s="1"/>
  <c r="E138"/>
  <c r="C138" a="1"/>
  <c r="C138" s="1"/>
  <c r="B138" a="1"/>
  <c r="B138" s="1"/>
  <c r="C234" a="1"/>
  <c r="C234" s="1"/>
  <c r="B234" a="1"/>
  <c r="B234" s="1"/>
  <c r="A234" a="1"/>
  <c r="A234" s="1"/>
  <c r="E234"/>
  <c r="E71" i="15"/>
  <c r="B71" a="1"/>
  <c r="B71" s="1"/>
  <c r="A71" a="1"/>
  <c r="A71" s="1"/>
  <c r="C71" a="1"/>
  <c r="C71" s="1"/>
  <c r="E8" i="12"/>
  <c r="C8" s="1" a="1"/>
  <c r="C8" s="1"/>
  <c r="B8" a="1"/>
  <c r="B8" s="1"/>
  <c r="A138" i="14" a="1"/>
  <c r="A138" s="1"/>
  <c r="B138" a="1"/>
  <c r="B138" s="1"/>
  <c r="E138"/>
  <c r="C138" a="1"/>
  <c r="C138" s="1"/>
  <c r="A81" a="1"/>
  <c r="A81" s="1"/>
  <c r="B81" a="1"/>
  <c r="B81" s="1"/>
  <c r="E81"/>
  <c r="C81" a="1"/>
  <c r="C81" s="1"/>
  <c r="F77" i="6"/>
  <c r="B77" a="1"/>
  <c r="B77" s="1"/>
  <c r="A77" a="1"/>
  <c r="A77" s="1"/>
  <c r="C77" a="1"/>
  <c r="C77" s="1"/>
  <c r="E43" i="10"/>
  <c r="C43" a="1"/>
  <c r="C43" s="1"/>
  <c r="B43" a="1"/>
  <c r="B43" s="1"/>
  <c r="A43" a="1"/>
  <c r="A43" s="1"/>
  <c r="E166" i="8"/>
  <c r="C166" a="1"/>
  <c r="C166" s="1"/>
  <c r="A166" a="1"/>
  <c r="A166" s="1"/>
  <c r="B166" a="1"/>
  <c r="B166" s="1"/>
  <c r="C209" a="1"/>
  <c r="C209" s="1"/>
  <c r="B209" a="1"/>
  <c r="B209" s="1"/>
  <c r="E209"/>
  <c r="A209" a="1"/>
  <c r="A209" s="1"/>
  <c r="C159" i="6" a="1"/>
  <c r="C159" s="1"/>
  <c r="B159" a="1"/>
  <c r="B159" s="1"/>
  <c r="A159" a="1"/>
  <c r="A159" s="1"/>
  <c r="F159"/>
  <c r="A86" i="15" a="1"/>
  <c r="A86" s="1"/>
  <c r="E86"/>
  <c r="C86" a="1"/>
  <c r="C86" s="1"/>
  <c r="B86" a="1"/>
  <c r="B86" s="1"/>
  <c r="B53" a="1"/>
  <c r="B53" s="1"/>
  <c r="E53"/>
  <c r="C53" a="1"/>
  <c r="C53" s="1"/>
  <c r="A53" a="1"/>
  <c r="A53" s="1"/>
  <c r="B243" a="1"/>
  <c r="B243" s="1"/>
  <c r="A243" a="1"/>
  <c r="A243" s="1"/>
  <c r="E243"/>
  <c r="C243" a="1"/>
  <c r="C243" s="1"/>
  <c r="C158" i="10" a="1"/>
  <c r="C158" s="1"/>
  <c r="B158" a="1"/>
  <c r="B158" s="1"/>
  <c r="E158"/>
  <c r="A158" a="1"/>
  <c r="A158" s="1"/>
  <c r="E85" i="12"/>
  <c r="C85" a="1"/>
  <c r="C85" s="1"/>
  <c r="B85" a="1"/>
  <c r="B85" s="1"/>
  <c r="A85" a="1"/>
  <c r="A85" s="1"/>
  <c r="A8" i="10" a="1"/>
  <c r="A8" s="1"/>
  <c r="E8"/>
  <c r="C8" s="1" a="1"/>
  <c r="C8" s="1"/>
  <c r="C127" i="6" a="1"/>
  <c r="C127" s="1"/>
  <c r="B127" a="1"/>
  <c r="B127" s="1"/>
  <c r="A127" a="1"/>
  <c r="A127" s="1"/>
  <c r="F127"/>
  <c r="F126"/>
  <c r="C126" a="1"/>
  <c r="C126" s="1"/>
  <c r="B126" a="1"/>
  <c r="B126" s="1"/>
  <c r="A126" a="1"/>
  <c r="A126" s="1"/>
  <c r="A75" i="8" a="1"/>
  <c r="A75" s="1"/>
  <c r="E75"/>
  <c r="C75" a="1"/>
  <c r="C75" s="1"/>
  <c r="B75" a="1"/>
  <c r="B75" s="1"/>
  <c r="E174" i="12"/>
  <c r="C174" a="1"/>
  <c r="C174" s="1"/>
  <c r="B174" a="1"/>
  <c r="B174" s="1"/>
  <c r="A174" a="1"/>
  <c r="A174" s="1"/>
  <c r="A171" i="8" a="1"/>
  <c r="A171" s="1"/>
  <c r="E171"/>
  <c r="C171" a="1"/>
  <c r="C171" s="1"/>
  <c r="B171" a="1"/>
  <c r="B171" s="1"/>
  <c r="C13" i="15" a="1"/>
  <c r="C13" s="1"/>
  <c r="A13" a="1"/>
  <c r="A13" s="1"/>
  <c r="B13" a="1"/>
  <c r="B13" s="1"/>
  <c r="E13"/>
  <c r="E61"/>
  <c r="C61" a="1"/>
  <c r="C61" s="1"/>
  <c r="B61" a="1"/>
  <c r="B61" s="1"/>
  <c r="A61" a="1"/>
  <c r="A61" s="1"/>
  <c r="B129" a="1"/>
  <c r="B129" s="1"/>
  <c r="E129"/>
  <c r="C129" a="1"/>
  <c r="C129" s="1"/>
  <c r="A129" a="1"/>
  <c r="A129" s="1"/>
  <c r="E126" i="8"/>
  <c r="C126" a="1"/>
  <c r="C126" s="1"/>
  <c r="B126" a="1"/>
  <c r="B126" s="1"/>
  <c r="A126" a="1"/>
  <c r="A126" s="1"/>
  <c r="C16" i="10" a="1"/>
  <c r="C16" s="1"/>
  <c r="B16" a="1"/>
  <c r="B16" s="1"/>
  <c r="E16"/>
  <c r="A16" a="1"/>
  <c r="A16" s="1"/>
  <c r="C182" a="1"/>
  <c r="C182" s="1"/>
  <c r="B182" a="1"/>
  <c r="B182" s="1"/>
  <c r="E182"/>
  <c r="A182" a="1"/>
  <c r="A182" s="1"/>
  <c r="E169"/>
  <c r="C169" a="1"/>
  <c r="C169" s="1"/>
  <c r="B169" a="1"/>
  <c r="B169" s="1"/>
  <c r="A169" a="1"/>
  <c r="A169" s="1"/>
  <c r="A223" i="12" a="1"/>
  <c r="A223" s="1"/>
  <c r="E223"/>
  <c r="C223" a="1"/>
  <c r="C223" s="1"/>
  <c r="B223" a="1"/>
  <c r="B223" s="1"/>
  <c r="B31" i="15" a="1"/>
  <c r="B31" s="1"/>
  <c r="A31" a="1"/>
  <c r="A31" s="1"/>
  <c r="E31"/>
  <c r="C31" a="1"/>
  <c r="C31" s="1"/>
  <c r="B115" a="1"/>
  <c r="B115" s="1"/>
  <c r="A115" a="1"/>
  <c r="A115" s="1"/>
  <c r="E115"/>
  <c r="C115" a="1"/>
  <c r="C115" s="1"/>
  <c r="F3" i="6"/>
  <c r="A3" s="1" a="1"/>
  <c r="A3" s="1"/>
  <c r="C47" i="8" a="1"/>
  <c r="C47" s="1"/>
  <c r="B47" a="1"/>
  <c r="B47" s="1"/>
  <c r="A47" a="1"/>
  <c r="A47" s="1"/>
  <c r="E47"/>
  <c r="A96" i="10" a="1"/>
  <c r="A96" s="1"/>
  <c r="E96"/>
  <c r="C96" a="1"/>
  <c r="C96" s="1"/>
  <c r="B96" a="1"/>
  <c r="B96" s="1"/>
  <c r="E10" i="8"/>
  <c r="C10" s="1" a="1"/>
  <c r="C10" s="1"/>
  <c r="E10" i="10"/>
  <c r="C10" s="1" a="1"/>
  <c r="C10" s="1"/>
  <c r="F16" i="6"/>
  <c r="A16" s="1" a="1"/>
  <c r="A16" s="1"/>
  <c r="C167" i="12" a="1"/>
  <c r="C167" s="1"/>
  <c r="B167" a="1"/>
  <c r="B167" s="1"/>
  <c r="A167" a="1"/>
  <c r="A167" s="1"/>
  <c r="E167"/>
  <c r="E207" i="10"/>
  <c r="B207" a="1"/>
  <c r="B207" s="1"/>
  <c r="A207" a="1"/>
  <c r="A207" s="1"/>
  <c r="C207" a="1"/>
  <c r="C207" s="1"/>
  <c r="E51" i="8"/>
  <c r="C51" a="1"/>
  <c r="C51" s="1"/>
  <c r="B51" a="1"/>
  <c r="B51" s="1"/>
  <c r="A51" a="1"/>
  <c r="A51" s="1"/>
  <c r="E90"/>
  <c r="C90" a="1"/>
  <c r="C90" s="1"/>
  <c r="B90" a="1"/>
  <c r="B90" s="1"/>
  <c r="A90" a="1"/>
  <c r="A90" s="1"/>
  <c r="E119" i="10"/>
  <c r="C119" a="1"/>
  <c r="C119" s="1"/>
  <c r="A119" a="1"/>
  <c r="A119" s="1"/>
  <c r="B119" a="1"/>
  <c r="B119" s="1"/>
  <c r="E69" i="12"/>
  <c r="C69" a="1"/>
  <c r="C69" s="1"/>
  <c r="B69" a="1"/>
  <c r="B69" s="1"/>
  <c r="A69" a="1"/>
  <c r="A69" s="1"/>
  <c r="E173" i="8"/>
  <c r="C173" a="1"/>
  <c r="C173" s="1"/>
  <c r="A173" a="1"/>
  <c r="A173" s="1"/>
  <c r="B173" a="1"/>
  <c r="B173" s="1"/>
  <c r="B6" i="10" a="1"/>
  <c r="B6" s="1"/>
  <c r="E6"/>
  <c r="A6" s="1" a="1"/>
  <c r="A6" s="1"/>
  <c r="A91" i="6" a="1"/>
  <c r="A91" s="1"/>
  <c r="B91" a="1"/>
  <c r="B91" s="1"/>
  <c r="C91" a="1"/>
  <c r="C91" s="1"/>
  <c r="F91"/>
  <c r="A179" i="12" a="1"/>
  <c r="A179" s="1"/>
  <c r="E179"/>
  <c r="C179" a="1"/>
  <c r="C179" s="1"/>
  <c r="B179" a="1"/>
  <c r="B179" s="1"/>
  <c r="E8" i="8"/>
  <c r="C8" s="1" a="1"/>
  <c r="C8" s="1"/>
  <c r="B8" a="1"/>
  <c r="B8" s="1"/>
  <c r="E263" i="12"/>
  <c r="A263" a="1"/>
  <c r="A263" s="1"/>
  <c r="C263" a="1"/>
  <c r="C263" s="1"/>
  <c r="B263" a="1"/>
  <c r="B263" s="1"/>
  <c r="E83" i="8"/>
  <c r="C83" a="1"/>
  <c r="C83" s="1"/>
  <c r="A83" a="1"/>
  <c r="A83" s="1"/>
  <c r="B83" a="1"/>
  <c r="B83" s="1"/>
  <c r="E42" i="14"/>
  <c r="B42" a="1"/>
  <c r="B42" s="1"/>
  <c r="A42" a="1"/>
  <c r="A42" s="1"/>
  <c r="C42" a="1"/>
  <c r="C42" s="1"/>
  <c r="E4"/>
  <c r="C4" s="1" a="1"/>
  <c r="C4" s="1"/>
  <c r="B50" a="1"/>
  <c r="B50" s="1"/>
  <c r="A50" a="1"/>
  <c r="A50" s="1"/>
  <c r="E50"/>
  <c r="C50" a="1"/>
  <c r="C50" s="1"/>
  <c r="E10"/>
  <c r="C10" a="1"/>
  <c r="C10" s="1"/>
  <c r="B10" a="1"/>
  <c r="B10" s="1"/>
  <c r="A10" a="1"/>
  <c r="A10" s="1"/>
  <c r="A133" a="1"/>
  <c r="A133" s="1"/>
  <c r="C133" a="1"/>
  <c r="C133" s="1"/>
  <c r="B133" a="1"/>
  <c r="B133" s="1"/>
  <c r="E133"/>
  <c r="E30"/>
  <c r="A30" a="1"/>
  <c r="A30" s="1"/>
  <c r="C30" a="1"/>
  <c r="C30" s="1"/>
  <c r="B30" a="1"/>
  <c r="B30" s="1"/>
  <c r="C66" a="1"/>
  <c r="C66" s="1"/>
  <c r="B66" a="1"/>
  <c r="B66" s="1"/>
  <c r="A66" a="1"/>
  <c r="A66" s="1"/>
  <c r="E66"/>
  <c r="C178" a="1"/>
  <c r="C178" s="1"/>
  <c r="B178" a="1"/>
  <c r="B178" s="1"/>
  <c r="E178"/>
  <c r="A178" a="1"/>
  <c r="A178" s="1"/>
  <c r="E69"/>
  <c r="C69" a="1"/>
  <c r="C69" s="1"/>
  <c r="B69" a="1"/>
  <c r="B69" s="1"/>
  <c r="A69" a="1"/>
  <c r="A69" s="1"/>
  <c r="B128" a="1"/>
  <c r="B128" s="1"/>
  <c r="A128" a="1"/>
  <c r="A128" s="1"/>
  <c r="E128"/>
  <c r="C128" a="1"/>
  <c r="C128" s="1"/>
  <c r="E194"/>
  <c r="C194" a="1"/>
  <c r="C194" s="1"/>
  <c r="B194" a="1"/>
  <c r="B194" s="1"/>
  <c r="A194" a="1"/>
  <c r="A194" s="1"/>
  <c r="E113"/>
  <c r="C113" a="1"/>
  <c r="C113" s="1"/>
  <c r="B113" a="1"/>
  <c r="B113" s="1"/>
  <c r="A113" a="1"/>
  <c r="A113" s="1"/>
  <c r="C187" a="1"/>
  <c r="C187" s="1"/>
  <c r="B187" a="1"/>
  <c r="B187" s="1"/>
  <c r="E187"/>
  <c r="A187" a="1"/>
  <c r="A187" s="1"/>
  <c r="E218"/>
  <c r="C218" a="1"/>
  <c r="C218" s="1"/>
  <c r="B218" a="1"/>
  <c r="B218" s="1"/>
  <c r="A218" a="1"/>
  <c r="A218" s="1"/>
  <c r="C147" a="1"/>
  <c r="C147" s="1"/>
  <c r="B147" a="1"/>
  <c r="B147" s="1"/>
  <c r="A147" a="1"/>
  <c r="A147" s="1"/>
  <c r="E147"/>
  <c r="E201"/>
  <c r="A201" a="1"/>
  <c r="A201" s="1"/>
  <c r="B201" a="1"/>
  <c r="B201" s="1"/>
  <c r="C201" a="1"/>
  <c r="C201" s="1"/>
  <c r="E186" i="8"/>
  <c r="C186" a="1"/>
  <c r="C186" s="1"/>
  <c r="B186" a="1"/>
  <c r="B186" s="1"/>
  <c r="A186" a="1"/>
  <c r="A186" s="1"/>
  <c r="C44" a="1"/>
  <c r="C44" s="1"/>
  <c r="B44" a="1"/>
  <c r="B44" s="1"/>
  <c r="E44"/>
  <c r="A44" a="1"/>
  <c r="A44" s="1"/>
  <c r="E60" i="12"/>
  <c r="C60" a="1"/>
  <c r="C60" s="1"/>
  <c r="B60" a="1"/>
  <c r="B60" s="1"/>
  <c r="A60" a="1"/>
  <c r="A60" s="1"/>
  <c r="E144" i="8"/>
  <c r="B144" a="1"/>
  <c r="B144" s="1"/>
  <c r="A144" a="1"/>
  <c r="A144" s="1"/>
  <c r="C144" a="1"/>
  <c r="C144" s="1"/>
  <c r="F87" i="6"/>
  <c r="A87" a="1"/>
  <c r="A87" s="1"/>
  <c r="C87" a="1"/>
  <c r="C87" s="1"/>
  <c r="B87" a="1"/>
  <c r="B87" s="1"/>
  <c r="B261" i="12" a="1"/>
  <c r="B261" s="1"/>
  <c r="A261" a="1"/>
  <c r="A261" s="1"/>
  <c r="E261"/>
  <c r="C261" a="1"/>
  <c r="C261" s="1"/>
  <c r="E34"/>
  <c r="C34" a="1"/>
  <c r="C34" s="1"/>
  <c r="A34" a="1"/>
  <c r="A34" s="1"/>
  <c r="B34" a="1"/>
  <c r="B34" s="1"/>
  <c r="F180" i="6"/>
  <c r="C180" a="1"/>
  <c r="C180" s="1"/>
  <c r="B180" a="1"/>
  <c r="B180" s="1"/>
  <c r="A180" a="1"/>
  <c r="A180" s="1"/>
  <c r="E109" i="8"/>
  <c r="C109" a="1"/>
  <c r="C109" s="1"/>
  <c r="B109" a="1"/>
  <c r="B109" s="1"/>
  <c r="A109" a="1"/>
  <c r="A109" s="1"/>
  <c r="E86"/>
  <c r="C86" a="1"/>
  <c r="C86" s="1"/>
  <c r="A86" a="1"/>
  <c r="A86" s="1"/>
  <c r="B86" a="1"/>
  <c r="B86" s="1"/>
  <c r="E126" i="12"/>
  <c r="C126" a="1"/>
  <c r="C126" s="1"/>
  <c r="B126" a="1"/>
  <c r="B126" s="1"/>
  <c r="A126" a="1"/>
  <c r="A126" s="1"/>
  <c r="A235" i="6" a="1"/>
  <c r="A235" s="1"/>
  <c r="B235" a="1"/>
  <c r="B235" s="1"/>
  <c r="C235" a="1"/>
  <c r="C235" s="1"/>
  <c r="F235"/>
  <c r="A55" i="10" a="1"/>
  <c r="A55" s="1"/>
  <c r="E55"/>
  <c r="C55" a="1"/>
  <c r="C55" s="1"/>
  <c r="B55" a="1"/>
  <c r="B55" s="1"/>
  <c r="E103" i="8"/>
  <c r="C103" a="1"/>
  <c r="C103" s="1"/>
  <c r="B103" a="1"/>
  <c r="B103" s="1"/>
  <c r="A103" a="1"/>
  <c r="A103" s="1"/>
  <c r="C106" i="12" a="1"/>
  <c r="C106" s="1"/>
  <c r="B106" a="1"/>
  <c r="B106" s="1"/>
  <c r="A106" a="1"/>
  <c r="A106" s="1"/>
  <c r="E106"/>
  <c r="E20" i="10"/>
  <c r="C20" a="1"/>
  <c r="C20" s="1"/>
  <c r="B20" a="1"/>
  <c r="B20" s="1"/>
  <c r="A20" a="1"/>
  <c r="A20" s="1"/>
  <c r="B34" i="8" a="1"/>
  <c r="B34" s="1"/>
  <c r="A34" a="1"/>
  <c r="A34" s="1"/>
  <c r="E34"/>
  <c r="C34" a="1"/>
  <c r="C34" s="1"/>
  <c r="E137" i="10"/>
  <c r="C137" a="1"/>
  <c r="C137" s="1"/>
  <c r="B137" a="1"/>
  <c r="B137" s="1"/>
  <c r="A137" a="1"/>
  <c r="A137" s="1"/>
  <c r="C252" i="6" a="1"/>
  <c r="C252" s="1"/>
  <c r="B252" a="1"/>
  <c r="B252" s="1"/>
  <c r="A252" a="1"/>
  <c r="A252" s="1"/>
  <c r="E9" i="12"/>
  <c r="C9" s="1" a="1"/>
  <c r="C9" s="1"/>
  <c r="B9" a="1"/>
  <c r="B9" s="1"/>
  <c r="E79" i="10"/>
  <c r="C79" a="1"/>
  <c r="C79" s="1"/>
  <c r="B79" a="1"/>
  <c r="B79" s="1"/>
  <c r="A79" a="1"/>
  <c r="A79" s="1"/>
  <c r="B165" i="8" a="1"/>
  <c r="B165" s="1"/>
  <c r="A165" a="1"/>
  <c r="A165" s="1"/>
  <c r="E165"/>
  <c r="C165" a="1"/>
  <c r="C165" s="1"/>
  <c r="A306" i="12" a="1"/>
  <c r="A306" s="1"/>
  <c r="C306" a="1"/>
  <c r="C306" s="1"/>
  <c r="B306" a="1"/>
  <c r="B306" s="1"/>
  <c r="E306"/>
  <c r="E189" i="10"/>
  <c r="C189" a="1"/>
  <c r="C189" s="1"/>
  <c r="B189" a="1"/>
  <c r="B189" s="1"/>
  <c r="A189" a="1"/>
  <c r="A189" s="1"/>
  <c r="C60" i="8" a="1"/>
  <c r="C60" s="1"/>
  <c r="B60" a="1"/>
  <c r="B60" s="1"/>
  <c r="E60"/>
  <c r="A60" a="1"/>
  <c r="A60" s="1"/>
  <c r="A219" i="6" a="1"/>
  <c r="A219" s="1"/>
  <c r="F219"/>
  <c r="C219" a="1"/>
  <c r="C219" s="1"/>
  <c r="B219" a="1"/>
  <c r="B219" s="1"/>
  <c r="E251" i="8"/>
  <c r="C251" a="1"/>
  <c r="C251" s="1"/>
  <c r="B251" a="1"/>
  <c r="B251" s="1"/>
  <c r="A251" a="1"/>
  <c r="A251" s="1"/>
  <c r="B282" a="1"/>
  <c r="B282" s="1"/>
  <c r="A282" a="1"/>
  <c r="A282" s="1"/>
  <c r="C282" a="1"/>
  <c r="C282" s="1"/>
  <c r="A152" i="10" a="1"/>
  <c r="A152" s="1"/>
  <c r="E152"/>
  <c r="C152" a="1"/>
  <c r="C152" s="1"/>
  <c r="B152" a="1"/>
  <c r="B152" s="1"/>
  <c r="F179" i="6"/>
  <c r="C179" a="1"/>
  <c r="C179" s="1"/>
  <c r="A179" a="1"/>
  <c r="A179" s="1"/>
  <c r="B179" a="1"/>
  <c r="B179" s="1"/>
  <c r="B277" i="12" a="1"/>
  <c r="B277" s="1"/>
  <c r="A277" a="1"/>
  <c r="A277" s="1"/>
  <c r="E277"/>
  <c r="C277" a="1"/>
  <c r="C277" s="1"/>
  <c r="F189" i="6"/>
  <c r="C189" a="1"/>
  <c r="C189" s="1"/>
  <c r="B189" a="1"/>
  <c r="B189" s="1"/>
  <c r="A189" a="1"/>
  <c r="A189" s="1"/>
  <c r="E97" i="10"/>
  <c r="C97" a="1"/>
  <c r="C97" s="1"/>
  <c r="B97" a="1"/>
  <c r="B97" s="1"/>
  <c r="A97" a="1"/>
  <c r="A97" s="1"/>
  <c r="C201" i="6" a="1"/>
  <c r="C201" s="1"/>
  <c r="B201" a="1"/>
  <c r="B201" s="1"/>
  <c r="A201" a="1"/>
  <c r="A201" s="1"/>
  <c r="F201"/>
  <c r="C70" i="10" a="1"/>
  <c r="C70" s="1"/>
  <c r="B70" a="1"/>
  <c r="B70" s="1"/>
  <c r="E70"/>
  <c r="A70" a="1"/>
  <c r="A70" s="1"/>
  <c r="E229" i="8"/>
  <c r="A229" a="1"/>
  <c r="A229" s="1"/>
  <c r="C229" a="1"/>
  <c r="C229" s="1"/>
  <c r="B229" a="1"/>
  <c r="B229" s="1"/>
  <c r="C103" i="12" a="1"/>
  <c r="C103" s="1"/>
  <c r="B103" a="1"/>
  <c r="B103" s="1"/>
  <c r="A103" a="1"/>
  <c r="A103" s="1"/>
  <c r="E103"/>
  <c r="AC5" i="7"/>
  <c r="J6"/>
  <c r="M39" i="5" s="1"/>
  <c r="C236" i="6" a="1"/>
  <c r="C236" s="1"/>
  <c r="B236" a="1"/>
  <c r="B236" s="1"/>
  <c r="A236" a="1"/>
  <c r="A236" s="1"/>
  <c r="F236"/>
  <c r="F199"/>
  <c r="C199" a="1"/>
  <c r="C199" s="1"/>
  <c r="A199" a="1"/>
  <c r="A199" s="1"/>
  <c r="B199" a="1"/>
  <c r="B199" s="1"/>
  <c r="E52" i="12"/>
  <c r="C52" a="1"/>
  <c r="C52" s="1"/>
  <c r="B52" a="1"/>
  <c r="B52" s="1"/>
  <c r="A52" a="1"/>
  <c r="A52" s="1"/>
  <c r="A120" i="15" a="1"/>
  <c r="A120" s="1"/>
  <c r="C120" a="1"/>
  <c r="C120" s="1"/>
  <c r="B120" a="1"/>
  <c r="B120" s="1"/>
  <c r="E120"/>
  <c r="E174"/>
  <c r="C174" a="1"/>
  <c r="C174" s="1"/>
  <c r="B174" a="1"/>
  <c r="B174" s="1"/>
  <c r="A174" a="1"/>
  <c r="A174" s="1"/>
  <c r="C242" a="1"/>
  <c r="C242" s="1"/>
  <c r="A242" a="1"/>
  <c r="A242" s="1"/>
  <c r="B242" a="1"/>
  <c r="B242" s="1"/>
  <c r="E242"/>
  <c r="B181" i="8" a="1"/>
  <c r="B181" s="1"/>
  <c r="A181" a="1"/>
  <c r="A181" s="1"/>
  <c r="E181"/>
  <c r="C181" a="1"/>
  <c r="C181" s="1"/>
  <c r="E77" i="10"/>
  <c r="A77" a="1"/>
  <c r="A77" s="1"/>
  <c r="B77" a="1"/>
  <c r="B77" s="1"/>
  <c r="C77" a="1"/>
  <c r="C77" s="1"/>
  <c r="E249" i="8"/>
  <c r="A249" a="1"/>
  <c r="A249" s="1"/>
  <c r="C249" a="1"/>
  <c r="C249" s="1"/>
  <c r="B249" a="1"/>
  <c r="B249" s="1"/>
  <c r="A152" i="6" a="1"/>
  <c r="A152" s="1"/>
  <c r="F152"/>
  <c r="C152" a="1"/>
  <c r="C152" s="1"/>
  <c r="B152" a="1"/>
  <c r="B152" s="1"/>
  <c r="E109" i="10"/>
  <c r="A109" a="1"/>
  <c r="A109" s="1"/>
  <c r="C109" a="1"/>
  <c r="C109" s="1"/>
  <c r="B109" a="1"/>
  <c r="B109" s="1"/>
  <c r="E60" i="14"/>
  <c r="C60" a="1"/>
  <c r="C60" s="1"/>
  <c r="B60" a="1"/>
  <c r="B60" s="1"/>
  <c r="A60" a="1"/>
  <c r="A60" s="1"/>
  <c r="E153"/>
  <c r="C153" a="1"/>
  <c r="C153" s="1"/>
  <c r="A153" a="1"/>
  <c r="A153" s="1"/>
  <c r="B153" a="1"/>
  <c r="B153" s="1"/>
  <c r="E241"/>
  <c r="C241" a="1"/>
  <c r="C241" s="1"/>
  <c r="B241" a="1"/>
  <c r="B241" s="1"/>
  <c r="A241" a="1"/>
  <c r="A241" s="1"/>
  <c r="E124" i="10"/>
  <c r="B124" a="1"/>
  <c r="B124" s="1"/>
  <c r="A124" a="1"/>
  <c r="A124" s="1"/>
  <c r="C124" a="1"/>
  <c r="C124" s="1"/>
  <c r="C185" i="6" a="1"/>
  <c r="C185" s="1"/>
  <c r="B185" a="1"/>
  <c r="B185" s="1"/>
  <c r="A185" a="1"/>
  <c r="A185" s="1"/>
  <c r="F185"/>
  <c r="A43" i="8" a="1"/>
  <c r="A43" s="1"/>
  <c r="E43"/>
  <c r="C43" a="1"/>
  <c r="C43" s="1"/>
  <c r="B43" a="1"/>
  <c r="B43" s="1"/>
  <c r="A252" i="12" a="1"/>
  <c r="A252" s="1"/>
  <c r="B252" a="1"/>
  <c r="B252" s="1"/>
  <c r="E252"/>
  <c r="C252" a="1"/>
  <c r="C252" s="1"/>
  <c r="E96" i="8"/>
  <c r="C96" a="1"/>
  <c r="C96" s="1"/>
  <c r="B96" a="1"/>
  <c r="B96" s="1"/>
  <c r="A96" a="1"/>
  <c r="A96" s="1"/>
  <c r="E204"/>
  <c r="B204" a="1"/>
  <c r="B204" s="1"/>
  <c r="A204" a="1"/>
  <c r="A204" s="1"/>
  <c r="C204" a="1"/>
  <c r="C204" s="1"/>
  <c r="C253" i="6" a="1"/>
  <c r="C253" s="1"/>
  <c r="B253" a="1"/>
  <c r="B253" s="1"/>
  <c r="A253" a="1"/>
  <c r="A253" s="1"/>
  <c r="E141" i="15"/>
  <c r="A141" a="1"/>
  <c r="A141" s="1"/>
  <c r="C141" a="1"/>
  <c r="C141" s="1"/>
  <c r="B141" a="1"/>
  <c r="B141" s="1"/>
  <c r="E179"/>
  <c r="C179" a="1"/>
  <c r="C179" s="1"/>
  <c r="B179" a="1"/>
  <c r="B179" s="1"/>
  <c r="A179" a="1"/>
  <c r="A179" s="1"/>
  <c r="B172" a="1"/>
  <c r="B172" s="1"/>
  <c r="C172" a="1"/>
  <c r="C172" s="1"/>
  <c r="A172" a="1"/>
  <c r="A172" s="1"/>
  <c r="E172"/>
  <c r="A45" i="6" a="1"/>
  <c r="A45" s="1"/>
  <c r="B45" a="1"/>
  <c r="B45" s="1"/>
  <c r="F45"/>
  <c r="C45" a="1"/>
  <c r="C45" s="1"/>
  <c r="E34" i="10"/>
  <c r="C34" a="1"/>
  <c r="C34" s="1"/>
  <c r="B34" a="1"/>
  <c r="B34" s="1"/>
  <c r="A34" a="1"/>
  <c r="A34" s="1"/>
  <c r="C236" i="8" a="1"/>
  <c r="C236" s="1"/>
  <c r="B236" a="1"/>
  <c r="B236" s="1"/>
  <c r="A236" a="1"/>
  <c r="A236" s="1"/>
  <c r="E236"/>
  <c r="C292" i="12" a="1"/>
  <c r="C292" s="1"/>
  <c r="B292" a="1"/>
  <c r="B292" s="1"/>
  <c r="A292" a="1"/>
  <c r="A292" s="1"/>
  <c r="E292"/>
  <c r="E214" i="14"/>
  <c r="C214" a="1"/>
  <c r="C214" s="1"/>
  <c r="B214" a="1"/>
  <c r="B214" s="1"/>
  <c r="A214" a="1"/>
  <c r="A214" s="1"/>
  <c r="A186" a="1"/>
  <c r="A186" s="1"/>
  <c r="E186"/>
  <c r="C186" a="1"/>
  <c r="C186" s="1"/>
  <c r="B186" a="1"/>
  <c r="B186" s="1"/>
  <c r="E249"/>
  <c r="C249" a="1"/>
  <c r="C249" s="1"/>
  <c r="A249" a="1"/>
  <c r="A249" s="1"/>
  <c r="B249" a="1"/>
  <c r="B249" s="1"/>
  <c r="C244" i="12" a="1"/>
  <c r="C244" s="1"/>
  <c r="B244" a="1"/>
  <c r="B244" s="1"/>
  <c r="A244" a="1"/>
  <c r="A244" s="1"/>
  <c r="E244"/>
  <c r="E7" i="8"/>
  <c r="B7" s="1" a="1"/>
  <c r="B7" s="1"/>
  <c r="E235"/>
  <c r="C235" a="1"/>
  <c r="C235" s="1"/>
  <c r="B235" a="1"/>
  <c r="B235" s="1"/>
  <c r="A235" a="1"/>
  <c r="A235" s="1"/>
  <c r="A66" i="15" a="1"/>
  <c r="A66" s="1"/>
  <c r="C66" a="1"/>
  <c r="C66" s="1"/>
  <c r="B66" a="1"/>
  <c r="B66" s="1"/>
  <c r="E66"/>
  <c r="E14"/>
  <c r="B14" a="1"/>
  <c r="B14" s="1"/>
  <c r="C14" a="1"/>
  <c r="C14" s="1"/>
  <c r="A14" a="1"/>
  <c r="A14" s="1"/>
  <c r="C250" a="1"/>
  <c r="C250" s="1"/>
  <c r="E250"/>
  <c r="B250" a="1"/>
  <c r="B250" s="1"/>
  <c r="A250" a="1"/>
  <c r="A250" s="1"/>
  <c r="A56" i="8" a="1"/>
  <c r="A56" s="1"/>
  <c r="E56"/>
  <c r="C56" a="1"/>
  <c r="C56" s="1"/>
  <c r="B56" a="1"/>
  <c r="B56" s="1"/>
  <c r="C218" a="1"/>
  <c r="C218" s="1"/>
  <c r="B218" a="1"/>
  <c r="B218" s="1"/>
  <c r="A218" a="1"/>
  <c r="A218" s="1"/>
  <c r="E218"/>
  <c r="A160" i="12" a="1"/>
  <c r="A160" s="1"/>
  <c r="E160"/>
  <c r="C160" a="1"/>
  <c r="C160" s="1"/>
  <c r="B160" a="1"/>
  <c r="B160" s="1"/>
  <c r="B41" i="10" a="1"/>
  <c r="B41" s="1"/>
  <c r="A41" a="1"/>
  <c r="A41" s="1"/>
  <c r="E41"/>
  <c r="C41" a="1"/>
  <c r="C41" s="1"/>
  <c r="A159" i="14" a="1"/>
  <c r="A159" s="1"/>
  <c r="B159" a="1"/>
  <c r="B159" s="1"/>
  <c r="E159"/>
  <c r="C159" a="1"/>
  <c r="C159" s="1"/>
  <c r="E90"/>
  <c r="C90" a="1"/>
  <c r="C90" s="1"/>
  <c r="B90" a="1"/>
  <c r="B90" s="1"/>
  <c r="A90" a="1"/>
  <c r="A90" s="1"/>
  <c r="B75" a="1"/>
  <c r="B75" s="1"/>
  <c r="A75" a="1"/>
  <c r="A75" s="1"/>
  <c r="E75"/>
  <c r="C75" a="1"/>
  <c r="C75" s="1"/>
  <c r="B187" i="10" a="1"/>
  <c r="B187" s="1"/>
  <c r="A187" a="1"/>
  <c r="A187" s="1"/>
  <c r="E187"/>
  <c r="C187" a="1"/>
  <c r="C187" s="1"/>
  <c r="E148" i="12"/>
  <c r="C148" a="1"/>
  <c r="C148" s="1"/>
  <c r="B148" a="1"/>
  <c r="B148" s="1"/>
  <c r="A148" a="1"/>
  <c r="A148" s="1"/>
  <c r="B106" i="8" a="1"/>
  <c r="B106" s="1"/>
  <c r="A106" a="1"/>
  <c r="A106" s="1"/>
  <c r="E106"/>
  <c r="C106" a="1"/>
  <c r="C106" s="1"/>
  <c r="B147" i="10" a="1"/>
  <c r="B147" s="1"/>
  <c r="A147" a="1"/>
  <c r="A147" s="1"/>
  <c r="E147"/>
  <c r="C147" a="1"/>
  <c r="C147" s="1"/>
  <c r="C209" i="6" a="1"/>
  <c r="C209" s="1"/>
  <c r="B209" a="1"/>
  <c r="B209" s="1"/>
  <c r="A209" a="1"/>
  <c r="A209" s="1"/>
  <c r="F209"/>
  <c r="C261" i="8" a="1"/>
  <c r="C261" s="1"/>
  <c r="B261" a="1"/>
  <c r="B261" s="1"/>
  <c r="A261" a="1"/>
  <c r="A261" s="1"/>
  <c r="E261"/>
  <c r="E59" i="12"/>
  <c r="C59" a="1"/>
  <c r="C59" s="1"/>
  <c r="B59" a="1"/>
  <c r="B59" s="1"/>
  <c r="A59" a="1"/>
  <c r="A59" s="1"/>
  <c r="A78" i="15" a="1"/>
  <c r="A78" s="1"/>
  <c r="C78" a="1"/>
  <c r="C78" s="1"/>
  <c r="B78" a="1"/>
  <c r="B78" s="1"/>
  <c r="E78"/>
  <c r="B164" a="1"/>
  <c r="B164" s="1"/>
  <c r="E164"/>
  <c r="A164" a="1"/>
  <c r="A164" s="1"/>
  <c r="C164" a="1"/>
  <c r="C164" s="1"/>
  <c r="E204" i="10"/>
  <c r="C204" a="1"/>
  <c r="C204" s="1"/>
  <c r="A204" a="1"/>
  <c r="A204" s="1"/>
  <c r="B204" a="1"/>
  <c r="B204" s="1"/>
  <c r="B232" a="1"/>
  <c r="B232" s="1"/>
  <c r="A232" a="1"/>
  <c r="A232" s="1"/>
  <c r="E232"/>
  <c r="C232" a="1"/>
  <c r="C232" s="1"/>
  <c r="E33"/>
  <c r="C33" a="1"/>
  <c r="C33" s="1"/>
  <c r="B33" a="1"/>
  <c r="B33" s="1"/>
  <c r="A33" a="1"/>
  <c r="A33" s="1"/>
  <c r="E190" i="8"/>
  <c r="C190" a="1"/>
  <c r="C190" s="1"/>
  <c r="A190" a="1"/>
  <c r="A190" s="1"/>
  <c r="B190" a="1"/>
  <c r="B190" s="1"/>
  <c r="F206" i="6"/>
  <c r="C206" a="1"/>
  <c r="C206" s="1"/>
  <c r="B206" a="1"/>
  <c r="B206" s="1"/>
  <c r="A206" a="1"/>
  <c r="A206" s="1"/>
  <c r="A40" i="14" a="1"/>
  <c r="A40" s="1"/>
  <c r="B40" a="1"/>
  <c r="B40" s="1"/>
  <c r="E40"/>
  <c r="C40" a="1"/>
  <c r="C40" s="1"/>
  <c r="B79" a="1"/>
  <c r="B79" s="1"/>
  <c r="A79" a="1"/>
  <c r="A79" s="1"/>
  <c r="E79"/>
  <c r="C79" a="1"/>
  <c r="C79" s="1"/>
  <c r="A213" a="1"/>
  <c r="A213" s="1"/>
  <c r="C213" a="1"/>
  <c r="C213" s="1"/>
  <c r="B213" a="1"/>
  <c r="B213" s="1"/>
  <c r="E213"/>
  <c r="E212" i="8"/>
  <c r="C212" a="1"/>
  <c r="C212" s="1"/>
  <c r="B212" a="1"/>
  <c r="B212" s="1"/>
  <c r="A212" a="1"/>
  <c r="A212" s="1"/>
  <c r="A183" a="1"/>
  <c r="A183" s="1"/>
  <c r="E183"/>
  <c r="C183" a="1"/>
  <c r="C183" s="1"/>
  <c r="B183" a="1"/>
  <c r="B183" s="1"/>
  <c r="F119" i="6"/>
  <c r="C119" a="1"/>
  <c r="C119" s="1"/>
  <c r="B119" a="1"/>
  <c r="B119" s="1"/>
  <c r="A119" a="1"/>
  <c r="A119" s="1"/>
  <c r="F135"/>
  <c r="A135" a="1"/>
  <c r="A135" s="1"/>
  <c r="C135" a="1"/>
  <c r="C135" s="1"/>
  <c r="B135" a="1"/>
  <c r="B135" s="1"/>
  <c r="B231" i="8" a="1"/>
  <c r="B231" s="1"/>
  <c r="A231" a="1"/>
  <c r="A231" s="1"/>
  <c r="E231"/>
  <c r="C231" a="1"/>
  <c r="C231" s="1"/>
  <c r="E206" i="12"/>
  <c r="C206" a="1"/>
  <c r="C206" s="1"/>
  <c r="B206" a="1"/>
  <c r="B206" s="1"/>
  <c r="A206" a="1"/>
  <c r="A206" s="1"/>
  <c r="E200" i="8"/>
  <c r="C200" a="1"/>
  <c r="C200" s="1"/>
  <c r="A200" a="1"/>
  <c r="A200" s="1"/>
  <c r="B200" a="1"/>
  <c r="B200" s="1"/>
  <c r="E68" i="10"/>
  <c r="C68" a="1"/>
  <c r="C68" s="1"/>
  <c r="B68" a="1"/>
  <c r="B68" s="1"/>
  <c r="A68" a="1"/>
  <c r="A68" s="1"/>
  <c r="A239" a="1"/>
  <c r="A239" s="1"/>
  <c r="E239"/>
  <c r="C239" a="1"/>
  <c r="C239" s="1"/>
  <c r="B239" a="1"/>
  <c r="B239" s="1"/>
  <c r="A200" i="15" a="1"/>
  <c r="A200" s="1"/>
  <c r="E200"/>
  <c r="C200" a="1"/>
  <c r="C200" s="1"/>
  <c r="B200" a="1"/>
  <c r="B200" s="1"/>
  <c r="E46"/>
  <c r="B46" a="1"/>
  <c r="B46" s="1"/>
  <c r="A46" a="1"/>
  <c r="A46" s="1"/>
  <c r="C46" a="1"/>
  <c r="C46" s="1"/>
  <c r="E63" i="10"/>
  <c r="C63" a="1"/>
  <c r="C63" s="1"/>
  <c r="B63" a="1"/>
  <c r="B63" s="1"/>
  <c r="A63" a="1"/>
  <c r="A63" s="1"/>
  <c r="A205" i="8" a="1"/>
  <c r="A205" s="1"/>
  <c r="E205"/>
  <c r="C205" a="1"/>
  <c r="C205" s="1"/>
  <c r="B205" a="1"/>
  <c r="B205" s="1"/>
  <c r="E225" i="10"/>
  <c r="C225" a="1"/>
  <c r="C225" s="1"/>
  <c r="B225" a="1"/>
  <c r="B225" s="1"/>
  <c r="A225" a="1"/>
  <c r="A225" s="1"/>
  <c r="C220" i="8" a="1"/>
  <c r="C220" s="1"/>
  <c r="B220" a="1"/>
  <c r="B220" s="1"/>
  <c r="E220"/>
  <c r="A220" a="1"/>
  <c r="A220" s="1"/>
  <c r="A58" i="14" a="1"/>
  <c r="A58" s="1"/>
  <c r="E58"/>
  <c r="B58" a="1"/>
  <c r="B58" s="1"/>
  <c r="C58" a="1"/>
  <c r="C58" s="1"/>
  <c r="C72" a="1"/>
  <c r="C72" s="1"/>
  <c r="B72" a="1"/>
  <c r="B72" s="1"/>
  <c r="A72" a="1"/>
  <c r="A72" s="1"/>
  <c r="E72"/>
  <c r="E185"/>
  <c r="B185" a="1"/>
  <c r="B185" s="1"/>
  <c r="A185" a="1"/>
  <c r="A185" s="1"/>
  <c r="C185" a="1"/>
  <c r="C185" s="1"/>
  <c r="B22" i="10" a="1"/>
  <c r="B22" s="1"/>
  <c r="A22" a="1"/>
  <c r="A22" s="1"/>
  <c r="E22"/>
  <c r="C22" a="1"/>
  <c r="C22" s="1"/>
  <c r="E65"/>
  <c r="C65" a="1"/>
  <c r="C65" s="1"/>
  <c r="A65" a="1"/>
  <c r="A65" s="1"/>
  <c r="B65" a="1"/>
  <c r="B65" s="1"/>
  <c r="A57" i="12" a="1"/>
  <c r="A57" s="1"/>
  <c r="B57" a="1"/>
  <c r="B57" s="1"/>
  <c r="E57"/>
  <c r="C57" a="1"/>
  <c r="C57" s="1"/>
  <c r="B285" a="1"/>
  <c r="B285" s="1"/>
  <c r="A285" a="1"/>
  <c r="A285" s="1"/>
  <c r="E285"/>
  <c r="C285" a="1"/>
  <c r="C285" s="1"/>
  <c r="E133" i="10"/>
  <c r="C133" a="1"/>
  <c r="C133" s="1"/>
  <c r="B133" a="1"/>
  <c r="B133" s="1"/>
  <c r="A133" a="1"/>
  <c r="A133" s="1"/>
  <c r="C24" i="6" a="1"/>
  <c r="C24" s="1"/>
  <c r="B24" a="1"/>
  <c r="B24" s="1"/>
  <c r="F24"/>
  <c r="A24" a="1"/>
  <c r="A24" s="1"/>
  <c r="C140" a="1"/>
  <c r="C140" s="1"/>
  <c r="B140" a="1"/>
  <c r="B140" s="1"/>
  <c r="A140" a="1"/>
  <c r="A140" s="1"/>
  <c r="F140"/>
  <c r="E102" i="8"/>
  <c r="C102" a="1"/>
  <c r="C102" s="1"/>
  <c r="A102" a="1"/>
  <c r="A102" s="1"/>
  <c r="B102" a="1"/>
  <c r="B102" s="1"/>
  <c r="A38" i="15" a="1"/>
  <c r="A38" s="1"/>
  <c r="E38"/>
  <c r="C38" a="1"/>
  <c r="C38" s="1"/>
  <c r="B38" a="1"/>
  <c r="B38" s="1"/>
  <c r="C222" a="1"/>
  <c r="C222" s="1"/>
  <c r="E222"/>
  <c r="B222" a="1"/>
  <c r="B222" s="1"/>
  <c r="A222" a="1"/>
  <c r="A222" s="1"/>
  <c r="B202" i="10" a="1"/>
  <c r="B202" s="1"/>
  <c r="A202" a="1"/>
  <c r="A202" s="1"/>
  <c r="C202" a="1"/>
  <c r="C202" s="1"/>
  <c r="E202"/>
  <c r="E176" i="8"/>
  <c r="A176" a="1"/>
  <c r="A176" s="1"/>
  <c r="B176" a="1"/>
  <c r="B176" s="1"/>
  <c r="C176" a="1"/>
  <c r="C176" s="1"/>
  <c r="B66" i="10" a="1"/>
  <c r="B66" s="1"/>
  <c r="A66" a="1"/>
  <c r="A66" s="1"/>
  <c r="E66"/>
  <c r="C66" a="1"/>
  <c r="C66" s="1"/>
  <c r="A200" a="1"/>
  <c r="A200" s="1"/>
  <c r="E200"/>
  <c r="C200" a="1"/>
  <c r="C200" s="1"/>
  <c r="B200" a="1"/>
  <c r="B200" s="1"/>
  <c r="B77" i="14" a="1"/>
  <c r="B77" s="1"/>
  <c r="A77" a="1"/>
  <c r="A77" s="1"/>
  <c r="C77" a="1"/>
  <c r="C77" s="1"/>
  <c r="E77"/>
  <c r="E7" i="12"/>
  <c r="C7" s="1" a="1"/>
  <c r="C7" s="1"/>
  <c r="A210" i="8" a="1"/>
  <c r="A210" s="1"/>
  <c r="C210" a="1"/>
  <c r="C210" s="1"/>
  <c r="B210" a="1"/>
  <c r="B210" s="1"/>
  <c r="E210"/>
  <c r="A147" i="12" a="1"/>
  <c r="A147" s="1"/>
  <c r="B147" a="1"/>
  <c r="B147" s="1"/>
  <c r="E147"/>
  <c r="C147" a="1"/>
  <c r="C147" s="1"/>
  <c r="B242" i="10" a="1"/>
  <c r="B242" s="1"/>
  <c r="A242" a="1"/>
  <c r="A242" s="1"/>
  <c r="E242"/>
  <c r="C242" a="1"/>
  <c r="C242" s="1"/>
  <c r="E225" i="15"/>
  <c r="A225" a="1"/>
  <c r="A225" s="1"/>
  <c r="B225" a="1"/>
  <c r="B225" s="1"/>
  <c r="C225" a="1"/>
  <c r="C225" s="1"/>
  <c r="E28"/>
  <c r="C28" a="1"/>
  <c r="C28" s="1"/>
  <c r="B28" a="1"/>
  <c r="B28" s="1"/>
  <c r="A28" a="1"/>
  <c r="A28" s="1"/>
  <c r="A224" a="1"/>
  <c r="A224" s="1"/>
  <c r="E224"/>
  <c r="B224" a="1"/>
  <c r="B224" s="1"/>
  <c r="C224" a="1"/>
  <c r="C224" s="1"/>
  <c r="E78" i="12"/>
  <c r="C78" a="1"/>
  <c r="C78" s="1"/>
  <c r="B78" a="1"/>
  <c r="B78" s="1"/>
  <c r="A78" a="1"/>
  <c r="A78" s="1"/>
  <c r="E295"/>
  <c r="C295" a="1"/>
  <c r="C295" s="1"/>
  <c r="B295" a="1"/>
  <c r="B295" s="1"/>
  <c r="A295" a="1"/>
  <c r="A295" s="1"/>
  <c r="F167" i="6"/>
  <c r="C167" a="1"/>
  <c r="C167" s="1"/>
  <c r="B167" a="1"/>
  <c r="B167" s="1"/>
  <c r="A167" a="1"/>
  <c r="A167" s="1"/>
  <c r="C53" i="10" a="1"/>
  <c r="C53" s="1"/>
  <c r="B53" a="1"/>
  <c r="B53" s="1"/>
  <c r="A53" a="1"/>
  <c r="A53" s="1"/>
  <c r="E53"/>
  <c r="A212" i="6" a="1"/>
  <c r="A212" s="1"/>
  <c r="B212" a="1"/>
  <c r="B212" s="1"/>
  <c r="F212"/>
  <c r="C212" a="1"/>
  <c r="C212" s="1"/>
  <c r="E193" i="14"/>
  <c r="B193" a="1"/>
  <c r="B193" s="1"/>
  <c r="A193" a="1"/>
  <c r="A193" s="1"/>
  <c r="C193" a="1"/>
  <c r="C193" s="1"/>
  <c r="E107"/>
  <c r="C107" a="1"/>
  <c r="C107" s="1"/>
  <c r="B107" a="1"/>
  <c r="B107" s="1"/>
  <c r="A107" a="1"/>
  <c r="A107" s="1"/>
  <c r="A58" i="8" a="1"/>
  <c r="A58" s="1"/>
  <c r="E58"/>
  <c r="C58" a="1"/>
  <c r="C58" s="1"/>
  <c r="B58" a="1"/>
  <c r="B58" s="1"/>
  <c r="C283" a="1"/>
  <c r="C283" s="1"/>
  <c r="B283" a="1"/>
  <c r="B283" s="1"/>
  <c r="A283" a="1"/>
  <c r="A283" s="1"/>
  <c r="C86" i="10" a="1"/>
  <c r="C86" s="1"/>
  <c r="B86" a="1"/>
  <c r="B86" s="1"/>
  <c r="E86"/>
  <c r="A86" a="1"/>
  <c r="A86" s="1"/>
  <c r="A88" a="1"/>
  <c r="A88" s="1"/>
  <c r="C88" a="1"/>
  <c r="C88" s="1"/>
  <c r="B88" a="1"/>
  <c r="B88" s="1"/>
  <c r="E88"/>
  <c r="B13" i="12" a="1"/>
  <c r="B13" s="1"/>
  <c r="A13" a="1"/>
  <c r="A13" s="1"/>
  <c r="C13" a="1"/>
  <c r="C13" s="1"/>
  <c r="E13"/>
  <c r="F118" i="6"/>
  <c r="C118" a="1"/>
  <c r="C118" s="1"/>
  <c r="B118" a="1"/>
  <c r="B118" s="1"/>
  <c r="A118" a="1"/>
  <c r="A118" s="1"/>
  <c r="B216" i="10" a="1"/>
  <c r="B216" s="1"/>
  <c r="A216" a="1"/>
  <c r="A216" s="1"/>
  <c r="E216"/>
  <c r="C216" a="1"/>
  <c r="C216" s="1"/>
  <c r="B51" i="15" a="1"/>
  <c r="B51" s="1"/>
  <c r="A51" a="1"/>
  <c r="A51" s="1"/>
  <c r="E51"/>
  <c r="C51" a="1"/>
  <c r="C51" s="1"/>
  <c r="E226"/>
  <c r="C226" a="1"/>
  <c r="C226" s="1"/>
  <c r="B226" a="1"/>
  <c r="B226" s="1"/>
  <c r="A226" a="1"/>
  <c r="A226" s="1"/>
  <c r="B144" i="12" a="1"/>
  <c r="B144" s="1"/>
  <c r="A144" a="1"/>
  <c r="A144" s="1"/>
  <c r="E144"/>
  <c r="C144" a="1"/>
  <c r="C144" s="1"/>
  <c r="A89" a="1"/>
  <c r="A89" s="1"/>
  <c r="E89"/>
  <c r="C89" a="1"/>
  <c r="C89" s="1"/>
  <c r="B89" a="1"/>
  <c r="B89" s="1"/>
  <c r="C26" i="6" a="1"/>
  <c r="C26" s="1"/>
  <c r="B26" a="1"/>
  <c r="B26" s="1"/>
  <c r="A26" a="1"/>
  <c r="A26" s="1"/>
  <c r="F26"/>
  <c r="F125"/>
  <c r="C125" a="1"/>
  <c r="C125" s="1"/>
  <c r="B125" a="1"/>
  <c r="B125" s="1"/>
  <c r="A125" a="1"/>
  <c r="A125" s="1"/>
  <c r="E179" i="8"/>
  <c r="C179" a="1"/>
  <c r="C179" s="1"/>
  <c r="B179" a="1"/>
  <c r="B179" s="1"/>
  <c r="A179" a="1"/>
  <c r="A179" s="1"/>
  <c r="E143" i="14"/>
  <c r="C143" a="1"/>
  <c r="C143" s="1"/>
  <c r="B143" a="1"/>
  <c r="B143" s="1"/>
  <c r="A143" a="1"/>
  <c r="A143" s="1"/>
  <c r="E16"/>
  <c r="C16" a="1"/>
  <c r="C16" s="1"/>
  <c r="A16" a="1"/>
  <c r="A16" s="1"/>
  <c r="B16" a="1"/>
  <c r="B16" s="1"/>
  <c r="E244"/>
  <c r="C244" a="1"/>
  <c r="C244" s="1"/>
  <c r="A244" a="1"/>
  <c r="A244" s="1"/>
  <c r="B244" a="1"/>
  <c r="B244" s="1"/>
  <c r="A298" i="12" a="1"/>
  <c r="A298" s="1"/>
  <c r="E298"/>
  <c r="C298" a="1"/>
  <c r="C298" s="1"/>
  <c r="B298" a="1"/>
  <c r="B298" s="1"/>
  <c r="E265" i="8"/>
  <c r="B265" a="1"/>
  <c r="B265" s="1"/>
  <c r="A265" a="1"/>
  <c r="A265" s="1"/>
  <c r="C265" a="1"/>
  <c r="C265" s="1"/>
  <c r="C191" i="6" a="1"/>
  <c r="C191" s="1"/>
  <c r="B191" a="1"/>
  <c r="B191" s="1"/>
  <c r="A191" a="1"/>
  <c r="A191" s="1"/>
  <c r="F191"/>
  <c r="E129" i="10"/>
  <c r="C129" a="1"/>
  <c r="C129" s="1"/>
  <c r="B129" a="1"/>
  <c r="B129" s="1"/>
  <c r="A129" a="1"/>
  <c r="A129" s="1"/>
  <c r="A155" i="6" a="1"/>
  <c r="A155" s="1"/>
  <c r="F155"/>
  <c r="C155" a="1"/>
  <c r="C155" s="1"/>
  <c r="B155" a="1"/>
  <c r="B155" s="1"/>
  <c r="B227" i="15" a="1"/>
  <c r="B227" s="1"/>
  <c r="A227" a="1"/>
  <c r="A227" s="1"/>
  <c r="C227" a="1"/>
  <c r="C227" s="1"/>
  <c r="E227"/>
  <c r="E59"/>
  <c r="C59" a="1"/>
  <c r="C59" s="1"/>
  <c r="B59" a="1"/>
  <c r="B59" s="1"/>
  <c r="A59" a="1"/>
  <c r="A59" s="1"/>
  <c r="B121" a="1"/>
  <c r="B121" s="1"/>
  <c r="E121"/>
  <c r="C121" a="1"/>
  <c r="C121" s="1"/>
  <c r="A121" a="1"/>
  <c r="A121" s="1"/>
  <c r="E133" i="12"/>
  <c r="A133" a="1"/>
  <c r="A133" s="1"/>
  <c r="C133" a="1"/>
  <c r="C133" s="1"/>
  <c r="B133" a="1"/>
  <c r="B133" s="1"/>
  <c r="A99" a="1"/>
  <c r="A99" s="1"/>
  <c r="E99"/>
  <c r="C99" a="1"/>
  <c r="C99" s="1"/>
  <c r="B99" a="1"/>
  <c r="B99" s="1"/>
  <c r="F32" i="6"/>
  <c r="C32" a="1"/>
  <c r="C32" s="1"/>
  <c r="B32" a="1"/>
  <c r="B32" s="1"/>
  <c r="A32" a="1"/>
  <c r="A32" s="1"/>
  <c r="C79" i="12" a="1"/>
  <c r="C79" s="1"/>
  <c r="B79" a="1"/>
  <c r="B79" s="1"/>
  <c r="A79" a="1"/>
  <c r="A79" s="1"/>
  <c r="E79"/>
  <c r="A162" i="14" a="1"/>
  <c r="A162" s="1"/>
  <c r="E162"/>
  <c r="C162" a="1"/>
  <c r="C162" s="1"/>
  <c r="B162" a="1"/>
  <c r="B162" s="1"/>
  <c r="A149" a="1"/>
  <c r="A149" s="1"/>
  <c r="E149"/>
  <c r="C149" a="1"/>
  <c r="C149" s="1"/>
  <c r="B149" a="1"/>
  <c r="B149" s="1"/>
  <c r="E216" i="12"/>
  <c r="C216" a="1"/>
  <c r="C216" s="1"/>
  <c r="B216" a="1"/>
  <c r="B216" s="1"/>
  <c r="A216" a="1"/>
  <c r="A216" s="1"/>
  <c r="F247" i="6"/>
  <c r="B247" a="1"/>
  <c r="B247" s="1"/>
  <c r="A247" a="1"/>
  <c r="A247" s="1"/>
  <c r="C247" a="1"/>
  <c r="C247" s="1"/>
  <c r="B38" i="10" a="1"/>
  <c r="B38" s="1"/>
  <c r="A38" a="1"/>
  <c r="A38" s="1"/>
  <c r="E38"/>
  <c r="C38" a="1"/>
  <c r="C38" s="1"/>
  <c r="C117" a="1"/>
  <c r="C117" s="1"/>
  <c r="B117" a="1"/>
  <c r="B117" s="1"/>
  <c r="E117"/>
  <c r="A117" a="1"/>
  <c r="A117" s="1"/>
  <c r="A216" i="6" a="1"/>
  <c r="A216" s="1"/>
  <c r="C216" a="1"/>
  <c r="C216" s="1"/>
  <c r="B216" a="1"/>
  <c r="B216" s="1"/>
  <c r="F216"/>
  <c r="C196" i="12" a="1"/>
  <c r="C196" s="1"/>
  <c r="B196" a="1"/>
  <c r="B196" s="1"/>
  <c r="A196" a="1"/>
  <c r="A196" s="1"/>
  <c r="E196"/>
  <c r="B35" i="15" a="1"/>
  <c r="B35" s="1"/>
  <c r="E35"/>
  <c r="C35" a="1"/>
  <c r="C35" s="1"/>
  <c r="A35" a="1"/>
  <c r="A35" s="1"/>
  <c r="C156" a="1"/>
  <c r="C156" s="1"/>
  <c r="E156"/>
  <c r="B156" a="1"/>
  <c r="B156" s="1"/>
  <c r="A156" a="1"/>
  <c r="A156" s="1"/>
  <c r="E94" i="12"/>
  <c r="C94" a="1"/>
  <c r="C94" s="1"/>
  <c r="B94" a="1"/>
  <c r="B94" s="1"/>
  <c r="A94" a="1"/>
  <c r="A94" s="1"/>
  <c r="A152" i="8" a="1"/>
  <c r="A152" s="1"/>
  <c r="E152"/>
  <c r="C152" a="1"/>
  <c r="C152" s="1"/>
  <c r="B152" a="1"/>
  <c r="B152" s="1"/>
  <c r="F154" i="6"/>
  <c r="A154" a="1"/>
  <c r="A154" s="1"/>
  <c r="C154" a="1"/>
  <c r="C154" s="1"/>
  <c r="B154" a="1"/>
  <c r="B154" s="1"/>
  <c r="A54" i="12" a="1"/>
  <c r="A54" s="1"/>
  <c r="E54"/>
  <c r="C54" a="1"/>
  <c r="C54" s="1"/>
  <c r="B54" a="1"/>
  <c r="B54" s="1"/>
  <c r="B172" a="1"/>
  <c r="B172" s="1"/>
  <c r="A172" a="1"/>
  <c r="A172" s="1"/>
  <c r="E172"/>
  <c r="C172" a="1"/>
  <c r="C172" s="1"/>
  <c r="E67" i="15"/>
  <c r="C67" a="1"/>
  <c r="C67" s="1"/>
  <c r="B67" a="1"/>
  <c r="B67" s="1"/>
  <c r="A67" a="1"/>
  <c r="A67" s="1"/>
  <c r="A160" a="1"/>
  <c r="A160" s="1"/>
  <c r="E160"/>
  <c r="C160" a="1"/>
  <c r="C160" s="1"/>
  <c r="B160" a="1"/>
  <c r="B160" s="1"/>
  <c r="E103"/>
  <c r="C103" a="1"/>
  <c r="C103" s="1"/>
  <c r="B103" a="1"/>
  <c r="B103" s="1"/>
  <c r="A103" a="1"/>
  <c r="A103" s="1"/>
  <c r="C167" a="1"/>
  <c r="C167" s="1"/>
  <c r="B167" a="1"/>
  <c r="B167" s="1"/>
  <c r="A167" a="1"/>
  <c r="A167" s="1"/>
  <c r="E167"/>
  <c r="E145" i="12"/>
  <c r="C145" a="1"/>
  <c r="C145" s="1"/>
  <c r="B145" a="1"/>
  <c r="B145" s="1"/>
  <c r="A145" a="1"/>
  <c r="A145" s="1"/>
  <c r="E151" i="8"/>
  <c r="C151" a="1"/>
  <c r="C151" s="1"/>
  <c r="B151" a="1"/>
  <c r="B151" s="1"/>
  <c r="A151" a="1"/>
  <c r="A151" s="1"/>
  <c r="C121" i="6" a="1"/>
  <c r="C121" s="1"/>
  <c r="B121" a="1"/>
  <c r="B121" s="1"/>
  <c r="F121"/>
  <c r="A121" a="1"/>
  <c r="A121" s="1"/>
  <c r="E98" i="10"/>
  <c r="C98" a="1"/>
  <c r="C98" s="1"/>
  <c r="A98" a="1"/>
  <c r="A98" s="1"/>
  <c r="B98" a="1"/>
  <c r="B98" s="1"/>
  <c r="E6" i="15"/>
  <c r="C6" s="1" a="1"/>
  <c r="C6" s="1"/>
  <c r="B163" a="1"/>
  <c r="B163" s="1"/>
  <c r="A163" a="1"/>
  <c r="A163" s="1"/>
  <c r="E163"/>
  <c r="C163" a="1"/>
  <c r="C163" s="1"/>
  <c r="B117" a="1"/>
  <c r="B117" s="1"/>
  <c r="E117"/>
  <c r="C117" a="1"/>
  <c r="C117" s="1"/>
  <c r="A117" a="1"/>
  <c r="A117" s="1"/>
  <c r="C52" a="1"/>
  <c r="C52" s="1"/>
  <c r="A52" a="1"/>
  <c r="A52" s="1"/>
  <c r="E52"/>
  <c r="B52" a="1"/>
  <c r="B52" s="1"/>
  <c r="C194" a="1"/>
  <c r="C194" s="1"/>
  <c r="B194" a="1"/>
  <c r="B194" s="1"/>
  <c r="E194"/>
  <c r="A194" a="1"/>
  <c r="A194" s="1"/>
  <c r="C18" i="10" a="1"/>
  <c r="C18" s="1"/>
  <c r="B18" a="1"/>
  <c r="B18" s="1"/>
  <c r="E18"/>
  <c r="A18" a="1"/>
  <c r="A18" s="1"/>
  <c r="A274" i="12" a="1"/>
  <c r="A274" s="1"/>
  <c r="E274"/>
  <c r="C274" a="1"/>
  <c r="C274" s="1"/>
  <c r="B274" a="1"/>
  <c r="B274" s="1"/>
  <c r="C31" i="8" a="1"/>
  <c r="C31" s="1"/>
  <c r="B31" a="1"/>
  <c r="B31" s="1"/>
  <c r="A31" a="1"/>
  <c r="A31" s="1"/>
  <c r="E31"/>
  <c r="A47" i="10" a="1"/>
  <c r="A47" s="1"/>
  <c r="B47" a="1"/>
  <c r="B47" s="1"/>
  <c r="E47"/>
  <c r="C47" a="1"/>
  <c r="C47" s="1"/>
  <c r="A107" i="8" a="1"/>
  <c r="A107" s="1"/>
  <c r="E107"/>
  <c r="C107" a="1"/>
  <c r="C107" s="1"/>
  <c r="B107" a="1"/>
  <c r="B107" s="1"/>
  <c r="E140" i="10"/>
  <c r="C140" a="1"/>
  <c r="C140" s="1"/>
  <c r="B140" a="1"/>
  <c r="B140" s="1"/>
  <c r="A140" a="1"/>
  <c r="A140" s="1"/>
  <c r="E291" i="12"/>
  <c r="C291" a="1"/>
  <c r="C291" s="1"/>
  <c r="B291" a="1"/>
  <c r="B291" s="1"/>
  <c r="A291" a="1"/>
  <c r="A291" s="1"/>
  <c r="B237" a="1"/>
  <c r="B237" s="1"/>
  <c r="A237" a="1"/>
  <c r="A237" s="1"/>
  <c r="E237"/>
  <c r="C237" a="1"/>
  <c r="C237" s="1"/>
  <c r="E230"/>
  <c r="C230" a="1"/>
  <c r="C230" s="1"/>
  <c r="B230" a="1"/>
  <c r="B230" s="1"/>
  <c r="A230" a="1"/>
  <c r="A230" s="1"/>
  <c r="B146" i="8" a="1"/>
  <c r="B146" s="1"/>
  <c r="A146" a="1"/>
  <c r="A146" s="1"/>
  <c r="E146"/>
  <c r="C146" a="1"/>
  <c r="C146" s="1"/>
  <c r="AD4" i="16"/>
  <c r="M25" i="13"/>
  <c r="E248" i="8"/>
  <c r="A248" a="1"/>
  <c r="A248" s="1"/>
  <c r="C248" a="1"/>
  <c r="C248" s="1"/>
  <c r="B248" a="1"/>
  <c r="B248" s="1"/>
  <c r="E157"/>
  <c r="A157" a="1"/>
  <c r="A157" s="1"/>
  <c r="B157" a="1"/>
  <c r="B157" s="1"/>
  <c r="C157" a="1"/>
  <c r="C157" s="1"/>
  <c r="C227" i="10" a="1"/>
  <c r="C227" s="1"/>
  <c r="B227" a="1"/>
  <c r="B227" s="1"/>
  <c r="A227" a="1"/>
  <c r="A227" s="1"/>
  <c r="E227"/>
  <c r="E66" i="12"/>
  <c r="C66" a="1"/>
  <c r="C66" s="1"/>
  <c r="B66" a="1"/>
  <c r="B66" s="1"/>
  <c r="A66" a="1"/>
  <c r="A66" s="1"/>
  <c r="F148" i="6"/>
  <c r="C148" a="1"/>
  <c r="C148" s="1"/>
  <c r="B148" a="1"/>
  <c r="B148" s="1"/>
  <c r="A148" a="1"/>
  <c r="A148" s="1"/>
  <c r="B133" i="8" a="1"/>
  <c r="B133" s="1"/>
  <c r="A133" a="1"/>
  <c r="A133" s="1"/>
  <c r="E133"/>
  <c r="C133" a="1"/>
  <c r="C133" s="1"/>
  <c r="E153" i="10"/>
  <c r="C153" a="1"/>
  <c r="C153" s="1"/>
  <c r="B153" a="1"/>
  <c r="B153" s="1"/>
  <c r="A153" a="1"/>
  <c r="A153" s="1"/>
  <c r="F246" i="6"/>
  <c r="C246" a="1"/>
  <c r="C246" s="1"/>
  <c r="B246" a="1"/>
  <c r="B246" s="1"/>
  <c r="A246" a="1"/>
  <c r="A246" s="1"/>
  <c r="B48" i="12" a="1"/>
  <c r="B48" s="1"/>
  <c r="A48" a="1"/>
  <c r="A48" s="1"/>
  <c r="E48"/>
  <c r="C48" a="1"/>
  <c r="C48" s="1"/>
  <c r="A120" i="8" a="1"/>
  <c r="A120" s="1"/>
  <c r="E120"/>
  <c r="C120" a="1"/>
  <c r="C120" s="1"/>
  <c r="B120" a="1"/>
  <c r="B120" s="1"/>
  <c r="A257" a="1"/>
  <c r="A257" s="1"/>
  <c r="E257"/>
  <c r="C257" a="1"/>
  <c r="C257" s="1"/>
  <c r="B257" a="1"/>
  <c r="B257" s="1"/>
  <c r="C12" i="14" a="1"/>
  <c r="C12" s="1"/>
  <c r="B12" a="1"/>
  <c r="B12" s="1"/>
  <c r="A12" a="1"/>
  <c r="A12" s="1"/>
  <c r="E12"/>
  <c r="B36" a="1"/>
  <c r="B36" s="1"/>
  <c r="A36" a="1"/>
  <c r="A36" s="1"/>
  <c r="E36"/>
  <c r="C36" a="1"/>
  <c r="C36" s="1"/>
  <c r="E70"/>
  <c r="C70" a="1"/>
  <c r="C70" s="1"/>
  <c r="B70" a="1"/>
  <c r="B70" s="1"/>
  <c r="A70" a="1"/>
  <c r="A70" s="1"/>
  <c r="B47" a="1"/>
  <c r="B47" s="1"/>
  <c r="A47" a="1"/>
  <c r="A47" s="1"/>
  <c r="E47"/>
  <c r="C47" a="1"/>
  <c r="C47" s="1"/>
  <c r="E5"/>
  <c r="B5" s="1" a="1"/>
  <c r="B5" s="1"/>
  <c r="C5" a="1"/>
  <c r="C5" s="1"/>
  <c r="E49"/>
  <c r="C49" a="1"/>
  <c r="C49" s="1"/>
  <c r="A49" a="1"/>
  <c r="A49" s="1"/>
  <c r="B49" a="1"/>
  <c r="B49" s="1"/>
  <c r="B85" a="1"/>
  <c r="B85" s="1"/>
  <c r="A85" a="1"/>
  <c r="A85" s="1"/>
  <c r="E85"/>
  <c r="C85" a="1"/>
  <c r="C85" s="1"/>
  <c r="C219" a="1"/>
  <c r="C219" s="1"/>
  <c r="B219" a="1"/>
  <c r="B219" s="1"/>
  <c r="A219" a="1"/>
  <c r="A219" s="1"/>
  <c r="E219"/>
  <c r="E92"/>
  <c r="C92" a="1"/>
  <c r="C92" s="1"/>
  <c r="B92" a="1"/>
  <c r="B92" s="1"/>
  <c r="A92" a="1"/>
  <c r="A92" s="1"/>
  <c r="E151"/>
  <c r="C151" a="1"/>
  <c r="C151" s="1"/>
  <c r="B151" a="1"/>
  <c r="B151" s="1"/>
  <c r="A151" a="1"/>
  <c r="A151" s="1"/>
  <c r="E2"/>
  <c r="C2" s="1" a="1"/>
  <c r="C2" s="1"/>
  <c r="E121"/>
  <c r="C121" a="1"/>
  <c r="C121" s="1"/>
  <c r="B121" a="1"/>
  <c r="B121" s="1"/>
  <c r="A121" a="1"/>
  <c r="A121" s="1"/>
  <c r="E246"/>
  <c r="C246" a="1"/>
  <c r="C246" s="1"/>
  <c r="B246" a="1"/>
  <c r="B246" s="1"/>
  <c r="A246" a="1"/>
  <c r="A246" s="1"/>
  <c r="A221" a="1"/>
  <c r="A221" s="1"/>
  <c r="C221" a="1"/>
  <c r="C221" s="1"/>
  <c r="B221" a="1"/>
  <c r="B221" s="1"/>
  <c r="E221"/>
  <c r="C155" a="1"/>
  <c r="C155" s="1"/>
  <c r="B155" a="1"/>
  <c r="B155" s="1"/>
  <c r="E155"/>
  <c r="A155" a="1"/>
  <c r="A155" s="1"/>
  <c r="E209"/>
  <c r="C209" a="1"/>
  <c r="C209" s="1"/>
  <c r="B209" a="1"/>
  <c r="B209" s="1"/>
  <c r="A209" a="1"/>
  <c r="A209" s="1"/>
  <c r="F141" i="6"/>
  <c r="C141" a="1"/>
  <c r="C141" s="1"/>
  <c r="B141" a="1"/>
  <c r="B141" s="1"/>
  <c r="A141" a="1"/>
  <c r="A141" s="1"/>
  <c r="E52" i="8"/>
  <c r="C52" a="1"/>
  <c r="C52" s="1"/>
  <c r="B52" a="1"/>
  <c r="B52" s="1"/>
  <c r="A52" a="1"/>
  <c r="A52" s="1"/>
  <c r="E42"/>
  <c r="C42" a="1"/>
  <c r="C42" s="1"/>
  <c r="B42" a="1"/>
  <c r="B42" s="1"/>
  <c r="A42" a="1"/>
  <c r="A42" s="1"/>
  <c r="B112" i="12" a="1"/>
  <c r="B112" s="1"/>
  <c r="A112" a="1"/>
  <c r="A112" s="1"/>
  <c r="C112" a="1"/>
  <c r="C112" s="1"/>
  <c r="E112"/>
  <c r="C159" i="8" a="1"/>
  <c r="C159" s="1"/>
  <c r="B159" a="1"/>
  <c r="B159" s="1"/>
  <c r="A159" a="1"/>
  <c r="A159" s="1"/>
  <c r="E159"/>
  <c r="F230" i="6"/>
  <c r="C230" a="1"/>
  <c r="C230" s="1"/>
  <c r="B230" a="1"/>
  <c r="B230" s="1"/>
  <c r="A230" a="1"/>
  <c r="A230" s="1"/>
  <c r="AS11" i="5"/>
  <c r="M18"/>
  <c r="A118" i="12" a="1"/>
  <c r="A118" s="1"/>
  <c r="E118"/>
  <c r="C118" a="1"/>
  <c r="C118" s="1"/>
  <c r="B118" a="1"/>
  <c r="B118" s="1"/>
  <c r="A140" a="1"/>
  <c r="A140" s="1"/>
  <c r="E140"/>
  <c r="C140" a="1"/>
  <c r="C140" s="1"/>
  <c r="B140" a="1"/>
  <c r="B140" s="1"/>
  <c r="A107" i="6" a="1"/>
  <c r="A107" s="1"/>
  <c r="B107" a="1"/>
  <c r="B107" s="1"/>
  <c r="C107" a="1"/>
  <c r="C107" s="1"/>
  <c r="F107"/>
  <c r="B101" i="10" a="1"/>
  <c r="B101" s="1"/>
  <c r="A101" a="1"/>
  <c r="A101" s="1"/>
  <c r="E101"/>
  <c r="C101" a="1"/>
  <c r="C101" s="1"/>
  <c r="E197" i="8"/>
  <c r="B197" a="1"/>
  <c r="B197" s="1"/>
  <c r="A197" a="1"/>
  <c r="A197" s="1"/>
  <c r="C197" a="1"/>
  <c r="C197" s="1"/>
  <c r="B305" i="12" a="1"/>
  <c r="B305" s="1"/>
  <c r="A305" a="1"/>
  <c r="A305" s="1"/>
  <c r="E305"/>
  <c r="C305" a="1"/>
  <c r="C305" s="1"/>
  <c r="A256" i="6" a="1"/>
  <c r="A256" s="1"/>
  <c r="C256" a="1"/>
  <c r="C256" s="1"/>
  <c r="B256" a="1"/>
  <c r="B256" s="1"/>
  <c r="A192" i="10" a="1"/>
  <c r="A192" s="1"/>
  <c r="C192" a="1"/>
  <c r="C192" s="1"/>
  <c r="B192" a="1"/>
  <c r="B192" s="1"/>
  <c r="E192"/>
  <c r="A136" i="8" a="1"/>
  <c r="A136" s="1"/>
  <c r="B136" a="1"/>
  <c r="B136" s="1"/>
  <c r="E136"/>
  <c r="C136" a="1"/>
  <c r="C136" s="1"/>
  <c r="E135"/>
  <c r="C135" a="1"/>
  <c r="C135" s="1"/>
  <c r="B135" a="1"/>
  <c r="B135" s="1"/>
  <c r="A135" a="1"/>
  <c r="A135" s="1"/>
  <c r="E244" i="10"/>
  <c r="A244" a="1"/>
  <c r="A244" s="1"/>
  <c r="C244" a="1"/>
  <c r="C244" s="1"/>
  <c r="B244" a="1"/>
  <c r="B244" s="1"/>
  <c r="B158" i="6" a="1"/>
  <c r="B158" s="1"/>
  <c r="A158" a="1"/>
  <c r="A158" s="1"/>
  <c r="F158"/>
  <c r="C158" a="1"/>
  <c r="C158" s="1"/>
  <c r="E257" i="12"/>
  <c r="C257" a="1"/>
  <c r="C257" s="1"/>
  <c r="B257" a="1"/>
  <c r="B257" s="1"/>
  <c r="A257" a="1"/>
  <c r="A257" s="1"/>
  <c r="P27" i="13"/>
  <c r="P37"/>
  <c r="P38"/>
  <c r="P6"/>
  <c r="P17"/>
  <c r="P26"/>
  <c r="P25"/>
  <c r="P14"/>
  <c r="P34"/>
  <c r="P39"/>
  <c r="P31"/>
  <c r="P19"/>
  <c r="P5"/>
  <c r="P40"/>
  <c r="P18"/>
  <c r="P32"/>
  <c r="P13"/>
  <c r="P20"/>
  <c r="P11"/>
  <c r="P7"/>
  <c r="P12"/>
  <c r="P8"/>
  <c r="P28"/>
  <c r="P33"/>
  <c r="E260" i="8"/>
  <c r="A260" a="1"/>
  <c r="A260" s="1"/>
  <c r="C260" a="1"/>
  <c r="C260" s="1"/>
  <c r="B260" a="1"/>
  <c r="B260" s="1"/>
  <c r="E5" i="10"/>
  <c r="C5" s="1" a="1"/>
  <c r="C5" s="1"/>
  <c r="C275" i="8" a="1"/>
  <c r="C275" s="1"/>
  <c r="A275" a="1"/>
  <c r="A275" s="1"/>
  <c r="B275" a="1"/>
  <c r="B275" s="1"/>
  <c r="E22"/>
  <c r="C22" a="1"/>
  <c r="C22" s="1"/>
  <c r="B22" a="1"/>
  <c r="B22" s="1"/>
  <c r="A22" a="1"/>
  <c r="A22" s="1"/>
  <c r="E203" i="12"/>
  <c r="C203" a="1"/>
  <c r="C203" s="1"/>
  <c r="B203" a="1"/>
  <c r="B203" s="1"/>
  <c r="A203" a="1"/>
  <c r="A203" s="1"/>
  <c r="E81"/>
  <c r="C81" a="1"/>
  <c r="C81" s="1"/>
  <c r="B81" a="1"/>
  <c r="B81" s="1"/>
  <c r="A81" a="1"/>
  <c r="A81" s="1"/>
  <c r="C172" i="8" a="1"/>
  <c r="C172" s="1"/>
  <c r="B172" a="1"/>
  <c r="B172" s="1"/>
  <c r="E172"/>
  <c r="A172" a="1"/>
  <c r="A172" s="1"/>
  <c r="A168" i="10" a="1"/>
  <c r="A168" s="1"/>
  <c r="E168"/>
  <c r="C168" a="1"/>
  <c r="C168" s="1"/>
  <c r="B168" a="1"/>
  <c r="B168" s="1"/>
  <c r="F112" i="6"/>
  <c r="C112" a="1"/>
  <c r="C112" s="1"/>
  <c r="B112" a="1"/>
  <c r="B112" s="1"/>
  <c r="A112" a="1"/>
  <c r="A112" s="1"/>
  <c r="E191" i="12"/>
  <c r="C191" a="1"/>
  <c r="C191" s="1"/>
  <c r="B191" a="1"/>
  <c r="B191" s="1"/>
  <c r="A191" a="1"/>
  <c r="A191" s="1"/>
  <c r="A136" i="10" a="1"/>
  <c r="A136" s="1"/>
  <c r="C136" a="1"/>
  <c r="C136" s="1"/>
  <c r="B136" a="1"/>
  <c r="B136" s="1"/>
  <c r="E136"/>
  <c r="C92" i="6" a="1"/>
  <c r="C92" s="1"/>
  <c r="B92" a="1"/>
  <c r="B92" s="1"/>
  <c r="A92" a="1"/>
  <c r="A92" s="1"/>
  <c r="F92"/>
  <c r="A40" i="10" a="1"/>
  <c r="A40" s="1"/>
  <c r="E40"/>
  <c r="C40" a="1"/>
  <c r="C40" s="1"/>
  <c r="B40" a="1"/>
  <c r="B40" s="1"/>
  <c r="F122" i="6"/>
  <c r="C122" a="1"/>
  <c r="C122" s="1"/>
  <c r="B122" a="1"/>
  <c r="B122" s="1"/>
  <c r="A122" a="1"/>
  <c r="A122" s="1"/>
  <c r="C157" i="10" a="1"/>
  <c r="C157" s="1"/>
  <c r="B157" a="1"/>
  <c r="B157" s="1"/>
  <c r="A157" a="1"/>
  <c r="A157" s="1"/>
  <c r="E157"/>
  <c r="E193"/>
  <c r="C193" a="1"/>
  <c r="C193" s="1"/>
  <c r="B193" a="1"/>
  <c r="B193" s="1"/>
  <c r="A193" a="1"/>
  <c r="A193" s="1"/>
  <c r="A163" i="12" a="1"/>
  <c r="A163" s="1"/>
  <c r="E163"/>
  <c r="C163" a="1"/>
  <c r="C163" s="1"/>
  <c r="B163" a="1"/>
  <c r="B163" s="1"/>
  <c r="AG5" i="5"/>
  <c r="M11"/>
  <c r="F23" i="6"/>
  <c r="C23" a="1"/>
  <c r="C23" s="1"/>
  <c r="B23" a="1"/>
  <c r="B23" s="1"/>
  <c r="A23" a="1"/>
  <c r="A23" s="1"/>
  <c r="A112" i="15" a="1"/>
  <c r="A112" s="1"/>
  <c r="C112" a="1"/>
  <c r="C112" s="1"/>
  <c r="B112" a="1"/>
  <c r="B112" s="1"/>
  <c r="E112"/>
  <c r="C79" i="8" a="1"/>
  <c r="C79" s="1"/>
  <c r="B79" a="1"/>
  <c r="B79" s="1"/>
  <c r="A79" a="1"/>
  <c r="A79" s="1"/>
  <c r="E79"/>
  <c r="A25" i="15" a="1"/>
  <c r="A25" s="1"/>
  <c r="C25" a="1"/>
  <c r="C25" s="1"/>
  <c r="B25" a="1"/>
  <c r="B25" s="1"/>
  <c r="E25"/>
  <c r="E143"/>
  <c r="A143" a="1"/>
  <c r="A143" s="1"/>
  <c r="B143" a="1"/>
  <c r="B143" s="1"/>
  <c r="C143" a="1"/>
  <c r="C143" s="1"/>
  <c r="E4" i="8"/>
  <c r="A4" s="1" a="1"/>
  <c r="A4" s="1"/>
  <c r="F2" i="6"/>
  <c r="C2" s="1" a="1"/>
  <c r="C2" s="1"/>
  <c r="A2" a="1"/>
  <c r="A2" s="1"/>
  <c r="E105" i="8"/>
  <c r="C105" a="1"/>
  <c r="C105" s="1"/>
  <c r="B105" a="1"/>
  <c r="B105" s="1"/>
  <c r="A105" a="1"/>
  <c r="A105" s="1"/>
  <c r="C195" i="14" a="1"/>
  <c r="C195" s="1"/>
  <c r="B195" a="1"/>
  <c r="B195" s="1"/>
  <c r="A195" a="1"/>
  <c r="A195" s="1"/>
  <c r="E195"/>
  <c r="C71" a="1"/>
  <c r="C71" s="1"/>
  <c r="B71" a="1"/>
  <c r="B71" s="1"/>
  <c r="E71"/>
  <c r="A71" a="1"/>
  <c r="A71" s="1"/>
  <c r="B224" a="1"/>
  <c r="B224" s="1"/>
  <c r="A224" a="1"/>
  <c r="A224" s="1"/>
  <c r="C224" a="1"/>
  <c r="C224" s="1"/>
  <c r="E224"/>
  <c r="E23" i="8"/>
  <c r="C23" a="1"/>
  <c r="C23" s="1"/>
  <c r="B23" a="1"/>
  <c r="B23" s="1"/>
  <c r="A23" a="1"/>
  <c r="A23" s="1"/>
  <c r="E219"/>
  <c r="C219" a="1"/>
  <c r="C219" s="1"/>
  <c r="B219" a="1"/>
  <c r="B219" s="1"/>
  <c r="A219" a="1"/>
  <c r="A219" s="1"/>
  <c r="E191" i="10"/>
  <c r="C191" a="1"/>
  <c r="C191" s="1"/>
  <c r="A191" a="1"/>
  <c r="A191" s="1"/>
  <c r="B191" a="1"/>
  <c r="B191" s="1"/>
  <c r="E169" i="12"/>
  <c r="C169" a="1"/>
  <c r="C169" s="1"/>
  <c r="B169" a="1"/>
  <c r="B169" s="1"/>
  <c r="A169" a="1"/>
  <c r="A169" s="1"/>
  <c r="C95" i="6" a="1"/>
  <c r="C95" s="1"/>
  <c r="B95" a="1"/>
  <c r="B95" s="1"/>
  <c r="A95" a="1"/>
  <c r="A95" s="1"/>
  <c r="F95"/>
  <c r="C30" a="1"/>
  <c r="C30" s="1"/>
  <c r="B30" a="1"/>
  <c r="B30" s="1"/>
  <c r="A30" a="1"/>
  <c r="A30" s="1"/>
  <c r="F30"/>
  <c r="C281" i="8" a="1"/>
  <c r="C281" s="1"/>
  <c r="B281" a="1"/>
  <c r="B281" s="1"/>
  <c r="A281" a="1"/>
  <c r="A281" s="1"/>
  <c r="B293" i="12" a="1"/>
  <c r="B293" s="1"/>
  <c r="A293" a="1"/>
  <c r="A293" s="1"/>
  <c r="E293"/>
  <c r="C293" a="1"/>
  <c r="C293" s="1"/>
  <c r="A54" i="15" a="1"/>
  <c r="A54" s="1"/>
  <c r="C54" a="1"/>
  <c r="C54" s="1"/>
  <c r="B54" a="1"/>
  <c r="B54" s="1"/>
  <c r="E54"/>
  <c r="E151"/>
  <c r="B151" a="1"/>
  <c r="B151" s="1"/>
  <c r="A151" a="1"/>
  <c r="A151" s="1"/>
  <c r="C151" a="1"/>
  <c r="C151" s="1"/>
  <c r="E197" i="12"/>
  <c r="C197" a="1"/>
  <c r="C197" s="1"/>
  <c r="B197" a="1"/>
  <c r="B197" s="1"/>
  <c r="A197" a="1"/>
  <c r="A197" s="1"/>
  <c r="A104" i="8" a="1"/>
  <c r="A104" s="1"/>
  <c r="C104" a="1"/>
  <c r="C104" s="1"/>
  <c r="B104" a="1"/>
  <c r="B104" s="1"/>
  <c r="E104"/>
  <c r="C239" a="1"/>
  <c r="C239" s="1"/>
  <c r="B239" a="1"/>
  <c r="B239" s="1"/>
  <c r="E239"/>
  <c r="A239" a="1"/>
  <c r="A239" s="1"/>
  <c r="E214" i="10"/>
  <c r="C214" a="1"/>
  <c r="C214" s="1"/>
  <c r="B214" a="1"/>
  <c r="B214" s="1"/>
  <c r="A214" a="1"/>
  <c r="A214" s="1"/>
  <c r="C251" a="1"/>
  <c r="C251" s="1"/>
  <c r="B251" a="1"/>
  <c r="B251" s="1"/>
  <c r="A251" a="1"/>
  <c r="A251" s="1"/>
  <c r="E251"/>
  <c r="E239" i="14"/>
  <c r="A239" a="1"/>
  <c r="A239" s="1"/>
  <c r="C239" a="1"/>
  <c r="C239" s="1"/>
  <c r="B239" a="1"/>
  <c r="B239" s="1"/>
  <c r="E236"/>
  <c r="B236" a="1"/>
  <c r="B236" s="1"/>
  <c r="A236" a="1"/>
  <c r="A236" s="1"/>
  <c r="C236" a="1"/>
  <c r="C236" s="1"/>
  <c r="E196"/>
  <c r="C196" a="1"/>
  <c r="C196" s="1"/>
  <c r="A196" a="1"/>
  <c r="A196" s="1"/>
  <c r="B196" a="1"/>
  <c r="B196" s="1"/>
  <c r="A47" i="12" a="1"/>
  <c r="A47" s="1"/>
  <c r="E47"/>
  <c r="C47" a="1"/>
  <c r="C47" s="1"/>
  <c r="B47" a="1"/>
  <c r="B47" s="1"/>
  <c r="C272" i="8" a="1"/>
  <c r="C272" s="1"/>
  <c r="B272" a="1"/>
  <c r="B272" s="1"/>
  <c r="A272" a="1"/>
  <c r="A272" s="1"/>
  <c r="F128" i="6"/>
  <c r="C128" a="1"/>
  <c r="C128" s="1"/>
  <c r="B128" a="1"/>
  <c r="B128" s="1"/>
  <c r="A128" a="1"/>
  <c r="A128" s="1"/>
  <c r="F106"/>
  <c r="C106" a="1"/>
  <c r="C106" s="1"/>
  <c r="B106" a="1"/>
  <c r="B106" s="1"/>
  <c r="A106" a="1"/>
  <c r="A106" s="1"/>
  <c r="B162" a="1"/>
  <c r="B162" s="1"/>
  <c r="A162" a="1"/>
  <c r="A162" s="1"/>
  <c r="F162"/>
  <c r="C162" a="1"/>
  <c r="C162" s="1"/>
  <c r="B116" a="1"/>
  <c r="B116" s="1"/>
  <c r="A116" a="1"/>
  <c r="A116" s="1"/>
  <c r="F116"/>
  <c r="C116" a="1"/>
  <c r="C116" s="1"/>
  <c r="E49" i="10"/>
  <c r="C49" a="1"/>
  <c r="C49" s="1"/>
  <c r="B49" a="1"/>
  <c r="B49" s="1"/>
  <c r="A49" a="1"/>
  <c r="A49" s="1"/>
  <c r="E109" i="15"/>
  <c r="B109" a="1"/>
  <c r="B109" s="1"/>
  <c r="A109" a="1"/>
  <c r="A109" s="1"/>
  <c r="C109" a="1"/>
  <c r="C109" s="1"/>
  <c r="E12"/>
  <c r="C12" a="1"/>
  <c r="C12" s="1"/>
  <c r="A12" a="1"/>
  <c r="A12" s="1"/>
  <c r="B12" a="1"/>
  <c r="B12" s="1"/>
  <c r="B180" a="1"/>
  <c r="B180" s="1"/>
  <c r="E180"/>
  <c r="A180" a="1"/>
  <c r="A180" s="1"/>
  <c r="C180" a="1"/>
  <c r="C180" s="1"/>
  <c r="C76" i="8" a="1"/>
  <c r="C76" s="1"/>
  <c r="B76" a="1"/>
  <c r="B76" s="1"/>
  <c r="E76"/>
  <c r="A76" a="1"/>
  <c r="A76" s="1"/>
  <c r="E43" i="12"/>
  <c r="C43" a="1"/>
  <c r="C43" s="1"/>
  <c r="A43" a="1"/>
  <c r="A43" s="1"/>
  <c r="B43" a="1"/>
  <c r="B43" s="1"/>
  <c r="B50" i="10" a="1"/>
  <c r="B50" s="1"/>
  <c r="A50" a="1"/>
  <c r="A50" s="1"/>
  <c r="C50" a="1"/>
  <c r="C50" s="1"/>
  <c r="E50"/>
  <c r="B271" i="8" a="1"/>
  <c r="B271" s="1"/>
  <c r="A271" a="1"/>
  <c r="A271" s="1"/>
  <c r="C271" a="1"/>
  <c r="C271" s="1"/>
  <c r="A184" i="6" a="1"/>
  <c r="A184" s="1"/>
  <c r="C184" a="1"/>
  <c r="C184" s="1"/>
  <c r="B184" a="1"/>
  <c r="B184" s="1"/>
  <c r="F184"/>
  <c r="C17" i="14" a="1"/>
  <c r="C17" s="1"/>
  <c r="B17" a="1"/>
  <c r="B17" s="1"/>
  <c r="A17" a="1"/>
  <c r="A17" s="1"/>
  <c r="E17"/>
  <c r="C170" a="1"/>
  <c r="C170" s="1"/>
  <c r="B170" a="1"/>
  <c r="B170" s="1"/>
  <c r="E170"/>
  <c r="A170" a="1"/>
  <c r="A170" s="1"/>
  <c r="A208" i="10" a="1"/>
  <c r="A208" s="1"/>
  <c r="E208"/>
  <c r="C208" a="1"/>
  <c r="C208" s="1"/>
  <c r="B208" a="1"/>
  <c r="B208" s="1"/>
  <c r="B195" a="1"/>
  <c r="B195" s="1"/>
  <c r="A195" a="1"/>
  <c r="A195" s="1"/>
  <c r="E195"/>
  <c r="C195" a="1"/>
  <c r="C195" s="1"/>
  <c r="A33" i="6" a="1"/>
  <c r="A33" s="1"/>
  <c r="C33" a="1"/>
  <c r="C33" s="1"/>
  <c r="B33" a="1"/>
  <c r="B33" s="1"/>
  <c r="F33"/>
  <c r="C255" a="1"/>
  <c r="C255" s="1"/>
  <c r="B255" a="1"/>
  <c r="B255" s="1"/>
  <c r="A255" a="1"/>
  <c r="A255" s="1"/>
  <c r="A176" i="10" a="1"/>
  <c r="A176" s="1"/>
  <c r="B176" a="1"/>
  <c r="B176" s="1"/>
  <c r="C176" a="1"/>
  <c r="C176" s="1"/>
  <c r="E176"/>
  <c r="B83" a="1"/>
  <c r="B83" s="1"/>
  <c r="A83" a="1"/>
  <c r="A83" s="1"/>
  <c r="E83"/>
  <c r="C83" a="1"/>
  <c r="C83" s="1"/>
  <c r="E118" i="8"/>
  <c r="C118" a="1"/>
  <c r="C118" s="1"/>
  <c r="B118" a="1"/>
  <c r="B118" s="1"/>
  <c r="A118" a="1"/>
  <c r="A118" s="1"/>
  <c r="E152" i="15"/>
  <c r="A152" a="1"/>
  <c r="A152" s="1"/>
  <c r="B152" a="1"/>
  <c r="B152" s="1"/>
  <c r="C152" a="1"/>
  <c r="C152" s="1"/>
  <c r="C108" a="1"/>
  <c r="C108" s="1"/>
  <c r="E108"/>
  <c r="A108" a="1"/>
  <c r="A108" s="1"/>
  <c r="B108" a="1"/>
  <c r="B108" s="1"/>
  <c r="C122" i="12" a="1"/>
  <c r="C122" s="1"/>
  <c r="B122" a="1"/>
  <c r="B122" s="1"/>
  <c r="A122" a="1"/>
  <c r="A122" s="1"/>
  <c r="E122"/>
  <c r="C188" i="6" a="1"/>
  <c r="C188" s="1"/>
  <c r="B188" a="1"/>
  <c r="B188" s="1"/>
  <c r="A188" a="1"/>
  <c r="A188" s="1"/>
  <c r="F188"/>
  <c r="A181" i="12" a="1"/>
  <c r="A181" s="1"/>
  <c r="B181" a="1"/>
  <c r="B181" s="1"/>
  <c r="E181"/>
  <c r="C181" a="1"/>
  <c r="C181" s="1"/>
  <c r="C19" i="10" a="1"/>
  <c r="C19" s="1"/>
  <c r="B19" a="1"/>
  <c r="B19" s="1"/>
  <c r="A19" a="1"/>
  <c r="A19" s="1"/>
  <c r="E19"/>
  <c r="B33" i="14" a="1"/>
  <c r="B33" s="1"/>
  <c r="A33" a="1"/>
  <c r="A33" s="1"/>
  <c r="C33" a="1"/>
  <c r="C33" s="1"/>
  <c r="E33"/>
  <c r="E76"/>
  <c r="C76" a="1"/>
  <c r="C76" s="1"/>
  <c r="B76" a="1"/>
  <c r="B76" s="1"/>
  <c r="A76" a="1"/>
  <c r="A76" s="1"/>
  <c r="E126"/>
  <c r="C126" a="1"/>
  <c r="C126" s="1"/>
  <c r="A126" a="1"/>
  <c r="A126" s="1"/>
  <c r="B126" a="1"/>
  <c r="B126" s="1"/>
  <c r="B114" i="6" a="1"/>
  <c r="B114" s="1"/>
  <c r="A114" a="1"/>
  <c r="A114" s="1"/>
  <c r="F114"/>
  <c r="C114" a="1"/>
  <c r="C114" s="1"/>
  <c r="C204" a="1"/>
  <c r="C204" s="1"/>
  <c r="B204" a="1"/>
  <c r="B204" s="1"/>
  <c r="A204" a="1"/>
  <c r="A204" s="1"/>
  <c r="F204"/>
  <c r="E278" i="12"/>
  <c r="C278" a="1"/>
  <c r="C278" s="1"/>
  <c r="B278" a="1"/>
  <c r="B278" s="1"/>
  <c r="A278" a="1"/>
  <c r="A278" s="1"/>
  <c r="F234" i="6"/>
  <c r="C234" a="1"/>
  <c r="C234" s="1"/>
  <c r="B234" a="1"/>
  <c r="B234" s="1"/>
  <c r="A234" a="1"/>
  <c r="A234" s="1"/>
  <c r="E89" i="10"/>
  <c r="C89" a="1"/>
  <c r="C89" s="1"/>
  <c r="B89" a="1"/>
  <c r="B89" s="1"/>
  <c r="A89" a="1"/>
  <c r="A89" s="1"/>
  <c r="E116" i="8"/>
  <c r="C116" a="1"/>
  <c r="C116" s="1"/>
  <c r="B116" a="1"/>
  <c r="B116" s="1"/>
  <c r="A116" a="1"/>
  <c r="A116" s="1"/>
  <c r="E139" i="12"/>
  <c r="C139" a="1"/>
  <c r="C139" s="1"/>
  <c r="B139" a="1"/>
  <c r="B139" s="1"/>
  <c r="A139" a="1"/>
  <c r="A139" s="1"/>
  <c r="A64" i="15" a="1"/>
  <c r="A64" s="1"/>
  <c r="C64" a="1"/>
  <c r="C64" s="1"/>
  <c r="B64" a="1"/>
  <c r="B64" s="1"/>
  <c r="E64"/>
  <c r="A41" a="1"/>
  <c r="A41" s="1"/>
  <c r="E41"/>
  <c r="C41" a="1"/>
  <c r="C41" s="1"/>
  <c r="B41" a="1"/>
  <c r="B41" s="1"/>
  <c r="B195" a="1"/>
  <c r="B195" s="1"/>
  <c r="E195"/>
  <c r="C195" a="1"/>
  <c r="C195" s="1"/>
  <c r="A195" a="1"/>
  <c r="A195" s="1"/>
  <c r="A64" i="10" a="1"/>
  <c r="A64" s="1"/>
  <c r="C64" a="1"/>
  <c r="C64" s="1"/>
  <c r="B64" a="1"/>
  <c r="B64" s="1"/>
  <c r="E64"/>
  <c r="B71" a="1"/>
  <c r="B71" s="1"/>
  <c r="A71" a="1"/>
  <c r="A71" s="1"/>
  <c r="E71"/>
  <c r="C71" a="1"/>
  <c r="C71" s="1"/>
  <c r="B266" i="8" a="1"/>
  <c r="B266" s="1"/>
  <c r="A266" a="1"/>
  <c r="A266" s="1"/>
  <c r="C266" a="1"/>
  <c r="C266" s="1"/>
  <c r="B52" i="14" a="1"/>
  <c r="B52" s="1"/>
  <c r="A52" a="1"/>
  <c r="A52" s="1"/>
  <c r="E52"/>
  <c r="C52" a="1"/>
  <c r="C52" s="1"/>
  <c r="E51"/>
  <c r="C51" a="1"/>
  <c r="C51" s="1"/>
  <c r="B51" a="1"/>
  <c r="B51" s="1"/>
  <c r="A51" a="1"/>
  <c r="A51" s="1"/>
  <c r="E212"/>
  <c r="A212" a="1"/>
  <c r="A212" s="1"/>
  <c r="C212" a="1"/>
  <c r="C212" s="1"/>
  <c r="B212" a="1"/>
  <c r="B212" s="1"/>
  <c r="B217" i="12" a="1"/>
  <c r="B217" s="1"/>
  <c r="A217" a="1"/>
  <c r="A217" s="1"/>
  <c r="E217"/>
  <c r="C217" a="1"/>
  <c r="C217" s="1"/>
  <c r="E58" i="10"/>
  <c r="C58" a="1"/>
  <c r="C58" s="1"/>
  <c r="B58" a="1"/>
  <c r="B58" s="1"/>
  <c r="A58" a="1"/>
  <c r="A58" s="1"/>
  <c r="E97" i="8"/>
  <c r="C97" a="1"/>
  <c r="C97" s="1"/>
  <c r="B97" a="1"/>
  <c r="B97" s="1"/>
  <c r="A97" a="1"/>
  <c r="A97" s="1"/>
  <c r="B25" i="10" a="1"/>
  <c r="B25" s="1"/>
  <c r="A25" a="1"/>
  <c r="A25" s="1"/>
  <c r="E25"/>
  <c r="C25" a="1"/>
  <c r="C25" s="1"/>
  <c r="E29" i="8"/>
  <c r="C29" a="1"/>
  <c r="C29" s="1"/>
  <c r="B29" a="1"/>
  <c r="B29" s="1"/>
  <c r="A29" a="1"/>
  <c r="A29" s="1"/>
  <c r="A243" i="12" a="1"/>
  <c r="A243" s="1"/>
  <c r="E243"/>
  <c r="C243" a="1"/>
  <c r="C243" s="1"/>
  <c r="B243" a="1"/>
  <c r="B243" s="1"/>
  <c r="B8" i="15" a="1"/>
  <c r="B8" s="1"/>
  <c r="A8" a="1"/>
  <c r="A8" s="1"/>
  <c r="E8"/>
  <c r="C8" a="1"/>
  <c r="C8" s="1"/>
  <c r="E249"/>
  <c r="C249" a="1"/>
  <c r="C249" s="1"/>
  <c r="B249" a="1"/>
  <c r="B249" s="1"/>
  <c r="A249" a="1"/>
  <c r="A249" s="1"/>
  <c r="B97" a="1"/>
  <c r="B97" s="1"/>
  <c r="E97"/>
  <c r="C97" a="1"/>
  <c r="C97" s="1"/>
  <c r="A97" a="1"/>
  <c r="A97" s="1"/>
  <c r="E154" i="10"/>
  <c r="C154" a="1"/>
  <c r="C154" s="1"/>
  <c r="B154" a="1"/>
  <c r="B154" s="1"/>
  <c r="A154" a="1"/>
  <c r="A154" s="1"/>
  <c r="A136" i="6" a="1"/>
  <c r="A136" s="1"/>
  <c r="F136"/>
  <c r="C136" a="1"/>
  <c r="C136" s="1"/>
  <c r="B136" a="1"/>
  <c r="B136" s="1"/>
  <c r="E3" i="14"/>
  <c r="C3" s="1" a="1"/>
  <c r="C3" s="1"/>
  <c r="B3" a="1"/>
  <c r="B3" s="1"/>
  <c r="A181" a="1"/>
  <c r="A181" s="1"/>
  <c r="E181"/>
  <c r="C181" a="1"/>
  <c r="C181" s="1"/>
  <c r="B181" a="1"/>
  <c r="B181" s="1"/>
  <c r="E142"/>
  <c r="C142" a="1"/>
  <c r="C142" s="1"/>
  <c r="B142" a="1"/>
  <c r="B142" s="1"/>
  <c r="A142" a="1"/>
  <c r="A142" s="1"/>
  <c r="C48" i="10" a="1"/>
  <c r="C48" s="1"/>
  <c r="B48" a="1"/>
  <c r="B48" s="1"/>
  <c r="E48"/>
  <c r="A48" a="1"/>
  <c r="A48" s="1"/>
  <c r="E281" i="12"/>
  <c r="C281" a="1"/>
  <c r="C281" s="1"/>
  <c r="B281" a="1"/>
  <c r="B281" s="1"/>
  <c r="A281" a="1"/>
  <c r="A281" s="1"/>
  <c r="E307"/>
  <c r="C307" a="1"/>
  <c r="C307" s="1"/>
  <c r="B307" a="1"/>
  <c r="B307" s="1"/>
  <c r="A307" a="1"/>
  <c r="A307" s="1"/>
  <c r="B269" a="1"/>
  <c r="B269" s="1"/>
  <c r="A269" a="1"/>
  <c r="A269" s="1"/>
  <c r="C269" a="1"/>
  <c r="C269" s="1"/>
  <c r="E269"/>
  <c r="C145" i="8" a="1"/>
  <c r="C145" s="1"/>
  <c r="B145" a="1"/>
  <c r="B145" s="1"/>
  <c r="A145" a="1"/>
  <c r="A145" s="1"/>
  <c r="E145"/>
  <c r="F221" i="6"/>
  <c r="A221" a="1"/>
  <c r="A221" s="1"/>
  <c r="C221" a="1"/>
  <c r="C221" s="1"/>
  <c r="B221" a="1"/>
  <c r="B221" s="1"/>
  <c r="A227" i="8" a="1"/>
  <c r="A227" s="1"/>
  <c r="C227" a="1"/>
  <c r="C227" s="1"/>
  <c r="B227" a="1"/>
  <c r="B227" s="1"/>
  <c r="E227"/>
  <c r="C180" a="1"/>
  <c r="C180" s="1"/>
  <c r="B180" a="1"/>
  <c r="B180" s="1"/>
  <c r="A180" a="1"/>
  <c r="A180" s="1"/>
  <c r="E180"/>
  <c r="A150" i="15" a="1"/>
  <c r="A150" s="1"/>
  <c r="E150"/>
  <c r="C150" a="1"/>
  <c r="C150" s="1"/>
  <c r="B150" a="1"/>
  <c r="B150" s="1"/>
  <c r="C247" a="1"/>
  <c r="C247" s="1"/>
  <c r="B247" a="1"/>
  <c r="B247" s="1"/>
  <c r="A247" a="1"/>
  <c r="A247" s="1"/>
  <c r="E247"/>
  <c r="E11" i="10"/>
  <c r="A11" s="1" a="1"/>
  <c r="A11" s="1"/>
  <c r="C236" i="12" a="1"/>
  <c r="C236" s="1"/>
  <c r="B236" a="1"/>
  <c r="B236" s="1"/>
  <c r="A236" a="1"/>
  <c r="A236" s="1"/>
  <c r="E236"/>
  <c r="E68"/>
  <c r="C68" a="1"/>
  <c r="C68" s="1"/>
  <c r="B68" a="1"/>
  <c r="B68" s="1"/>
  <c r="A68" a="1"/>
  <c r="A68" s="1"/>
  <c r="B34" i="14" a="1"/>
  <c r="B34" s="1"/>
  <c r="A34" a="1"/>
  <c r="A34" s="1"/>
  <c r="E34"/>
  <c r="C34" a="1"/>
  <c r="C34" s="1"/>
  <c r="A250" a="1"/>
  <c r="A250" s="1"/>
  <c r="E250"/>
  <c r="C250" a="1"/>
  <c r="C250" s="1"/>
  <c r="B250" a="1"/>
  <c r="B250" s="1"/>
  <c r="B200" a="1"/>
  <c r="B200" s="1"/>
  <c r="A200" a="1"/>
  <c r="A200" s="1"/>
  <c r="E200"/>
  <c r="C200" a="1"/>
  <c r="C200" s="1"/>
  <c r="A115" i="12" a="1"/>
  <c r="A115" s="1"/>
  <c r="C115" a="1"/>
  <c r="C115" s="1"/>
  <c r="B115" a="1"/>
  <c r="B115" s="1"/>
  <c r="E115"/>
  <c r="A18" i="8" a="1"/>
  <c r="A18" s="1"/>
  <c r="E18"/>
  <c r="C18" a="1"/>
  <c r="C18" s="1"/>
  <c r="B18" a="1"/>
  <c r="B18" s="1"/>
  <c r="B114" i="12" a="1"/>
  <c r="B114" s="1"/>
  <c r="A114" a="1"/>
  <c r="A114" s="1"/>
  <c r="E114"/>
  <c r="C114" a="1"/>
  <c r="C114" s="1"/>
  <c r="F164" i="6"/>
  <c r="A164" a="1"/>
  <c r="A164" s="1"/>
  <c r="C164" a="1"/>
  <c r="C164" s="1"/>
  <c r="B164" a="1"/>
  <c r="B164" s="1"/>
  <c r="B165" a="1"/>
  <c r="B165" s="1"/>
  <c r="A165" a="1"/>
  <c r="A165" s="1"/>
  <c r="C165" a="1"/>
  <c r="C165" s="1"/>
  <c r="F165"/>
  <c r="E54" i="8"/>
  <c r="C54" a="1"/>
  <c r="C54" s="1"/>
  <c r="A54" a="1"/>
  <c r="A54" s="1"/>
  <c r="B54" a="1"/>
  <c r="B54" s="1"/>
  <c r="E110"/>
  <c r="C110" a="1"/>
  <c r="C110" s="1"/>
  <c r="B110" a="1"/>
  <c r="B110" s="1"/>
  <c r="A110" a="1"/>
  <c r="A110" s="1"/>
  <c r="B30" a="1"/>
  <c r="B30" s="1"/>
  <c r="A30" a="1"/>
  <c r="A30" s="1"/>
  <c r="E30"/>
  <c r="C30" a="1"/>
  <c r="C30" s="1"/>
  <c r="E39" i="15"/>
  <c r="C39" a="1"/>
  <c r="C39" s="1"/>
  <c r="B39" a="1"/>
  <c r="B39" s="1"/>
  <c r="A39" a="1"/>
  <c r="A39" s="1"/>
  <c r="B113" a="1"/>
  <c r="B113" s="1"/>
  <c r="C113" a="1"/>
  <c r="C113" s="1"/>
  <c r="E113"/>
  <c r="A113" a="1"/>
  <c r="A113" s="1"/>
  <c r="F115" i="6"/>
  <c r="C115" a="1"/>
  <c r="C115" s="1"/>
  <c r="B115" a="1"/>
  <c r="B115" s="1"/>
  <c r="A115" a="1"/>
  <c r="A115" s="1"/>
  <c r="E256" i="8"/>
  <c r="C256" a="1"/>
  <c r="C256" s="1"/>
  <c r="B256" a="1"/>
  <c r="B256" s="1"/>
  <c r="A256" a="1"/>
  <c r="A256" s="1"/>
  <c r="C124" i="6" a="1"/>
  <c r="C124" s="1"/>
  <c r="B124" a="1"/>
  <c r="B124" s="1"/>
  <c r="A124" a="1"/>
  <c r="A124" s="1"/>
  <c r="F124"/>
  <c r="E136" i="12"/>
  <c r="C136" a="1"/>
  <c r="C136" s="1"/>
  <c r="B136" a="1"/>
  <c r="B136" s="1"/>
  <c r="A136" a="1"/>
  <c r="A136" s="1"/>
  <c r="E75"/>
  <c r="C75" a="1"/>
  <c r="C75" s="1"/>
  <c r="B75" a="1"/>
  <c r="B75" s="1"/>
  <c r="A75" a="1"/>
  <c r="A75" s="1"/>
  <c r="E7" i="14"/>
  <c r="C7" s="1" a="1"/>
  <c r="C7" s="1"/>
  <c r="B7" a="1"/>
  <c r="B7" s="1"/>
  <c r="B202" a="1"/>
  <c r="B202" s="1"/>
  <c r="E202"/>
  <c r="A202" a="1"/>
  <c r="A202" s="1"/>
  <c r="C202" a="1"/>
  <c r="C202" s="1"/>
  <c r="F47" i="6"/>
  <c r="C47" a="1"/>
  <c r="C47" s="1"/>
  <c r="B47" a="1"/>
  <c r="B47" s="1"/>
  <c r="A47" a="1"/>
  <c r="A47" s="1"/>
  <c r="A85" a="1"/>
  <c r="A85" s="1"/>
  <c r="C85" a="1"/>
  <c r="C85" s="1"/>
  <c r="B85" a="1"/>
  <c r="B85" s="1"/>
  <c r="F85"/>
  <c r="B279" i="8" a="1"/>
  <c r="B279" s="1"/>
  <c r="A279" a="1"/>
  <c r="A279" s="1"/>
  <c r="C279" a="1"/>
  <c r="C279" s="1"/>
  <c r="C118" i="10" a="1"/>
  <c r="C118" s="1"/>
  <c r="B118" a="1"/>
  <c r="B118" s="1"/>
  <c r="E118"/>
  <c r="A118" a="1"/>
  <c r="A118" s="1"/>
  <c r="B254" i="6" a="1"/>
  <c r="B254" s="1"/>
  <c r="A254" a="1"/>
  <c r="A254" s="1"/>
  <c r="C254" a="1"/>
  <c r="C254" s="1"/>
  <c r="A168" i="8" a="1"/>
  <c r="A168" s="1"/>
  <c r="E168"/>
  <c r="C168" a="1"/>
  <c r="C168" s="1"/>
  <c r="B168" a="1"/>
  <c r="B168" s="1"/>
  <c r="E17" i="10"/>
  <c r="C17" a="1"/>
  <c r="C17" s="1"/>
  <c r="B17" a="1"/>
  <c r="B17" s="1"/>
  <c r="A17" a="1"/>
  <c r="A17" s="1"/>
  <c r="B174" i="8" a="1"/>
  <c r="B174" s="1"/>
  <c r="A174" a="1"/>
  <c r="A174" s="1"/>
  <c r="E174"/>
  <c r="C174" a="1"/>
  <c r="C174" s="1"/>
  <c r="A9" i="15" a="1"/>
  <c r="A9" s="1"/>
  <c r="E9"/>
  <c r="C9" a="1"/>
  <c r="C9" s="1"/>
  <c r="B9" a="1"/>
  <c r="B9" s="1"/>
  <c r="C148" a="1"/>
  <c r="C148" s="1"/>
  <c r="A148" a="1"/>
  <c r="A148" s="1"/>
  <c r="E148"/>
  <c r="B148" a="1"/>
  <c r="B148" s="1"/>
  <c r="B197" i="6" a="1"/>
  <c r="B197" s="1"/>
  <c r="A197" a="1"/>
  <c r="A197" s="1"/>
  <c r="F197"/>
  <c r="C197" a="1"/>
  <c r="C197" s="1"/>
  <c r="C26" i="12" a="1"/>
  <c r="C26" s="1"/>
  <c r="B26" a="1"/>
  <c r="B26" s="1"/>
  <c r="A26" a="1"/>
  <c r="A26" s="1"/>
  <c r="E26"/>
  <c r="E289"/>
  <c r="B289" a="1"/>
  <c r="B289" s="1"/>
  <c r="A289" a="1"/>
  <c r="A289" s="1"/>
  <c r="C289" a="1"/>
  <c r="C289" s="1"/>
  <c r="B240" i="10" a="1"/>
  <c r="B240" s="1"/>
  <c r="A240" a="1"/>
  <c r="A240" s="1"/>
  <c r="E240"/>
  <c r="C240" a="1"/>
  <c r="C240" s="1"/>
  <c r="B74" i="14" a="1"/>
  <c r="B74" s="1"/>
  <c r="A74" a="1"/>
  <c r="A74" s="1"/>
  <c r="E74"/>
  <c r="C74" a="1"/>
  <c r="C74" s="1"/>
  <c r="E32"/>
  <c r="C32" a="1"/>
  <c r="C32" s="1"/>
  <c r="B32" a="1"/>
  <c r="B32" s="1"/>
  <c r="A32" a="1"/>
  <c r="A32" s="1"/>
  <c r="C123" a="1"/>
  <c r="C123" s="1"/>
  <c r="B123" a="1"/>
  <c r="B123" s="1"/>
  <c r="E123"/>
  <c r="A123" a="1"/>
  <c r="A123" s="1"/>
  <c r="A2" i="12" a="1"/>
  <c r="A2" s="1"/>
  <c r="E2"/>
  <c r="C2" s="1" a="1"/>
  <c r="C2" s="1"/>
  <c r="B2" a="1"/>
  <c r="B2" s="1"/>
  <c r="E193"/>
  <c r="C193" a="1"/>
  <c r="C193" s="1"/>
  <c r="B193" a="1"/>
  <c r="B193" s="1"/>
  <c r="A193" a="1"/>
  <c r="A193" s="1"/>
  <c r="B77" a="1"/>
  <c r="B77" s="1"/>
  <c r="A77" a="1"/>
  <c r="A77" s="1"/>
  <c r="C77" a="1"/>
  <c r="C77" s="1"/>
  <c r="E77"/>
  <c r="E101"/>
  <c r="C101" a="1"/>
  <c r="C101" s="1"/>
  <c r="B101" a="1"/>
  <c r="B101" s="1"/>
  <c r="A101" a="1"/>
  <c r="A101" s="1"/>
  <c r="C36" i="15" a="1"/>
  <c r="C36" s="1"/>
  <c r="A36" a="1"/>
  <c r="A36" s="1"/>
  <c r="E36"/>
  <c r="B36" a="1"/>
  <c r="B36" s="1"/>
  <c r="B83" a="1"/>
  <c r="B83" s="1"/>
  <c r="A83" a="1"/>
  <c r="A83" s="1"/>
  <c r="C83" a="1"/>
  <c r="C83" s="1"/>
  <c r="E83"/>
  <c r="E228"/>
  <c r="A228" a="1"/>
  <c r="A228" s="1"/>
  <c r="C228" a="1"/>
  <c r="C228" s="1"/>
  <c r="B228" a="1"/>
  <c r="B228" s="1"/>
  <c r="A268" i="8" a="1"/>
  <c r="A268" s="1"/>
  <c r="C268" a="1"/>
  <c r="C268" s="1"/>
  <c r="B268" a="1"/>
  <c r="B268" s="1"/>
  <c r="B245" i="6" a="1"/>
  <c r="B245" s="1"/>
  <c r="A245" a="1"/>
  <c r="A245" s="1"/>
  <c r="C245" a="1"/>
  <c r="C245" s="1"/>
  <c r="F245"/>
  <c r="B178" i="8" a="1"/>
  <c r="B178" s="1"/>
  <c r="A178" a="1"/>
  <c r="A178" s="1"/>
  <c r="C178" a="1"/>
  <c r="C178" s="1"/>
  <c r="E178"/>
  <c r="E17"/>
  <c r="C17" a="1"/>
  <c r="C17" s="1"/>
  <c r="B17" a="1"/>
  <c r="B17" s="1"/>
  <c r="A17" a="1"/>
  <c r="A17" s="1"/>
  <c r="E92" i="10"/>
  <c r="B92" a="1"/>
  <c r="B92" s="1"/>
  <c r="A92" a="1"/>
  <c r="A92" s="1"/>
  <c r="C92" a="1"/>
  <c r="C92" s="1"/>
  <c r="B204" i="15" a="1"/>
  <c r="B204" s="1"/>
  <c r="A204" a="1"/>
  <c r="A204" s="1"/>
  <c r="E204"/>
  <c r="C204" a="1"/>
  <c r="C204" s="1"/>
  <c r="E93"/>
  <c r="C93" a="1"/>
  <c r="C93" s="1"/>
  <c r="B93" a="1"/>
  <c r="B93" s="1"/>
  <c r="A93" a="1"/>
  <c r="A93" s="1"/>
  <c r="E208"/>
  <c r="C208" a="1"/>
  <c r="C208" s="1"/>
  <c r="B208" a="1"/>
  <c r="B208" s="1"/>
  <c r="A208" a="1"/>
  <c r="A208" s="1"/>
  <c r="E244"/>
  <c r="C244" a="1"/>
  <c r="C244" s="1"/>
  <c r="B244" a="1"/>
  <c r="B244" s="1"/>
  <c r="A244" a="1"/>
  <c r="A244" s="1"/>
  <c r="B226" i="10" a="1"/>
  <c r="B226" s="1"/>
  <c r="A226" a="1"/>
  <c r="A226" s="1"/>
  <c r="E226"/>
  <c r="C226" a="1"/>
  <c r="C226" s="1"/>
  <c r="C272" i="12" a="1"/>
  <c r="C272" s="1"/>
  <c r="B272" a="1"/>
  <c r="B272" s="1"/>
  <c r="A272" a="1"/>
  <c r="A272" s="1"/>
  <c r="E272"/>
  <c r="E287"/>
  <c r="C287" a="1"/>
  <c r="C287" s="1"/>
  <c r="B287" a="1"/>
  <c r="B287" s="1"/>
  <c r="A287" a="1"/>
  <c r="A287" s="1"/>
  <c r="A114" i="15" a="1"/>
  <c r="A114" s="1"/>
  <c r="E114"/>
  <c r="C114" a="1"/>
  <c r="C114" s="1"/>
  <c r="B114" a="1"/>
  <c r="B114" s="1"/>
  <c r="E56"/>
  <c r="C56" a="1"/>
  <c r="C56" s="1"/>
  <c r="B56" a="1"/>
  <c r="B56" s="1"/>
  <c r="A56" a="1"/>
  <c r="A56" s="1"/>
  <c r="C74" a="1"/>
  <c r="C74" s="1"/>
  <c r="A74" a="1"/>
  <c r="A74" s="1"/>
  <c r="E74"/>
  <c r="B74" a="1"/>
  <c r="B74" s="1"/>
  <c r="E111"/>
  <c r="B111" a="1"/>
  <c r="B111" s="1"/>
  <c r="A111" a="1"/>
  <c r="A111" s="1"/>
  <c r="C111" a="1"/>
  <c r="C111" s="1"/>
  <c r="C175" a="1"/>
  <c r="C175" s="1"/>
  <c r="A175" a="1"/>
  <c r="A175" s="1"/>
  <c r="E175"/>
  <c r="B175" a="1"/>
  <c r="B175" s="1"/>
  <c r="B195" i="8" a="1"/>
  <c r="B195" s="1"/>
  <c r="A195" a="1"/>
  <c r="A195" s="1"/>
  <c r="C195" a="1"/>
  <c r="C195" s="1"/>
  <c r="E195"/>
  <c r="E299" i="12"/>
  <c r="C299" a="1"/>
  <c r="C299" s="1"/>
  <c r="B299" a="1"/>
  <c r="B299" s="1"/>
  <c r="A299" a="1"/>
  <c r="A299" s="1"/>
  <c r="B73" a="1"/>
  <c r="B73" s="1"/>
  <c r="A73" a="1"/>
  <c r="A73" s="1"/>
  <c r="C73" a="1"/>
  <c r="C73" s="1"/>
  <c r="E73"/>
  <c r="A118" i="15" a="1"/>
  <c r="A118" s="1"/>
  <c r="C118" a="1"/>
  <c r="C118" s="1"/>
  <c r="B118" a="1"/>
  <c r="B118" s="1"/>
  <c r="E118"/>
  <c r="A128" a="1"/>
  <c r="A128" s="1"/>
  <c r="C128" a="1"/>
  <c r="C128" s="1"/>
  <c r="B128" a="1"/>
  <c r="B128" s="1"/>
  <c r="E128"/>
  <c r="E178"/>
  <c r="C178" a="1"/>
  <c r="C178" s="1"/>
  <c r="B178" a="1"/>
  <c r="B178" s="1"/>
  <c r="A178" a="1"/>
  <c r="A178" s="1"/>
  <c r="B147" a="1"/>
  <c r="B147" s="1"/>
  <c r="A147" a="1"/>
  <c r="A147" s="1"/>
  <c r="E147"/>
  <c r="C147" a="1"/>
  <c r="C147" s="1"/>
  <c r="B10" a="1"/>
  <c r="B10" s="1"/>
  <c r="E10"/>
  <c r="C10" a="1"/>
  <c r="C10" s="1"/>
  <c r="A10" a="1"/>
  <c r="A10" s="1"/>
  <c r="E202"/>
  <c r="C202" a="1"/>
  <c r="C202" s="1"/>
  <c r="B202" a="1"/>
  <c r="B202" s="1"/>
  <c r="A202" a="1"/>
  <c r="A202" s="1"/>
  <c r="A70" i="12" a="1"/>
  <c r="A70" s="1"/>
  <c r="B70" a="1"/>
  <c r="B70" s="1"/>
  <c r="E70"/>
  <c r="C70" a="1"/>
  <c r="C70" s="1"/>
  <c r="A277" i="8" a="1"/>
  <c r="A277" s="1"/>
  <c r="C277" a="1"/>
  <c r="C277" s="1"/>
  <c r="B277" a="1"/>
  <c r="B277" s="1"/>
  <c r="E294" i="12"/>
  <c r="C294" a="1"/>
  <c r="C294" s="1"/>
  <c r="B294" a="1"/>
  <c r="B294" s="1"/>
  <c r="A294" a="1"/>
  <c r="A294" s="1"/>
  <c r="C15" a="1"/>
  <c r="C15" s="1"/>
  <c r="B15" a="1"/>
  <c r="B15" s="1"/>
  <c r="A15" a="1"/>
  <c r="A15" s="1"/>
  <c r="E15"/>
  <c r="C140" i="8" a="1"/>
  <c r="C140" s="1"/>
  <c r="B140" a="1"/>
  <c r="B140" s="1"/>
  <c r="A140" a="1"/>
  <c r="A140" s="1"/>
  <c r="E140"/>
  <c r="C42" i="12" a="1"/>
  <c r="C42" s="1"/>
  <c r="B42" a="1"/>
  <c r="B42" s="1"/>
  <c r="A42" a="1"/>
  <c r="A42" s="1"/>
  <c r="E42"/>
  <c r="F131" i="6"/>
  <c r="C131" a="1"/>
  <c r="C131" s="1"/>
  <c r="B131" a="1"/>
  <c r="B131" s="1"/>
  <c r="A131" a="1"/>
  <c r="A131" s="1"/>
  <c r="C15" i="8" a="1"/>
  <c r="C15" s="1"/>
  <c r="A15" a="1"/>
  <c r="A15" s="1"/>
  <c r="B15" a="1"/>
  <c r="B15" s="1"/>
  <c r="E15"/>
  <c r="C280" a="1"/>
  <c r="C280" s="1"/>
  <c r="B280" a="1"/>
  <c r="B280" s="1"/>
  <c r="A280" a="1"/>
  <c r="A280" s="1"/>
  <c r="C296" i="12" a="1"/>
  <c r="C296" s="1"/>
  <c r="B296" a="1"/>
  <c r="B296" s="1"/>
  <c r="E296"/>
  <c r="A296" a="1"/>
  <c r="A296" s="1"/>
  <c r="F12" i="6"/>
  <c r="A12" s="1" a="1"/>
  <c r="A12" s="1"/>
  <c r="E5" i="8"/>
  <c r="C5" s="1" a="1"/>
  <c r="C5" s="1"/>
  <c r="A5" a="1"/>
  <c r="A5" s="1"/>
  <c r="E39" i="10"/>
  <c r="C39" a="1"/>
  <c r="C39" s="1"/>
  <c r="B39" a="1"/>
  <c r="B39" s="1"/>
  <c r="A39" a="1"/>
  <c r="A39" s="1"/>
  <c r="F227" i="6"/>
  <c r="C227" a="1"/>
  <c r="C227" s="1"/>
  <c r="B227" a="1"/>
  <c r="B227" s="1"/>
  <c r="A227" a="1"/>
  <c r="A227" s="1"/>
  <c r="B29" i="12" a="1"/>
  <c r="B29" s="1"/>
  <c r="A29" a="1"/>
  <c r="A29" s="1"/>
  <c r="E29"/>
  <c r="C29" a="1"/>
  <c r="C29" s="1"/>
  <c r="B183" i="14" a="1"/>
  <c r="B183" s="1"/>
  <c r="A183" a="1"/>
  <c r="A183" s="1"/>
  <c r="E183"/>
  <c r="C183" a="1"/>
  <c r="C183" s="1"/>
  <c r="B65" a="1"/>
  <c r="B65" s="1"/>
  <c r="A65" a="1"/>
  <c r="A65" s="1"/>
  <c r="E65"/>
  <c r="C65" a="1"/>
  <c r="C65" s="1"/>
  <c r="A95" a="1"/>
  <c r="A95" s="1"/>
  <c r="E95"/>
  <c r="C95" a="1"/>
  <c r="C95" s="1"/>
  <c r="B95" a="1"/>
  <c r="B95" s="1"/>
  <c r="E122"/>
  <c r="C122" a="1"/>
  <c r="C122" s="1"/>
  <c r="B122" a="1"/>
  <c r="B122" s="1"/>
  <c r="A122" a="1"/>
  <c r="A122" s="1"/>
  <c r="E8"/>
  <c r="A8" s="1" a="1"/>
  <c r="A8" s="1"/>
  <c r="C8" a="1"/>
  <c r="C8" s="1"/>
  <c r="B8" a="1"/>
  <c r="B8" s="1"/>
  <c r="C56" a="1"/>
  <c r="C56" s="1"/>
  <c r="B56" a="1"/>
  <c r="B56" s="1"/>
  <c r="A56" a="1"/>
  <c r="A56" s="1"/>
  <c r="E56"/>
  <c r="A117" a="1"/>
  <c r="A117" s="1"/>
  <c r="B117" a="1"/>
  <c r="B117" s="1"/>
  <c r="E117"/>
  <c r="C117" a="1"/>
  <c r="C117" s="1"/>
  <c r="E13"/>
  <c r="C13" a="1"/>
  <c r="C13" s="1"/>
  <c r="B13" a="1"/>
  <c r="B13" s="1"/>
  <c r="A13" a="1"/>
  <c r="A13" s="1"/>
  <c r="E98"/>
  <c r="C98" a="1"/>
  <c r="C98" s="1"/>
  <c r="B98" a="1"/>
  <c r="B98" s="1"/>
  <c r="A98" a="1"/>
  <c r="A98" s="1"/>
  <c r="A197" a="1"/>
  <c r="A197" s="1"/>
  <c r="E197"/>
  <c r="C197" a="1"/>
  <c r="C197" s="1"/>
  <c r="B197" a="1"/>
  <c r="B197" s="1"/>
  <c r="C9" a="1"/>
  <c r="C9" s="1"/>
  <c r="B9" a="1"/>
  <c r="B9" s="1"/>
  <c r="E9"/>
  <c r="A9" a="1"/>
  <c r="A9" s="1"/>
  <c r="E129"/>
  <c r="A129" a="1"/>
  <c r="A129" s="1"/>
  <c r="C129" a="1"/>
  <c r="C129" s="1"/>
  <c r="B129" a="1"/>
  <c r="B129" s="1"/>
  <c r="E78"/>
  <c r="C78" a="1"/>
  <c r="C78" s="1"/>
  <c r="B78" a="1"/>
  <c r="B78" s="1"/>
  <c r="A78" a="1"/>
  <c r="A78" s="1"/>
  <c r="A229" a="1"/>
  <c r="A229" s="1"/>
  <c r="E229"/>
  <c r="C229" a="1"/>
  <c r="C229" s="1"/>
  <c r="B229" a="1"/>
  <c r="B229" s="1"/>
  <c r="C163" a="1"/>
  <c r="C163" s="1"/>
  <c r="B163" a="1"/>
  <c r="B163" s="1"/>
  <c r="E163"/>
  <c r="A163" a="1"/>
  <c r="A163" s="1"/>
  <c r="E217"/>
  <c r="C217" a="1"/>
  <c r="C217" s="1"/>
  <c r="A217" a="1"/>
  <c r="A217" s="1"/>
  <c r="B217" a="1"/>
  <c r="B217" s="1"/>
  <c r="C38" i="6" a="1"/>
  <c r="C38" s="1"/>
  <c r="B38" a="1"/>
  <c r="B38" s="1"/>
  <c r="A38" a="1"/>
  <c r="A38" s="1"/>
  <c r="F38"/>
  <c r="A139" i="8" a="1"/>
  <c r="A139" s="1"/>
  <c r="E139"/>
  <c r="C139" a="1"/>
  <c r="C139" s="1"/>
  <c r="B139" a="1"/>
  <c r="B139" s="1"/>
  <c r="E65" i="12"/>
  <c r="C65" a="1"/>
  <c r="C65" s="1"/>
  <c r="B65" a="1"/>
  <c r="B65" s="1"/>
  <c r="A65" a="1"/>
  <c r="A65" s="1"/>
  <c r="B53" i="8" a="1"/>
  <c r="B53" s="1"/>
  <c r="A53" a="1"/>
  <c r="A53" s="1"/>
  <c r="E53"/>
  <c r="C53" a="1"/>
  <c r="C53" s="1"/>
  <c r="E45" i="10"/>
  <c r="C45" a="1"/>
  <c r="C45" s="1"/>
  <c r="B45" a="1"/>
  <c r="B45" s="1"/>
  <c r="A45" a="1"/>
  <c r="A45" s="1"/>
  <c r="F211" i="6"/>
  <c r="C211" a="1"/>
  <c r="C211" s="1"/>
  <c r="B211" a="1"/>
  <c r="B211" s="1"/>
  <c r="A211" a="1"/>
  <c r="A211" s="1"/>
  <c r="B213" i="12" a="1"/>
  <c r="B213" s="1"/>
  <c r="A213" a="1"/>
  <c r="A213" s="1"/>
  <c r="E213"/>
  <c r="C213" a="1"/>
  <c r="C213" s="1"/>
  <c r="E121" i="8"/>
  <c r="C121" a="1"/>
  <c r="C121" s="1"/>
  <c r="B121" a="1"/>
  <c r="B121" s="1"/>
  <c r="A121" a="1"/>
  <c r="A121" s="1"/>
  <c r="B91" i="10" a="1"/>
  <c r="B91" s="1"/>
  <c r="A91" a="1"/>
  <c r="A91" s="1"/>
  <c r="E91"/>
  <c r="C91" a="1"/>
  <c r="C91" s="1"/>
  <c r="B273" i="12" a="1"/>
  <c r="B273" s="1"/>
  <c r="A273" a="1"/>
  <c r="A273" s="1"/>
  <c r="C273" a="1"/>
  <c r="C273" s="1"/>
  <c r="E273"/>
  <c r="C238" i="6" a="1"/>
  <c r="C238" s="1"/>
  <c r="B238" a="1"/>
  <c r="B238" s="1"/>
  <c r="A238" a="1"/>
  <c r="A238" s="1"/>
  <c r="F238"/>
  <c r="E156" i="10"/>
  <c r="C156" a="1"/>
  <c r="C156" s="1"/>
  <c r="B156" a="1"/>
  <c r="B156" s="1"/>
  <c r="A156" a="1"/>
  <c r="A156" s="1"/>
  <c r="C95" i="8" a="1"/>
  <c r="C95" s="1"/>
  <c r="B95" a="1"/>
  <c r="B95" s="1"/>
  <c r="A95" a="1"/>
  <c r="A95" s="1"/>
  <c r="E95"/>
  <c r="E116" i="10"/>
  <c r="C116" a="1"/>
  <c r="C116" s="1"/>
  <c r="B116" a="1"/>
  <c r="B116" s="1"/>
  <c r="A116" a="1"/>
  <c r="A116" s="1"/>
  <c r="C260" i="6" a="1"/>
  <c r="C260" s="1"/>
  <c r="B260" a="1"/>
  <c r="B260" s="1"/>
  <c r="A260" a="1"/>
  <c r="A260" s="1"/>
  <c r="E76" i="12"/>
  <c r="C76" a="1"/>
  <c r="C76" s="1"/>
  <c r="B76" a="1"/>
  <c r="B76" s="1"/>
  <c r="A76" a="1"/>
  <c r="A76" s="1"/>
  <c r="R15" i="16"/>
  <c r="AA10" i="13"/>
  <c r="C249" i="6" a="1"/>
  <c r="C249" s="1"/>
  <c r="B249" a="1"/>
  <c r="B249" s="1"/>
  <c r="F249"/>
  <c r="A249" a="1"/>
  <c r="A249" s="1"/>
  <c r="F43"/>
  <c r="C43" a="1"/>
  <c r="C43" s="1"/>
  <c r="A43" a="1"/>
  <c r="A43" s="1"/>
  <c r="B43" a="1"/>
  <c r="B43" s="1"/>
  <c r="A270" i="8" a="1"/>
  <c r="A270" s="1"/>
  <c r="C270" a="1"/>
  <c r="C270" s="1"/>
  <c r="B270" a="1"/>
  <c r="B270" s="1"/>
  <c r="E84"/>
  <c r="C84" a="1"/>
  <c r="C84" s="1"/>
  <c r="B84" a="1"/>
  <c r="B84" s="1"/>
  <c r="A84" a="1"/>
  <c r="A84" s="1"/>
  <c r="C183" i="12" a="1"/>
  <c r="C183" s="1"/>
  <c r="E183"/>
  <c r="B183" a="1"/>
  <c r="B183" s="1"/>
  <c r="A183" a="1"/>
  <c r="A183" s="1"/>
  <c r="B125" a="1"/>
  <c r="B125" s="1"/>
  <c r="A125" a="1"/>
  <c r="A125" s="1"/>
  <c r="E125"/>
  <c r="C125" a="1"/>
  <c r="C125" s="1"/>
  <c r="E137" i="8"/>
  <c r="C137" a="1"/>
  <c r="C137" s="1"/>
  <c r="B137" a="1"/>
  <c r="B137" s="1"/>
  <c r="A137" a="1"/>
  <c r="A137" s="1"/>
  <c r="B107" i="10" a="1"/>
  <c r="B107" s="1"/>
  <c r="A107" a="1"/>
  <c r="A107" s="1"/>
  <c r="C107" a="1"/>
  <c r="C107" s="1"/>
  <c r="E107"/>
  <c r="F237" i="6"/>
  <c r="B237" a="1"/>
  <c r="B237" s="1"/>
  <c r="A237" a="1"/>
  <c r="A237" s="1"/>
  <c r="C237" a="1"/>
  <c r="C237" s="1"/>
  <c r="E268" i="12"/>
  <c r="C268" a="1"/>
  <c r="C268" s="1"/>
  <c r="B268" a="1"/>
  <c r="B268" s="1"/>
  <c r="A268" a="1"/>
  <c r="A268" s="1"/>
  <c r="B234" a="1"/>
  <c r="B234" s="1"/>
  <c r="A234" a="1"/>
  <c r="A234" s="1"/>
  <c r="E234"/>
  <c r="C234" a="1"/>
  <c r="C234" s="1"/>
  <c r="E130" i="10"/>
  <c r="C130" a="1"/>
  <c r="C130" s="1"/>
  <c r="B130" a="1"/>
  <c r="B130" s="1"/>
  <c r="A130" a="1"/>
  <c r="A130" s="1"/>
  <c r="B101" i="6" a="1"/>
  <c r="B101" s="1"/>
  <c r="A101" a="1"/>
  <c r="A101" s="1"/>
  <c r="C101" a="1"/>
  <c r="C101" s="1"/>
  <c r="F101"/>
  <c r="C233" a="1"/>
  <c r="C233" s="1"/>
  <c r="B233" a="1"/>
  <c r="B233" s="1"/>
  <c r="F233"/>
  <c r="A233" a="1"/>
  <c r="A233" s="1"/>
  <c r="F196"/>
  <c r="A196" a="1"/>
  <c r="A196" s="1"/>
  <c r="B196" a="1"/>
  <c r="B196" s="1"/>
  <c r="C196" a="1"/>
  <c r="C196" s="1"/>
  <c r="E103" i="10"/>
  <c r="C103" a="1"/>
  <c r="C103" s="1"/>
  <c r="B103" a="1"/>
  <c r="B103" s="1"/>
  <c r="A103" a="1"/>
  <c r="A103" s="1"/>
  <c r="C90" i="12" a="1"/>
  <c r="C90" s="1"/>
  <c r="B90" a="1"/>
  <c r="B90" s="1"/>
  <c r="A90" a="1"/>
  <c r="A90" s="1"/>
  <c r="E90"/>
  <c r="M11" i="9"/>
  <c r="AD5"/>
  <c r="AP16" i="16"/>
  <c r="AA35" i="13" s="1"/>
  <c r="AP15" i="16"/>
  <c r="AA32" i="13"/>
  <c r="E138" i="10"/>
  <c r="C138" a="1"/>
  <c r="C138" s="1"/>
  <c r="B138" a="1"/>
  <c r="B138" s="1"/>
  <c r="A138" a="1"/>
  <c r="A138" s="1"/>
  <c r="F147" i="6"/>
  <c r="C147" a="1"/>
  <c r="C147" s="1"/>
  <c r="A147" a="1"/>
  <c r="A147" s="1"/>
  <c r="B147" a="1"/>
  <c r="B147" s="1"/>
  <c r="A32" i="15" a="1"/>
  <c r="A32" s="1"/>
  <c r="E32"/>
  <c r="C32" a="1"/>
  <c r="C32" s="1"/>
  <c r="B32" a="1"/>
  <c r="B32" s="1"/>
  <c r="A96" a="1"/>
  <c r="A96" s="1"/>
  <c r="E96"/>
  <c r="C96" a="1"/>
  <c r="C96" s="1"/>
  <c r="B96" a="1"/>
  <c r="B96" s="1"/>
  <c r="F61" i="6"/>
  <c r="B61" a="1"/>
  <c r="B61" s="1"/>
  <c r="A61" a="1"/>
  <c r="A61" s="1"/>
  <c r="C61" a="1"/>
  <c r="C61" s="1"/>
  <c r="C76" a="1"/>
  <c r="C76" s="1"/>
  <c r="B76" a="1"/>
  <c r="B76" s="1"/>
  <c r="A76" a="1"/>
  <c r="A76" s="1"/>
  <c r="F76"/>
  <c r="A142" a="1"/>
  <c r="A142" s="1"/>
  <c r="F142"/>
  <c r="B142" a="1"/>
  <c r="B142" s="1"/>
  <c r="C142" a="1"/>
  <c r="C142" s="1"/>
  <c r="A158" i="15" a="1"/>
  <c r="A158" s="1"/>
  <c r="B158" a="1"/>
  <c r="B158" s="1"/>
  <c r="E158"/>
  <c r="C158" a="1"/>
  <c r="C158" s="1"/>
  <c r="A134" a="1"/>
  <c r="A134" s="1"/>
  <c r="C134" a="1"/>
  <c r="C134" s="1"/>
  <c r="B134" a="1"/>
  <c r="B134" s="1"/>
  <c r="E134"/>
  <c r="C84" a="1"/>
  <c r="C84" s="1"/>
  <c r="A84" a="1"/>
  <c r="A84" s="1"/>
  <c r="E84"/>
  <c r="B84" a="1"/>
  <c r="B84" s="1"/>
  <c r="C230" a="1"/>
  <c r="C230" s="1"/>
  <c r="B230" a="1"/>
  <c r="B230" s="1"/>
  <c r="A230" a="1"/>
  <c r="A230" s="1"/>
  <c r="E230"/>
  <c r="E107" i="12"/>
  <c r="C107" a="1"/>
  <c r="C107" s="1"/>
  <c r="B107" a="1"/>
  <c r="B107" s="1"/>
  <c r="A107" a="1"/>
  <c r="A107" s="1"/>
  <c r="E72"/>
  <c r="B72" a="1"/>
  <c r="B72" s="1"/>
  <c r="A72" a="1"/>
  <c r="A72" s="1"/>
  <c r="C72" a="1"/>
  <c r="C72" s="1"/>
  <c r="C253" i="8" a="1"/>
  <c r="C253" s="1"/>
  <c r="B253" a="1"/>
  <c r="B253" s="1"/>
  <c r="A253" a="1"/>
  <c r="A253" s="1"/>
  <c r="E253"/>
  <c r="E33" i="12"/>
  <c r="C33" a="1"/>
  <c r="C33" s="1"/>
  <c r="B33" a="1"/>
  <c r="B33" s="1"/>
  <c r="A33" a="1"/>
  <c r="A33" s="1"/>
  <c r="A155" i="8" a="1"/>
  <c r="A155" s="1"/>
  <c r="B155" a="1"/>
  <c r="B155" s="1"/>
  <c r="E155"/>
  <c r="C155" a="1"/>
  <c r="C155" s="1"/>
  <c r="B199" i="10" a="1"/>
  <c r="B199" s="1"/>
  <c r="A199" a="1"/>
  <c r="A199" s="1"/>
  <c r="E199"/>
  <c r="C199" a="1"/>
  <c r="C199" s="1"/>
  <c r="C250" i="8" a="1"/>
  <c r="C250" s="1"/>
  <c r="B250" a="1"/>
  <c r="B250" s="1"/>
  <c r="A250" a="1"/>
  <c r="A250" s="1"/>
  <c r="E250"/>
  <c r="A276" i="12" a="1"/>
  <c r="A276" s="1"/>
  <c r="E276"/>
  <c r="C276" a="1"/>
  <c r="C276" s="1"/>
  <c r="B276" a="1"/>
  <c r="B276" s="1"/>
  <c r="E244" i="8"/>
  <c r="C244" a="1"/>
  <c r="C244" s="1"/>
  <c r="B244" a="1"/>
  <c r="B244" s="1"/>
  <c r="A244" a="1"/>
  <c r="A244" s="1"/>
  <c r="A125" i="14" a="1"/>
  <c r="A125" s="1"/>
  <c r="E125"/>
  <c r="C125" a="1"/>
  <c r="C125" s="1"/>
  <c r="B125" a="1"/>
  <c r="B125" s="1"/>
  <c r="A237" a="1"/>
  <c r="A237" s="1"/>
  <c r="B237" a="1"/>
  <c r="B237" s="1"/>
  <c r="E237"/>
  <c r="C237" a="1"/>
  <c r="C237" s="1"/>
  <c r="E231"/>
  <c r="C231" a="1"/>
  <c r="C231" s="1"/>
  <c r="B231" a="1"/>
  <c r="B231" s="1"/>
  <c r="A231" a="1"/>
  <c r="A231" s="1"/>
  <c r="B216" a="1"/>
  <c r="B216" s="1"/>
  <c r="A216" a="1"/>
  <c r="A216" s="1"/>
  <c r="E216"/>
  <c r="C216" a="1"/>
  <c r="C216" s="1"/>
  <c r="B155" i="10" a="1"/>
  <c r="B155" s="1"/>
  <c r="A155" a="1"/>
  <c r="A155" s="1"/>
  <c r="E155"/>
  <c r="C155" a="1"/>
  <c r="C155" s="1"/>
  <c r="E2" i="8"/>
  <c r="A2" s="1" a="1"/>
  <c r="A2" s="1"/>
  <c r="C2" a="1"/>
  <c r="C2" s="1"/>
  <c r="B2" a="1"/>
  <c r="B2" s="1"/>
  <c r="F250" i="6"/>
  <c r="C250" a="1"/>
  <c r="C250" s="1"/>
  <c r="A250" a="1"/>
  <c r="A250" s="1"/>
  <c r="B250" a="1"/>
  <c r="B250" s="1"/>
  <c r="A81" a="1"/>
  <c r="A81" s="1"/>
  <c r="B81" a="1"/>
  <c r="B81" s="1"/>
  <c r="F81"/>
  <c r="C81" a="1"/>
  <c r="C81" s="1"/>
  <c r="C143" a="1"/>
  <c r="C143" s="1"/>
  <c r="B143" a="1"/>
  <c r="B143" s="1"/>
  <c r="A143" a="1"/>
  <c r="A143" s="1"/>
  <c r="F143"/>
  <c r="F4"/>
  <c r="A4" s="1" a="1"/>
  <c r="A4" s="1"/>
  <c r="B4" a="1"/>
  <c r="B4" s="1"/>
  <c r="A284" i="12" a="1"/>
  <c r="A284" s="1"/>
  <c r="E284"/>
  <c r="C284" a="1"/>
  <c r="C284" s="1"/>
  <c r="B284" a="1"/>
  <c r="B284" s="1"/>
  <c r="A168" i="6" a="1"/>
  <c r="A168" s="1"/>
  <c r="C168" a="1"/>
  <c r="C168" s="1"/>
  <c r="B168" a="1"/>
  <c r="B168" s="1"/>
  <c r="F168"/>
  <c r="C58" i="12" a="1"/>
  <c r="C58" s="1"/>
  <c r="B58" a="1"/>
  <c r="B58" s="1"/>
  <c r="A58" a="1"/>
  <c r="A58" s="1"/>
  <c r="E58"/>
  <c r="C113" i="8" a="1"/>
  <c r="C113" s="1"/>
  <c r="B113" a="1"/>
  <c r="B113" s="1"/>
  <c r="A113" a="1"/>
  <c r="A113" s="1"/>
  <c r="E113"/>
  <c r="E49" i="12"/>
  <c r="C49" a="1"/>
  <c r="C49" s="1"/>
  <c r="B49" a="1"/>
  <c r="B49" s="1"/>
  <c r="A49" a="1"/>
  <c r="A49" s="1"/>
  <c r="B18" i="15" a="1"/>
  <c r="B18" s="1"/>
  <c r="A18" a="1"/>
  <c r="A18" s="1"/>
  <c r="E18"/>
  <c r="C18" a="1"/>
  <c r="C18" s="1"/>
  <c r="C20" a="1"/>
  <c r="C20" s="1"/>
  <c r="E20"/>
  <c r="B20" a="1"/>
  <c r="B20" s="1"/>
  <c r="A20" a="1"/>
  <c r="A20" s="1"/>
  <c r="A217" a="1"/>
  <c r="A217" s="1"/>
  <c r="C217" a="1"/>
  <c r="C217" s="1"/>
  <c r="B217" a="1"/>
  <c r="B217" s="1"/>
  <c r="E217"/>
  <c r="C92" a="1"/>
  <c r="C92" s="1"/>
  <c r="E92"/>
  <c r="B92" a="1"/>
  <c r="B92" s="1"/>
  <c r="A92" a="1"/>
  <c r="A92" s="1"/>
  <c r="B65" a="1"/>
  <c r="B65" s="1"/>
  <c r="E65"/>
  <c r="C65" a="1"/>
  <c r="C65" s="1"/>
  <c r="A65" a="1"/>
  <c r="A65" s="1"/>
  <c r="E162" i="12"/>
  <c r="C162" a="1"/>
  <c r="C162" s="1"/>
  <c r="B162" a="1"/>
  <c r="B162" s="1"/>
  <c r="A162" a="1"/>
  <c r="A162" s="1"/>
  <c r="B109" a="1"/>
  <c r="B109" s="1"/>
  <c r="A109" a="1"/>
  <c r="A109" s="1"/>
  <c r="E109"/>
  <c r="C109" a="1"/>
  <c r="C109" s="1"/>
  <c r="A19" a="1"/>
  <c r="A19" s="1"/>
  <c r="B19" a="1"/>
  <c r="B19" s="1"/>
  <c r="E19"/>
  <c r="C19" a="1"/>
  <c r="C19" s="1"/>
  <c r="C225" i="6" a="1"/>
  <c r="C225" s="1"/>
  <c r="B225" a="1"/>
  <c r="B225" s="1"/>
  <c r="A225" a="1"/>
  <c r="A225" s="1"/>
  <c r="F225"/>
  <c r="B173" i="12" a="1"/>
  <c r="B173" s="1"/>
  <c r="E173"/>
  <c r="C173" a="1"/>
  <c r="C173" s="1"/>
  <c r="A173" a="1"/>
  <c r="A173" s="1"/>
  <c r="B28" a="1"/>
  <c r="B28" s="1"/>
  <c r="A28" a="1"/>
  <c r="A28" s="1"/>
  <c r="C28" a="1"/>
  <c r="C28" s="1"/>
  <c r="E28"/>
  <c r="C20" i="8" a="1"/>
  <c r="C20" s="1"/>
  <c r="B20" a="1"/>
  <c r="B20" s="1"/>
  <c r="A20" a="1"/>
  <c r="A20" s="1"/>
  <c r="E20"/>
  <c r="F96" i="6"/>
  <c r="C96" a="1"/>
  <c r="C96" s="1"/>
  <c r="B96" a="1"/>
  <c r="B96" s="1"/>
  <c r="A96" a="1"/>
  <c r="A96" s="1"/>
  <c r="B119" i="14" a="1"/>
  <c r="B119" s="1"/>
  <c r="A119" a="1"/>
  <c r="A119" s="1"/>
  <c r="C119" a="1"/>
  <c r="C119" s="1"/>
  <c r="E119"/>
  <c r="A157" a="1"/>
  <c r="A157" s="1"/>
  <c r="E157"/>
  <c r="C157" a="1"/>
  <c r="C157" s="1"/>
  <c r="B157" a="1"/>
  <c r="B157" s="1"/>
  <c r="E84"/>
  <c r="C84" a="1"/>
  <c r="C84" s="1"/>
  <c r="B84" a="1"/>
  <c r="B84" s="1"/>
  <c r="A84" a="1"/>
  <c r="A84" s="1"/>
  <c r="E110"/>
  <c r="C110" a="1"/>
  <c r="C110" s="1"/>
  <c r="B110" a="1"/>
  <c r="B110" s="1"/>
  <c r="A110" a="1"/>
  <c r="A110" s="1"/>
  <c r="E12" i="8"/>
  <c r="C12" a="1"/>
  <c r="C12" s="1"/>
  <c r="B12" a="1"/>
  <c r="B12" s="1"/>
  <c r="A12" a="1"/>
  <c r="A12" s="1"/>
  <c r="A213" i="10" a="1"/>
  <c r="A213" s="1"/>
  <c r="C213" a="1"/>
  <c r="C213" s="1"/>
  <c r="B213" a="1"/>
  <c r="B213" s="1"/>
  <c r="E213"/>
  <c r="F134" i="6"/>
  <c r="C134" a="1"/>
  <c r="C134" s="1"/>
  <c r="B134" a="1"/>
  <c r="B134" s="1"/>
  <c r="A134" a="1"/>
  <c r="A134" s="1"/>
  <c r="C119" i="12" a="1"/>
  <c r="C119" s="1"/>
  <c r="B119" a="1"/>
  <c r="B119" s="1"/>
  <c r="A119" a="1"/>
  <c r="A119" s="1"/>
  <c r="E119"/>
  <c r="E149" i="10"/>
  <c r="C149" a="1"/>
  <c r="C149" s="1"/>
  <c r="B149" a="1"/>
  <c r="B149" s="1"/>
  <c r="A149" a="1"/>
  <c r="A149" s="1"/>
  <c r="F173" i="6"/>
  <c r="C173" a="1"/>
  <c r="C173" s="1"/>
  <c r="B173" a="1"/>
  <c r="B173" s="1"/>
  <c r="A173" a="1"/>
  <c r="A173" s="1"/>
  <c r="E6" i="12"/>
  <c r="C6" s="1" a="1"/>
  <c r="C6" s="1"/>
  <c r="B233" a="1"/>
  <c r="B233" s="1"/>
  <c r="A233" a="1"/>
  <c r="A233" s="1"/>
  <c r="E233"/>
  <c r="C233" a="1"/>
  <c r="C233" s="1"/>
  <c r="B146" i="6" a="1"/>
  <c r="B146" s="1"/>
  <c r="A146" a="1"/>
  <c r="A146" s="1"/>
  <c r="F146"/>
  <c r="C146" a="1"/>
  <c r="C146" s="1"/>
  <c r="B77" i="15" a="1"/>
  <c r="B77" s="1"/>
  <c r="A77" a="1"/>
  <c r="A77" s="1"/>
  <c r="E77"/>
  <c r="C77" a="1"/>
  <c r="C77" s="1"/>
  <c r="E144"/>
  <c r="C144" a="1"/>
  <c r="C144" s="1"/>
  <c r="B144" a="1"/>
  <c r="B144" s="1"/>
  <c r="A144" a="1"/>
  <c r="A144" s="1"/>
  <c r="C138" a="1"/>
  <c r="C138" s="1"/>
  <c r="E138"/>
  <c r="B138" a="1"/>
  <c r="B138" s="1"/>
  <c r="A138" a="1"/>
  <c r="A138" s="1"/>
  <c r="B73" a="1"/>
  <c r="B73" s="1"/>
  <c r="E73"/>
  <c r="C73" a="1"/>
  <c r="C73" s="1"/>
  <c r="A73" a="1"/>
  <c r="A73" s="1"/>
  <c r="C94" i="10" a="1"/>
  <c r="C94" s="1"/>
  <c r="B94" a="1"/>
  <c r="B94" s="1"/>
  <c r="A94" a="1"/>
  <c r="A94" s="1"/>
  <c r="E94"/>
  <c r="E286" i="12"/>
  <c r="A286" a="1"/>
  <c r="A286" s="1"/>
  <c r="B286" a="1"/>
  <c r="B286" s="1"/>
  <c r="C286" a="1"/>
  <c r="C286" s="1"/>
  <c r="J12" i="7"/>
  <c r="M43" i="5"/>
  <c r="AO10" i="7"/>
  <c r="A176" i="12" a="1"/>
  <c r="A176" s="1"/>
  <c r="E176"/>
  <c r="C176" a="1"/>
  <c r="C176" s="1"/>
  <c r="B176" a="1"/>
  <c r="B176" s="1"/>
  <c r="E243" i="8"/>
  <c r="C243" a="1"/>
  <c r="C243" s="1"/>
  <c r="A243" a="1"/>
  <c r="A243" s="1"/>
  <c r="B243" a="1"/>
  <c r="B243" s="1"/>
  <c r="B82" a="1"/>
  <c r="B82" s="1"/>
  <c r="A82" a="1"/>
  <c r="A82" s="1"/>
  <c r="E82"/>
  <c r="C82" a="1"/>
  <c r="C82" s="1"/>
  <c r="C110" i="10" a="1"/>
  <c r="C110" s="1"/>
  <c r="B110" a="1"/>
  <c r="B110" s="1"/>
  <c r="E110"/>
  <c r="A110" a="1"/>
  <c r="A110" s="1"/>
  <c r="A93" i="14" a="1"/>
  <c r="A93" s="1"/>
  <c r="E93"/>
  <c r="C93" a="1"/>
  <c r="C93" s="1"/>
  <c r="B93" a="1"/>
  <c r="B93" s="1"/>
  <c r="C207" a="1"/>
  <c r="C207" s="1"/>
  <c r="B207" a="1"/>
  <c r="B207" s="1"/>
  <c r="A207" a="1"/>
  <c r="A207" s="1"/>
  <c r="E207"/>
  <c r="E19"/>
  <c r="C19" a="1"/>
  <c r="C19" s="1"/>
  <c r="B19" a="1"/>
  <c r="B19" s="1"/>
  <c r="A19" a="1"/>
  <c r="A19" s="1"/>
  <c r="E118"/>
  <c r="C118" a="1"/>
  <c r="C118" s="1"/>
  <c r="B118" a="1"/>
  <c r="B118" s="1"/>
  <c r="A118" a="1"/>
  <c r="A118" s="1"/>
  <c r="E32" i="8"/>
  <c r="B32" a="1"/>
  <c r="B32" s="1"/>
  <c r="A32" a="1"/>
  <c r="A32" s="1"/>
  <c r="C32" a="1"/>
  <c r="C32" s="1"/>
  <c r="E129"/>
  <c r="C129" a="1"/>
  <c r="C129" s="1"/>
  <c r="B129" a="1"/>
  <c r="B129" s="1"/>
  <c r="A129" a="1"/>
  <c r="A129" s="1"/>
  <c r="E275" i="12"/>
  <c r="C275" a="1"/>
  <c r="C275" s="1"/>
  <c r="B275" a="1"/>
  <c r="B275" s="1"/>
  <c r="A275" a="1"/>
  <c r="A275" s="1"/>
  <c r="E222"/>
  <c r="C222" a="1"/>
  <c r="C222" s="1"/>
  <c r="B222" a="1"/>
  <c r="B222" s="1"/>
  <c r="A222" a="1"/>
  <c r="A222" s="1"/>
  <c r="B98" i="8" a="1"/>
  <c r="B98" s="1"/>
  <c r="A98" a="1"/>
  <c r="A98" s="1"/>
  <c r="E98"/>
  <c r="C98" a="1"/>
  <c r="C98" s="1"/>
  <c r="A237" i="10" a="1"/>
  <c r="A237" s="1"/>
  <c r="E237"/>
  <c r="C237" a="1"/>
  <c r="C237" s="1"/>
  <c r="B237" a="1"/>
  <c r="B237" s="1"/>
  <c r="B110" i="6" a="1"/>
  <c r="B110" s="1"/>
  <c r="A110" a="1"/>
  <c r="A110" s="1"/>
  <c r="F110"/>
  <c r="C110" a="1"/>
  <c r="C110" s="1"/>
  <c r="F94"/>
  <c r="C94" a="1"/>
  <c r="C94" s="1"/>
  <c r="B94" a="1"/>
  <c r="B94" s="1"/>
  <c r="A94" a="1"/>
  <c r="A94" s="1"/>
  <c r="E16" i="8"/>
  <c r="C16" a="1"/>
  <c r="C16" s="1"/>
  <c r="B16" a="1"/>
  <c r="B16" s="1"/>
  <c r="A16" a="1"/>
  <c r="A16" s="1"/>
  <c r="A9" i="10" a="1"/>
  <c r="A9" s="1"/>
  <c r="E9"/>
  <c r="B9" s="1" a="1"/>
  <c r="B9" s="1"/>
  <c r="C9" a="1"/>
  <c r="C9" s="1"/>
  <c r="F103" i="6"/>
  <c r="B103" a="1"/>
  <c r="B103" s="1"/>
  <c r="A103" a="1"/>
  <c r="A103" s="1"/>
  <c r="C103" a="1"/>
  <c r="C103" s="1"/>
  <c r="A44" i="15" a="1"/>
  <c r="A44" s="1"/>
  <c r="E44"/>
  <c r="C44" a="1"/>
  <c r="C44" s="1"/>
  <c r="B44" a="1"/>
  <c r="B44" s="1"/>
  <c r="E171"/>
  <c r="A171" a="1"/>
  <c r="A171" s="1"/>
  <c r="C171" a="1"/>
  <c r="C171" s="1"/>
  <c r="B171" a="1"/>
  <c r="B171" s="1"/>
  <c r="A169" a="1"/>
  <c r="A169" s="1"/>
  <c r="C169" a="1"/>
  <c r="C169" s="1"/>
  <c r="B169" a="1"/>
  <c r="B169" s="1"/>
  <c r="E169"/>
  <c r="B211" a="1"/>
  <c r="B211" s="1"/>
  <c r="A211" a="1"/>
  <c r="A211" s="1"/>
  <c r="E211"/>
  <c r="C211" a="1"/>
  <c r="C211" s="1"/>
  <c r="E149" i="12"/>
  <c r="B149" a="1"/>
  <c r="B149" s="1"/>
  <c r="A149" a="1"/>
  <c r="A149" s="1"/>
  <c r="C149" a="1"/>
  <c r="C149" s="1"/>
  <c r="C198" i="10" a="1"/>
  <c r="C198" s="1"/>
  <c r="B198" a="1"/>
  <c r="B198" s="1"/>
  <c r="E198"/>
  <c r="A198" a="1"/>
  <c r="A198" s="1"/>
  <c r="E226" i="8"/>
  <c r="C226" a="1"/>
  <c r="C226" s="1"/>
  <c r="B226" a="1"/>
  <c r="B226" s="1"/>
  <c r="A226" a="1"/>
  <c r="A226" s="1"/>
  <c r="A104" i="10" a="1"/>
  <c r="A104" s="1"/>
  <c r="C104" a="1"/>
  <c r="C104" s="1"/>
  <c r="B104" a="1"/>
  <c r="B104" s="1"/>
  <c r="E104"/>
  <c r="E188"/>
  <c r="C188" a="1"/>
  <c r="C188" s="1"/>
  <c r="B188" a="1"/>
  <c r="B188" s="1"/>
  <c r="A188" a="1"/>
  <c r="A188" s="1"/>
  <c r="F190" i="6"/>
  <c r="C190" a="1"/>
  <c r="C190" s="1"/>
  <c r="B190" a="1"/>
  <c r="B190" s="1"/>
  <c r="A190" a="1"/>
  <c r="A190" s="1"/>
  <c r="B85" i="8" a="1"/>
  <c r="B85" s="1"/>
  <c r="A85" a="1"/>
  <c r="A85" s="1"/>
  <c r="C85" a="1"/>
  <c r="C85" s="1"/>
  <c r="E85"/>
  <c r="E20" i="12"/>
  <c r="C20" a="1"/>
  <c r="C20" s="1"/>
  <c r="B20" a="1"/>
  <c r="B20" s="1"/>
  <c r="A20" a="1"/>
  <c r="A20" s="1"/>
  <c r="F145" i="6"/>
  <c r="A145" a="1"/>
  <c r="A145" s="1"/>
  <c r="B145" a="1"/>
  <c r="B145" s="1"/>
  <c r="C145" a="1"/>
  <c r="C145" s="1"/>
  <c r="B53" i="14" a="1"/>
  <c r="B53" s="1"/>
  <c r="A53" a="1"/>
  <c r="A53" s="1"/>
  <c r="E53"/>
  <c r="C53" a="1"/>
  <c r="C53" s="1"/>
  <c r="B234" a="1"/>
  <c r="B234" s="1"/>
  <c r="A234" a="1"/>
  <c r="A234" s="1"/>
  <c r="E234"/>
  <c r="C234" a="1"/>
  <c r="C234" s="1"/>
  <c r="E96"/>
  <c r="C96" a="1"/>
  <c r="C96" s="1"/>
  <c r="B96" a="1"/>
  <c r="B96" s="1"/>
  <c r="A96" a="1"/>
  <c r="A96" s="1"/>
  <c r="E35"/>
  <c r="C35" a="1"/>
  <c r="C35" s="1"/>
  <c r="A35" a="1"/>
  <c r="A35" s="1"/>
  <c r="B35" a="1"/>
  <c r="B35" s="1"/>
  <c r="C210" a="1"/>
  <c r="C210" s="1"/>
  <c r="B210" a="1"/>
  <c r="B210" s="1"/>
  <c r="A210" a="1"/>
  <c r="A210" s="1"/>
  <c r="E210"/>
  <c r="A125" i="10" a="1"/>
  <c r="A125" s="1"/>
  <c r="C125" a="1"/>
  <c r="C125" s="1"/>
  <c r="B125" a="1"/>
  <c r="B125" s="1"/>
  <c r="E125"/>
  <c r="B203" a="1"/>
  <c r="B203" s="1"/>
  <c r="A203" a="1"/>
  <c r="A203" s="1"/>
  <c r="E203"/>
  <c r="C203" a="1"/>
  <c r="C203" s="1"/>
  <c r="A224" i="12" a="1"/>
  <c r="A224" s="1"/>
  <c r="E224"/>
  <c r="C224" a="1"/>
  <c r="C224" s="1"/>
  <c r="B224" a="1"/>
  <c r="B224" s="1"/>
  <c r="B233" i="8" a="1"/>
  <c r="B233" s="1"/>
  <c r="A233" a="1"/>
  <c r="A233" s="1"/>
  <c r="E233"/>
  <c r="C233" a="1"/>
  <c r="C233" s="1"/>
  <c r="E161" i="12"/>
  <c r="A161" a="1"/>
  <c r="A161" s="1"/>
  <c r="C161" a="1"/>
  <c r="C161" s="1"/>
  <c r="B161" a="1"/>
  <c r="B161" s="1"/>
  <c r="E267"/>
  <c r="C267" a="1"/>
  <c r="C267" s="1"/>
  <c r="B267" a="1"/>
  <c r="B267" s="1"/>
  <c r="A267" a="1"/>
  <c r="A267" s="1"/>
  <c r="E201"/>
  <c r="C201" a="1"/>
  <c r="C201" s="1"/>
  <c r="B201" a="1"/>
  <c r="B201" s="1"/>
  <c r="A201" a="1"/>
  <c r="A201" s="1"/>
  <c r="F109" i="6"/>
  <c r="B109" a="1"/>
  <c r="B109" s="1"/>
  <c r="A109" a="1"/>
  <c r="A109" s="1"/>
  <c r="C109" a="1"/>
  <c r="C109" s="1"/>
  <c r="A134" i="12" a="1"/>
  <c r="A134" s="1"/>
  <c r="E134"/>
  <c r="C134" a="1"/>
  <c r="C134" s="1"/>
  <c r="B134" a="1"/>
  <c r="B134" s="1"/>
  <c r="B226" i="6" a="1"/>
  <c r="B226" s="1"/>
  <c r="A226" a="1"/>
  <c r="A226" s="1"/>
  <c r="C226" a="1"/>
  <c r="C226" s="1"/>
  <c r="F226"/>
  <c r="F31"/>
  <c r="C31" a="1"/>
  <c r="C31" s="1"/>
  <c r="B31" a="1"/>
  <c r="B31" s="1"/>
  <c r="A31" a="1"/>
  <c r="A31" s="1"/>
  <c r="E46" i="8"/>
  <c r="C46" a="1"/>
  <c r="C46" s="1"/>
  <c r="B46" a="1"/>
  <c r="B46" s="1"/>
  <c r="A46" a="1"/>
  <c r="A46" s="1"/>
  <c r="M25" i="11"/>
  <c r="M6"/>
  <c r="M18"/>
  <c r="M12"/>
  <c r="M14"/>
  <c r="M5"/>
  <c r="M7"/>
  <c r="M24"/>
  <c r="M8"/>
  <c r="M11"/>
  <c r="M26"/>
  <c r="M19"/>
  <c r="M17"/>
  <c r="M20"/>
  <c r="M23"/>
  <c r="M13"/>
  <c r="M45" i="9"/>
  <c r="C50" i="6" a="1"/>
  <c r="C50" s="1"/>
  <c r="B50" a="1"/>
  <c r="B50" s="1"/>
  <c r="A50" a="1"/>
  <c r="A50" s="1"/>
  <c r="F50"/>
  <c r="A22" i="15" a="1"/>
  <c r="A22" s="1"/>
  <c r="C22" a="1"/>
  <c r="C22" s="1"/>
  <c r="B22" a="1"/>
  <c r="B22" s="1"/>
  <c r="E22"/>
  <c r="A107" a="1"/>
  <c r="A107" s="1"/>
  <c r="E107"/>
  <c r="C107" a="1"/>
  <c r="C107" s="1"/>
  <c r="B107" a="1"/>
  <c r="B107" s="1"/>
  <c r="B209" a="1"/>
  <c r="B209" s="1"/>
  <c r="C209" a="1"/>
  <c r="C209" s="1"/>
  <c r="A209" a="1"/>
  <c r="A209" s="1"/>
  <c r="E209"/>
  <c r="C116" a="1"/>
  <c r="C116" s="1"/>
  <c r="E116"/>
  <c r="B116" a="1"/>
  <c r="B116" s="1"/>
  <c r="A116" a="1"/>
  <c r="A116" s="1"/>
  <c r="B199" a="1"/>
  <c r="B199" s="1"/>
  <c r="E199"/>
  <c r="A199" a="1"/>
  <c r="A199" s="1"/>
  <c r="C199" a="1"/>
  <c r="C199" s="1"/>
  <c r="E170" i="10"/>
  <c r="C170" a="1"/>
  <c r="C170" s="1"/>
  <c r="B170" a="1"/>
  <c r="B170" s="1"/>
  <c r="A170" a="1"/>
  <c r="A170" s="1"/>
  <c r="B93" i="12" a="1"/>
  <c r="B93" s="1"/>
  <c r="A93" a="1"/>
  <c r="A93" s="1"/>
  <c r="E93"/>
  <c r="C93" a="1"/>
  <c r="C93" s="1"/>
  <c r="E129"/>
  <c r="C129" a="1"/>
  <c r="C129" s="1"/>
  <c r="B129" a="1"/>
  <c r="B129" s="1"/>
  <c r="A129" a="1"/>
  <c r="A129" s="1"/>
  <c r="F13" i="6"/>
  <c r="A13" s="1" a="1"/>
  <c r="A13" s="1"/>
  <c r="B13" a="1"/>
  <c r="B13" s="1"/>
  <c r="F51"/>
  <c r="C51" a="1"/>
  <c r="C51" s="1"/>
  <c r="B51" a="1"/>
  <c r="B51" s="1"/>
  <c r="A51" a="1"/>
  <c r="A51" s="1"/>
  <c r="C20" i="14" a="1"/>
  <c r="C20" s="1"/>
  <c r="B20" a="1"/>
  <c r="B20" s="1"/>
  <c r="A20" a="1"/>
  <c r="A20" s="1"/>
  <c r="E20"/>
  <c r="E132"/>
  <c r="C132" a="1"/>
  <c r="C132" s="1"/>
  <c r="B132" a="1"/>
  <c r="B132" s="1"/>
  <c r="A132" a="1"/>
  <c r="A132" s="1"/>
  <c r="E228"/>
  <c r="C228" a="1"/>
  <c r="C228" s="1"/>
  <c r="B228" a="1"/>
  <c r="B228" s="1"/>
  <c r="A228" a="1"/>
  <c r="A228" s="1"/>
  <c r="E132" i="12"/>
  <c r="C132" a="1"/>
  <c r="C132" s="1"/>
  <c r="B132" a="1"/>
  <c r="B132" s="1"/>
  <c r="A132" a="1"/>
  <c r="A132" s="1"/>
  <c r="B240" i="8" a="1"/>
  <c r="B240" s="1"/>
  <c r="A240" a="1"/>
  <c r="A240" s="1"/>
  <c r="E240"/>
  <c r="C240" a="1"/>
  <c r="C240" s="1"/>
  <c r="E238" i="10"/>
  <c r="C238" a="1"/>
  <c r="C238" s="1"/>
  <c r="B238" a="1"/>
  <c r="B238" s="1"/>
  <c r="A238" a="1"/>
  <c r="A238" s="1"/>
  <c r="E91" i="12"/>
  <c r="C91" a="1"/>
  <c r="C91" s="1"/>
  <c r="A91" a="1"/>
  <c r="A91" s="1"/>
  <c r="B91" a="1"/>
  <c r="B91" s="1"/>
  <c r="C191" i="8" a="1"/>
  <c r="C191" s="1"/>
  <c r="B191" a="1"/>
  <c r="B191" s="1"/>
  <c r="A191" a="1"/>
  <c r="A191" s="1"/>
  <c r="E191"/>
  <c r="F10" i="6"/>
  <c r="C10" s="1" a="1"/>
  <c r="C10" s="1"/>
  <c r="C242" i="8" a="1"/>
  <c r="C242" s="1"/>
  <c r="B242" a="1"/>
  <c r="B242" s="1"/>
  <c r="A242" a="1"/>
  <c r="A242" s="1"/>
  <c r="E242"/>
  <c r="C258" i="6" a="1"/>
  <c r="C258" s="1"/>
  <c r="B258" a="1"/>
  <c r="B258" s="1"/>
  <c r="A258" a="1"/>
  <c r="A258" s="1"/>
  <c r="C124" i="8" a="1"/>
  <c r="C124" s="1"/>
  <c r="B124" a="1"/>
  <c r="B124" s="1"/>
  <c r="E124"/>
  <c r="A124" a="1"/>
  <c r="A124" s="1"/>
  <c r="B68" a="1"/>
  <c r="B68" s="1"/>
  <c r="A68" a="1"/>
  <c r="A68" s="1"/>
  <c r="E68"/>
  <c r="C68" a="1"/>
  <c r="C68" s="1"/>
  <c r="A74" i="10" a="1"/>
  <c r="A74" s="1"/>
  <c r="E74"/>
  <c r="C74" a="1"/>
  <c r="C74" s="1"/>
  <c r="B74" a="1"/>
  <c r="B74" s="1"/>
  <c r="E125" i="8"/>
  <c r="B125" a="1"/>
  <c r="B125" s="1"/>
  <c r="A125" a="1"/>
  <c r="A125" s="1"/>
  <c r="C125" a="1"/>
  <c r="C125" s="1"/>
  <c r="E101" i="15"/>
  <c r="A101" a="1"/>
  <c r="A101" s="1"/>
  <c r="C101" a="1"/>
  <c r="C101" s="1"/>
  <c r="B101" a="1"/>
  <c r="B101" s="1"/>
  <c r="B2" a="1"/>
  <c r="B2" s="1"/>
  <c r="E2"/>
  <c r="A2" s="1" a="1"/>
  <c r="A2" s="1"/>
  <c r="C2" a="1"/>
  <c r="C2" s="1"/>
  <c r="C229" a="1"/>
  <c r="C229" s="1"/>
  <c r="B229" a="1"/>
  <c r="B229" s="1"/>
  <c r="A229" a="1"/>
  <c r="A229" s="1"/>
  <c r="E229"/>
  <c r="A207" a="1"/>
  <c r="A207" s="1"/>
  <c r="E207"/>
  <c r="C207" a="1"/>
  <c r="C207" s="1"/>
  <c r="B207" a="1"/>
  <c r="B207" s="1"/>
  <c r="B162" i="8" a="1"/>
  <c r="B162" s="1"/>
  <c r="A162" a="1"/>
  <c r="A162" s="1"/>
  <c r="E162"/>
  <c r="C162" a="1"/>
  <c r="C162" s="1"/>
  <c r="B98" i="6" a="1"/>
  <c r="B98" s="1"/>
  <c r="A98" a="1"/>
  <c r="A98" s="1"/>
  <c r="C98" a="1"/>
  <c r="C98" s="1"/>
  <c r="F98"/>
  <c r="F163"/>
  <c r="C163" a="1"/>
  <c r="C163" s="1"/>
  <c r="B163" a="1"/>
  <c r="B163" s="1"/>
  <c r="A163" a="1"/>
  <c r="A163" s="1"/>
  <c r="E64" i="8"/>
  <c r="A64" a="1"/>
  <c r="A64" s="1"/>
  <c r="C64" a="1"/>
  <c r="C64" s="1"/>
  <c r="B64" a="1"/>
  <c r="B64" s="1"/>
  <c r="F157" i="6"/>
  <c r="C157" a="1"/>
  <c r="C157" s="1"/>
  <c r="A157" a="1"/>
  <c r="A157" s="1"/>
  <c r="B157" a="1"/>
  <c r="B157" s="1"/>
  <c r="F222"/>
  <c r="A222" a="1"/>
  <c r="A222" s="1"/>
  <c r="C222" a="1"/>
  <c r="C222" s="1"/>
  <c r="B222" a="1"/>
  <c r="B222" s="1"/>
  <c r="E185" i="8"/>
  <c r="C185" a="1"/>
  <c r="C185" s="1"/>
  <c r="B185" a="1"/>
  <c r="B185" s="1"/>
  <c r="A185" a="1"/>
  <c r="A185" s="1"/>
  <c r="E300" i="12"/>
  <c r="C300" a="1"/>
  <c r="C300" s="1"/>
  <c r="B300" a="1"/>
  <c r="B300" s="1"/>
  <c r="A300" a="1"/>
  <c r="A300" s="1"/>
  <c r="C174" i="6" a="1"/>
  <c r="C174" s="1"/>
  <c r="B174" a="1"/>
  <c r="B174" s="1"/>
  <c r="A174" a="1"/>
  <c r="A174" s="1"/>
  <c r="F174"/>
  <c r="E57" i="14"/>
  <c r="C57" a="1"/>
  <c r="C57" s="1"/>
  <c r="B57" a="1"/>
  <c r="B57" s="1"/>
  <c r="A57" a="1"/>
  <c r="A57" s="1"/>
  <c r="B144" a="1"/>
  <c r="B144" s="1"/>
  <c r="A144" a="1"/>
  <c r="A144" s="1"/>
  <c r="E144"/>
  <c r="C144" a="1"/>
  <c r="C144" s="1"/>
  <c r="A245" a="1"/>
  <c r="A245" s="1"/>
  <c r="C245" a="1"/>
  <c r="C245" s="1"/>
  <c r="B245" a="1"/>
  <c r="B245" s="1"/>
  <c r="E245"/>
  <c r="E99"/>
  <c r="C99" a="1"/>
  <c r="C99" s="1"/>
  <c r="B99" a="1"/>
  <c r="B99" s="1"/>
  <c r="A99" a="1"/>
  <c r="A99" s="1"/>
  <c r="A284" i="8" a="1"/>
  <c r="A284" s="1"/>
  <c r="C284" a="1"/>
  <c r="C284" s="1"/>
  <c r="B284" a="1"/>
  <c r="B284" s="1"/>
  <c r="A37" i="6" a="1"/>
  <c r="A37" s="1"/>
  <c r="C37" a="1"/>
  <c r="C37" s="1"/>
  <c r="B37" a="1"/>
  <c r="B37" s="1"/>
  <c r="F37"/>
  <c r="A245" i="10" a="1"/>
  <c r="A245" s="1"/>
  <c r="E245"/>
  <c r="C245" a="1"/>
  <c r="C245" s="1"/>
  <c r="B245" a="1"/>
  <c r="B245" s="1"/>
  <c r="B96" i="12" a="1"/>
  <c r="B96" s="1"/>
  <c r="A96" a="1"/>
  <c r="A96" s="1"/>
  <c r="E96"/>
  <c r="C96" a="1"/>
  <c r="C96" s="1"/>
  <c r="A234" i="10" a="1"/>
  <c r="A234" s="1"/>
  <c r="B234" a="1"/>
  <c r="B234" s="1"/>
  <c r="C234" a="1"/>
  <c r="C234" s="1"/>
  <c r="E234"/>
  <c r="C243" a="1"/>
  <c r="C243" s="1"/>
  <c r="B243" a="1"/>
  <c r="B243" s="1"/>
  <c r="A243" a="1"/>
  <c r="A243" s="1"/>
  <c r="E243"/>
  <c r="A24" i="8" a="1"/>
  <c r="A24" s="1"/>
  <c r="B24" a="1"/>
  <c r="B24" s="1"/>
  <c r="C24" a="1"/>
  <c r="C24" s="1"/>
  <c r="E24"/>
  <c r="E7" i="10"/>
  <c r="AB4" i="11"/>
  <c r="J5"/>
  <c r="M38" i="9" s="1"/>
  <c r="B69" i="8" a="1"/>
  <c r="B69" s="1"/>
  <c r="A69" a="1"/>
  <c r="A69" s="1"/>
  <c r="E69"/>
  <c r="C69" a="1"/>
  <c r="C69" s="1"/>
  <c r="B131" i="15" a="1"/>
  <c r="B131" s="1"/>
  <c r="A131" a="1"/>
  <c r="A131" s="1"/>
  <c r="E131"/>
  <c r="C131" a="1"/>
  <c r="C131" s="1"/>
  <c r="E27"/>
  <c r="C27" a="1"/>
  <c r="C27" s="1"/>
  <c r="B27" a="1"/>
  <c r="B27" s="1"/>
  <c r="A27" a="1"/>
  <c r="A27" s="1"/>
  <c r="E187"/>
  <c r="C187" a="1"/>
  <c r="C187" s="1"/>
  <c r="B187" a="1"/>
  <c r="B187" s="1"/>
  <c r="A187" a="1"/>
  <c r="A187" s="1"/>
  <c r="E63"/>
  <c r="C63" a="1"/>
  <c r="C63" s="1"/>
  <c r="B63" a="1"/>
  <c r="B63" s="1"/>
  <c r="A63" a="1"/>
  <c r="A63" s="1"/>
  <c r="C238" a="1"/>
  <c r="C238" s="1"/>
  <c r="B238" a="1"/>
  <c r="B238" s="1"/>
  <c r="A238" a="1"/>
  <c r="A238" s="1"/>
  <c r="E238"/>
  <c r="A21" i="10" a="1"/>
  <c r="A21" s="1"/>
  <c r="E21"/>
  <c r="C21" a="1"/>
  <c r="C21" s="1"/>
  <c r="B21" a="1"/>
  <c r="B21" s="1"/>
  <c r="E196" i="8"/>
  <c r="C196" a="1"/>
  <c r="C196" s="1"/>
  <c r="B196" a="1"/>
  <c r="B196" s="1"/>
  <c r="A196" a="1"/>
  <c r="A196" s="1"/>
  <c r="C89" i="6" a="1"/>
  <c r="C89" s="1"/>
  <c r="B89" a="1"/>
  <c r="B89" s="1"/>
  <c r="F89"/>
  <c r="A89" a="1"/>
  <c r="A89" s="1"/>
  <c r="C44" i="12" a="1"/>
  <c r="C44" s="1"/>
  <c r="B44" a="1"/>
  <c r="B44" s="1"/>
  <c r="A44" a="1"/>
  <c r="A44" s="1"/>
  <c r="E44"/>
  <c r="B106" i="10" a="1"/>
  <c r="B106" s="1"/>
  <c r="A106" a="1"/>
  <c r="A106" s="1"/>
  <c r="E106"/>
  <c r="C106" a="1"/>
  <c r="C106" s="1"/>
  <c r="A188" i="12" a="1"/>
  <c r="A188" s="1"/>
  <c r="E188"/>
  <c r="C188" a="1"/>
  <c r="C188" s="1"/>
  <c r="B188" a="1"/>
  <c r="B188" s="1"/>
  <c r="A49" i="6" a="1"/>
  <c r="A49" s="1"/>
  <c r="F49"/>
  <c r="C49" a="1"/>
  <c r="C49" s="1"/>
  <c r="B49" a="1"/>
  <c r="B49" s="1"/>
  <c r="C239" a="1"/>
  <c r="C239" s="1"/>
  <c r="B239" a="1"/>
  <c r="B239" s="1"/>
  <c r="A239" a="1"/>
  <c r="A239" s="1"/>
  <c r="F239"/>
  <c r="A205" i="14" a="1"/>
  <c r="A205" s="1"/>
  <c r="B205" a="1"/>
  <c r="B205" s="1"/>
  <c r="E205"/>
  <c r="C205" a="1"/>
  <c r="C205" s="1"/>
  <c r="A124" a="1"/>
  <c r="A124" s="1"/>
  <c r="C124" a="1"/>
  <c r="C124" s="1"/>
  <c r="B124" a="1"/>
  <c r="B124" s="1"/>
  <c r="E124"/>
  <c r="E59"/>
  <c r="C59" a="1"/>
  <c r="C59" s="1"/>
  <c r="B59" a="1"/>
  <c r="B59" s="1"/>
  <c r="A59" a="1"/>
  <c r="A59" s="1"/>
  <c r="E150"/>
  <c r="C150" a="1"/>
  <c r="C150" s="1"/>
  <c r="B150" a="1"/>
  <c r="B150" s="1"/>
  <c r="A150" a="1"/>
  <c r="A150" s="1"/>
  <c r="E114" i="10"/>
  <c r="B114" a="1"/>
  <c r="B114" s="1"/>
  <c r="A114" a="1"/>
  <c r="A114" s="1"/>
  <c r="C114" a="1"/>
  <c r="C114" s="1"/>
  <c r="A80" a="1"/>
  <c r="A80" s="1"/>
  <c r="E80"/>
  <c r="C80" a="1"/>
  <c r="C80" s="1"/>
  <c r="B80" a="1"/>
  <c r="B80" s="1"/>
  <c r="C46" i="6" a="1"/>
  <c r="C46" s="1"/>
  <c r="B46" a="1"/>
  <c r="B46" s="1"/>
  <c r="A46" a="1"/>
  <c r="A46" s="1"/>
  <c r="F46"/>
  <c r="A56" i="10" a="1"/>
  <c r="A56" s="1"/>
  <c r="E56"/>
  <c r="C56" a="1"/>
  <c r="C56" s="1"/>
  <c r="B56" a="1"/>
  <c r="B56" s="1"/>
  <c r="E137" i="12"/>
  <c r="C137" a="1"/>
  <c r="C137" s="1"/>
  <c r="B137" a="1"/>
  <c r="B137" s="1"/>
  <c r="A137" a="1"/>
  <c r="A137" s="1"/>
  <c r="E279"/>
  <c r="C279" a="1"/>
  <c r="C279" s="1"/>
  <c r="B279" a="1"/>
  <c r="B279" s="1"/>
  <c r="A279" a="1"/>
  <c r="A279" s="1"/>
  <c r="E13" i="10"/>
  <c r="C13" a="1"/>
  <c r="C13" s="1"/>
  <c r="B13" a="1"/>
  <c r="B13" s="1"/>
  <c r="A13" a="1"/>
  <c r="A13" s="1"/>
  <c r="C220" i="6" a="1"/>
  <c r="C220" s="1"/>
  <c r="B220" a="1"/>
  <c r="B220" s="1"/>
  <c r="A220" a="1"/>
  <c r="A220" s="1"/>
  <c r="F220"/>
  <c r="C285" i="8" a="1"/>
  <c r="C285" s="1"/>
  <c r="B285" a="1"/>
  <c r="B285" s="1"/>
  <c r="A285" a="1"/>
  <c r="A285" s="1"/>
  <c r="E168" i="12"/>
  <c r="A168" a="1"/>
  <c r="A168" s="1"/>
  <c r="C168" a="1"/>
  <c r="C168" s="1"/>
  <c r="B168" a="1"/>
  <c r="B168" s="1"/>
  <c r="A85" i="10" a="1"/>
  <c r="A85" s="1"/>
  <c r="E85"/>
  <c r="C85" a="1"/>
  <c r="C85" s="1"/>
  <c r="B85" a="1"/>
  <c r="B85" s="1"/>
  <c r="E25" i="12"/>
  <c r="C25" a="1"/>
  <c r="C25" s="1"/>
  <c r="A25" a="1"/>
  <c r="A25" s="1"/>
  <c r="B25" a="1"/>
  <c r="B25" s="1"/>
  <c r="C88" i="15" a="1"/>
  <c r="C88" s="1"/>
  <c r="B88" a="1"/>
  <c r="B88" s="1"/>
  <c r="A88" a="1"/>
  <c r="A88" s="1"/>
  <c r="E88"/>
  <c r="E173"/>
  <c r="B173" a="1"/>
  <c r="B173" s="1"/>
  <c r="A173" a="1"/>
  <c r="A173" s="1"/>
  <c r="C173" a="1"/>
  <c r="C173" s="1"/>
  <c r="A16" a="1"/>
  <c r="A16" s="1"/>
  <c r="B16" a="1"/>
  <c r="B16" s="1"/>
  <c r="E16"/>
  <c r="C16" a="1"/>
  <c r="C16" s="1"/>
  <c r="C140" a="1"/>
  <c r="C140" s="1"/>
  <c r="E140"/>
  <c r="B140" a="1"/>
  <c r="B140" s="1"/>
  <c r="A140" a="1"/>
  <c r="A140" s="1"/>
  <c r="A232" a="1"/>
  <c r="A232" s="1"/>
  <c r="E232"/>
  <c r="C232" a="1"/>
  <c r="C232" s="1"/>
  <c r="B232" a="1"/>
  <c r="B232" s="1"/>
  <c r="C122" i="10" a="1"/>
  <c r="C122" s="1"/>
  <c r="B122" a="1"/>
  <c r="B122" s="1"/>
  <c r="A122" a="1"/>
  <c r="A122" s="1"/>
  <c r="E122"/>
  <c r="A91" i="8" a="1"/>
  <c r="A91" s="1"/>
  <c r="E91"/>
  <c r="C91" a="1"/>
  <c r="C91" s="1"/>
  <c r="B91" a="1"/>
  <c r="B91" s="1"/>
  <c r="F231" i="6"/>
  <c r="C231" a="1"/>
  <c r="C231" s="1"/>
  <c r="B231" a="1"/>
  <c r="B231" s="1"/>
  <c r="A231" a="1"/>
  <c r="A231" s="1"/>
  <c r="E185" i="12"/>
  <c r="C185" a="1"/>
  <c r="C185" s="1"/>
  <c r="B185" a="1"/>
  <c r="B185" s="1"/>
  <c r="A185" a="1"/>
  <c r="A185" s="1"/>
  <c r="E9" i="8"/>
  <c r="A9" s="1" a="1"/>
  <c r="A9" s="1"/>
  <c r="B99" i="10" a="1"/>
  <c r="B99" s="1"/>
  <c r="A99" a="1"/>
  <c r="A99" s="1"/>
  <c r="C99" a="1"/>
  <c r="C99" s="1"/>
  <c r="E99"/>
  <c r="A211" i="12" a="1"/>
  <c r="A211" s="1"/>
  <c r="C211" a="1"/>
  <c r="C211" s="1"/>
  <c r="B211" a="1"/>
  <c r="B211" s="1"/>
  <c r="E211"/>
  <c r="A87" i="14" a="1"/>
  <c r="A87" s="1"/>
  <c r="E87"/>
  <c r="C87" a="1"/>
  <c r="C87" s="1"/>
  <c r="B87" a="1"/>
  <c r="B87" s="1"/>
  <c r="B18" a="1"/>
  <c r="B18" s="1"/>
  <c r="A18" a="1"/>
  <c r="A18" s="1"/>
  <c r="C18" a="1"/>
  <c r="C18" s="1"/>
  <c r="E18"/>
  <c r="E108"/>
  <c r="C108" a="1"/>
  <c r="C108" s="1"/>
  <c r="B108" a="1"/>
  <c r="B108" s="1"/>
  <c r="A108" a="1"/>
  <c r="A108" s="1"/>
  <c r="C115" a="1"/>
  <c r="C115" s="1"/>
  <c r="E115"/>
  <c r="B115" a="1"/>
  <c r="B115" s="1"/>
  <c r="A115" a="1"/>
  <c r="A115" s="1"/>
  <c r="B105" i="12" a="1"/>
  <c r="B105" s="1"/>
  <c r="A105" a="1"/>
  <c r="A105" s="1"/>
  <c r="E105"/>
  <c r="C105" a="1"/>
  <c r="C105" s="1"/>
  <c r="C201" i="8" a="1"/>
  <c r="C201" s="1"/>
  <c r="B201" a="1"/>
  <c r="B201" s="1"/>
  <c r="E201"/>
  <c r="A201" a="1"/>
  <c r="A201" s="1"/>
  <c r="E220" i="12"/>
  <c r="C220" a="1"/>
  <c r="C220" s="1"/>
  <c r="B220" a="1"/>
  <c r="B220" s="1"/>
  <c r="A220" a="1"/>
  <c r="A220" s="1"/>
  <c r="B80" a="1"/>
  <c r="B80" s="1"/>
  <c r="A80" a="1"/>
  <c r="A80" s="1"/>
  <c r="E80"/>
  <c r="C80" a="1"/>
  <c r="C80" s="1"/>
  <c r="A195" a="1"/>
  <c r="A195" s="1"/>
  <c r="E195"/>
  <c r="C195" a="1"/>
  <c r="C195" s="1"/>
  <c r="B195" a="1"/>
  <c r="B195" s="1"/>
  <c r="E14" i="8"/>
  <c r="C14" a="1"/>
  <c r="C14" s="1"/>
  <c r="B14" a="1"/>
  <c r="B14" s="1"/>
  <c r="A14" a="1"/>
  <c r="A14" s="1"/>
  <c r="A12" i="12" a="1"/>
  <c r="A12" s="1"/>
  <c r="B12" a="1"/>
  <c r="B12" s="1"/>
  <c r="E12"/>
  <c r="C12" a="1"/>
  <c r="C12" s="1"/>
  <c r="E80" i="8"/>
  <c r="C80" a="1"/>
  <c r="C80" s="1"/>
  <c r="B80" a="1"/>
  <c r="B80" s="1"/>
  <c r="A80" a="1"/>
  <c r="A80" s="1"/>
  <c r="B150" i="12" a="1"/>
  <c r="B150" s="1"/>
  <c r="A150" a="1"/>
  <c r="A150" s="1"/>
  <c r="E150"/>
  <c r="C150" a="1"/>
  <c r="C150" s="1"/>
  <c r="F208" i="6"/>
  <c r="C208" a="1"/>
  <c r="C208" s="1"/>
  <c r="A208" a="1"/>
  <c r="A208" s="1"/>
  <c r="B208" a="1"/>
  <c r="B208" s="1"/>
  <c r="E223" i="8"/>
  <c r="C223" a="1"/>
  <c r="C223" s="1"/>
  <c r="A223" a="1"/>
  <c r="A223" s="1"/>
  <c r="B223" a="1"/>
  <c r="B223" s="1"/>
  <c r="C29" i="15" a="1"/>
  <c r="C29" s="1"/>
  <c r="A29" a="1"/>
  <c r="A29" s="1"/>
  <c r="B29" a="1"/>
  <c r="B29" s="1"/>
  <c r="E29"/>
  <c r="E5"/>
  <c r="A5" s="1" a="1"/>
  <c r="A5" s="1"/>
  <c r="C33" a="1"/>
  <c r="C33" s="1"/>
  <c r="E33"/>
  <c r="B33" a="1"/>
  <c r="B33" s="1"/>
  <c r="A33" a="1"/>
  <c r="A33" s="1"/>
  <c r="A213" a="1"/>
  <c r="A213" s="1"/>
  <c r="E213"/>
  <c r="C213" a="1"/>
  <c r="C213" s="1"/>
  <c r="B213" a="1"/>
  <c r="B213" s="1"/>
  <c r="E209" i="12"/>
  <c r="C209" a="1"/>
  <c r="C209" s="1"/>
  <c r="B209" a="1"/>
  <c r="B209" s="1"/>
  <c r="A209" a="1"/>
  <c r="A209" s="1"/>
  <c r="F90" i="6"/>
  <c r="C90" a="1"/>
  <c r="C90" s="1"/>
  <c r="B90" a="1"/>
  <c r="B90" s="1"/>
  <c r="A90" a="1"/>
  <c r="A90" s="1"/>
  <c r="E33" i="8"/>
  <c r="C33" a="1"/>
  <c r="C33" s="1"/>
  <c r="B33" a="1"/>
  <c r="B33" s="1"/>
  <c r="A33" a="1"/>
  <c r="A33" s="1"/>
  <c r="C132" i="6" a="1"/>
  <c r="C132" s="1"/>
  <c r="B132" a="1"/>
  <c r="B132" s="1"/>
  <c r="F132"/>
  <c r="A132" a="1"/>
  <c r="A132" s="1"/>
  <c r="C102" i="10" a="1"/>
  <c r="C102" s="1"/>
  <c r="B102" a="1"/>
  <c r="B102" s="1"/>
  <c r="E102"/>
  <c r="A102" a="1"/>
  <c r="A102" s="1"/>
  <c r="F102" i="6"/>
  <c r="C102" a="1"/>
  <c r="C102" s="1"/>
  <c r="B102" a="1"/>
  <c r="B102" s="1"/>
  <c r="A102" a="1"/>
  <c r="A102" s="1"/>
  <c r="E173" i="10"/>
  <c r="C173" a="1"/>
  <c r="C173" s="1"/>
  <c r="B173" a="1"/>
  <c r="B173" s="1"/>
  <c r="A173" a="1"/>
  <c r="A173" s="1"/>
  <c r="E53" i="12"/>
  <c r="C53" a="1"/>
  <c r="C53" s="1"/>
  <c r="B53" a="1"/>
  <c r="B53" s="1"/>
  <c r="A53" a="1"/>
  <c r="A53" s="1"/>
  <c r="C227" i="14" a="1"/>
  <c r="C227" s="1"/>
  <c r="B227" a="1"/>
  <c r="B227" s="1"/>
  <c r="A227" a="1"/>
  <c r="A227" s="1"/>
  <c r="E227"/>
  <c r="A173" a="1"/>
  <c r="A173" s="1"/>
  <c r="C173" a="1"/>
  <c r="C173" s="1"/>
  <c r="B173" a="1"/>
  <c r="B173" s="1"/>
  <c r="E173"/>
  <c r="A37" a="1"/>
  <c r="A37" s="1"/>
  <c r="C37" a="1"/>
  <c r="C37" s="1"/>
  <c r="B37" a="1"/>
  <c r="B37" s="1"/>
  <c r="E37"/>
  <c r="A89" a="1"/>
  <c r="A89" s="1"/>
  <c r="C89" a="1"/>
  <c r="C89" s="1"/>
  <c r="B89" a="1"/>
  <c r="B89" s="1"/>
  <c r="E89"/>
  <c r="E166"/>
  <c r="C166" a="1"/>
  <c r="C166" s="1"/>
  <c r="B166" a="1"/>
  <c r="B166" s="1"/>
  <c r="A166" a="1"/>
  <c r="A166" s="1"/>
  <c r="A41" i="6" a="1"/>
  <c r="A41" s="1"/>
  <c r="B41" a="1"/>
  <c r="B41" s="1"/>
  <c r="F41"/>
  <c r="C41" a="1"/>
  <c r="C41" s="1"/>
  <c r="E62" i="12"/>
  <c r="C62" a="1"/>
  <c r="C62" s="1"/>
  <c r="B62" a="1"/>
  <c r="B62" s="1"/>
  <c r="A62" a="1"/>
  <c r="A62" s="1"/>
  <c r="E169" i="8"/>
  <c r="C169" a="1"/>
  <c r="C169" s="1"/>
  <c r="B169" a="1"/>
  <c r="B169" s="1"/>
  <c r="A169" a="1"/>
  <c r="A169" s="1"/>
  <c r="B79" i="6" a="1"/>
  <c r="B79" s="1"/>
  <c r="A79" a="1"/>
  <c r="A79" s="1"/>
  <c r="F79"/>
  <c r="C79" a="1"/>
  <c r="C79" s="1"/>
  <c r="E45" i="8"/>
  <c r="A45" a="1"/>
  <c r="A45" s="1"/>
  <c r="C45" a="1"/>
  <c r="C45" s="1"/>
  <c r="B45" a="1"/>
  <c r="B45" s="1"/>
  <c r="E270" i="12"/>
  <c r="C270" a="1"/>
  <c r="C270" s="1"/>
  <c r="B270" a="1"/>
  <c r="B270" s="1"/>
  <c r="A270" a="1"/>
  <c r="A270" s="1"/>
  <c r="E135" i="10"/>
  <c r="A135" a="1"/>
  <c r="A135" s="1"/>
  <c r="C135" a="1"/>
  <c r="C135" s="1"/>
  <c r="B135" a="1"/>
  <c r="B135" s="1"/>
  <c r="E259" i="12"/>
  <c r="C259" a="1"/>
  <c r="C259" s="1"/>
  <c r="B259" a="1"/>
  <c r="B259" s="1"/>
  <c r="A259" a="1"/>
  <c r="A259" s="1"/>
  <c r="E84" i="10"/>
  <c r="C84" a="1"/>
  <c r="C84" s="1"/>
  <c r="A84" a="1"/>
  <c r="A84" s="1"/>
  <c r="B84" a="1"/>
  <c r="B84" s="1"/>
  <c r="C193" i="8" a="1"/>
  <c r="C193" s="1"/>
  <c r="B193" a="1"/>
  <c r="B193" s="1"/>
  <c r="A193" a="1"/>
  <c r="A193" s="1"/>
  <c r="E193"/>
  <c r="A56" i="6" a="1"/>
  <c r="A56" s="1"/>
  <c r="F56"/>
  <c r="B56" a="1"/>
  <c r="B56" s="1"/>
  <c r="C56" a="1"/>
  <c r="C56" s="1"/>
  <c r="AN12" i="11"/>
  <c r="AO24" i="9"/>
  <c r="C22" i="6" a="1"/>
  <c r="C22" s="1"/>
  <c r="B22" a="1"/>
  <c r="B22" s="1"/>
  <c r="A22" a="1"/>
  <c r="A22" s="1"/>
  <c r="F22"/>
  <c r="E230" i="10"/>
  <c r="C230" a="1"/>
  <c r="C230" s="1"/>
  <c r="B230" a="1"/>
  <c r="B230" s="1"/>
  <c r="A230" a="1"/>
  <c r="A230" s="1"/>
  <c r="A98" i="15" a="1"/>
  <c r="A98" s="1"/>
  <c r="E98"/>
  <c r="C98" a="1"/>
  <c r="C98" s="1"/>
  <c r="B98" a="1"/>
  <c r="B98" s="1"/>
  <c r="C21" a="1"/>
  <c r="C21" s="1"/>
  <c r="E21"/>
  <c r="B21" a="1"/>
  <c r="B21" s="1"/>
  <c r="A21" a="1"/>
  <c r="A21" s="1"/>
  <c r="E49"/>
  <c r="C49" a="1"/>
  <c r="C49" s="1"/>
  <c r="B49" a="1"/>
  <c r="B49" s="1"/>
  <c r="A49" a="1"/>
  <c r="A49" s="1"/>
  <c r="C221" a="1"/>
  <c r="C221" s="1"/>
  <c r="B221" a="1"/>
  <c r="B221" s="1"/>
  <c r="A221" a="1"/>
  <c r="A221" s="1"/>
  <c r="E221"/>
  <c r="F55" i="6"/>
  <c r="A55" a="1"/>
  <c r="A55" s="1"/>
  <c r="C55" a="1"/>
  <c r="C55" s="1"/>
  <c r="B55" a="1"/>
  <c r="B55" s="1"/>
  <c r="C111" a="1"/>
  <c r="C111" s="1"/>
  <c r="B111" a="1"/>
  <c r="B111" s="1"/>
  <c r="A111" a="1"/>
  <c r="A111" s="1"/>
  <c r="F111"/>
  <c r="C138" i="12" a="1"/>
  <c r="C138" s="1"/>
  <c r="B138" a="1"/>
  <c r="B138" s="1"/>
  <c r="A138" a="1"/>
  <c r="A138" s="1"/>
  <c r="E138"/>
  <c r="A38" a="1"/>
  <c r="A38" s="1"/>
  <c r="B38" a="1"/>
  <c r="B38" s="1"/>
  <c r="C38" a="1"/>
  <c r="C38" s="1"/>
  <c r="E38"/>
  <c r="C288" a="1"/>
  <c r="C288" s="1"/>
  <c r="B288" a="1"/>
  <c r="B288" s="1"/>
  <c r="A288" a="1"/>
  <c r="A288" s="1"/>
  <c r="E288"/>
  <c r="B154" a="1"/>
  <c r="B154" s="1"/>
  <c r="A154" a="1"/>
  <c r="A154" s="1"/>
  <c r="E154"/>
  <c r="C154" a="1"/>
  <c r="C154" s="1"/>
  <c r="A72" i="6" a="1"/>
  <c r="A72" s="1"/>
  <c r="B72" a="1"/>
  <c r="B72" s="1"/>
  <c r="F72"/>
  <c r="C72" a="1"/>
  <c r="C72" s="1"/>
  <c r="B163" i="10" a="1"/>
  <c r="B163" s="1"/>
  <c r="A163" a="1"/>
  <c r="A163" s="1"/>
  <c r="E163"/>
  <c r="C163" a="1"/>
  <c r="C163" s="1"/>
  <c r="B75" a="1"/>
  <c r="B75" s="1"/>
  <c r="A75" a="1"/>
  <c r="A75" s="1"/>
  <c r="E75"/>
  <c r="C75" a="1"/>
  <c r="C75" s="1"/>
  <c r="E50" i="15"/>
  <c r="A50" a="1"/>
  <c r="A50" s="1"/>
  <c r="C50" a="1"/>
  <c r="C50" s="1"/>
  <c r="B50" a="1"/>
  <c r="B50" s="1"/>
  <c r="A48" a="1"/>
  <c r="A48" s="1"/>
  <c r="E48"/>
  <c r="C48" a="1"/>
  <c r="C48" s="1"/>
  <c r="B48" a="1"/>
  <c r="B48" s="1"/>
  <c r="C72" a="1"/>
  <c r="C72" s="1"/>
  <c r="E72"/>
  <c r="B72" a="1"/>
  <c r="B72" s="1"/>
  <c r="A72" a="1"/>
  <c r="A72" s="1"/>
  <c r="E241"/>
  <c r="C241" a="1"/>
  <c r="C241" s="1"/>
  <c r="B241" a="1"/>
  <c r="B241" s="1"/>
  <c r="A241" a="1"/>
  <c r="A241" s="1"/>
  <c r="B145" a="1"/>
  <c r="B145" s="1"/>
  <c r="C145" a="1"/>
  <c r="C145" s="1"/>
  <c r="E145"/>
  <c r="A145" a="1"/>
  <c r="A145" s="1"/>
  <c r="A248" a="1"/>
  <c r="A248" s="1"/>
  <c r="E248"/>
  <c r="C248" a="1"/>
  <c r="C248" s="1"/>
  <c r="B248" a="1"/>
  <c r="B248" s="1"/>
  <c r="E196" i="10"/>
  <c r="C196" a="1"/>
  <c r="C196" s="1"/>
  <c r="B196" a="1"/>
  <c r="B196" s="1"/>
  <c r="A196" a="1"/>
  <c r="A196" s="1"/>
  <c r="B239" i="12" a="1"/>
  <c r="B239" s="1"/>
  <c r="A239" a="1"/>
  <c r="A239" s="1"/>
  <c r="E239"/>
  <c r="C239" a="1"/>
  <c r="C239" s="1"/>
  <c r="E26" i="10"/>
  <c r="C26" a="1"/>
  <c r="C26" s="1"/>
  <c r="A26" a="1"/>
  <c r="A26" s="1"/>
  <c r="B26" a="1"/>
  <c r="B26" s="1"/>
  <c r="C215" i="12" a="1"/>
  <c r="C215" s="1"/>
  <c r="B215" a="1"/>
  <c r="B215" s="1"/>
  <c r="A215" a="1"/>
  <c r="A215" s="1"/>
  <c r="E215"/>
  <c r="B178" i="10" a="1"/>
  <c r="B178" s="1"/>
  <c r="A178" a="1"/>
  <c r="A178" s="1"/>
  <c r="E178"/>
  <c r="C178" a="1"/>
  <c r="C178" s="1"/>
  <c r="A128" a="1"/>
  <c r="A128" s="1"/>
  <c r="E128"/>
  <c r="B128" a="1"/>
  <c r="B128" s="1"/>
  <c r="C128" a="1"/>
  <c r="C128" s="1"/>
  <c r="A80" i="15" a="1"/>
  <c r="A80" s="1"/>
  <c r="E80"/>
  <c r="C80" a="1"/>
  <c r="C80" s="1"/>
  <c r="B80" a="1"/>
  <c r="B80" s="1"/>
  <c r="C82" a="1"/>
  <c r="C82" s="1"/>
  <c r="B82" a="1"/>
  <c r="B82" s="1"/>
  <c r="A82" a="1"/>
  <c r="A82" s="1"/>
  <c r="E82"/>
  <c r="E123"/>
  <c r="C123" a="1"/>
  <c r="C123" s="1"/>
  <c r="B123" a="1"/>
  <c r="B123" s="1"/>
  <c r="A123" a="1"/>
  <c r="A123" s="1"/>
  <c r="A3" a="1"/>
  <c r="A3" s="1"/>
  <c r="E3"/>
  <c r="C3" s="1" a="1"/>
  <c r="C3" s="1"/>
  <c r="B153" a="1"/>
  <c r="B153" s="1"/>
  <c r="E153"/>
  <c r="C153" a="1"/>
  <c r="C153" s="1"/>
  <c r="A153" a="1"/>
  <c r="A153" s="1"/>
  <c r="A274" i="8" a="1"/>
  <c r="A274" s="1"/>
  <c r="C274" a="1"/>
  <c r="C274" s="1"/>
  <c r="B274" a="1"/>
  <c r="B274" s="1"/>
  <c r="E148" i="10"/>
  <c r="A148" a="1"/>
  <c r="A148" s="1"/>
  <c r="B148" a="1"/>
  <c r="B148" s="1"/>
  <c r="C148" a="1"/>
  <c r="C148" s="1"/>
  <c r="C257" i="6" a="1"/>
  <c r="C257" s="1"/>
  <c r="B257" a="1"/>
  <c r="B257" s="1"/>
  <c r="A257" a="1"/>
  <c r="A257" s="1"/>
  <c r="E50" i="12"/>
  <c r="A50" a="1"/>
  <c r="A50" s="1"/>
  <c r="C50" a="1"/>
  <c r="C50" s="1"/>
  <c r="B50" a="1"/>
  <c r="B50" s="1"/>
  <c r="F182" i="6"/>
  <c r="C182" a="1"/>
  <c r="C182" s="1"/>
  <c r="B182" a="1"/>
  <c r="B182" s="1"/>
  <c r="A182" a="1"/>
  <c r="A182" s="1"/>
  <c r="B141" i="10" a="1"/>
  <c r="B141" s="1"/>
  <c r="A141" a="1"/>
  <c r="A141" s="1"/>
  <c r="E141"/>
  <c r="C141" a="1"/>
  <c r="C141" s="1"/>
  <c r="A240" i="12" a="1"/>
  <c r="A240" s="1"/>
  <c r="C240" a="1"/>
  <c r="C240" s="1"/>
  <c r="B240" a="1"/>
  <c r="B240" s="1"/>
  <c r="E240"/>
  <c r="A75" i="15" a="1"/>
  <c r="A75" s="1"/>
  <c r="B75" a="1"/>
  <c r="B75" s="1"/>
  <c r="E75"/>
  <c r="C75" a="1"/>
  <c r="C75" s="1"/>
  <c r="E11"/>
  <c r="A11" a="1"/>
  <c r="A11" s="1"/>
  <c r="B11" a="1"/>
  <c r="B11" s="1"/>
  <c r="C11" a="1"/>
  <c r="C11" s="1"/>
  <c r="A62" a="1"/>
  <c r="A62" s="1"/>
  <c r="B62" a="1"/>
  <c r="B62" s="1"/>
  <c r="E62"/>
  <c r="C62" a="1"/>
  <c r="C62" s="1"/>
  <c r="E125"/>
  <c r="B125" a="1"/>
  <c r="B125" s="1"/>
  <c r="A125" a="1"/>
  <c r="A125" s="1"/>
  <c r="C125" a="1"/>
  <c r="C125" s="1"/>
  <c r="A102" a="1"/>
  <c r="A102" s="1"/>
  <c r="C102" a="1"/>
  <c r="C102" s="1"/>
  <c r="B102" a="1"/>
  <c r="B102" s="1"/>
  <c r="E102"/>
  <c r="E119"/>
  <c r="B119" a="1"/>
  <c r="B119" s="1"/>
  <c r="C119" a="1"/>
  <c r="C119" s="1"/>
  <c r="A119" a="1"/>
  <c r="A119" s="1"/>
  <c r="C60" a="1"/>
  <c r="C60" s="1"/>
  <c r="A60" a="1"/>
  <c r="A60" s="1"/>
  <c r="E60"/>
  <c r="B60" a="1"/>
  <c r="B60" s="1"/>
  <c r="B161" a="1"/>
  <c r="B161" s="1"/>
  <c r="E161"/>
  <c r="C161" a="1"/>
  <c r="C161" s="1"/>
  <c r="A161" a="1"/>
  <c r="A161" s="1"/>
  <c r="C183" a="1"/>
  <c r="C183" s="1"/>
  <c r="E183"/>
  <c r="B183" a="1"/>
  <c r="B183" s="1"/>
  <c r="A183" a="1"/>
  <c r="A183" s="1"/>
  <c r="E48" i="8"/>
  <c r="C48" a="1"/>
  <c r="C48" s="1"/>
  <c r="B48" a="1"/>
  <c r="B48" s="1"/>
  <c r="A48" a="1"/>
  <c r="A48" s="1"/>
  <c r="C211" i="10" a="1"/>
  <c r="C211" s="1"/>
  <c r="B211" a="1"/>
  <c r="B211" s="1"/>
  <c r="A211" a="1"/>
  <c r="A211" s="1"/>
  <c r="E211"/>
  <c r="F83" i="6"/>
  <c r="C83" a="1"/>
  <c r="C83" s="1"/>
  <c r="B83" a="1"/>
  <c r="B83" s="1"/>
  <c r="A83" a="1"/>
  <c r="A83" s="1"/>
  <c r="F27"/>
  <c r="C27" a="1"/>
  <c r="C27" s="1"/>
  <c r="B27" a="1"/>
  <c r="B27" s="1"/>
  <c r="A27" a="1"/>
  <c r="A27" s="1"/>
  <c r="C223" i="10" a="1"/>
  <c r="C223" s="1"/>
  <c r="B223" a="1"/>
  <c r="B223" s="1"/>
  <c r="A223" a="1"/>
  <c r="A223" s="1"/>
  <c r="E223"/>
  <c r="F243" i="6"/>
  <c r="C243" a="1"/>
  <c r="C243" s="1"/>
  <c r="B243" a="1"/>
  <c r="B243" s="1"/>
  <c r="A243" a="1"/>
  <c r="A243" s="1"/>
  <c r="A123" i="8" a="1"/>
  <c r="A123" s="1"/>
  <c r="C123" a="1"/>
  <c r="C123" s="1"/>
  <c r="B123" a="1"/>
  <c r="B123" s="1"/>
  <c r="E123"/>
  <c r="E3" i="10"/>
  <c r="C3" s="1" a="1"/>
  <c r="C3" s="1"/>
  <c r="B3" a="1"/>
  <c r="B3" s="1"/>
  <c r="F192" i="6"/>
  <c r="C192" a="1"/>
  <c r="C192" s="1"/>
  <c r="B192" a="1"/>
  <c r="B192" s="1"/>
  <c r="A192" a="1"/>
  <c r="A192" s="1"/>
  <c r="E155" i="12"/>
  <c r="C155" a="1"/>
  <c r="C155" s="1"/>
  <c r="B155" a="1"/>
  <c r="B155" s="1"/>
  <c r="A155" a="1"/>
  <c r="A155" s="1"/>
  <c r="A35" a="1"/>
  <c r="A35" s="1"/>
  <c r="C35" a="1"/>
  <c r="C35" s="1"/>
  <c r="B35" a="1"/>
  <c r="B35" s="1"/>
  <c r="E35"/>
  <c r="F241" i="6"/>
  <c r="C241" a="1"/>
  <c r="C241" s="1"/>
  <c r="B241" a="1"/>
  <c r="B241" s="1"/>
  <c r="A241" a="1"/>
  <c r="A241" s="1"/>
  <c r="B248" i="10" a="1"/>
  <c r="B248" s="1"/>
  <c r="A248" a="1"/>
  <c r="A248" s="1"/>
  <c r="E248"/>
  <c r="C248" a="1"/>
  <c r="C248" s="1"/>
  <c r="B189" i="12" a="1"/>
  <c r="B189" s="1"/>
  <c r="A189" a="1"/>
  <c r="A189" s="1"/>
  <c r="E189"/>
  <c r="C189" a="1"/>
  <c r="C189" s="1"/>
  <c r="F150" i="6"/>
  <c r="C150" a="1"/>
  <c r="C150" s="1"/>
  <c r="B150" a="1"/>
  <c r="B150" s="1"/>
  <c r="A150" a="1"/>
  <c r="A150" s="1"/>
  <c r="E165" i="15"/>
  <c r="C165" a="1"/>
  <c r="C165" s="1"/>
  <c r="B165" a="1"/>
  <c r="B165" s="1"/>
  <c r="A165" a="1"/>
  <c r="A165" s="1"/>
  <c r="E146"/>
  <c r="C146" a="1"/>
  <c r="C146" s="1"/>
  <c r="B146" a="1"/>
  <c r="B146" s="1"/>
  <c r="A146" a="1"/>
  <c r="A146" s="1"/>
  <c r="B58" a="1"/>
  <c r="B58" s="1"/>
  <c r="A58" a="1"/>
  <c r="A58" s="1"/>
  <c r="C58" a="1"/>
  <c r="C58" s="1"/>
  <c r="E58"/>
  <c r="A240" a="1"/>
  <c r="A240" s="1"/>
  <c r="E240"/>
  <c r="C240" a="1"/>
  <c r="C240" s="1"/>
  <c r="B240" a="1"/>
  <c r="B240" s="1"/>
  <c r="E90"/>
  <c r="C90" a="1"/>
  <c r="C90" s="1"/>
  <c r="B90" a="1"/>
  <c r="B90" s="1"/>
  <c r="A90" a="1"/>
  <c r="A90" s="1"/>
  <c r="B245" a="1"/>
  <c r="B245" s="1"/>
  <c r="C245" a="1"/>
  <c r="C245" s="1"/>
  <c r="E245"/>
  <c r="A245" a="1"/>
  <c r="A245" s="1"/>
  <c r="E155"/>
  <c r="C155" a="1"/>
  <c r="C155" s="1"/>
  <c r="B155" a="1"/>
  <c r="B155" s="1"/>
  <c r="A155" a="1"/>
  <c r="A155" s="1"/>
  <c r="C104" a="1"/>
  <c r="C104" s="1"/>
  <c r="E104"/>
  <c r="B104" a="1"/>
  <c r="B104" s="1"/>
  <c r="A104" a="1"/>
  <c r="A104" s="1"/>
  <c r="B149" a="1"/>
  <c r="B149" s="1"/>
  <c r="A149" a="1"/>
  <c r="A149" s="1"/>
  <c r="C149" a="1"/>
  <c r="C149" s="1"/>
  <c r="E149"/>
  <c r="E127"/>
  <c r="C127" a="1"/>
  <c r="C127" s="1"/>
  <c r="B127" a="1"/>
  <c r="B127" s="1"/>
  <c r="A127" a="1"/>
  <c r="A127" s="1"/>
  <c r="C68" a="1"/>
  <c r="C68" s="1"/>
  <c r="E68"/>
  <c r="A68" a="1"/>
  <c r="A68" s="1"/>
  <c r="B68" a="1"/>
  <c r="B68" s="1"/>
  <c r="B26" a="1"/>
  <c r="B26" s="1"/>
  <c r="C26" a="1"/>
  <c r="C26" s="1"/>
  <c r="A26" a="1"/>
  <c r="A26" s="1"/>
  <c r="E26"/>
  <c r="E170"/>
  <c r="B170" a="1"/>
  <c r="B170" s="1"/>
  <c r="C170" a="1"/>
  <c r="C170" s="1"/>
  <c r="A170" a="1"/>
  <c r="A170" s="1"/>
  <c r="C193" a="1"/>
  <c r="C193" s="1"/>
  <c r="B193" a="1"/>
  <c r="B193" s="1"/>
  <c r="A193" a="1"/>
  <c r="A193" s="1"/>
  <c r="E193"/>
  <c r="A210" a="1"/>
  <c r="A210" s="1"/>
  <c r="E210"/>
  <c r="C210" a="1"/>
  <c r="C210" s="1"/>
  <c r="B210" a="1"/>
  <c r="B210" s="1"/>
  <c r="A198" i="8" a="1"/>
  <c r="A198" s="1"/>
  <c r="E198"/>
  <c r="B198" a="1"/>
  <c r="B198" s="1"/>
  <c r="C198" a="1"/>
  <c r="C198" s="1"/>
  <c r="C217" i="6" a="1"/>
  <c r="C217" s="1"/>
  <c r="B217" a="1"/>
  <c r="B217" s="1"/>
  <c r="F217"/>
  <c r="A217" a="1"/>
  <c r="A217" s="1"/>
  <c r="F113"/>
  <c r="C113" a="1"/>
  <c r="C113" s="1"/>
  <c r="B113" a="1"/>
  <c r="B113" s="1"/>
  <c r="A113" a="1"/>
  <c r="A113" s="1"/>
  <c r="A273" i="8" a="1"/>
  <c r="A273" s="1"/>
  <c r="C273" a="1"/>
  <c r="C273" s="1"/>
  <c r="B273" a="1"/>
  <c r="B273" s="1"/>
  <c r="C54" i="10" a="1"/>
  <c r="C54" s="1"/>
  <c r="B54" a="1"/>
  <c r="B54" s="1"/>
  <c r="E54"/>
  <c r="A54" a="1"/>
  <c r="A54" s="1"/>
  <c r="F48" i="6"/>
  <c r="C48" a="1"/>
  <c r="C48" s="1"/>
  <c r="A48" a="1"/>
  <c r="A48" s="1"/>
  <c r="B48" a="1"/>
  <c r="B48" s="1"/>
  <c r="B117" i="8" a="1"/>
  <c r="B117" s="1"/>
  <c r="A117" a="1"/>
  <c r="A117" s="1"/>
  <c r="E117"/>
  <c r="C117" a="1"/>
  <c r="C117" s="1"/>
  <c r="E215" i="10"/>
  <c r="C215" a="1"/>
  <c r="C215" s="1"/>
  <c r="B215" a="1"/>
  <c r="B215" s="1"/>
  <c r="A215" a="1"/>
  <c r="A215" s="1"/>
  <c r="F176" i="6"/>
  <c r="C176" a="1"/>
  <c r="C176" s="1"/>
  <c r="B176" a="1"/>
  <c r="B176" s="1"/>
  <c r="A176" a="1"/>
  <c r="A176" s="1"/>
  <c r="C55" i="12" a="1"/>
  <c r="C55" s="1"/>
  <c r="B55" a="1"/>
  <c r="B55" s="1"/>
  <c r="A55" a="1"/>
  <c r="A55" s="1"/>
  <c r="E55"/>
  <c r="E94" i="8"/>
  <c r="C94" a="1"/>
  <c r="C94" s="1"/>
  <c r="B94" a="1"/>
  <c r="B94" s="1"/>
  <c r="A94" a="1"/>
  <c r="A94" s="1"/>
  <c r="E99"/>
  <c r="C99" a="1"/>
  <c r="C99" s="1"/>
  <c r="B99" a="1"/>
  <c r="B99" s="1"/>
  <c r="A99" a="1"/>
  <c r="A99" s="1"/>
  <c r="B250" i="12" a="1"/>
  <c r="B250" s="1"/>
  <c r="A250" a="1"/>
  <c r="A250" s="1"/>
  <c r="E250"/>
  <c r="C250" a="1"/>
  <c r="C250" s="1"/>
  <c r="B82" i="6" a="1"/>
  <c r="B82" s="1"/>
  <c r="A82" a="1"/>
  <c r="A82" s="1"/>
  <c r="C82" a="1"/>
  <c r="C82" s="1"/>
  <c r="F82"/>
  <c r="E164" i="8"/>
  <c r="A164" a="1"/>
  <c r="A164" s="1"/>
  <c r="C164" a="1"/>
  <c r="C164" s="1"/>
  <c r="B164" a="1"/>
  <c r="B164" s="1"/>
  <c r="E254"/>
  <c r="C254" a="1"/>
  <c r="C254" s="1"/>
  <c r="B254" a="1"/>
  <c r="B254" s="1"/>
  <c r="A254" a="1"/>
  <c r="A254" s="1"/>
  <c r="C111" a="1"/>
  <c r="C111" s="1"/>
  <c r="B111" a="1"/>
  <c r="B111" s="1"/>
  <c r="A111" a="1"/>
  <c r="A111" s="1"/>
  <c r="E111"/>
  <c r="E172" i="10"/>
  <c r="A172" a="1"/>
  <c r="A172" s="1"/>
  <c r="B172" a="1"/>
  <c r="B172" s="1"/>
  <c r="C172" a="1"/>
  <c r="C172" s="1"/>
  <c r="E100" i="12"/>
  <c r="C100" a="1"/>
  <c r="C100" s="1"/>
  <c r="B100" a="1"/>
  <c r="B100" s="1"/>
  <c r="A100" a="1"/>
  <c r="A100" s="1"/>
  <c r="F224" i="6"/>
  <c r="C224" a="1"/>
  <c r="C224" s="1"/>
  <c r="B224" a="1"/>
  <c r="B224" s="1"/>
  <c r="A224" a="1"/>
  <c r="A224" s="1"/>
  <c r="A161" a="1"/>
  <c r="A161" s="1"/>
  <c r="C161" a="1"/>
  <c r="C161" s="1"/>
  <c r="B161" a="1"/>
  <c r="B161" s="1"/>
  <c r="F161"/>
  <c r="B252" i="8" a="1"/>
  <c r="B252" s="1"/>
  <c r="A252" a="1"/>
  <c r="A252" s="1"/>
  <c r="E252"/>
  <c r="C252" a="1"/>
  <c r="C252" s="1"/>
  <c r="E132" i="10"/>
  <c r="A132" a="1"/>
  <c r="A132" s="1"/>
  <c r="C132" a="1"/>
  <c r="C132" s="1"/>
  <c r="B132" a="1"/>
  <c r="B132" s="1"/>
  <c r="F160" i="6"/>
  <c r="C160" a="1"/>
  <c r="C160" s="1"/>
  <c r="B160" a="1"/>
  <c r="B160" s="1"/>
  <c r="A160" a="1"/>
  <c r="A160" s="1"/>
  <c r="A131" i="12" a="1"/>
  <c r="A131" s="1"/>
  <c r="E131"/>
  <c r="C131" a="1"/>
  <c r="C131" s="1"/>
  <c r="B131" a="1"/>
  <c r="B131" s="1"/>
  <c r="E121" i="10"/>
  <c r="C121" a="1"/>
  <c r="C121" s="1"/>
  <c r="B121" a="1"/>
  <c r="B121" s="1"/>
  <c r="A121" a="1"/>
  <c r="A121" s="1"/>
  <c r="E212"/>
  <c r="C212" a="1"/>
  <c r="C212" s="1"/>
  <c r="B212" a="1"/>
  <c r="B212" s="1"/>
  <c r="A212" a="1"/>
  <c r="A212" s="1"/>
  <c r="E73" i="8"/>
  <c r="C73" a="1"/>
  <c r="C73" s="1"/>
  <c r="B73" a="1"/>
  <c r="B73" s="1"/>
  <c r="A73" a="1"/>
  <c r="A73" s="1"/>
  <c r="B55" i="14" a="1"/>
  <c r="B55" s="1"/>
  <c r="A55" a="1"/>
  <c r="A55" s="1"/>
  <c r="E55"/>
  <c r="C55" a="1"/>
  <c r="C55" s="1"/>
  <c r="E230"/>
  <c r="C230" a="1"/>
  <c r="C230" s="1"/>
  <c r="B230" a="1"/>
  <c r="B230" s="1"/>
  <c r="A230" a="1"/>
  <c r="A230" s="1"/>
  <c r="B136" a="1"/>
  <c r="B136" s="1"/>
  <c r="A136" a="1"/>
  <c r="A136" s="1"/>
  <c r="E136"/>
  <c r="C136" a="1"/>
  <c r="C136" s="1"/>
  <c r="E146"/>
  <c r="C146" a="1"/>
  <c r="C146" s="1"/>
  <c r="B146" a="1"/>
  <c r="B146" s="1"/>
  <c r="A146" a="1"/>
  <c r="A146" s="1"/>
  <c r="E23"/>
  <c r="C23" a="1"/>
  <c r="C23" s="1"/>
  <c r="B23" a="1"/>
  <c r="B23" s="1"/>
  <c r="A23" a="1"/>
  <c r="A23" s="1"/>
  <c r="A63" a="1"/>
  <c r="A63" s="1"/>
  <c r="E63"/>
  <c r="C63" a="1"/>
  <c r="C63" s="1"/>
  <c r="B63" a="1"/>
  <c r="B63" s="1"/>
  <c r="B168" a="1"/>
  <c r="B168" s="1"/>
  <c r="A168" a="1"/>
  <c r="A168" s="1"/>
  <c r="C168" a="1"/>
  <c r="C168" s="1"/>
  <c r="E168"/>
  <c r="E29"/>
  <c r="C29" a="1"/>
  <c r="C29" s="1"/>
  <c r="B29" a="1"/>
  <c r="B29" s="1"/>
  <c r="A29" a="1"/>
  <c r="A29" s="1"/>
  <c r="E104"/>
  <c r="C104" a="1"/>
  <c r="C104" s="1"/>
  <c r="B104" a="1"/>
  <c r="B104" s="1"/>
  <c r="A104" a="1"/>
  <c r="A104" s="1"/>
  <c r="C203" a="1"/>
  <c r="C203" s="1"/>
  <c r="B203" a="1"/>
  <c r="B203" s="1"/>
  <c r="E203"/>
  <c r="A203" a="1"/>
  <c r="A203" s="1"/>
  <c r="C25" a="1"/>
  <c r="C25" s="1"/>
  <c r="B25" a="1"/>
  <c r="B25" s="1"/>
  <c r="E25"/>
  <c r="A25" a="1"/>
  <c r="A25" s="1"/>
  <c r="E137"/>
  <c r="C137" a="1"/>
  <c r="C137" s="1"/>
  <c r="B137" a="1"/>
  <c r="B137" s="1"/>
  <c r="A137" a="1"/>
  <c r="A137" s="1"/>
  <c r="E86"/>
  <c r="A86" a="1"/>
  <c r="A86" s="1"/>
  <c r="C86" a="1"/>
  <c r="C86" s="1"/>
  <c r="B86" a="1"/>
  <c r="B86" s="1"/>
  <c r="C235" a="1"/>
  <c r="C235" s="1"/>
  <c r="B235" a="1"/>
  <c r="B235" s="1"/>
  <c r="A235" a="1"/>
  <c r="A235" s="1"/>
  <c r="E235"/>
  <c r="C171" a="1"/>
  <c r="C171" s="1"/>
  <c r="B171" a="1"/>
  <c r="B171" s="1"/>
  <c r="E171"/>
  <c r="A171" a="1"/>
  <c r="A171" s="1"/>
  <c r="E225"/>
  <c r="C225" a="1"/>
  <c r="C225" s="1"/>
  <c r="B225" a="1"/>
  <c r="B225" s="1"/>
  <c r="A225" a="1"/>
  <c r="A225" s="1"/>
  <c r="A53" i="6" a="1"/>
  <c r="A53" s="1"/>
  <c r="C53" a="1"/>
  <c r="C53" s="1"/>
  <c r="B53" a="1"/>
  <c r="B53" s="1"/>
  <c r="F53"/>
  <c r="C62" i="10" a="1"/>
  <c r="C62" s="1"/>
  <c r="B62" a="1"/>
  <c r="B62" s="1"/>
  <c r="E62"/>
  <c r="A62" a="1"/>
  <c r="A62" s="1"/>
  <c r="B141" i="12" a="1"/>
  <c r="B141" s="1"/>
  <c r="A141" a="1"/>
  <c r="A141" s="1"/>
  <c r="E141"/>
  <c r="C141" a="1"/>
  <c r="C141" s="1"/>
  <c r="E154" i="8"/>
  <c r="C154" a="1"/>
  <c r="C154" s="1"/>
  <c r="B154" a="1"/>
  <c r="B154" s="1"/>
  <c r="A154" a="1"/>
  <c r="A154" s="1"/>
  <c r="E145" i="10"/>
  <c r="C145" a="1"/>
  <c r="C145" s="1"/>
  <c r="B145" a="1"/>
  <c r="B145" s="1"/>
  <c r="A145" a="1"/>
  <c r="A145" s="1"/>
  <c r="F144" i="6"/>
  <c r="C144" a="1"/>
  <c r="C144" s="1"/>
  <c r="A144" a="1"/>
  <c r="A144" s="1"/>
  <c r="B144" a="1"/>
  <c r="B144" s="1"/>
  <c r="B159" i="12" a="1"/>
  <c r="B159" s="1"/>
  <c r="A159" a="1"/>
  <c r="A159" s="1"/>
  <c r="E159"/>
  <c r="C159" a="1"/>
  <c r="C159" s="1"/>
  <c r="E217" i="8"/>
  <c r="C217" a="1"/>
  <c r="C217" s="1"/>
  <c r="B217" a="1"/>
  <c r="B217" s="1"/>
  <c r="A217" a="1"/>
  <c r="A217" s="1"/>
  <c r="F64" i="6"/>
  <c r="C64" a="1"/>
  <c r="C64" s="1"/>
  <c r="B64" a="1"/>
  <c r="B64" s="1"/>
  <c r="A64" a="1"/>
  <c r="A64" s="1"/>
  <c r="E52" i="10"/>
  <c r="C52" a="1"/>
  <c r="C52" s="1"/>
  <c r="B52" a="1"/>
  <c r="B52" s="1"/>
  <c r="A52" a="1"/>
  <c r="A52" s="1"/>
  <c r="A69" i="6" a="1"/>
  <c r="A69" s="1"/>
  <c r="F69"/>
  <c r="C69" a="1"/>
  <c r="C69" s="1"/>
  <c r="B69" a="1"/>
  <c r="B69" s="1"/>
  <c r="C87" i="10" a="1"/>
  <c r="C87" s="1"/>
  <c r="B87" a="1"/>
  <c r="B87" s="1"/>
  <c r="A87" a="1"/>
  <c r="A87" s="1"/>
  <c r="E87"/>
  <c r="E189" i="8"/>
  <c r="C189" a="1"/>
  <c r="C189" s="1"/>
  <c r="B189" a="1"/>
  <c r="B189" s="1"/>
  <c r="A189" a="1"/>
  <c r="A189" s="1"/>
  <c r="C194" i="10" a="1"/>
  <c r="C194" s="1"/>
  <c r="B194" a="1"/>
  <c r="B194" s="1"/>
  <c r="A194" a="1"/>
  <c r="A194" s="1"/>
  <c r="E194"/>
  <c r="C156" i="6" a="1"/>
  <c r="C156" s="1"/>
  <c r="B156" a="1"/>
  <c r="B156" s="1"/>
  <c r="A156" a="1"/>
  <c r="A156" s="1"/>
  <c r="F156"/>
  <c r="C207" i="12" a="1"/>
  <c r="C207" s="1"/>
  <c r="B207" a="1"/>
  <c r="B207" s="1"/>
  <c r="A207" a="1"/>
  <c r="A207" s="1"/>
  <c r="E207"/>
  <c r="E113" i="10"/>
  <c r="C113" a="1"/>
  <c r="C113" s="1"/>
  <c r="A113" a="1"/>
  <c r="A113" s="1"/>
  <c r="B113" a="1"/>
  <c r="B113" s="1"/>
  <c r="F17" i="6"/>
  <c r="A17" s="1" a="1"/>
  <c r="A17" s="1"/>
  <c r="C17" a="1"/>
  <c r="C17" s="1"/>
  <c r="B17" a="1"/>
  <c r="B17" s="1"/>
  <c r="C37" i="10" a="1"/>
  <c r="C37" s="1"/>
  <c r="B37" a="1"/>
  <c r="B37" s="1"/>
  <c r="E37"/>
  <c r="A37" a="1"/>
  <c r="A37" s="1"/>
  <c r="C65" i="6" a="1"/>
  <c r="C65" s="1"/>
  <c r="B65" a="1"/>
  <c r="B65" s="1"/>
  <c r="A65" a="1"/>
  <c r="A65" s="1"/>
  <c r="F65"/>
  <c r="E180" i="10"/>
  <c r="C180" a="1"/>
  <c r="C180" s="1"/>
  <c r="B180" a="1"/>
  <c r="B180" s="1"/>
  <c r="A180" a="1"/>
  <c r="A180" s="1"/>
  <c r="B49" i="8" a="1"/>
  <c r="B49" s="1"/>
  <c r="A49" a="1"/>
  <c r="A49" s="1"/>
  <c r="E49"/>
  <c r="C49" a="1"/>
  <c r="C49" s="1"/>
  <c r="E108" i="12"/>
  <c r="C108" a="1"/>
  <c r="C108" s="1"/>
  <c r="B108" a="1"/>
  <c r="B108" s="1"/>
  <c r="A108" a="1"/>
  <c r="A108" s="1"/>
  <c r="B303" a="1"/>
  <c r="B303" s="1"/>
  <c r="A303" a="1"/>
  <c r="A303" s="1"/>
  <c r="C303" a="1"/>
  <c r="C303" s="1"/>
  <c r="E303"/>
  <c r="C280" a="1"/>
  <c r="C280" s="1"/>
  <c r="B280" a="1"/>
  <c r="B280" s="1"/>
  <c r="A280" a="1"/>
  <c r="A280" s="1"/>
  <c r="E280"/>
  <c r="E150" i="8"/>
  <c r="C150" a="1"/>
  <c r="C150" s="1"/>
  <c r="B150" a="1"/>
  <c r="B150" s="1"/>
  <c r="A150" a="1"/>
  <c r="A150" s="1"/>
  <c r="A229" i="10" a="1"/>
  <c r="A229" s="1"/>
  <c r="E229"/>
  <c r="C229" a="1"/>
  <c r="C229" s="1"/>
  <c r="B229" a="1"/>
  <c r="B229" s="1"/>
  <c r="F218" i="6"/>
  <c r="C218" a="1"/>
  <c r="C218" s="1"/>
  <c r="B218" a="1"/>
  <c r="B218" s="1"/>
  <c r="A218" a="1"/>
  <c r="A218" s="1"/>
  <c r="E249" i="12"/>
  <c r="C249" a="1"/>
  <c r="C249" s="1"/>
  <c r="B249" a="1"/>
  <c r="B249" s="1"/>
  <c r="A249" a="1"/>
  <c r="A249" s="1"/>
  <c r="E210"/>
  <c r="C210" a="1"/>
  <c r="C210" s="1"/>
  <c r="B210" a="1"/>
  <c r="B210" s="1"/>
  <c r="A210" a="1"/>
  <c r="A210" s="1"/>
  <c r="B67" i="10" a="1"/>
  <c r="B67" s="1"/>
  <c r="A67" a="1"/>
  <c r="A67" s="1"/>
  <c r="E67"/>
  <c r="C67" a="1"/>
  <c r="C67" s="1"/>
  <c r="C180" i="12" a="1"/>
  <c r="C180" s="1"/>
  <c r="B180" a="1"/>
  <c r="B180" s="1"/>
  <c r="E180"/>
  <c r="A180" a="1"/>
  <c r="A180" s="1"/>
  <c r="B63" i="6" a="1"/>
  <c r="B63" s="1"/>
  <c r="A63" a="1"/>
  <c r="A63" s="1"/>
  <c r="C63" a="1"/>
  <c r="C63" s="1"/>
  <c r="F63"/>
  <c r="E262" i="8"/>
  <c r="A262" a="1"/>
  <c r="A262" s="1"/>
  <c r="C262" a="1"/>
  <c r="C262" s="1"/>
  <c r="B262" a="1"/>
  <c r="B262" s="1"/>
  <c r="E225" i="12"/>
  <c r="C225" a="1"/>
  <c r="C225" s="1"/>
  <c r="B225" a="1"/>
  <c r="B225" s="1"/>
  <c r="A225" a="1"/>
  <c r="A225" s="1"/>
  <c r="A263" i="8" a="1"/>
  <c r="A263" s="1"/>
  <c r="E263"/>
  <c r="C263" a="1"/>
  <c r="C263" s="1"/>
  <c r="B263" a="1"/>
  <c r="B263" s="1"/>
  <c r="E189" i="15"/>
  <c r="C189" a="1"/>
  <c r="C189" s="1"/>
  <c r="B189" a="1"/>
  <c r="B189" s="1"/>
  <c r="A189" a="1"/>
  <c r="A189" s="1"/>
  <c r="E157"/>
  <c r="C157" a="1"/>
  <c r="C157" s="1"/>
  <c r="B157" a="1"/>
  <c r="B157" s="1"/>
  <c r="A157" a="1"/>
  <c r="A157" s="1"/>
  <c r="C106" a="1"/>
  <c r="C106" s="1"/>
  <c r="E106"/>
  <c r="A106" a="1"/>
  <c r="A106" s="1"/>
  <c r="B106" a="1"/>
  <c r="B106" s="1"/>
  <c r="A185" a="1"/>
  <c r="A185" s="1"/>
  <c r="B185" a="1"/>
  <c r="B185" s="1"/>
  <c r="E185"/>
  <c r="C185" a="1"/>
  <c r="C185" s="1"/>
  <c r="E135"/>
  <c r="C135" a="1"/>
  <c r="C135" s="1"/>
  <c r="B135" a="1"/>
  <c r="B135" s="1"/>
  <c r="A135" a="1"/>
  <c r="A135" s="1"/>
  <c r="C76" a="1"/>
  <c r="C76" s="1"/>
  <c r="E76"/>
  <c r="B76" a="1"/>
  <c r="B76" s="1"/>
  <c r="A76" a="1"/>
  <c r="A76" s="1"/>
  <c r="B42" a="1"/>
  <c r="B42" s="1"/>
  <c r="E42"/>
  <c r="C42" a="1"/>
  <c r="C42" s="1"/>
  <c r="A42" a="1"/>
  <c r="A42" s="1"/>
  <c r="B176" a="1"/>
  <c r="B176" s="1"/>
  <c r="E176"/>
  <c r="C176" a="1"/>
  <c r="C176" s="1"/>
  <c r="A176" a="1"/>
  <c r="A176" s="1"/>
  <c r="E233"/>
  <c r="C233" a="1"/>
  <c r="C233" s="1"/>
  <c r="B233" a="1"/>
  <c r="B233" s="1"/>
  <c r="A233" a="1"/>
  <c r="A233" s="1"/>
  <c r="E218"/>
  <c r="C218" a="1"/>
  <c r="C218" s="1"/>
  <c r="B218" a="1"/>
  <c r="B218" s="1"/>
  <c r="A218" a="1"/>
  <c r="A218" s="1"/>
  <c r="E194" i="8"/>
  <c r="A194" a="1"/>
  <c r="A194" s="1"/>
  <c r="C194" a="1"/>
  <c r="C194" s="1"/>
  <c r="B194" a="1"/>
  <c r="B194" s="1"/>
  <c r="A29" i="6" a="1"/>
  <c r="A29" s="1"/>
  <c r="C29" a="1"/>
  <c r="C29" s="1"/>
  <c r="B29" a="1"/>
  <c r="B29" s="1"/>
  <c r="F29"/>
  <c r="B242" a="1"/>
  <c r="B242" s="1"/>
  <c r="A242" a="1"/>
  <c r="A242" s="1"/>
  <c r="C242" a="1"/>
  <c r="C242" s="1"/>
  <c r="F242"/>
  <c r="E19" i="8"/>
  <c r="C19" a="1"/>
  <c r="C19" s="1"/>
  <c r="B19" a="1"/>
  <c r="B19" s="1"/>
  <c r="A19" a="1"/>
  <c r="A19" s="1"/>
  <c r="E39"/>
  <c r="C39" a="1"/>
  <c r="C39" s="1"/>
  <c r="B39" a="1"/>
  <c r="B39" s="1"/>
  <c r="A39" a="1"/>
  <c r="A39" s="1"/>
  <c r="E177" i="12"/>
  <c r="A177" a="1"/>
  <c r="A177" s="1"/>
  <c r="C177" a="1"/>
  <c r="C177" s="1"/>
  <c r="B177" a="1"/>
  <c r="B177" s="1"/>
  <c r="E164" i="10"/>
  <c r="B164" a="1"/>
  <c r="B164" s="1"/>
  <c r="A164" a="1"/>
  <c r="A164" s="1"/>
  <c r="C164" a="1"/>
  <c r="C164" s="1"/>
  <c r="E187" i="12"/>
  <c r="C187" a="1"/>
  <c r="C187" s="1"/>
  <c r="A187" a="1"/>
  <c r="A187" s="1"/>
  <c r="B187" a="1"/>
  <c r="B187" s="1"/>
  <c r="B59" i="6" a="1"/>
  <c r="B59" s="1"/>
  <c r="A59" a="1"/>
  <c r="A59" s="1"/>
  <c r="C59" a="1"/>
  <c r="C59" s="1"/>
  <c r="F59"/>
  <c r="E3" i="8"/>
  <c r="C3" s="1" a="1"/>
  <c r="C3" s="1"/>
  <c r="C35" i="10" a="1"/>
  <c r="C35" s="1"/>
  <c r="B35" a="1"/>
  <c r="B35" s="1"/>
  <c r="A35" a="1"/>
  <c r="A35" s="1"/>
  <c r="E35"/>
  <c r="F19" i="6"/>
  <c r="C19" a="1"/>
  <c r="C19" s="1"/>
  <c r="B19" a="1"/>
  <c r="B19" s="1"/>
  <c r="A19" a="1"/>
  <c r="A19" s="1"/>
  <c r="E36" i="12"/>
  <c r="C36" a="1"/>
  <c r="C36" s="1"/>
  <c r="B36" a="1"/>
  <c r="B36" s="1"/>
  <c r="A36" a="1"/>
  <c r="A36" s="1"/>
  <c r="E78" i="8"/>
  <c r="C78" a="1"/>
  <c r="C78" s="1"/>
  <c r="A78" a="1"/>
  <c r="A78" s="1"/>
  <c r="B78" a="1"/>
  <c r="B78" s="1"/>
  <c r="E5" i="12"/>
  <c r="A5" s="1" a="1"/>
  <c r="A5" s="1"/>
  <c r="B149" i="6" a="1"/>
  <c r="B149" s="1"/>
  <c r="A149" a="1"/>
  <c r="A149" s="1"/>
  <c r="F149"/>
  <c r="C149" a="1"/>
  <c r="C149" s="1"/>
  <c r="C108" i="8" a="1"/>
  <c r="C108" s="1"/>
  <c r="B108" a="1"/>
  <c r="B108" s="1"/>
  <c r="E108"/>
  <c r="A108" a="1"/>
  <c r="A108" s="1"/>
  <c r="E211"/>
  <c r="C211" a="1"/>
  <c r="C211" s="1"/>
  <c r="B211" a="1"/>
  <c r="B211" s="1"/>
  <c r="A211" a="1"/>
  <c r="A211" s="1"/>
  <c r="E264"/>
  <c r="C264" a="1"/>
  <c r="C264" s="1"/>
  <c r="B264" a="1"/>
  <c r="B264" s="1"/>
  <c r="A264" a="1"/>
  <c r="A264" s="1"/>
  <c r="E127" i="10"/>
  <c r="C127" a="1"/>
  <c r="C127" s="1"/>
  <c r="B127" a="1"/>
  <c r="B127" s="1"/>
  <c r="A127" a="1"/>
  <c r="A127" s="1"/>
  <c r="A102" i="12" a="1"/>
  <c r="A102" s="1"/>
  <c r="E102"/>
  <c r="C102" a="1"/>
  <c r="C102" s="1"/>
  <c r="B102" a="1"/>
  <c r="B102" s="1"/>
  <c r="F75" i="6"/>
  <c r="C75" a="1"/>
  <c r="C75" s="1"/>
  <c r="B75" a="1"/>
  <c r="B75" s="1"/>
  <c r="A75" a="1"/>
  <c r="A75" s="1"/>
  <c r="B87" i="8" a="1"/>
  <c r="B87" s="1"/>
  <c r="A87" a="1"/>
  <c r="A87" s="1"/>
  <c r="E87"/>
  <c r="C87" a="1"/>
  <c r="C87" s="1"/>
  <c r="C218" i="10" a="1"/>
  <c r="C218" s="1"/>
  <c r="B218" a="1"/>
  <c r="B218" s="1"/>
  <c r="A218" a="1"/>
  <c r="A218" s="1"/>
  <c r="E218"/>
  <c r="F15" i="6"/>
  <c r="C256" i="12" a="1"/>
  <c r="C256" s="1"/>
  <c r="B256" a="1"/>
  <c r="B256" s="1"/>
  <c r="A256" a="1"/>
  <c r="A256" s="1"/>
  <c r="E256"/>
  <c r="B221" a="1"/>
  <c r="B221" s="1"/>
  <c r="A221" a="1"/>
  <c r="A221" s="1"/>
  <c r="C221" a="1"/>
  <c r="C221" s="1"/>
  <c r="E221"/>
  <c r="A90" i="10" a="1"/>
  <c r="A90" s="1"/>
  <c r="C90" a="1"/>
  <c r="C90" s="1"/>
  <c r="B90" a="1"/>
  <c r="B90" s="1"/>
  <c r="E90"/>
  <c r="B123" a="1"/>
  <c r="B123" s="1"/>
  <c r="A123" a="1"/>
  <c r="A123" s="1"/>
  <c r="E123"/>
  <c r="C123" a="1"/>
  <c r="C123" s="1"/>
  <c r="A40" i="8" a="1"/>
  <c r="A40" s="1"/>
  <c r="E40"/>
  <c r="C40" a="1"/>
  <c r="C40" s="1"/>
  <c r="B40" a="1"/>
  <c r="B40" s="1"/>
  <c r="C111" i="14" a="1"/>
  <c r="C111" s="1"/>
  <c r="B111" a="1"/>
  <c r="B111" s="1"/>
  <c r="A111" a="1"/>
  <c r="A111" s="1"/>
  <c r="E111"/>
  <c r="B31" a="1"/>
  <c r="B31" s="1"/>
  <c r="A31" a="1"/>
  <c r="A31" s="1"/>
  <c r="E31"/>
  <c r="C31" a="1"/>
  <c r="C31" s="1"/>
  <c r="B160" a="1"/>
  <c r="B160" s="1"/>
  <c r="A160" a="1"/>
  <c r="A160" s="1"/>
  <c r="E160"/>
  <c r="C160" a="1"/>
  <c r="C160" s="1"/>
  <c r="E222"/>
  <c r="C222" a="1"/>
  <c r="C222" s="1"/>
  <c r="B222" a="1"/>
  <c r="B222" s="1"/>
  <c r="A222" a="1"/>
  <c r="A222" s="1"/>
  <c r="E101"/>
  <c r="C101" a="1"/>
  <c r="C101" s="1"/>
  <c r="B101" a="1"/>
  <c r="B101" s="1"/>
  <c r="A101" a="1"/>
  <c r="A101" s="1"/>
  <c r="A68" a="1"/>
  <c r="A68" s="1"/>
  <c r="E68"/>
  <c r="C68" a="1"/>
  <c r="C68" s="1"/>
  <c r="B68" a="1"/>
  <c r="B68" s="1"/>
  <c r="E188"/>
  <c r="C188" a="1"/>
  <c r="C188" s="1"/>
  <c r="B188" a="1"/>
  <c r="B188" s="1"/>
  <c r="A188" a="1"/>
  <c r="A188" s="1"/>
  <c r="E45"/>
  <c r="C45" a="1"/>
  <c r="C45" s="1"/>
  <c r="B45" a="1"/>
  <c r="B45" s="1"/>
  <c r="A45" a="1"/>
  <c r="A45" s="1"/>
  <c r="E130"/>
  <c r="C130" a="1"/>
  <c r="C130" s="1"/>
  <c r="B130" a="1"/>
  <c r="B130" s="1"/>
  <c r="A130" a="1"/>
  <c r="A130" s="1"/>
  <c r="E206"/>
  <c r="C206" a="1"/>
  <c r="C206" s="1"/>
  <c r="B206" a="1"/>
  <c r="B206" s="1"/>
  <c r="A206" a="1"/>
  <c r="A206" s="1"/>
  <c r="C41" a="1"/>
  <c r="C41" s="1"/>
  <c r="B41" a="1"/>
  <c r="B41" s="1"/>
  <c r="E41"/>
  <c r="A41" a="1"/>
  <c r="A41" s="1"/>
  <c r="E145"/>
  <c r="A145" a="1"/>
  <c r="A145" s="1"/>
  <c r="C145" a="1"/>
  <c r="C145" s="1"/>
  <c r="B145" a="1"/>
  <c r="B145" s="1"/>
  <c r="E94"/>
  <c r="C94" a="1"/>
  <c r="C94" s="1"/>
  <c r="A94" a="1"/>
  <c r="A94" s="1"/>
  <c r="B94" a="1"/>
  <c r="B94" s="1"/>
  <c r="A189" a="1"/>
  <c r="A189" s="1"/>
  <c r="E189"/>
  <c r="C189" a="1"/>
  <c r="C189" s="1"/>
  <c r="B189" a="1"/>
  <c r="B189" s="1"/>
  <c r="C179" a="1"/>
  <c r="C179" s="1"/>
  <c r="B179" a="1"/>
  <c r="B179" s="1"/>
  <c r="E179"/>
  <c r="A179" a="1"/>
  <c r="A179" s="1"/>
  <c r="E233"/>
  <c r="C233" a="1"/>
  <c r="C233" s="1"/>
  <c r="A233" a="1"/>
  <c r="A233" s="1"/>
  <c r="B233" a="1"/>
  <c r="B233" s="1"/>
  <c r="C182" i="12" a="1"/>
  <c r="C182" s="1"/>
  <c r="B182" a="1"/>
  <c r="B182" s="1"/>
  <c r="A182" a="1"/>
  <c r="A182" s="1"/>
  <c r="E182"/>
  <c r="A12" i="10" a="1"/>
  <c r="A12" s="1"/>
  <c r="B12" a="1"/>
  <c r="B12" s="1"/>
  <c r="E12"/>
  <c r="C12" a="1"/>
  <c r="C12" s="1"/>
  <c r="B131" a="1"/>
  <c r="B131" s="1"/>
  <c r="A131" a="1"/>
  <c r="A131" s="1"/>
  <c r="E131"/>
  <c r="C131" a="1"/>
  <c r="C131" s="1"/>
  <c r="B114" i="8" a="1"/>
  <c r="B114" s="1"/>
  <c r="A114" a="1"/>
  <c r="A114" s="1"/>
  <c r="E114"/>
  <c r="C114" a="1"/>
  <c r="C114" s="1"/>
  <c r="E23" i="10"/>
  <c r="C23" a="1"/>
  <c r="C23" s="1"/>
  <c r="B23" a="1"/>
  <c r="B23" s="1"/>
  <c r="A23" a="1"/>
  <c r="A23" s="1"/>
  <c r="F11" i="6"/>
  <c r="B11" s="1" a="1"/>
  <c r="B11" s="1"/>
  <c r="A11" a="1"/>
  <c r="A11" s="1"/>
  <c r="A22" i="12" a="1"/>
  <c r="A22" s="1"/>
  <c r="E22"/>
  <c r="C22" a="1"/>
  <c r="C22" s="1"/>
  <c r="B22" a="1"/>
  <c r="B22" s="1"/>
  <c r="A187" i="8" a="1"/>
  <c r="A187" s="1"/>
  <c r="E187"/>
  <c r="C187" a="1"/>
  <c r="C187" s="1"/>
  <c r="B187" a="1"/>
  <c r="B187" s="1"/>
  <c r="A177" i="6" a="1"/>
  <c r="A177" s="1"/>
  <c r="C177" a="1"/>
  <c r="C177" s="1"/>
  <c r="B177" a="1"/>
  <c r="B177" s="1"/>
  <c r="F177"/>
  <c r="E76" i="10"/>
  <c r="C76" a="1"/>
  <c r="C76" s="1"/>
  <c r="B76" a="1"/>
  <c r="B76" s="1"/>
  <c r="A76" a="1"/>
  <c r="A76" s="1"/>
  <c r="C219" a="1"/>
  <c r="C219" s="1"/>
  <c r="B219" a="1"/>
  <c r="B219" s="1"/>
  <c r="A219" a="1"/>
  <c r="A219" s="1"/>
  <c r="E219"/>
  <c r="F5" i="6"/>
  <c r="B5" s="1" a="1"/>
  <c r="B5" s="1"/>
  <c r="C137" a="1"/>
  <c r="C137" s="1"/>
  <c r="B137" a="1"/>
  <c r="B137" s="1"/>
  <c r="A137" a="1"/>
  <c r="A137" s="1"/>
  <c r="F137"/>
  <c r="E158" i="8"/>
  <c r="C158" a="1"/>
  <c r="C158" s="1"/>
  <c r="B158" a="1"/>
  <c r="B158" s="1"/>
  <c r="A158" a="1"/>
  <c r="A158" s="1"/>
  <c r="E175" i="10"/>
  <c r="C175" a="1"/>
  <c r="C175" s="1"/>
  <c r="B175" a="1"/>
  <c r="B175" s="1"/>
  <c r="A175" a="1"/>
  <c r="A175" s="1"/>
  <c r="F214" i="6"/>
  <c r="C214" a="1"/>
  <c r="C214" s="1"/>
  <c r="B214" a="1"/>
  <c r="B214" s="1"/>
  <c r="A214" a="1"/>
  <c r="A214" s="1"/>
  <c r="B301" i="12" a="1"/>
  <c r="B301" s="1"/>
  <c r="A301" a="1"/>
  <c r="A301" s="1"/>
  <c r="E301"/>
  <c r="C301" a="1"/>
  <c r="C301" s="1"/>
  <c r="F8" i="6"/>
  <c r="B8" s="1" a="1"/>
  <c r="B8" s="1"/>
  <c r="B224" i="10" a="1"/>
  <c r="B224" s="1"/>
  <c r="A224" a="1"/>
  <c r="A224" s="1"/>
  <c r="E224"/>
  <c r="C224" a="1"/>
  <c r="C224" s="1"/>
  <c r="E70" i="8"/>
  <c r="C70" a="1"/>
  <c r="C70" s="1"/>
  <c r="B70" a="1"/>
  <c r="B70" s="1"/>
  <c r="A70" a="1"/>
  <c r="A70" s="1"/>
  <c r="C108" i="6" a="1"/>
  <c r="C108" s="1"/>
  <c r="B108" a="1"/>
  <c r="B108" s="1"/>
  <c r="A108" a="1"/>
  <c r="A108" s="1"/>
  <c r="F108"/>
  <c r="A160" i="10" a="1"/>
  <c r="A160" s="1"/>
  <c r="E160"/>
  <c r="C160" a="1"/>
  <c r="C160" s="1"/>
  <c r="B160" a="1"/>
  <c r="B160" s="1"/>
  <c r="E56" i="12"/>
  <c r="A56" a="1"/>
  <c r="A56" s="1"/>
  <c r="C56" a="1"/>
  <c r="C56" s="1"/>
  <c r="B56" a="1"/>
  <c r="B56" s="1"/>
  <c r="E131" i="8"/>
  <c r="C131" a="1"/>
  <c r="C131" s="1"/>
  <c r="B131" a="1"/>
  <c r="B131" s="1"/>
  <c r="A131" a="1"/>
  <c r="A131" s="1"/>
  <c r="A15" i="10" a="1"/>
  <c r="A15" s="1"/>
  <c r="E15"/>
  <c r="C15" a="1"/>
  <c r="C15" s="1"/>
  <c r="B15" a="1"/>
  <c r="B15" s="1"/>
  <c r="A139" i="6" a="1"/>
  <c r="A139" s="1"/>
  <c r="C139" a="1"/>
  <c r="C139" s="1"/>
  <c r="B139" a="1"/>
  <c r="B139" s="1"/>
  <c r="F139"/>
  <c r="A86" i="12" a="1"/>
  <c r="A86" s="1"/>
  <c r="C86" a="1"/>
  <c r="C86" s="1"/>
  <c r="B86" a="1"/>
  <c r="B86" s="1"/>
  <c r="E86"/>
  <c r="B199" i="8" a="1"/>
  <c r="B199" s="1"/>
  <c r="A199" a="1"/>
  <c r="A199" s="1"/>
  <c r="E199"/>
  <c r="C199" a="1"/>
  <c r="C199" s="1"/>
  <c r="C265" i="12" a="1"/>
  <c r="C265" s="1"/>
  <c r="B265" a="1"/>
  <c r="B265" s="1"/>
  <c r="A265" a="1"/>
  <c r="A265" s="1"/>
  <c r="E265"/>
  <c r="F80" i="6"/>
  <c r="C80" a="1"/>
  <c r="C80" s="1"/>
  <c r="B80" a="1"/>
  <c r="B80" s="1"/>
  <c r="A80" a="1"/>
  <c r="A80" s="1"/>
  <c r="E153" i="12"/>
  <c r="C153" a="1"/>
  <c r="C153" s="1"/>
  <c r="B153" a="1"/>
  <c r="B153" s="1"/>
  <c r="A153" a="1"/>
  <c r="A153" s="1"/>
  <c r="B117" i="6" a="1"/>
  <c r="B117" s="1"/>
  <c r="A117" a="1"/>
  <c r="A117" s="1"/>
  <c r="F117"/>
  <c r="C117" a="1"/>
  <c r="C117" s="1"/>
  <c r="B21" i="8" a="1"/>
  <c r="B21" s="1"/>
  <c r="A21" a="1"/>
  <c r="A21" s="1"/>
  <c r="E21"/>
  <c r="C21" a="1"/>
  <c r="C21" s="1"/>
  <c r="E110" i="12"/>
  <c r="C110" a="1"/>
  <c r="C110" s="1"/>
  <c r="B110" a="1"/>
  <c r="B110" s="1"/>
  <c r="A110" a="1"/>
  <c r="A110" s="1"/>
  <c r="A232" i="6" a="1"/>
  <c r="A232" s="1"/>
  <c r="F232"/>
  <c r="C232" a="1"/>
  <c r="C232" s="1"/>
  <c r="B232" a="1"/>
  <c r="B232" s="1"/>
  <c r="E77" i="8"/>
  <c r="C77" a="1"/>
  <c r="C77" s="1"/>
  <c r="B77" a="1"/>
  <c r="B77" s="1"/>
  <c r="A77" a="1"/>
  <c r="A77" s="1"/>
  <c r="B4" i="14" l="1" a="1"/>
  <c r="B4" s="1"/>
  <c r="A10" i="12" a="1"/>
  <c r="A10" s="1"/>
  <c r="C10" a="1"/>
  <c r="C10" s="1"/>
  <c r="B18" i="6" a="1"/>
  <c r="B18" s="1"/>
  <c r="A4" i="10" a="1"/>
  <c r="A4" s="1"/>
  <c r="C4" i="15" a="1"/>
  <c r="C4" s="1"/>
  <c r="C11" i="6" a="1"/>
  <c r="C11" s="1"/>
  <c r="B5" i="12" a="1"/>
  <c r="B5" s="1"/>
  <c r="A3" i="10" a="1"/>
  <c r="A3" s="1"/>
  <c r="B3" i="15" a="1"/>
  <c r="B3" s="1"/>
  <c r="C5" a="1"/>
  <c r="C5" s="1"/>
  <c r="C13" i="6" a="1"/>
  <c r="C13" s="1"/>
  <c r="B6" i="12" a="1"/>
  <c r="B6" s="1"/>
  <c r="A6" a="1"/>
  <c r="A6" s="1"/>
  <c r="C4" i="6" a="1"/>
  <c r="C4" s="1"/>
  <c r="B5" i="8" a="1"/>
  <c r="B5" s="1"/>
  <c r="C12" i="6" a="1"/>
  <c r="C12" s="1"/>
  <c r="A7" i="14" a="1"/>
  <c r="A7" s="1"/>
  <c r="A3" a="1"/>
  <c r="A3" s="1"/>
  <c r="A5" i="10" a="1"/>
  <c r="A5" s="1"/>
  <c r="C7" i="8" a="1"/>
  <c r="C7" s="1"/>
  <c r="A9" i="12" a="1"/>
  <c r="A9" s="1"/>
  <c r="A4" i="14" a="1"/>
  <c r="A4" s="1"/>
  <c r="A8" i="8" a="1"/>
  <c r="A8" s="1"/>
  <c r="C6" i="10" a="1"/>
  <c r="C6" s="1"/>
  <c r="A10" a="1"/>
  <c r="A10" s="1"/>
  <c r="B8" a="1"/>
  <c r="B8" s="1"/>
  <c r="A8" i="12" a="1"/>
  <c r="A8" s="1"/>
  <c r="B11" i="8" a="1"/>
  <c r="B11" s="1"/>
  <c r="A11" a="1"/>
  <c r="A11" s="1"/>
  <c r="C4" i="12" a="1"/>
  <c r="C4" s="1"/>
  <c r="C9" i="6" a="1"/>
  <c r="C9" s="1"/>
  <c r="C7" i="15" a="1"/>
  <c r="C7" s="1"/>
  <c r="A18" i="6" a="1"/>
  <c r="A18" s="1"/>
  <c r="B7" a="1"/>
  <c r="B7" s="1"/>
  <c r="N14" i="11"/>
  <c r="P46" i="9"/>
  <c r="U46" s="1"/>
  <c r="C15" i="6" a="1"/>
  <c r="C15" s="1"/>
  <c r="A15" a="1"/>
  <c r="A15" s="1"/>
  <c r="B15" a="1"/>
  <c r="B15" s="1"/>
  <c r="C7" i="10" a="1"/>
  <c r="C7" s="1"/>
  <c r="A7" a="1"/>
  <c r="A7" s="1"/>
  <c r="B7" a="1"/>
  <c r="B7" s="1"/>
  <c r="M18" i="7"/>
  <c r="M7"/>
  <c r="M5"/>
  <c r="M13"/>
  <c r="M26"/>
  <c r="M20"/>
  <c r="M19"/>
  <c r="M24"/>
  <c r="M12"/>
  <c r="M25"/>
  <c r="M17"/>
  <c r="M11"/>
  <c r="M8"/>
  <c r="M6"/>
  <c r="M23"/>
  <c r="M45" i="5"/>
  <c r="M14" i="7"/>
  <c r="B16" i="6" a="1"/>
  <c r="B16" s="1"/>
  <c r="V40" i="13"/>
  <c r="Q40"/>
  <c r="R40" s="1"/>
  <c r="S40" s="1"/>
  <c r="B6" i="15" a="1"/>
  <c r="B6" s="1"/>
  <c r="A8" i="6" a="1"/>
  <c r="A8" s="1"/>
  <c r="A3" i="8" a="1"/>
  <c r="A3" s="1"/>
  <c r="V19" i="13"/>
  <c r="Q19"/>
  <c r="R19" s="1"/>
  <c r="S19" s="1"/>
  <c r="B4" i="8" a="1"/>
  <c r="B4" s="1"/>
  <c r="AG6" i="5"/>
  <c r="M13" s="1"/>
  <c r="AG7"/>
  <c r="M14" s="1"/>
  <c r="AS14"/>
  <c r="AS13"/>
  <c r="AY10" s="1"/>
  <c r="AX10"/>
  <c r="B2" i="14" a="1"/>
  <c r="B2" s="1"/>
  <c r="V33" i="13"/>
  <c r="Q33"/>
  <c r="R33" s="1"/>
  <c r="S33" s="1"/>
  <c r="C13" i="8" a="1"/>
  <c r="C13" s="1"/>
  <c r="N11" i="11"/>
  <c r="P43" i="9"/>
  <c r="U43" s="1"/>
  <c r="B12" i="6" a="1"/>
  <c r="B12" s="1"/>
  <c r="M12" i="5"/>
  <c r="Z130"/>
  <c r="Z63"/>
  <c r="Z267"/>
  <c r="Z221"/>
  <c r="Z92"/>
  <c r="Z149"/>
  <c r="Z47"/>
  <c r="Z158"/>
  <c r="Z2"/>
  <c r="Z186"/>
  <c r="Z187"/>
  <c r="Z65"/>
  <c r="Z106"/>
  <c r="Z81"/>
  <c r="Z114"/>
  <c r="Z18"/>
  <c r="Z78"/>
  <c r="Z205"/>
  <c r="Z85"/>
  <c r="Z148"/>
  <c r="Z247"/>
  <c r="Z190"/>
  <c r="Z70"/>
  <c r="Z159"/>
  <c r="Z222"/>
  <c r="Z168"/>
  <c r="Z217"/>
  <c r="Z285"/>
  <c r="Z236"/>
  <c r="Z43"/>
  <c r="Z172"/>
  <c r="Z161"/>
  <c r="Z226"/>
  <c r="Z4"/>
  <c r="Z263"/>
  <c r="Z176"/>
  <c r="Z66"/>
  <c r="Z12"/>
  <c r="Z23"/>
  <c r="Z164"/>
  <c r="Z7"/>
  <c r="Z13"/>
  <c r="Z24"/>
  <c r="Z127"/>
  <c r="Z61"/>
  <c r="Z234"/>
  <c r="Z84"/>
  <c r="Z119"/>
  <c r="Z259"/>
  <c r="Z216"/>
  <c r="Z189"/>
  <c r="Z76"/>
  <c r="Z145"/>
  <c r="Z201"/>
  <c r="Z131"/>
  <c r="Z37"/>
  <c r="Z206"/>
  <c r="Z213"/>
  <c r="Z181"/>
  <c r="Z256"/>
  <c r="Z208"/>
  <c r="Z245"/>
  <c r="Z122"/>
  <c r="Z36"/>
  <c r="Z202"/>
  <c r="Z98"/>
  <c r="Z62"/>
  <c r="Z272"/>
  <c r="Z11"/>
  <c r="Z112"/>
  <c r="Z219"/>
  <c r="Z121"/>
  <c r="Z58"/>
  <c r="Z138"/>
  <c r="Z3"/>
  <c r="Z255"/>
  <c r="Z124"/>
  <c r="Z185"/>
  <c r="Z218"/>
  <c r="Z34"/>
  <c r="Z118"/>
  <c r="Z233"/>
  <c r="Z104"/>
  <c r="Z258"/>
  <c r="Z41"/>
  <c r="Z60"/>
  <c r="Z215"/>
  <c r="Z40"/>
  <c r="Z35"/>
  <c r="Z220"/>
  <c r="Z270"/>
  <c r="Z30"/>
  <c r="Z69"/>
  <c r="Z99"/>
  <c r="Z101"/>
  <c r="Z238"/>
  <c r="Z239"/>
  <c r="Z177"/>
  <c r="Z44"/>
  <c r="Z51"/>
  <c r="Z184"/>
  <c r="Z48"/>
  <c r="Z86"/>
  <c r="Z167"/>
  <c r="Z94"/>
  <c r="Z88"/>
  <c r="Z163"/>
  <c r="Z109"/>
  <c r="Z264"/>
  <c r="Z273"/>
  <c r="Z241"/>
  <c r="Z123"/>
  <c r="Z225"/>
  <c r="Z174"/>
  <c r="Z147"/>
  <c r="Z282"/>
  <c r="Z230"/>
  <c r="Z250"/>
  <c r="Z39"/>
  <c r="Z134"/>
  <c r="Z64"/>
  <c r="Z166"/>
  <c r="Z9"/>
  <c r="Z244"/>
  <c r="Z27"/>
  <c r="Z193"/>
  <c r="Z224"/>
  <c r="Z235"/>
  <c r="Z203"/>
  <c r="Z160"/>
  <c r="Z169"/>
  <c r="Z207"/>
  <c r="Z275"/>
  <c r="Z71"/>
  <c r="Z22"/>
  <c r="Z38"/>
  <c r="Z175"/>
  <c r="Z105"/>
  <c r="Z125"/>
  <c r="Z137"/>
  <c r="Z200"/>
  <c r="Z17"/>
  <c r="Z283"/>
  <c r="Z19"/>
  <c r="Z26"/>
  <c r="Z79"/>
  <c r="Z89"/>
  <c r="Z141"/>
  <c r="Z162"/>
  <c r="Z182"/>
  <c r="Z150"/>
  <c r="Z144"/>
  <c r="Z195"/>
  <c r="Z252"/>
  <c r="Z248"/>
  <c r="Z197"/>
  <c r="Z196"/>
  <c r="Z102"/>
  <c r="Z284"/>
  <c r="Z257"/>
  <c r="Z28"/>
  <c r="Z227"/>
  <c r="Z96"/>
  <c r="Z95"/>
  <c r="Z188"/>
  <c r="Z269"/>
  <c r="Z170"/>
  <c r="Z129"/>
  <c r="Z31"/>
  <c r="Z46"/>
  <c r="Z20"/>
  <c r="Z229"/>
  <c r="Z52"/>
  <c r="Z25"/>
  <c r="Z254"/>
  <c r="Z139"/>
  <c r="Z93"/>
  <c r="Z266"/>
  <c r="Z151"/>
  <c r="Z107"/>
  <c r="Z16"/>
  <c r="Z265"/>
  <c r="Z128"/>
  <c r="Z82"/>
  <c r="Z180"/>
  <c r="Z171"/>
  <c r="Z271"/>
  <c r="Z6"/>
  <c r="Z240"/>
  <c r="Z157"/>
  <c r="Z198"/>
  <c r="Z204"/>
  <c r="Z192"/>
  <c r="Z183"/>
  <c r="Z54"/>
  <c r="Z143"/>
  <c r="Z10"/>
  <c r="Z251"/>
  <c r="Z231"/>
  <c r="Z179"/>
  <c r="Z21"/>
  <c r="Z59"/>
  <c r="Z146"/>
  <c r="Z212"/>
  <c r="Z57"/>
  <c r="Z75"/>
  <c r="Z228"/>
  <c r="Z210"/>
  <c r="Z103"/>
  <c r="Z56"/>
  <c r="Z14"/>
  <c r="Z135"/>
  <c r="Z286"/>
  <c r="Z191"/>
  <c r="Z281"/>
  <c r="Z45"/>
  <c r="Z42"/>
  <c r="Z262"/>
  <c r="Z68"/>
  <c r="Z136"/>
  <c r="Z194"/>
  <c r="Z117"/>
  <c r="Z74"/>
  <c r="Z133"/>
  <c r="Z49"/>
  <c r="Z15"/>
  <c r="Z115"/>
  <c r="Z153"/>
  <c r="Z211"/>
  <c r="Z91"/>
  <c r="Z140"/>
  <c r="Z5"/>
  <c r="Z116"/>
  <c r="Z268"/>
  <c r="Z97"/>
  <c r="Z110"/>
  <c r="Z132"/>
  <c r="Z223"/>
  <c r="Z253"/>
  <c r="Z72"/>
  <c r="Z243"/>
  <c r="Z242"/>
  <c r="Z154"/>
  <c r="Z53"/>
  <c r="Z29"/>
  <c r="Z232"/>
  <c r="Z108"/>
  <c r="Z276"/>
  <c r="Z100"/>
  <c r="Z278"/>
  <c r="Z165"/>
  <c r="Z260"/>
  <c r="Z237"/>
  <c r="Z50"/>
  <c r="Z209"/>
  <c r="Z246"/>
  <c r="Z155"/>
  <c r="Z33"/>
  <c r="Z90"/>
  <c r="Z87"/>
  <c r="Z126"/>
  <c r="Z77"/>
  <c r="Z142"/>
  <c r="Z280"/>
  <c r="Z83"/>
  <c r="Z32"/>
  <c r="Z173"/>
  <c r="Z80"/>
  <c r="Z152"/>
  <c r="Z67"/>
  <c r="Z73"/>
  <c r="Z274"/>
  <c r="Z178"/>
  <c r="Z111"/>
  <c r="Z156"/>
  <c r="Z277"/>
  <c r="Z55"/>
  <c r="Z199"/>
  <c r="Z261"/>
  <c r="Z120"/>
  <c r="Z279"/>
  <c r="Z214"/>
  <c r="Z113"/>
  <c r="Z249"/>
  <c r="Z8"/>
  <c r="V8" i="13"/>
  <c r="Q8"/>
  <c r="R8" s="1"/>
  <c r="S8" s="1"/>
  <c r="V26"/>
  <c r="Q26"/>
  <c r="R26" s="1"/>
  <c r="S26" s="1"/>
  <c r="B10" i="10" a="1"/>
  <c r="B10" s="1"/>
  <c r="A3" i="12" a="1"/>
  <c r="A3" s="1"/>
  <c r="V32" i="13"/>
  <c r="Q32"/>
  <c r="R32" s="1"/>
  <c r="S32" s="1"/>
  <c r="B3" i="8" a="1"/>
  <c r="B3" s="1"/>
  <c r="C16" i="6" a="1"/>
  <c r="C16" s="1"/>
  <c r="B10" i="8" a="1"/>
  <c r="B10" s="1"/>
  <c r="B10" i="6" a="1"/>
  <c r="B10" s="1"/>
  <c r="M12" i="9"/>
  <c r="AD6"/>
  <c r="M13" s="1"/>
  <c r="W143"/>
  <c r="W93"/>
  <c r="W54"/>
  <c r="W78"/>
  <c r="W111"/>
  <c r="W161"/>
  <c r="W259"/>
  <c r="W244"/>
  <c r="W88"/>
  <c r="W6"/>
  <c r="W11"/>
  <c r="W225"/>
  <c r="W284"/>
  <c r="W205"/>
  <c r="W96"/>
  <c r="W248"/>
  <c r="W70"/>
  <c r="W246"/>
  <c r="W262"/>
  <c r="W57"/>
  <c r="W60"/>
  <c r="W229"/>
  <c r="W177"/>
  <c r="W74"/>
  <c r="W62"/>
  <c r="W129"/>
  <c r="W241"/>
  <c r="W217"/>
  <c r="W218"/>
  <c r="W136"/>
  <c r="W81"/>
  <c r="W164"/>
  <c r="W91"/>
  <c r="W196"/>
  <c r="W83"/>
  <c r="W19"/>
  <c r="W4"/>
  <c r="W116"/>
  <c r="W51"/>
  <c r="W255"/>
  <c r="W231"/>
  <c r="W3"/>
  <c r="W66"/>
  <c r="W85"/>
  <c r="W14"/>
  <c r="W132"/>
  <c r="W107"/>
  <c r="W194"/>
  <c r="W90"/>
  <c r="W108"/>
  <c r="W21"/>
  <c r="W228"/>
  <c r="W238"/>
  <c r="W65"/>
  <c r="W125"/>
  <c r="W208"/>
  <c r="W34"/>
  <c r="W233"/>
  <c r="W68"/>
  <c r="W9"/>
  <c r="W285"/>
  <c r="W239"/>
  <c r="W226"/>
  <c r="W89"/>
  <c r="W94"/>
  <c r="W153"/>
  <c r="W214"/>
  <c r="W42"/>
  <c r="W5"/>
  <c r="W193"/>
  <c r="W260"/>
  <c r="B3" i="6" a="1"/>
  <c r="B3" s="1"/>
  <c r="C3" a="1"/>
  <c r="C3" s="1"/>
  <c r="N20" i="11"/>
  <c r="P52" i="9"/>
  <c r="U52" s="1"/>
  <c r="P5"/>
  <c r="P26"/>
  <c r="P19"/>
  <c r="P7"/>
  <c r="P11"/>
  <c r="P23"/>
  <c r="P17"/>
  <c r="P20"/>
  <c r="P30"/>
  <c r="P8"/>
  <c r="P25"/>
  <c r="P31"/>
  <c r="P13"/>
  <c r="P6"/>
  <c r="P14"/>
  <c r="P29"/>
  <c r="P32"/>
  <c r="P18"/>
  <c r="P24"/>
  <c r="P12"/>
  <c r="V14" i="13"/>
  <c r="Q14"/>
  <c r="R14" s="1"/>
  <c r="S14" s="1"/>
  <c r="B9" i="8" a="1"/>
  <c r="B9" s="1"/>
  <c r="J6" i="11"/>
  <c r="M39" i="9" s="1"/>
  <c r="AB5" i="11"/>
  <c r="N8"/>
  <c r="P40" i="9"/>
  <c r="U40" s="1"/>
  <c r="C11" i="10" a="1"/>
  <c r="C11" s="1"/>
  <c r="B2" i="6" a="1"/>
  <c r="B2" s="1"/>
  <c r="V12" i="13"/>
  <c r="Q12"/>
  <c r="R12" s="1"/>
  <c r="S12" s="1"/>
  <c r="Q17"/>
  <c r="R17" s="1"/>
  <c r="S17" s="1"/>
  <c r="V17"/>
  <c r="A7" i="12" a="1"/>
  <c r="A7" s="1"/>
  <c r="A7" i="8" a="1"/>
  <c r="A7" s="1"/>
  <c r="B3" i="12" a="1"/>
  <c r="B3" s="1"/>
  <c r="A14" i="6" a="1"/>
  <c r="A14" s="1"/>
  <c r="Q27" i="13"/>
  <c r="R27" s="1"/>
  <c r="S27" s="1"/>
  <c r="V27"/>
  <c r="AO12" i="9"/>
  <c r="AO13" s="1"/>
  <c r="N18" i="11"/>
  <c r="P50" i="9"/>
  <c r="U50" s="1"/>
  <c r="N6" i="11"/>
  <c r="P38" i="9"/>
  <c r="U38" s="1"/>
  <c r="A10" i="8" a="1"/>
  <c r="A10" s="1"/>
  <c r="N17" i="11"/>
  <c r="P49" i="9"/>
  <c r="U49" s="1"/>
  <c r="N19" i="11"/>
  <c r="P51" i="9"/>
  <c r="U51" s="1"/>
  <c r="N26" i="11"/>
  <c r="P58" i="9"/>
  <c r="U58" s="1"/>
  <c r="V28" i="13"/>
  <c r="Q28"/>
  <c r="R28" s="1"/>
  <c r="S28" s="1"/>
  <c r="C5" i="6" a="1"/>
  <c r="C5" s="1"/>
  <c r="C9" i="8" a="1"/>
  <c r="C9" s="1"/>
  <c r="B11" i="10" a="1"/>
  <c r="B11" s="1"/>
  <c r="B5" a="1"/>
  <c r="B5" s="1"/>
  <c r="V7" i="13"/>
  <c r="Q7"/>
  <c r="R7" s="1"/>
  <c r="S7" s="1"/>
  <c r="Q6"/>
  <c r="R6" s="1"/>
  <c r="S6" s="1"/>
  <c r="V6"/>
  <c r="B7" i="12" a="1"/>
  <c r="B7" s="1"/>
  <c r="B14" i="6" a="1"/>
  <c r="B14" s="1"/>
  <c r="B6" i="8" a="1"/>
  <c r="B6" s="1"/>
  <c r="V18" i="13"/>
  <c r="Q18"/>
  <c r="R18" s="1"/>
  <c r="S18" s="1"/>
  <c r="A6" i="15" a="1"/>
  <c r="A6" s="1"/>
  <c r="U12" i="16"/>
  <c r="T12"/>
  <c r="V12"/>
  <c r="AA12" i="13"/>
  <c r="A10" i="6" a="1"/>
  <c r="A10" s="1"/>
  <c r="Q5" i="13"/>
  <c r="R5" s="1"/>
  <c r="S5" s="1"/>
  <c r="V5"/>
  <c r="AS9" i="11"/>
  <c r="AN13"/>
  <c r="AR9"/>
  <c r="AQ9"/>
  <c r="AP9"/>
  <c r="AO26" i="9"/>
  <c r="AO27" s="1"/>
  <c r="C4" i="8" a="1"/>
  <c r="C4" s="1"/>
  <c r="V39" i="13"/>
  <c r="Q39"/>
  <c r="R39" s="1"/>
  <c r="S39" s="1"/>
  <c r="A2" i="14" a="1"/>
  <c r="A2" s="1"/>
  <c r="B13" i="8" a="1"/>
  <c r="B13" s="1"/>
  <c r="R16" i="16"/>
  <c r="AA13" i="13" s="1"/>
  <c r="A5" i="6" a="1"/>
  <c r="A5" s="1"/>
  <c r="N24" i="11"/>
  <c r="P56" i="9"/>
  <c r="U56" s="1"/>
  <c r="C5" i="12" a="1"/>
  <c r="C5" s="1"/>
  <c r="B5" i="15" a="1"/>
  <c r="B5" s="1"/>
  <c r="N7" i="11"/>
  <c r="P39" i="9"/>
  <c r="U39" s="1"/>
  <c r="V11" i="13"/>
  <c r="Q11"/>
  <c r="R11" s="1"/>
  <c r="S11" s="1"/>
  <c r="Q38"/>
  <c r="R38" s="1"/>
  <c r="S38" s="1"/>
  <c r="V38"/>
  <c r="A5" i="14" a="1"/>
  <c r="A5" s="1"/>
  <c r="B4" i="10" a="1"/>
  <c r="B4" s="1"/>
  <c r="Q13" i="13"/>
  <c r="R13" s="1"/>
  <c r="S13" s="1"/>
  <c r="V13"/>
  <c r="N12" i="11"/>
  <c r="P44" i="9"/>
  <c r="U44" s="1"/>
  <c r="C8" i="6" a="1"/>
  <c r="C8" s="1"/>
  <c r="AO12" i="7"/>
  <c r="AS26" i="5"/>
  <c r="N25" i="11"/>
  <c r="P57" i="9"/>
  <c r="U57" s="1"/>
  <c r="AD5" i="16"/>
  <c r="M27" i="13" s="1"/>
  <c r="M26"/>
  <c r="Y154" i="16"/>
  <c r="Y119"/>
  <c r="Y42"/>
  <c r="Y67"/>
  <c r="Y130"/>
  <c r="Y141"/>
  <c r="Y20"/>
  <c r="Y55"/>
  <c r="Y47"/>
  <c r="Y78"/>
  <c r="Y179"/>
  <c r="Y81"/>
  <c r="Y175"/>
  <c r="Y105"/>
  <c r="Y157"/>
  <c r="Y30"/>
  <c r="Y87"/>
  <c r="Y71"/>
  <c r="Y46"/>
  <c r="Y39"/>
  <c r="Y115"/>
  <c r="Y77"/>
  <c r="Y74"/>
  <c r="Y153"/>
  <c r="Y138"/>
  <c r="Y162"/>
  <c r="Y9"/>
  <c r="Y145"/>
  <c r="Y25"/>
  <c r="Y146"/>
  <c r="Y90"/>
  <c r="Y148"/>
  <c r="Y137"/>
  <c r="Y160"/>
  <c r="Y156"/>
  <c r="Y125"/>
  <c r="Y14"/>
  <c r="Y111"/>
  <c r="Y35"/>
  <c r="Y72"/>
  <c r="Y6"/>
  <c r="Y121"/>
  <c r="Y123"/>
  <c r="Y13"/>
  <c r="Y152"/>
  <c r="Y48"/>
  <c r="Y23"/>
  <c r="Y183"/>
  <c r="Y170"/>
  <c r="Y36"/>
  <c r="Y7"/>
  <c r="Y66"/>
  <c r="Y159"/>
  <c r="Y89"/>
  <c r="Y184"/>
  <c r="Y8"/>
  <c r="Y180"/>
  <c r="Y2"/>
  <c r="Y45"/>
  <c r="Y37"/>
  <c r="Y68"/>
  <c r="Y181"/>
  <c r="Y185"/>
  <c r="Y52"/>
  <c r="Y94"/>
  <c r="Y27"/>
  <c r="P45" i="9"/>
  <c r="U45" s="1"/>
  <c r="N13" i="11"/>
  <c r="N23"/>
  <c r="P55" i="9"/>
  <c r="U55" s="1"/>
  <c r="V31" i="13"/>
  <c r="Q31"/>
  <c r="R31" s="1"/>
  <c r="S31" s="1"/>
  <c r="J7" i="7"/>
  <c r="M40" i="5" s="1"/>
  <c r="AC6" i="7"/>
  <c r="J8" s="1"/>
  <c r="M41" i="5" s="1"/>
  <c r="V186" i="7"/>
  <c r="V106"/>
  <c r="V65"/>
  <c r="V81"/>
  <c r="V158"/>
  <c r="V47"/>
  <c r="V221"/>
  <c r="V130"/>
  <c r="V149"/>
  <c r="V2"/>
  <c r="V187"/>
  <c r="V63"/>
  <c r="V267"/>
  <c r="V210"/>
  <c r="V86"/>
  <c r="V165"/>
  <c r="V224"/>
  <c r="V48"/>
  <c r="V161"/>
  <c r="V79"/>
  <c r="V34"/>
  <c r="V264"/>
  <c r="V54"/>
  <c r="V139"/>
  <c r="V87"/>
  <c r="V249"/>
  <c r="V178"/>
  <c r="V51"/>
  <c r="V270"/>
  <c r="V231"/>
  <c r="V170"/>
  <c r="V147"/>
  <c r="V24"/>
  <c r="V162"/>
  <c r="V89"/>
  <c r="V52"/>
  <c r="V99"/>
  <c r="V128"/>
  <c r="V263"/>
  <c r="V18"/>
  <c r="V138"/>
  <c r="V261"/>
  <c r="V164"/>
  <c r="V70"/>
  <c r="V60"/>
  <c r="V171"/>
  <c r="V80"/>
  <c r="V17"/>
  <c r="V31"/>
  <c r="V257"/>
  <c r="V146"/>
  <c r="V59"/>
  <c r="V194"/>
  <c r="V19"/>
  <c r="V227"/>
  <c r="V64"/>
  <c r="V175"/>
  <c r="V27"/>
  <c r="V43"/>
  <c r="V44"/>
  <c r="V25"/>
  <c r="V153"/>
  <c r="V197"/>
  <c r="V251"/>
  <c r="V58"/>
  <c r="V145"/>
  <c r="V247"/>
  <c r="V68"/>
  <c r="V72"/>
  <c r="V233"/>
  <c r="V93"/>
  <c r="V111"/>
  <c r="V277"/>
  <c r="V124"/>
  <c r="V208"/>
  <c r="V280"/>
  <c r="V213"/>
  <c r="V281"/>
  <c r="V82"/>
  <c r="V181"/>
  <c r="V61"/>
  <c r="V278"/>
  <c r="V33"/>
  <c r="V182"/>
  <c r="V94"/>
  <c r="V116"/>
  <c r="V155"/>
  <c r="V120"/>
  <c r="V57"/>
  <c r="V150"/>
  <c r="V217"/>
  <c r="V29"/>
  <c r="V133"/>
  <c r="V62"/>
  <c r="V243"/>
  <c r="V176"/>
  <c r="V6"/>
  <c r="V259"/>
  <c r="V148"/>
  <c r="V35"/>
  <c r="V109"/>
  <c r="V16"/>
  <c r="V13"/>
  <c r="V183"/>
  <c r="V134"/>
  <c r="V269"/>
  <c r="V179"/>
  <c r="V167"/>
  <c r="V285"/>
  <c r="V271"/>
  <c r="V90"/>
  <c r="V160"/>
  <c r="V73"/>
  <c r="V177"/>
  <c r="V246"/>
  <c r="V117"/>
  <c r="V126"/>
  <c r="V200"/>
  <c r="V137"/>
  <c r="V191"/>
  <c r="V193"/>
  <c r="V98"/>
  <c r="V28"/>
  <c r="V15"/>
  <c r="V262"/>
  <c r="V256"/>
  <c r="V49"/>
  <c r="V244"/>
  <c r="V119"/>
  <c r="V203"/>
  <c r="V258"/>
  <c r="V260"/>
  <c r="V95"/>
  <c r="V220"/>
  <c r="V279"/>
  <c r="V46"/>
  <c r="V154"/>
  <c r="V238"/>
  <c r="V205"/>
  <c r="V214"/>
  <c r="V159"/>
  <c r="V198"/>
  <c r="V74"/>
  <c r="V131"/>
  <c r="V239"/>
  <c r="V226"/>
  <c r="V245"/>
  <c r="V237"/>
  <c r="V129"/>
  <c r="V56"/>
  <c r="V284"/>
  <c r="V151"/>
  <c r="V250"/>
  <c r="V242"/>
  <c r="V201"/>
  <c r="V125"/>
  <c r="V141"/>
  <c r="V206"/>
  <c r="V211"/>
  <c r="V10"/>
  <c r="V254"/>
  <c r="V14"/>
  <c r="V50"/>
  <c r="V26"/>
  <c r="V115"/>
  <c r="V69"/>
  <c r="V235"/>
  <c r="V123"/>
  <c r="V42"/>
  <c r="V103"/>
  <c r="V40"/>
  <c r="V196"/>
  <c r="V229"/>
  <c r="V168"/>
  <c r="V283"/>
  <c r="V240"/>
  <c r="V37"/>
  <c r="V85"/>
  <c r="V88"/>
  <c r="V122"/>
  <c r="V55"/>
  <c r="V143"/>
  <c r="V172"/>
  <c r="V252"/>
  <c r="V234"/>
  <c r="V163"/>
  <c r="V241"/>
  <c r="V67"/>
  <c r="V195"/>
  <c r="V212"/>
  <c r="V173"/>
  <c r="V121"/>
  <c r="V102"/>
  <c r="V219"/>
  <c r="V236"/>
  <c r="V218"/>
  <c r="V142"/>
  <c r="V12"/>
  <c r="V20"/>
  <c r="V77"/>
  <c r="V135"/>
  <c r="V30"/>
  <c r="V107"/>
  <c r="V276"/>
  <c r="V132"/>
  <c r="V112"/>
  <c r="V248"/>
  <c r="V101"/>
  <c r="V140"/>
  <c r="V215"/>
  <c r="V7"/>
  <c r="V223"/>
  <c r="V113"/>
  <c r="V174"/>
  <c r="V268"/>
  <c r="V255"/>
  <c r="V84"/>
  <c r="V78"/>
  <c r="V169"/>
  <c r="V157"/>
  <c r="V204"/>
  <c r="V23"/>
  <c r="V275"/>
  <c r="V104"/>
  <c r="V110"/>
  <c r="V216"/>
  <c r="V184"/>
  <c r="V192"/>
  <c r="V118"/>
  <c r="V185"/>
  <c r="V91"/>
  <c r="V273"/>
  <c r="V225"/>
  <c r="V22"/>
  <c r="V53"/>
  <c r="V5"/>
  <c r="V286"/>
  <c r="V108"/>
  <c r="V66"/>
  <c r="V188"/>
  <c r="V272"/>
  <c r="V156"/>
  <c r="V76"/>
  <c r="V274"/>
  <c r="V71"/>
  <c r="V83"/>
  <c r="V144"/>
  <c r="V127"/>
  <c r="V136"/>
  <c r="V38"/>
  <c r="V97"/>
  <c r="V228"/>
  <c r="V189"/>
  <c r="V209"/>
  <c r="V9"/>
  <c r="V75"/>
  <c r="V265"/>
  <c r="V39"/>
  <c r="V166"/>
  <c r="V180"/>
  <c r="V199"/>
  <c r="V36"/>
  <c r="V207"/>
  <c r="V3"/>
  <c r="V21"/>
  <c r="V32"/>
  <c r="V230"/>
  <c r="V96"/>
  <c r="V232"/>
  <c r="V152"/>
  <c r="V100"/>
  <c r="V4"/>
  <c r="V11"/>
  <c r="V114"/>
  <c r="V282"/>
  <c r="V41"/>
  <c r="V45"/>
  <c r="V253"/>
  <c r="V105"/>
  <c r="V222"/>
  <c r="V202"/>
  <c r="V8"/>
  <c r="V266"/>
  <c r="V190"/>
  <c r="V34" i="13"/>
  <c r="Q34"/>
  <c r="R34" s="1"/>
  <c r="S34" s="1"/>
  <c r="V25"/>
  <c r="Q25"/>
  <c r="R25" s="1"/>
  <c r="S25" s="1"/>
  <c r="N5" i="11"/>
  <c r="P37" i="9"/>
  <c r="U37" s="1"/>
  <c r="AT12" i="16"/>
  <c r="AR12"/>
  <c r="AS12"/>
  <c r="AA34" i="13"/>
  <c r="V20"/>
  <c r="Q20"/>
  <c r="R20" s="1"/>
  <c r="S20" s="1"/>
  <c r="Q37"/>
  <c r="R37" s="1"/>
  <c r="S37" s="1"/>
  <c r="V37"/>
  <c r="P20" i="5"/>
  <c r="P6"/>
  <c r="P25"/>
  <c r="P24"/>
  <c r="P32"/>
  <c r="P19"/>
  <c r="P14"/>
  <c r="P7"/>
  <c r="P26"/>
  <c r="P8"/>
  <c r="P13"/>
  <c r="P31"/>
  <c r="P30"/>
  <c r="P12"/>
  <c r="P18"/>
  <c r="F5" i="16"/>
  <c r="M12" i="13" s="1"/>
  <c r="M11"/>
  <c r="A42" i="16"/>
  <c r="A141"/>
  <c r="A154"/>
  <c r="A43"/>
  <c r="A158"/>
  <c r="A126"/>
  <c r="A143"/>
  <c r="A31"/>
  <c r="A133"/>
  <c r="A120"/>
  <c r="A175"/>
  <c r="A27"/>
  <c r="A148"/>
  <c r="A156"/>
  <c r="A170"/>
  <c r="A30"/>
  <c r="A20"/>
  <c r="A162"/>
  <c r="A125"/>
  <c r="A48"/>
  <c r="A179"/>
  <c r="A123"/>
  <c r="A96"/>
  <c r="A112"/>
  <c r="A41"/>
  <c r="A15"/>
  <c r="A159"/>
  <c r="A83"/>
  <c r="A102"/>
  <c r="A55"/>
  <c r="A71"/>
  <c r="A131"/>
  <c r="A13"/>
  <c r="A70"/>
  <c r="A114"/>
  <c r="A91"/>
  <c r="A6"/>
  <c r="A161"/>
  <c r="A137"/>
  <c r="A146"/>
  <c r="A106"/>
  <c r="A64"/>
  <c r="A85"/>
  <c r="A151"/>
  <c r="A10"/>
  <c r="A23"/>
  <c r="A82"/>
  <c r="A58"/>
  <c r="A118"/>
  <c r="A140"/>
  <c r="A153"/>
  <c r="A176"/>
  <c r="A104"/>
  <c r="A14"/>
  <c r="A132"/>
  <c r="A144"/>
  <c r="A3"/>
  <c r="A127"/>
  <c r="A115"/>
  <c r="A50"/>
  <c r="A100"/>
  <c r="A28"/>
  <c r="A185"/>
  <c r="A150"/>
  <c r="A109"/>
  <c r="A187"/>
  <c r="A97"/>
  <c r="A182"/>
  <c r="A121"/>
  <c r="W128" i="9" l="1"/>
  <c r="A130" i="16"/>
  <c r="Y158"/>
  <c r="D182"/>
  <c r="C182"/>
  <c r="B182"/>
  <c r="D97"/>
  <c r="B97"/>
  <c r="C97"/>
  <c r="D71"/>
  <c r="C71"/>
  <c r="B71"/>
  <c r="C55"/>
  <c r="B55"/>
  <c r="D55"/>
  <c r="D50"/>
  <c r="C50"/>
  <c r="B50"/>
  <c r="C15"/>
  <c r="B15"/>
  <c r="D15"/>
  <c r="D185"/>
  <c r="C185"/>
  <c r="B185"/>
  <c r="D156"/>
  <c r="C156"/>
  <c r="B156"/>
  <c r="D100"/>
  <c r="C100"/>
  <c r="B100"/>
  <c r="AY8" i="5"/>
  <c r="AL37" s="1"/>
  <c r="T31" s="1"/>
  <c r="AY5"/>
  <c r="AL34" s="1"/>
  <c r="T28" s="1"/>
  <c r="AY7"/>
  <c r="AL36" s="1"/>
  <c r="T30" s="1"/>
  <c r="AY6"/>
  <c r="AL35" s="1"/>
  <c r="T29" s="1"/>
  <c r="AY9"/>
  <c r="AL38" s="1"/>
  <c r="T32" s="1"/>
  <c r="D41" i="16"/>
  <c r="B41"/>
  <c r="C41"/>
  <c r="D140"/>
  <c r="C140"/>
  <c r="B140"/>
  <c r="D10"/>
  <c r="B10"/>
  <c r="C10"/>
  <c r="D27"/>
  <c r="C27"/>
  <c r="B27"/>
  <c r="D3"/>
  <c r="C3"/>
  <c r="B3"/>
  <c r="D144"/>
  <c r="C144"/>
  <c r="B144"/>
  <c r="D112"/>
  <c r="C112"/>
  <c r="B112"/>
  <c r="C31"/>
  <c r="B31"/>
  <c r="D31"/>
  <c r="D48"/>
  <c r="C48"/>
  <c r="B48"/>
  <c r="D130"/>
  <c r="C130"/>
  <c r="B130"/>
  <c r="B85"/>
  <c r="D85"/>
  <c r="C85"/>
  <c r="D132"/>
  <c r="C132"/>
  <c r="B132"/>
  <c r="AE31" i="13"/>
  <c r="AT10" i="16"/>
  <c r="AT8"/>
  <c r="AT9"/>
  <c r="AT7"/>
  <c r="AT11"/>
  <c r="AA166" i="7"/>
  <c r="Z166"/>
  <c r="Y166"/>
  <c r="X166"/>
  <c r="W166"/>
  <c r="AA76"/>
  <c r="Z76"/>
  <c r="Y76"/>
  <c r="X76"/>
  <c r="W76"/>
  <c r="AA184"/>
  <c r="Z184"/>
  <c r="Y184"/>
  <c r="X184"/>
  <c r="W184"/>
  <c r="AA7"/>
  <c r="Z7"/>
  <c r="X7"/>
  <c r="W7"/>
  <c r="Y7"/>
  <c r="AA236"/>
  <c r="Z236"/>
  <c r="Y236"/>
  <c r="X236"/>
  <c r="W236"/>
  <c r="AA88"/>
  <c r="Z88"/>
  <c r="Y88"/>
  <c r="X88"/>
  <c r="W88"/>
  <c r="AA50"/>
  <c r="Z50"/>
  <c r="Y50"/>
  <c r="X50"/>
  <c r="W50"/>
  <c r="AA245"/>
  <c r="Z245"/>
  <c r="Y245"/>
  <c r="X245"/>
  <c r="W245"/>
  <c r="Y258"/>
  <c r="X258"/>
  <c r="W258"/>
  <c r="AA258"/>
  <c r="Z258"/>
  <c r="AA246"/>
  <c r="Z246"/>
  <c r="W246"/>
  <c r="Y246"/>
  <c r="X246"/>
  <c r="Y148"/>
  <c r="X148"/>
  <c r="W148"/>
  <c r="AA148"/>
  <c r="Z148"/>
  <c r="AA33"/>
  <c r="Z33"/>
  <c r="Y33"/>
  <c r="X33"/>
  <c r="W33"/>
  <c r="AA247"/>
  <c r="Z247"/>
  <c r="Y247"/>
  <c r="W247"/>
  <c r="X247"/>
  <c r="AA146"/>
  <c r="Z146"/>
  <c r="Y146"/>
  <c r="X146"/>
  <c r="W146"/>
  <c r="X89"/>
  <c r="W89"/>
  <c r="AA89"/>
  <c r="Z89"/>
  <c r="Y89"/>
  <c r="AA161"/>
  <c r="Y161"/>
  <c r="X161"/>
  <c r="W161"/>
  <c r="Z161"/>
  <c r="D125" i="16"/>
  <c r="C125"/>
  <c r="B125"/>
  <c r="D162"/>
  <c r="C162"/>
  <c r="B162"/>
  <c r="D118"/>
  <c r="C118"/>
  <c r="B118"/>
  <c r="C131"/>
  <c r="D131"/>
  <c r="B131"/>
  <c r="D28"/>
  <c r="C28"/>
  <c r="B28"/>
  <c r="D148"/>
  <c r="C148"/>
  <c r="B148"/>
  <c r="D151"/>
  <c r="C151"/>
  <c r="B151"/>
  <c r="D137"/>
  <c r="C137"/>
  <c r="B137"/>
  <c r="D143"/>
  <c r="C143"/>
  <c r="B143"/>
  <c r="AA282" i="7"/>
  <c r="Z282"/>
  <c r="Y282"/>
  <c r="X282"/>
  <c r="W282"/>
  <c r="D14" i="16"/>
  <c r="B14"/>
  <c r="C14"/>
  <c r="D161"/>
  <c r="C161"/>
  <c r="B161"/>
  <c r="D126"/>
  <c r="C126"/>
  <c r="B126"/>
  <c r="Q7" i="5"/>
  <c r="R7" s="1"/>
  <c r="S7" s="1"/>
  <c r="V7"/>
  <c r="U7"/>
  <c r="AA114" i="7"/>
  <c r="Z114"/>
  <c r="Y114"/>
  <c r="X114"/>
  <c r="W114"/>
  <c r="AA39"/>
  <c r="Z39"/>
  <c r="Y39"/>
  <c r="X39"/>
  <c r="W39"/>
  <c r="X156"/>
  <c r="W156"/>
  <c r="AA156"/>
  <c r="Z156"/>
  <c r="Y156"/>
  <c r="AA216"/>
  <c r="Z216"/>
  <c r="Y216"/>
  <c r="X216"/>
  <c r="W216"/>
  <c r="AA215"/>
  <c r="Z215"/>
  <c r="Y215"/>
  <c r="X215"/>
  <c r="W215"/>
  <c r="AA219"/>
  <c r="Z219"/>
  <c r="Y219"/>
  <c r="X219"/>
  <c r="W219"/>
  <c r="AA85"/>
  <c r="Z85"/>
  <c r="Y85"/>
  <c r="X85"/>
  <c r="W85"/>
  <c r="W14"/>
  <c r="AA14"/>
  <c r="Z14"/>
  <c r="Y14"/>
  <c r="X14"/>
  <c r="Q19" i="5"/>
  <c r="R19" s="1"/>
  <c r="S19" s="1"/>
  <c r="V19"/>
  <c r="U19"/>
  <c r="D153" i="16"/>
  <c r="C153"/>
  <c r="B153"/>
  <c r="D187"/>
  <c r="C187"/>
  <c r="B187"/>
  <c r="D141"/>
  <c r="C141"/>
  <c r="B141"/>
  <c r="D58"/>
  <c r="C58"/>
  <c r="B58"/>
  <c r="D42"/>
  <c r="C42"/>
  <c r="B42"/>
  <c r="D121"/>
  <c r="C121"/>
  <c r="B121"/>
  <c r="C6"/>
  <c r="B6"/>
  <c r="D6"/>
  <c r="Q14" i="5"/>
  <c r="R14" s="1"/>
  <c r="S14" s="1"/>
  <c r="V14"/>
  <c r="U14"/>
  <c r="O5" i="11"/>
  <c r="Q37" i="9"/>
  <c r="W11" i="7"/>
  <c r="Z11"/>
  <c r="Y11"/>
  <c r="X11"/>
  <c r="AA11"/>
  <c r="X265"/>
  <c r="W265"/>
  <c r="AA265"/>
  <c r="Z265"/>
  <c r="Y265"/>
  <c r="AA272"/>
  <c r="Z272"/>
  <c r="Y272"/>
  <c r="X272"/>
  <c r="W272"/>
  <c r="W110"/>
  <c r="AA110"/>
  <c r="Z110"/>
  <c r="Y110"/>
  <c r="X110"/>
  <c r="AA140"/>
  <c r="Z140"/>
  <c r="Y140"/>
  <c r="X140"/>
  <c r="W140"/>
  <c r="AA102"/>
  <c r="Z102"/>
  <c r="Y102"/>
  <c r="X102"/>
  <c r="W102"/>
  <c r="X37"/>
  <c r="W37"/>
  <c r="AA37"/>
  <c r="Z37"/>
  <c r="Y37"/>
  <c r="W254"/>
  <c r="AA254"/>
  <c r="Z254"/>
  <c r="Y254"/>
  <c r="X254"/>
  <c r="Z239"/>
  <c r="Y239"/>
  <c r="X239"/>
  <c r="W239"/>
  <c r="AA239"/>
  <c r="AA119"/>
  <c r="Z119"/>
  <c r="Y119"/>
  <c r="X119"/>
  <c r="W119"/>
  <c r="X73"/>
  <c r="W73"/>
  <c r="AA73"/>
  <c r="Z73"/>
  <c r="Y73"/>
  <c r="W6"/>
  <c r="Z6"/>
  <c r="Y6"/>
  <c r="X6"/>
  <c r="AA6"/>
  <c r="W61"/>
  <c r="AA61"/>
  <c r="Z61"/>
  <c r="Y61"/>
  <c r="X61"/>
  <c r="AA58"/>
  <c r="Z58"/>
  <c r="Y58"/>
  <c r="X58"/>
  <c r="W58"/>
  <c r="W31"/>
  <c r="AA31"/>
  <c r="Z31"/>
  <c r="Y31"/>
  <c r="X31"/>
  <c r="AA24"/>
  <c r="Z24"/>
  <c r="Y24"/>
  <c r="X24"/>
  <c r="W24"/>
  <c r="AA224"/>
  <c r="Z224"/>
  <c r="Y224"/>
  <c r="X224"/>
  <c r="W224"/>
  <c r="N24"/>
  <c r="P56" i="5"/>
  <c r="U56" s="1"/>
  <c r="D20" i="16"/>
  <c r="C20"/>
  <c r="B20"/>
  <c r="AA101" i="7"/>
  <c r="Z101"/>
  <c r="Y101"/>
  <c r="X101"/>
  <c r="W101"/>
  <c r="C115" i="16"/>
  <c r="B115"/>
  <c r="D115"/>
  <c r="D114"/>
  <c r="C114"/>
  <c r="B114"/>
  <c r="D120"/>
  <c r="C120"/>
  <c r="B120"/>
  <c r="Y100" i="7"/>
  <c r="X100"/>
  <c r="W100"/>
  <c r="AA100"/>
  <c r="Z100"/>
  <c r="AA275"/>
  <c r="Z275"/>
  <c r="Y275"/>
  <c r="X275"/>
  <c r="W275"/>
  <c r="AA173"/>
  <c r="Z173"/>
  <c r="Y173"/>
  <c r="X173"/>
  <c r="W173"/>
  <c r="AA211"/>
  <c r="Z211"/>
  <c r="Y211"/>
  <c r="X211"/>
  <c r="W211"/>
  <c r="AA90"/>
  <c r="Z90"/>
  <c r="Y90"/>
  <c r="X90"/>
  <c r="W90"/>
  <c r="AA80"/>
  <c r="Z80"/>
  <c r="Y80"/>
  <c r="X80"/>
  <c r="W80"/>
  <c r="A84" i="16"/>
  <c r="A98"/>
  <c r="A93"/>
  <c r="A172"/>
  <c r="A186"/>
  <c r="U24" i="5"/>
  <c r="Q24"/>
  <c r="R24" s="1"/>
  <c r="S24" s="1"/>
  <c r="V24"/>
  <c r="AA152" i="7"/>
  <c r="Z152"/>
  <c r="Y152"/>
  <c r="X152"/>
  <c r="W152"/>
  <c r="AA23"/>
  <c r="Z23"/>
  <c r="Y23"/>
  <c r="X23"/>
  <c r="W23"/>
  <c r="X168"/>
  <c r="W168"/>
  <c r="Z168"/>
  <c r="Y168"/>
  <c r="AA168"/>
  <c r="AA256"/>
  <c r="Z256"/>
  <c r="Y256"/>
  <c r="X256"/>
  <c r="W256"/>
  <c r="W62"/>
  <c r="AA62"/>
  <c r="Z62"/>
  <c r="Y62"/>
  <c r="X62"/>
  <c r="X153"/>
  <c r="W153"/>
  <c r="AA153"/>
  <c r="Z153"/>
  <c r="Y153"/>
  <c r="X210"/>
  <c r="W210"/>
  <c r="Z210"/>
  <c r="Y210"/>
  <c r="AA210"/>
  <c r="AB37" i="16"/>
  <c r="Z37"/>
  <c r="AA37"/>
  <c r="AB121"/>
  <c r="AA121"/>
  <c r="Z121"/>
  <c r="AA146"/>
  <c r="Z146"/>
  <c r="AB146"/>
  <c r="AA71"/>
  <c r="Z71"/>
  <c r="AB71"/>
  <c r="AB141"/>
  <c r="AA141"/>
  <c r="Z141"/>
  <c r="AQ23" i="9"/>
  <c r="AP7" i="11"/>
  <c r="AP4"/>
  <c r="AP8"/>
  <c r="AP5"/>
  <c r="AP6"/>
  <c r="U29" i="9"/>
  <c r="Q29"/>
  <c r="R29" s="1"/>
  <c r="S29" s="1"/>
  <c r="Z193"/>
  <c r="X193"/>
  <c r="AB193"/>
  <c r="AA193"/>
  <c r="Y193"/>
  <c r="AB233"/>
  <c r="AA233"/>
  <c r="Z233"/>
  <c r="Y233"/>
  <c r="X233"/>
  <c r="X132"/>
  <c r="AB132"/>
  <c r="AA132"/>
  <c r="Y132"/>
  <c r="Z132"/>
  <c r="X19"/>
  <c r="AB19"/>
  <c r="AA19"/>
  <c r="Z19"/>
  <c r="Y19"/>
  <c r="AB74"/>
  <c r="AA74"/>
  <c r="Z74"/>
  <c r="Y74"/>
  <c r="X74"/>
  <c r="Z225"/>
  <c r="X225"/>
  <c r="AB225"/>
  <c r="AA225"/>
  <c r="Y225"/>
  <c r="AA78"/>
  <c r="Z78"/>
  <c r="Y78"/>
  <c r="X78"/>
  <c r="AB78"/>
  <c r="AE249" i="5"/>
  <c r="AB249"/>
  <c r="AD249"/>
  <c r="AC249"/>
  <c r="AA249"/>
  <c r="AE260"/>
  <c r="AD260"/>
  <c r="AC260"/>
  <c r="AB260"/>
  <c r="AA260"/>
  <c r="AB136"/>
  <c r="AE136"/>
  <c r="AD136"/>
  <c r="AC136"/>
  <c r="AA136"/>
  <c r="AE229"/>
  <c r="AA229"/>
  <c r="AD229"/>
  <c r="AC229"/>
  <c r="AB229"/>
  <c r="AA137"/>
  <c r="AE137"/>
  <c r="AD137"/>
  <c r="AC137"/>
  <c r="AB137"/>
  <c r="AC109"/>
  <c r="AB109"/>
  <c r="AA109"/>
  <c r="AE109"/>
  <c r="AD109"/>
  <c r="AE255"/>
  <c r="AD255"/>
  <c r="AC255"/>
  <c r="AB255"/>
  <c r="AA255"/>
  <c r="AA256"/>
  <c r="AD256"/>
  <c r="AC256"/>
  <c r="AB256"/>
  <c r="AE256"/>
  <c r="AE127"/>
  <c r="AD127"/>
  <c r="AC127"/>
  <c r="AB127"/>
  <c r="AA127"/>
  <c r="AA285"/>
  <c r="AE285"/>
  <c r="AD285"/>
  <c r="AC285"/>
  <c r="AB285"/>
  <c r="AE65"/>
  <c r="AD65"/>
  <c r="AC65"/>
  <c r="AB65"/>
  <c r="AA65"/>
  <c r="A142" i="16"/>
  <c r="A4"/>
  <c r="A79"/>
  <c r="Q25" i="5"/>
  <c r="R25" s="1"/>
  <c r="S25" s="1"/>
  <c r="V25"/>
  <c r="U25"/>
  <c r="W286" i="7"/>
  <c r="Z286"/>
  <c r="Y286"/>
  <c r="X286"/>
  <c r="AA286"/>
  <c r="AA195"/>
  <c r="Z195"/>
  <c r="Y195"/>
  <c r="X195"/>
  <c r="W195"/>
  <c r="Z159"/>
  <c r="Y159"/>
  <c r="X159"/>
  <c r="W159"/>
  <c r="AA159"/>
  <c r="AA133"/>
  <c r="Z133"/>
  <c r="Y133"/>
  <c r="X133"/>
  <c r="W133"/>
  <c r="AA60"/>
  <c r="W60"/>
  <c r="Z60"/>
  <c r="Y60"/>
  <c r="X60"/>
  <c r="AA267"/>
  <c r="Z267"/>
  <c r="Y267"/>
  <c r="X267"/>
  <c r="W267"/>
  <c r="AB94" i="16"/>
  <c r="AA94"/>
  <c r="Z94"/>
  <c r="Z159"/>
  <c r="AB159"/>
  <c r="AA159"/>
  <c r="AB23"/>
  <c r="AA23"/>
  <c r="Z23"/>
  <c r="AB6"/>
  <c r="AA6"/>
  <c r="Z6"/>
  <c r="AI3" i="13" s="1"/>
  <c r="AB156" i="16"/>
  <c r="AA156"/>
  <c r="Z156"/>
  <c r="AA25"/>
  <c r="Z25"/>
  <c r="AB25"/>
  <c r="Z74"/>
  <c r="AA74"/>
  <c r="AB74"/>
  <c r="AB87"/>
  <c r="AA87"/>
  <c r="Z87"/>
  <c r="AB179"/>
  <c r="AA179"/>
  <c r="Z179"/>
  <c r="AB130"/>
  <c r="AA130"/>
  <c r="Z130"/>
  <c r="AR23" i="9"/>
  <c r="AQ5" i="11"/>
  <c r="AQ4"/>
  <c r="AQ6"/>
  <c r="AQ8"/>
  <c r="AQ7"/>
  <c r="O17"/>
  <c r="Q49" i="9"/>
  <c r="Q14"/>
  <c r="R14" s="1"/>
  <c r="S14" s="1"/>
  <c r="U14"/>
  <c r="O20" i="11"/>
  <c r="Q52" i="9"/>
  <c r="Z5"/>
  <c r="Y5"/>
  <c r="X5"/>
  <c r="AB5"/>
  <c r="AA5"/>
  <c r="AB94"/>
  <c r="AA94"/>
  <c r="Z94"/>
  <c r="X94"/>
  <c r="Y94"/>
  <c r="X285"/>
  <c r="AB285"/>
  <c r="AA285"/>
  <c r="Z285"/>
  <c r="Y285"/>
  <c r="Y34"/>
  <c r="X34"/>
  <c r="AA34"/>
  <c r="Z34"/>
  <c r="AB34"/>
  <c r="AB238"/>
  <c r="AA238"/>
  <c r="Z238"/>
  <c r="Y238"/>
  <c r="X238"/>
  <c r="AB90"/>
  <c r="AA90"/>
  <c r="Z90"/>
  <c r="Y90"/>
  <c r="X90"/>
  <c r="Z14"/>
  <c r="Y14"/>
  <c r="X14"/>
  <c r="AB14"/>
  <c r="AA14"/>
  <c r="X255"/>
  <c r="AB255"/>
  <c r="AA255"/>
  <c r="Z255"/>
  <c r="Y255"/>
  <c r="Y83"/>
  <c r="X83"/>
  <c r="AB83"/>
  <c r="AA83"/>
  <c r="Z83"/>
  <c r="AB81"/>
  <c r="AA81"/>
  <c r="Z81"/>
  <c r="Y81"/>
  <c r="X81"/>
  <c r="Z241"/>
  <c r="X241"/>
  <c r="AB241"/>
  <c r="AA241"/>
  <c r="Y241"/>
  <c r="Z177"/>
  <c r="X177"/>
  <c r="AB177"/>
  <c r="AA177"/>
  <c r="Y177"/>
  <c r="AB262"/>
  <c r="AA262"/>
  <c r="Z262"/>
  <c r="Y262"/>
  <c r="X262"/>
  <c r="AB96"/>
  <c r="AA96"/>
  <c r="Y96"/>
  <c r="X96"/>
  <c r="Z96"/>
  <c r="X11"/>
  <c r="AB11"/>
  <c r="AA11"/>
  <c r="Z11"/>
  <c r="Y11"/>
  <c r="AB259"/>
  <c r="Z259"/>
  <c r="Y259"/>
  <c r="X259"/>
  <c r="AA259"/>
  <c r="Z54"/>
  <c r="Y54"/>
  <c r="X54"/>
  <c r="AB54"/>
  <c r="AA54"/>
  <c r="AE113" i="5"/>
  <c r="AA113"/>
  <c r="AD113"/>
  <c r="AC113"/>
  <c r="AB113"/>
  <c r="AE173"/>
  <c r="AD173"/>
  <c r="AB173"/>
  <c r="AA173"/>
  <c r="AC173"/>
  <c r="AE165"/>
  <c r="AD165"/>
  <c r="AC165"/>
  <c r="AB165"/>
  <c r="AA165"/>
  <c r="AE97"/>
  <c r="AC97"/>
  <c r="AB97"/>
  <c r="AA97"/>
  <c r="AD97"/>
  <c r="AC68"/>
  <c r="AB68"/>
  <c r="AA68"/>
  <c r="AE68"/>
  <c r="AD68"/>
  <c r="AE146"/>
  <c r="AD146"/>
  <c r="AC146"/>
  <c r="AB146"/>
  <c r="AA146"/>
  <c r="AE271"/>
  <c r="AD271"/>
  <c r="AC271"/>
  <c r="AB271"/>
  <c r="AA271"/>
  <c r="AE20"/>
  <c r="AD20"/>
  <c r="AC20"/>
  <c r="AB20"/>
  <c r="AA20"/>
  <c r="AC248"/>
  <c r="AE248"/>
  <c r="AD248"/>
  <c r="AB248"/>
  <c r="AA248"/>
  <c r="AC125"/>
  <c r="AB125"/>
  <c r="AA125"/>
  <c r="AE125"/>
  <c r="AD125"/>
  <c r="AD9"/>
  <c r="AC9"/>
  <c r="AB9"/>
  <c r="AA9"/>
  <c r="AE9"/>
  <c r="AE163"/>
  <c r="AD163"/>
  <c r="AC163"/>
  <c r="AA163"/>
  <c r="AB163"/>
  <c r="AA270"/>
  <c r="AC270"/>
  <c r="AB270"/>
  <c r="AE270"/>
  <c r="AD270"/>
  <c r="AE3"/>
  <c r="AD3"/>
  <c r="AC3"/>
  <c r="AB3"/>
  <c r="AA3"/>
  <c r="AE181"/>
  <c r="AD181"/>
  <c r="AC181"/>
  <c r="AB181"/>
  <c r="AA181"/>
  <c r="AE24"/>
  <c r="AD24"/>
  <c r="AC24"/>
  <c r="AB24"/>
  <c r="AA24"/>
  <c r="AA217"/>
  <c r="AE217"/>
  <c r="AD217"/>
  <c r="AC217"/>
  <c r="AB217"/>
  <c r="AA187"/>
  <c r="AE187"/>
  <c r="AD187"/>
  <c r="AC187"/>
  <c r="AB187"/>
  <c r="N19" i="7"/>
  <c r="P51" i="5"/>
  <c r="U51" s="1"/>
  <c r="D175" i="16"/>
  <c r="C175"/>
  <c r="B175"/>
  <c r="X104" i="7"/>
  <c r="W104"/>
  <c r="Y104"/>
  <c r="AA104"/>
  <c r="Z104"/>
  <c r="C109" i="16"/>
  <c r="D109"/>
  <c r="B109"/>
  <c r="D104"/>
  <c r="C104"/>
  <c r="B104"/>
  <c r="D82"/>
  <c r="C82"/>
  <c r="B82"/>
  <c r="D106"/>
  <c r="C106"/>
  <c r="B106"/>
  <c r="C83"/>
  <c r="B83"/>
  <c r="D83"/>
  <c r="D123"/>
  <c r="B123"/>
  <c r="C123"/>
  <c r="D30"/>
  <c r="C30"/>
  <c r="B30"/>
  <c r="D43"/>
  <c r="C43"/>
  <c r="B43"/>
  <c r="V32" i="5"/>
  <c r="U32"/>
  <c r="Q32"/>
  <c r="R32" s="1"/>
  <c r="S32" s="1"/>
  <c r="W9" i="7"/>
  <c r="Y9"/>
  <c r="X9"/>
  <c r="AA9"/>
  <c r="Z9"/>
  <c r="Y66"/>
  <c r="X66"/>
  <c r="W66"/>
  <c r="AA66"/>
  <c r="Z66"/>
  <c r="AA248"/>
  <c r="Z248"/>
  <c r="Y248"/>
  <c r="X248"/>
  <c r="W248"/>
  <c r="AA283"/>
  <c r="Z283"/>
  <c r="Y283"/>
  <c r="X283"/>
  <c r="W283"/>
  <c r="AA74"/>
  <c r="Z74"/>
  <c r="Y74"/>
  <c r="X74"/>
  <c r="W74"/>
  <c r="AA49"/>
  <c r="X49"/>
  <c r="W49"/>
  <c r="Z49"/>
  <c r="Y49"/>
  <c r="Y243"/>
  <c r="X243"/>
  <c r="W243"/>
  <c r="AA243"/>
  <c r="Z243"/>
  <c r="AA82"/>
  <c r="Z82"/>
  <c r="Y82"/>
  <c r="X82"/>
  <c r="W82"/>
  <c r="AA197"/>
  <c r="Z197"/>
  <c r="Y197"/>
  <c r="X197"/>
  <c r="W197"/>
  <c r="AA170"/>
  <c r="Z170"/>
  <c r="Y170"/>
  <c r="X170"/>
  <c r="W170"/>
  <c r="A44" i="16"/>
  <c r="A74"/>
  <c r="A117"/>
  <c r="A47"/>
  <c r="A9"/>
  <c r="A173"/>
  <c r="AA209" i="7"/>
  <c r="Z209"/>
  <c r="Y209"/>
  <c r="X209"/>
  <c r="W209"/>
  <c r="Z108"/>
  <c r="Y108"/>
  <c r="X108"/>
  <c r="W108"/>
  <c r="AA108"/>
  <c r="AA112"/>
  <c r="Z112"/>
  <c r="Y112"/>
  <c r="X112"/>
  <c r="W112"/>
  <c r="Y212"/>
  <c r="X212"/>
  <c r="W212"/>
  <c r="Z212"/>
  <c r="AA212"/>
  <c r="W206"/>
  <c r="Y206"/>
  <c r="X206"/>
  <c r="Z206"/>
  <c r="AA206"/>
  <c r="AA198"/>
  <c r="Z198"/>
  <c r="Y198"/>
  <c r="X198"/>
  <c r="W198"/>
  <c r="Z271"/>
  <c r="Y271"/>
  <c r="X271"/>
  <c r="W271"/>
  <c r="AA271"/>
  <c r="X281"/>
  <c r="W281"/>
  <c r="AA281"/>
  <c r="Z281"/>
  <c r="Y281"/>
  <c r="AA171"/>
  <c r="Z171"/>
  <c r="Y171"/>
  <c r="X171"/>
  <c r="W171"/>
  <c r="AA231"/>
  <c r="Z231"/>
  <c r="Y231"/>
  <c r="X231"/>
  <c r="W231"/>
  <c r="AB27" i="16"/>
  <c r="Z27"/>
  <c r="AA27"/>
  <c r="AB89"/>
  <c r="AA89"/>
  <c r="Z89"/>
  <c r="AB183"/>
  <c r="AA183"/>
  <c r="Z183"/>
  <c r="AA125"/>
  <c r="Z125"/>
  <c r="AB125"/>
  <c r="AB153"/>
  <c r="AA153"/>
  <c r="Z153"/>
  <c r="AB81"/>
  <c r="AA81"/>
  <c r="Z81"/>
  <c r="AB154"/>
  <c r="Z154"/>
  <c r="AA154"/>
  <c r="AA153" i="9"/>
  <c r="Z153"/>
  <c r="Y153"/>
  <c r="X153"/>
  <c r="AB153"/>
  <c r="X239"/>
  <c r="AB239"/>
  <c r="AA239"/>
  <c r="Z239"/>
  <c r="Y239"/>
  <c r="Y65"/>
  <c r="X65"/>
  <c r="AB65"/>
  <c r="AA65"/>
  <c r="Z65"/>
  <c r="AB108"/>
  <c r="AA108"/>
  <c r="Z108"/>
  <c r="Y108"/>
  <c r="X108"/>
  <c r="AB231"/>
  <c r="AA231"/>
  <c r="X231"/>
  <c r="Z231"/>
  <c r="Y231"/>
  <c r="AA164"/>
  <c r="Z164"/>
  <c r="Y164"/>
  <c r="X164"/>
  <c r="AB164"/>
  <c r="AB217"/>
  <c r="AA217"/>
  <c r="Z217"/>
  <c r="Y217"/>
  <c r="X217"/>
  <c r="X57"/>
  <c r="AB57"/>
  <c r="AA57"/>
  <c r="Z57"/>
  <c r="Y57"/>
  <c r="AB248"/>
  <c r="Z248"/>
  <c r="Y248"/>
  <c r="X248"/>
  <c r="AA248"/>
  <c r="AA244"/>
  <c r="Z244"/>
  <c r="Y244"/>
  <c r="X244"/>
  <c r="AB244"/>
  <c r="X128"/>
  <c r="AA128"/>
  <c r="Z128"/>
  <c r="Y128"/>
  <c r="AB128"/>
  <c r="AE80" i="5"/>
  <c r="AD80"/>
  <c r="AC80"/>
  <c r="AB80"/>
  <c r="AA80"/>
  <c r="AE110"/>
  <c r="AD110"/>
  <c r="AC110"/>
  <c r="AB110"/>
  <c r="AA110"/>
  <c r="AE212"/>
  <c r="AD212"/>
  <c r="AC212"/>
  <c r="AB212"/>
  <c r="AA212"/>
  <c r="AE6"/>
  <c r="AD6"/>
  <c r="AC6"/>
  <c r="AB6"/>
  <c r="AA6"/>
  <c r="AE197"/>
  <c r="AD197"/>
  <c r="AC197"/>
  <c r="AB197"/>
  <c r="AA197"/>
  <c r="AE244"/>
  <c r="AD244"/>
  <c r="AC244"/>
  <c r="AB244"/>
  <c r="AA244"/>
  <c r="AB30"/>
  <c r="AA30"/>
  <c r="AE30"/>
  <c r="AD30"/>
  <c r="AC30"/>
  <c r="A5" i="16"/>
  <c r="A76"/>
  <c r="A129"/>
  <c r="A2"/>
  <c r="A122"/>
  <c r="A24"/>
  <c r="A108"/>
  <c r="A12"/>
  <c r="X232" i="7"/>
  <c r="W232"/>
  <c r="AA232"/>
  <c r="Z232"/>
  <c r="Y232"/>
  <c r="W189"/>
  <c r="X189"/>
  <c r="AA189"/>
  <c r="Z189"/>
  <c r="Y189"/>
  <c r="AA204"/>
  <c r="Z204"/>
  <c r="Y204"/>
  <c r="X204"/>
  <c r="W204"/>
  <c r="Y132"/>
  <c r="X132"/>
  <c r="W132"/>
  <c r="AA132"/>
  <c r="Z132"/>
  <c r="AA229"/>
  <c r="Z229"/>
  <c r="Y229"/>
  <c r="X229"/>
  <c r="W229"/>
  <c r="W141"/>
  <c r="Y141"/>
  <c r="X141"/>
  <c r="AA141"/>
  <c r="Z141"/>
  <c r="AA262"/>
  <c r="Z262"/>
  <c r="Y262"/>
  <c r="X262"/>
  <c r="W262"/>
  <c r="AA285"/>
  <c r="Z285"/>
  <c r="Y285"/>
  <c r="X285"/>
  <c r="W285"/>
  <c r="AA213"/>
  <c r="Z213"/>
  <c r="Y213"/>
  <c r="X213"/>
  <c r="W213"/>
  <c r="AA25"/>
  <c r="Z25"/>
  <c r="Y25"/>
  <c r="X25"/>
  <c r="W25"/>
  <c r="W270"/>
  <c r="Y270"/>
  <c r="X270"/>
  <c r="Z270"/>
  <c r="AA270"/>
  <c r="AB45" i="16"/>
  <c r="Z45"/>
  <c r="AA45"/>
  <c r="A166"/>
  <c r="A75"/>
  <c r="A168"/>
  <c r="A124"/>
  <c r="A105"/>
  <c r="A51"/>
  <c r="A40"/>
  <c r="A86"/>
  <c r="A63"/>
  <c r="A80"/>
  <c r="A67"/>
  <c r="V6" i="5"/>
  <c r="U6"/>
  <c r="Q6"/>
  <c r="R6" s="1"/>
  <c r="S6" s="1"/>
  <c r="W190" i="7"/>
  <c r="AA190"/>
  <c r="Z190"/>
  <c r="Y190"/>
  <c r="X190"/>
  <c r="AA96"/>
  <c r="Z96"/>
  <c r="Y96"/>
  <c r="X96"/>
  <c r="W96"/>
  <c r="Y228"/>
  <c r="X228"/>
  <c r="W228"/>
  <c r="AA228"/>
  <c r="Z228"/>
  <c r="AA5"/>
  <c r="Z5"/>
  <c r="Y5"/>
  <c r="X5"/>
  <c r="W5"/>
  <c r="AA157"/>
  <c r="Z157"/>
  <c r="Y157"/>
  <c r="X157"/>
  <c r="W157"/>
  <c r="Y276"/>
  <c r="X276"/>
  <c r="W276"/>
  <c r="AA276"/>
  <c r="Z276"/>
  <c r="AA67"/>
  <c r="Z67"/>
  <c r="W67"/>
  <c r="Y67"/>
  <c r="X67"/>
  <c r="Y196"/>
  <c r="X196"/>
  <c r="W196"/>
  <c r="Z196"/>
  <c r="AA196"/>
  <c r="W125"/>
  <c r="Z125"/>
  <c r="Y125"/>
  <c r="X125"/>
  <c r="AA125"/>
  <c r="AA214"/>
  <c r="Z214"/>
  <c r="Y214"/>
  <c r="X214"/>
  <c r="W214"/>
  <c r="AA15"/>
  <c r="Z15"/>
  <c r="Y15"/>
  <c r="X15"/>
  <c r="W15"/>
  <c r="Z167"/>
  <c r="Y167"/>
  <c r="X167"/>
  <c r="W167"/>
  <c r="AA167"/>
  <c r="AA29"/>
  <c r="Z29"/>
  <c r="Y29"/>
  <c r="X29"/>
  <c r="W29"/>
  <c r="AA280"/>
  <c r="Z280"/>
  <c r="Y280"/>
  <c r="X280"/>
  <c r="W280"/>
  <c r="Z44"/>
  <c r="Y44"/>
  <c r="X44"/>
  <c r="W44"/>
  <c r="AA44"/>
  <c r="AA70"/>
  <c r="Z70"/>
  <c r="Y70"/>
  <c r="X70"/>
  <c r="W70"/>
  <c r="X51"/>
  <c r="W51"/>
  <c r="AA51"/>
  <c r="Z51"/>
  <c r="Y51"/>
  <c r="Z63"/>
  <c r="Y63"/>
  <c r="X63"/>
  <c r="W63"/>
  <c r="AA63"/>
  <c r="AA52" i="16"/>
  <c r="Z52"/>
  <c r="AB52"/>
  <c r="AB2"/>
  <c r="AA2"/>
  <c r="Z2"/>
  <c r="AB66"/>
  <c r="Z66"/>
  <c r="AA66"/>
  <c r="AB48"/>
  <c r="Z48"/>
  <c r="AA48"/>
  <c r="AA72"/>
  <c r="Z72"/>
  <c r="AB72"/>
  <c r="AB160"/>
  <c r="AA160"/>
  <c r="Z160"/>
  <c r="AB145"/>
  <c r="AA145"/>
  <c r="Z145"/>
  <c r="AB77"/>
  <c r="AA77"/>
  <c r="Z77"/>
  <c r="AB30"/>
  <c r="Z30"/>
  <c r="AA30"/>
  <c r="AB78"/>
  <c r="AA78"/>
  <c r="Z78"/>
  <c r="AB67"/>
  <c r="AA67"/>
  <c r="Z67"/>
  <c r="AS23" i="9"/>
  <c r="AR5" i="11"/>
  <c r="AR7"/>
  <c r="AR8"/>
  <c r="AR4"/>
  <c r="AR6"/>
  <c r="U6" i="9"/>
  <c r="Q6"/>
  <c r="R6" s="1"/>
  <c r="S6" s="1"/>
  <c r="W281"/>
  <c r="W215"/>
  <c r="W158"/>
  <c r="W256"/>
  <c r="W12"/>
  <c r="W106"/>
  <c r="W197"/>
  <c r="W133"/>
  <c r="W134"/>
  <c r="W181"/>
  <c r="W277"/>
  <c r="W24"/>
  <c r="W257"/>
  <c r="W141"/>
  <c r="W258"/>
  <c r="W7"/>
  <c r="W190"/>
  <c r="AD214" i="5"/>
  <c r="AC214"/>
  <c r="AB214"/>
  <c r="AA214"/>
  <c r="AE214"/>
  <c r="AE32"/>
  <c r="AD32"/>
  <c r="AC32"/>
  <c r="AA32"/>
  <c r="AB32"/>
  <c r="AE278"/>
  <c r="AD278"/>
  <c r="AC278"/>
  <c r="AB278"/>
  <c r="AA278"/>
  <c r="AB268"/>
  <c r="AA268"/>
  <c r="AE268"/>
  <c r="AD268"/>
  <c r="AC268"/>
  <c r="AE262"/>
  <c r="AD262"/>
  <c r="AA262"/>
  <c r="AC262"/>
  <c r="AB262"/>
  <c r="AE59"/>
  <c r="AD59"/>
  <c r="AA59"/>
  <c r="AB59"/>
  <c r="AC59"/>
  <c r="AA171"/>
  <c r="AD171"/>
  <c r="AC171"/>
  <c r="AB171"/>
  <c r="AE171"/>
  <c r="AE46"/>
  <c r="AD46"/>
  <c r="AC46"/>
  <c r="AB46"/>
  <c r="AA46"/>
  <c r="AB252"/>
  <c r="AE252"/>
  <c r="AD252"/>
  <c r="AC252"/>
  <c r="AA252"/>
  <c r="AA105"/>
  <c r="AC105"/>
  <c r="AB105"/>
  <c r="AE105"/>
  <c r="AD105"/>
  <c r="AD166"/>
  <c r="AC166"/>
  <c r="AB166"/>
  <c r="AA166"/>
  <c r="AE166"/>
  <c r="AB88"/>
  <c r="AE88"/>
  <c r="AD88"/>
  <c r="AC88"/>
  <c r="AA88"/>
  <c r="AB220"/>
  <c r="AE220"/>
  <c r="AD220"/>
  <c r="AC220"/>
  <c r="AA220"/>
  <c r="AE138"/>
  <c r="AD138"/>
  <c r="AC138"/>
  <c r="AB138"/>
  <c r="AA138"/>
  <c r="AE213"/>
  <c r="AD213"/>
  <c r="AC213"/>
  <c r="AB213"/>
  <c r="AA213"/>
  <c r="AE13"/>
  <c r="AD13"/>
  <c r="AC13"/>
  <c r="AB13"/>
  <c r="AA13"/>
  <c r="AB168"/>
  <c r="AA168"/>
  <c r="AE168"/>
  <c r="AD168"/>
  <c r="AC168"/>
  <c r="AE186"/>
  <c r="AD186"/>
  <c r="AC186"/>
  <c r="AB186"/>
  <c r="AA186"/>
  <c r="N20" i="7"/>
  <c r="P52" i="5"/>
  <c r="U52" s="1"/>
  <c r="AE279"/>
  <c r="AD279"/>
  <c r="AC279"/>
  <c r="AB279"/>
  <c r="AA279"/>
  <c r="AD83"/>
  <c r="AC83"/>
  <c r="AE83"/>
  <c r="AB83"/>
  <c r="AA83"/>
  <c r="AC100"/>
  <c r="AB100"/>
  <c r="AA100"/>
  <c r="AE100"/>
  <c r="AD100"/>
  <c r="AC116"/>
  <c r="AB116"/>
  <c r="AA116"/>
  <c r="AE116"/>
  <c r="AD116"/>
  <c r="AE42"/>
  <c r="AD42"/>
  <c r="AC42"/>
  <c r="AB42"/>
  <c r="AA42"/>
  <c r="AE21"/>
  <c r="AB21"/>
  <c r="AA21"/>
  <c r="AD21"/>
  <c r="AC21"/>
  <c r="AE180"/>
  <c r="AD180"/>
  <c r="AC180"/>
  <c r="AB180"/>
  <c r="AA180"/>
  <c r="AA31"/>
  <c r="AE31"/>
  <c r="AD31"/>
  <c r="AC31"/>
  <c r="AB31"/>
  <c r="AE195"/>
  <c r="AD195"/>
  <c r="AC195"/>
  <c r="AA195"/>
  <c r="AB195"/>
  <c r="AA175"/>
  <c r="AE175"/>
  <c r="AD175"/>
  <c r="AC175"/>
  <c r="AB175"/>
  <c r="AE64"/>
  <c r="AD64"/>
  <c r="AC64"/>
  <c r="AA64"/>
  <c r="AB64"/>
  <c r="AE94"/>
  <c r="AD94"/>
  <c r="AC94"/>
  <c r="AB94"/>
  <c r="AA94"/>
  <c r="AD35"/>
  <c r="AA35"/>
  <c r="AE35"/>
  <c r="AC35"/>
  <c r="AB35"/>
  <c r="AE58"/>
  <c r="AD58"/>
  <c r="AA58"/>
  <c r="AC58"/>
  <c r="AB58"/>
  <c r="AD206"/>
  <c r="AC206"/>
  <c r="AB206"/>
  <c r="AA206"/>
  <c r="AE206"/>
  <c r="AE7"/>
  <c r="AD7"/>
  <c r="AC7"/>
  <c r="AB7"/>
  <c r="AA7"/>
  <c r="AA222"/>
  <c r="AE222"/>
  <c r="AD222"/>
  <c r="AC222"/>
  <c r="AB222"/>
  <c r="AE2"/>
  <c r="AD2"/>
  <c r="AA2"/>
  <c r="AC2"/>
  <c r="AB2"/>
  <c r="N26" i="7"/>
  <c r="P58" i="5"/>
  <c r="U58" s="1"/>
  <c r="AT23" i="9"/>
  <c r="AS7" i="11"/>
  <c r="AS4"/>
  <c r="AS6"/>
  <c r="AS8"/>
  <c r="AS5"/>
  <c r="O6"/>
  <c r="Q38" i="9"/>
  <c r="Q31"/>
  <c r="R31" s="1"/>
  <c r="S31" s="1"/>
  <c r="U31"/>
  <c r="W266"/>
  <c r="W174"/>
  <c r="W38"/>
  <c r="W264"/>
  <c r="W44"/>
  <c r="W35"/>
  <c r="W222"/>
  <c r="W163"/>
  <c r="W282"/>
  <c r="W275"/>
  <c r="W209"/>
  <c r="W114"/>
  <c r="W263"/>
  <c r="W130"/>
  <c r="W178"/>
  <c r="W100"/>
  <c r="W27"/>
  <c r="W201"/>
  <c r="AB120" i="5"/>
  <c r="AE120"/>
  <c r="AD120"/>
  <c r="AC120"/>
  <c r="AA120"/>
  <c r="AE280"/>
  <c r="AD280"/>
  <c r="AC280"/>
  <c r="AB280"/>
  <c r="AA280"/>
  <c r="AD276"/>
  <c r="AC276"/>
  <c r="AB276"/>
  <c r="AA276"/>
  <c r="AE276"/>
  <c r="AE5"/>
  <c r="AD5"/>
  <c r="AC5"/>
  <c r="AB5"/>
  <c r="AA5"/>
  <c r="AA45"/>
  <c r="AE45"/>
  <c r="AD45"/>
  <c r="AC45"/>
  <c r="AB45"/>
  <c r="AE179"/>
  <c r="AD179"/>
  <c r="AC179"/>
  <c r="AA179"/>
  <c r="AB179"/>
  <c r="AE82"/>
  <c r="AD82"/>
  <c r="AC82"/>
  <c r="AB82"/>
  <c r="AA82"/>
  <c r="AE129"/>
  <c r="AA129"/>
  <c r="AD129"/>
  <c r="AC129"/>
  <c r="AB129"/>
  <c r="AE144"/>
  <c r="AD144"/>
  <c r="AC144"/>
  <c r="AB144"/>
  <c r="AA144"/>
  <c r="AC38"/>
  <c r="AA38"/>
  <c r="AE38"/>
  <c r="AD38"/>
  <c r="AB38"/>
  <c r="AD134"/>
  <c r="AA134"/>
  <c r="AE134"/>
  <c r="AC134"/>
  <c r="AB134"/>
  <c r="AC167"/>
  <c r="AB167"/>
  <c r="AA167"/>
  <c r="AE167"/>
  <c r="AD167"/>
  <c r="AC40"/>
  <c r="AE40"/>
  <c r="AD40"/>
  <c r="AB40"/>
  <c r="AA40"/>
  <c r="AA121"/>
  <c r="AE121"/>
  <c r="AD121"/>
  <c r="AB121"/>
  <c r="AC121"/>
  <c r="AD37"/>
  <c r="AA37"/>
  <c r="AE37"/>
  <c r="AC37"/>
  <c r="AB37"/>
  <c r="AE164"/>
  <c r="AD164"/>
  <c r="AC164"/>
  <c r="AB164"/>
  <c r="AA164"/>
  <c r="AA159"/>
  <c r="AE159"/>
  <c r="AC159"/>
  <c r="AB159"/>
  <c r="AD159"/>
  <c r="AE158"/>
  <c r="AD158"/>
  <c r="AC158"/>
  <c r="AB158"/>
  <c r="AA158"/>
  <c r="AX9"/>
  <c r="AL32" s="1"/>
  <c r="T26" s="1"/>
  <c r="AX5"/>
  <c r="AL28" s="1"/>
  <c r="T22" s="1"/>
  <c r="AX7"/>
  <c r="AL30" s="1"/>
  <c r="T24" s="1"/>
  <c r="AX8"/>
  <c r="AL31" s="1"/>
  <c r="T25" s="1"/>
  <c r="AX6"/>
  <c r="AL29" s="1"/>
  <c r="T23" s="1"/>
  <c r="N13" i="7"/>
  <c r="P45" i="5"/>
  <c r="U45" s="1"/>
  <c r="Q13" i="9"/>
  <c r="R13" s="1"/>
  <c r="S13" s="1"/>
  <c r="U13"/>
  <c r="AA42"/>
  <c r="Z42"/>
  <c r="Y42"/>
  <c r="X42"/>
  <c r="AB42"/>
  <c r="Y208"/>
  <c r="AB208"/>
  <c r="AA208"/>
  <c r="Z208"/>
  <c r="X208"/>
  <c r="AA228"/>
  <c r="Z228"/>
  <c r="Y228"/>
  <c r="X228"/>
  <c r="AB228"/>
  <c r="AA194"/>
  <c r="Y194"/>
  <c r="X194"/>
  <c r="AB194"/>
  <c r="Z194"/>
  <c r="Y85"/>
  <c r="X85"/>
  <c r="Z85"/>
  <c r="AB85"/>
  <c r="AA85"/>
  <c r="AB51"/>
  <c r="AA51"/>
  <c r="Z51"/>
  <c r="Y51"/>
  <c r="X51"/>
  <c r="AA196"/>
  <c r="Z196"/>
  <c r="Y196"/>
  <c r="X196"/>
  <c r="AB196"/>
  <c r="AB136"/>
  <c r="AA136"/>
  <c r="Z136"/>
  <c r="Y136"/>
  <c r="X136"/>
  <c r="AB129"/>
  <c r="AA129"/>
  <c r="Z129"/>
  <c r="Y129"/>
  <c r="X129"/>
  <c r="AB229"/>
  <c r="AA229"/>
  <c r="Z229"/>
  <c r="Y229"/>
  <c r="X229"/>
  <c r="AB246"/>
  <c r="AA246"/>
  <c r="Z246"/>
  <c r="X246"/>
  <c r="Y246"/>
  <c r="AB205"/>
  <c r="AA205"/>
  <c r="Z205"/>
  <c r="Y205"/>
  <c r="X205"/>
  <c r="AB6"/>
  <c r="AA6"/>
  <c r="Z6"/>
  <c r="Y6"/>
  <c r="X6"/>
  <c r="X161"/>
  <c r="AB161"/>
  <c r="AA161"/>
  <c r="Z161"/>
  <c r="Y161"/>
  <c r="AB93"/>
  <c r="AA93"/>
  <c r="Z93"/>
  <c r="Y93"/>
  <c r="X93"/>
  <c r="A103" i="16"/>
  <c r="A22"/>
  <c r="A128"/>
  <c r="A17"/>
  <c r="A160"/>
  <c r="A183"/>
  <c r="A33"/>
  <c r="A90"/>
  <c r="A138"/>
  <c r="A54"/>
  <c r="A34"/>
  <c r="A61"/>
  <c r="V12" i="5"/>
  <c r="U12"/>
  <c r="Q12"/>
  <c r="R12" s="1"/>
  <c r="S12" s="1"/>
  <c r="X8" i="7"/>
  <c r="W8"/>
  <c r="AA8"/>
  <c r="Z8"/>
  <c r="Y8"/>
  <c r="X32"/>
  <c r="W32"/>
  <c r="Y32"/>
  <c r="AA32"/>
  <c r="Z32"/>
  <c r="X38"/>
  <c r="W38"/>
  <c r="Z38"/>
  <c r="AA38"/>
  <c r="Y38"/>
  <c r="W22"/>
  <c r="X22"/>
  <c r="Z22"/>
  <c r="Y22"/>
  <c r="AA22"/>
  <c r="W78"/>
  <c r="Y78"/>
  <c r="X78"/>
  <c r="AA78"/>
  <c r="Z78"/>
  <c r="Z30"/>
  <c r="Y30"/>
  <c r="X30"/>
  <c r="W30"/>
  <c r="AA30"/>
  <c r="W163"/>
  <c r="AA163"/>
  <c r="Z163"/>
  <c r="Y163"/>
  <c r="X163"/>
  <c r="AA103"/>
  <c r="Z103"/>
  <c r="Y103"/>
  <c r="X103"/>
  <c r="W103"/>
  <c r="AA242"/>
  <c r="Z242"/>
  <c r="Y242"/>
  <c r="X242"/>
  <c r="W242"/>
  <c r="W238"/>
  <c r="AA238"/>
  <c r="Z238"/>
  <c r="Y238"/>
  <c r="X238"/>
  <c r="AA98"/>
  <c r="Z98"/>
  <c r="X98"/>
  <c r="W98"/>
  <c r="Y98"/>
  <c r="AA269"/>
  <c r="Z269"/>
  <c r="Y269"/>
  <c r="X269"/>
  <c r="W269"/>
  <c r="AA150"/>
  <c r="Z150"/>
  <c r="Y150"/>
  <c r="X150"/>
  <c r="W150"/>
  <c r="AA124"/>
  <c r="Y124"/>
  <c r="X124"/>
  <c r="W124"/>
  <c r="Z124"/>
  <c r="AA27"/>
  <c r="Z27"/>
  <c r="W27"/>
  <c r="Y27"/>
  <c r="X27"/>
  <c r="AA261"/>
  <c r="Z261"/>
  <c r="Y261"/>
  <c r="X261"/>
  <c r="W261"/>
  <c r="X249"/>
  <c r="W249"/>
  <c r="AA249"/>
  <c r="Z249"/>
  <c r="Y249"/>
  <c r="X2"/>
  <c r="W2"/>
  <c r="AA2"/>
  <c r="Z2"/>
  <c r="Y2"/>
  <c r="O23" i="11"/>
  <c r="Q55" i="9"/>
  <c r="Z181" i="16"/>
  <c r="AB181"/>
  <c r="AA181"/>
  <c r="AA8"/>
  <c r="Z8"/>
  <c r="AI5" i="13" s="1"/>
  <c r="AB8" i="16"/>
  <c r="AA36"/>
  <c r="Z36"/>
  <c r="AB36"/>
  <c r="AA13"/>
  <c r="Z13"/>
  <c r="AI10" i="13" s="1"/>
  <c r="AB13" i="16"/>
  <c r="AB111"/>
  <c r="Z111"/>
  <c r="AA111"/>
  <c r="AB148"/>
  <c r="AA148"/>
  <c r="Z148"/>
  <c r="AA162"/>
  <c r="AB162"/>
  <c r="Z162"/>
  <c r="AB39"/>
  <c r="AA39"/>
  <c r="Z39"/>
  <c r="AB105"/>
  <c r="AA105"/>
  <c r="Z105"/>
  <c r="AB55"/>
  <c r="Z55"/>
  <c r="AA55"/>
  <c r="AA119"/>
  <c r="Z119"/>
  <c r="AB119"/>
  <c r="O25" i="11"/>
  <c r="Q57" i="9"/>
  <c r="A145" i="16"/>
  <c r="A73"/>
  <c r="A164"/>
  <c r="A46"/>
  <c r="A39"/>
  <c r="A52"/>
  <c r="A62"/>
  <c r="A99"/>
  <c r="A147"/>
  <c r="A165"/>
  <c r="A25"/>
  <c r="A169"/>
  <c r="V30" i="5"/>
  <c r="U30"/>
  <c r="Q30"/>
  <c r="R30" s="1"/>
  <c r="S30" s="1"/>
  <c r="AA202" i="7"/>
  <c r="Z202"/>
  <c r="Y202"/>
  <c r="X202"/>
  <c r="W202"/>
  <c r="Y21"/>
  <c r="X21"/>
  <c r="W21"/>
  <c r="AA21"/>
  <c r="Z21"/>
  <c r="AA136"/>
  <c r="W136"/>
  <c r="X136"/>
  <c r="Y136"/>
  <c r="Z136"/>
  <c r="AA225"/>
  <c r="Y225"/>
  <c r="X225"/>
  <c r="W225"/>
  <c r="Z225"/>
  <c r="Y84"/>
  <c r="X84"/>
  <c r="W84"/>
  <c r="AA84"/>
  <c r="Z84"/>
  <c r="Z135"/>
  <c r="Y135"/>
  <c r="X135"/>
  <c r="W135"/>
  <c r="AA135"/>
  <c r="AA234"/>
  <c r="Z234"/>
  <c r="Y234"/>
  <c r="X234"/>
  <c r="W234"/>
  <c r="AA42"/>
  <c r="Z42"/>
  <c r="Y42"/>
  <c r="X42"/>
  <c r="W42"/>
  <c r="AA250"/>
  <c r="Z250"/>
  <c r="Y250"/>
  <c r="X250"/>
  <c r="W250"/>
  <c r="AA154"/>
  <c r="Z154"/>
  <c r="Y154"/>
  <c r="X154"/>
  <c r="W154"/>
  <c r="AA193"/>
  <c r="Z193"/>
  <c r="Y193"/>
  <c r="X193"/>
  <c r="W193"/>
  <c r="AA134"/>
  <c r="Z134"/>
  <c r="Y134"/>
  <c r="X134"/>
  <c r="W134"/>
  <c r="X57"/>
  <c r="W57"/>
  <c r="AA57"/>
  <c r="Z57"/>
  <c r="Y57"/>
  <c r="AA277"/>
  <c r="Z277"/>
  <c r="Y277"/>
  <c r="X277"/>
  <c r="W277"/>
  <c r="Z175"/>
  <c r="Y175"/>
  <c r="X175"/>
  <c r="W175"/>
  <c r="AA175"/>
  <c r="AA138"/>
  <c r="Z138"/>
  <c r="Y138"/>
  <c r="X138"/>
  <c r="W138"/>
  <c r="Z87"/>
  <c r="Y87"/>
  <c r="X87"/>
  <c r="W87"/>
  <c r="AA87"/>
  <c r="AA149"/>
  <c r="Z149"/>
  <c r="Y149"/>
  <c r="X149"/>
  <c r="W149"/>
  <c r="Q45" i="9"/>
  <c r="O13" i="11"/>
  <c r="Y18" i="16"/>
  <c r="Y70"/>
  <c r="Y142"/>
  <c r="Y53"/>
  <c r="Y122"/>
  <c r="Y100"/>
  <c r="Y4"/>
  <c r="Y54"/>
  <c r="Y21"/>
  <c r="Y62"/>
  <c r="Y171"/>
  <c r="U25" i="9"/>
  <c r="Q25"/>
  <c r="R25" s="1"/>
  <c r="S25" s="1"/>
  <c r="W160"/>
  <c r="W99"/>
  <c r="W112"/>
  <c r="W20"/>
  <c r="W104"/>
  <c r="W187"/>
  <c r="W232"/>
  <c r="W52"/>
  <c r="W212"/>
  <c r="W149"/>
  <c r="W166"/>
  <c r="W211"/>
  <c r="W97"/>
  <c r="W254"/>
  <c r="W113"/>
  <c r="W25"/>
  <c r="W271"/>
  <c r="W182"/>
  <c r="AE261" i="5"/>
  <c r="AD261"/>
  <c r="AC261"/>
  <c r="AB261"/>
  <c r="AA261"/>
  <c r="AE142"/>
  <c r="AD142"/>
  <c r="AC142"/>
  <c r="AB142"/>
  <c r="AA142"/>
  <c r="AA108"/>
  <c r="AE108"/>
  <c r="AC108"/>
  <c r="AB108"/>
  <c r="AD108"/>
  <c r="AA140"/>
  <c r="AE140"/>
  <c r="AD140"/>
  <c r="AC140"/>
  <c r="AB140"/>
  <c r="AE281"/>
  <c r="AD281"/>
  <c r="AC281"/>
  <c r="AB281"/>
  <c r="AA281"/>
  <c r="AB231"/>
  <c r="AA231"/>
  <c r="AD231"/>
  <c r="AC231"/>
  <c r="AE231"/>
  <c r="AE128"/>
  <c r="AD128"/>
  <c r="AC128"/>
  <c r="AB128"/>
  <c r="AA128"/>
  <c r="AE170"/>
  <c r="AD170"/>
  <c r="AC170"/>
  <c r="AB170"/>
  <c r="AA170"/>
  <c r="AD150"/>
  <c r="AC150"/>
  <c r="AB150"/>
  <c r="AA150"/>
  <c r="AE150"/>
  <c r="AE22"/>
  <c r="AC22"/>
  <c r="AD22"/>
  <c r="AB22"/>
  <c r="AA22"/>
  <c r="AB39"/>
  <c r="AC39"/>
  <c r="AA39"/>
  <c r="AE39"/>
  <c r="AD39"/>
  <c r="AD86"/>
  <c r="AA86"/>
  <c r="AE86"/>
  <c r="AC86"/>
  <c r="AB86"/>
  <c r="AC215"/>
  <c r="AB215"/>
  <c r="AA215"/>
  <c r="AE215"/>
  <c r="AD215"/>
  <c r="AC219"/>
  <c r="AB219"/>
  <c r="AA219"/>
  <c r="AE219"/>
  <c r="AD219"/>
  <c r="AD131"/>
  <c r="AC131"/>
  <c r="AE131"/>
  <c r="AB131"/>
  <c r="AA131"/>
  <c r="AC23"/>
  <c r="AB23"/>
  <c r="AD23"/>
  <c r="AA23"/>
  <c r="AE23"/>
  <c r="AD70"/>
  <c r="AA70"/>
  <c r="AE70"/>
  <c r="AC70"/>
  <c r="AB70"/>
  <c r="AE47"/>
  <c r="AD47"/>
  <c r="AC47"/>
  <c r="AB47"/>
  <c r="AA47"/>
  <c r="P37"/>
  <c r="U37" s="1"/>
  <c r="N5" i="7"/>
  <c r="N7"/>
  <c r="P39" i="5"/>
  <c r="U39" s="1"/>
  <c r="D96" i="16"/>
  <c r="C96"/>
  <c r="B96"/>
  <c r="AA75" i="7"/>
  <c r="Z75"/>
  <c r="Y75"/>
  <c r="X75"/>
  <c r="W75"/>
  <c r="D176" i="16"/>
  <c r="C176"/>
  <c r="B176"/>
  <c r="D70"/>
  <c r="C70"/>
  <c r="B70"/>
  <c r="D133"/>
  <c r="B133"/>
  <c r="C133"/>
  <c r="V20" i="5"/>
  <c r="U20"/>
  <c r="Q20"/>
  <c r="R20" s="1"/>
  <c r="S20" s="1"/>
  <c r="AA53" i="7"/>
  <c r="Z53"/>
  <c r="Y53"/>
  <c r="X53"/>
  <c r="W53"/>
  <c r="X40"/>
  <c r="W40"/>
  <c r="AA40"/>
  <c r="Z40"/>
  <c r="Y40"/>
  <c r="AA28"/>
  <c r="Z28"/>
  <c r="Y28"/>
  <c r="X28"/>
  <c r="W28"/>
  <c r="Y164"/>
  <c r="X164"/>
  <c r="W164"/>
  <c r="AA164"/>
  <c r="Z164"/>
  <c r="AB180" i="16"/>
  <c r="AA180"/>
  <c r="Z180"/>
  <c r="AB35"/>
  <c r="Z35"/>
  <c r="AA35"/>
  <c r="AA9"/>
  <c r="Z9"/>
  <c r="AI6" i="13" s="1"/>
  <c r="AB9" i="16"/>
  <c r="AA157"/>
  <c r="Z157"/>
  <c r="AB157"/>
  <c r="AB42"/>
  <c r="Z42"/>
  <c r="AA42"/>
  <c r="O7" i="11"/>
  <c r="Q39" i="9"/>
  <c r="AA9"/>
  <c r="Y9"/>
  <c r="X9"/>
  <c r="AB9"/>
  <c r="Z9"/>
  <c r="A60" i="16"/>
  <c r="A88"/>
  <c r="A94"/>
  <c r="Z127" i="7"/>
  <c r="Y127"/>
  <c r="X127"/>
  <c r="W127"/>
  <c r="AA127"/>
  <c r="AA123"/>
  <c r="Z123"/>
  <c r="Y123"/>
  <c r="W123"/>
  <c r="X123"/>
  <c r="Z191"/>
  <c r="Y191"/>
  <c r="X191"/>
  <c r="W191"/>
  <c r="AA191"/>
  <c r="Z111"/>
  <c r="Y111"/>
  <c r="X111"/>
  <c r="W111"/>
  <c r="AA111"/>
  <c r="AA139"/>
  <c r="Z139"/>
  <c r="Y139"/>
  <c r="X139"/>
  <c r="W139"/>
  <c r="AA68" i="16"/>
  <c r="Z68"/>
  <c r="AB68"/>
  <c r="AB123"/>
  <c r="AA123"/>
  <c r="Z123"/>
  <c r="AB90"/>
  <c r="Z90"/>
  <c r="AA90"/>
  <c r="AB46"/>
  <c r="Z46"/>
  <c r="AA46"/>
  <c r="AB158"/>
  <c r="AA158"/>
  <c r="Z158"/>
  <c r="O18" i="11"/>
  <c r="Q50" i="9"/>
  <c r="U8"/>
  <c r="Q8"/>
  <c r="R8" s="1"/>
  <c r="S8" s="1"/>
  <c r="AB214"/>
  <c r="AA214"/>
  <c r="Z214"/>
  <c r="Y214"/>
  <c r="X214"/>
  <c r="X68"/>
  <c r="AB68"/>
  <c r="AA68"/>
  <c r="Z68"/>
  <c r="Y68"/>
  <c r="AB21"/>
  <c r="AA21"/>
  <c r="Z21"/>
  <c r="Y21"/>
  <c r="X21"/>
  <c r="X66"/>
  <c r="AB66"/>
  <c r="AA66"/>
  <c r="Z66"/>
  <c r="Y66"/>
  <c r="AB91"/>
  <c r="AA91"/>
  <c r="X91"/>
  <c r="Z91"/>
  <c r="Y91"/>
  <c r="AB62"/>
  <c r="AA62"/>
  <c r="Z62"/>
  <c r="Y62"/>
  <c r="X62"/>
  <c r="Z70"/>
  <c r="Y70"/>
  <c r="X70"/>
  <c r="AB70"/>
  <c r="AA70"/>
  <c r="AB284"/>
  <c r="AA284"/>
  <c r="Z284"/>
  <c r="Y284"/>
  <c r="X284"/>
  <c r="AB88"/>
  <c r="AA88"/>
  <c r="Z88"/>
  <c r="Y88"/>
  <c r="X88"/>
  <c r="AB111"/>
  <c r="Z111"/>
  <c r="Y111"/>
  <c r="X111"/>
  <c r="AA111"/>
  <c r="AC199" i="5"/>
  <c r="AB199"/>
  <c r="AA199"/>
  <c r="AE199"/>
  <c r="AD199"/>
  <c r="AC77"/>
  <c r="AB77"/>
  <c r="AA77"/>
  <c r="AD77"/>
  <c r="AE77"/>
  <c r="AE232"/>
  <c r="AD232"/>
  <c r="AC232"/>
  <c r="AB232"/>
  <c r="AA232"/>
  <c r="AE91"/>
  <c r="AD91"/>
  <c r="AC91"/>
  <c r="AB91"/>
  <c r="AA91"/>
  <c r="AA191"/>
  <c r="AE191"/>
  <c r="AD191"/>
  <c r="AC191"/>
  <c r="AB191"/>
  <c r="AC251"/>
  <c r="AD251"/>
  <c r="AB251"/>
  <c r="AA251"/>
  <c r="AE251"/>
  <c r="AE265"/>
  <c r="AD265"/>
  <c r="AB265"/>
  <c r="AA265"/>
  <c r="AC265"/>
  <c r="AA269"/>
  <c r="AE269"/>
  <c r="AD269"/>
  <c r="AC269"/>
  <c r="AB269"/>
  <c r="AD182"/>
  <c r="AC182"/>
  <c r="AB182"/>
  <c r="AA182"/>
  <c r="AE182"/>
  <c r="AC71"/>
  <c r="AE71"/>
  <c r="AD71"/>
  <c r="AB71"/>
  <c r="AA71"/>
  <c r="AD250"/>
  <c r="AA250"/>
  <c r="AE250"/>
  <c r="AC250"/>
  <c r="AB250"/>
  <c r="AA48"/>
  <c r="AE48"/>
  <c r="AD48"/>
  <c r="AC48"/>
  <c r="AB48"/>
  <c r="AA60"/>
  <c r="AE60"/>
  <c r="AD60"/>
  <c r="AC60"/>
  <c r="AB60"/>
  <c r="AE112"/>
  <c r="AD112"/>
  <c r="AC112"/>
  <c r="AB112"/>
  <c r="AA112"/>
  <c r="AA201"/>
  <c r="AE201"/>
  <c r="AB201"/>
  <c r="AD201"/>
  <c r="AC201"/>
  <c r="AE12"/>
  <c r="AD12"/>
  <c r="AC12"/>
  <c r="AB12"/>
  <c r="AA12"/>
  <c r="AE190"/>
  <c r="AD190"/>
  <c r="AC190"/>
  <c r="AB190"/>
  <c r="AA190"/>
  <c r="AE149"/>
  <c r="AD149"/>
  <c r="AC149"/>
  <c r="AB149"/>
  <c r="AA149"/>
  <c r="A29" i="16"/>
  <c r="A68"/>
  <c r="A36"/>
  <c r="A72"/>
  <c r="A111"/>
  <c r="A69"/>
  <c r="A45"/>
  <c r="A107"/>
  <c r="A92"/>
  <c r="A149"/>
  <c r="A95"/>
  <c r="A59"/>
  <c r="U13" i="5"/>
  <c r="Q13"/>
  <c r="R13" s="1"/>
  <c r="S13" s="1"/>
  <c r="V13"/>
  <c r="X105" i="7"/>
  <c r="W105"/>
  <c r="AA105"/>
  <c r="Z105"/>
  <c r="Y105"/>
  <c r="Z207"/>
  <c r="Y207"/>
  <c r="X207"/>
  <c r="W207"/>
  <c r="AA207"/>
  <c r="AA144"/>
  <c r="Z144"/>
  <c r="Y144"/>
  <c r="X144"/>
  <c r="W144"/>
  <c r="AA91"/>
  <c r="Z91"/>
  <c r="Y91"/>
  <c r="X91"/>
  <c r="W91"/>
  <c r="AA268"/>
  <c r="Z268"/>
  <c r="Y268"/>
  <c r="X268"/>
  <c r="W268"/>
  <c r="AA20"/>
  <c r="Z20"/>
  <c r="Y20"/>
  <c r="X20"/>
  <c r="W20"/>
  <c r="AA172"/>
  <c r="Z172"/>
  <c r="Y172"/>
  <c r="X172"/>
  <c r="W172"/>
  <c r="AA235"/>
  <c r="Z235"/>
  <c r="Y235"/>
  <c r="X235"/>
  <c r="W235"/>
  <c r="X284"/>
  <c r="W284"/>
  <c r="AA284"/>
  <c r="Z284"/>
  <c r="Y284"/>
  <c r="Y279"/>
  <c r="X279"/>
  <c r="W279"/>
  <c r="AA279"/>
  <c r="Z279"/>
  <c r="X137"/>
  <c r="W137"/>
  <c r="AA137"/>
  <c r="Z137"/>
  <c r="Y137"/>
  <c r="AA13"/>
  <c r="Z13"/>
  <c r="Y13"/>
  <c r="X13"/>
  <c r="W13"/>
  <c r="AA155"/>
  <c r="Z155"/>
  <c r="Y155"/>
  <c r="X155"/>
  <c r="W155"/>
  <c r="AA93"/>
  <c r="Z93"/>
  <c r="Y93"/>
  <c r="X93"/>
  <c r="W93"/>
  <c r="W227"/>
  <c r="AA227"/>
  <c r="X227"/>
  <c r="Z227"/>
  <c r="Y227"/>
  <c r="Z263"/>
  <c r="Y263"/>
  <c r="X263"/>
  <c r="W263"/>
  <c r="AA263"/>
  <c r="AA54"/>
  <c r="Z54"/>
  <c r="Y54"/>
  <c r="X54"/>
  <c r="W54"/>
  <c r="AA221"/>
  <c r="Z221"/>
  <c r="Y221"/>
  <c r="X221"/>
  <c r="W221"/>
  <c r="Y34" i="16"/>
  <c r="Y103"/>
  <c r="Y163"/>
  <c r="Y58"/>
  <c r="Y161"/>
  <c r="Y116"/>
  <c r="Y50"/>
  <c r="Y51"/>
  <c r="Y128"/>
  <c r="Y29"/>
  <c r="Y136"/>
  <c r="Y169"/>
  <c r="O24" i="11"/>
  <c r="Q56" i="9"/>
  <c r="J7" i="11"/>
  <c r="M40" i="9" s="1"/>
  <c r="AB6" i="11"/>
  <c r="J8" s="1"/>
  <c r="M41" i="9" s="1"/>
  <c r="U128" i="11"/>
  <c r="U236"/>
  <c r="U48"/>
  <c r="U41"/>
  <c r="U184"/>
  <c r="U156"/>
  <c r="U282"/>
  <c r="U244"/>
  <c r="U136"/>
  <c r="U51"/>
  <c r="U114"/>
  <c r="U74"/>
  <c r="U84"/>
  <c r="U36"/>
  <c r="U72"/>
  <c r="U129"/>
  <c r="U162"/>
  <c r="U262"/>
  <c r="U28"/>
  <c r="U175"/>
  <c r="U3"/>
  <c r="U152"/>
  <c r="U192"/>
  <c r="U146"/>
  <c r="U115"/>
  <c r="U188"/>
  <c r="U227"/>
  <c r="U178"/>
  <c r="U130"/>
  <c r="U251"/>
  <c r="U25"/>
  <c r="U11"/>
  <c r="U7"/>
  <c r="U78"/>
  <c r="U150"/>
  <c r="U191"/>
  <c r="U82"/>
  <c r="U220"/>
  <c r="U27"/>
  <c r="U177"/>
  <c r="U2"/>
  <c r="U265"/>
  <c r="U119"/>
  <c r="U80"/>
  <c r="U46"/>
  <c r="U224"/>
  <c r="U24"/>
  <c r="U134"/>
  <c r="U19"/>
  <c r="U32"/>
  <c r="U66"/>
  <c r="U204"/>
  <c r="U209"/>
  <c r="U50"/>
  <c r="U185"/>
  <c r="U176"/>
  <c r="U168"/>
  <c r="U29"/>
  <c r="U98"/>
  <c r="U13"/>
  <c r="U213"/>
  <c r="U218"/>
  <c r="U159"/>
  <c r="U117"/>
  <c r="U40"/>
  <c r="U258"/>
  <c r="U269"/>
  <c r="U14"/>
  <c r="U111"/>
  <c r="U203"/>
  <c r="U190"/>
  <c r="U201"/>
  <c r="U248"/>
  <c r="U272"/>
  <c r="U123"/>
  <c r="U62"/>
  <c r="U73"/>
  <c r="U246"/>
  <c r="U197"/>
  <c r="U211"/>
  <c r="U237"/>
  <c r="U254"/>
  <c r="U96"/>
  <c r="U275"/>
  <c r="U231"/>
  <c r="U100"/>
  <c r="U67"/>
  <c r="U247"/>
  <c r="U64"/>
  <c r="U284"/>
  <c r="U4"/>
  <c r="U148"/>
  <c r="U263"/>
  <c r="U166"/>
  <c r="U30"/>
  <c r="U173"/>
  <c r="U85"/>
  <c r="U57"/>
  <c r="U139"/>
  <c r="U154"/>
  <c r="U240"/>
  <c r="U17"/>
  <c r="U92"/>
  <c r="U252"/>
  <c r="U205"/>
  <c r="U102"/>
  <c r="U91"/>
  <c r="U33"/>
  <c r="U131"/>
  <c r="U52"/>
  <c r="U267"/>
  <c r="U164"/>
  <c r="U63"/>
  <c r="U113"/>
  <c r="U77"/>
  <c r="U103"/>
  <c r="U97"/>
  <c r="U95"/>
  <c r="U286"/>
  <c r="U99"/>
  <c r="U12"/>
  <c r="U20"/>
  <c r="U108"/>
  <c r="U65"/>
  <c r="U5"/>
  <c r="U16"/>
  <c r="U256"/>
  <c r="U90"/>
  <c r="U186"/>
  <c r="U10"/>
  <c r="U87"/>
  <c r="U49"/>
  <c r="U219"/>
  <c r="U223"/>
  <c r="U112"/>
  <c r="U127"/>
  <c r="U253"/>
  <c r="U105"/>
  <c r="U264"/>
  <c r="U9"/>
  <c r="U193"/>
  <c r="U151"/>
  <c r="U194"/>
  <c r="U86"/>
  <c r="U118"/>
  <c r="U216"/>
  <c r="U221"/>
  <c r="U34"/>
  <c r="U71"/>
  <c r="U61"/>
  <c r="U38"/>
  <c r="U18"/>
  <c r="U89"/>
  <c r="U228"/>
  <c r="U183"/>
  <c r="U104"/>
  <c r="U238"/>
  <c r="U245"/>
  <c r="U174"/>
  <c r="U158"/>
  <c r="U215"/>
  <c r="U94"/>
  <c r="U68"/>
  <c r="U235"/>
  <c r="U153"/>
  <c r="U157"/>
  <c r="U160"/>
  <c r="U281"/>
  <c r="U59"/>
  <c r="U210"/>
  <c r="U189"/>
  <c r="U270"/>
  <c r="U266"/>
  <c r="U101"/>
  <c r="U214"/>
  <c r="U120"/>
  <c r="U276"/>
  <c r="U21"/>
  <c r="U170"/>
  <c r="U44"/>
  <c r="U30" i="9"/>
  <c r="Q30"/>
  <c r="R30" s="1"/>
  <c r="S30" s="1"/>
  <c r="W10"/>
  <c r="W71"/>
  <c r="W245"/>
  <c r="W47"/>
  <c r="W207"/>
  <c r="W216"/>
  <c r="W183"/>
  <c r="W39"/>
  <c r="W109"/>
  <c r="W124"/>
  <c r="W247"/>
  <c r="W72"/>
  <c r="W69"/>
  <c r="W162"/>
  <c r="W173"/>
  <c r="W43"/>
  <c r="W279"/>
  <c r="W150"/>
  <c r="AE55" i="5"/>
  <c r="AB55"/>
  <c r="AA55"/>
  <c r="AD55"/>
  <c r="AC55"/>
  <c r="AE126"/>
  <c r="AD126"/>
  <c r="AC126"/>
  <c r="AB126"/>
  <c r="AA126"/>
  <c r="AD29"/>
  <c r="AA29"/>
  <c r="AC29"/>
  <c r="AB29"/>
  <c r="AE29"/>
  <c r="AE211"/>
  <c r="AD211"/>
  <c r="AC211"/>
  <c r="AA211"/>
  <c r="AB211"/>
  <c r="AE286"/>
  <c r="AD286"/>
  <c r="AC286"/>
  <c r="AB286"/>
  <c r="AA286"/>
  <c r="AE10"/>
  <c r="AD10"/>
  <c r="AC10"/>
  <c r="AB10"/>
  <c r="AA10"/>
  <c r="AE16"/>
  <c r="AD16"/>
  <c r="AC16"/>
  <c r="AB16"/>
  <c r="AA16"/>
  <c r="AE188"/>
  <c r="AD188"/>
  <c r="AC188"/>
  <c r="AB188"/>
  <c r="AA188"/>
  <c r="AE162"/>
  <c r="AD162"/>
  <c r="AC162"/>
  <c r="AB162"/>
  <c r="AA162"/>
  <c r="AE275"/>
  <c r="AD275"/>
  <c r="AC275"/>
  <c r="AB275"/>
  <c r="AA275"/>
  <c r="AE230"/>
  <c r="AD230"/>
  <c r="AC230"/>
  <c r="AB230"/>
  <c r="AA230"/>
  <c r="AB184"/>
  <c r="AA184"/>
  <c r="AE184"/>
  <c r="AD184"/>
  <c r="AC184"/>
  <c r="AE41"/>
  <c r="AD41"/>
  <c r="AC41"/>
  <c r="AB41"/>
  <c r="AA41"/>
  <c r="AB11"/>
  <c r="AA11"/>
  <c r="AE11"/>
  <c r="AD11"/>
  <c r="AC11"/>
  <c r="AE145"/>
  <c r="AA145"/>
  <c r="AC145"/>
  <c r="AB145"/>
  <c r="AD145"/>
  <c r="AE66"/>
  <c r="AD66"/>
  <c r="AC66"/>
  <c r="AB66"/>
  <c r="AA66"/>
  <c r="AD247"/>
  <c r="AE247"/>
  <c r="AC247"/>
  <c r="AB247"/>
  <c r="AA247"/>
  <c r="AA92"/>
  <c r="AB92"/>
  <c r="AC92"/>
  <c r="AD92"/>
  <c r="AE92"/>
  <c r="AU10"/>
  <c r="N14" i="7"/>
  <c r="P46" i="5"/>
  <c r="U46" s="1"/>
  <c r="N18" i="7"/>
  <c r="P50" i="5"/>
  <c r="U50" s="1"/>
  <c r="D91" i="16"/>
  <c r="B91"/>
  <c r="C91"/>
  <c r="W4" i="7"/>
  <c r="X4"/>
  <c r="Y4"/>
  <c r="Z4"/>
  <c r="AA4"/>
  <c r="D150" i="16"/>
  <c r="C150"/>
  <c r="B150"/>
  <c r="D146"/>
  <c r="C146"/>
  <c r="B146"/>
  <c r="D170"/>
  <c r="C170"/>
  <c r="B170"/>
  <c r="V18" i="5"/>
  <c r="U18"/>
  <c r="Q18"/>
  <c r="R18" s="1"/>
  <c r="S18" s="1"/>
  <c r="AA97" i="7"/>
  <c r="Y97"/>
  <c r="X97"/>
  <c r="W97"/>
  <c r="Z97"/>
  <c r="AA241"/>
  <c r="W241"/>
  <c r="Z241"/>
  <c r="X241"/>
  <c r="Y241"/>
  <c r="Z179"/>
  <c r="Y179"/>
  <c r="X179"/>
  <c r="W179"/>
  <c r="AA179"/>
  <c r="AA43"/>
  <c r="Z43"/>
  <c r="Y43"/>
  <c r="X43"/>
  <c r="W43"/>
  <c r="AA178"/>
  <c r="Z178"/>
  <c r="Y178"/>
  <c r="X178"/>
  <c r="W178"/>
  <c r="AB185" i="16"/>
  <c r="AA185"/>
  <c r="Z185"/>
  <c r="AB7"/>
  <c r="AA7"/>
  <c r="Z7"/>
  <c r="AI4" i="13" s="1"/>
  <c r="AB137" i="16"/>
  <c r="AA137"/>
  <c r="Z137"/>
  <c r="AB115"/>
  <c r="AA115"/>
  <c r="Z115"/>
  <c r="AB47"/>
  <c r="Z47"/>
  <c r="AA47"/>
  <c r="AB89" i="9"/>
  <c r="AA89"/>
  <c r="Z89"/>
  <c r="Y89"/>
  <c r="X89"/>
  <c r="A8" i="16"/>
  <c r="A167"/>
  <c r="A119"/>
  <c r="W222" i="7"/>
  <c r="AA222"/>
  <c r="Z222"/>
  <c r="Y222"/>
  <c r="X222"/>
  <c r="Z255"/>
  <c r="Y255"/>
  <c r="X255"/>
  <c r="W255"/>
  <c r="AA255"/>
  <c r="AA252"/>
  <c r="Z252"/>
  <c r="Y252"/>
  <c r="X252"/>
  <c r="W252"/>
  <c r="W46"/>
  <c r="AA46"/>
  <c r="Z46"/>
  <c r="Y46"/>
  <c r="X46"/>
  <c r="W120"/>
  <c r="AA120"/>
  <c r="Z120"/>
  <c r="Y120"/>
  <c r="X120"/>
  <c r="AA18"/>
  <c r="Z18"/>
  <c r="Y18"/>
  <c r="X18"/>
  <c r="W18"/>
  <c r="Y130"/>
  <c r="X130"/>
  <c r="W130"/>
  <c r="AA130"/>
  <c r="Z130"/>
  <c r="AB184" i="16"/>
  <c r="AA184"/>
  <c r="Z184"/>
  <c r="Z14"/>
  <c r="AI11" i="13" s="1"/>
  <c r="AB14" i="16"/>
  <c r="AA14"/>
  <c r="AB138"/>
  <c r="AA138"/>
  <c r="Z138"/>
  <c r="AA20"/>
  <c r="AB20"/>
  <c r="Z20"/>
  <c r="AT9" i="7"/>
  <c r="AS9"/>
  <c r="AO13"/>
  <c r="AS28" i="5"/>
  <c r="AS29" s="1"/>
  <c r="AR9" i="7"/>
  <c r="AQ9"/>
  <c r="O8" i="11"/>
  <c r="Q40" i="9"/>
  <c r="AA260"/>
  <c r="Z260"/>
  <c r="Y260"/>
  <c r="X260"/>
  <c r="AB260"/>
  <c r="AA226"/>
  <c r="Y226"/>
  <c r="X226"/>
  <c r="AB226"/>
  <c r="Z226"/>
  <c r="AB125"/>
  <c r="AA125"/>
  <c r="Z125"/>
  <c r="Y125"/>
  <c r="X125"/>
  <c r="AB107"/>
  <c r="AA107"/>
  <c r="Z107"/>
  <c r="X107"/>
  <c r="Y107"/>
  <c r="X116"/>
  <c r="AB116"/>
  <c r="Y116"/>
  <c r="AA116"/>
  <c r="Z116"/>
  <c r="Z218"/>
  <c r="Y218"/>
  <c r="X218"/>
  <c r="AB218"/>
  <c r="AA218"/>
  <c r="AB143"/>
  <c r="AA143"/>
  <c r="Z143"/>
  <c r="Y143"/>
  <c r="X143"/>
  <c r="A136" i="16"/>
  <c r="A32"/>
  <c r="A57"/>
  <c r="A77"/>
  <c r="A139"/>
  <c r="A78"/>
  <c r="A110"/>
  <c r="A87"/>
  <c r="A157"/>
  <c r="A174"/>
  <c r="A56"/>
  <c r="A38"/>
  <c r="W253" i="7"/>
  <c r="AA253"/>
  <c r="Z253"/>
  <c r="Y253"/>
  <c r="X253"/>
  <c r="AA36"/>
  <c r="Z36"/>
  <c r="Y36"/>
  <c r="X36"/>
  <c r="W36"/>
  <c r="AA83"/>
  <c r="Z83"/>
  <c r="Y83"/>
  <c r="X83"/>
  <c r="W83"/>
  <c r="X185"/>
  <c r="W185"/>
  <c r="AA185"/>
  <c r="Z185"/>
  <c r="Y185"/>
  <c r="W174"/>
  <c r="X174"/>
  <c r="AA174"/>
  <c r="Z174"/>
  <c r="Y174"/>
  <c r="AA12"/>
  <c r="Z12"/>
  <c r="Y12"/>
  <c r="X12"/>
  <c r="W12"/>
  <c r="Z143"/>
  <c r="Y143"/>
  <c r="X143"/>
  <c r="W143"/>
  <c r="AA143"/>
  <c r="AA69"/>
  <c r="Z69"/>
  <c r="Y69"/>
  <c r="X69"/>
  <c r="W69"/>
  <c r="AA56"/>
  <c r="Z56"/>
  <c r="Y56"/>
  <c r="X56"/>
  <c r="W56"/>
  <c r="X220"/>
  <c r="W220"/>
  <c r="Y220"/>
  <c r="AA220"/>
  <c r="Z220"/>
  <c r="AA200"/>
  <c r="Z200"/>
  <c r="Y200"/>
  <c r="X200"/>
  <c r="W200"/>
  <c r="Z16"/>
  <c r="Y16"/>
  <c r="X16"/>
  <c r="W16"/>
  <c r="AA16"/>
  <c r="Y116"/>
  <c r="X116"/>
  <c r="W116"/>
  <c r="Z116"/>
  <c r="AA116"/>
  <c r="X233"/>
  <c r="W233"/>
  <c r="AA233"/>
  <c r="Z233"/>
  <c r="Y233"/>
  <c r="AA19"/>
  <c r="Z19"/>
  <c r="Y19"/>
  <c r="X19"/>
  <c r="W19"/>
  <c r="AA128"/>
  <c r="Z128"/>
  <c r="Y128"/>
  <c r="X128"/>
  <c r="W128"/>
  <c r="AA264"/>
  <c r="Z264"/>
  <c r="Y264"/>
  <c r="W264"/>
  <c r="X264"/>
  <c r="Z47"/>
  <c r="Y47"/>
  <c r="X47"/>
  <c r="W47"/>
  <c r="AA47"/>
  <c r="Y19" i="16"/>
  <c r="Y60"/>
  <c r="Y177"/>
  <c r="Y49"/>
  <c r="Y144"/>
  <c r="Y63"/>
  <c r="Y22"/>
  <c r="Y135"/>
  <c r="Y108"/>
  <c r="Y124"/>
  <c r="Y26"/>
  <c r="Y61"/>
  <c r="AT9" i="9"/>
  <c r="AQ9"/>
  <c r="AS9"/>
  <c r="AR9"/>
  <c r="Q20"/>
  <c r="R20" s="1"/>
  <c r="S20" s="1"/>
  <c r="U20"/>
  <c r="W286"/>
  <c r="W170"/>
  <c r="W276"/>
  <c r="W180"/>
  <c r="W58"/>
  <c r="W55"/>
  <c r="W135"/>
  <c r="W33"/>
  <c r="W261"/>
  <c r="W30"/>
  <c r="W82"/>
  <c r="W80"/>
  <c r="W185"/>
  <c r="W36"/>
  <c r="W121"/>
  <c r="W23"/>
  <c r="W252"/>
  <c r="W268"/>
  <c r="AE277" i="5"/>
  <c r="AD277"/>
  <c r="AC277"/>
  <c r="AB277"/>
  <c r="AA277"/>
  <c r="AC87"/>
  <c r="AE87"/>
  <c r="AD87"/>
  <c r="AB87"/>
  <c r="AA87"/>
  <c r="AC53"/>
  <c r="AE53"/>
  <c r="AD53"/>
  <c r="AB53"/>
  <c r="AA53"/>
  <c r="AA153"/>
  <c r="AE153"/>
  <c r="AD153"/>
  <c r="AC153"/>
  <c r="AB153"/>
  <c r="AC135"/>
  <c r="AE135"/>
  <c r="AD135"/>
  <c r="AB135"/>
  <c r="AA135"/>
  <c r="AE143"/>
  <c r="AD143"/>
  <c r="AC143"/>
  <c r="AB143"/>
  <c r="AA143"/>
  <c r="AE107"/>
  <c r="AD107"/>
  <c r="AC107"/>
  <c r="AB107"/>
  <c r="AA107"/>
  <c r="AE95"/>
  <c r="AD95"/>
  <c r="AC95"/>
  <c r="AB95"/>
  <c r="AA95"/>
  <c r="AC141"/>
  <c r="AB141"/>
  <c r="AA141"/>
  <c r="AE141"/>
  <c r="AD141"/>
  <c r="AA207"/>
  <c r="AE207"/>
  <c r="AD207"/>
  <c r="AC207"/>
  <c r="AB207"/>
  <c r="AD282"/>
  <c r="AC282"/>
  <c r="AB282"/>
  <c r="AA282"/>
  <c r="AE282"/>
  <c r="AE51"/>
  <c r="AD51"/>
  <c r="AC51"/>
  <c r="AB51"/>
  <c r="AA51"/>
  <c r="AC258"/>
  <c r="AB258"/>
  <c r="AA258"/>
  <c r="AE258"/>
  <c r="AD258"/>
  <c r="AD272"/>
  <c r="AC272"/>
  <c r="AB272"/>
  <c r="AA272"/>
  <c r="AE272"/>
  <c r="AA76"/>
  <c r="AD76"/>
  <c r="AC76"/>
  <c r="AB76"/>
  <c r="AE76"/>
  <c r="AE176"/>
  <c r="AD176"/>
  <c r="AC176"/>
  <c r="AB176"/>
  <c r="AA176"/>
  <c r="AE148"/>
  <c r="AD148"/>
  <c r="AC148"/>
  <c r="AB148"/>
  <c r="AA148"/>
  <c r="AA221"/>
  <c r="AE221"/>
  <c r="AD221"/>
  <c r="AC221"/>
  <c r="AB221"/>
  <c r="AV10"/>
  <c r="W158" i="7"/>
  <c r="AA158"/>
  <c r="Z158"/>
  <c r="Y158"/>
  <c r="X158"/>
  <c r="Y75" i="16"/>
  <c r="Y17"/>
  <c r="Y97"/>
  <c r="Y107"/>
  <c r="Y79"/>
  <c r="Y56"/>
  <c r="Y155"/>
  <c r="Y129"/>
  <c r="Y112"/>
  <c r="Y64"/>
  <c r="Y33"/>
  <c r="Y186"/>
  <c r="O12" i="11"/>
  <c r="Q44" i="9"/>
  <c r="AE9" i="13"/>
  <c r="V11" i="16"/>
  <c r="V9"/>
  <c r="V8"/>
  <c r="V7"/>
  <c r="V10"/>
  <c r="U17" i="9"/>
  <c r="Q17"/>
  <c r="R17" s="1"/>
  <c r="S17" s="1"/>
  <c r="W120"/>
  <c r="W118"/>
  <c r="W49"/>
  <c r="W186"/>
  <c r="W75"/>
  <c r="W235"/>
  <c r="W151"/>
  <c r="X3"/>
  <c r="AB3"/>
  <c r="AA3"/>
  <c r="Z3"/>
  <c r="Y3"/>
  <c r="W230"/>
  <c r="W273"/>
  <c r="W191"/>
  <c r="W148"/>
  <c r="W192"/>
  <c r="W40"/>
  <c r="W240"/>
  <c r="W131"/>
  <c r="W92"/>
  <c r="W67"/>
  <c r="AE156" i="5"/>
  <c r="AD156"/>
  <c r="AC156"/>
  <c r="AB156"/>
  <c r="AA156"/>
  <c r="AE90"/>
  <c r="AD90"/>
  <c r="AC90"/>
  <c r="AB90"/>
  <c r="AA90"/>
  <c r="AE154"/>
  <c r="AD154"/>
  <c r="AC154"/>
  <c r="AA154"/>
  <c r="AB154"/>
  <c r="AD115"/>
  <c r="AC115"/>
  <c r="AE115"/>
  <c r="AB115"/>
  <c r="AA115"/>
  <c r="AE14"/>
  <c r="AD14"/>
  <c r="AC14"/>
  <c r="AB14"/>
  <c r="AA14"/>
  <c r="AE54"/>
  <c r="AD54"/>
  <c r="AC54"/>
  <c r="AA54"/>
  <c r="AB54"/>
  <c r="AC151"/>
  <c r="AB151"/>
  <c r="AA151"/>
  <c r="AE151"/>
  <c r="AD151"/>
  <c r="AE96"/>
  <c r="AD96"/>
  <c r="AC96"/>
  <c r="AB96"/>
  <c r="AA96"/>
  <c r="AA89"/>
  <c r="AD89"/>
  <c r="AC89"/>
  <c r="AB89"/>
  <c r="AE89"/>
  <c r="AA169"/>
  <c r="AC169"/>
  <c r="AB169"/>
  <c r="AE169"/>
  <c r="AD169"/>
  <c r="AE147"/>
  <c r="AD147"/>
  <c r="AC147"/>
  <c r="AA147"/>
  <c r="AB147"/>
  <c r="AE44"/>
  <c r="AD44"/>
  <c r="AC44"/>
  <c r="AB44"/>
  <c r="AA44"/>
  <c r="AB104"/>
  <c r="AE104"/>
  <c r="AC104"/>
  <c r="AA104"/>
  <c r="AD104"/>
  <c r="AE62"/>
  <c r="AD62"/>
  <c r="AC62"/>
  <c r="AB62"/>
  <c r="AA62"/>
  <c r="AE189"/>
  <c r="AD189"/>
  <c r="AC189"/>
  <c r="AB189"/>
  <c r="AA189"/>
  <c r="AD263"/>
  <c r="AB263"/>
  <c r="AA263"/>
  <c r="AC263"/>
  <c r="AE263"/>
  <c r="AE85"/>
  <c r="AB85"/>
  <c r="AA85"/>
  <c r="AD85"/>
  <c r="AC85"/>
  <c r="AC267"/>
  <c r="AB267"/>
  <c r="AE267"/>
  <c r="AD267"/>
  <c r="AA267"/>
  <c r="AW10"/>
  <c r="N23" i="7"/>
  <c r="P55" i="5"/>
  <c r="U55" s="1"/>
  <c r="D64" i="16"/>
  <c r="C64"/>
  <c r="B64"/>
  <c r="D158"/>
  <c r="C158"/>
  <c r="B158"/>
  <c r="AA188" i="7"/>
  <c r="Z188"/>
  <c r="Y188"/>
  <c r="X188"/>
  <c r="W188"/>
  <c r="D127" i="16"/>
  <c r="C127"/>
  <c r="B127"/>
  <c r="C23"/>
  <c r="B23"/>
  <c r="D23"/>
  <c r="D159"/>
  <c r="C159"/>
  <c r="B159"/>
  <c r="C179"/>
  <c r="B179"/>
  <c r="D179"/>
  <c r="D154"/>
  <c r="C154"/>
  <c r="B154"/>
  <c r="AA266" i="7"/>
  <c r="Z266"/>
  <c r="Y266"/>
  <c r="X266"/>
  <c r="W266"/>
  <c r="AA230"/>
  <c r="Z230"/>
  <c r="Y230"/>
  <c r="X230"/>
  <c r="W230"/>
  <c r="X169"/>
  <c r="W169"/>
  <c r="AA169"/>
  <c r="Z169"/>
  <c r="Y169"/>
  <c r="AA107"/>
  <c r="Z107"/>
  <c r="Y107"/>
  <c r="X107"/>
  <c r="W107"/>
  <c r="X201"/>
  <c r="W201"/>
  <c r="AA201"/>
  <c r="Z201"/>
  <c r="Y201"/>
  <c r="AA205"/>
  <c r="Z205"/>
  <c r="Y205"/>
  <c r="X205"/>
  <c r="W205"/>
  <c r="X217"/>
  <c r="W217"/>
  <c r="Z217"/>
  <c r="Y217"/>
  <c r="AA217"/>
  <c r="AA208"/>
  <c r="Z208"/>
  <c r="Y208"/>
  <c r="X208"/>
  <c r="W208"/>
  <c r="AA187"/>
  <c r="Z187"/>
  <c r="Y187"/>
  <c r="W187"/>
  <c r="X187"/>
  <c r="AB152" i="16"/>
  <c r="AA152"/>
  <c r="Z152"/>
  <c r="A155"/>
  <c r="A184"/>
  <c r="A89"/>
  <c r="A134"/>
  <c r="A35"/>
  <c r="A53"/>
  <c r="V31" i="5"/>
  <c r="Q31"/>
  <c r="R31" s="1"/>
  <c r="S31" s="1"/>
  <c r="U31"/>
  <c r="Z3" i="7"/>
  <c r="Y3"/>
  <c r="X3"/>
  <c r="W3"/>
  <c r="AA3"/>
  <c r="AA273"/>
  <c r="Z273"/>
  <c r="Y273"/>
  <c r="X273"/>
  <c r="W273"/>
  <c r="AA77"/>
  <c r="Z77"/>
  <c r="Y77"/>
  <c r="X77"/>
  <c r="W77"/>
  <c r="AA151"/>
  <c r="Z151"/>
  <c r="Y151"/>
  <c r="X151"/>
  <c r="W151"/>
  <c r="AA183"/>
  <c r="Z183"/>
  <c r="Y183"/>
  <c r="X183"/>
  <c r="W183"/>
  <c r="AA64"/>
  <c r="Z64"/>
  <c r="Y64"/>
  <c r="X64"/>
  <c r="W64"/>
  <c r="Z170" i="16"/>
  <c r="AB170"/>
  <c r="AA170"/>
  <c r="AB175"/>
  <c r="AA175"/>
  <c r="Z175"/>
  <c r="AB60" i="9"/>
  <c r="Y60"/>
  <c r="X60"/>
  <c r="AA60"/>
  <c r="Z60"/>
  <c r="A37" i="16"/>
  <c r="A113"/>
  <c r="A116"/>
  <c r="A16"/>
  <c r="A26"/>
  <c r="A49"/>
  <c r="C13"/>
  <c r="B13"/>
  <c r="D13"/>
  <c r="A7"/>
  <c r="A180"/>
  <c r="A19"/>
  <c r="A177"/>
  <c r="A171"/>
  <c r="Q8" i="5"/>
  <c r="R8" s="1"/>
  <c r="S8" s="1"/>
  <c r="V8"/>
  <c r="U8"/>
  <c r="AD31" i="13"/>
  <c r="AS8" i="16"/>
  <c r="AS11"/>
  <c r="AS7"/>
  <c r="AS9"/>
  <c r="AS10"/>
  <c r="AA45" i="7"/>
  <c r="Z45"/>
  <c r="Y45"/>
  <c r="X45"/>
  <c r="W45"/>
  <c r="Z199"/>
  <c r="Y199"/>
  <c r="X199"/>
  <c r="W199"/>
  <c r="AA199"/>
  <c r="Z71"/>
  <c r="Y71"/>
  <c r="X71"/>
  <c r="W71"/>
  <c r="AA71"/>
  <c r="AA118"/>
  <c r="Z118"/>
  <c r="Y118"/>
  <c r="X118"/>
  <c r="W118"/>
  <c r="AA113"/>
  <c r="X113"/>
  <c r="W113"/>
  <c r="Y113"/>
  <c r="Z113"/>
  <c r="W142"/>
  <c r="Y142"/>
  <c r="X142"/>
  <c r="AA142"/>
  <c r="Z142"/>
  <c r="AA55"/>
  <c r="Z55"/>
  <c r="Y55"/>
  <c r="X55"/>
  <c r="W55"/>
  <c r="AA115"/>
  <c r="Z115"/>
  <c r="Y115"/>
  <c r="X115"/>
  <c r="W115"/>
  <c r="AA129"/>
  <c r="W129"/>
  <c r="Z129"/>
  <c r="Y129"/>
  <c r="X129"/>
  <c r="Z95"/>
  <c r="Y95"/>
  <c r="X95"/>
  <c r="W95"/>
  <c r="AA95"/>
  <c r="W126"/>
  <c r="AA126"/>
  <c r="Z126"/>
  <c r="Y126"/>
  <c r="X126"/>
  <c r="AA109"/>
  <c r="Z109"/>
  <c r="Y109"/>
  <c r="X109"/>
  <c r="W109"/>
  <c r="W94"/>
  <c r="AA94"/>
  <c r="Z94"/>
  <c r="Y94"/>
  <c r="X94"/>
  <c r="AA72"/>
  <c r="Y72"/>
  <c r="X72"/>
  <c r="W72"/>
  <c r="Z72"/>
  <c r="Y194"/>
  <c r="X194"/>
  <c r="W194"/>
  <c r="Z194"/>
  <c r="AA194"/>
  <c r="W99"/>
  <c r="X99"/>
  <c r="AA99"/>
  <c r="Z99"/>
  <c r="Y99"/>
  <c r="AA34"/>
  <c r="Z34"/>
  <c r="Y34"/>
  <c r="X34"/>
  <c r="W34"/>
  <c r="A178" i="16"/>
  <c r="A135"/>
  <c r="A21"/>
  <c r="A81"/>
  <c r="A163"/>
  <c r="A101"/>
  <c r="A18"/>
  <c r="A66"/>
  <c r="A152"/>
  <c r="A181"/>
  <c r="A65"/>
  <c r="A11"/>
  <c r="Q26" i="5"/>
  <c r="R26" s="1"/>
  <c r="S26" s="1"/>
  <c r="V26"/>
  <c r="U26"/>
  <c r="AC31" i="13"/>
  <c r="AR9" i="16"/>
  <c r="AR8"/>
  <c r="AR7"/>
  <c r="AR11"/>
  <c r="AR10"/>
  <c r="X41" i="7"/>
  <c r="W41"/>
  <c r="AA41"/>
  <c r="Z41"/>
  <c r="Y41"/>
  <c r="Y180"/>
  <c r="X180"/>
  <c r="W180"/>
  <c r="Z180"/>
  <c r="AA180"/>
  <c r="AA274"/>
  <c r="Z274"/>
  <c r="Y274"/>
  <c r="X274"/>
  <c r="W274"/>
  <c r="AA192"/>
  <c r="Z192"/>
  <c r="Y192"/>
  <c r="X192"/>
  <c r="W192"/>
  <c r="Z223"/>
  <c r="Y223"/>
  <c r="X223"/>
  <c r="W223"/>
  <c r="AA223"/>
  <c r="AA218"/>
  <c r="Z218"/>
  <c r="Y218"/>
  <c r="X218"/>
  <c r="W218"/>
  <c r="AA122"/>
  <c r="Z122"/>
  <c r="Y122"/>
  <c r="X122"/>
  <c r="W122"/>
  <c r="AA26"/>
  <c r="Z26"/>
  <c r="Y26"/>
  <c r="X26"/>
  <c r="W26"/>
  <c r="AA237"/>
  <c r="Z237"/>
  <c r="Y237"/>
  <c r="X237"/>
  <c r="W237"/>
  <c r="Y260"/>
  <c r="X260"/>
  <c r="W260"/>
  <c r="AA260"/>
  <c r="Z260"/>
  <c r="AA117"/>
  <c r="Z117"/>
  <c r="Y117"/>
  <c r="X117"/>
  <c r="W117"/>
  <c r="AA35"/>
  <c r="Z35"/>
  <c r="Y35"/>
  <c r="X35"/>
  <c r="W35"/>
  <c r="AA182"/>
  <c r="Z182"/>
  <c r="Y182"/>
  <c r="X182"/>
  <c r="W182"/>
  <c r="Y68"/>
  <c r="X68"/>
  <c r="W68"/>
  <c r="AA68"/>
  <c r="Z68"/>
  <c r="AA59"/>
  <c r="Z59"/>
  <c r="Y59"/>
  <c r="W59"/>
  <c r="X59"/>
  <c r="Y52"/>
  <c r="X52"/>
  <c r="W52"/>
  <c r="Z52"/>
  <c r="AA52"/>
  <c r="Z79"/>
  <c r="Y79"/>
  <c r="X79"/>
  <c r="W79"/>
  <c r="AA79"/>
  <c r="AA81"/>
  <c r="Z81"/>
  <c r="Y81"/>
  <c r="X81"/>
  <c r="W81"/>
  <c r="Y99" i="16"/>
  <c r="Y174"/>
  <c r="Y134"/>
  <c r="Y113"/>
  <c r="Y131"/>
  <c r="Y151"/>
  <c r="Y96"/>
  <c r="Y166"/>
  <c r="Y106"/>
  <c r="Y57"/>
  <c r="Y114"/>
  <c r="Y43"/>
  <c r="AC9" i="13"/>
  <c r="T11" i="16"/>
  <c r="T8"/>
  <c r="T7"/>
  <c r="T10"/>
  <c r="T9"/>
  <c r="U23" i="9"/>
  <c r="Q23"/>
  <c r="R23" s="1"/>
  <c r="S23" s="1"/>
  <c r="W95"/>
  <c r="W26"/>
  <c r="W179"/>
  <c r="W219"/>
  <c r="W142"/>
  <c r="W76"/>
  <c r="W29"/>
  <c r="W119"/>
  <c r="W145"/>
  <c r="W117"/>
  <c r="W110"/>
  <c r="W168"/>
  <c r="W267"/>
  <c r="W2"/>
  <c r="W220"/>
  <c r="W79"/>
  <c r="W269"/>
  <c r="W159"/>
  <c r="AE111" i="5"/>
  <c r="AD111"/>
  <c r="AC111"/>
  <c r="AB111"/>
  <c r="AA111"/>
  <c r="AC33"/>
  <c r="AB33"/>
  <c r="AE33"/>
  <c r="AD33"/>
  <c r="AA33"/>
  <c r="AC242"/>
  <c r="AB242"/>
  <c r="AA242"/>
  <c r="AE242"/>
  <c r="AD242"/>
  <c r="AE15"/>
  <c r="AB15"/>
  <c r="AD15"/>
  <c r="AA15"/>
  <c r="AC15"/>
  <c r="AC56"/>
  <c r="AB56"/>
  <c r="AA56"/>
  <c r="AD56"/>
  <c r="AE56"/>
  <c r="AC183"/>
  <c r="AB183"/>
  <c r="AA183"/>
  <c r="AE183"/>
  <c r="AD183"/>
  <c r="AD266"/>
  <c r="AC266"/>
  <c r="AA266"/>
  <c r="AE266"/>
  <c r="AB266"/>
  <c r="AB227"/>
  <c r="AA227"/>
  <c r="AC227"/>
  <c r="AE227"/>
  <c r="AD227"/>
  <c r="AE79"/>
  <c r="AD79"/>
  <c r="AC79"/>
  <c r="AB79"/>
  <c r="AA79"/>
  <c r="AE160"/>
  <c r="AD160"/>
  <c r="AC160"/>
  <c r="AB160"/>
  <c r="AA160"/>
  <c r="AE174"/>
  <c r="AD174"/>
  <c r="AC174"/>
  <c r="AB174"/>
  <c r="AA174"/>
  <c r="AE177"/>
  <c r="AD177"/>
  <c r="AC177"/>
  <c r="AB177"/>
  <c r="AA177"/>
  <c r="AE233"/>
  <c r="AB233"/>
  <c r="AA233"/>
  <c r="AD233"/>
  <c r="AC233"/>
  <c r="AE98"/>
  <c r="AD98"/>
  <c r="AC98"/>
  <c r="AB98"/>
  <c r="AA98"/>
  <c r="AB216"/>
  <c r="AA216"/>
  <c r="AE216"/>
  <c r="AD216"/>
  <c r="AC216"/>
  <c r="AE4"/>
  <c r="AD4"/>
  <c r="AC4"/>
  <c r="AB4"/>
  <c r="AA4"/>
  <c r="AE205"/>
  <c r="AD205"/>
  <c r="AC205"/>
  <c r="AB205"/>
  <c r="AA205"/>
  <c r="AE63"/>
  <c r="AD63"/>
  <c r="AC63"/>
  <c r="AB63"/>
  <c r="AA63"/>
  <c r="N6" i="7"/>
  <c r="P38" i="5"/>
  <c r="U38" s="1"/>
  <c r="AA65" i="7"/>
  <c r="Z65"/>
  <c r="Y65"/>
  <c r="X65"/>
  <c r="W65"/>
  <c r="Y40" i="16"/>
  <c r="Y84"/>
  <c r="Y109"/>
  <c r="Y178"/>
  <c r="Y10"/>
  <c r="Y92"/>
  <c r="Y91"/>
  <c r="Y88"/>
  <c r="Y172"/>
  <c r="Y133"/>
  <c r="Y3"/>
  <c r="Y143"/>
  <c r="AD9" i="13"/>
  <c r="U11" i="16"/>
  <c r="U9"/>
  <c r="U7"/>
  <c r="U10"/>
  <c r="U8"/>
  <c r="U11" i="9"/>
  <c r="Q11"/>
  <c r="R11" s="1"/>
  <c r="S11" s="1"/>
  <c r="W105"/>
  <c r="W8"/>
  <c r="W278"/>
  <c r="W86"/>
  <c r="W59"/>
  <c r="W172"/>
  <c r="W224"/>
  <c r="W195"/>
  <c r="AA4"/>
  <c r="AB4"/>
  <c r="Z4"/>
  <c r="Y4"/>
  <c r="X4"/>
  <c r="W63"/>
  <c r="W147"/>
  <c r="W206"/>
  <c r="W98"/>
  <c r="W234"/>
  <c r="W37"/>
  <c r="W77"/>
  <c r="W32"/>
  <c r="W184"/>
  <c r="AE178" i="5"/>
  <c r="AD178"/>
  <c r="AC178"/>
  <c r="AB178"/>
  <c r="AA178"/>
  <c r="AA155"/>
  <c r="AE155"/>
  <c r="AD155"/>
  <c r="AC155"/>
  <c r="AB155"/>
  <c r="AD243"/>
  <c r="AC243"/>
  <c r="AB243"/>
  <c r="AA243"/>
  <c r="AE243"/>
  <c r="AC49"/>
  <c r="AB49"/>
  <c r="AA49"/>
  <c r="AE49"/>
  <c r="AD49"/>
  <c r="AC103"/>
  <c r="AE103"/>
  <c r="AD103"/>
  <c r="AB103"/>
  <c r="AA103"/>
  <c r="AE192"/>
  <c r="AD192"/>
  <c r="AC192"/>
  <c r="AB192"/>
  <c r="AA192"/>
  <c r="AC93"/>
  <c r="AB93"/>
  <c r="AA93"/>
  <c r="AE93"/>
  <c r="AD93"/>
  <c r="AC28"/>
  <c r="AB28"/>
  <c r="AE28"/>
  <c r="AA28"/>
  <c r="AD28"/>
  <c r="AD26"/>
  <c r="AA26"/>
  <c r="AE26"/>
  <c r="AC26"/>
  <c r="AB26"/>
  <c r="AA203"/>
  <c r="AB203"/>
  <c r="AE203"/>
  <c r="AD203"/>
  <c r="AC203"/>
  <c r="AE225"/>
  <c r="AD225"/>
  <c r="AC225"/>
  <c r="AB225"/>
  <c r="AA225"/>
  <c r="AB239"/>
  <c r="AA239"/>
  <c r="AE239"/>
  <c r="AD239"/>
  <c r="AC239"/>
  <c r="AD118"/>
  <c r="AA118"/>
  <c r="AE118"/>
  <c r="AC118"/>
  <c r="AB118"/>
  <c r="AD202"/>
  <c r="AC202"/>
  <c r="AB202"/>
  <c r="AA202"/>
  <c r="AE202"/>
  <c r="AD259"/>
  <c r="AC259"/>
  <c r="AB259"/>
  <c r="AA259"/>
  <c r="AE259"/>
  <c r="AE226"/>
  <c r="AC226"/>
  <c r="AB226"/>
  <c r="AA226"/>
  <c r="AD226"/>
  <c r="AE78"/>
  <c r="AD78"/>
  <c r="AC78"/>
  <c r="AB78"/>
  <c r="AA78"/>
  <c r="AE130"/>
  <c r="AD130"/>
  <c r="AC130"/>
  <c r="AB130"/>
  <c r="AA130"/>
  <c r="N8" i="7"/>
  <c r="P40" i="5"/>
  <c r="U40" s="1"/>
  <c r="Y226" i="7"/>
  <c r="X226"/>
  <c r="W226"/>
  <c r="AA226"/>
  <c r="Z226"/>
  <c r="AA203"/>
  <c r="Z203"/>
  <c r="Y203"/>
  <c r="W203"/>
  <c r="X203"/>
  <c r="AA177"/>
  <c r="Z177"/>
  <c r="Y177"/>
  <c r="X177"/>
  <c r="W177"/>
  <c r="AA259"/>
  <c r="Z259"/>
  <c r="Y259"/>
  <c r="X259"/>
  <c r="W259"/>
  <c r="AA278"/>
  <c r="Z278"/>
  <c r="Y278"/>
  <c r="X278"/>
  <c r="W278"/>
  <c r="AA145"/>
  <c r="Z145"/>
  <c r="Y145"/>
  <c r="X145"/>
  <c r="W145"/>
  <c r="AA257"/>
  <c r="Z257"/>
  <c r="Y257"/>
  <c r="X257"/>
  <c r="W257"/>
  <c r="Z162"/>
  <c r="Y162"/>
  <c r="X162"/>
  <c r="W162"/>
  <c r="AA162"/>
  <c r="AA48"/>
  <c r="Z48"/>
  <c r="Y48"/>
  <c r="X48"/>
  <c r="W48"/>
  <c r="V92"/>
  <c r="Y167" i="16"/>
  <c r="Y139"/>
  <c r="Y83"/>
  <c r="Y41"/>
  <c r="Y165"/>
  <c r="Y147"/>
  <c r="Y187"/>
  <c r="Y182"/>
  <c r="Y24"/>
  <c r="Y15"/>
  <c r="Y117"/>
  <c r="Y11"/>
  <c r="U12" i="9"/>
  <c r="Q12"/>
  <c r="R12" s="1"/>
  <c r="S12" s="1"/>
  <c r="Q7"/>
  <c r="R7" s="1"/>
  <c r="S7" s="1"/>
  <c r="U7"/>
  <c r="W280"/>
  <c r="W283"/>
  <c r="W253"/>
  <c r="W137"/>
  <c r="W87"/>
  <c r="W45"/>
  <c r="W73"/>
  <c r="W53"/>
  <c r="W64"/>
  <c r="W84"/>
  <c r="W140"/>
  <c r="W102"/>
  <c r="W146"/>
  <c r="W22"/>
  <c r="W188"/>
  <c r="W227"/>
  <c r="W144"/>
  <c r="W156"/>
  <c r="AE274" i="5"/>
  <c r="AA274"/>
  <c r="AB274"/>
  <c r="AD274"/>
  <c r="AC274"/>
  <c r="AE246"/>
  <c r="AD246"/>
  <c r="AC246"/>
  <c r="AB246"/>
  <c r="AA246"/>
  <c r="AB72"/>
  <c r="AE72"/>
  <c r="AD72"/>
  <c r="AC72"/>
  <c r="AA72"/>
  <c r="AE133"/>
  <c r="AB133"/>
  <c r="AA133"/>
  <c r="AD133"/>
  <c r="AC133"/>
  <c r="AE210"/>
  <c r="AD210"/>
  <c r="AC210"/>
  <c r="AB210"/>
  <c r="AA210"/>
  <c r="AE204"/>
  <c r="AD204"/>
  <c r="AC204"/>
  <c r="AB204"/>
  <c r="AA204"/>
  <c r="AE139"/>
  <c r="AD139"/>
  <c r="AC139"/>
  <c r="AB139"/>
  <c r="AA139"/>
  <c r="AB257"/>
  <c r="AA257"/>
  <c r="AE257"/>
  <c r="AD257"/>
  <c r="AC257"/>
  <c r="AE19"/>
  <c r="AD19"/>
  <c r="AC19"/>
  <c r="AB19"/>
  <c r="AA19"/>
  <c r="AC235"/>
  <c r="AB235"/>
  <c r="AA235"/>
  <c r="AE235"/>
  <c r="AD235"/>
  <c r="AE123"/>
  <c r="AD123"/>
  <c r="AC123"/>
  <c r="AB123"/>
  <c r="AA123"/>
  <c r="AA238"/>
  <c r="AE238"/>
  <c r="AD238"/>
  <c r="AC238"/>
  <c r="AB238"/>
  <c r="AC34"/>
  <c r="AB34"/>
  <c r="AA34"/>
  <c r="AE34"/>
  <c r="AD34"/>
  <c r="AD36"/>
  <c r="AA36"/>
  <c r="AE36"/>
  <c r="AC36"/>
  <c r="AB36"/>
  <c r="AC119"/>
  <c r="AE119"/>
  <c r="AD119"/>
  <c r="AA119"/>
  <c r="AB119"/>
  <c r="AE161"/>
  <c r="AD161"/>
  <c r="AA161"/>
  <c r="AB161"/>
  <c r="AC161"/>
  <c r="AD18"/>
  <c r="AB18"/>
  <c r="AA18"/>
  <c r="AE18"/>
  <c r="AC18"/>
  <c r="N11" i="7"/>
  <c r="P43" i="5"/>
  <c r="U43" s="1"/>
  <c r="AA106" i="7"/>
  <c r="Z106"/>
  <c r="Y106"/>
  <c r="X106"/>
  <c r="W106"/>
  <c r="Y73" i="16"/>
  <c r="Y86"/>
  <c r="Y95"/>
  <c r="Y28"/>
  <c r="Y120"/>
  <c r="Y164"/>
  <c r="Y82"/>
  <c r="Y132"/>
  <c r="Y176"/>
  <c r="Y149"/>
  <c r="Y59"/>
  <c r="Y31"/>
  <c r="O26" i="11"/>
  <c r="Q58" i="9"/>
  <c r="U24"/>
  <c r="Q24"/>
  <c r="R24" s="1"/>
  <c r="S24" s="1"/>
  <c r="Q19"/>
  <c r="R19" s="1"/>
  <c r="S19" s="1"/>
  <c r="U19"/>
  <c r="W189"/>
  <c r="W223"/>
  <c r="W165"/>
  <c r="W274"/>
  <c r="W18"/>
  <c r="W16"/>
  <c r="W213"/>
  <c r="W199"/>
  <c r="W237"/>
  <c r="W139"/>
  <c r="W56"/>
  <c r="W152"/>
  <c r="W203"/>
  <c r="W122"/>
  <c r="W202"/>
  <c r="W17"/>
  <c r="W46"/>
  <c r="W48"/>
  <c r="AA73" i="5"/>
  <c r="AD73"/>
  <c r="AC73"/>
  <c r="AB73"/>
  <c r="AE73"/>
  <c r="AE209"/>
  <c r="AD209"/>
  <c r="AB209"/>
  <c r="AA209"/>
  <c r="AC209"/>
  <c r="AA253"/>
  <c r="AE253"/>
  <c r="AD253"/>
  <c r="AC253"/>
  <c r="AB253"/>
  <c r="AE74"/>
  <c r="AD74"/>
  <c r="AC74"/>
  <c r="AB74"/>
  <c r="AA74"/>
  <c r="AE228"/>
  <c r="AD228"/>
  <c r="AC228"/>
  <c r="AB228"/>
  <c r="AA228"/>
  <c r="AD198"/>
  <c r="AC198"/>
  <c r="AB198"/>
  <c r="AA198"/>
  <c r="AE198"/>
  <c r="AD254"/>
  <c r="AC254"/>
  <c r="AB254"/>
  <c r="AA254"/>
  <c r="AE254"/>
  <c r="AB284"/>
  <c r="AA284"/>
  <c r="AE284"/>
  <c r="AD284"/>
  <c r="AC284"/>
  <c r="AC283"/>
  <c r="AB283"/>
  <c r="AA283"/>
  <c r="AD283"/>
  <c r="AE283"/>
  <c r="AE224"/>
  <c r="AD224"/>
  <c r="AC224"/>
  <c r="AB224"/>
  <c r="AA224"/>
  <c r="AB241"/>
  <c r="AA241"/>
  <c r="AE241"/>
  <c r="AD241"/>
  <c r="AC241"/>
  <c r="AE101"/>
  <c r="AB101"/>
  <c r="AA101"/>
  <c r="AD101"/>
  <c r="AC101"/>
  <c r="AD218"/>
  <c r="AE218"/>
  <c r="AC218"/>
  <c r="AB218"/>
  <c r="AA218"/>
  <c r="AA122"/>
  <c r="AE122"/>
  <c r="AD122"/>
  <c r="AC122"/>
  <c r="AB122"/>
  <c r="AC84"/>
  <c r="AB84"/>
  <c r="AA84"/>
  <c r="AD84"/>
  <c r="AE84"/>
  <c r="AE172"/>
  <c r="AD172"/>
  <c r="AC172"/>
  <c r="AB172"/>
  <c r="AA172"/>
  <c r="AE114"/>
  <c r="AD114"/>
  <c r="AB114"/>
  <c r="AA114"/>
  <c r="AC114"/>
  <c r="N17" i="7"/>
  <c r="P49" i="5"/>
  <c r="U49" s="1"/>
  <c r="D102" i="16"/>
  <c r="C102"/>
  <c r="B102"/>
  <c r="X121" i="7"/>
  <c r="W121"/>
  <c r="AA121"/>
  <c r="Z121"/>
  <c r="Y121"/>
  <c r="AA240"/>
  <c r="Z240"/>
  <c r="Y240"/>
  <c r="X240"/>
  <c r="W240"/>
  <c r="AA10"/>
  <c r="W10"/>
  <c r="Z10"/>
  <c r="Y10"/>
  <c r="X10"/>
  <c r="AA131"/>
  <c r="Z131"/>
  <c r="Y131"/>
  <c r="X131"/>
  <c r="W131"/>
  <c r="Y244"/>
  <c r="X244"/>
  <c r="W244"/>
  <c r="Z244"/>
  <c r="AA244"/>
  <c r="AA160"/>
  <c r="Z160"/>
  <c r="Y160"/>
  <c r="X160"/>
  <c r="W160"/>
  <c r="AA176"/>
  <c r="Z176"/>
  <c r="Y176"/>
  <c r="X176"/>
  <c r="W176"/>
  <c r="AA181"/>
  <c r="Z181"/>
  <c r="Y181"/>
  <c r="X181"/>
  <c r="W181"/>
  <c r="AA251"/>
  <c r="Z251"/>
  <c r="Y251"/>
  <c r="W251"/>
  <c r="X251"/>
  <c r="X17"/>
  <c r="W17"/>
  <c r="AA17"/>
  <c r="Z17"/>
  <c r="Y17"/>
  <c r="AA147"/>
  <c r="Z147"/>
  <c r="Y147"/>
  <c r="X147"/>
  <c r="W147"/>
  <c r="AA165"/>
  <c r="Z165"/>
  <c r="Y165"/>
  <c r="X165"/>
  <c r="W165"/>
  <c r="AA186"/>
  <c r="Z186"/>
  <c r="Y186"/>
  <c r="X186"/>
  <c r="W186"/>
  <c r="Y110" i="16"/>
  <c r="Y104"/>
  <c r="Y102"/>
  <c r="Y5"/>
  <c r="Y98"/>
  <c r="Y93"/>
  <c r="Y69"/>
  <c r="Y44"/>
  <c r="Y127"/>
  <c r="Y101"/>
  <c r="Y126"/>
  <c r="Y12"/>
  <c r="U18" i="9"/>
  <c r="Q18"/>
  <c r="R18" s="1"/>
  <c r="S18" s="1"/>
  <c r="Q26"/>
  <c r="R26" s="1"/>
  <c r="S26" s="1"/>
  <c r="U26"/>
  <c r="W101"/>
  <c r="W221"/>
  <c r="W169"/>
  <c r="W157"/>
  <c r="W127"/>
  <c r="W200"/>
  <c r="W272"/>
  <c r="W176"/>
  <c r="W123"/>
  <c r="W249"/>
  <c r="W171"/>
  <c r="W167"/>
  <c r="W265"/>
  <c r="W50"/>
  <c r="W13"/>
  <c r="W175"/>
  <c r="W204"/>
  <c r="W41"/>
  <c r="AD67" i="5"/>
  <c r="AC67"/>
  <c r="AE67"/>
  <c r="AB67"/>
  <c r="AA67"/>
  <c r="AC50"/>
  <c r="AE50"/>
  <c r="AD50"/>
  <c r="AB50"/>
  <c r="AA50"/>
  <c r="AB223"/>
  <c r="AA223"/>
  <c r="AC223"/>
  <c r="AE223"/>
  <c r="AD223"/>
  <c r="AE117"/>
  <c r="AB117"/>
  <c r="AA117"/>
  <c r="AD117"/>
  <c r="AC117"/>
  <c r="AE75"/>
  <c r="AD75"/>
  <c r="AC75"/>
  <c r="AB75"/>
  <c r="AA75"/>
  <c r="AE157"/>
  <c r="AD157"/>
  <c r="AB157"/>
  <c r="AA157"/>
  <c r="AC157"/>
  <c r="AE25"/>
  <c r="AD25"/>
  <c r="AB25"/>
  <c r="AA25"/>
  <c r="AC25"/>
  <c r="AD102"/>
  <c r="AA102"/>
  <c r="AE102"/>
  <c r="AC102"/>
  <c r="AB102"/>
  <c r="AE17"/>
  <c r="AD17"/>
  <c r="AC17"/>
  <c r="AB17"/>
  <c r="AA17"/>
  <c r="AE193"/>
  <c r="AD193"/>
  <c r="AC193"/>
  <c r="AB193"/>
  <c r="AA193"/>
  <c r="AE273"/>
  <c r="AD273"/>
  <c r="AC273"/>
  <c r="AB273"/>
  <c r="AA273"/>
  <c r="AD99"/>
  <c r="AC99"/>
  <c r="AB99"/>
  <c r="AA99"/>
  <c r="AE99"/>
  <c r="AA185"/>
  <c r="AE185"/>
  <c r="AD185"/>
  <c r="AC185"/>
  <c r="AB185"/>
  <c r="AE245"/>
  <c r="AD245"/>
  <c r="AC245"/>
  <c r="AB245"/>
  <c r="AA245"/>
  <c r="AD234"/>
  <c r="AA234"/>
  <c r="AC234"/>
  <c r="AB234"/>
  <c r="AE234"/>
  <c r="AA43"/>
  <c r="AD43"/>
  <c r="AC43"/>
  <c r="AB43"/>
  <c r="AE43"/>
  <c r="AE81"/>
  <c r="AD81"/>
  <c r="AC81"/>
  <c r="AB81"/>
  <c r="AA81"/>
  <c r="N25" i="7"/>
  <c r="P57" i="5"/>
  <c r="U57" s="1"/>
  <c r="AA86" i="7"/>
  <c r="Z86"/>
  <c r="Y86"/>
  <c r="X86"/>
  <c r="W86"/>
  <c r="Y140" i="16"/>
  <c r="Y168"/>
  <c r="Y32"/>
  <c r="Y76"/>
  <c r="Y173"/>
  <c r="Y150"/>
  <c r="Y118"/>
  <c r="Y85"/>
  <c r="Y16"/>
  <c r="Y80"/>
  <c r="Y65"/>
  <c r="Y38"/>
  <c r="O19" i="11"/>
  <c r="Q51" i="9"/>
  <c r="U32"/>
  <c r="Q32"/>
  <c r="R32" s="1"/>
  <c r="S32" s="1"/>
  <c r="U5"/>
  <c r="Q5"/>
  <c r="R5" s="1"/>
  <c r="S5" s="1"/>
  <c r="W15"/>
  <c r="W61"/>
  <c r="W270"/>
  <c r="W210"/>
  <c r="W242"/>
  <c r="W198"/>
  <c r="W115"/>
  <c r="W31"/>
  <c r="W28"/>
  <c r="W250"/>
  <c r="W243"/>
  <c r="W138"/>
  <c r="W103"/>
  <c r="W126"/>
  <c r="W251"/>
  <c r="W155"/>
  <c r="W154"/>
  <c r="W236"/>
  <c r="AE8" i="5"/>
  <c r="AD8"/>
  <c r="AC8"/>
  <c r="AB8"/>
  <c r="AA8"/>
  <c r="AB152"/>
  <c r="AA152"/>
  <c r="AE152"/>
  <c r="AD152"/>
  <c r="AC152"/>
  <c r="AA237"/>
  <c r="AD237"/>
  <c r="AC237"/>
  <c r="AB237"/>
  <c r="AE237"/>
  <c r="AC132"/>
  <c r="AB132"/>
  <c r="AA132"/>
  <c r="AE132"/>
  <c r="AD132"/>
  <c r="AE194"/>
  <c r="AD194"/>
  <c r="AA194"/>
  <c r="AB194"/>
  <c r="AC194"/>
  <c r="AD57"/>
  <c r="AC57"/>
  <c r="AE57"/>
  <c r="AB57"/>
  <c r="AA57"/>
  <c r="AA240"/>
  <c r="AE240"/>
  <c r="AD240"/>
  <c r="AC240"/>
  <c r="AB240"/>
  <c r="AE52"/>
  <c r="AB52"/>
  <c r="AA52"/>
  <c r="AC52"/>
  <c r="AD52"/>
  <c r="AE196"/>
  <c r="AD196"/>
  <c r="AC196"/>
  <c r="AB196"/>
  <c r="AA196"/>
  <c r="AB200"/>
  <c r="AA200"/>
  <c r="AE200"/>
  <c r="AD200"/>
  <c r="AC200"/>
  <c r="AD27"/>
  <c r="AC27"/>
  <c r="AE27"/>
  <c r="AB27"/>
  <c r="AA27"/>
  <c r="AE264"/>
  <c r="AC264"/>
  <c r="AD264"/>
  <c r="AB264"/>
  <c r="AA264"/>
  <c r="AE69"/>
  <c r="AB69"/>
  <c r="AA69"/>
  <c r="AD69"/>
  <c r="AC69"/>
  <c r="AA124"/>
  <c r="AE124"/>
  <c r="AD124"/>
  <c r="AC124"/>
  <c r="AB124"/>
  <c r="AE208"/>
  <c r="AD208"/>
  <c r="AC208"/>
  <c r="AB208"/>
  <c r="AA208"/>
  <c r="AC61"/>
  <c r="AB61"/>
  <c r="AA61"/>
  <c r="AE61"/>
  <c r="AD61"/>
  <c r="AB236"/>
  <c r="AE236"/>
  <c r="AD236"/>
  <c r="AC236"/>
  <c r="AA236"/>
  <c r="AC106"/>
  <c r="AB106"/>
  <c r="AA106"/>
  <c r="AE106"/>
  <c r="AD106"/>
  <c r="O11" i="11"/>
  <c r="Q43" i="9"/>
  <c r="N12" i="7"/>
  <c r="P44" i="5"/>
  <c r="U44" s="1"/>
  <c r="O14" i="11"/>
  <c r="Q46" i="9"/>
  <c r="AB132" i="16" l="1"/>
  <c r="AA132"/>
  <c r="Z132"/>
  <c r="K22"/>
  <c r="T18" i="13" s="1"/>
  <c r="AE6"/>
  <c r="AU25" i="5"/>
  <c r="AQ4" i="7"/>
  <c r="AQ7"/>
  <c r="AQ6"/>
  <c r="AQ8"/>
  <c r="AQ5"/>
  <c r="V158" i="11"/>
  <c r="Y158"/>
  <c r="X158"/>
  <c r="W158"/>
  <c r="Z158"/>
  <c r="V186"/>
  <c r="W186"/>
  <c r="Z186"/>
  <c r="Y186"/>
  <c r="X186"/>
  <c r="Z111"/>
  <c r="Y111"/>
  <c r="X111"/>
  <c r="W111"/>
  <c r="V111"/>
  <c r="Z128" i="16"/>
  <c r="AB128"/>
  <c r="AA128"/>
  <c r="AB21"/>
  <c r="Z21"/>
  <c r="AA21"/>
  <c r="D46"/>
  <c r="C46"/>
  <c r="B46"/>
  <c r="AB174" i="9"/>
  <c r="AA174"/>
  <c r="Z174"/>
  <c r="Y174"/>
  <c r="X174"/>
  <c r="D79" i="16"/>
  <c r="C79"/>
  <c r="B79"/>
  <c r="AB28" i="9"/>
  <c r="Z28"/>
  <c r="X28"/>
  <c r="AA28"/>
  <c r="Y28"/>
  <c r="AB133" i="16"/>
  <c r="AA133"/>
  <c r="Z133"/>
  <c r="Z44" i="11"/>
  <c r="Y44"/>
  <c r="X44"/>
  <c r="W44"/>
  <c r="V44"/>
  <c r="Z131"/>
  <c r="Y131"/>
  <c r="X131"/>
  <c r="W131"/>
  <c r="V131"/>
  <c r="W27"/>
  <c r="V27"/>
  <c r="Z27"/>
  <c r="Y27"/>
  <c r="X27"/>
  <c r="D12" i="16"/>
  <c r="B12"/>
  <c r="C12"/>
  <c r="AB168" i="9"/>
  <c r="AA168"/>
  <c r="Z168"/>
  <c r="Y168"/>
  <c r="X168"/>
  <c r="AA65" i="16"/>
  <c r="Z65"/>
  <c r="AB65"/>
  <c r="Z127"/>
  <c r="AB127"/>
  <c r="AA127"/>
  <c r="X16" i="9"/>
  <c r="AB16"/>
  <c r="AA16"/>
  <c r="Z16"/>
  <c r="Y16"/>
  <c r="AB147" i="16"/>
  <c r="AA147"/>
  <c r="Z147"/>
  <c r="AB267" i="9"/>
  <c r="AA267"/>
  <c r="Z267"/>
  <c r="Y267"/>
  <c r="X267"/>
  <c r="D56" i="16"/>
  <c r="C56"/>
  <c r="B56"/>
  <c r="X210" i="11"/>
  <c r="W210"/>
  <c r="V210"/>
  <c r="Z210"/>
  <c r="Y210"/>
  <c r="Z139"/>
  <c r="Y139"/>
  <c r="X139"/>
  <c r="W139"/>
  <c r="V139"/>
  <c r="Z28"/>
  <c r="Y28"/>
  <c r="X28"/>
  <c r="W28"/>
  <c r="V28"/>
  <c r="O13" i="7"/>
  <c r="Q45" i="5"/>
  <c r="Z12" i="9"/>
  <c r="AA12"/>
  <c r="X12"/>
  <c r="AB12"/>
  <c r="Y12"/>
  <c r="AA31"/>
  <c r="Y31"/>
  <c r="X31"/>
  <c r="AB31"/>
  <c r="Z31"/>
  <c r="AA44" i="16"/>
  <c r="Z44"/>
  <c r="AB44"/>
  <c r="D174"/>
  <c r="C174"/>
  <c r="B174"/>
  <c r="AB123" i="9"/>
  <c r="AA123"/>
  <c r="Z123"/>
  <c r="Y123"/>
  <c r="X123"/>
  <c r="AB45"/>
  <c r="AA45"/>
  <c r="Y45"/>
  <c r="X45"/>
  <c r="Z45"/>
  <c r="AB172"/>
  <c r="AA172"/>
  <c r="Z172"/>
  <c r="Y172"/>
  <c r="X172"/>
  <c r="O6" i="7"/>
  <c r="Q38" i="5"/>
  <c r="K11" i="16"/>
  <c r="T7" i="13" s="1"/>
  <c r="AC7"/>
  <c r="AB144" i="16"/>
  <c r="Z144"/>
  <c r="AA144"/>
  <c r="Z264" i="11"/>
  <c r="Y264"/>
  <c r="X264"/>
  <c r="W264"/>
  <c r="V264"/>
  <c r="Z64"/>
  <c r="Y64"/>
  <c r="X64"/>
  <c r="W64"/>
  <c r="V64"/>
  <c r="X98"/>
  <c r="W98"/>
  <c r="V98"/>
  <c r="Z98"/>
  <c r="Y98"/>
  <c r="X130"/>
  <c r="W130"/>
  <c r="V130"/>
  <c r="Z130"/>
  <c r="Y130"/>
  <c r="D68" i="16"/>
  <c r="C68"/>
  <c r="B68"/>
  <c r="AB166" i="9"/>
  <c r="AA166"/>
  <c r="Z166"/>
  <c r="Y166"/>
  <c r="X166"/>
  <c r="Y201"/>
  <c r="X201"/>
  <c r="AA201"/>
  <c r="Z201"/>
  <c r="AB201"/>
  <c r="O25" i="7"/>
  <c r="Q57" i="5"/>
  <c r="AA87" i="9"/>
  <c r="Z87"/>
  <c r="Y87"/>
  <c r="X87"/>
  <c r="AB87"/>
  <c r="AB172" i="16"/>
  <c r="AA172"/>
  <c r="Z172"/>
  <c r="K8"/>
  <c r="T4" i="13" s="1"/>
  <c r="AC4"/>
  <c r="D180" i="16"/>
  <c r="C180"/>
  <c r="B180"/>
  <c r="X170" i="9"/>
  <c r="AB170"/>
  <c r="AA170"/>
  <c r="Z170"/>
  <c r="Y170"/>
  <c r="X174" i="11"/>
  <c r="W174"/>
  <c r="V174"/>
  <c r="Z174"/>
  <c r="Y174"/>
  <c r="Z90"/>
  <c r="Y90"/>
  <c r="X90"/>
  <c r="W90"/>
  <c r="V90"/>
  <c r="Z33"/>
  <c r="Y33"/>
  <c r="X33"/>
  <c r="W33"/>
  <c r="V33"/>
  <c r="Z14"/>
  <c r="Y14"/>
  <c r="X14"/>
  <c r="W14"/>
  <c r="V14"/>
  <c r="Z134"/>
  <c r="Y134"/>
  <c r="X134"/>
  <c r="W134"/>
  <c r="V134"/>
  <c r="Z178"/>
  <c r="Y178"/>
  <c r="X178"/>
  <c r="W178"/>
  <c r="V178"/>
  <c r="D164" i="16"/>
  <c r="C164"/>
  <c r="B164"/>
  <c r="AK28" i="5"/>
  <c r="AK32"/>
  <c r="AK29"/>
  <c r="AK30"/>
  <c r="AK31"/>
  <c r="AK33"/>
  <c r="D108" i="16"/>
  <c r="C108"/>
  <c r="B108"/>
  <c r="AG14" i="11"/>
  <c r="Q8" s="1"/>
  <c r="T40" i="9" s="1"/>
  <c r="AQ22"/>
  <c r="AB115"/>
  <c r="AA115"/>
  <c r="Z115"/>
  <c r="Y115"/>
  <c r="X115"/>
  <c r="Y272"/>
  <c r="AB272"/>
  <c r="AA272"/>
  <c r="Z272"/>
  <c r="X272"/>
  <c r="AA41" i="16"/>
  <c r="Z41"/>
  <c r="AB41"/>
  <c r="AB77" i="9"/>
  <c r="AA77"/>
  <c r="Z77"/>
  <c r="Y77"/>
  <c r="X77"/>
  <c r="D7" i="16"/>
  <c r="B7"/>
  <c r="C7"/>
  <c r="C19"/>
  <c r="B19"/>
  <c r="D19"/>
  <c r="V61" i="11"/>
  <c r="Z61"/>
  <c r="Y61"/>
  <c r="X61"/>
  <c r="W61"/>
  <c r="Z197"/>
  <c r="Y197"/>
  <c r="X197"/>
  <c r="W197"/>
  <c r="V197"/>
  <c r="X136"/>
  <c r="W136"/>
  <c r="V136"/>
  <c r="Z136"/>
  <c r="Y136"/>
  <c r="D22" i="16"/>
  <c r="B22"/>
  <c r="C22"/>
  <c r="AK13" i="5"/>
  <c r="AK15"/>
  <c r="AK12"/>
  <c r="AK10"/>
  <c r="AK14"/>
  <c r="AK11"/>
  <c r="AG11" i="11"/>
  <c r="Q5" s="1"/>
  <c r="T37" i="9" s="1"/>
  <c r="AQ19"/>
  <c r="AA82" i="16"/>
  <c r="Z82"/>
  <c r="AB82"/>
  <c r="AB165"/>
  <c r="Z165"/>
  <c r="AA165"/>
  <c r="AB32" i="9"/>
  <c r="AA32"/>
  <c r="Z32"/>
  <c r="Y32"/>
  <c r="X32"/>
  <c r="Y71" i="11"/>
  <c r="X71"/>
  <c r="W71"/>
  <c r="V71"/>
  <c r="Z71"/>
  <c r="Z246"/>
  <c r="Y246"/>
  <c r="X246"/>
  <c r="W246"/>
  <c r="V246"/>
  <c r="Z244"/>
  <c r="Y244"/>
  <c r="V244"/>
  <c r="X244"/>
  <c r="W244"/>
  <c r="D29" i="16"/>
  <c r="B29"/>
  <c r="C29"/>
  <c r="AB54"/>
  <c r="Z54"/>
  <c r="AA54"/>
  <c r="Y256" i="9"/>
  <c r="AB256"/>
  <c r="AA256"/>
  <c r="Z256"/>
  <c r="X256"/>
  <c r="D105" i="16"/>
  <c r="C105"/>
  <c r="B105"/>
  <c r="AA274" i="9"/>
  <c r="Y274"/>
  <c r="X274"/>
  <c r="Z274"/>
  <c r="AB274"/>
  <c r="AB137"/>
  <c r="AA137"/>
  <c r="Z137"/>
  <c r="Y137"/>
  <c r="X137"/>
  <c r="K9" i="16"/>
  <c r="T5" i="13" s="1"/>
  <c r="AC5"/>
  <c r="AB286" i="9"/>
  <c r="AA286"/>
  <c r="Z286"/>
  <c r="Y286"/>
  <c r="X286"/>
  <c r="X245" i="11"/>
  <c r="W245"/>
  <c r="V245"/>
  <c r="Y245"/>
  <c r="Z245"/>
  <c r="X67"/>
  <c r="W67"/>
  <c r="V67"/>
  <c r="Z67"/>
  <c r="Y67"/>
  <c r="Z227"/>
  <c r="Y227"/>
  <c r="X227"/>
  <c r="W227"/>
  <c r="V227"/>
  <c r="AB184" i="9"/>
  <c r="AA184"/>
  <c r="Z184"/>
  <c r="Y184"/>
  <c r="X184"/>
  <c r="AB99" i="16"/>
  <c r="AA99"/>
  <c r="Z99"/>
  <c r="AB75"/>
  <c r="AA75"/>
  <c r="Z75"/>
  <c r="X276" i="9"/>
  <c r="AB276"/>
  <c r="AA276"/>
  <c r="Z276"/>
  <c r="Y276"/>
  <c r="AB124"/>
  <c r="AA124"/>
  <c r="Z124"/>
  <c r="Y124"/>
  <c r="X124"/>
  <c r="Z286" i="11"/>
  <c r="Y286"/>
  <c r="X286"/>
  <c r="W286"/>
  <c r="V286"/>
  <c r="Z19"/>
  <c r="Y19"/>
  <c r="X19"/>
  <c r="W19"/>
  <c r="V19"/>
  <c r="D51" i="16"/>
  <c r="B51"/>
  <c r="C51"/>
  <c r="AB80"/>
  <c r="Z80"/>
  <c r="AA80"/>
  <c r="Y176" i="9"/>
  <c r="AB176"/>
  <c r="AA176"/>
  <c r="Z176"/>
  <c r="X176"/>
  <c r="K24" i="16"/>
  <c r="T20" i="13" s="1"/>
  <c r="AE8"/>
  <c r="AV25" i="5"/>
  <c r="AR5" i="7"/>
  <c r="AR8"/>
  <c r="AR6"/>
  <c r="AR7"/>
  <c r="AR4"/>
  <c r="W170" i="11"/>
  <c r="V170"/>
  <c r="Y170"/>
  <c r="X170"/>
  <c r="Z170"/>
  <c r="Z57"/>
  <c r="Y57"/>
  <c r="X57"/>
  <c r="W57"/>
  <c r="V57"/>
  <c r="W262"/>
  <c r="V262"/>
  <c r="X262"/>
  <c r="Y262"/>
  <c r="Z262"/>
  <c r="D103" i="16"/>
  <c r="C103"/>
  <c r="B103"/>
  <c r="AB27" i="9"/>
  <c r="AA27"/>
  <c r="Z27"/>
  <c r="Y27"/>
  <c r="X27"/>
  <c r="AA88" i="16"/>
  <c r="Z88"/>
  <c r="AB88"/>
  <c r="AB110" i="9"/>
  <c r="Y110"/>
  <c r="X110"/>
  <c r="Z110"/>
  <c r="AA110"/>
  <c r="AB252"/>
  <c r="AA252"/>
  <c r="Z252"/>
  <c r="Y252"/>
  <c r="X252"/>
  <c r="X39"/>
  <c r="AB39"/>
  <c r="AA39"/>
  <c r="Z39"/>
  <c r="Y39"/>
  <c r="X34" i="11"/>
  <c r="W34"/>
  <c r="V34"/>
  <c r="Z34"/>
  <c r="Y34"/>
  <c r="Z91"/>
  <c r="Y91"/>
  <c r="X91"/>
  <c r="V91"/>
  <c r="W91"/>
  <c r="Y168"/>
  <c r="X168"/>
  <c r="W168"/>
  <c r="V168"/>
  <c r="Z168"/>
  <c r="W282"/>
  <c r="V282"/>
  <c r="Z282"/>
  <c r="Y282"/>
  <c r="X282"/>
  <c r="AB4" i="16"/>
  <c r="Z4"/>
  <c r="AA4"/>
  <c r="AB120"/>
  <c r="AA120"/>
  <c r="Z120"/>
  <c r="Z278" i="9"/>
  <c r="Y278"/>
  <c r="AB278"/>
  <c r="AA278"/>
  <c r="X278"/>
  <c r="AB158"/>
  <c r="AA158"/>
  <c r="Z158"/>
  <c r="Y158"/>
  <c r="X158"/>
  <c r="D124" i="16"/>
  <c r="C124"/>
  <c r="B124"/>
  <c r="AB198" i="9"/>
  <c r="AA198"/>
  <c r="Z198"/>
  <c r="Y198"/>
  <c r="X198"/>
  <c r="Z253"/>
  <c r="Y253"/>
  <c r="X253"/>
  <c r="AB253"/>
  <c r="AA253"/>
  <c r="AA60" i="16"/>
  <c r="Z60"/>
  <c r="AB60"/>
  <c r="D87"/>
  <c r="C87"/>
  <c r="B87"/>
  <c r="AB183" i="9"/>
  <c r="AA183"/>
  <c r="Y183"/>
  <c r="X183"/>
  <c r="Z183"/>
  <c r="X160" i="11"/>
  <c r="W160"/>
  <c r="V160"/>
  <c r="Z160"/>
  <c r="Y160"/>
  <c r="Z16"/>
  <c r="Y16"/>
  <c r="X16"/>
  <c r="W16"/>
  <c r="V16"/>
  <c r="Z173"/>
  <c r="Y173"/>
  <c r="X173"/>
  <c r="W173"/>
  <c r="V173"/>
  <c r="Z258"/>
  <c r="Y258"/>
  <c r="X258"/>
  <c r="W258"/>
  <c r="V258"/>
  <c r="Z191"/>
  <c r="Y191"/>
  <c r="X191"/>
  <c r="W191"/>
  <c r="V191"/>
  <c r="Z156"/>
  <c r="Y156"/>
  <c r="X156"/>
  <c r="W156"/>
  <c r="V156"/>
  <c r="D122" i="16"/>
  <c r="C122"/>
  <c r="B122"/>
  <c r="Y18" i="9"/>
  <c r="AB18"/>
  <c r="AA18"/>
  <c r="Z18"/>
  <c r="X18"/>
  <c r="AB59"/>
  <c r="AA59"/>
  <c r="Z59"/>
  <c r="Y59"/>
  <c r="X59"/>
  <c r="AA268"/>
  <c r="Z268"/>
  <c r="Y268"/>
  <c r="X268"/>
  <c r="AB268"/>
  <c r="AA49" i="16"/>
  <c r="Z49"/>
  <c r="AB49"/>
  <c r="AA109" i="9"/>
  <c r="Z109"/>
  <c r="Y109"/>
  <c r="X109"/>
  <c r="AB109"/>
  <c r="Z59" i="11"/>
  <c r="Y59"/>
  <c r="X59"/>
  <c r="W59"/>
  <c r="V59"/>
  <c r="Z105"/>
  <c r="Y105"/>
  <c r="X105"/>
  <c r="W105"/>
  <c r="V105"/>
  <c r="V95"/>
  <c r="Y95"/>
  <c r="X95"/>
  <c r="W95"/>
  <c r="Z95"/>
  <c r="X247"/>
  <c r="W247"/>
  <c r="V247"/>
  <c r="Z247"/>
  <c r="Y247"/>
  <c r="Z29"/>
  <c r="Y29"/>
  <c r="X29"/>
  <c r="W29"/>
  <c r="V29"/>
  <c r="W220"/>
  <c r="V220"/>
  <c r="Z220"/>
  <c r="Y220"/>
  <c r="X220"/>
  <c r="AB51" i="16"/>
  <c r="Z51"/>
  <c r="AA51"/>
  <c r="P18" i="11"/>
  <c r="S50" i="9" s="1"/>
  <c r="R50"/>
  <c r="AB149"/>
  <c r="Y149"/>
  <c r="X149"/>
  <c r="AA149"/>
  <c r="Z149"/>
  <c r="B4" i="16"/>
  <c r="D4"/>
  <c r="C4"/>
  <c r="AB164"/>
  <c r="AA164"/>
  <c r="Z164"/>
  <c r="Z86" i="9"/>
  <c r="Y86"/>
  <c r="X86"/>
  <c r="AA86"/>
  <c r="AB86"/>
  <c r="AB177" i="16"/>
  <c r="AA177"/>
  <c r="Z177"/>
  <c r="W281" i="11"/>
  <c r="V281"/>
  <c r="Z281"/>
  <c r="Y281"/>
  <c r="X281"/>
  <c r="Z253"/>
  <c r="Y253"/>
  <c r="X253"/>
  <c r="W253"/>
  <c r="V253"/>
  <c r="W97"/>
  <c r="V97"/>
  <c r="Z97"/>
  <c r="X97"/>
  <c r="Y97"/>
  <c r="Z73"/>
  <c r="Y73"/>
  <c r="X73"/>
  <c r="W73"/>
  <c r="V73"/>
  <c r="X269"/>
  <c r="W269"/>
  <c r="V269"/>
  <c r="Z269"/>
  <c r="Y269"/>
  <c r="W82"/>
  <c r="V82"/>
  <c r="Z82"/>
  <c r="Y82"/>
  <c r="X82"/>
  <c r="Z162"/>
  <c r="Y162"/>
  <c r="X162"/>
  <c r="W162"/>
  <c r="V162"/>
  <c r="AA212" i="9"/>
  <c r="Z212"/>
  <c r="Y212"/>
  <c r="X212"/>
  <c r="AB212"/>
  <c r="D73" i="16"/>
  <c r="C73"/>
  <c r="B73"/>
  <c r="AK34" i="5"/>
  <c r="AK37"/>
  <c r="AK38"/>
  <c r="AK35"/>
  <c r="AK39"/>
  <c r="AK36"/>
  <c r="D142" i="16"/>
  <c r="C142"/>
  <c r="B142"/>
  <c r="AB200" i="9"/>
  <c r="AA200"/>
  <c r="Z200"/>
  <c r="Y200"/>
  <c r="X200"/>
  <c r="AB83" i="16"/>
  <c r="AA83"/>
  <c r="Z83"/>
  <c r="AB91"/>
  <c r="Z91"/>
  <c r="AA91"/>
  <c r="Y117" i="9"/>
  <c r="X117"/>
  <c r="AA117"/>
  <c r="Z117"/>
  <c r="AB117"/>
  <c r="X276" i="11"/>
  <c r="W276"/>
  <c r="V276"/>
  <c r="Z276"/>
  <c r="Y276"/>
  <c r="V127"/>
  <c r="Z127"/>
  <c r="Y127"/>
  <c r="X127"/>
  <c r="W127"/>
  <c r="Z103"/>
  <c r="Y103"/>
  <c r="X103"/>
  <c r="W103"/>
  <c r="V103"/>
  <c r="Z62"/>
  <c r="Y62"/>
  <c r="X62"/>
  <c r="W62"/>
  <c r="V62"/>
  <c r="Z224"/>
  <c r="Y224"/>
  <c r="X224"/>
  <c r="W224"/>
  <c r="V224"/>
  <c r="V188"/>
  <c r="Y188"/>
  <c r="X188"/>
  <c r="W188"/>
  <c r="Z188"/>
  <c r="P7"/>
  <c r="S39" i="9" s="1"/>
  <c r="R39"/>
  <c r="AB52"/>
  <c r="AA52"/>
  <c r="Z52"/>
  <c r="Y52"/>
  <c r="X52"/>
  <c r="D145" i="16"/>
  <c r="B145"/>
  <c r="C145"/>
  <c r="AA242" i="9"/>
  <c r="Y242"/>
  <c r="X242"/>
  <c r="AB242"/>
  <c r="Z242"/>
  <c r="AB8"/>
  <c r="AA8"/>
  <c r="Z8"/>
  <c r="Y8"/>
  <c r="X8"/>
  <c r="B11" i="16"/>
  <c r="D11"/>
  <c r="C11"/>
  <c r="P12" i="11"/>
  <c r="S44" i="9" s="1"/>
  <c r="R44"/>
  <c r="Z184" i="11"/>
  <c r="Y184"/>
  <c r="X184"/>
  <c r="W184"/>
  <c r="V184"/>
  <c r="AB281" i="9"/>
  <c r="AA281"/>
  <c r="Z281"/>
  <c r="Y281"/>
  <c r="X281"/>
  <c r="D166" i="16"/>
  <c r="C166"/>
  <c r="B166"/>
  <c r="AA173"/>
  <c r="AB173"/>
  <c r="Z173"/>
  <c r="AB86"/>
  <c r="Z86"/>
  <c r="AA86"/>
  <c r="AA114"/>
  <c r="Z114"/>
  <c r="AB114"/>
  <c r="AV5" i="5"/>
  <c r="AL16" s="1"/>
  <c r="T10" s="1"/>
  <c r="AV9"/>
  <c r="AL20" s="1"/>
  <c r="T14" s="1"/>
  <c r="AV8"/>
  <c r="AL19" s="1"/>
  <c r="T13" s="1"/>
  <c r="AV7"/>
  <c r="AL18" s="1"/>
  <c r="T12" s="1"/>
  <c r="AV6"/>
  <c r="AL17" s="1"/>
  <c r="T11" s="1"/>
  <c r="AS7" i="9"/>
  <c r="AI25" s="1"/>
  <c r="T19" s="1"/>
  <c r="AS8"/>
  <c r="AI26" s="1"/>
  <c r="T20" s="1"/>
  <c r="AS5"/>
  <c r="AI23" s="1"/>
  <c r="T17" s="1"/>
  <c r="AS6"/>
  <c r="AI24" s="1"/>
  <c r="T18" s="1"/>
  <c r="AS4"/>
  <c r="AI22" s="1"/>
  <c r="T16" s="1"/>
  <c r="Y101" i="11"/>
  <c r="X101"/>
  <c r="W101"/>
  <c r="V101"/>
  <c r="Z101"/>
  <c r="V219"/>
  <c r="Z219"/>
  <c r="Y219"/>
  <c r="X219"/>
  <c r="W219"/>
  <c r="V92"/>
  <c r="Z92"/>
  <c r="Y92"/>
  <c r="X92"/>
  <c r="W92"/>
  <c r="Z159"/>
  <c r="Y159"/>
  <c r="X159"/>
  <c r="W159"/>
  <c r="V159"/>
  <c r="Z48"/>
  <c r="Y48"/>
  <c r="X48"/>
  <c r="W48"/>
  <c r="V48"/>
  <c r="AB104" i="9"/>
  <c r="AA104"/>
  <c r="Z104"/>
  <c r="Y104"/>
  <c r="X104"/>
  <c r="AA258"/>
  <c r="Y258"/>
  <c r="X258"/>
  <c r="AB258"/>
  <c r="Z258"/>
  <c r="D76" i="16"/>
  <c r="C76"/>
  <c r="B76"/>
  <c r="AB104"/>
  <c r="Z104"/>
  <c r="AA104"/>
  <c r="AB73"/>
  <c r="AA73"/>
  <c r="Z73"/>
  <c r="AA57"/>
  <c r="Z57"/>
  <c r="AB57"/>
  <c r="Z80" i="9"/>
  <c r="Y80"/>
  <c r="X80"/>
  <c r="AB80"/>
  <c r="AA80"/>
  <c r="C77" i="16"/>
  <c r="B77"/>
  <c r="D77"/>
  <c r="Z68" i="11"/>
  <c r="Y68"/>
  <c r="X68"/>
  <c r="W68"/>
  <c r="V68"/>
  <c r="X164"/>
  <c r="W164"/>
  <c r="V164"/>
  <c r="Z164"/>
  <c r="Y164"/>
  <c r="Z218"/>
  <c r="Y218"/>
  <c r="X218"/>
  <c r="W218"/>
  <c r="V218"/>
  <c r="Y74"/>
  <c r="X74"/>
  <c r="W74"/>
  <c r="V74"/>
  <c r="Z74"/>
  <c r="D34" i="16"/>
  <c r="C34"/>
  <c r="B34"/>
  <c r="AG32" i="11"/>
  <c r="Q26" s="1"/>
  <c r="T58" i="9" s="1"/>
  <c r="AT22"/>
  <c r="AI20" i="16"/>
  <c r="T36" i="13" s="1"/>
  <c r="AE26"/>
  <c r="AB154" i="9"/>
  <c r="AA154"/>
  <c r="Y154"/>
  <c r="X154"/>
  <c r="Z154"/>
  <c r="Y101"/>
  <c r="X101"/>
  <c r="AB101"/>
  <c r="AA101"/>
  <c r="Z101"/>
  <c r="AB84" i="16"/>
  <c r="AA84"/>
  <c r="Z84"/>
  <c r="D66"/>
  <c r="C66"/>
  <c r="B66"/>
  <c r="Z49" i="9"/>
  <c r="Y49"/>
  <c r="X49"/>
  <c r="AB49"/>
  <c r="AA49"/>
  <c r="D57" i="16"/>
  <c r="C57"/>
  <c r="B57"/>
  <c r="AA71" i="9"/>
  <c r="Z71"/>
  <c r="Y71"/>
  <c r="X71"/>
  <c r="AB71"/>
  <c r="X12" i="11"/>
  <c r="W12"/>
  <c r="V12"/>
  <c r="Z12"/>
  <c r="Y12"/>
  <c r="Z190"/>
  <c r="Y190"/>
  <c r="X190"/>
  <c r="W190"/>
  <c r="V190"/>
  <c r="Z25"/>
  <c r="Y25"/>
  <c r="X25"/>
  <c r="W25"/>
  <c r="V25"/>
  <c r="AB34" i="16"/>
  <c r="AA34"/>
  <c r="Z34"/>
  <c r="B149"/>
  <c r="D149"/>
  <c r="C149"/>
  <c r="D54"/>
  <c r="C54"/>
  <c r="B54"/>
  <c r="AB275" i="9"/>
  <c r="Z275"/>
  <c r="Y275"/>
  <c r="X275"/>
  <c r="AA275"/>
  <c r="Z257"/>
  <c r="X257"/>
  <c r="Y257"/>
  <c r="AB257"/>
  <c r="AA257"/>
  <c r="AI22" i="16"/>
  <c r="T38" i="13" s="1"/>
  <c r="AE28"/>
  <c r="AA168" i="16"/>
  <c r="Z168"/>
  <c r="AB168"/>
  <c r="D116"/>
  <c r="C116"/>
  <c r="B116"/>
  <c r="Z118" i="9"/>
  <c r="Y118"/>
  <c r="X118"/>
  <c r="AB118"/>
  <c r="AA118"/>
  <c r="Z38" i="11"/>
  <c r="Y38"/>
  <c r="X38"/>
  <c r="W38"/>
  <c r="V38"/>
  <c r="W52"/>
  <c r="V52"/>
  <c r="Z52"/>
  <c r="Y52"/>
  <c r="X52"/>
  <c r="Y211"/>
  <c r="X211"/>
  <c r="W211"/>
  <c r="V211"/>
  <c r="Z211"/>
  <c r="X32"/>
  <c r="W32"/>
  <c r="V32"/>
  <c r="Z32"/>
  <c r="Y32"/>
  <c r="Z51"/>
  <c r="Y51"/>
  <c r="X51"/>
  <c r="W51"/>
  <c r="V51"/>
  <c r="AB99" i="9"/>
  <c r="AA99"/>
  <c r="Z99"/>
  <c r="Y99"/>
  <c r="X99"/>
  <c r="R45"/>
  <c r="P13" i="11"/>
  <c r="S45" i="9" s="1"/>
  <c r="D25" i="16"/>
  <c r="B25"/>
  <c r="C25"/>
  <c r="D138"/>
  <c r="C138"/>
  <c r="B138"/>
  <c r="AB282" i="9"/>
  <c r="AA282"/>
  <c r="Z282"/>
  <c r="X282"/>
  <c r="Y282"/>
  <c r="AG28" i="11"/>
  <c r="Q22" s="1"/>
  <c r="T54" i="9" s="1"/>
  <c r="AT18"/>
  <c r="Q52" i="5"/>
  <c r="O20" i="7"/>
  <c r="AA24" i="9"/>
  <c r="Z24"/>
  <c r="Y24"/>
  <c r="X24"/>
  <c r="AB24"/>
  <c r="AS22"/>
  <c r="AG26" i="11"/>
  <c r="Q20" s="1"/>
  <c r="T52" i="9" s="1"/>
  <c r="D173" i="16"/>
  <c r="C173"/>
  <c r="B173"/>
  <c r="AI21"/>
  <c r="T37" i="13" s="1"/>
  <c r="AE27"/>
  <c r="O12" i="7"/>
  <c r="Q44" i="5"/>
  <c r="X251" i="9"/>
  <c r="AB251"/>
  <c r="Y251"/>
  <c r="Z251"/>
  <c r="AA251"/>
  <c r="AB140" i="16"/>
  <c r="AA140"/>
  <c r="Z140"/>
  <c r="AB13" i="9"/>
  <c r="AA13"/>
  <c r="Z13"/>
  <c r="Y13"/>
  <c r="X13"/>
  <c r="Z152"/>
  <c r="Y152"/>
  <c r="X152"/>
  <c r="AB152"/>
  <c r="AA152"/>
  <c r="Z102"/>
  <c r="Y102"/>
  <c r="X102"/>
  <c r="AB102"/>
  <c r="AA102"/>
  <c r="AB11" i="16"/>
  <c r="AA11"/>
  <c r="Z11"/>
  <c r="AI8" i="13" s="1"/>
  <c r="K14" i="16"/>
  <c r="T10" i="13" s="1"/>
  <c r="AD4"/>
  <c r="AB179" i="9"/>
  <c r="Z179"/>
  <c r="Y179"/>
  <c r="X179"/>
  <c r="AA179"/>
  <c r="Z96" i="16"/>
  <c r="AB96"/>
  <c r="AA96"/>
  <c r="D101"/>
  <c r="B101"/>
  <c r="C101"/>
  <c r="D113"/>
  <c r="C113"/>
  <c r="B113"/>
  <c r="D134"/>
  <c r="C134"/>
  <c r="B134"/>
  <c r="AW8" i="5"/>
  <c r="AL25" s="1"/>
  <c r="T19" s="1"/>
  <c r="AW5"/>
  <c r="AL22" s="1"/>
  <c r="T16" s="1"/>
  <c r="AW7"/>
  <c r="AL24" s="1"/>
  <c r="T18" s="1"/>
  <c r="AW6"/>
  <c r="AL23" s="1"/>
  <c r="T17" s="1"/>
  <c r="AW9"/>
  <c r="AL26" s="1"/>
  <c r="T20" s="1"/>
  <c r="Y192" i="9"/>
  <c r="AB192"/>
  <c r="AA192"/>
  <c r="Z192"/>
  <c r="X192"/>
  <c r="AB120"/>
  <c r="AA120"/>
  <c r="Z120"/>
  <c r="Y120"/>
  <c r="X120"/>
  <c r="AB155" i="16"/>
  <c r="Z155"/>
  <c r="AA155"/>
  <c r="AB261" i="9"/>
  <c r="AA261"/>
  <c r="Z261"/>
  <c r="Y261"/>
  <c r="X261"/>
  <c r="AB26" i="16"/>
  <c r="Z26"/>
  <c r="AA26"/>
  <c r="D136"/>
  <c r="C136"/>
  <c r="B136"/>
  <c r="O18" i="7"/>
  <c r="Q50" i="5"/>
  <c r="AB43" i="9"/>
  <c r="Z43"/>
  <c r="Y43"/>
  <c r="X43"/>
  <c r="AA43"/>
  <c r="U106" i="11"/>
  <c r="U165"/>
  <c r="U76"/>
  <c r="U75"/>
  <c r="U285"/>
  <c r="U226"/>
  <c r="U23"/>
  <c r="U122"/>
  <c r="U268"/>
  <c r="U31"/>
  <c r="U43"/>
  <c r="U243"/>
  <c r="U6"/>
  <c r="U93"/>
  <c r="U37"/>
  <c r="U132"/>
  <c r="U109"/>
  <c r="D107" i="16"/>
  <c r="C107"/>
  <c r="B107"/>
  <c r="D94"/>
  <c r="C94"/>
  <c r="B94"/>
  <c r="X271" i="9"/>
  <c r="Y271"/>
  <c r="Z271"/>
  <c r="AA271"/>
  <c r="AB271"/>
  <c r="Y160"/>
  <c r="X160"/>
  <c r="AB160"/>
  <c r="AA160"/>
  <c r="Z160"/>
  <c r="D165" i="16"/>
  <c r="B165"/>
  <c r="C165"/>
  <c r="D90"/>
  <c r="C90"/>
  <c r="B90"/>
  <c r="Z163" i="9"/>
  <c r="Y163"/>
  <c r="X163"/>
  <c r="AB163"/>
  <c r="AA163"/>
  <c r="AG31" i="11"/>
  <c r="Q25" s="1"/>
  <c r="T57" i="9" s="1"/>
  <c r="AT21"/>
  <c r="Y277"/>
  <c r="X277"/>
  <c r="AB277"/>
  <c r="AA277"/>
  <c r="Z277"/>
  <c r="AG25" i="11"/>
  <c r="Q19" s="1"/>
  <c r="T51" i="9" s="1"/>
  <c r="AS21"/>
  <c r="C9" i="16"/>
  <c r="B9"/>
  <c r="D9"/>
  <c r="P17" i="11"/>
  <c r="S49" i="9" s="1"/>
  <c r="R49"/>
  <c r="D186" i="16"/>
  <c r="C186"/>
  <c r="B186"/>
  <c r="AI23"/>
  <c r="T39" i="13" s="1"/>
  <c r="AE29"/>
  <c r="AA28" i="16"/>
  <c r="Z28"/>
  <c r="AB28"/>
  <c r="AB156" i="9"/>
  <c r="AA156"/>
  <c r="Z156"/>
  <c r="Y156"/>
  <c r="X156"/>
  <c r="AB234"/>
  <c r="AA234"/>
  <c r="Z234"/>
  <c r="Y234"/>
  <c r="X234"/>
  <c r="AW25" i="5"/>
  <c r="AS8" i="7"/>
  <c r="AS5"/>
  <c r="AS6"/>
  <c r="AS7"/>
  <c r="AS4"/>
  <c r="AB216" i="9"/>
  <c r="AA216"/>
  <c r="Z216"/>
  <c r="Y216"/>
  <c r="X216"/>
  <c r="Z216" i="11"/>
  <c r="Y216"/>
  <c r="X216"/>
  <c r="W216"/>
  <c r="V216"/>
  <c r="Z205"/>
  <c r="Y205"/>
  <c r="X205"/>
  <c r="W205"/>
  <c r="V205"/>
  <c r="Y40"/>
  <c r="X40"/>
  <c r="W40"/>
  <c r="V40"/>
  <c r="Z40"/>
  <c r="Z72"/>
  <c r="Y72"/>
  <c r="X72"/>
  <c r="W72"/>
  <c r="V72"/>
  <c r="AB122" i="16"/>
  <c r="Z122"/>
  <c r="AA122"/>
  <c r="D2"/>
  <c r="B2"/>
  <c r="C2"/>
  <c r="AB150"/>
  <c r="Z150"/>
  <c r="AA150"/>
  <c r="W183" i="11"/>
  <c r="V183"/>
  <c r="Z183"/>
  <c r="Y183"/>
  <c r="X183"/>
  <c r="Z252"/>
  <c r="Y252"/>
  <c r="X252"/>
  <c r="W252"/>
  <c r="V252"/>
  <c r="Z78"/>
  <c r="Y78"/>
  <c r="X78"/>
  <c r="W78"/>
  <c r="V78"/>
  <c r="X7" i="9"/>
  <c r="AB7"/>
  <c r="AA7"/>
  <c r="Z7"/>
  <c r="Y7"/>
  <c r="D129" i="16"/>
  <c r="B129"/>
  <c r="C129"/>
  <c r="AB102"/>
  <c r="AA102"/>
  <c r="Z102"/>
  <c r="X92" i="7"/>
  <c r="W92"/>
  <c r="Y92"/>
  <c r="AG26" s="1"/>
  <c r="AA92"/>
  <c r="AG36" s="1"/>
  <c r="Z92"/>
  <c r="AG32" s="1"/>
  <c r="AA206" i="9"/>
  <c r="Z206"/>
  <c r="Y206"/>
  <c r="X206"/>
  <c r="AB206"/>
  <c r="AB29"/>
  <c r="X29"/>
  <c r="AA29"/>
  <c r="Z29"/>
  <c r="Y29"/>
  <c r="D181" i="16"/>
  <c r="C181"/>
  <c r="B181"/>
  <c r="D167"/>
  <c r="C167"/>
  <c r="B167"/>
  <c r="Z228" i="11"/>
  <c r="Y228"/>
  <c r="X228"/>
  <c r="W228"/>
  <c r="V228"/>
  <c r="Z96"/>
  <c r="Y96"/>
  <c r="X96"/>
  <c r="W96"/>
  <c r="V96"/>
  <c r="Z192"/>
  <c r="Y192"/>
  <c r="X192"/>
  <c r="W192"/>
  <c r="V192"/>
  <c r="Y114" i="9"/>
  <c r="X114"/>
  <c r="AB114"/>
  <c r="AA114"/>
  <c r="Z114"/>
  <c r="AI24" i="16"/>
  <c r="T40" i="13" s="1"/>
  <c r="AE30"/>
  <c r="AB76" i="16"/>
  <c r="AA76"/>
  <c r="Z76"/>
  <c r="AB221" i="9"/>
  <c r="AA221"/>
  <c r="Z221"/>
  <c r="Y221"/>
  <c r="X221"/>
  <c r="AB186"/>
  <c r="AA186"/>
  <c r="Z186"/>
  <c r="Y186"/>
  <c r="X186"/>
  <c r="Z266" i="11"/>
  <c r="Y266"/>
  <c r="X266"/>
  <c r="W266"/>
  <c r="V266"/>
  <c r="Z17"/>
  <c r="Y17"/>
  <c r="X17"/>
  <c r="W17"/>
  <c r="V17"/>
  <c r="Z11"/>
  <c r="Y11"/>
  <c r="X11"/>
  <c r="W11"/>
  <c r="V11"/>
  <c r="AB70" i="16"/>
  <c r="Z70"/>
  <c r="AA70"/>
  <c r="AG24" i="11"/>
  <c r="Q18" s="1"/>
  <c r="T50" i="9" s="1"/>
  <c r="AS20"/>
  <c r="P14" i="11"/>
  <c r="S46" i="9" s="1"/>
  <c r="R46"/>
  <c r="AB106" i="16"/>
  <c r="AA106"/>
  <c r="Z106"/>
  <c r="AI18"/>
  <c r="T34" i="13" s="1"/>
  <c r="AD30"/>
  <c r="Z94" i="11"/>
  <c r="Y94"/>
  <c r="X94"/>
  <c r="W94"/>
  <c r="V94"/>
  <c r="Z4"/>
  <c r="Y4"/>
  <c r="X4"/>
  <c r="W4"/>
  <c r="V4"/>
  <c r="Z3"/>
  <c r="Y3"/>
  <c r="X3"/>
  <c r="W3"/>
  <c r="V3"/>
  <c r="AI15" i="16"/>
  <c r="T31" i="13" s="1"/>
  <c r="AD27"/>
  <c r="V189" i="11"/>
  <c r="Z189"/>
  <c r="Y189"/>
  <c r="W189"/>
  <c r="X189"/>
  <c r="V284"/>
  <c r="Y284"/>
  <c r="X284"/>
  <c r="W284"/>
  <c r="Z284"/>
  <c r="Z175"/>
  <c r="Y175"/>
  <c r="X175"/>
  <c r="W175"/>
  <c r="V175"/>
  <c r="Z50" i="9"/>
  <c r="Y50"/>
  <c r="X50"/>
  <c r="AB50"/>
  <c r="AA50"/>
  <c r="X56"/>
  <c r="AA56"/>
  <c r="Z56"/>
  <c r="Y56"/>
  <c r="AB56"/>
  <c r="P26" i="11"/>
  <c r="S58" i="9" s="1"/>
  <c r="R58"/>
  <c r="AB140"/>
  <c r="AA140"/>
  <c r="Z140"/>
  <c r="Y140"/>
  <c r="X140"/>
  <c r="Z117" i="16"/>
  <c r="AB117"/>
  <c r="AA117"/>
  <c r="K16"/>
  <c r="T12" i="13" s="1"/>
  <c r="AD6"/>
  <c r="Z159" i="9"/>
  <c r="Y159"/>
  <c r="X159"/>
  <c r="AB159"/>
  <c r="AA159"/>
  <c r="Y26"/>
  <c r="AB26"/>
  <c r="AA26"/>
  <c r="Z26"/>
  <c r="X26"/>
  <c r="AB151" i="16"/>
  <c r="AA151"/>
  <c r="Z151"/>
  <c r="AI11"/>
  <c r="T27" i="13" s="1"/>
  <c r="AC29"/>
  <c r="D163" i="16"/>
  <c r="C163"/>
  <c r="B163"/>
  <c r="D37"/>
  <c r="B37"/>
  <c r="C37"/>
  <c r="D89"/>
  <c r="C89"/>
  <c r="B89"/>
  <c r="X148" i="9"/>
  <c r="AA148"/>
  <c r="Z148"/>
  <c r="Y148"/>
  <c r="AB148"/>
  <c r="AB56" i="16"/>
  <c r="Z56"/>
  <c r="AA56"/>
  <c r="Y33" i="9"/>
  <c r="X33"/>
  <c r="AA33"/>
  <c r="Z33"/>
  <c r="AB33"/>
  <c r="AB124" i="16"/>
  <c r="AA124"/>
  <c r="Z124"/>
  <c r="Z173" i="9"/>
  <c r="Y173"/>
  <c r="X173"/>
  <c r="AB173"/>
  <c r="AA173"/>
  <c r="U242" i="11"/>
  <c r="U232"/>
  <c r="U280"/>
  <c r="X9"/>
  <c r="W9"/>
  <c r="V9"/>
  <c r="Z9"/>
  <c r="Y9"/>
  <c r="U207"/>
  <c r="U260"/>
  <c r="U273"/>
  <c r="U39"/>
  <c r="U138"/>
  <c r="U161"/>
  <c r="U250"/>
  <c r="U124"/>
  <c r="U155"/>
  <c r="U277"/>
  <c r="U230"/>
  <c r="U140"/>
  <c r="U225"/>
  <c r="D45" i="16"/>
  <c r="C45"/>
  <c r="B45"/>
  <c r="D88"/>
  <c r="C88"/>
  <c r="B88"/>
  <c r="AB25" i="9"/>
  <c r="Z25"/>
  <c r="Y25"/>
  <c r="X25"/>
  <c r="AA25"/>
  <c r="D147" i="16"/>
  <c r="C147"/>
  <c r="B147"/>
  <c r="AG34" i="7"/>
  <c r="AG38"/>
  <c r="D33" i="16"/>
  <c r="B33"/>
  <c r="C33"/>
  <c r="AB222" i="9"/>
  <c r="AA222"/>
  <c r="Z222"/>
  <c r="Y222"/>
  <c r="X222"/>
  <c r="AB181"/>
  <c r="AA181"/>
  <c r="Z181"/>
  <c r="Y181"/>
  <c r="X181"/>
  <c r="AG23" i="11"/>
  <c r="Q17" s="1"/>
  <c r="T49" i="9" s="1"/>
  <c r="AS19"/>
  <c r="D67" i="16"/>
  <c r="B67"/>
  <c r="C67"/>
  <c r="C47"/>
  <c r="B47"/>
  <c r="D47"/>
  <c r="AG19" i="11"/>
  <c r="Q13" s="1"/>
  <c r="T45" i="9" s="1"/>
  <c r="AR21"/>
  <c r="D172" i="16"/>
  <c r="C172"/>
  <c r="B172"/>
  <c r="D168"/>
  <c r="C168"/>
  <c r="B168"/>
  <c r="AB98"/>
  <c r="AA98"/>
  <c r="Z98"/>
  <c r="X223" i="9"/>
  <c r="AB223"/>
  <c r="AA223"/>
  <c r="Z223"/>
  <c r="Y223"/>
  <c r="AB19" i="16"/>
  <c r="AA19"/>
  <c r="Z19"/>
  <c r="D110"/>
  <c r="C110"/>
  <c r="B110"/>
  <c r="V157" i="11"/>
  <c r="W157"/>
  <c r="X157"/>
  <c r="Z157"/>
  <c r="Y157"/>
  <c r="X5"/>
  <c r="W5"/>
  <c r="V5"/>
  <c r="Z5"/>
  <c r="Y5"/>
  <c r="Z231"/>
  <c r="Y231"/>
  <c r="X231"/>
  <c r="W231"/>
  <c r="V231"/>
  <c r="X46"/>
  <c r="W46"/>
  <c r="V46"/>
  <c r="Z46"/>
  <c r="Y46"/>
  <c r="AB161" i="16"/>
  <c r="AA161"/>
  <c r="Z161"/>
  <c r="AB232" i="9"/>
  <c r="Y232"/>
  <c r="X232"/>
  <c r="AA232"/>
  <c r="Z232"/>
  <c r="AB157"/>
  <c r="AA157"/>
  <c r="Z157"/>
  <c r="Y157"/>
  <c r="X157"/>
  <c r="AB46"/>
  <c r="AA46"/>
  <c r="Z46"/>
  <c r="Y46"/>
  <c r="X46"/>
  <c r="AB10" i="16"/>
  <c r="AA10"/>
  <c r="Z10"/>
  <c r="AI7" i="13" s="1"/>
  <c r="X36" i="9"/>
  <c r="AB36"/>
  <c r="AA36"/>
  <c r="Z36"/>
  <c r="Y36"/>
  <c r="AX25" i="5"/>
  <c r="AT6" i="7"/>
  <c r="AT4"/>
  <c r="AT5"/>
  <c r="AT7"/>
  <c r="AT8"/>
  <c r="W118" i="11"/>
  <c r="Z118"/>
  <c r="Y118"/>
  <c r="X118"/>
  <c r="V118"/>
  <c r="Y275"/>
  <c r="X275"/>
  <c r="W275"/>
  <c r="V275"/>
  <c r="Z275"/>
  <c r="X146"/>
  <c r="W146"/>
  <c r="V146"/>
  <c r="Z146"/>
  <c r="Y146"/>
  <c r="P25"/>
  <c r="S57" i="9" s="1"/>
  <c r="R57"/>
  <c r="AB263"/>
  <c r="AA263"/>
  <c r="Y263"/>
  <c r="X263"/>
  <c r="Z263"/>
  <c r="Y17"/>
  <c r="Z17"/>
  <c r="X17"/>
  <c r="AA17"/>
  <c r="AB17"/>
  <c r="AB178" i="16"/>
  <c r="Z178"/>
  <c r="AA178"/>
  <c r="D49"/>
  <c r="B49"/>
  <c r="C49"/>
  <c r="AB92" i="9"/>
  <c r="Z92"/>
  <c r="Y92"/>
  <c r="X92"/>
  <c r="AA92"/>
  <c r="B139" i="16"/>
  <c r="D139"/>
  <c r="C139"/>
  <c r="AB47" i="9"/>
  <c r="X47"/>
  <c r="Y47"/>
  <c r="AA47"/>
  <c r="Z47"/>
  <c r="V63" i="11"/>
  <c r="W63"/>
  <c r="Z63"/>
  <c r="Y63"/>
  <c r="X63"/>
  <c r="Y119"/>
  <c r="X119"/>
  <c r="W119"/>
  <c r="V119"/>
  <c r="Z119"/>
  <c r="AB236" i="9"/>
  <c r="AA236"/>
  <c r="Z236"/>
  <c r="Y236"/>
  <c r="X236"/>
  <c r="Z147"/>
  <c r="Y147"/>
  <c r="X147"/>
  <c r="AB147"/>
  <c r="AA147"/>
  <c r="AB76"/>
  <c r="AA76"/>
  <c r="Z76"/>
  <c r="Y76"/>
  <c r="X76"/>
  <c r="D152" i="16"/>
  <c r="C152"/>
  <c r="B152"/>
  <c r="D26"/>
  <c r="C26"/>
  <c r="B26"/>
  <c r="V20" i="11"/>
  <c r="Z20"/>
  <c r="W20"/>
  <c r="Y20"/>
  <c r="X20"/>
  <c r="Z204"/>
  <c r="Y204"/>
  <c r="X204"/>
  <c r="W204"/>
  <c r="V204"/>
  <c r="AA103" i="16"/>
  <c r="Z103"/>
  <c r="AB103"/>
  <c r="AB110"/>
  <c r="AA110"/>
  <c r="Z110"/>
  <c r="Z87" i="11"/>
  <c r="Y87"/>
  <c r="X87"/>
  <c r="W87"/>
  <c r="V87"/>
  <c r="Z213"/>
  <c r="Y213"/>
  <c r="X213"/>
  <c r="W213"/>
  <c r="V213"/>
  <c r="Z128"/>
  <c r="Y128"/>
  <c r="X128"/>
  <c r="W128"/>
  <c r="V128"/>
  <c r="D169" i="16"/>
  <c r="C169"/>
  <c r="B169"/>
  <c r="Z155" i="9"/>
  <c r="Y155"/>
  <c r="X155"/>
  <c r="AA155"/>
  <c r="AB155"/>
  <c r="AB203"/>
  <c r="AA203"/>
  <c r="Z203"/>
  <c r="Y203"/>
  <c r="X203"/>
  <c r="D35" i="16"/>
  <c r="B35"/>
  <c r="C35"/>
  <c r="O23" i="7"/>
  <c r="Q55" i="5"/>
  <c r="AA279" i="9"/>
  <c r="Z279"/>
  <c r="X279"/>
  <c r="AB279"/>
  <c r="Y279"/>
  <c r="Z193" i="11"/>
  <c r="Y193"/>
  <c r="X193"/>
  <c r="W193"/>
  <c r="V193"/>
  <c r="Z203"/>
  <c r="Y203"/>
  <c r="X203"/>
  <c r="W203"/>
  <c r="V203"/>
  <c r="AA103" i="9"/>
  <c r="Z103"/>
  <c r="Y103"/>
  <c r="X103"/>
  <c r="AB103"/>
  <c r="AB265"/>
  <c r="AA265"/>
  <c r="Z265"/>
  <c r="Y265"/>
  <c r="X265"/>
  <c r="AB139"/>
  <c r="AA139"/>
  <c r="Z139"/>
  <c r="Y139"/>
  <c r="X139"/>
  <c r="AB31" i="16"/>
  <c r="AA31"/>
  <c r="Z31"/>
  <c r="X84" i="9"/>
  <c r="AB84"/>
  <c r="AA84"/>
  <c r="Z84"/>
  <c r="Y84"/>
  <c r="AA15" i="16"/>
  <c r="Z15"/>
  <c r="AI12" i="13" s="1"/>
  <c r="AB15" i="16"/>
  <c r="K18"/>
  <c r="T14" i="13" s="1"/>
  <c r="AD8"/>
  <c r="AB269" i="9"/>
  <c r="AA269"/>
  <c r="Z269"/>
  <c r="Y269"/>
  <c r="X269"/>
  <c r="AB95"/>
  <c r="AA95"/>
  <c r="Z95"/>
  <c r="Y95"/>
  <c r="X95"/>
  <c r="AB131" i="16"/>
  <c r="AA131"/>
  <c r="Z131"/>
  <c r="AI12"/>
  <c r="T28" i="13" s="1"/>
  <c r="AC30"/>
  <c r="D81" i="16"/>
  <c r="B81"/>
  <c r="C81"/>
  <c r="D184"/>
  <c r="C184"/>
  <c r="B184"/>
  <c r="X191" i="9"/>
  <c r="Z191"/>
  <c r="Y191"/>
  <c r="AB191"/>
  <c r="AA191"/>
  <c r="AB79" i="16"/>
  <c r="Z79"/>
  <c r="AA79"/>
  <c r="AA135" i="9"/>
  <c r="Z135"/>
  <c r="Y135"/>
  <c r="X135"/>
  <c r="AB135"/>
  <c r="AB108" i="16"/>
  <c r="AA108"/>
  <c r="Z108"/>
  <c r="O14" i="7"/>
  <c r="Q46" i="5"/>
  <c r="Y162" i="9"/>
  <c r="X162"/>
  <c r="AB162"/>
  <c r="AA162"/>
  <c r="Z162"/>
  <c r="U125" i="11"/>
  <c r="U198"/>
  <c r="U169"/>
  <c r="U239"/>
  <c r="U45"/>
  <c r="U26"/>
  <c r="U107"/>
  <c r="U126"/>
  <c r="U88"/>
  <c r="U167"/>
  <c r="U110"/>
  <c r="U255"/>
  <c r="U202"/>
  <c r="U212"/>
  <c r="U206"/>
  <c r="U145"/>
  <c r="U182"/>
  <c r="U229"/>
  <c r="P24"/>
  <c r="S56" i="9" s="1"/>
  <c r="R56"/>
  <c r="D69" i="16"/>
  <c r="B69"/>
  <c r="C69"/>
  <c r="D60"/>
  <c r="C60"/>
  <c r="B60"/>
  <c r="O7" i="7"/>
  <c r="Q39" i="5"/>
  <c r="AB113" i="9"/>
  <c r="AA113"/>
  <c r="Z113"/>
  <c r="Y113"/>
  <c r="X113"/>
  <c r="D99" i="16"/>
  <c r="C99"/>
  <c r="B99"/>
  <c r="AG13" i="7"/>
  <c r="AG11"/>
  <c r="AG14"/>
  <c r="AG10"/>
  <c r="AG12"/>
  <c r="D183" i="16"/>
  <c r="C183"/>
  <c r="B183"/>
  <c r="AB35" i="9"/>
  <c r="AA35"/>
  <c r="Z35"/>
  <c r="Y35"/>
  <c r="X35"/>
  <c r="Z134"/>
  <c r="Y134"/>
  <c r="X134"/>
  <c r="AB134"/>
  <c r="AA134"/>
  <c r="D80" i="16"/>
  <c r="C80"/>
  <c r="B80"/>
  <c r="D117"/>
  <c r="C117"/>
  <c r="B117"/>
  <c r="AG20" i="11"/>
  <c r="Q14" s="1"/>
  <c r="T46" i="9" s="1"/>
  <c r="AR22"/>
  <c r="D93" i="16"/>
  <c r="C93"/>
  <c r="B93"/>
  <c r="AB165" i="9"/>
  <c r="AA165"/>
  <c r="Z165"/>
  <c r="Y165"/>
  <c r="X165"/>
  <c r="AB23"/>
  <c r="Z23"/>
  <c r="Y23"/>
  <c r="X23"/>
  <c r="AA23"/>
  <c r="Z221" i="11"/>
  <c r="Y221"/>
  <c r="X221"/>
  <c r="W221"/>
  <c r="V221"/>
  <c r="Z100"/>
  <c r="Y100"/>
  <c r="X100"/>
  <c r="W100"/>
  <c r="V100"/>
  <c r="W129"/>
  <c r="V129"/>
  <c r="Z129"/>
  <c r="Y129"/>
  <c r="X129"/>
  <c r="AG13"/>
  <c r="Q7" s="1"/>
  <c r="T39" i="9" s="1"/>
  <c r="AQ21"/>
  <c r="AB118" i="16"/>
  <c r="AA118"/>
  <c r="Z118"/>
  <c r="AA48" i="9"/>
  <c r="Z48"/>
  <c r="Y48"/>
  <c r="X48"/>
  <c r="AB48"/>
  <c r="AB139" i="16"/>
  <c r="Z139"/>
  <c r="AA139"/>
  <c r="AB92"/>
  <c r="AA92"/>
  <c r="Z92"/>
  <c r="Y145" i="9"/>
  <c r="X145"/>
  <c r="AB145"/>
  <c r="AA145"/>
  <c r="Z145"/>
  <c r="AB151"/>
  <c r="AA151"/>
  <c r="Z151"/>
  <c r="Y151"/>
  <c r="X151"/>
  <c r="AB121"/>
  <c r="AA121"/>
  <c r="Z121"/>
  <c r="Y121"/>
  <c r="X121"/>
  <c r="Y104" i="11"/>
  <c r="X104"/>
  <c r="W104"/>
  <c r="V104"/>
  <c r="Z104"/>
  <c r="X77"/>
  <c r="W77"/>
  <c r="V77"/>
  <c r="Z77"/>
  <c r="Y77"/>
  <c r="Z123"/>
  <c r="Y123"/>
  <c r="X123"/>
  <c r="W123"/>
  <c r="V123"/>
  <c r="Z150"/>
  <c r="Y150"/>
  <c r="X150"/>
  <c r="W150"/>
  <c r="V150"/>
  <c r="AA190" i="9"/>
  <c r="Z190"/>
  <c r="Y190"/>
  <c r="X190"/>
  <c r="AB190"/>
  <c r="Y189"/>
  <c r="X189"/>
  <c r="AB189"/>
  <c r="AA189"/>
  <c r="Z189"/>
  <c r="AB144"/>
  <c r="AA144"/>
  <c r="Z144"/>
  <c r="Y144"/>
  <c r="X144"/>
  <c r="AB105"/>
  <c r="AA105"/>
  <c r="Z105"/>
  <c r="Y105"/>
  <c r="X105"/>
  <c r="AA119"/>
  <c r="Z119"/>
  <c r="Y119"/>
  <c r="X119"/>
  <c r="AB119"/>
  <c r="AI17" i="16"/>
  <c r="T33" i="13" s="1"/>
  <c r="AD29"/>
  <c r="AA235" i="9"/>
  <c r="Z235"/>
  <c r="Y235"/>
  <c r="X235"/>
  <c r="AB235"/>
  <c r="X207"/>
  <c r="AB207"/>
  <c r="AA207"/>
  <c r="Z207"/>
  <c r="Y207"/>
  <c r="W223" i="11"/>
  <c r="V223"/>
  <c r="Z223"/>
  <c r="Y223"/>
  <c r="X223"/>
  <c r="Z272"/>
  <c r="Y272"/>
  <c r="X272"/>
  <c r="W272"/>
  <c r="V272"/>
  <c r="Z41"/>
  <c r="Y41"/>
  <c r="X41"/>
  <c r="W41"/>
  <c r="V41"/>
  <c r="AB53" i="16"/>
  <c r="Z53"/>
  <c r="AA53"/>
  <c r="P6" i="11"/>
  <c r="S38" i="9" s="1"/>
  <c r="R38"/>
  <c r="AB270"/>
  <c r="AA270"/>
  <c r="Z270"/>
  <c r="Y270"/>
  <c r="X270"/>
  <c r="Y169"/>
  <c r="X169"/>
  <c r="AB169"/>
  <c r="AA169"/>
  <c r="Z169"/>
  <c r="AB227"/>
  <c r="Z227"/>
  <c r="Y227"/>
  <c r="X227"/>
  <c r="AA227"/>
  <c r="AB75"/>
  <c r="AA75"/>
  <c r="Y75"/>
  <c r="X75"/>
  <c r="Z75"/>
  <c r="W235" i="11"/>
  <c r="V235"/>
  <c r="Z235"/>
  <c r="Y235"/>
  <c r="X235"/>
  <c r="Z263"/>
  <c r="Y263"/>
  <c r="X263"/>
  <c r="W263"/>
  <c r="V263"/>
  <c r="Z7"/>
  <c r="Y7"/>
  <c r="X7"/>
  <c r="W7"/>
  <c r="V7"/>
  <c r="AB202" i="9"/>
  <c r="AA202"/>
  <c r="Z202"/>
  <c r="Y202"/>
  <c r="X202"/>
  <c r="AB188"/>
  <c r="AA188"/>
  <c r="Z188"/>
  <c r="Y188"/>
  <c r="X188"/>
  <c r="AI14" i="16"/>
  <c r="T30" i="13" s="1"/>
  <c r="AD26"/>
  <c r="AB245" i="9"/>
  <c r="AA245"/>
  <c r="Z245"/>
  <c r="Y245"/>
  <c r="X245"/>
  <c r="X49" i="11"/>
  <c r="W49"/>
  <c r="V49"/>
  <c r="Z49"/>
  <c r="Y49"/>
  <c r="Z201"/>
  <c r="Y201"/>
  <c r="X201"/>
  <c r="W201"/>
  <c r="V201"/>
  <c r="Z236"/>
  <c r="Y236"/>
  <c r="X236"/>
  <c r="W236"/>
  <c r="V236"/>
  <c r="X63" i="9"/>
  <c r="AB63"/>
  <c r="AA63"/>
  <c r="Z63"/>
  <c r="Y63"/>
  <c r="D16" i="16"/>
  <c r="B16"/>
  <c r="C16"/>
  <c r="Y270" i="11"/>
  <c r="X270"/>
  <c r="W270"/>
  <c r="V270"/>
  <c r="Z270"/>
  <c r="Z267"/>
  <c r="Y267"/>
  <c r="X267"/>
  <c r="W267"/>
  <c r="V267"/>
  <c r="Z66"/>
  <c r="Y66"/>
  <c r="X66"/>
  <c r="W66"/>
  <c r="V66"/>
  <c r="AB112" i="9"/>
  <c r="AA112"/>
  <c r="Z112"/>
  <c r="Y112"/>
  <c r="X112"/>
  <c r="AB166" i="16"/>
  <c r="AA166"/>
  <c r="Z166"/>
  <c r="D18"/>
  <c r="C18"/>
  <c r="B18"/>
  <c r="AB129"/>
  <c r="AA129"/>
  <c r="Z129"/>
  <c r="Z30" i="9"/>
  <c r="X30"/>
  <c r="AA30"/>
  <c r="Y30"/>
  <c r="AB30"/>
  <c r="Z10" i="11"/>
  <c r="Y10"/>
  <c r="X10"/>
  <c r="W10"/>
  <c r="V10"/>
  <c r="Z13"/>
  <c r="Y13"/>
  <c r="X13"/>
  <c r="W13"/>
  <c r="V13"/>
  <c r="AB126" i="9"/>
  <c r="AA126"/>
  <c r="Z126"/>
  <c r="Y126"/>
  <c r="X126"/>
  <c r="P11" i="11"/>
  <c r="S43" i="9" s="1"/>
  <c r="R43"/>
  <c r="AB167"/>
  <c r="AA167"/>
  <c r="Z167"/>
  <c r="Y167"/>
  <c r="X167"/>
  <c r="AA12" i="16"/>
  <c r="Z12"/>
  <c r="AI9" i="13" s="1"/>
  <c r="AB12" i="16"/>
  <c r="X237" i="9"/>
  <c r="AA237"/>
  <c r="Z237"/>
  <c r="Y237"/>
  <c r="AB237"/>
  <c r="AB59" i="16"/>
  <c r="Z59"/>
  <c r="AA59"/>
  <c r="AB64" i="9"/>
  <c r="AA64"/>
  <c r="Z64"/>
  <c r="Y64"/>
  <c r="X64"/>
  <c r="AB24" i="16"/>
  <c r="AA24"/>
  <c r="Z24"/>
  <c r="AB79" i="9"/>
  <c r="AA79"/>
  <c r="Z79"/>
  <c r="Y79"/>
  <c r="X79"/>
  <c r="AB113" i="16"/>
  <c r="AA113"/>
  <c r="Z113"/>
  <c r="AI8"/>
  <c r="T24" i="13" s="1"/>
  <c r="AC26"/>
  <c r="D21" i="16"/>
  <c r="B21"/>
  <c r="C21"/>
  <c r="D155"/>
  <c r="B155"/>
  <c r="C155"/>
  <c r="Z273" i="9"/>
  <c r="X273"/>
  <c r="AA273"/>
  <c r="Y273"/>
  <c r="AB273"/>
  <c r="K23" i="16"/>
  <c r="T19" i="13" s="1"/>
  <c r="AE7"/>
  <c r="AB107" i="16"/>
  <c r="Z107"/>
  <c r="AA107"/>
  <c r="AB55" i="9"/>
  <c r="AA55"/>
  <c r="Z55"/>
  <c r="Y55"/>
  <c r="X55"/>
  <c r="AA135" i="16"/>
  <c r="Z135"/>
  <c r="AB135"/>
  <c r="AU7" i="5"/>
  <c r="AL12" s="1"/>
  <c r="T6" s="1"/>
  <c r="AU9"/>
  <c r="AL14" s="1"/>
  <c r="T8" s="1"/>
  <c r="AU5"/>
  <c r="AL10" s="1"/>
  <c r="T4" s="1"/>
  <c r="AU6"/>
  <c r="AL11" s="1"/>
  <c r="T5" s="1"/>
  <c r="AU8"/>
  <c r="AL13" s="1"/>
  <c r="T7" s="1"/>
  <c r="Y69" i="9"/>
  <c r="X69"/>
  <c r="Z69"/>
  <c r="AB69"/>
  <c r="AA69"/>
  <c r="U233" i="11"/>
  <c r="U180"/>
  <c r="U55"/>
  <c r="U208"/>
  <c r="U47"/>
  <c r="U58"/>
  <c r="U222"/>
  <c r="U60"/>
  <c r="U195"/>
  <c r="U279"/>
  <c r="U261"/>
  <c r="U116"/>
  <c r="U53"/>
  <c r="U171"/>
  <c r="U147"/>
  <c r="U163"/>
  <c r="U241"/>
  <c r="U79"/>
  <c r="AB169" i="16"/>
  <c r="AA169"/>
  <c r="Z169"/>
  <c r="D111"/>
  <c r="C111"/>
  <c r="B111"/>
  <c r="O5" i="7"/>
  <c r="Q37" i="5"/>
  <c r="X254" i="9"/>
  <c r="AB254"/>
  <c r="AA254"/>
  <c r="Z254"/>
  <c r="Y254"/>
  <c r="D62" i="16"/>
  <c r="C62"/>
  <c r="B62"/>
  <c r="AG16" i="7"/>
  <c r="AG19"/>
  <c r="AG18"/>
  <c r="AG17"/>
  <c r="AG20"/>
  <c r="D160" i="16"/>
  <c r="C160"/>
  <c r="B160"/>
  <c r="AA44" i="9"/>
  <c r="Z44"/>
  <c r="Y44"/>
  <c r="X44"/>
  <c r="AB44"/>
  <c r="O26" i="7"/>
  <c r="Q58" i="5"/>
  <c r="Y133" i="9"/>
  <c r="X133"/>
  <c r="AB133"/>
  <c r="AA133"/>
  <c r="Z133"/>
  <c r="C63" i="16"/>
  <c r="B63"/>
  <c r="D63"/>
  <c r="D74"/>
  <c r="C74"/>
  <c r="B74"/>
  <c r="AG18" i="11"/>
  <c r="Q12" s="1"/>
  <c r="T44" i="9" s="1"/>
  <c r="AR20"/>
  <c r="D98" i="16"/>
  <c r="C98"/>
  <c r="B98"/>
  <c r="Z5"/>
  <c r="AI2" i="13" s="1"/>
  <c r="AB5" i="16"/>
  <c r="AA5"/>
  <c r="AB95"/>
  <c r="AA95"/>
  <c r="Z95"/>
  <c r="AB280" i="9"/>
  <c r="AA280"/>
  <c r="Y280"/>
  <c r="Z280"/>
  <c r="X280"/>
  <c r="O8" i="7"/>
  <c r="Q40" i="5"/>
  <c r="AB98" i="9"/>
  <c r="AA98"/>
  <c r="Z98"/>
  <c r="Y98"/>
  <c r="X98"/>
  <c r="D65" i="16"/>
  <c r="B65"/>
  <c r="C65"/>
  <c r="AB186"/>
  <c r="AA186"/>
  <c r="Z186"/>
  <c r="Z153" i="11"/>
  <c r="Y153"/>
  <c r="X153"/>
  <c r="W153"/>
  <c r="V153"/>
  <c r="Z65"/>
  <c r="Y65"/>
  <c r="X65"/>
  <c r="W65"/>
  <c r="V65"/>
  <c r="W166"/>
  <c r="V166"/>
  <c r="Z166"/>
  <c r="Y166"/>
  <c r="X166"/>
  <c r="Z117"/>
  <c r="Y117"/>
  <c r="W117"/>
  <c r="V117"/>
  <c r="X117"/>
  <c r="X80"/>
  <c r="W80"/>
  <c r="V80"/>
  <c r="Z80"/>
  <c r="Y80"/>
  <c r="V36"/>
  <c r="Z36"/>
  <c r="Y36"/>
  <c r="X36"/>
  <c r="W36"/>
  <c r="AI16" i="16"/>
  <c r="T32" i="13" s="1"/>
  <c r="AD28"/>
  <c r="AA33" i="16"/>
  <c r="Z33"/>
  <c r="AB33"/>
  <c r="Z108" i="11"/>
  <c r="Y108"/>
  <c r="X108"/>
  <c r="W108"/>
  <c r="V108"/>
  <c r="Z209"/>
  <c r="Y209"/>
  <c r="X209"/>
  <c r="W209"/>
  <c r="V209"/>
  <c r="AB163" i="16"/>
  <c r="AA163"/>
  <c r="Z163"/>
  <c r="D59"/>
  <c r="B59"/>
  <c r="C59"/>
  <c r="AB142"/>
  <c r="AA142"/>
  <c r="Z142"/>
  <c r="D61"/>
  <c r="B61"/>
  <c r="C61"/>
  <c r="AG29" i="11"/>
  <c r="Q23" s="1"/>
  <c r="T55" i="9" s="1"/>
  <c r="AT19"/>
  <c r="P20" i="11"/>
  <c r="S52" i="9" s="1"/>
  <c r="R52"/>
  <c r="P5" i="11"/>
  <c r="S37" i="9" s="1"/>
  <c r="R37"/>
  <c r="Z61"/>
  <c r="Y61"/>
  <c r="X61"/>
  <c r="AB61"/>
  <c r="AA61"/>
  <c r="AA109" i="16"/>
  <c r="Z109"/>
  <c r="AB109"/>
  <c r="AB64"/>
  <c r="AA64"/>
  <c r="Z64"/>
  <c r="AQ7" i="9"/>
  <c r="AI13" s="1"/>
  <c r="T7" s="1"/>
  <c r="AQ6"/>
  <c r="AI12" s="1"/>
  <c r="T6" s="1"/>
  <c r="AQ4"/>
  <c r="AI10" s="1"/>
  <c r="T4" s="1"/>
  <c r="AQ8"/>
  <c r="AI14" s="1"/>
  <c r="T8" s="1"/>
  <c r="AQ5"/>
  <c r="AI11" s="1"/>
  <c r="T5" s="1"/>
  <c r="Z194" i="11"/>
  <c r="Y194"/>
  <c r="X194"/>
  <c r="W194"/>
  <c r="V194"/>
  <c r="Z148"/>
  <c r="Y148"/>
  <c r="X148"/>
  <c r="W148"/>
  <c r="V148"/>
  <c r="V265"/>
  <c r="W265"/>
  <c r="Z265"/>
  <c r="Y265"/>
  <c r="X265"/>
  <c r="D95" i="16"/>
  <c r="C95"/>
  <c r="B95"/>
  <c r="AB20" i="9"/>
  <c r="AA20"/>
  <c r="X20"/>
  <c r="Z20"/>
  <c r="Y20"/>
  <c r="Z209"/>
  <c r="X209"/>
  <c r="AB209"/>
  <c r="AA209"/>
  <c r="Y209"/>
  <c r="AB141"/>
  <c r="AA141"/>
  <c r="Z141"/>
  <c r="Y141"/>
  <c r="X141"/>
  <c r="D5" i="16"/>
  <c r="C5"/>
  <c r="B5"/>
  <c r="AB32"/>
  <c r="Z32"/>
  <c r="AA32"/>
  <c r="AA204" i="9"/>
  <c r="Z204"/>
  <c r="Y204"/>
  <c r="X204"/>
  <c r="AB204"/>
  <c r="AB122"/>
  <c r="AA122"/>
  <c r="Z122"/>
  <c r="Y122"/>
  <c r="X122"/>
  <c r="Z142"/>
  <c r="Y142"/>
  <c r="X142"/>
  <c r="AA142"/>
  <c r="AB142"/>
  <c r="Y240"/>
  <c r="X240"/>
  <c r="AB240"/>
  <c r="AA240"/>
  <c r="Z240"/>
  <c r="AT7"/>
  <c r="AI31" s="1"/>
  <c r="T25" s="1"/>
  <c r="AT4"/>
  <c r="AI28" s="1"/>
  <c r="T22" s="1"/>
  <c r="AT5"/>
  <c r="AI29" s="1"/>
  <c r="T23" s="1"/>
  <c r="AT6"/>
  <c r="AI30" s="1"/>
  <c r="T24" s="1"/>
  <c r="AT8"/>
  <c r="AI32" s="1"/>
  <c r="T26" s="1"/>
  <c r="AB150"/>
  <c r="AA150"/>
  <c r="Z150"/>
  <c r="Y150"/>
  <c r="X150"/>
  <c r="X151" i="11"/>
  <c r="W151"/>
  <c r="V151"/>
  <c r="Z151"/>
  <c r="Y151"/>
  <c r="Z240"/>
  <c r="Y240"/>
  <c r="X240"/>
  <c r="W240"/>
  <c r="V240"/>
  <c r="Z2"/>
  <c r="Y2"/>
  <c r="X2"/>
  <c r="V2"/>
  <c r="W2"/>
  <c r="AB18" i="16"/>
  <c r="AA18"/>
  <c r="Z18"/>
  <c r="AI15" i="13" s="1"/>
  <c r="AG30" i="11"/>
  <c r="Q24" s="1"/>
  <c r="T56" i="9" s="1"/>
  <c r="AT20"/>
  <c r="AG22" i="11"/>
  <c r="Q16" s="1"/>
  <c r="T48" i="9" s="1"/>
  <c r="AS18"/>
  <c r="X175"/>
  <c r="AB175"/>
  <c r="AA175"/>
  <c r="Z175"/>
  <c r="Y175"/>
  <c r="AB146"/>
  <c r="AA146"/>
  <c r="Z146"/>
  <c r="Y146"/>
  <c r="X146"/>
  <c r="K17" i="16"/>
  <c r="T13" i="13" s="1"/>
  <c r="AD7"/>
  <c r="AB61" i="16"/>
  <c r="Z61"/>
  <c r="AA61"/>
  <c r="D32"/>
  <c r="C32"/>
  <c r="B32"/>
  <c r="Y10" i="9"/>
  <c r="X10"/>
  <c r="AB10"/>
  <c r="AA10"/>
  <c r="Z10"/>
  <c r="Z99" i="11"/>
  <c r="Y99"/>
  <c r="X99"/>
  <c r="W99"/>
  <c r="V99"/>
  <c r="X177"/>
  <c r="W177"/>
  <c r="V177"/>
  <c r="Z177"/>
  <c r="Y177"/>
  <c r="AB138" i="9"/>
  <c r="AA138"/>
  <c r="Z138"/>
  <c r="Y138"/>
  <c r="X138"/>
  <c r="AB243"/>
  <c r="Z243"/>
  <c r="Y243"/>
  <c r="X243"/>
  <c r="AA243"/>
  <c r="P19" i="11"/>
  <c r="S51" i="9" s="1"/>
  <c r="R51"/>
  <c r="AB171"/>
  <c r="AA171"/>
  <c r="Z171"/>
  <c r="Y171"/>
  <c r="X171"/>
  <c r="AB126" i="16"/>
  <c r="AA126"/>
  <c r="Z126"/>
  <c r="O17" i="7"/>
  <c r="Q49" i="5"/>
  <c r="AB199" i="9"/>
  <c r="AA199"/>
  <c r="Z199"/>
  <c r="Y199"/>
  <c r="X199"/>
  <c r="AB149" i="16"/>
  <c r="AA149"/>
  <c r="Z149"/>
  <c r="O11" i="7"/>
  <c r="Q43" i="5"/>
  <c r="AB53" i="9"/>
  <c r="AA53"/>
  <c r="Z53"/>
  <c r="Y53"/>
  <c r="X53"/>
  <c r="AB182" i="16"/>
  <c r="AA182"/>
  <c r="Z182"/>
  <c r="AB195" i="9"/>
  <c r="Z195"/>
  <c r="Y195"/>
  <c r="X195"/>
  <c r="AA195"/>
  <c r="AB143" i="16"/>
  <c r="Z143"/>
  <c r="AA143"/>
  <c r="AB220" i="9"/>
  <c r="AA220"/>
  <c r="Z220"/>
  <c r="Y220"/>
  <c r="X220"/>
  <c r="AB134" i="16"/>
  <c r="Z134"/>
  <c r="AA134"/>
  <c r="AI9"/>
  <c r="T25" i="13" s="1"/>
  <c r="AC27"/>
  <c r="D135" i="16"/>
  <c r="C135"/>
  <c r="B135"/>
  <c r="B171"/>
  <c r="D171"/>
  <c r="C171"/>
  <c r="AB230" i="9"/>
  <c r="AA230"/>
  <c r="Z230"/>
  <c r="Y230"/>
  <c r="X230"/>
  <c r="K20" i="16"/>
  <c r="T16" i="13" s="1"/>
  <c r="AE4"/>
  <c r="AB97" i="16"/>
  <c r="AA97"/>
  <c r="Z97"/>
  <c r="AB58" i="9"/>
  <c r="AA58"/>
  <c r="Z58"/>
  <c r="X58"/>
  <c r="Y58"/>
  <c r="AB22" i="16"/>
  <c r="AA22"/>
  <c r="Z22"/>
  <c r="AB72" i="9"/>
  <c r="AA72"/>
  <c r="Z72"/>
  <c r="Y72"/>
  <c r="X72"/>
  <c r="U137" i="11"/>
  <c r="U200"/>
  <c r="U283"/>
  <c r="U172"/>
  <c r="U179"/>
  <c r="U135"/>
  <c r="U42"/>
  <c r="U149"/>
  <c r="U143"/>
  <c r="U22"/>
  <c r="U54"/>
  <c r="U271"/>
  <c r="U181"/>
  <c r="U144"/>
  <c r="U81"/>
  <c r="U83"/>
  <c r="U121"/>
  <c r="U249"/>
  <c r="AA136" i="16"/>
  <c r="Z136"/>
  <c r="AB136"/>
  <c r="D72"/>
  <c r="C72"/>
  <c r="B72"/>
  <c r="X97" i="9"/>
  <c r="AB97"/>
  <c r="AA97"/>
  <c r="Z97"/>
  <c r="Y97"/>
  <c r="AB171" i="16"/>
  <c r="AA171"/>
  <c r="Z171"/>
  <c r="D52"/>
  <c r="C52"/>
  <c r="B52"/>
  <c r="B17"/>
  <c r="C17"/>
  <c r="D17"/>
  <c r="AB264" i="9"/>
  <c r="AA264"/>
  <c r="Z264"/>
  <c r="X264"/>
  <c r="Y264"/>
  <c r="AK21" i="5"/>
  <c r="AK16"/>
  <c r="AK18"/>
  <c r="AK17"/>
  <c r="AK20"/>
  <c r="AK19"/>
  <c r="AB197" i="9"/>
  <c r="AA197"/>
  <c r="Z197"/>
  <c r="Y197"/>
  <c r="X197"/>
  <c r="D86" i="16"/>
  <c r="C86"/>
  <c r="B86"/>
  <c r="D44"/>
  <c r="C44"/>
  <c r="B44"/>
  <c r="AG16" i="11"/>
  <c r="Q10" s="1"/>
  <c r="T42" i="9" s="1"/>
  <c r="AR18"/>
  <c r="D84" i="16"/>
  <c r="C84"/>
  <c r="B84"/>
  <c r="AA266" i="9"/>
  <c r="Z266"/>
  <c r="Y266"/>
  <c r="X266"/>
  <c r="AB266"/>
  <c r="AB16" i="16"/>
  <c r="AA16"/>
  <c r="Z16"/>
  <c r="AI13" i="13" s="1"/>
  <c r="AB69" i="16"/>
  <c r="Z69"/>
  <c r="AA69"/>
  <c r="D157"/>
  <c r="C157"/>
  <c r="B157"/>
  <c r="W21" i="11"/>
  <c r="V21"/>
  <c r="Z21"/>
  <c r="Y21"/>
  <c r="X21"/>
  <c r="W256"/>
  <c r="V256"/>
  <c r="X256"/>
  <c r="Z256"/>
  <c r="Y256"/>
  <c r="Z85"/>
  <c r="Y85"/>
  <c r="X85"/>
  <c r="W85"/>
  <c r="V85"/>
  <c r="V24"/>
  <c r="Z24"/>
  <c r="Y24"/>
  <c r="X24"/>
  <c r="W24"/>
  <c r="AB50" i="16"/>
  <c r="AA50"/>
  <c r="Z50"/>
  <c r="X100" i="9"/>
  <c r="Z100"/>
  <c r="Y100"/>
  <c r="AA100"/>
  <c r="AB100"/>
  <c r="D24" i="16"/>
  <c r="C24"/>
  <c r="B24"/>
  <c r="AG10" i="11"/>
  <c r="Q4" s="1"/>
  <c r="T36" i="9" s="1"/>
  <c r="AQ18"/>
  <c r="AB85" i="16"/>
  <c r="AA85"/>
  <c r="Z85"/>
  <c r="AA93"/>
  <c r="Z93"/>
  <c r="AB93"/>
  <c r="AB37" i="9"/>
  <c r="AA37"/>
  <c r="Z37"/>
  <c r="Y37"/>
  <c r="X37"/>
  <c r="K12" i="16"/>
  <c r="T8" i="13" s="1"/>
  <c r="AC8"/>
  <c r="Z238" i="11"/>
  <c r="Y238"/>
  <c r="X238"/>
  <c r="W238"/>
  <c r="V238"/>
  <c r="Y102"/>
  <c r="X102"/>
  <c r="W102"/>
  <c r="V102"/>
  <c r="Z102"/>
  <c r="W176"/>
  <c r="V176"/>
  <c r="Z176"/>
  <c r="Y176"/>
  <c r="X176"/>
  <c r="AB116" i="16"/>
  <c r="AA116"/>
  <c r="Z116"/>
  <c r="AB100"/>
  <c r="AA100"/>
  <c r="Z100"/>
  <c r="AA178" i="9"/>
  <c r="Y178"/>
  <c r="X178"/>
  <c r="AB178"/>
  <c r="Z178"/>
  <c r="AB215"/>
  <c r="AA215"/>
  <c r="X215"/>
  <c r="Z215"/>
  <c r="Y215"/>
  <c r="Y127"/>
  <c r="X127"/>
  <c r="AB127"/>
  <c r="AA127"/>
  <c r="Z127"/>
  <c r="AB283"/>
  <c r="AA283"/>
  <c r="Z283"/>
  <c r="Y283"/>
  <c r="X283"/>
  <c r="Z120" i="11"/>
  <c r="Y120"/>
  <c r="X120"/>
  <c r="W120"/>
  <c r="V120"/>
  <c r="X112"/>
  <c r="Y112"/>
  <c r="W112"/>
  <c r="V112"/>
  <c r="Z112"/>
  <c r="X30"/>
  <c r="W30"/>
  <c r="V30"/>
  <c r="Z30"/>
  <c r="Y30"/>
  <c r="Z185"/>
  <c r="Y185"/>
  <c r="X185"/>
  <c r="W185"/>
  <c r="V185"/>
  <c r="X115"/>
  <c r="Z115"/>
  <c r="W115"/>
  <c r="V115"/>
  <c r="Y115"/>
  <c r="Z130" i="9"/>
  <c r="Y130"/>
  <c r="X130"/>
  <c r="AB130"/>
  <c r="AA130"/>
  <c r="D75" i="16"/>
  <c r="C75"/>
  <c r="B75"/>
  <c r="AA210" i="9"/>
  <c r="Y210"/>
  <c r="X210"/>
  <c r="AB210"/>
  <c r="Z210"/>
  <c r="AB167" i="16"/>
  <c r="AA167"/>
  <c r="Z167"/>
  <c r="AB43"/>
  <c r="Z43"/>
  <c r="AA43"/>
  <c r="AB67" i="9"/>
  <c r="AA67"/>
  <c r="Z67"/>
  <c r="Y67"/>
  <c r="X67"/>
  <c r="AR6"/>
  <c r="AI18" s="1"/>
  <c r="T12" s="1"/>
  <c r="AR8"/>
  <c r="AI20" s="1"/>
  <c r="T14" s="1"/>
  <c r="AR5"/>
  <c r="AI17" s="1"/>
  <c r="T11" s="1"/>
  <c r="AR7"/>
  <c r="AI19" s="1"/>
  <c r="T13" s="1"/>
  <c r="AR4"/>
  <c r="AI16" s="1"/>
  <c r="T10" s="1"/>
  <c r="D78" i="16"/>
  <c r="C78"/>
  <c r="B78"/>
  <c r="D119"/>
  <c r="C119"/>
  <c r="B119"/>
  <c r="X214" i="11"/>
  <c r="W214"/>
  <c r="V214"/>
  <c r="Z214"/>
  <c r="Y214"/>
  <c r="V113"/>
  <c r="Y113"/>
  <c r="X113"/>
  <c r="W113"/>
  <c r="Z113"/>
  <c r="Z50"/>
  <c r="Y50"/>
  <c r="X50"/>
  <c r="W50"/>
  <c r="V50"/>
  <c r="AB58" i="16"/>
  <c r="Z58"/>
  <c r="AA58"/>
  <c r="Y187" i="9"/>
  <c r="X187"/>
  <c r="Z187"/>
  <c r="AB187"/>
  <c r="AA187"/>
  <c r="O19" i="7"/>
  <c r="Q51" i="5"/>
  <c r="AB185" i="9"/>
  <c r="AA185"/>
  <c r="Z185"/>
  <c r="Y185"/>
  <c r="X185"/>
  <c r="W86" i="11"/>
  <c r="V86"/>
  <c r="Z86"/>
  <c r="Y86"/>
  <c r="X86"/>
  <c r="X248"/>
  <c r="W248"/>
  <c r="V248"/>
  <c r="Y248"/>
  <c r="Z248"/>
  <c r="Z84"/>
  <c r="Y84"/>
  <c r="X84"/>
  <c r="W84"/>
  <c r="V84"/>
  <c r="AA41" i="9"/>
  <c r="Z41"/>
  <c r="Y41"/>
  <c r="X41"/>
  <c r="AB41"/>
  <c r="Z131"/>
  <c r="Y131"/>
  <c r="X131"/>
  <c r="AB131"/>
  <c r="AA131"/>
  <c r="D8" i="16"/>
  <c r="C8"/>
  <c r="B8"/>
  <c r="V89" i="11"/>
  <c r="Y89"/>
  <c r="X89"/>
  <c r="W89"/>
  <c r="Z89"/>
  <c r="W254"/>
  <c r="V254"/>
  <c r="Z254"/>
  <c r="Y254"/>
  <c r="X254"/>
  <c r="W152"/>
  <c r="V152"/>
  <c r="Z152"/>
  <c r="Y152"/>
  <c r="X152"/>
  <c r="AA15" i="9"/>
  <c r="Z15"/>
  <c r="Y15"/>
  <c r="X15"/>
  <c r="AB15"/>
  <c r="X22"/>
  <c r="AB22"/>
  <c r="Z22"/>
  <c r="Y22"/>
  <c r="AA22"/>
  <c r="K15" i="16"/>
  <c r="T11" i="13" s="1"/>
  <c r="AD5"/>
  <c r="D53" i="16"/>
  <c r="C53"/>
  <c r="B53"/>
  <c r="AB112"/>
  <c r="Z112"/>
  <c r="AA112"/>
  <c r="AB82" i="9"/>
  <c r="AA82"/>
  <c r="Z82"/>
  <c r="Y82"/>
  <c r="X82"/>
  <c r="Z18" i="11"/>
  <c r="Y18"/>
  <c r="X18"/>
  <c r="W18"/>
  <c r="V18"/>
  <c r="Z237"/>
  <c r="Y237"/>
  <c r="X237"/>
  <c r="W237"/>
  <c r="V237"/>
  <c r="Z114"/>
  <c r="Y114"/>
  <c r="X114"/>
  <c r="W114"/>
  <c r="V114"/>
  <c r="P23"/>
  <c r="S55" i="9" s="1"/>
  <c r="R55"/>
  <c r="AB40" i="16"/>
  <c r="Z40"/>
  <c r="AA40"/>
  <c r="AB219" i="9"/>
  <c r="AA219"/>
  <c r="Z219"/>
  <c r="Y219"/>
  <c r="X219"/>
  <c r="AB40"/>
  <c r="AA40"/>
  <c r="Z40"/>
  <c r="Y40"/>
  <c r="X40"/>
  <c r="Z215" i="11"/>
  <c r="Y215"/>
  <c r="X215"/>
  <c r="W215"/>
  <c r="V215"/>
  <c r="Y154"/>
  <c r="X154"/>
  <c r="W154"/>
  <c r="V154"/>
  <c r="Z154"/>
  <c r="W251"/>
  <c r="V251"/>
  <c r="Z251"/>
  <c r="Y251"/>
  <c r="X251"/>
  <c r="D92" i="16"/>
  <c r="C92"/>
  <c r="B92"/>
  <c r="AB182" i="9"/>
  <c r="AA182"/>
  <c r="Z182"/>
  <c r="Y182"/>
  <c r="X182"/>
  <c r="AB250"/>
  <c r="AA250"/>
  <c r="Z250"/>
  <c r="Y250"/>
  <c r="X250"/>
  <c r="AB38" i="16"/>
  <c r="Z38"/>
  <c r="AA38"/>
  <c r="Z249" i="9"/>
  <c r="Y249"/>
  <c r="X249"/>
  <c r="AB249"/>
  <c r="AA249"/>
  <c r="AB101" i="16"/>
  <c r="Z101"/>
  <c r="AA101"/>
  <c r="AB213" i="9"/>
  <c r="AA213"/>
  <c r="Z213"/>
  <c r="Y213"/>
  <c r="X213"/>
  <c r="AB176" i="16"/>
  <c r="Z176"/>
  <c r="AA176"/>
  <c r="AB73" i="9"/>
  <c r="AA73"/>
  <c r="Z73"/>
  <c r="Y73"/>
  <c r="X73"/>
  <c r="AB187" i="16"/>
  <c r="AA187"/>
  <c r="Z187"/>
  <c r="Y224" i="9"/>
  <c r="AB224"/>
  <c r="AA224"/>
  <c r="Z224"/>
  <c r="X224"/>
  <c r="AB3" i="16"/>
  <c r="AA3"/>
  <c r="Z3"/>
  <c r="AB2" i="9"/>
  <c r="Z2"/>
  <c r="Y2"/>
  <c r="X2"/>
  <c r="AA2"/>
  <c r="K10" i="16"/>
  <c r="T6" i="13" s="1"/>
  <c r="AC6"/>
  <c r="AB174" i="16"/>
  <c r="AA174"/>
  <c r="Z174"/>
  <c r="AI10"/>
  <c r="T26" i="13" s="1"/>
  <c r="AC28"/>
  <c r="D178" i="16"/>
  <c r="C178"/>
  <c r="B178"/>
  <c r="D177"/>
  <c r="B177"/>
  <c r="C177"/>
  <c r="K21"/>
  <c r="T17" i="13" s="1"/>
  <c r="AE5"/>
  <c r="AB17" i="16"/>
  <c r="AA17"/>
  <c r="Z17"/>
  <c r="AI14" i="13" s="1"/>
  <c r="AA180" i="9"/>
  <c r="Z180"/>
  <c r="Y180"/>
  <c r="X180"/>
  <c r="AB180"/>
  <c r="AB63" i="16"/>
  <c r="Z63"/>
  <c r="AA63"/>
  <c r="D38"/>
  <c r="C38"/>
  <c r="B38"/>
  <c r="P8" i="11"/>
  <c r="S40" i="9" s="1"/>
  <c r="R40"/>
  <c r="AB247"/>
  <c r="AA247"/>
  <c r="Z247"/>
  <c r="Y247"/>
  <c r="X247"/>
  <c r="U35" i="11"/>
  <c r="U278"/>
  <c r="U15"/>
  <c r="U187"/>
  <c r="U8"/>
  <c r="U274"/>
  <c r="U142"/>
  <c r="U133"/>
  <c r="U56"/>
  <c r="U196"/>
  <c r="U199"/>
  <c r="U257"/>
  <c r="U217"/>
  <c r="U259"/>
  <c r="U69"/>
  <c r="U234"/>
  <c r="U70"/>
  <c r="U141"/>
  <c r="AB29" i="16"/>
  <c r="Z29"/>
  <c r="AA29"/>
  <c r="D36"/>
  <c r="C36"/>
  <c r="B36"/>
  <c r="AB211" i="9"/>
  <c r="Z211"/>
  <c r="Y211"/>
  <c r="X211"/>
  <c r="AA211"/>
  <c r="AB62" i="16"/>
  <c r="AA62"/>
  <c r="Z62"/>
  <c r="C39"/>
  <c r="B39"/>
  <c r="D39"/>
  <c r="D128"/>
  <c r="C128"/>
  <c r="B128"/>
  <c r="AB38" i="9"/>
  <c r="Z38"/>
  <c r="X38"/>
  <c r="AA38"/>
  <c r="Y38"/>
  <c r="AK22" i="5"/>
  <c r="AK24"/>
  <c r="AK25"/>
  <c r="AK23"/>
  <c r="AK26"/>
  <c r="AK27"/>
  <c r="AB106" i="9"/>
  <c r="AA106"/>
  <c r="Z106"/>
  <c r="Y106"/>
  <c r="X106"/>
  <c r="D40" i="16"/>
  <c r="C40"/>
  <c r="B40"/>
  <c r="AG17" i="11"/>
  <c r="Q11" s="1"/>
  <c r="T43" i="9" s="1"/>
  <c r="AR19"/>
  <c r="AG12" i="11"/>
  <c r="Q6" s="1"/>
  <c r="T38" i="9" s="1"/>
  <c r="AQ20"/>
  <c r="O24" i="7"/>
  <c r="Q56" i="5"/>
  <c r="AH24" i="16" l="1"/>
  <c r="AH16"/>
  <c r="AG23" i="7"/>
  <c r="AG24"/>
  <c r="AH12" i="16"/>
  <c r="AH21"/>
  <c r="AG25" i="7"/>
  <c r="AG22"/>
  <c r="AF32" a="1"/>
  <c r="AF32" s="1"/>
  <c r="AE32" a="1"/>
  <c r="AE32" s="1"/>
  <c r="AD32" s="1"/>
  <c r="AE36" a="1"/>
  <c r="AE36" s="1"/>
  <c r="AD36" s="1"/>
  <c r="AF36" a="1"/>
  <c r="AF36" s="1"/>
  <c r="AF24" i="16" a="1"/>
  <c r="AF24" s="1"/>
  <c r="AE24" s="1"/>
  <c r="AG24" a="1"/>
  <c r="AG24" s="1"/>
  <c r="AG12" a="1"/>
  <c r="AG12" s="1"/>
  <c r="AF12" a="1"/>
  <c r="AF12" s="1"/>
  <c r="AE12" s="1"/>
  <c r="AG21" a="1"/>
  <c r="AG21" s="1"/>
  <c r="AF21" a="1"/>
  <c r="AF21" s="1"/>
  <c r="AE21" s="1"/>
  <c r="AG16" a="1"/>
  <c r="AG16" s="1"/>
  <c r="AF16" a="1"/>
  <c r="AF16" s="1"/>
  <c r="AE16" s="1"/>
  <c r="P13" i="7"/>
  <c r="S45" i="5" s="1"/>
  <c r="R45"/>
  <c r="AH28" i="7"/>
  <c r="Q22" s="1"/>
  <c r="T54" i="5" s="1"/>
  <c r="AX20"/>
  <c r="Y140" i="11"/>
  <c r="X140"/>
  <c r="W140"/>
  <c r="V140"/>
  <c r="Z140"/>
  <c r="V257"/>
  <c r="Z257"/>
  <c r="Y257"/>
  <c r="X257"/>
  <c r="W257"/>
  <c r="Z277"/>
  <c r="Y277"/>
  <c r="V277"/>
  <c r="X277"/>
  <c r="W277"/>
  <c r="Z53"/>
  <c r="Y53"/>
  <c r="X53"/>
  <c r="W53"/>
  <c r="V53"/>
  <c r="X45"/>
  <c r="W45"/>
  <c r="V45"/>
  <c r="Z45"/>
  <c r="Y45"/>
  <c r="V155"/>
  <c r="Z155"/>
  <c r="Y155"/>
  <c r="X155"/>
  <c r="W155"/>
  <c r="Z81"/>
  <c r="Y81"/>
  <c r="X81"/>
  <c r="W81"/>
  <c r="V81"/>
  <c r="Z198"/>
  <c r="Y198"/>
  <c r="X198"/>
  <c r="W198"/>
  <c r="V198"/>
  <c r="Z243"/>
  <c r="Y243"/>
  <c r="X243"/>
  <c r="W243"/>
  <c r="V243"/>
  <c r="Z274"/>
  <c r="Y274"/>
  <c r="X274"/>
  <c r="W274"/>
  <c r="V274"/>
  <c r="Z144"/>
  <c r="Y144"/>
  <c r="W144"/>
  <c r="V144"/>
  <c r="X144"/>
  <c r="AH23" i="16"/>
  <c r="Y60" i="11"/>
  <c r="X60"/>
  <c r="W60"/>
  <c r="V60"/>
  <c r="Z60"/>
  <c r="AN38" i="5"/>
  <c r="AJ39" a="1"/>
  <c r="AJ39" s="1"/>
  <c r="AI39" a="1"/>
  <c r="AI39" s="1"/>
  <c r="AH39" s="1"/>
  <c r="AO40" s="1"/>
  <c r="AJ21" a="1"/>
  <c r="AJ21" s="1"/>
  <c r="AI21" a="1"/>
  <c r="AI21" s="1"/>
  <c r="AH21" s="1"/>
  <c r="AO22" s="1"/>
  <c r="AN20"/>
  <c r="Z271" i="11"/>
  <c r="V271"/>
  <c r="Y271"/>
  <c r="X271"/>
  <c r="W271"/>
  <c r="AF20" i="7" a="1"/>
  <c r="AF20" s="1"/>
  <c r="AE20" a="1"/>
  <c r="AE20" s="1"/>
  <c r="AD20" s="1"/>
  <c r="Z222" i="11"/>
  <c r="Y222"/>
  <c r="X222"/>
  <c r="W222"/>
  <c r="V222"/>
  <c r="Z206"/>
  <c r="V206"/>
  <c r="Y206"/>
  <c r="X206"/>
  <c r="W206"/>
  <c r="Y273"/>
  <c r="X273"/>
  <c r="W273"/>
  <c r="V273"/>
  <c r="Z273"/>
  <c r="J20" i="16"/>
  <c r="J23"/>
  <c r="J24"/>
  <c r="J21"/>
  <c r="J22"/>
  <c r="AH23" i="7"/>
  <c r="Q17" s="1"/>
  <c r="T49" i="5" s="1"/>
  <c r="AW21"/>
  <c r="AG29" i="7"/>
  <c r="Z268" i="11"/>
  <c r="Y268"/>
  <c r="X268"/>
  <c r="W268"/>
  <c r="V268"/>
  <c r="AH9" i="16"/>
  <c r="AJ35" i="5" a="1"/>
  <c r="AJ35" s="1"/>
  <c r="AI35" a="1"/>
  <c r="AI35" s="1"/>
  <c r="AH35" s="1"/>
  <c r="AN34"/>
  <c r="S4"/>
  <c r="AI10" a="1"/>
  <c r="AI10" s="1"/>
  <c r="AJ10" a="1"/>
  <c r="AJ10" s="1"/>
  <c r="R4" s="1"/>
  <c r="P24" i="7"/>
  <c r="S56" i="5" s="1"/>
  <c r="R56"/>
  <c r="AJ24" a="1"/>
  <c r="AJ24" s="1"/>
  <c r="AI24" a="1"/>
  <c r="AI24" s="1"/>
  <c r="AN23"/>
  <c r="Z163" i="11"/>
  <c r="W163"/>
  <c r="V163"/>
  <c r="Y163"/>
  <c r="X163"/>
  <c r="AN31" i="5"/>
  <c r="AJ32" a="1"/>
  <c r="AJ32" s="1"/>
  <c r="AI32" a="1"/>
  <c r="AI32" s="1"/>
  <c r="AH32" s="1"/>
  <c r="AO33" s="1"/>
  <c r="AH30" i="7"/>
  <c r="Q24" s="1"/>
  <c r="T56" i="5" s="1"/>
  <c r="AX22"/>
  <c r="Z230" i="11"/>
  <c r="Y230"/>
  <c r="X230"/>
  <c r="W230"/>
  <c r="V230"/>
  <c r="Y171"/>
  <c r="X171"/>
  <c r="W171"/>
  <c r="V171"/>
  <c r="Z171"/>
  <c r="AF11" i="7" a="1"/>
  <c r="AF11" s="1"/>
  <c r="AE11" a="1"/>
  <c r="AE11" s="1"/>
  <c r="AD11" s="1"/>
  <c r="AH19" i="9"/>
  <c r="AH17"/>
  <c r="AH20"/>
  <c r="AH16"/>
  <c r="AH18"/>
  <c r="W200" i="11"/>
  <c r="V200"/>
  <c r="Z200"/>
  <c r="Y200"/>
  <c r="X200"/>
  <c r="W121"/>
  <c r="Z121"/>
  <c r="Y121"/>
  <c r="X121"/>
  <c r="V121"/>
  <c r="W250"/>
  <c r="V250"/>
  <c r="Z250"/>
  <c r="Y250"/>
  <c r="X250"/>
  <c r="AH22" i="16"/>
  <c r="AH14" i="7"/>
  <c r="Q8" s="1"/>
  <c r="T40" i="5" s="1"/>
  <c r="AU24"/>
  <c r="X279" i="11"/>
  <c r="W279"/>
  <c r="V279"/>
  <c r="Z279"/>
  <c r="Y279"/>
  <c r="V229"/>
  <c r="Z229"/>
  <c r="Y229"/>
  <c r="X229"/>
  <c r="W229"/>
  <c r="P25" i="7"/>
  <c r="S57" i="5" s="1"/>
  <c r="R57"/>
  <c r="P5" i="7"/>
  <c r="S37" i="5" s="1"/>
  <c r="R37"/>
  <c r="AN35"/>
  <c r="AI36" a="1"/>
  <c r="AI36" s="1"/>
  <c r="AH36" s="1"/>
  <c r="AO37" s="1"/>
  <c r="AJ36" a="1"/>
  <c r="AJ36" s="1"/>
  <c r="X39" i="11"/>
  <c r="W39"/>
  <c r="V39"/>
  <c r="Z39"/>
  <c r="Y39"/>
  <c r="AH24" i="7"/>
  <c r="Q18" s="1"/>
  <c r="T50" i="5" s="1"/>
  <c r="AW22"/>
  <c r="AH10" i="7"/>
  <c r="Q4" s="1"/>
  <c r="T36" i="5" s="1"/>
  <c r="AU20"/>
  <c r="Z54" i="11"/>
  <c r="Y54"/>
  <c r="X54"/>
  <c r="W54"/>
  <c r="V54"/>
  <c r="AE17" i="7" a="1"/>
  <c r="AE17" s="1"/>
  <c r="AD17" s="1"/>
  <c r="AF17" a="1"/>
  <c r="AF17" s="1"/>
  <c r="V58" i="11"/>
  <c r="Y58"/>
  <c r="X58"/>
  <c r="W58"/>
  <c r="Z58"/>
  <c r="Z212"/>
  <c r="Y212"/>
  <c r="X212"/>
  <c r="W212"/>
  <c r="V212"/>
  <c r="V260"/>
  <c r="W260"/>
  <c r="Z260"/>
  <c r="Y260"/>
  <c r="X260"/>
  <c r="AH26" i="7"/>
  <c r="Q20" s="1"/>
  <c r="T52" i="5" s="1"/>
  <c r="AW24"/>
  <c r="AG30" i="7"/>
  <c r="Z122" i="11"/>
  <c r="Y122"/>
  <c r="X122"/>
  <c r="W122"/>
  <c r="V122"/>
  <c r="AH15" i="16"/>
  <c r="AH8"/>
  <c r="AJ38" i="5" a="1"/>
  <c r="AJ38" s="1"/>
  <c r="AN37"/>
  <c r="AI38" a="1"/>
  <c r="AI38" s="1"/>
  <c r="AH38" s="1"/>
  <c r="AO39" s="1"/>
  <c r="AJ12" a="1"/>
  <c r="AJ12" s="1"/>
  <c r="AN11"/>
  <c r="AI12" a="1"/>
  <c r="AI12" s="1"/>
  <c r="AH12" s="1"/>
  <c r="AO13" s="1"/>
  <c r="AJ25" a="1"/>
  <c r="AJ25" s="1"/>
  <c r="AI25" a="1"/>
  <c r="AI25" s="1"/>
  <c r="AN24"/>
  <c r="AF38" i="7" a="1"/>
  <c r="AF38" s="1"/>
  <c r="AE38" a="1"/>
  <c r="AE38" s="1"/>
  <c r="AD38" s="1"/>
  <c r="Z76" i="11"/>
  <c r="Y76"/>
  <c r="X76"/>
  <c r="W76"/>
  <c r="V76"/>
  <c r="AF10" i="7" a="1"/>
  <c r="AF10" s="1"/>
  <c r="O4" s="1"/>
  <c r="R36" i="5" s="1"/>
  <c r="AE10" i="7" a="1"/>
  <c r="AE10" s="1"/>
  <c r="P4"/>
  <c r="AH30" i="9"/>
  <c r="AH32"/>
  <c r="AH31"/>
  <c r="AH29"/>
  <c r="AH28"/>
  <c r="Z172" i="11"/>
  <c r="V172"/>
  <c r="Y172"/>
  <c r="X172"/>
  <c r="W172"/>
  <c r="Y106"/>
  <c r="Z106"/>
  <c r="X106"/>
  <c r="W106"/>
  <c r="V106"/>
  <c r="AF13" i="7" a="1"/>
  <c r="AF13" s="1"/>
  <c r="AE13" a="1"/>
  <c r="AE13" s="1"/>
  <c r="AD13" s="1"/>
  <c r="P16"/>
  <c r="AF22" a="1"/>
  <c r="AF22" s="1"/>
  <c r="O16" s="1"/>
  <c r="R48" i="5" s="1"/>
  <c r="AE22" i="7" a="1"/>
  <c r="AE22" s="1"/>
  <c r="W133" i="11"/>
  <c r="V133"/>
  <c r="Z133"/>
  <c r="Y133"/>
  <c r="X133"/>
  <c r="X6"/>
  <c r="W6"/>
  <c r="V6"/>
  <c r="Y6"/>
  <c r="Z6"/>
  <c r="AH22" i="7"/>
  <c r="Q16" s="1"/>
  <c r="T48" i="5" s="1"/>
  <c r="AW20"/>
  <c r="J14" i="16"/>
  <c r="J17"/>
  <c r="J18"/>
  <c r="J15"/>
  <c r="J16"/>
  <c r="W31" i="11"/>
  <c r="V31"/>
  <c r="Y31"/>
  <c r="X31"/>
  <c r="Z31"/>
  <c r="AH10" i="16"/>
  <c r="W22" i="11"/>
  <c r="V22"/>
  <c r="Z22"/>
  <c r="Y22"/>
  <c r="X22"/>
  <c r="AE18" i="7" a="1"/>
  <c r="AE18" s="1"/>
  <c r="AD18" s="1"/>
  <c r="AF18" a="1"/>
  <c r="AF18" s="1"/>
  <c r="Z47" i="11"/>
  <c r="Y47"/>
  <c r="X47"/>
  <c r="V47"/>
  <c r="W47"/>
  <c r="Z202"/>
  <c r="Y202"/>
  <c r="X202"/>
  <c r="W202"/>
  <c r="V202"/>
  <c r="Z207"/>
  <c r="Y207"/>
  <c r="X207"/>
  <c r="W207"/>
  <c r="V207"/>
  <c r="AG31" i="7"/>
  <c r="Z23" i="11"/>
  <c r="Y23"/>
  <c r="X23"/>
  <c r="V23"/>
  <c r="W23"/>
  <c r="AH18" i="16"/>
  <c r="AH11"/>
  <c r="AJ37" i="5" a="1"/>
  <c r="AJ37" s="1"/>
  <c r="AI37" a="1"/>
  <c r="AI37" s="1"/>
  <c r="AH37" s="1"/>
  <c r="AO38" s="1"/>
  <c r="AN36"/>
  <c r="AV20"/>
  <c r="AH16" i="7"/>
  <c r="Q10" s="1"/>
  <c r="T42" i="5" s="1"/>
  <c r="AJ15" a="1"/>
  <c r="AJ15" s="1"/>
  <c r="AI15" a="1"/>
  <c r="AI15" s="1"/>
  <c r="AH15" s="1"/>
  <c r="AO16" s="1"/>
  <c r="AN14"/>
  <c r="Y241" i="11"/>
  <c r="X241"/>
  <c r="W241"/>
  <c r="V241"/>
  <c r="Z241"/>
  <c r="AE12" i="7" a="1"/>
  <c r="AE12" s="1"/>
  <c r="AD12" s="1"/>
  <c r="AF12" a="1"/>
  <c r="AF12" s="1"/>
  <c r="AH29"/>
  <c r="Q23" s="1"/>
  <c r="T55" i="5" s="1"/>
  <c r="AX21"/>
  <c r="Z225" i="11"/>
  <c r="Y225"/>
  <c r="X225"/>
  <c r="W225"/>
  <c r="V225"/>
  <c r="AV21" i="5"/>
  <c r="AH17" i="7"/>
  <c r="Q11" s="1"/>
  <c r="T43" i="5" s="1"/>
  <c r="X217" i="11"/>
  <c r="W217"/>
  <c r="V217"/>
  <c r="Z217"/>
  <c r="Y217"/>
  <c r="P26" i="7"/>
  <c r="S58" i="5" s="1"/>
  <c r="R58"/>
  <c r="W126" i="11"/>
  <c r="V126"/>
  <c r="Z126"/>
  <c r="Y126"/>
  <c r="X126"/>
  <c r="P23" i="7"/>
  <c r="S55" i="5" s="1"/>
  <c r="R55"/>
  <c r="AJ22" a="1"/>
  <c r="AJ22" s="1"/>
  <c r="R16" s="1"/>
  <c r="AI22" a="1"/>
  <c r="AI22" s="1"/>
  <c r="S16"/>
  <c r="J5" i="6" s="1"/>
  <c r="Z107" i="11"/>
  <c r="Y107"/>
  <c r="X107"/>
  <c r="V107"/>
  <c r="W107"/>
  <c r="Z280"/>
  <c r="Y280"/>
  <c r="X280"/>
  <c r="W280"/>
  <c r="V280"/>
  <c r="Z283"/>
  <c r="Y283"/>
  <c r="X283"/>
  <c r="V283"/>
  <c r="W283"/>
  <c r="AE25" i="7" a="1"/>
  <c r="AE25" s="1"/>
  <c r="AD25" s="1"/>
  <c r="AF25" a="1"/>
  <c r="AF25" s="1"/>
  <c r="V37" i="11"/>
  <c r="Z37"/>
  <c r="X37"/>
  <c r="W37"/>
  <c r="Y37"/>
  <c r="Z56"/>
  <c r="Y56"/>
  <c r="X56"/>
  <c r="W56"/>
  <c r="V56"/>
  <c r="X116"/>
  <c r="W116"/>
  <c r="V116"/>
  <c r="Z116"/>
  <c r="Y116"/>
  <c r="Y142"/>
  <c r="X142"/>
  <c r="W142"/>
  <c r="V142"/>
  <c r="Z142"/>
  <c r="AF26" i="7" a="1"/>
  <c r="AF26" s="1"/>
  <c r="AE26" a="1"/>
  <c r="AE26" s="1"/>
  <c r="AD26" s="1"/>
  <c r="AU22" i="5"/>
  <c r="AH12" i="7"/>
  <c r="Q6" s="1"/>
  <c r="T38" i="5" s="1"/>
  <c r="Y43" i="11"/>
  <c r="X43"/>
  <c r="W43"/>
  <c r="V43"/>
  <c r="Z43"/>
  <c r="W8"/>
  <c r="V8"/>
  <c r="Z8"/>
  <c r="Y8"/>
  <c r="X8"/>
  <c r="Z181"/>
  <c r="Y181"/>
  <c r="X181"/>
  <c r="W181"/>
  <c r="V181"/>
  <c r="AI14" i="5" a="1"/>
  <c r="AI14" s="1"/>
  <c r="AH14" s="1"/>
  <c r="AO15" s="1"/>
  <c r="AN13"/>
  <c r="AJ14" a="1"/>
  <c r="AJ14" s="1"/>
  <c r="Z187" i="11"/>
  <c r="Y187"/>
  <c r="X187"/>
  <c r="W187"/>
  <c r="V187"/>
  <c r="Z278"/>
  <c r="Y278"/>
  <c r="X278"/>
  <c r="W278"/>
  <c r="V278"/>
  <c r="P19" i="7"/>
  <c r="S51" i="5" s="1"/>
  <c r="R51"/>
  <c r="AF19" i="7" a="1"/>
  <c r="AF19" s="1"/>
  <c r="AE19" a="1"/>
  <c r="AE19" s="1"/>
  <c r="AD19" s="1"/>
  <c r="Y208" i="11"/>
  <c r="X208"/>
  <c r="W208"/>
  <c r="V208"/>
  <c r="Z208"/>
  <c r="Z255"/>
  <c r="Y255"/>
  <c r="X255"/>
  <c r="W255"/>
  <c r="V255"/>
  <c r="AG37" i="7"/>
  <c r="AG28"/>
  <c r="V226" i="11"/>
  <c r="X226"/>
  <c r="W226"/>
  <c r="Z226"/>
  <c r="Y226"/>
  <c r="AH17" i="16"/>
  <c r="AJ34" i="5" a="1"/>
  <c r="AJ34" s="1"/>
  <c r="R28" s="1"/>
  <c r="S28"/>
  <c r="J7" i="6" s="1"/>
  <c r="AI34" i="5" a="1"/>
  <c r="AI34" s="1"/>
  <c r="AH19" i="7"/>
  <c r="Q13" s="1"/>
  <c r="T45" i="5" s="1"/>
  <c r="AV23"/>
  <c r="AJ13" a="1"/>
  <c r="AJ13" s="1"/>
  <c r="AN12"/>
  <c r="AI13" a="1"/>
  <c r="AI13" s="1"/>
  <c r="AH13" s="1"/>
  <c r="AO14" s="1"/>
  <c r="AN32"/>
  <c r="AI33" a="1"/>
  <c r="AI33" s="1"/>
  <c r="AH33" s="1"/>
  <c r="AO34" s="1"/>
  <c r="AJ33" a="1"/>
  <c r="AJ33" s="1"/>
  <c r="Z259" i="11"/>
  <c r="Y259"/>
  <c r="W259"/>
  <c r="V259"/>
  <c r="X259"/>
  <c r="Z233"/>
  <c r="Y233"/>
  <c r="X233"/>
  <c r="W233"/>
  <c r="V233"/>
  <c r="AJ29" i="5" a="1"/>
  <c r="AJ29" s="1"/>
  <c r="AI29" a="1"/>
  <c r="AI29" s="1"/>
  <c r="AN28"/>
  <c r="Z179" i="11"/>
  <c r="Y179"/>
  <c r="X179"/>
  <c r="W179"/>
  <c r="V179"/>
  <c r="AF34" i="7" a="1"/>
  <c r="AF34" s="1"/>
  <c r="AE34" a="1"/>
  <c r="AE34" s="1"/>
  <c r="AD34" s="1"/>
  <c r="Z147" i="11"/>
  <c r="Y147"/>
  <c r="X147"/>
  <c r="W147"/>
  <c r="V147"/>
  <c r="AF14" i="7" a="1"/>
  <c r="AF14" s="1"/>
  <c r="AE14" a="1"/>
  <c r="AE14" s="1"/>
  <c r="AD14" s="1"/>
  <c r="S22" i="5"/>
  <c r="J6" i="6" s="1"/>
  <c r="AJ28" i="5" a="1"/>
  <c r="AJ28" s="1"/>
  <c r="R22" s="1"/>
  <c r="AI28" a="1"/>
  <c r="AI28" s="1"/>
  <c r="Z196" i="11"/>
  <c r="Y196"/>
  <c r="X196"/>
  <c r="W196"/>
  <c r="V196"/>
  <c r="Z249"/>
  <c r="Y249"/>
  <c r="X249"/>
  <c r="V249"/>
  <c r="W249"/>
  <c r="P8" i="7"/>
  <c r="S40" i="5" s="1"/>
  <c r="R40"/>
  <c r="Y242" i="11"/>
  <c r="X242"/>
  <c r="W242"/>
  <c r="V242"/>
  <c r="Z242"/>
  <c r="AH20" i="16"/>
  <c r="AJ19" i="5" a="1"/>
  <c r="AJ19" s="1"/>
  <c r="AN18"/>
  <c r="AI19" a="1"/>
  <c r="AI19" s="1"/>
  <c r="AH19" s="1"/>
  <c r="AO20" s="1"/>
  <c r="Y137" i="11"/>
  <c r="X137"/>
  <c r="W137"/>
  <c r="V137"/>
  <c r="Z137"/>
  <c r="Y239"/>
  <c r="X239"/>
  <c r="W239"/>
  <c r="V239"/>
  <c r="Z239"/>
  <c r="Z93"/>
  <c r="Y93"/>
  <c r="X93"/>
  <c r="W93"/>
  <c r="V93"/>
  <c r="AH11" i="7"/>
  <c r="Q5" s="1"/>
  <c r="T37" i="5" s="1"/>
  <c r="AU21"/>
  <c r="AJ20" a="1"/>
  <c r="AJ20" s="1"/>
  <c r="AI20" a="1"/>
  <c r="AI20" s="1"/>
  <c r="AH20" s="1"/>
  <c r="AO21" s="1"/>
  <c r="AN19"/>
  <c r="Z169" i="11"/>
  <c r="Y169"/>
  <c r="X169"/>
  <c r="W169"/>
  <c r="V169"/>
  <c r="AF24" i="7" a="1"/>
  <c r="AF24" s="1"/>
  <c r="AE24" a="1"/>
  <c r="AE24" s="1"/>
  <c r="AD24" s="1"/>
  <c r="AN16" i="5"/>
  <c r="AJ17" a="1"/>
  <c r="AJ17" s="1"/>
  <c r="AI17" a="1"/>
  <c r="AI17" s="1"/>
  <c r="AN17"/>
  <c r="AJ18" a="1"/>
  <c r="AJ18" s="1"/>
  <c r="AI18" a="1"/>
  <c r="AI18" s="1"/>
  <c r="AH18" s="1"/>
  <c r="AO19" s="1"/>
  <c r="R49"/>
  <c r="P17" i="7"/>
  <c r="S49" i="5" s="1"/>
  <c r="Z195" i="11"/>
  <c r="Y195"/>
  <c r="X195"/>
  <c r="W195"/>
  <c r="V195"/>
  <c r="W182"/>
  <c r="V182"/>
  <c r="Z182"/>
  <c r="Y182"/>
  <c r="X182"/>
  <c r="Z138"/>
  <c r="W138"/>
  <c r="V138"/>
  <c r="Y138"/>
  <c r="X138"/>
  <c r="AN10" i="5"/>
  <c r="AI11" a="1"/>
  <c r="AI11" s="1"/>
  <c r="AJ11" a="1"/>
  <c r="AJ11" s="1"/>
  <c r="AU23"/>
  <c r="AH13" i="7"/>
  <c r="Q7" s="1"/>
  <c r="T39" i="5" s="1"/>
  <c r="AJ16" a="1"/>
  <c r="AJ16" s="1"/>
  <c r="R10" s="1"/>
  <c r="AI16" a="1"/>
  <c r="AI16" s="1"/>
  <c r="S10"/>
  <c r="J4" i="6" s="1"/>
  <c r="J12" i="16"/>
  <c r="J8"/>
  <c r="J10"/>
  <c r="J9"/>
  <c r="J11"/>
  <c r="P18" i="7"/>
  <c r="S50" i="5" s="1"/>
  <c r="R50"/>
  <c r="V15" i="11"/>
  <c r="Z15"/>
  <c r="Y15"/>
  <c r="X15"/>
  <c r="W15"/>
  <c r="Z141"/>
  <c r="X141"/>
  <c r="W141"/>
  <c r="V141"/>
  <c r="Y141"/>
  <c r="AN26" i="5"/>
  <c r="AJ27" a="1"/>
  <c r="AJ27" s="1"/>
  <c r="AI27" a="1"/>
  <c r="AI27" s="1"/>
  <c r="AH27" s="1"/>
  <c r="AO28" s="1"/>
  <c r="Z70" i="11"/>
  <c r="Y70"/>
  <c r="X70"/>
  <c r="W70"/>
  <c r="V70"/>
  <c r="W35"/>
  <c r="V35"/>
  <c r="Y35"/>
  <c r="X35"/>
  <c r="Z35"/>
  <c r="X143"/>
  <c r="W143"/>
  <c r="V143"/>
  <c r="Z143"/>
  <c r="Y143"/>
  <c r="AJ26" i="5" a="1"/>
  <c r="AJ26" s="1"/>
  <c r="AI26" a="1"/>
  <c r="AI26" s="1"/>
  <c r="AN25"/>
  <c r="Z234" i="11"/>
  <c r="W234"/>
  <c r="V234"/>
  <c r="Y234"/>
  <c r="X234"/>
  <c r="W149"/>
  <c r="V149"/>
  <c r="Z149"/>
  <c r="Y149"/>
  <c r="X149"/>
  <c r="P11" i="7"/>
  <c r="S43" i="5" s="1"/>
  <c r="R43"/>
  <c r="AF16" i="7" a="1"/>
  <c r="AF16" s="1"/>
  <c r="O10" s="1"/>
  <c r="R42" i="5" s="1"/>
  <c r="AE16" i="7" a="1"/>
  <c r="AE16" s="1"/>
  <c r="P10"/>
  <c r="W55" i="11"/>
  <c r="V55"/>
  <c r="Z55"/>
  <c r="Y55"/>
  <c r="X55"/>
  <c r="P7" i="7"/>
  <c r="S39" i="5" s="1"/>
  <c r="R39"/>
  <c r="V110" i="11"/>
  <c r="X110"/>
  <c r="W110"/>
  <c r="Z110"/>
  <c r="Y110"/>
  <c r="AH32" i="7"/>
  <c r="Q26" s="1"/>
  <c r="T58" i="5" s="1"/>
  <c r="AX24"/>
  <c r="AG35" i="7"/>
  <c r="W285" i="11"/>
  <c r="V285"/>
  <c r="Z285"/>
  <c r="Y285"/>
  <c r="X285"/>
  <c r="AH14" i="16"/>
  <c r="AH18" i="7"/>
  <c r="Q12" s="1"/>
  <c r="T44" i="5" s="1"/>
  <c r="AV22"/>
  <c r="AN30"/>
  <c r="AJ31" a="1"/>
  <c r="AJ31" s="1"/>
  <c r="AI31" a="1"/>
  <c r="AI31" s="1"/>
  <c r="AH31" s="1"/>
  <c r="AO32" s="1"/>
  <c r="Z135" i="11"/>
  <c r="Y135"/>
  <c r="X135"/>
  <c r="W135"/>
  <c r="V135"/>
  <c r="Z88"/>
  <c r="Y88"/>
  <c r="X88"/>
  <c r="W88"/>
  <c r="V88"/>
  <c r="Z165"/>
  <c r="Y165"/>
  <c r="X165"/>
  <c r="W165"/>
  <c r="V165"/>
  <c r="Y109"/>
  <c r="Z109"/>
  <c r="X109"/>
  <c r="W109"/>
  <c r="V109"/>
  <c r="Z199"/>
  <c r="Y199"/>
  <c r="X199"/>
  <c r="W199"/>
  <c r="V199"/>
  <c r="AH11" i="9"/>
  <c r="AH13"/>
  <c r="AH12"/>
  <c r="AH14"/>
  <c r="AH10"/>
  <c r="Y26" i="11"/>
  <c r="X26"/>
  <c r="W26"/>
  <c r="V26"/>
  <c r="Z26"/>
  <c r="W232"/>
  <c r="V232"/>
  <c r="X232"/>
  <c r="Z232"/>
  <c r="Y232"/>
  <c r="W132"/>
  <c r="V132"/>
  <c r="Z132"/>
  <c r="Y132"/>
  <c r="X132"/>
  <c r="AE23" i="7" a="1"/>
  <c r="AE23" s="1"/>
  <c r="AD23" s="1"/>
  <c r="AF23" a="1"/>
  <c r="AF23" s="1"/>
  <c r="AH26" i="9"/>
  <c r="AH23"/>
  <c r="AH22"/>
  <c r="AH24"/>
  <c r="AH25"/>
  <c r="V124" i="11"/>
  <c r="X124"/>
  <c r="W124"/>
  <c r="Z124"/>
  <c r="Y124"/>
  <c r="R44" i="5"/>
  <c r="P12" i="7"/>
  <c r="S44" i="5" s="1"/>
  <c r="AH35" i="9"/>
  <c r="AH36"/>
  <c r="AH34"/>
  <c r="AH37"/>
  <c r="AH38"/>
  <c r="W83" i="11"/>
  <c r="V83"/>
  <c r="X83"/>
  <c r="Y83"/>
  <c r="Z83"/>
  <c r="Z261"/>
  <c r="Y261"/>
  <c r="X261"/>
  <c r="W261"/>
  <c r="V261"/>
  <c r="Z161"/>
  <c r="Y161"/>
  <c r="X161"/>
  <c r="W161"/>
  <c r="V161"/>
  <c r="P20" i="7"/>
  <c r="S52" i="5" s="1"/>
  <c r="R52"/>
  <c r="Z125" i="11"/>
  <c r="Y125"/>
  <c r="X125"/>
  <c r="W125"/>
  <c r="V125"/>
  <c r="AW23" i="5"/>
  <c r="AH25" i="7"/>
  <c r="Q19" s="1"/>
  <c r="T51" i="5" s="1"/>
  <c r="Z145" i="11"/>
  <c r="Y145"/>
  <c r="X145"/>
  <c r="W145"/>
  <c r="V145"/>
  <c r="AN22" i="5"/>
  <c r="AJ23" a="1"/>
  <c r="AJ23" s="1"/>
  <c r="AI23" a="1"/>
  <c r="AI23" s="1"/>
  <c r="AH23" s="1"/>
  <c r="Z69" i="11"/>
  <c r="X69"/>
  <c r="W69"/>
  <c r="V69"/>
  <c r="Y69"/>
  <c r="Z42"/>
  <c r="Y42"/>
  <c r="W42"/>
  <c r="V42"/>
  <c r="X42"/>
  <c r="Z79"/>
  <c r="Y79"/>
  <c r="X79"/>
  <c r="V79"/>
  <c r="W79"/>
  <c r="W180"/>
  <c r="V180"/>
  <c r="Z180"/>
  <c r="Y180"/>
  <c r="X180"/>
  <c r="Z167"/>
  <c r="V167"/>
  <c r="Y167"/>
  <c r="X167"/>
  <c r="W167"/>
  <c r="P14" i="7"/>
  <c r="S46" i="5" s="1"/>
  <c r="R46"/>
  <c r="AH31" i="7"/>
  <c r="Q25" s="1"/>
  <c r="T57" i="5" s="1"/>
  <c r="AX23"/>
  <c r="Z75" i="11"/>
  <c r="Y75"/>
  <c r="X75"/>
  <c r="W75"/>
  <c r="V75"/>
  <c r="AH20" i="7"/>
  <c r="Q14" s="1"/>
  <c r="T46" i="5" s="1"/>
  <c r="AV24"/>
  <c r="AN29"/>
  <c r="AJ30" a="1"/>
  <c r="AJ30" s="1"/>
  <c r="AI30" a="1"/>
  <c r="AI30" s="1"/>
  <c r="AH30" s="1"/>
  <c r="AO31" s="1"/>
  <c r="P6" i="7"/>
  <c r="S38" i="5" s="1"/>
  <c r="R38"/>
  <c r="AF28" i="11" l="1"/>
  <c r="AF16"/>
  <c r="AF19"/>
  <c r="AF26"/>
  <c r="AF37"/>
  <c r="AF38"/>
  <c r="AF12"/>
  <c r="AH25" i="5"/>
  <c r="AO26" s="1"/>
  <c r="AF20" i="11"/>
  <c r="AF11"/>
  <c r="AH26" i="5"/>
  <c r="AO27" s="1"/>
  <c r="AF13" i="11"/>
  <c r="AF32"/>
  <c r="AF25"/>
  <c r="AE38" a="1"/>
  <c r="AE38" s="1"/>
  <c r="AD38" a="1"/>
  <c r="AD38" s="1"/>
  <c r="AC38" s="1"/>
  <c r="AE12" a="1"/>
  <c r="AE12" s="1"/>
  <c r="AD12" a="1"/>
  <c r="AD12" s="1"/>
  <c r="AC12" s="1"/>
  <c r="AE25" a="1"/>
  <c r="AE25" s="1"/>
  <c r="AD25" a="1"/>
  <c r="AD25" s="1"/>
  <c r="AC25" s="1"/>
  <c r="AE13" a="1"/>
  <c r="AE13" s="1"/>
  <c r="AD13" a="1"/>
  <c r="AD13" s="1"/>
  <c r="AC13" s="1"/>
  <c r="AD19" a="1"/>
  <c r="AD19" s="1"/>
  <c r="AC19" s="1"/>
  <c r="AE19" a="1"/>
  <c r="AE19" s="1"/>
  <c r="P22"/>
  <c r="AE28" a="1"/>
  <c r="AE28" s="1"/>
  <c r="O22" s="1"/>
  <c r="R54" i="9" s="1"/>
  <c r="AD28" i="11" a="1"/>
  <c r="AD28" s="1"/>
  <c r="AE11" a="1"/>
  <c r="AE11" s="1"/>
  <c r="AD11" a="1"/>
  <c r="AD11" s="1"/>
  <c r="AC11" s="1"/>
  <c r="AD32" a="1"/>
  <c r="AD32" s="1"/>
  <c r="AC32" s="1"/>
  <c r="AE32" a="1"/>
  <c r="AE32" s="1"/>
  <c r="AE20" a="1"/>
  <c r="AE20" s="1"/>
  <c r="AD20" a="1"/>
  <c r="AD20" s="1"/>
  <c r="AC20" s="1"/>
  <c r="P10"/>
  <c r="AE16" a="1"/>
  <c r="AE16" s="1"/>
  <c r="O10" s="1"/>
  <c r="R42" i="9" s="1"/>
  <c r="AD16" i="11" a="1"/>
  <c r="AD16" s="1"/>
  <c r="AE26" a="1"/>
  <c r="AE26" s="1"/>
  <c r="AD26" a="1"/>
  <c r="AD26" s="1"/>
  <c r="AC26" s="1"/>
  <c r="AE37" a="1"/>
  <c r="AE37" s="1"/>
  <c r="AD37" a="1"/>
  <c r="AD37" s="1"/>
  <c r="AC37" s="1"/>
  <c r="AF31"/>
  <c r="H16" i="16" a="1"/>
  <c r="H16" s="1"/>
  <c r="G16" s="1"/>
  <c r="I16" a="1"/>
  <c r="I16" s="1"/>
  <c r="S22" i="9"/>
  <c r="I6" i="10" s="1"/>
  <c r="AF28" i="9" a="1"/>
  <c r="AF28" s="1"/>
  <c r="AG28" a="1"/>
  <c r="AG28" s="1"/>
  <c r="R22" s="1"/>
  <c r="I4" i="8"/>
  <c r="S42" i="5"/>
  <c r="N16" i="7"/>
  <c r="Q48" i="5" s="1"/>
  <c r="AD22" i="7"/>
  <c r="M16" s="1"/>
  <c r="P48" i="5" s="1"/>
  <c r="U48" s="1"/>
  <c r="N10" i="7"/>
  <c r="Q42" i="5" s="1"/>
  <c r="AD16" i="7"/>
  <c r="M10" s="1"/>
  <c r="P42" i="5" s="1"/>
  <c r="U42" s="1"/>
  <c r="AH17"/>
  <c r="AG25" i="9" a="1"/>
  <c r="AG25" s="1"/>
  <c r="AF25" a="1"/>
  <c r="AF25" s="1"/>
  <c r="AE25" s="1"/>
  <c r="AF29" i="11"/>
  <c r="AF17"/>
  <c r="H17" i="16" a="1"/>
  <c r="H17" s="1"/>
  <c r="G17" s="1"/>
  <c r="I17" a="1"/>
  <c r="I17" s="1"/>
  <c r="I5" i="8"/>
  <c r="S48" i="5"/>
  <c r="AG30" i="9" a="1"/>
  <c r="AG30" s="1"/>
  <c r="AF30" a="1"/>
  <c r="AF30" s="1"/>
  <c r="AE30" s="1"/>
  <c r="AF34" i="11"/>
  <c r="AH10" i="5"/>
  <c r="Q4"/>
  <c r="AF37" i="7" a="1"/>
  <c r="AF37" s="1"/>
  <c r="AE37" a="1"/>
  <c r="AE37" s="1"/>
  <c r="AD37" s="1"/>
  <c r="J3" i="6"/>
  <c r="G27" s="1"/>
  <c r="AF38" i="9" a="1"/>
  <c r="AF38" s="1"/>
  <c r="AE38" s="1"/>
  <c r="AG38" a="1"/>
  <c r="AG38" s="1"/>
  <c r="AF10" i="11"/>
  <c r="AG36" i="9" a="1"/>
  <c r="AG36" s="1"/>
  <c r="AF36" a="1"/>
  <c r="AF36" s="1"/>
  <c r="AE36" s="1"/>
  <c r="AG14" a="1"/>
  <c r="AG14" s="1"/>
  <c r="AF14" a="1"/>
  <c r="AF14" s="1"/>
  <c r="AE14" s="1"/>
  <c r="AF10" i="16" a="1"/>
  <c r="AF10" s="1"/>
  <c r="AE10" s="1"/>
  <c r="AG10" a="1"/>
  <c r="AG10" s="1"/>
  <c r="AF22" i="11"/>
  <c r="AG29" i="9" a="1"/>
  <c r="AG29" s="1"/>
  <c r="AF29" a="1"/>
  <c r="AF29" s="1"/>
  <c r="AE29" s="1"/>
  <c r="I9" i="16" a="1"/>
  <c r="I9" s="1"/>
  <c r="H9" a="1"/>
  <c r="H9" s="1"/>
  <c r="G9" s="1"/>
  <c r="AF36" i="11"/>
  <c r="AF31" i="7" a="1"/>
  <c r="AF31" s="1"/>
  <c r="AE31" a="1"/>
  <c r="AE31" s="1"/>
  <c r="AD31" s="1"/>
  <c r="H21" i="16" a="1"/>
  <c r="H21" s="1"/>
  <c r="G21" s="1"/>
  <c r="I21" a="1"/>
  <c r="I21" s="1"/>
  <c r="H14" a="1"/>
  <c r="H14" s="1"/>
  <c r="I14" a="1"/>
  <c r="I14" s="1"/>
  <c r="R10" i="13" s="1"/>
  <c r="S10"/>
  <c r="I4" i="14" s="1"/>
  <c r="I24" i="16" a="1"/>
  <c r="I24" s="1"/>
  <c r="H24" a="1"/>
  <c r="H24" s="1"/>
  <c r="G24" s="1"/>
  <c r="AH28" i="5"/>
  <c r="Q22"/>
  <c r="H20" i="16" a="1"/>
  <c r="H20" s="1"/>
  <c r="I20" a="1"/>
  <c r="I20" s="1"/>
  <c r="R16" i="13" s="1"/>
  <c r="S16"/>
  <c r="I5" i="14" s="1"/>
  <c r="AF9" i="16" a="1"/>
  <c r="AF9" s="1"/>
  <c r="AE9" s="1"/>
  <c r="AG9" a="1"/>
  <c r="AG9" s="1"/>
  <c r="AG12" i="9" a="1"/>
  <c r="AG12" s="1"/>
  <c r="AF12" a="1"/>
  <c r="AF12" s="1"/>
  <c r="AE12" s="1"/>
  <c r="Q28" i="5"/>
  <c r="AH34"/>
  <c r="I11" i="16" a="1"/>
  <c r="I11" s="1"/>
  <c r="H11" a="1"/>
  <c r="H11" s="1"/>
  <c r="G11" s="1"/>
  <c r="I15" a="1"/>
  <c r="I15" s="1"/>
  <c r="H15" a="1"/>
  <c r="H15" s="1"/>
  <c r="G15" s="1"/>
  <c r="AE35" i="7" a="1"/>
  <c r="AE35" s="1"/>
  <c r="AD35" s="1"/>
  <c r="AF35" a="1"/>
  <c r="AF35" s="1"/>
  <c r="AF30" i="11"/>
  <c r="AF31" i="9" a="1"/>
  <c r="AF31" s="1"/>
  <c r="AE31" s="1"/>
  <c r="AG31" a="1"/>
  <c r="AG31" s="1"/>
  <c r="H22" i="16" a="1"/>
  <c r="H22" s="1"/>
  <c r="G22" s="1"/>
  <c r="I22" a="1"/>
  <c r="I22" s="1"/>
  <c r="H10" a="1"/>
  <c r="H10" s="1"/>
  <c r="G10" s="1"/>
  <c r="I10" a="1"/>
  <c r="I10" s="1"/>
  <c r="AF32" i="9" a="1"/>
  <c r="AF32" s="1"/>
  <c r="AE32" s="1"/>
  <c r="AG32" a="1"/>
  <c r="AG32" s="1"/>
  <c r="AF35" i="11"/>
  <c r="AG24" i="9" a="1"/>
  <c r="AG24" s="1"/>
  <c r="AF24" a="1"/>
  <c r="AF24" s="1"/>
  <c r="AE24" s="1"/>
  <c r="AH22" i="5"/>
  <c r="Q16"/>
  <c r="I12" i="16" a="1"/>
  <c r="I12" s="1"/>
  <c r="H12" a="1"/>
  <c r="H12" s="1"/>
  <c r="G12" s="1"/>
  <c r="AG20" i="9" a="1"/>
  <c r="AG20" s="1"/>
  <c r="AF20" a="1"/>
  <c r="AF20" s="1"/>
  <c r="AE20" s="1"/>
  <c r="AD10" i="7"/>
  <c r="M4" s="1"/>
  <c r="P36" i="5" s="1"/>
  <c r="U36" s="1"/>
  <c r="N4" i="7"/>
  <c r="Q36" i="5" s="1"/>
  <c r="AF14" i="11"/>
  <c r="AF23"/>
  <c r="AG37" i="9" a="1"/>
  <c r="AG37" s="1"/>
  <c r="AF37" a="1"/>
  <c r="AF37" s="1"/>
  <c r="AE37" s="1"/>
  <c r="AG35" a="1"/>
  <c r="AG35" s="1"/>
  <c r="AF35" a="1"/>
  <c r="AF35" s="1"/>
  <c r="AE35" s="1"/>
  <c r="AF13" a="1"/>
  <c r="AF13" s="1"/>
  <c r="AE13" s="1"/>
  <c r="AG13" a="1"/>
  <c r="AG13" s="1"/>
  <c r="AG14" i="16" a="1"/>
  <c r="AG14" s="1"/>
  <c r="R30" i="13" s="1"/>
  <c r="AF14" i="16" a="1"/>
  <c r="AF14" s="1"/>
  <c r="S30" i="13"/>
  <c r="I4" i="15" s="1"/>
  <c r="AH11" i="5"/>
  <c r="AF11" i="16" a="1"/>
  <c r="AF11" s="1"/>
  <c r="AE11" s="1"/>
  <c r="AG11" a="1"/>
  <c r="AG11" s="1"/>
  <c r="I18" a="1"/>
  <c r="I18" s="1"/>
  <c r="H18" a="1"/>
  <c r="H18" s="1"/>
  <c r="G18" s="1"/>
  <c r="AF20" a="1"/>
  <c r="AF20" s="1"/>
  <c r="AG20" a="1"/>
  <c r="AG20" s="1"/>
  <c r="R36" i="13" s="1"/>
  <c r="S36"/>
  <c r="I5" i="15" s="1"/>
  <c r="AF18" i="9" a="1"/>
  <c r="AF18" s="1"/>
  <c r="AE18" s="1"/>
  <c r="AG18" a="1"/>
  <c r="AG18" s="1"/>
  <c r="I8" i="16" a="1"/>
  <c r="I8" s="1"/>
  <c r="R4" i="13" s="1"/>
  <c r="H8" i="16" a="1"/>
  <c r="H8" s="1"/>
  <c r="S4" i="13"/>
  <c r="AG16" i="9" a="1"/>
  <c r="AG16" s="1"/>
  <c r="R10" s="1"/>
  <c r="AF16" a="1"/>
  <c r="AF16" s="1"/>
  <c r="S10"/>
  <c r="I4" i="10" s="1"/>
  <c r="H23" i="16" a="1"/>
  <c r="H23" s="1"/>
  <c r="G23" s="1"/>
  <c r="I23" a="1"/>
  <c r="I23" s="1"/>
  <c r="AG26" i="9" a="1"/>
  <c r="AG26" s="1"/>
  <c r="AF26" a="1"/>
  <c r="AF26" s="1"/>
  <c r="AE26" s="1"/>
  <c r="AG8" i="16" a="1"/>
  <c r="AG8" s="1"/>
  <c r="R24" i="13" s="1"/>
  <c r="AF8" i="16" a="1"/>
  <c r="AF8" s="1"/>
  <c r="S24" i="13"/>
  <c r="AF24" i="11"/>
  <c r="AF23" i="16" a="1"/>
  <c r="AF23" s="1"/>
  <c r="AE23" s="1"/>
  <c r="AG23" a="1"/>
  <c r="AG23" s="1"/>
  <c r="AG34" i="9" a="1"/>
  <c r="AG34" s="1"/>
  <c r="R28" s="1"/>
  <c r="S28"/>
  <c r="I7" i="10" s="1"/>
  <c r="AF34" i="9" a="1"/>
  <c r="AF34" s="1"/>
  <c r="AG10" a="1"/>
  <c r="AG10" s="1"/>
  <c r="R4" s="1"/>
  <c r="AF10" a="1"/>
  <c r="AF10" s="1"/>
  <c r="S4"/>
  <c r="AF18" i="16" a="1"/>
  <c r="AF18" s="1"/>
  <c r="AE18" s="1"/>
  <c r="AG18" a="1"/>
  <c r="AG18" s="1"/>
  <c r="Q10" i="5"/>
  <c r="AH16"/>
  <c r="AO36"/>
  <c r="P29"/>
  <c r="AG15" i="16" a="1"/>
  <c r="AG15" s="1"/>
  <c r="AF15" a="1"/>
  <c r="AF15" s="1"/>
  <c r="AE15" s="1"/>
  <c r="AG11" i="9" a="1"/>
  <c r="AG11" s="1"/>
  <c r="AF11" a="1"/>
  <c r="AF11" s="1"/>
  <c r="AE11" s="1"/>
  <c r="AF17" i="16" a="1"/>
  <c r="AF17" s="1"/>
  <c r="AE17" s="1"/>
  <c r="AG17" a="1"/>
  <c r="AG17" s="1"/>
  <c r="AF22" a="1"/>
  <c r="AF22" s="1"/>
  <c r="AE22" s="1"/>
  <c r="AG22" a="1"/>
  <c r="AG22" s="1"/>
  <c r="AF28" i="7" a="1"/>
  <c r="AF28" s="1"/>
  <c r="O22" s="1"/>
  <c r="R54" i="5" s="1"/>
  <c r="AE28" i="7" a="1"/>
  <c r="AE28" s="1"/>
  <c r="P22"/>
  <c r="S16" i="9"/>
  <c r="I5" i="10" s="1"/>
  <c r="AG22" i="9" a="1"/>
  <c r="AG22" s="1"/>
  <c r="R16" s="1"/>
  <c r="AF22" a="1"/>
  <c r="AF22" s="1"/>
  <c r="I3" i="8"/>
  <c r="S36" i="5"/>
  <c r="AG23" i="9" a="1"/>
  <c r="AG23" s="1"/>
  <c r="AF23" a="1"/>
  <c r="AF23" s="1"/>
  <c r="AE23" s="1"/>
  <c r="G6" i="6"/>
  <c r="G14"/>
  <c r="G5"/>
  <c r="G19"/>
  <c r="G8"/>
  <c r="G11"/>
  <c r="G10"/>
  <c r="G7"/>
  <c r="G12"/>
  <c r="G4"/>
  <c r="G13"/>
  <c r="G16"/>
  <c r="G3"/>
  <c r="G18"/>
  <c r="G17"/>
  <c r="G15"/>
  <c r="G42"/>
  <c r="G24"/>
  <c r="G43"/>
  <c r="G9"/>
  <c r="AF18" i="11"/>
  <c r="AG17" i="9" a="1"/>
  <c r="AG17" s="1"/>
  <c r="AF17" a="1"/>
  <c r="AF17" s="1"/>
  <c r="AE17" s="1"/>
  <c r="AO24" i="5"/>
  <c r="P17"/>
  <c r="AH29"/>
  <c r="AG19" i="9" a="1"/>
  <c r="AG19" s="1"/>
  <c r="AF19" a="1"/>
  <c r="AF19" s="1"/>
  <c r="AE19" s="1"/>
  <c r="AF30" i="7" a="1"/>
  <c r="AF30" s="1"/>
  <c r="AE30" a="1"/>
  <c r="AE30" s="1"/>
  <c r="AD30" s="1"/>
  <c r="AH24" i="5"/>
  <c r="AO25" s="1"/>
  <c r="AE29" i="7" a="1"/>
  <c r="AE29" s="1"/>
  <c r="AD29" s="1"/>
  <c r="AF29" a="1"/>
  <c r="AF29" s="1"/>
  <c r="V17" i="5" l="1"/>
  <c r="U17"/>
  <c r="Q17"/>
  <c r="R17" s="1"/>
  <c r="S17" s="1"/>
  <c r="AE10" i="9"/>
  <c r="P4" s="1"/>
  <c r="U4" s="1"/>
  <c r="Q4"/>
  <c r="Q10"/>
  <c r="AE16"/>
  <c r="P10" s="1"/>
  <c r="U10" s="1"/>
  <c r="AE14" i="16"/>
  <c r="P30" i="13" s="1"/>
  <c r="V30" s="1"/>
  <c r="Q30"/>
  <c r="F6" i="14"/>
  <c r="F5"/>
  <c r="F7"/>
  <c r="AE28" i="9"/>
  <c r="P22" s="1"/>
  <c r="U22" s="1"/>
  <c r="H9" i="10" s="1"/>
  <c r="Q22" i="9"/>
  <c r="AE10" i="11" a="1"/>
  <c r="AE10" s="1"/>
  <c r="O4" s="1"/>
  <c r="R36" i="9" s="1"/>
  <c r="AD10" i="11" a="1"/>
  <c r="AD10" s="1"/>
  <c r="P4"/>
  <c r="H222" i="8"/>
  <c r="H130"/>
  <c r="H36"/>
  <c r="H258"/>
  <c r="H207"/>
  <c r="H93"/>
  <c r="H62"/>
  <c r="H149"/>
  <c r="H214"/>
  <c r="H234"/>
  <c r="H144"/>
  <c r="H109"/>
  <c r="H218"/>
  <c r="H205"/>
  <c r="H133"/>
  <c r="H172"/>
  <c r="H76"/>
  <c r="H110"/>
  <c r="H15"/>
  <c r="H226"/>
  <c r="H240"/>
  <c r="H242"/>
  <c r="H252"/>
  <c r="H203"/>
  <c r="H219"/>
  <c r="H254"/>
  <c r="H278"/>
  <c r="H81"/>
  <c r="H261"/>
  <c r="H151"/>
  <c r="H135"/>
  <c r="H145"/>
  <c r="H189"/>
  <c r="H35"/>
  <c r="H92"/>
  <c r="H132"/>
  <c r="H119"/>
  <c r="H5"/>
  <c r="H137"/>
  <c r="H217"/>
  <c r="H177"/>
  <c r="H31"/>
  <c r="H185"/>
  <c r="H48"/>
  <c r="H63"/>
  <c r="H141"/>
  <c r="H60"/>
  <c r="H30"/>
  <c r="H67"/>
  <c r="H58"/>
  <c r="H288"/>
  <c r="H264"/>
  <c r="H236"/>
  <c r="H139"/>
  <c r="H129"/>
  <c r="H237"/>
  <c r="H190"/>
  <c r="H29"/>
  <c r="H18"/>
  <c r="H53"/>
  <c r="H14"/>
  <c r="H216"/>
  <c r="H106"/>
  <c r="H178"/>
  <c r="H45"/>
  <c r="H114"/>
  <c r="H57"/>
  <c r="H171"/>
  <c r="H55"/>
  <c r="H89"/>
  <c r="H188"/>
  <c r="H208"/>
  <c r="H88"/>
  <c r="H148"/>
  <c r="H71"/>
  <c r="H134"/>
  <c r="H103"/>
  <c r="H181"/>
  <c r="H204"/>
  <c r="H212"/>
  <c r="H283"/>
  <c r="H248"/>
  <c r="H52"/>
  <c r="H118"/>
  <c r="H256"/>
  <c r="H174"/>
  <c r="H155"/>
  <c r="H162"/>
  <c r="H193"/>
  <c r="H123"/>
  <c r="H111"/>
  <c r="H211"/>
  <c r="H87"/>
  <c r="H68"/>
  <c r="H64"/>
  <c r="H49"/>
  <c r="H131"/>
  <c r="H201"/>
  <c r="H73"/>
  <c r="H122"/>
  <c r="H25"/>
  <c r="H198"/>
  <c r="H138"/>
  <c r="H75"/>
  <c r="H95"/>
  <c r="H16"/>
  <c r="H232"/>
  <c r="H247"/>
  <c r="H260"/>
  <c r="H104"/>
  <c r="H24"/>
  <c r="H276"/>
  <c r="H220"/>
  <c r="H274"/>
  <c r="H112"/>
  <c r="H100"/>
  <c r="H225"/>
  <c r="H165"/>
  <c r="H235"/>
  <c r="H231"/>
  <c r="H187"/>
  <c r="H70"/>
  <c r="H96"/>
  <c r="H156"/>
  <c r="H127"/>
  <c r="H285"/>
  <c r="H117"/>
  <c r="H263"/>
  <c r="H128"/>
  <c r="H38"/>
  <c r="H265"/>
  <c r="H124"/>
  <c r="H154"/>
  <c r="H199"/>
  <c r="H77"/>
  <c r="H33"/>
  <c r="H99"/>
  <c r="H194"/>
  <c r="H74"/>
  <c r="H27"/>
  <c r="H72"/>
  <c r="H66"/>
  <c r="H224"/>
  <c r="H51"/>
  <c r="H102"/>
  <c r="H168"/>
  <c r="H17"/>
  <c r="H32"/>
  <c r="H98"/>
  <c r="H19"/>
  <c r="H40"/>
  <c r="H61"/>
  <c r="H196"/>
  <c r="H79"/>
  <c r="H281"/>
  <c r="H227"/>
  <c r="H210"/>
  <c r="H273"/>
  <c r="H286"/>
  <c r="H221"/>
  <c r="H215"/>
  <c r="H34"/>
  <c r="H180"/>
  <c r="H270"/>
  <c r="H186"/>
  <c r="H239"/>
  <c r="H22"/>
  <c r="H85"/>
  <c r="H266"/>
  <c r="H113"/>
  <c r="H166"/>
  <c r="H43"/>
  <c r="H158"/>
  <c r="H37"/>
  <c r="H259"/>
  <c r="H115"/>
  <c r="H147"/>
  <c r="H206"/>
  <c r="H47"/>
  <c r="H90"/>
  <c r="H179"/>
  <c r="H97"/>
  <c r="H253"/>
  <c r="H233"/>
  <c r="H284"/>
  <c r="H175"/>
  <c r="H170"/>
  <c r="H83"/>
  <c r="H184"/>
  <c r="H142"/>
  <c r="H213"/>
  <c r="H272"/>
  <c r="H271"/>
  <c r="H280"/>
  <c r="H26"/>
  <c r="H101"/>
  <c r="H42"/>
  <c r="H197"/>
  <c r="H105"/>
  <c r="H121"/>
  <c r="H244"/>
  <c r="H246"/>
  <c r="H120"/>
  <c r="H39"/>
  <c r="H50"/>
  <c r="H146"/>
  <c r="H243"/>
  <c r="H159"/>
  <c r="H54"/>
  <c r="H250"/>
  <c r="H2"/>
  <c r="H28"/>
  <c r="H152"/>
  <c r="H116"/>
  <c r="H153"/>
  <c r="H23"/>
  <c r="H82"/>
  <c r="H238"/>
  <c r="H257"/>
  <c r="H192"/>
  <c r="H255"/>
  <c r="H167"/>
  <c r="H59"/>
  <c r="H209"/>
  <c r="H44"/>
  <c r="H251"/>
  <c r="H56"/>
  <c r="H183"/>
  <c r="H107"/>
  <c r="H157"/>
  <c r="H136"/>
  <c r="H275"/>
  <c r="H279"/>
  <c r="H20"/>
  <c r="H46"/>
  <c r="H169"/>
  <c r="H161"/>
  <c r="H245"/>
  <c r="H65"/>
  <c r="H182"/>
  <c r="H160"/>
  <c r="H41"/>
  <c r="H269"/>
  <c r="H173"/>
  <c r="H191"/>
  <c r="H69"/>
  <c r="H202"/>
  <c r="H126"/>
  <c r="H200"/>
  <c r="H176"/>
  <c r="H94"/>
  <c r="H143"/>
  <c r="H195"/>
  <c r="H86"/>
  <c r="H229"/>
  <c r="H267"/>
  <c r="H277"/>
  <c r="H80"/>
  <c r="H78"/>
  <c r="H228"/>
  <c r="H241"/>
  <c r="H249"/>
  <c r="H230"/>
  <c r="H282"/>
  <c r="H150"/>
  <c r="H164"/>
  <c r="H262"/>
  <c r="H163"/>
  <c r="H287"/>
  <c r="H223"/>
  <c r="H3"/>
  <c r="H84"/>
  <c r="H21"/>
  <c r="H268"/>
  <c r="H140"/>
  <c r="H108"/>
  <c r="H125"/>
  <c r="H91"/>
  <c r="AE20" i="16"/>
  <c r="P36" i="13" s="1"/>
  <c r="V36" s="1"/>
  <c r="Q36"/>
  <c r="G48" i="6"/>
  <c r="G47"/>
  <c r="G3" i="8"/>
  <c r="G2"/>
  <c r="G5"/>
  <c r="N10" i="11"/>
  <c r="Q42" i="9" s="1"/>
  <c r="AC16" i="11"/>
  <c r="M10" s="1"/>
  <c r="P42" i="9" s="1"/>
  <c r="U42" s="1"/>
  <c r="AO23" i="5"/>
  <c r="P16"/>
  <c r="I3" i="14"/>
  <c r="F39" s="1"/>
  <c r="H22"/>
  <c r="H64"/>
  <c r="H15"/>
  <c r="H182"/>
  <c r="H186"/>
  <c r="H58"/>
  <c r="H195"/>
  <c r="H202"/>
  <c r="H144"/>
  <c r="H59"/>
  <c r="H166"/>
  <c r="H171"/>
  <c r="H45"/>
  <c r="H206"/>
  <c r="H109"/>
  <c r="H187"/>
  <c r="H153"/>
  <c r="H249"/>
  <c r="H72"/>
  <c r="H209"/>
  <c r="H234"/>
  <c r="H223"/>
  <c r="H124"/>
  <c r="H61"/>
  <c r="H170"/>
  <c r="H25"/>
  <c r="H238"/>
  <c r="H215"/>
  <c r="H51"/>
  <c r="H178"/>
  <c r="H96"/>
  <c r="H142"/>
  <c r="H145"/>
  <c r="H47"/>
  <c r="H89"/>
  <c r="H240"/>
  <c r="H148"/>
  <c r="H204"/>
  <c r="H176"/>
  <c r="H39"/>
  <c r="H100"/>
  <c r="H214"/>
  <c r="H126"/>
  <c r="H125"/>
  <c r="H235"/>
  <c r="H103"/>
  <c r="H43"/>
  <c r="H97"/>
  <c r="H192"/>
  <c r="H169"/>
  <c r="H159"/>
  <c r="H244"/>
  <c r="H155"/>
  <c r="H200"/>
  <c r="H183"/>
  <c r="H9"/>
  <c r="H228"/>
  <c r="H230"/>
  <c r="H168"/>
  <c r="H203"/>
  <c r="H94"/>
  <c r="H205"/>
  <c r="H87"/>
  <c r="H108"/>
  <c r="H29"/>
  <c r="H101"/>
  <c r="H233"/>
  <c r="H86"/>
  <c r="H201"/>
  <c r="H151"/>
  <c r="H136"/>
  <c r="H248"/>
  <c r="H190"/>
  <c r="H67"/>
  <c r="H175"/>
  <c r="H49"/>
  <c r="H71"/>
  <c r="H63"/>
  <c r="H140"/>
  <c r="H141"/>
  <c r="H127"/>
  <c r="H7"/>
  <c r="H41"/>
  <c r="H242"/>
  <c r="H81"/>
  <c r="H196"/>
  <c r="H3"/>
  <c r="H188"/>
  <c r="H112"/>
  <c r="H11"/>
  <c r="H134"/>
  <c r="H224"/>
  <c r="H132"/>
  <c r="H222"/>
  <c r="H208"/>
  <c r="H152"/>
  <c r="H38"/>
  <c r="H36"/>
  <c r="H74"/>
  <c r="H13"/>
  <c r="H137"/>
  <c r="H26"/>
  <c r="H83"/>
  <c r="H174"/>
  <c r="H75"/>
  <c r="H163"/>
  <c r="H21"/>
  <c r="H243"/>
  <c r="H156"/>
  <c r="H54"/>
  <c r="H149"/>
  <c r="H221"/>
  <c r="H239"/>
  <c r="H17"/>
  <c r="H217"/>
  <c r="H84"/>
  <c r="H165"/>
  <c r="H4"/>
  <c r="H60"/>
  <c r="H120"/>
  <c r="H147"/>
  <c r="H181"/>
  <c r="H216"/>
  <c r="H82"/>
  <c r="H80"/>
  <c r="H161"/>
  <c r="H133"/>
  <c r="H150"/>
  <c r="H115"/>
  <c r="H14"/>
  <c r="H42"/>
  <c r="H128"/>
  <c r="H246"/>
  <c r="H32"/>
  <c r="H129"/>
  <c r="H194"/>
  <c r="H65"/>
  <c r="H130"/>
  <c r="H220"/>
  <c r="H232"/>
  <c r="H157"/>
  <c r="H19"/>
  <c r="H57"/>
  <c r="H111"/>
  <c r="H44"/>
  <c r="H250"/>
  <c r="H146"/>
  <c r="H10"/>
  <c r="H40"/>
  <c r="H158"/>
  <c r="H211"/>
  <c r="H212"/>
  <c r="H121"/>
  <c r="H31"/>
  <c r="H184"/>
  <c r="H28"/>
  <c r="H247"/>
  <c r="H135"/>
  <c r="H180"/>
  <c r="H138"/>
  <c r="H79"/>
  <c r="H162"/>
  <c r="H85"/>
  <c r="H122"/>
  <c r="H56"/>
  <c r="H98"/>
  <c r="H229"/>
  <c r="H237"/>
  <c r="H35"/>
  <c r="H37"/>
  <c r="H160"/>
  <c r="H191"/>
  <c r="H102"/>
  <c r="H91"/>
  <c r="H90"/>
  <c r="H46"/>
  <c r="H219"/>
  <c r="H227"/>
  <c r="H172"/>
  <c r="H30"/>
  <c r="H213"/>
  <c r="H218"/>
  <c r="H210"/>
  <c r="H55"/>
  <c r="H197"/>
  <c r="H18"/>
  <c r="H189"/>
  <c r="H167"/>
  <c r="H241"/>
  <c r="H185"/>
  <c r="H117"/>
  <c r="H33"/>
  <c r="H78"/>
  <c r="H77"/>
  <c r="H193"/>
  <c r="H179"/>
  <c r="H164"/>
  <c r="H198"/>
  <c r="H27"/>
  <c r="H73"/>
  <c r="H24"/>
  <c r="H226"/>
  <c r="H131"/>
  <c r="H116"/>
  <c r="H105"/>
  <c r="H139"/>
  <c r="H177"/>
  <c r="H66"/>
  <c r="H107"/>
  <c r="H143"/>
  <c r="H70"/>
  <c r="H236"/>
  <c r="H76"/>
  <c r="H34"/>
  <c r="H119"/>
  <c r="H110"/>
  <c r="H20"/>
  <c r="H225"/>
  <c r="H88"/>
  <c r="H62"/>
  <c r="H68"/>
  <c r="H50"/>
  <c r="H114"/>
  <c r="H154"/>
  <c r="H106"/>
  <c r="H12"/>
  <c r="H231"/>
  <c r="H245"/>
  <c r="H104"/>
  <c r="H93"/>
  <c r="H99"/>
  <c r="H69"/>
  <c r="H92"/>
  <c r="H123"/>
  <c r="H199"/>
  <c r="H251"/>
  <c r="H113"/>
  <c r="H95"/>
  <c r="H48"/>
  <c r="H16"/>
  <c r="H53"/>
  <c r="H8"/>
  <c r="H173"/>
  <c r="H207"/>
  <c r="H23"/>
  <c r="H52"/>
  <c r="H118"/>
  <c r="I6" i="12"/>
  <c r="S54" i="9"/>
  <c r="G29" i="6"/>
  <c r="G41"/>
  <c r="AD23" i="11" a="1"/>
  <c r="AD23" s="1"/>
  <c r="AC23" s="1"/>
  <c r="AE23" a="1"/>
  <c r="AE23" s="1"/>
  <c r="G33" i="6"/>
  <c r="G26"/>
  <c r="AE22" i="9"/>
  <c r="P16" s="1"/>
  <c r="U16" s="1"/>
  <c r="H4" i="10" s="1"/>
  <c r="Q16" i="9"/>
  <c r="AO17" i="5"/>
  <c r="P10"/>
  <c r="AE18" i="11" a="1"/>
  <c r="AE18" s="1"/>
  <c r="AD18" a="1"/>
  <c r="AD18" s="1"/>
  <c r="AC18" s="1"/>
  <c r="G20" i="6"/>
  <c r="G32"/>
  <c r="G40"/>
  <c r="AE24" i="11" a="1"/>
  <c r="AE24" s="1"/>
  <c r="AD24" a="1"/>
  <c r="AD24" s="1"/>
  <c r="AC24" s="1"/>
  <c r="U29" i="5"/>
  <c r="Q29"/>
  <c r="R29" s="1"/>
  <c r="S29" s="1"/>
  <c r="V29"/>
  <c r="AO18"/>
  <c r="P11"/>
  <c r="G21" i="6"/>
  <c r="G45"/>
  <c r="G20" i="16"/>
  <c r="P16" i="13" s="1"/>
  <c r="V16" s="1"/>
  <c r="H6" i="14" s="1"/>
  <c r="Q16" i="13"/>
  <c r="I4" i="12"/>
  <c r="S42" i="9"/>
  <c r="G35" i="6"/>
  <c r="G8" i="16"/>
  <c r="P4" i="13" s="1"/>
  <c r="V4" s="1"/>
  <c r="H2" i="14" s="1"/>
  <c r="Q4" i="13"/>
  <c r="AE35" i="11" a="1"/>
  <c r="AE35" s="1"/>
  <c r="AD35" a="1"/>
  <c r="AD35" s="1"/>
  <c r="AC35" s="1"/>
  <c r="AD17" a="1"/>
  <c r="AD17" s="1"/>
  <c r="AC17" s="1"/>
  <c r="AE17" a="1"/>
  <c r="AE17" s="1"/>
  <c r="AE29" a="1"/>
  <c r="AE29" s="1"/>
  <c r="AD29" a="1"/>
  <c r="AD29" s="1"/>
  <c r="AC29" s="1"/>
  <c r="G30" i="6"/>
  <c r="AE14" i="11" a="1"/>
  <c r="AE14" s="1"/>
  <c r="AD14" a="1"/>
  <c r="AD14" s="1"/>
  <c r="AC14" s="1"/>
  <c r="AE30" a="1"/>
  <c r="AE30" s="1"/>
  <c r="AD30" a="1"/>
  <c r="AD30" s="1"/>
  <c r="AC30" s="1"/>
  <c r="AE22" a="1"/>
  <c r="AE22" s="1"/>
  <c r="O16" s="1"/>
  <c r="R48" i="9" s="1"/>
  <c r="AD22" i="11" a="1"/>
  <c r="AD22" s="1"/>
  <c r="P16"/>
  <c r="AO11" i="5"/>
  <c r="P4"/>
  <c r="G14" i="16"/>
  <c r="P10" i="13" s="1"/>
  <c r="V10" s="1"/>
  <c r="H5" i="14" s="1"/>
  <c r="Q10" i="13"/>
  <c r="AC28" i="11"/>
  <c r="M22" s="1"/>
  <c r="P54" i="9" s="1"/>
  <c r="U54" s="1"/>
  <c r="N22" i="11"/>
  <c r="Q54" i="9" s="1"/>
  <c r="AO35" i="5"/>
  <c r="P28"/>
  <c r="G2" i="6"/>
  <c r="G39"/>
  <c r="G34"/>
  <c r="AE31" i="11" a="1"/>
  <c r="AE31" s="1"/>
  <c r="AD31" a="1"/>
  <c r="AD31" s="1"/>
  <c r="AC31" s="1"/>
  <c r="G28" i="6"/>
  <c r="G37"/>
  <c r="G22"/>
  <c r="I3" i="15"/>
  <c r="H234"/>
  <c r="H37"/>
  <c r="H188"/>
  <c r="H214"/>
  <c r="H7"/>
  <c r="H95"/>
  <c r="H239"/>
  <c r="H120"/>
  <c r="H66"/>
  <c r="H39"/>
  <c r="H148"/>
  <c r="H36"/>
  <c r="H62"/>
  <c r="H235"/>
  <c r="H137"/>
  <c r="H12"/>
  <c r="H41"/>
  <c r="H70"/>
  <c r="H179"/>
  <c r="H93"/>
  <c r="H45"/>
  <c r="H227"/>
  <c r="H103"/>
  <c r="H116"/>
  <c r="H245"/>
  <c r="H23"/>
  <c r="H136"/>
  <c r="H3"/>
  <c r="H15"/>
  <c r="H25"/>
  <c r="H108"/>
  <c r="H106"/>
  <c r="H61"/>
  <c r="H31"/>
  <c r="H46"/>
  <c r="H225"/>
  <c r="H52"/>
  <c r="H202"/>
  <c r="H131"/>
  <c r="H40"/>
  <c r="H219"/>
  <c r="H124"/>
  <c r="H17"/>
  <c r="H19"/>
  <c r="H91"/>
  <c r="H222"/>
  <c r="H156"/>
  <c r="H160"/>
  <c r="H244"/>
  <c r="H96"/>
  <c r="H92"/>
  <c r="H171"/>
  <c r="H63"/>
  <c r="H232"/>
  <c r="H221"/>
  <c r="H248"/>
  <c r="H90"/>
  <c r="H127"/>
  <c r="H189"/>
  <c r="H76"/>
  <c r="H16"/>
  <c r="H119"/>
  <c r="H155"/>
  <c r="H241"/>
  <c r="H233"/>
  <c r="H89"/>
  <c r="H132"/>
  <c r="H121"/>
  <c r="H58"/>
  <c r="H196"/>
  <c r="H105"/>
  <c r="H94"/>
  <c r="H174"/>
  <c r="H14"/>
  <c r="H249"/>
  <c r="H22"/>
  <c r="H186"/>
  <c r="H13"/>
  <c r="H117"/>
  <c r="H153"/>
  <c r="H206"/>
  <c r="H71"/>
  <c r="H228"/>
  <c r="H238"/>
  <c r="H125"/>
  <c r="H81"/>
  <c r="H38"/>
  <c r="H151"/>
  <c r="H65"/>
  <c r="H144"/>
  <c r="H140"/>
  <c r="H80"/>
  <c r="H68"/>
  <c r="H218"/>
  <c r="H192"/>
  <c r="H168"/>
  <c r="H207"/>
  <c r="H173"/>
  <c r="H193"/>
  <c r="H55"/>
  <c r="H177"/>
  <c r="H220"/>
  <c r="H85"/>
  <c r="H243"/>
  <c r="H178"/>
  <c r="H237"/>
  <c r="H59"/>
  <c r="H230"/>
  <c r="H149"/>
  <c r="H198"/>
  <c r="H100"/>
  <c r="H224"/>
  <c r="H102"/>
  <c r="H126"/>
  <c r="H79"/>
  <c r="H133"/>
  <c r="H246"/>
  <c r="H250"/>
  <c r="H4"/>
  <c r="H142"/>
  <c r="H236"/>
  <c r="H115"/>
  <c r="H28"/>
  <c r="H150"/>
  <c r="H134"/>
  <c r="H75"/>
  <c r="H53"/>
  <c r="H143"/>
  <c r="H77"/>
  <c r="H170"/>
  <c r="H154"/>
  <c r="H128"/>
  <c r="H73"/>
  <c r="H205"/>
  <c r="H47"/>
  <c r="H229"/>
  <c r="H48"/>
  <c r="H35"/>
  <c r="H114"/>
  <c r="H139"/>
  <c r="H216"/>
  <c r="H110"/>
  <c r="H212"/>
  <c r="H11"/>
  <c r="H109"/>
  <c r="H18"/>
  <c r="H44"/>
  <c r="H107"/>
  <c r="H60"/>
  <c r="H135"/>
  <c r="H208"/>
  <c r="H158"/>
  <c r="H72"/>
  <c r="H167"/>
  <c r="H112"/>
  <c r="H8"/>
  <c r="H5"/>
  <c r="H176"/>
  <c r="H86"/>
  <c r="H69"/>
  <c r="H87"/>
  <c r="H57"/>
  <c r="H130"/>
  <c r="H34"/>
  <c r="H184"/>
  <c r="H129"/>
  <c r="H194"/>
  <c r="H201"/>
  <c r="H152"/>
  <c r="H104"/>
  <c r="H185"/>
  <c r="H84"/>
  <c r="H101"/>
  <c r="H43"/>
  <c r="H164"/>
  <c r="H67"/>
  <c r="H200"/>
  <c r="H6"/>
  <c r="H97"/>
  <c r="H88"/>
  <c r="H33"/>
  <c r="H98"/>
  <c r="H9"/>
  <c r="H247"/>
  <c r="H190"/>
  <c r="H223"/>
  <c r="H166"/>
  <c r="H231"/>
  <c r="H242"/>
  <c r="H226"/>
  <c r="H180"/>
  <c r="H26"/>
  <c r="H157"/>
  <c r="H32"/>
  <c r="H161"/>
  <c r="H197"/>
  <c r="H191"/>
  <c r="H24"/>
  <c r="H159"/>
  <c r="H122"/>
  <c r="H162"/>
  <c r="H163"/>
  <c r="H54"/>
  <c r="H113"/>
  <c r="H175"/>
  <c r="H10"/>
  <c r="H20"/>
  <c r="H209"/>
  <c r="H27"/>
  <c r="H183"/>
  <c r="H74"/>
  <c r="H30"/>
  <c r="H83"/>
  <c r="H123"/>
  <c r="H215"/>
  <c r="H29"/>
  <c r="H182"/>
  <c r="H195"/>
  <c r="H187"/>
  <c r="H165"/>
  <c r="H42"/>
  <c r="H203"/>
  <c r="H181"/>
  <c r="H51"/>
  <c r="H251"/>
  <c r="H145"/>
  <c r="H99"/>
  <c r="H141"/>
  <c r="H64"/>
  <c r="H118"/>
  <c r="H217"/>
  <c r="H169"/>
  <c r="H49"/>
  <c r="H50"/>
  <c r="H172"/>
  <c r="H78"/>
  <c r="H199"/>
  <c r="H56"/>
  <c r="H138"/>
  <c r="H82"/>
  <c r="H204"/>
  <c r="H240"/>
  <c r="H21"/>
  <c r="H211"/>
  <c r="H210"/>
  <c r="H146"/>
  <c r="H111"/>
  <c r="H147"/>
  <c r="H213"/>
  <c r="G49" i="6"/>
  <c r="G50"/>
  <c r="AE8" i="16"/>
  <c r="P24" i="13" s="1"/>
  <c r="V24" s="1"/>
  <c r="H2" i="15" s="1"/>
  <c r="Q24" i="13"/>
  <c r="G38" i="6"/>
  <c r="G31"/>
  <c r="G36"/>
  <c r="I6" i="8"/>
  <c r="G47" s="1"/>
  <c r="S54" i="5"/>
  <c r="H337" i="8" s="1"/>
  <c r="AO12" i="5"/>
  <c r="P5"/>
  <c r="AO29"/>
  <c r="P22"/>
  <c r="AE34" i="11" a="1"/>
  <c r="AE34" s="1"/>
  <c r="AD34" a="1"/>
  <c r="AD34" s="1"/>
  <c r="AC34" s="1"/>
  <c r="Q28" i="9"/>
  <c r="AE34"/>
  <c r="P28" s="1"/>
  <c r="U28" s="1"/>
  <c r="H86" i="6"/>
  <c r="H105"/>
  <c r="H6"/>
  <c r="H202"/>
  <c r="H7"/>
  <c r="H195"/>
  <c r="H194"/>
  <c r="H219"/>
  <c r="H209"/>
  <c r="H155"/>
  <c r="H121"/>
  <c r="H107"/>
  <c r="H12"/>
  <c r="H249"/>
  <c r="H76"/>
  <c r="H50"/>
  <c r="H222"/>
  <c r="H224"/>
  <c r="H139"/>
  <c r="H169"/>
  <c r="H103"/>
  <c r="H80"/>
  <c r="H62"/>
  <c r="H65"/>
  <c r="H117"/>
  <c r="H204"/>
  <c r="H29"/>
  <c r="H185"/>
  <c r="H47"/>
  <c r="H134"/>
  <c r="H28"/>
  <c r="H164"/>
  <c r="H184"/>
  <c r="H200"/>
  <c r="H167"/>
  <c r="H118"/>
  <c r="H95"/>
  <c r="H128"/>
  <c r="H72"/>
  <c r="H221"/>
  <c r="H217"/>
  <c r="H236"/>
  <c r="H88"/>
  <c r="H130"/>
  <c r="H18"/>
  <c r="H171"/>
  <c r="H175"/>
  <c r="H78"/>
  <c r="H198"/>
  <c r="H138"/>
  <c r="H199"/>
  <c r="H45"/>
  <c r="H143"/>
  <c r="H94"/>
  <c r="H231"/>
  <c r="H22"/>
  <c r="H182"/>
  <c r="H241"/>
  <c r="H113"/>
  <c r="H49"/>
  <c r="H5"/>
  <c r="H158"/>
  <c r="H191"/>
  <c r="H245"/>
  <c r="H131"/>
  <c r="H176"/>
  <c r="H13"/>
  <c r="H46"/>
  <c r="H243"/>
  <c r="H150"/>
  <c r="H8"/>
  <c r="H35"/>
  <c r="H215"/>
  <c r="H133"/>
  <c r="H16"/>
  <c r="H212"/>
  <c r="H98"/>
  <c r="H220"/>
  <c r="H90"/>
  <c r="H161"/>
  <c r="H208"/>
  <c r="H183"/>
  <c r="H39"/>
  <c r="H71"/>
  <c r="H57"/>
  <c r="H180"/>
  <c r="H109"/>
  <c r="H37"/>
  <c r="H144"/>
  <c r="H44"/>
  <c r="H159"/>
  <c r="H96"/>
  <c r="H75"/>
  <c r="H84"/>
  <c r="H140"/>
  <c r="H101"/>
  <c r="H192"/>
  <c r="H223"/>
  <c r="H240"/>
  <c r="H54"/>
  <c r="H52"/>
  <c r="H166"/>
  <c r="H193"/>
  <c r="H20"/>
  <c r="H2"/>
  <c r="H11"/>
  <c r="H70"/>
  <c r="H34"/>
  <c r="H170"/>
  <c r="H126"/>
  <c r="H246"/>
  <c r="H123"/>
  <c r="H203"/>
  <c r="H42"/>
  <c r="H201"/>
  <c r="H135"/>
  <c r="H24"/>
  <c r="H230"/>
  <c r="H92"/>
  <c r="H114"/>
  <c r="H234"/>
  <c r="H237"/>
  <c r="H250"/>
  <c r="H146"/>
  <c r="H15"/>
  <c r="H48"/>
  <c r="H177"/>
  <c r="H14"/>
  <c r="H152"/>
  <c r="H206"/>
  <c r="H197"/>
  <c r="H168"/>
  <c r="H60"/>
  <c r="H102"/>
  <c r="H73"/>
  <c r="H156"/>
  <c r="H9"/>
  <c r="H125"/>
  <c r="H81"/>
  <c r="H145"/>
  <c r="H218"/>
  <c r="H148"/>
  <c r="H251"/>
  <c r="H205"/>
  <c r="H23"/>
  <c r="H173"/>
  <c r="H157"/>
  <c r="H79"/>
  <c r="H141"/>
  <c r="H122"/>
  <c r="H238"/>
  <c r="H89"/>
  <c r="H111"/>
  <c r="H110"/>
  <c r="H172"/>
  <c r="H85"/>
  <c r="H100"/>
  <c r="H207"/>
  <c r="H210"/>
  <c r="H248"/>
  <c r="H229"/>
  <c r="H67"/>
  <c r="H99"/>
  <c r="H178"/>
  <c r="H58"/>
  <c r="H189"/>
  <c r="H106"/>
  <c r="H233"/>
  <c r="H147"/>
  <c r="H31"/>
  <c r="H51"/>
  <c r="H104"/>
  <c r="H66"/>
  <c r="H136"/>
  <c r="H68"/>
  <c r="H247"/>
  <c r="H211"/>
  <c r="H196"/>
  <c r="H61"/>
  <c r="H4"/>
  <c r="H149"/>
  <c r="H93"/>
  <c r="H127"/>
  <c r="H87"/>
  <c r="H115"/>
  <c r="H43"/>
  <c r="H91"/>
  <c r="H235"/>
  <c r="H41"/>
  <c r="H162"/>
  <c r="H82"/>
  <c r="H69"/>
  <c r="H232"/>
  <c r="H244"/>
  <c r="H10"/>
  <c r="H36"/>
  <c r="H181"/>
  <c r="H188"/>
  <c r="H63"/>
  <c r="H137"/>
  <c r="H74"/>
  <c r="H77"/>
  <c r="H53"/>
  <c r="H116"/>
  <c r="H187"/>
  <c r="H151"/>
  <c r="H97"/>
  <c r="H186"/>
  <c r="H26"/>
  <c r="H154"/>
  <c r="H30"/>
  <c r="H165"/>
  <c r="H227"/>
  <c r="H142"/>
  <c r="H225"/>
  <c r="H55"/>
  <c r="H179"/>
  <c r="H32"/>
  <c r="H190"/>
  <c r="H174"/>
  <c r="H132"/>
  <c r="H56"/>
  <c r="H3"/>
  <c r="H17"/>
  <c r="H129"/>
  <c r="H124"/>
  <c r="H38"/>
  <c r="H83"/>
  <c r="H160"/>
  <c r="H59"/>
  <c r="H213"/>
  <c r="H153"/>
  <c r="H25"/>
  <c r="H33"/>
  <c r="H226"/>
  <c r="H119"/>
  <c r="H216"/>
  <c r="H112"/>
  <c r="H163"/>
  <c r="H19"/>
  <c r="H228"/>
  <c r="H239"/>
  <c r="H120"/>
  <c r="H21"/>
  <c r="H40"/>
  <c r="H27"/>
  <c r="H64"/>
  <c r="H242"/>
  <c r="H108"/>
  <c r="H214"/>
  <c r="G23"/>
  <c r="G51"/>
  <c r="G46"/>
  <c r="AD36" i="11" a="1"/>
  <c r="AD36" s="1"/>
  <c r="AC36" s="1"/>
  <c r="AE36" a="1"/>
  <c r="AE36" s="1"/>
  <c r="AO30" i="5"/>
  <c r="P23"/>
  <c r="G25" i="6"/>
  <c r="G44"/>
  <c r="AD28" i="7"/>
  <c r="M22" s="1"/>
  <c r="P54" i="5" s="1"/>
  <c r="U54" s="1"/>
  <c r="N22" i="7"/>
  <c r="Q54" i="5" s="1"/>
  <c r="H262" i="10"/>
  <c r="H271"/>
  <c r="H264"/>
  <c r="H273"/>
  <c r="H259"/>
  <c r="H272"/>
  <c r="H255"/>
  <c r="H269"/>
  <c r="H257"/>
  <c r="H274"/>
  <c r="H252"/>
  <c r="H260"/>
  <c r="H254"/>
  <c r="H265"/>
  <c r="H270"/>
  <c r="H256"/>
  <c r="I3"/>
  <c r="H266"/>
  <c r="H263"/>
  <c r="H253"/>
  <c r="H268"/>
  <c r="H261"/>
  <c r="H258"/>
  <c r="H267"/>
  <c r="H217"/>
  <c r="H2"/>
  <c r="H78"/>
  <c r="H142"/>
  <c r="H201"/>
  <c r="H108"/>
  <c r="H186"/>
  <c r="H137"/>
  <c r="H48"/>
  <c r="H138"/>
  <c r="H94"/>
  <c r="H215"/>
  <c r="H87"/>
  <c r="H37"/>
  <c r="H67"/>
  <c r="H224"/>
  <c r="H61"/>
  <c r="H63"/>
  <c r="H53"/>
  <c r="H76"/>
  <c r="H174"/>
  <c r="H230"/>
  <c r="H184"/>
  <c r="H164"/>
  <c r="H247"/>
  <c r="H240"/>
  <c r="H110"/>
  <c r="H238"/>
  <c r="H248"/>
  <c r="H131"/>
  <c r="H226"/>
  <c r="H205"/>
  <c r="H193"/>
  <c r="H83"/>
  <c r="H116"/>
  <c r="H123"/>
  <c r="H44"/>
  <c r="H55"/>
  <c r="H75"/>
  <c r="H81"/>
  <c r="H210"/>
  <c r="H198"/>
  <c r="H234"/>
  <c r="H21"/>
  <c r="H56"/>
  <c r="H41"/>
  <c r="H47"/>
  <c r="H244"/>
  <c r="H188"/>
  <c r="H127"/>
  <c r="H219"/>
  <c r="H20"/>
  <c r="H111"/>
  <c r="H144"/>
  <c r="H162"/>
  <c r="H169"/>
  <c r="H6"/>
  <c r="H189"/>
  <c r="H124"/>
  <c r="H66"/>
  <c r="H216"/>
  <c r="H64"/>
  <c r="H39"/>
  <c r="H132"/>
  <c r="H12"/>
  <c r="H170"/>
  <c r="H243"/>
  <c r="H13"/>
  <c r="H163"/>
  <c r="H26"/>
  <c r="H211"/>
  <c r="H223"/>
  <c r="H172"/>
  <c r="H62"/>
  <c r="H194"/>
  <c r="H160"/>
  <c r="H246"/>
  <c r="H34"/>
  <c r="H157"/>
  <c r="H90"/>
  <c r="H112"/>
  <c r="H235"/>
  <c r="H181"/>
  <c r="H207"/>
  <c r="H70"/>
  <c r="H187"/>
  <c r="H117"/>
  <c r="H168"/>
  <c r="H229"/>
  <c r="H15"/>
  <c r="H22"/>
  <c r="H98"/>
  <c r="H121"/>
  <c r="H145"/>
  <c r="H35"/>
  <c r="H242"/>
  <c r="H153"/>
  <c r="H85"/>
  <c r="H151"/>
  <c r="H146"/>
  <c r="H171"/>
  <c r="H109"/>
  <c r="H58"/>
  <c r="H118"/>
  <c r="H92"/>
  <c r="H36"/>
  <c r="H89"/>
  <c r="H173"/>
  <c r="H51"/>
  <c r="H100"/>
  <c r="H133"/>
  <c r="H18"/>
  <c r="H251"/>
  <c r="H135"/>
  <c r="H218"/>
  <c r="H221"/>
  <c r="H159"/>
  <c r="H68"/>
  <c r="H8"/>
  <c r="H91"/>
  <c r="H231"/>
  <c r="H5"/>
  <c r="H54"/>
  <c r="H208"/>
  <c r="H120"/>
  <c r="H220"/>
  <c r="H177"/>
  <c r="H209"/>
  <c r="H105"/>
  <c r="H139"/>
  <c r="H228"/>
  <c r="H158"/>
  <c r="H232"/>
  <c r="H239"/>
  <c r="H225"/>
  <c r="H50"/>
  <c r="H199"/>
  <c r="H196"/>
  <c r="H46"/>
  <c r="H250"/>
  <c r="H27"/>
  <c r="H16"/>
  <c r="H202"/>
  <c r="H176"/>
  <c r="H213"/>
  <c r="H126"/>
  <c r="H134"/>
  <c r="H10"/>
  <c r="H77"/>
  <c r="H155"/>
  <c r="H147"/>
  <c r="H214"/>
  <c r="H86"/>
  <c r="H106"/>
  <c r="H161"/>
  <c r="H32"/>
  <c r="H29"/>
  <c r="H82"/>
  <c r="H204"/>
  <c r="H140"/>
  <c r="H74"/>
  <c r="H212"/>
  <c r="H42"/>
  <c r="H25"/>
  <c r="H60"/>
  <c r="H103"/>
  <c r="H7"/>
  <c r="H136"/>
  <c r="H245"/>
  <c r="H102"/>
  <c r="H154"/>
  <c r="H222"/>
  <c r="H30"/>
  <c r="H73"/>
  <c r="H24"/>
  <c r="H233"/>
  <c r="H43"/>
  <c r="H195"/>
  <c r="H45"/>
  <c r="H149"/>
  <c r="H80"/>
  <c r="H95"/>
  <c r="H152"/>
  <c r="H3"/>
  <c r="H175"/>
  <c r="H165"/>
  <c r="H14"/>
  <c r="H33"/>
  <c r="H200"/>
  <c r="H122"/>
  <c r="H141"/>
  <c r="H190"/>
  <c r="H179"/>
  <c r="H99"/>
  <c r="H84"/>
  <c r="H23"/>
  <c r="H197"/>
  <c r="H182"/>
  <c r="H114"/>
  <c r="H241"/>
  <c r="H72"/>
  <c r="H166"/>
  <c r="H28"/>
  <c r="H150"/>
  <c r="H119"/>
  <c r="H93"/>
  <c r="H191"/>
  <c r="H104"/>
  <c r="H59"/>
  <c r="H11"/>
  <c r="H156"/>
  <c r="H148"/>
  <c r="H57"/>
  <c r="H79"/>
  <c r="H88"/>
  <c r="H69"/>
  <c r="H167"/>
  <c r="H31"/>
  <c r="H101"/>
  <c r="H40"/>
  <c r="H49"/>
  <c r="H71"/>
  <c r="H130"/>
  <c r="H203"/>
  <c r="H128"/>
  <c r="H52"/>
  <c r="H113"/>
  <c r="H96"/>
  <c r="H185"/>
  <c r="H17"/>
  <c r="H206"/>
  <c r="H19"/>
  <c r="H237"/>
  <c r="H183"/>
  <c r="H180"/>
  <c r="H115"/>
  <c r="H236"/>
  <c r="H65"/>
  <c r="H143"/>
  <c r="H192"/>
  <c r="H97"/>
  <c r="H107"/>
  <c r="H249"/>
  <c r="H129"/>
  <c r="H38"/>
  <c r="H227"/>
  <c r="H178"/>
  <c r="H125"/>
  <c r="F2"/>
  <c r="F38"/>
  <c r="F5"/>
  <c r="F50"/>
  <c r="F42"/>
  <c r="F33"/>
  <c r="F15"/>
  <c r="F19"/>
  <c r="F31"/>
  <c r="F8"/>
  <c r="F10"/>
  <c r="F20"/>
  <c r="F9"/>
  <c r="F23"/>
  <c r="F49"/>
  <c r="F3"/>
  <c r="F25"/>
  <c r="F17"/>
  <c r="F36"/>
  <c r="F39"/>
  <c r="F21"/>
  <c r="F47"/>
  <c r="F48"/>
  <c r="F14"/>
  <c r="F44"/>
  <c r="F32"/>
  <c r="F37"/>
  <c r="F4"/>
  <c r="F6"/>
  <c r="F12"/>
  <c r="F30"/>
  <c r="F43"/>
  <c r="F35"/>
  <c r="F18"/>
  <c r="F34"/>
  <c r="F41"/>
  <c r="F29"/>
  <c r="F24"/>
  <c r="F16"/>
  <c r="F22"/>
  <c r="F13"/>
  <c r="F45"/>
  <c r="F40"/>
  <c r="F46"/>
  <c r="F27"/>
  <c r="F28"/>
  <c r="F51"/>
  <c r="F7"/>
  <c r="F11"/>
  <c r="F26"/>
  <c r="F2" i="15"/>
  <c r="F26"/>
  <c r="F12"/>
  <c r="F47"/>
  <c r="F38"/>
  <c r="F44"/>
  <c r="F5"/>
  <c r="F24"/>
  <c r="F40"/>
  <c r="F21"/>
  <c r="F27"/>
  <c r="F43"/>
  <c r="F48"/>
  <c r="F4"/>
  <c r="F41"/>
  <c r="F11"/>
  <c r="F13"/>
  <c r="F33"/>
  <c r="F7"/>
  <c r="F15"/>
  <c r="F46"/>
  <c r="F6"/>
  <c r="F25"/>
  <c r="F17"/>
  <c r="F20"/>
  <c r="F22"/>
  <c r="F45"/>
  <c r="F51"/>
  <c r="F31"/>
  <c r="F8"/>
  <c r="F50"/>
  <c r="F28"/>
  <c r="F10"/>
  <c r="F23"/>
  <c r="F14"/>
  <c r="F9"/>
  <c r="F30"/>
  <c r="F35"/>
  <c r="F42"/>
  <c r="F37"/>
  <c r="F16"/>
  <c r="F34"/>
  <c r="F49"/>
  <c r="F29"/>
  <c r="F36"/>
  <c r="F19"/>
  <c r="F18"/>
  <c r="F3"/>
  <c r="F32"/>
  <c r="F39"/>
  <c r="F337" i="8"/>
  <c r="F329"/>
  <c r="F321"/>
  <c r="F313"/>
  <c r="F305"/>
  <c r="F297"/>
  <c r="F289"/>
  <c r="F336"/>
  <c r="F328"/>
  <c r="F320"/>
  <c r="F312"/>
  <c r="F304"/>
  <c r="F296"/>
  <c r="F335"/>
  <c r="F327"/>
  <c r="F319"/>
  <c r="F311"/>
  <c r="F303"/>
  <c r="F295"/>
  <c r="F343"/>
  <c r="F322"/>
  <c r="F309"/>
  <c r="F332"/>
  <c r="F298"/>
  <c r="F308"/>
  <c r="F342"/>
  <c r="F331"/>
  <c r="F318"/>
  <c r="F307"/>
  <c r="F294"/>
  <c r="F291"/>
  <c r="F340"/>
  <c r="F324"/>
  <c r="F306"/>
  <c r="F290"/>
  <c r="F339"/>
  <c r="F323"/>
  <c r="F302"/>
  <c r="F338"/>
  <c r="F317"/>
  <c r="F341"/>
  <c r="F314"/>
  <c r="F334"/>
  <c r="F310"/>
  <c r="F333"/>
  <c r="F292"/>
  <c r="F326"/>
  <c r="F325"/>
  <c r="F315"/>
  <c r="F301"/>
  <c r="F300"/>
  <c r="F299"/>
  <c r="F330"/>
  <c r="F316"/>
  <c r="F293"/>
  <c r="F222"/>
  <c r="F182"/>
  <c r="F238"/>
  <c r="F83"/>
  <c r="F43"/>
  <c r="F106"/>
  <c r="F287"/>
  <c r="F257"/>
  <c r="F23"/>
  <c r="F97"/>
  <c r="F268"/>
  <c r="F82"/>
  <c r="F9"/>
  <c r="F33"/>
  <c r="F45"/>
  <c r="F164"/>
  <c r="F40"/>
  <c r="F114"/>
  <c r="F158"/>
  <c r="F201"/>
  <c r="F73"/>
  <c r="F219"/>
  <c r="F254"/>
  <c r="F49"/>
  <c r="F25"/>
  <c r="F86"/>
  <c r="F142"/>
  <c r="F138"/>
  <c r="F135"/>
  <c r="F227"/>
  <c r="F196"/>
  <c r="F247"/>
  <c r="F167"/>
  <c r="F104"/>
  <c r="F5"/>
  <c r="F273"/>
  <c r="F177"/>
  <c r="F166"/>
  <c r="F210"/>
  <c r="F121"/>
  <c r="F2"/>
  <c r="F143"/>
  <c r="F60"/>
  <c r="F50"/>
  <c r="F34"/>
  <c r="F51"/>
  <c r="F28"/>
  <c r="F282"/>
  <c r="F129"/>
  <c r="F224"/>
  <c r="F152"/>
  <c r="F74"/>
  <c r="F258"/>
  <c r="F57"/>
  <c r="F59"/>
  <c r="F234"/>
  <c r="F209"/>
  <c r="F171"/>
  <c r="F47"/>
  <c r="F236"/>
  <c r="F136"/>
  <c r="F178"/>
  <c r="F84"/>
  <c r="F253"/>
  <c r="F125"/>
  <c r="F223"/>
  <c r="F226"/>
  <c r="F240"/>
  <c r="F242"/>
  <c r="F123"/>
  <c r="F70"/>
  <c r="F255"/>
  <c r="F275"/>
  <c r="F192"/>
  <c r="F148"/>
  <c r="F225"/>
  <c r="F202"/>
  <c r="F44"/>
  <c r="F146"/>
  <c r="F30"/>
  <c r="F46"/>
  <c r="F68"/>
  <c r="F175"/>
  <c r="F259"/>
  <c r="F198"/>
  <c r="F245"/>
  <c r="F81"/>
  <c r="F277"/>
  <c r="F191"/>
  <c r="F92"/>
  <c r="F173"/>
  <c r="F159"/>
  <c r="F105"/>
  <c r="F137"/>
  <c r="F26"/>
  <c r="F101"/>
  <c r="F163"/>
  <c r="F216"/>
  <c r="F183"/>
  <c r="F31"/>
  <c r="F197"/>
  <c r="F24"/>
  <c r="F150"/>
  <c r="F112"/>
  <c r="F63"/>
  <c r="F141"/>
  <c r="F246"/>
  <c r="F132"/>
  <c r="F231"/>
  <c r="F272"/>
  <c r="F270"/>
  <c r="F16"/>
  <c r="F69"/>
  <c r="F267"/>
  <c r="F13"/>
  <c r="F21"/>
  <c r="F156"/>
  <c r="F126"/>
  <c r="F3"/>
  <c r="F115"/>
  <c r="F147"/>
  <c r="F134"/>
  <c r="F265"/>
  <c r="F85"/>
  <c r="F285"/>
  <c r="F237"/>
  <c r="F239"/>
  <c r="F130"/>
  <c r="F184"/>
  <c r="F207"/>
  <c r="F11"/>
  <c r="F93"/>
  <c r="F62"/>
  <c r="F149"/>
  <c r="F214"/>
  <c r="F144"/>
  <c r="F109"/>
  <c r="F283"/>
  <c r="F133"/>
  <c r="F172"/>
  <c r="F76"/>
  <c r="F18"/>
  <c r="F256"/>
  <c r="F174"/>
  <c r="F15"/>
  <c r="F113"/>
  <c r="F211"/>
  <c r="F251"/>
  <c r="F271"/>
  <c r="F55"/>
  <c r="F165"/>
  <c r="F56"/>
  <c r="F200"/>
  <c r="F54"/>
  <c r="F61"/>
  <c r="F78"/>
  <c r="F213"/>
  <c r="F151"/>
  <c r="F79"/>
  <c r="F95"/>
  <c r="F189"/>
  <c r="F127"/>
  <c r="F12"/>
  <c r="F145"/>
  <c r="F99"/>
  <c r="F39"/>
  <c r="F153"/>
  <c r="F100"/>
  <c r="F96"/>
  <c r="F4"/>
  <c r="F80"/>
  <c r="F228"/>
  <c r="F249"/>
  <c r="F102"/>
  <c r="F179"/>
  <c r="F180"/>
  <c r="F128"/>
  <c r="F230"/>
  <c r="F6"/>
  <c r="F278"/>
  <c r="F188"/>
  <c r="F66"/>
  <c r="F71"/>
  <c r="F103"/>
  <c r="F181"/>
  <c r="F204"/>
  <c r="F212"/>
  <c r="F52"/>
  <c r="F110"/>
  <c r="F98"/>
  <c r="F94"/>
  <c r="F90"/>
  <c r="F279"/>
  <c r="F203"/>
  <c r="F7"/>
  <c r="F107"/>
  <c r="F157"/>
  <c r="F170"/>
  <c r="F281"/>
  <c r="F260"/>
  <c r="F241"/>
  <c r="F38"/>
  <c r="F235"/>
  <c r="F176"/>
  <c r="F244"/>
  <c r="F185"/>
  <c r="F269"/>
  <c r="F215"/>
  <c r="F221"/>
  <c r="F120"/>
  <c r="F229"/>
  <c r="F58"/>
  <c r="F108"/>
  <c r="F205"/>
  <c r="F193"/>
  <c r="F208"/>
  <c r="F248"/>
  <c r="F118"/>
  <c r="F266"/>
  <c r="F155"/>
  <c r="F89"/>
  <c r="F190"/>
  <c r="F35"/>
  <c r="F88"/>
  <c r="F27"/>
  <c r="F72"/>
  <c r="F206"/>
  <c r="F8"/>
  <c r="F261"/>
  <c r="F168"/>
  <c r="F17"/>
  <c r="F32"/>
  <c r="F162"/>
  <c r="F64"/>
  <c r="F284"/>
  <c r="F19"/>
  <c r="F232"/>
  <c r="F36"/>
  <c r="F75"/>
  <c r="F233"/>
  <c r="F87"/>
  <c r="F276"/>
  <c r="F243"/>
  <c r="F169"/>
  <c r="F122"/>
  <c r="F67"/>
  <c r="F161"/>
  <c r="F65"/>
  <c r="F280"/>
  <c r="F160"/>
  <c r="F22"/>
  <c r="F288"/>
  <c r="F20"/>
  <c r="F274"/>
  <c r="F217"/>
  <c r="F41"/>
  <c r="F286"/>
  <c r="F42"/>
  <c r="F48"/>
  <c r="F195"/>
  <c r="F187"/>
  <c r="F220"/>
  <c r="F264"/>
  <c r="F37"/>
  <c r="F119"/>
  <c r="F186"/>
  <c r="F140"/>
  <c r="F117"/>
  <c r="F252"/>
  <c r="F263"/>
  <c r="F10"/>
  <c r="F139"/>
  <c r="F250"/>
  <c r="F91"/>
  <c r="F218"/>
  <c r="F77"/>
  <c r="F154"/>
  <c r="F131"/>
  <c r="F116"/>
  <c r="F14"/>
  <c r="F194"/>
  <c r="F111"/>
  <c r="F29"/>
  <c r="F124"/>
  <c r="F53"/>
  <c r="F199"/>
  <c r="F262"/>
  <c r="G114" l="1"/>
  <c r="G178"/>
  <c r="G158"/>
  <c r="G85"/>
  <c r="G165"/>
  <c r="G225"/>
  <c r="G141"/>
  <c r="G31"/>
  <c r="G69"/>
  <c r="G73"/>
  <c r="G233"/>
  <c r="G75"/>
  <c r="G232"/>
  <c r="G228"/>
  <c r="G208"/>
  <c r="G159"/>
  <c r="G156"/>
  <c r="G13"/>
  <c r="G92"/>
  <c r="G135"/>
  <c r="G213"/>
  <c r="G122"/>
  <c r="G136"/>
  <c r="G234"/>
  <c r="G27"/>
  <c r="G35"/>
  <c r="G235"/>
  <c r="G186"/>
  <c r="G105"/>
  <c r="G187"/>
  <c r="G120"/>
  <c r="G104"/>
  <c r="G95"/>
  <c r="G151"/>
  <c r="G44"/>
  <c r="G193"/>
  <c r="G71"/>
  <c r="G188"/>
  <c r="G55"/>
  <c r="G6"/>
  <c r="G236"/>
  <c r="G28"/>
  <c r="G140"/>
  <c r="G238"/>
  <c r="G34"/>
  <c r="G177"/>
  <c r="G217"/>
  <c r="G189"/>
  <c r="G81"/>
  <c r="G7"/>
  <c r="G167"/>
  <c r="G87"/>
  <c r="G19"/>
  <c r="G191"/>
  <c r="G109"/>
  <c r="G214"/>
  <c r="G62"/>
  <c r="G11"/>
  <c r="G218"/>
  <c r="G249"/>
  <c r="G205"/>
  <c r="G4"/>
  <c r="G96"/>
  <c r="G184"/>
  <c r="G162"/>
  <c r="G183"/>
  <c r="G108"/>
  <c r="G171"/>
  <c r="G59"/>
  <c r="G74"/>
  <c r="H8"/>
  <c r="H11"/>
  <c r="H6"/>
  <c r="H292"/>
  <c r="H309"/>
  <c r="H312"/>
  <c r="H336"/>
  <c r="H339"/>
  <c r="H306"/>
  <c r="H340"/>
  <c r="H330"/>
  <c r="H296"/>
  <c r="H332"/>
  <c r="H302"/>
  <c r="H318"/>
  <c r="H334"/>
  <c r="F31" i="14"/>
  <c r="F30"/>
  <c r="F20"/>
  <c r="F32"/>
  <c r="F15"/>
  <c r="F26"/>
  <c r="F22"/>
  <c r="F49"/>
  <c r="F3"/>
  <c r="F25"/>
  <c r="F17"/>
  <c r="G45" i="8"/>
  <c r="G82"/>
  <c r="G97"/>
  <c r="G190"/>
  <c r="G139"/>
  <c r="G132"/>
  <c r="G246"/>
  <c r="G48"/>
  <c r="G176"/>
  <c r="G192"/>
  <c r="G201"/>
  <c r="G90"/>
  <c r="G36"/>
  <c r="G43"/>
  <c r="G147"/>
  <c r="G117"/>
  <c r="G37"/>
  <c r="G153"/>
  <c r="G41"/>
  <c r="G138"/>
  <c r="G67"/>
  <c r="G68"/>
  <c r="G8"/>
  <c r="G72"/>
  <c r="G182"/>
  <c r="G23"/>
  <c r="G131"/>
  <c r="G86"/>
  <c r="G215"/>
  <c r="G70"/>
  <c r="G16"/>
  <c r="G231"/>
  <c r="G196"/>
  <c r="G145"/>
  <c r="G243"/>
  <c r="G148"/>
  <c r="G134"/>
  <c r="G88"/>
  <c r="G89"/>
  <c r="G106"/>
  <c r="G77"/>
  <c r="G241"/>
  <c r="G115"/>
  <c r="G127"/>
  <c r="G24"/>
  <c r="G210"/>
  <c r="G26"/>
  <c r="G247"/>
  <c r="G227"/>
  <c r="G245"/>
  <c r="G209"/>
  <c r="G49"/>
  <c r="G211"/>
  <c r="G123"/>
  <c r="G133"/>
  <c r="G144"/>
  <c r="G149"/>
  <c r="G93"/>
  <c r="G207"/>
  <c r="G128"/>
  <c r="G250"/>
  <c r="G21"/>
  <c r="G220"/>
  <c r="G65"/>
  <c r="G169"/>
  <c r="G46"/>
  <c r="G56"/>
  <c r="G206"/>
  <c r="G57"/>
  <c r="G222"/>
  <c r="H4"/>
  <c r="H10"/>
  <c r="H328"/>
  <c r="H329"/>
  <c r="H333"/>
  <c r="H313"/>
  <c r="H314"/>
  <c r="H290"/>
  <c r="H324"/>
  <c r="H317"/>
  <c r="H341"/>
  <c r="H298"/>
  <c r="H294"/>
  <c r="H310"/>
  <c r="H326"/>
  <c r="H343"/>
  <c r="F35" i="14"/>
  <c r="F12"/>
  <c r="F9"/>
  <c r="F14"/>
  <c r="F27"/>
  <c r="F8"/>
  <c r="F44"/>
  <c r="F38"/>
  <c r="F48"/>
  <c r="F42"/>
  <c r="F21"/>
  <c r="I3" i="12"/>
  <c r="S36" i="9"/>
  <c r="V11" i="5"/>
  <c r="U11"/>
  <c r="Q11"/>
  <c r="R11" s="1"/>
  <c r="S11" s="1"/>
  <c r="G54" i="8"/>
  <c r="G251"/>
  <c r="G199"/>
  <c r="G60"/>
  <c r="G107"/>
  <c r="G14"/>
  <c r="G94"/>
  <c r="G110"/>
  <c r="G154"/>
  <c r="G100"/>
  <c r="G78"/>
  <c r="G242"/>
  <c r="G130"/>
  <c r="G39"/>
  <c r="G194"/>
  <c r="H293"/>
  <c r="H301"/>
  <c r="H307"/>
  <c r="H295"/>
  <c r="F11" i="14"/>
  <c r="F18"/>
  <c r="F23"/>
  <c r="Q23" i="5"/>
  <c r="R23" s="1"/>
  <c r="S23" s="1"/>
  <c r="U23"/>
  <c r="V23"/>
  <c r="V10"/>
  <c r="U10"/>
  <c r="F45" i="14"/>
  <c r="G51" i="8"/>
  <c r="G173"/>
  <c r="G113"/>
  <c r="G185"/>
  <c r="G66"/>
  <c r="G53"/>
  <c r="G42"/>
  <c r="G118"/>
  <c r="G124"/>
  <c r="G221"/>
  <c r="G198"/>
  <c r="G240"/>
  <c r="G83"/>
  <c r="G195"/>
  <c r="G223"/>
  <c r="H315"/>
  <c r="H322"/>
  <c r="H297"/>
  <c r="H303"/>
  <c r="F2" i="14"/>
  <c r="F4"/>
  <c r="V22" i="5"/>
  <c r="U22"/>
  <c r="F19" i="14"/>
  <c r="G219" i="8"/>
  <c r="G160"/>
  <c r="G230"/>
  <c r="G202"/>
  <c r="G64"/>
  <c r="G116"/>
  <c r="G126"/>
  <c r="G52"/>
  <c r="G152"/>
  <c r="G63"/>
  <c r="G25"/>
  <c r="G226"/>
  <c r="G166"/>
  <c r="G30"/>
  <c r="G125"/>
  <c r="H12"/>
  <c r="H299"/>
  <c r="H338"/>
  <c r="H320"/>
  <c r="H311"/>
  <c r="F50" i="14"/>
  <c r="F46"/>
  <c r="F28"/>
  <c r="F2" i="12"/>
  <c r="AC10" i="11"/>
  <c r="M4" s="1"/>
  <c r="P36" i="9" s="1"/>
  <c r="U36" s="1"/>
  <c r="N4" i="11"/>
  <c r="Q36" i="9" s="1"/>
  <c r="F47" i="14"/>
  <c r="Q5" i="5"/>
  <c r="R5" s="1"/>
  <c r="S5" s="1"/>
  <c r="V5"/>
  <c r="U5"/>
  <c r="F43" i="14"/>
  <c r="G217" i="10"/>
  <c r="G78"/>
  <c r="G142"/>
  <c r="G2"/>
  <c r="G73"/>
  <c r="G31"/>
  <c r="G8"/>
  <c r="G20"/>
  <c r="G88"/>
  <c r="G208"/>
  <c r="G9"/>
  <c r="G125"/>
  <c r="G178"/>
  <c r="G194"/>
  <c r="G113"/>
  <c r="G161"/>
  <c r="G246"/>
  <c r="G95"/>
  <c r="G176"/>
  <c r="G134"/>
  <c r="G181"/>
  <c r="G207"/>
  <c r="G77"/>
  <c r="G122"/>
  <c r="G165"/>
  <c r="G179"/>
  <c r="G210"/>
  <c r="G65"/>
  <c r="G182"/>
  <c r="G86"/>
  <c r="G17"/>
  <c r="G106"/>
  <c r="G248"/>
  <c r="G146"/>
  <c r="G171"/>
  <c r="G58"/>
  <c r="G104"/>
  <c r="G123"/>
  <c r="G51"/>
  <c r="G209"/>
  <c r="G68"/>
  <c r="G39"/>
  <c r="G94"/>
  <c r="G7"/>
  <c r="G21"/>
  <c r="G91"/>
  <c r="G249"/>
  <c r="G227"/>
  <c r="G50"/>
  <c r="G108"/>
  <c r="G186"/>
  <c r="G16"/>
  <c r="G152"/>
  <c r="G48"/>
  <c r="G138"/>
  <c r="G215"/>
  <c r="G87"/>
  <c r="G37"/>
  <c r="G224"/>
  <c r="G80"/>
  <c r="G132"/>
  <c r="G229"/>
  <c r="G12"/>
  <c r="G26"/>
  <c r="G71"/>
  <c r="G130"/>
  <c r="G110"/>
  <c r="G237"/>
  <c r="G203"/>
  <c r="G128"/>
  <c r="G157"/>
  <c r="G90"/>
  <c r="G175"/>
  <c r="G112"/>
  <c r="G24"/>
  <c r="G82"/>
  <c r="G101"/>
  <c r="G168"/>
  <c r="G193"/>
  <c r="G155"/>
  <c r="G15"/>
  <c r="G190"/>
  <c r="G250"/>
  <c r="G84"/>
  <c r="G75"/>
  <c r="G164"/>
  <c r="G221"/>
  <c r="G174"/>
  <c r="G240"/>
  <c r="G114"/>
  <c r="G131"/>
  <c r="G41"/>
  <c r="G40"/>
  <c r="G92"/>
  <c r="G36"/>
  <c r="G72"/>
  <c r="G28"/>
  <c r="G57"/>
  <c r="G205"/>
  <c r="G74"/>
  <c r="G173"/>
  <c r="G169"/>
  <c r="G60"/>
  <c r="G93"/>
  <c r="G56"/>
  <c r="G11"/>
  <c r="G245"/>
  <c r="G231"/>
  <c r="G177"/>
  <c r="G5"/>
  <c r="G111"/>
  <c r="G4"/>
  <c r="G144"/>
  <c r="G162"/>
  <c r="G6"/>
  <c r="G189"/>
  <c r="G124"/>
  <c r="G66"/>
  <c r="G216"/>
  <c r="G64"/>
  <c r="G211"/>
  <c r="G172"/>
  <c r="G62"/>
  <c r="G23"/>
  <c r="G35"/>
  <c r="G153"/>
  <c r="G214"/>
  <c r="G49"/>
  <c r="G3"/>
  <c r="G14"/>
  <c r="G10"/>
  <c r="G70"/>
  <c r="G33"/>
  <c r="G200"/>
  <c r="G141"/>
  <c r="G99"/>
  <c r="G247"/>
  <c r="G197"/>
  <c r="G118"/>
  <c r="G183"/>
  <c r="G119"/>
  <c r="G136"/>
  <c r="G83"/>
  <c r="G116"/>
  <c r="G236"/>
  <c r="G18"/>
  <c r="G103"/>
  <c r="G185"/>
  <c r="G120"/>
  <c r="G220"/>
  <c r="G139"/>
  <c r="G228"/>
  <c r="G158"/>
  <c r="G187"/>
  <c r="G232"/>
  <c r="G239"/>
  <c r="G225"/>
  <c r="G22"/>
  <c r="G117"/>
  <c r="G98"/>
  <c r="G199"/>
  <c r="G213"/>
  <c r="G170"/>
  <c r="G243"/>
  <c r="G13"/>
  <c r="G163"/>
  <c r="G196"/>
  <c r="G223"/>
  <c r="G160"/>
  <c r="G69"/>
  <c r="G53"/>
  <c r="G76"/>
  <c r="G235"/>
  <c r="G89"/>
  <c r="G81"/>
  <c r="G34"/>
  <c r="G242"/>
  <c r="G129"/>
  <c r="G61"/>
  <c r="G206"/>
  <c r="G19"/>
  <c r="G226"/>
  <c r="G166"/>
  <c r="G59"/>
  <c r="G29"/>
  <c r="G204"/>
  <c r="G140"/>
  <c r="G212"/>
  <c r="G180"/>
  <c r="G100"/>
  <c r="G25"/>
  <c r="G218"/>
  <c r="G201"/>
  <c r="G143"/>
  <c r="G159"/>
  <c r="G198"/>
  <c r="G47"/>
  <c r="G105"/>
  <c r="G79"/>
  <c r="G38"/>
  <c r="G222"/>
  <c r="G30"/>
  <c r="G233"/>
  <c r="G43"/>
  <c r="G195"/>
  <c r="G45"/>
  <c r="G149"/>
  <c r="G121"/>
  <c r="G145"/>
  <c r="G167"/>
  <c r="G52"/>
  <c r="G46"/>
  <c r="G27"/>
  <c r="G63"/>
  <c r="G202"/>
  <c r="G126"/>
  <c r="G230"/>
  <c r="G44"/>
  <c r="G184"/>
  <c r="G96"/>
  <c r="G97"/>
  <c r="G147"/>
  <c r="G150"/>
  <c r="G238"/>
  <c r="G85"/>
  <c r="G151"/>
  <c r="G241"/>
  <c r="G109"/>
  <c r="G32"/>
  <c r="G115"/>
  <c r="G55"/>
  <c r="G133"/>
  <c r="G251"/>
  <c r="G135"/>
  <c r="G42"/>
  <c r="G137"/>
  <c r="G192"/>
  <c r="G191"/>
  <c r="G234"/>
  <c r="G244"/>
  <c r="G156"/>
  <c r="G188"/>
  <c r="G102"/>
  <c r="G148"/>
  <c r="G127"/>
  <c r="G154"/>
  <c r="G54"/>
  <c r="G107"/>
  <c r="G219"/>
  <c r="G67"/>
  <c r="V4" i="5"/>
  <c r="U4"/>
  <c r="I2" i="6" s="1"/>
  <c r="G9" i="8"/>
  <c r="G58"/>
  <c r="G79"/>
  <c r="G224"/>
  <c r="G203"/>
  <c r="G32"/>
  <c r="G179"/>
  <c r="G216"/>
  <c r="G212"/>
  <c r="G237"/>
  <c r="G112"/>
  <c r="G170"/>
  <c r="G98"/>
  <c r="G150"/>
  <c r="G143"/>
  <c r="G84"/>
  <c r="H13"/>
  <c r="H300"/>
  <c r="H289"/>
  <c r="H331"/>
  <c r="H319"/>
  <c r="F34" i="14"/>
  <c r="F41"/>
  <c r="F24"/>
  <c r="G126" i="15"/>
  <c r="G133"/>
  <c r="G40"/>
  <c r="G57"/>
  <c r="G86"/>
  <c r="G78"/>
  <c r="G56"/>
  <c r="G147"/>
  <c r="G138"/>
  <c r="G211"/>
  <c r="G199"/>
  <c r="G21"/>
  <c r="G82"/>
  <c r="G119"/>
  <c r="G146"/>
  <c r="G240"/>
  <c r="G164"/>
  <c r="G54"/>
  <c r="G123"/>
  <c r="G45"/>
  <c r="G116"/>
  <c r="G178"/>
  <c r="G73"/>
  <c r="G101"/>
  <c r="G157"/>
  <c r="G251"/>
  <c r="G201"/>
  <c r="G200"/>
  <c r="G55"/>
  <c r="G227"/>
  <c r="G166"/>
  <c r="G6"/>
  <c r="G144"/>
  <c r="G145"/>
  <c r="G110"/>
  <c r="G212"/>
  <c r="G51"/>
  <c r="G8"/>
  <c r="G230"/>
  <c r="G213"/>
  <c r="G91"/>
  <c r="G44"/>
  <c r="G177"/>
  <c r="G79"/>
  <c r="G85"/>
  <c r="G180"/>
  <c r="G248"/>
  <c r="G3"/>
  <c r="G112"/>
  <c r="G39"/>
  <c r="G106"/>
  <c r="G31"/>
  <c r="G234"/>
  <c r="G37"/>
  <c r="G188"/>
  <c r="G7"/>
  <c r="G87"/>
  <c r="G89"/>
  <c r="G132"/>
  <c r="G120"/>
  <c r="G66"/>
  <c r="G143"/>
  <c r="G12"/>
  <c r="G36"/>
  <c r="G175"/>
  <c r="G209"/>
  <c r="G241"/>
  <c r="G62"/>
  <c r="G176"/>
  <c r="G171"/>
  <c r="G5"/>
  <c r="G183"/>
  <c r="G90"/>
  <c r="G170"/>
  <c r="G189"/>
  <c r="G104"/>
  <c r="G93"/>
  <c r="G10"/>
  <c r="G20"/>
  <c r="G229"/>
  <c r="G151"/>
  <c r="G22"/>
  <c r="G88"/>
  <c r="G162"/>
  <c r="G169"/>
  <c r="G193"/>
  <c r="G206"/>
  <c r="G172"/>
  <c r="G238"/>
  <c r="G114"/>
  <c r="G65"/>
  <c r="G192"/>
  <c r="G168"/>
  <c r="G181"/>
  <c r="G108"/>
  <c r="G228"/>
  <c r="G208"/>
  <c r="G207"/>
  <c r="G52"/>
  <c r="G214"/>
  <c r="G215"/>
  <c r="G191"/>
  <c r="G141"/>
  <c r="G222"/>
  <c r="G148"/>
  <c r="G118"/>
  <c r="G217"/>
  <c r="G124"/>
  <c r="G243"/>
  <c r="G156"/>
  <c r="G186"/>
  <c r="G219"/>
  <c r="G159"/>
  <c r="G179"/>
  <c r="G121"/>
  <c r="G160"/>
  <c r="G194"/>
  <c r="G41"/>
  <c r="G244"/>
  <c r="G96"/>
  <c r="G28"/>
  <c r="G113"/>
  <c r="G216"/>
  <c r="G53"/>
  <c r="G60"/>
  <c r="G58"/>
  <c r="G185"/>
  <c r="G105"/>
  <c r="G94"/>
  <c r="G236"/>
  <c r="G174"/>
  <c r="G140"/>
  <c r="G30"/>
  <c r="G13"/>
  <c r="G218"/>
  <c r="G167"/>
  <c r="G99"/>
  <c r="G35"/>
  <c r="G203"/>
  <c r="G173"/>
  <c r="G11"/>
  <c r="G158"/>
  <c r="G95"/>
  <c r="G232"/>
  <c r="G161"/>
  <c r="G210"/>
  <c r="G15"/>
  <c r="G142"/>
  <c r="G70"/>
  <c r="G115"/>
  <c r="G103"/>
  <c r="G249"/>
  <c r="G150"/>
  <c r="G16"/>
  <c r="G153"/>
  <c r="G34"/>
  <c r="G182"/>
  <c r="G205"/>
  <c r="G74"/>
  <c r="G77"/>
  <c r="G49"/>
  <c r="G233"/>
  <c r="G67"/>
  <c r="G47"/>
  <c r="G136"/>
  <c r="G242"/>
  <c r="G135"/>
  <c r="G81"/>
  <c r="G195"/>
  <c r="G202"/>
  <c r="G98"/>
  <c r="G165"/>
  <c r="G139"/>
  <c r="G111"/>
  <c r="G102"/>
  <c r="G61"/>
  <c r="G107"/>
  <c r="G187"/>
  <c r="G223"/>
  <c r="G155"/>
  <c r="G25"/>
  <c r="G32"/>
  <c r="G225"/>
  <c r="G196"/>
  <c r="G43"/>
  <c r="G69"/>
  <c r="G235"/>
  <c r="G137"/>
  <c r="G130"/>
  <c r="G184"/>
  <c r="G71"/>
  <c r="G129"/>
  <c r="G46"/>
  <c r="G204"/>
  <c r="G128"/>
  <c r="G84"/>
  <c r="G33"/>
  <c r="G48"/>
  <c r="G75"/>
  <c r="G125"/>
  <c r="G4"/>
  <c r="G122"/>
  <c r="G163"/>
  <c r="G27"/>
  <c r="G68"/>
  <c r="G152"/>
  <c r="G154"/>
  <c r="G247"/>
  <c r="G9"/>
  <c r="G83"/>
  <c r="G117"/>
  <c r="G29"/>
  <c r="G220"/>
  <c r="G100"/>
  <c r="G231"/>
  <c r="G14"/>
  <c r="G38"/>
  <c r="G224"/>
  <c r="G97"/>
  <c r="G72"/>
  <c r="G80"/>
  <c r="G245"/>
  <c r="G42"/>
  <c r="G23"/>
  <c r="G59"/>
  <c r="G237"/>
  <c r="G109"/>
  <c r="G19"/>
  <c r="G197"/>
  <c r="G250"/>
  <c r="G221"/>
  <c r="G50"/>
  <c r="G26"/>
  <c r="G24"/>
  <c r="G190"/>
  <c r="G246"/>
  <c r="G226"/>
  <c r="G18"/>
  <c r="G149"/>
  <c r="G198"/>
  <c r="G17"/>
  <c r="G239"/>
  <c r="G76"/>
  <c r="G92"/>
  <c r="G134"/>
  <c r="G2"/>
  <c r="G63"/>
  <c r="G64"/>
  <c r="G131"/>
  <c r="G127"/>
  <c r="G164" i="8"/>
  <c r="G229"/>
  <c r="G161"/>
  <c r="G38"/>
  <c r="G20"/>
  <c r="G17"/>
  <c r="G80"/>
  <c r="G163"/>
  <c r="G204"/>
  <c r="G91"/>
  <c r="G12"/>
  <c r="G175"/>
  <c r="G15"/>
  <c r="G111"/>
  <c r="G121"/>
  <c r="G180"/>
  <c r="H316"/>
  <c r="H304"/>
  <c r="H342"/>
  <c r="H327"/>
  <c r="F29" i="14"/>
  <c r="F37"/>
  <c r="G165"/>
  <c r="G28"/>
  <c r="G105"/>
  <c r="G4"/>
  <c r="G60"/>
  <c r="G241"/>
  <c r="G85"/>
  <c r="G151"/>
  <c r="G53"/>
  <c r="G23"/>
  <c r="G94"/>
  <c r="G198"/>
  <c r="G131"/>
  <c r="G236"/>
  <c r="G80"/>
  <c r="G115"/>
  <c r="G233"/>
  <c r="G14"/>
  <c r="G42"/>
  <c r="G129"/>
  <c r="G245"/>
  <c r="G6"/>
  <c r="G158"/>
  <c r="G223"/>
  <c r="G219"/>
  <c r="G19"/>
  <c r="G111"/>
  <c r="G46"/>
  <c r="G2"/>
  <c r="G104"/>
  <c r="G93"/>
  <c r="G189"/>
  <c r="G11"/>
  <c r="G208"/>
  <c r="G199"/>
  <c r="G36"/>
  <c r="G13"/>
  <c r="G84"/>
  <c r="G121"/>
  <c r="G31"/>
  <c r="G156"/>
  <c r="G184"/>
  <c r="G239"/>
  <c r="G27"/>
  <c r="G73"/>
  <c r="G15"/>
  <c r="G186"/>
  <c r="G58"/>
  <c r="G195"/>
  <c r="G33"/>
  <c r="G202"/>
  <c r="G144"/>
  <c r="G59"/>
  <c r="G171"/>
  <c r="G45"/>
  <c r="G206"/>
  <c r="G228"/>
  <c r="G150"/>
  <c r="G230"/>
  <c r="G203"/>
  <c r="G86"/>
  <c r="G139"/>
  <c r="G177"/>
  <c r="G143"/>
  <c r="G119"/>
  <c r="G20"/>
  <c r="G191"/>
  <c r="G88"/>
  <c r="G91"/>
  <c r="G134"/>
  <c r="G133"/>
  <c r="G187"/>
  <c r="G153"/>
  <c r="G246"/>
  <c r="G67"/>
  <c r="G194"/>
  <c r="G49"/>
  <c r="G63"/>
  <c r="G140"/>
  <c r="G220"/>
  <c r="G215"/>
  <c r="G172"/>
  <c r="G157"/>
  <c r="G57"/>
  <c r="G218"/>
  <c r="G48"/>
  <c r="G51"/>
  <c r="G250"/>
  <c r="G18"/>
  <c r="G235"/>
  <c r="G145"/>
  <c r="G167"/>
  <c r="G182"/>
  <c r="G100"/>
  <c r="G22"/>
  <c r="G211"/>
  <c r="G149"/>
  <c r="G212"/>
  <c r="G8"/>
  <c r="G26"/>
  <c r="G176"/>
  <c r="G97"/>
  <c r="G21"/>
  <c r="G243"/>
  <c r="G103"/>
  <c r="G43"/>
  <c r="G114"/>
  <c r="G169"/>
  <c r="G66"/>
  <c r="G159"/>
  <c r="G193"/>
  <c r="G244"/>
  <c r="G200"/>
  <c r="G32"/>
  <c r="G183"/>
  <c r="G9"/>
  <c r="G217"/>
  <c r="G29"/>
  <c r="G24"/>
  <c r="G107"/>
  <c r="G162"/>
  <c r="G41"/>
  <c r="G161"/>
  <c r="G136"/>
  <c r="G112"/>
  <c r="G81"/>
  <c r="G175"/>
  <c r="G209"/>
  <c r="G170"/>
  <c r="G65"/>
  <c r="G25"/>
  <c r="G154"/>
  <c r="G30"/>
  <c r="G249"/>
  <c r="G178"/>
  <c r="G72"/>
  <c r="G16"/>
  <c r="G92"/>
  <c r="G163"/>
  <c r="G96"/>
  <c r="G251"/>
  <c r="G40"/>
  <c r="G47"/>
  <c r="G123"/>
  <c r="G222"/>
  <c r="G152"/>
  <c r="G166"/>
  <c r="G39"/>
  <c r="G113"/>
  <c r="G214"/>
  <c r="G108"/>
  <c r="G17"/>
  <c r="G106"/>
  <c r="G192"/>
  <c r="G120"/>
  <c r="G128"/>
  <c r="G147"/>
  <c r="G70"/>
  <c r="G5"/>
  <c r="G76"/>
  <c r="G181"/>
  <c r="G216"/>
  <c r="G110"/>
  <c r="G207"/>
  <c r="G205"/>
  <c r="G87"/>
  <c r="G101"/>
  <c r="G164"/>
  <c r="G34"/>
  <c r="G160"/>
  <c r="G109"/>
  <c r="G238"/>
  <c r="G234"/>
  <c r="G242"/>
  <c r="G190"/>
  <c r="G142"/>
  <c r="G225"/>
  <c r="G201"/>
  <c r="G141"/>
  <c r="G232"/>
  <c r="G213"/>
  <c r="G126"/>
  <c r="G240"/>
  <c r="G7"/>
  <c r="G55"/>
  <c r="G127"/>
  <c r="G3"/>
  <c r="G197"/>
  <c r="G99"/>
  <c r="G188"/>
  <c r="G10"/>
  <c r="G185"/>
  <c r="G118"/>
  <c r="G132"/>
  <c r="G38"/>
  <c r="G173"/>
  <c r="G137"/>
  <c r="G75"/>
  <c r="G125"/>
  <c r="G102"/>
  <c r="G135"/>
  <c r="G61"/>
  <c r="G62"/>
  <c r="G247"/>
  <c r="G180"/>
  <c r="G138"/>
  <c r="G79"/>
  <c r="G155"/>
  <c r="G71"/>
  <c r="G52"/>
  <c r="G122"/>
  <c r="G56"/>
  <c r="G98"/>
  <c r="G229"/>
  <c r="G237"/>
  <c r="G35"/>
  <c r="G37"/>
  <c r="G226"/>
  <c r="G116"/>
  <c r="G82"/>
  <c r="G90"/>
  <c r="G68"/>
  <c r="G248"/>
  <c r="G50"/>
  <c r="G124"/>
  <c r="G89"/>
  <c r="G117"/>
  <c r="G227"/>
  <c r="G130"/>
  <c r="G12"/>
  <c r="G231"/>
  <c r="G44"/>
  <c r="G174"/>
  <c r="G210"/>
  <c r="G146"/>
  <c r="G196"/>
  <c r="G64"/>
  <c r="G69"/>
  <c r="G221"/>
  <c r="G224"/>
  <c r="G78"/>
  <c r="G74"/>
  <c r="G83"/>
  <c r="G148"/>
  <c r="G204"/>
  <c r="G54"/>
  <c r="G77"/>
  <c r="G168"/>
  <c r="G179"/>
  <c r="G95"/>
  <c r="V16" i="5"/>
  <c r="U16"/>
  <c r="F10" i="14"/>
  <c r="I5" i="12"/>
  <c r="F219" s="1"/>
  <c r="S48" i="9"/>
  <c r="G40" i="8"/>
  <c r="G50"/>
  <c r="G61"/>
  <c r="G155"/>
  <c r="G168"/>
  <c r="G101"/>
  <c r="G181"/>
  <c r="G129"/>
  <c r="G244"/>
  <c r="G174"/>
  <c r="G76"/>
  <c r="G18"/>
  <c r="G197"/>
  <c r="G10"/>
  <c r="H9"/>
  <c r="H325"/>
  <c r="H305"/>
  <c r="H308"/>
  <c r="H335"/>
  <c r="F51" i="14"/>
  <c r="F36"/>
  <c r="V28" i="5"/>
  <c r="U28"/>
  <c r="F13" i="14"/>
  <c r="N16" i="11"/>
  <c r="Q48" i="9" s="1"/>
  <c r="AC22" i="11"/>
  <c r="M16" s="1"/>
  <c r="P48" i="9" s="1"/>
  <c r="U48" s="1"/>
  <c r="G33" i="8"/>
  <c r="G99"/>
  <c r="G157"/>
  <c r="G22"/>
  <c r="G119"/>
  <c r="G102"/>
  <c r="G239"/>
  <c r="G137"/>
  <c r="G103"/>
  <c r="G248"/>
  <c r="G146"/>
  <c r="G200"/>
  <c r="G172"/>
  <c r="G29"/>
  <c r="G142"/>
  <c r="H7"/>
  <c r="H291"/>
  <c r="H323"/>
  <c r="H321"/>
  <c r="F16" i="14"/>
  <c r="F33"/>
  <c r="F40"/>
  <c r="F53" i="12" l="1"/>
  <c r="F213"/>
  <c r="F234"/>
  <c r="F307"/>
  <c r="F56"/>
  <c r="F103"/>
  <c r="F67"/>
  <c r="F180"/>
  <c r="F169"/>
  <c r="F144"/>
  <c r="F277"/>
  <c r="F294"/>
  <c r="F135"/>
  <c r="F210"/>
  <c r="F13"/>
  <c r="F75"/>
  <c r="F191"/>
  <c r="F32"/>
  <c r="F239"/>
  <c r="F298"/>
  <c r="F96"/>
  <c r="F71"/>
  <c r="F109"/>
  <c r="F163"/>
  <c r="F112"/>
  <c r="F306"/>
  <c r="F120"/>
  <c r="F61"/>
  <c r="F284"/>
  <c r="F8"/>
  <c r="F143"/>
  <c r="F108"/>
  <c r="F39"/>
  <c r="F295"/>
  <c r="F253"/>
  <c r="F55"/>
  <c r="F259"/>
  <c r="F176"/>
  <c r="F198"/>
  <c r="F64"/>
  <c r="F200"/>
  <c r="F153"/>
  <c r="F161"/>
  <c r="F280"/>
  <c r="F90"/>
  <c r="F291"/>
  <c r="F57"/>
  <c r="F261"/>
  <c r="F129"/>
  <c r="F188"/>
  <c r="F111"/>
  <c r="F263"/>
  <c r="F58"/>
  <c r="F265"/>
  <c r="F177"/>
  <c r="F217"/>
  <c r="F172"/>
  <c r="F160"/>
  <c r="F182"/>
  <c r="F14"/>
  <c r="F170"/>
  <c r="F94"/>
  <c r="F157"/>
  <c r="F47"/>
  <c r="F66"/>
  <c r="F54"/>
  <c r="F238"/>
  <c r="F202"/>
  <c r="F165"/>
  <c r="F250"/>
  <c r="F305"/>
  <c r="F147"/>
  <c r="F126"/>
  <c r="F10"/>
  <c r="F162"/>
  <c r="F296"/>
  <c r="F164"/>
  <c r="F166"/>
  <c r="F50"/>
  <c r="F137"/>
  <c r="F7"/>
  <c r="F31"/>
  <c r="F288"/>
  <c r="F80"/>
  <c r="F99"/>
  <c r="F82"/>
  <c r="F184"/>
  <c r="F232"/>
  <c r="F211"/>
  <c r="F279"/>
  <c r="F209"/>
  <c r="F17"/>
  <c r="F78"/>
  <c r="F244"/>
  <c r="F159"/>
  <c r="F225"/>
  <c r="F212"/>
  <c r="F11"/>
  <c r="F254"/>
  <c r="F178"/>
  <c r="F30"/>
  <c r="F304"/>
  <c r="F122"/>
  <c r="F76"/>
  <c r="F218"/>
  <c r="F233"/>
  <c r="F63"/>
  <c r="F155"/>
  <c r="F105"/>
  <c r="F228"/>
  <c r="F262"/>
  <c r="F206"/>
  <c r="F85"/>
  <c r="F49"/>
  <c r="F297"/>
  <c r="F257"/>
  <c r="F34"/>
  <c r="F190"/>
  <c r="F243"/>
  <c r="F138"/>
  <c r="F46"/>
  <c r="F299"/>
  <c r="F140"/>
  <c r="F117"/>
  <c r="F20"/>
  <c r="F289"/>
  <c r="F23"/>
  <c r="F100"/>
  <c r="F247"/>
  <c r="F235"/>
  <c r="F114"/>
  <c r="F168"/>
  <c r="F156"/>
  <c r="F42"/>
  <c r="F62"/>
  <c r="F260"/>
  <c r="F95"/>
  <c r="F48"/>
  <c r="F285"/>
  <c r="F245"/>
  <c r="F224"/>
  <c r="F252"/>
  <c r="F272"/>
  <c r="F148"/>
  <c r="I278" i="6"/>
  <c r="I266"/>
  <c r="I45"/>
  <c r="I213"/>
  <c r="I217"/>
  <c r="I114"/>
  <c r="I132"/>
  <c r="I98"/>
  <c r="I39"/>
  <c r="I229"/>
  <c r="I46"/>
  <c r="I111"/>
  <c r="I102"/>
  <c r="I79"/>
  <c r="I116"/>
  <c r="I190"/>
  <c r="I118"/>
  <c r="I239"/>
  <c r="I195"/>
  <c r="I52"/>
  <c r="I47"/>
  <c r="I22"/>
  <c r="I26"/>
  <c r="I290"/>
  <c r="I6"/>
  <c r="I62"/>
  <c r="I244"/>
  <c r="I242"/>
  <c r="I174"/>
  <c r="I16"/>
  <c r="I117"/>
  <c r="I201"/>
  <c r="I84"/>
  <c r="I198"/>
  <c r="I81"/>
  <c r="I230"/>
  <c r="I257"/>
  <c r="I207"/>
  <c r="I55"/>
  <c r="I162"/>
  <c r="I184"/>
  <c r="I138"/>
  <c r="I126"/>
  <c r="I87"/>
  <c r="I110"/>
  <c r="I160"/>
  <c r="I197"/>
  <c r="I125"/>
  <c r="I60"/>
  <c r="I246"/>
  <c r="I163"/>
  <c r="I262"/>
  <c r="I284"/>
  <c r="I143"/>
  <c r="I212"/>
  <c r="I170"/>
  <c r="I234"/>
  <c r="I56"/>
  <c r="I37"/>
  <c r="I36"/>
  <c r="I67"/>
  <c r="I253"/>
  <c r="I7"/>
  <c r="I3"/>
  <c r="I144"/>
  <c r="I214"/>
  <c r="I161"/>
  <c r="I188"/>
  <c r="I10"/>
  <c r="I218"/>
  <c r="I203"/>
  <c r="I159"/>
  <c r="I206"/>
  <c r="I73"/>
  <c r="I44"/>
  <c r="I256"/>
  <c r="I75"/>
  <c r="I53"/>
  <c r="I70"/>
  <c r="I200"/>
  <c r="I100"/>
  <c r="I72"/>
  <c r="I121"/>
  <c r="I276"/>
  <c r="I273"/>
  <c r="I175"/>
  <c r="I181"/>
  <c r="I24"/>
  <c r="I48"/>
  <c r="I8"/>
  <c r="I107"/>
  <c r="I156"/>
  <c r="I142"/>
  <c r="I166"/>
  <c r="I224"/>
  <c r="I19"/>
  <c r="I254"/>
  <c r="I287"/>
  <c r="I215"/>
  <c r="I85"/>
  <c r="I32"/>
  <c r="I96"/>
  <c r="I288"/>
  <c r="I289"/>
  <c r="I225"/>
  <c r="I148"/>
  <c r="I255"/>
  <c r="I237"/>
  <c r="I91"/>
  <c r="I41"/>
  <c r="I101"/>
  <c r="I178"/>
  <c r="I220"/>
  <c r="I187"/>
  <c r="I245"/>
  <c r="I232"/>
  <c r="I104"/>
  <c r="I68"/>
  <c r="I153"/>
  <c r="I222"/>
  <c r="I186"/>
  <c r="I97"/>
  <c r="I74"/>
  <c r="I17"/>
  <c r="I152"/>
  <c r="I139"/>
  <c r="I274"/>
  <c r="I291"/>
  <c r="I209"/>
  <c r="I145"/>
  <c r="I77"/>
  <c r="I30"/>
  <c r="I235"/>
  <c r="I134"/>
  <c r="I171"/>
  <c r="I51"/>
  <c r="I115"/>
  <c r="I260"/>
  <c r="I131"/>
  <c r="I57"/>
  <c r="I269"/>
  <c r="I275"/>
  <c r="I199"/>
  <c r="I236"/>
  <c r="I158"/>
  <c r="I223"/>
  <c r="I11"/>
  <c r="I109"/>
  <c r="I167"/>
  <c r="I280"/>
  <c r="I286"/>
  <c r="I94"/>
  <c r="I204"/>
  <c r="I69"/>
  <c r="I250"/>
  <c r="I252"/>
  <c r="I23"/>
  <c r="I137"/>
  <c r="I78"/>
  <c r="I90"/>
  <c r="I123"/>
  <c r="I150"/>
  <c r="I193"/>
  <c r="I88"/>
  <c r="I191"/>
  <c r="I120"/>
  <c r="I50"/>
  <c r="I71"/>
  <c r="I66"/>
  <c r="I99"/>
  <c r="I43"/>
  <c r="I133"/>
  <c r="I221"/>
  <c r="I172"/>
  <c r="I177"/>
  <c r="I42"/>
  <c r="I205"/>
  <c r="I268"/>
  <c r="I31"/>
  <c r="I196"/>
  <c r="I25"/>
  <c r="I267"/>
  <c r="I4"/>
  <c r="I258"/>
  <c r="I95"/>
  <c r="I103"/>
  <c r="I285"/>
  <c r="I83"/>
  <c r="I92"/>
  <c r="I210"/>
  <c r="I216"/>
  <c r="I12"/>
  <c r="I248"/>
  <c r="I136"/>
  <c r="I272"/>
  <c r="I270"/>
  <c r="I231"/>
  <c r="I29"/>
  <c r="I108"/>
  <c r="I146"/>
  <c r="I227"/>
  <c r="I208"/>
  <c r="I240"/>
  <c r="I58"/>
  <c r="I251"/>
  <c r="I151"/>
  <c r="I93"/>
  <c r="I119"/>
  <c r="I169"/>
  <c r="I61"/>
  <c r="I20"/>
  <c r="I76"/>
  <c r="I281"/>
  <c r="I277"/>
  <c r="I105"/>
  <c r="I28"/>
  <c r="I261"/>
  <c r="I113"/>
  <c r="I238"/>
  <c r="I106"/>
  <c r="I124"/>
  <c r="I33"/>
  <c r="I89"/>
  <c r="I147"/>
  <c r="I82"/>
  <c r="I15"/>
  <c r="I155"/>
  <c r="I247"/>
  <c r="I122"/>
  <c r="I165"/>
  <c r="I34"/>
  <c r="I127"/>
  <c r="I63"/>
  <c r="I128"/>
  <c r="I49"/>
  <c r="I279"/>
  <c r="I35"/>
  <c r="I149"/>
  <c r="I194"/>
  <c r="I80"/>
  <c r="I264"/>
  <c r="I86"/>
  <c r="I241"/>
  <c r="I157"/>
  <c r="I219"/>
  <c r="I27"/>
  <c r="I38"/>
  <c r="I183"/>
  <c r="I54"/>
  <c r="I189"/>
  <c r="I173"/>
  <c r="I259"/>
  <c r="I129"/>
  <c r="I112"/>
  <c r="I14"/>
  <c r="I9"/>
  <c r="I21"/>
  <c r="I249"/>
  <c r="I211"/>
  <c r="I265"/>
  <c r="I271"/>
  <c r="I202"/>
  <c r="I179"/>
  <c r="I64"/>
  <c r="I180"/>
  <c r="I233"/>
  <c r="I59"/>
  <c r="I263"/>
  <c r="I164"/>
  <c r="I154"/>
  <c r="I243"/>
  <c r="I130"/>
  <c r="I228"/>
  <c r="I283"/>
  <c r="I18"/>
  <c r="I141"/>
  <c r="I13"/>
  <c r="I140"/>
  <c r="I168"/>
  <c r="I282"/>
  <c r="I135"/>
  <c r="I176"/>
  <c r="I185"/>
  <c r="I226"/>
  <c r="I40"/>
  <c r="I192"/>
  <c r="I65"/>
  <c r="I5"/>
  <c r="I182"/>
  <c r="F179" i="12"/>
  <c r="F37"/>
  <c r="F33"/>
  <c r="F197"/>
  <c r="F60"/>
  <c r="F282"/>
  <c r="F300"/>
  <c r="F43"/>
  <c r="F286"/>
  <c r="F158"/>
  <c r="F123"/>
  <c r="F127"/>
  <c r="F204"/>
  <c r="F199"/>
  <c r="F68"/>
  <c r="F246"/>
  <c r="F215"/>
  <c r="F258"/>
  <c r="F88"/>
  <c r="F72"/>
  <c r="F69"/>
  <c r="F52"/>
  <c r="F27"/>
  <c r="F93"/>
  <c r="F231"/>
  <c r="F293"/>
  <c r="F45"/>
  <c r="F116"/>
  <c r="F174"/>
  <c r="F273"/>
  <c r="F145"/>
  <c r="F256"/>
  <c r="F130"/>
  <c r="F267"/>
  <c r="F292"/>
  <c r="F6"/>
  <c r="F242"/>
  <c r="F227"/>
  <c r="F16"/>
  <c r="F150"/>
  <c r="F266"/>
  <c r="F203"/>
  <c r="F21"/>
  <c r="F236"/>
  <c r="F281"/>
  <c r="F192"/>
  <c r="F223"/>
  <c r="F104"/>
  <c r="F19"/>
  <c r="F167"/>
  <c r="F205"/>
  <c r="F121"/>
  <c r="F132"/>
  <c r="F84"/>
  <c r="F15"/>
  <c r="F97"/>
  <c r="F115"/>
  <c r="F283"/>
  <c r="F230"/>
  <c r="F226"/>
  <c r="F28"/>
  <c r="F175"/>
  <c r="F91"/>
  <c r="F141"/>
  <c r="F185"/>
  <c r="F36"/>
  <c r="F118"/>
  <c r="F35"/>
  <c r="F237"/>
  <c r="F24"/>
  <c r="F92"/>
  <c r="F41"/>
  <c r="F302"/>
  <c r="F171"/>
  <c r="F124"/>
  <c r="F18"/>
  <c r="F98"/>
  <c r="F59"/>
  <c r="F201"/>
  <c r="F151"/>
  <c r="F4"/>
  <c r="F73"/>
  <c r="F70"/>
  <c r="F187"/>
  <c r="F271"/>
  <c r="F301"/>
  <c r="F83"/>
  <c r="F74"/>
  <c r="F107"/>
  <c r="F290"/>
  <c r="F214"/>
  <c r="F220"/>
  <c r="F268"/>
  <c r="F5"/>
  <c r="F274"/>
  <c r="F25"/>
  <c r="F128"/>
  <c r="F131"/>
  <c r="F264"/>
  <c r="F221"/>
  <c r="F241"/>
  <c r="F119"/>
  <c r="F102"/>
  <c r="F270"/>
  <c r="F194"/>
  <c r="F51"/>
  <c r="F125"/>
  <c r="F278"/>
  <c r="F240"/>
  <c r="F38"/>
  <c r="F139"/>
  <c r="F287"/>
  <c r="F207"/>
  <c r="F154"/>
  <c r="F22"/>
  <c r="F183"/>
  <c r="F3"/>
  <c r="F65"/>
  <c r="F229"/>
  <c r="F255"/>
  <c r="F193"/>
  <c r="F113"/>
  <c r="F303"/>
  <c r="F216"/>
  <c r="F29"/>
  <c r="F146"/>
  <c r="F189"/>
  <c r="F87"/>
  <c r="H264"/>
  <c r="H87"/>
  <c r="H219"/>
  <c r="H186"/>
  <c r="H229"/>
  <c r="H262"/>
  <c r="H245"/>
  <c r="H51"/>
  <c r="H167"/>
  <c r="H69"/>
  <c r="H172"/>
  <c r="H274"/>
  <c r="H47"/>
  <c r="H289"/>
  <c r="H2"/>
  <c r="H77"/>
  <c r="H107"/>
  <c r="H162"/>
  <c r="H6"/>
  <c r="H267"/>
  <c r="H168"/>
  <c r="H288"/>
  <c r="H159"/>
  <c r="H187"/>
  <c r="H265"/>
  <c r="H153"/>
  <c r="H110"/>
  <c r="H165"/>
  <c r="H147"/>
  <c r="H140"/>
  <c r="H243"/>
  <c r="H137"/>
  <c r="H254"/>
  <c r="H198"/>
  <c r="H203"/>
  <c r="H204"/>
  <c r="H146"/>
  <c r="H271"/>
  <c r="H50"/>
  <c r="H67"/>
  <c r="H65"/>
  <c r="H111"/>
  <c r="H38"/>
  <c r="H215"/>
  <c r="H174"/>
  <c r="H161"/>
  <c r="H81"/>
  <c r="H242"/>
  <c r="H26"/>
  <c r="H294"/>
  <c r="H105"/>
  <c r="H35"/>
  <c r="H197"/>
  <c r="H53"/>
  <c r="H54"/>
  <c r="H261"/>
  <c r="H99"/>
  <c r="H227"/>
  <c r="H45"/>
  <c r="H241"/>
  <c r="H14"/>
  <c r="H32"/>
  <c r="H277"/>
  <c r="H206"/>
  <c r="H66"/>
  <c r="H191"/>
  <c r="H75"/>
  <c r="H299"/>
  <c r="H273"/>
  <c r="H286"/>
  <c r="H134"/>
  <c r="H25"/>
  <c r="H303"/>
  <c r="H221"/>
  <c r="H177"/>
  <c r="H36"/>
  <c r="H22"/>
  <c r="H258"/>
  <c r="H158"/>
  <c r="H84"/>
  <c r="H7"/>
  <c r="H43"/>
  <c r="H302"/>
  <c r="H253"/>
  <c r="H248"/>
  <c r="H37"/>
  <c r="H292"/>
  <c r="H115"/>
  <c r="H117"/>
  <c r="H59"/>
  <c r="H144"/>
  <c r="H133"/>
  <c r="H268"/>
  <c r="H283"/>
  <c r="H128"/>
  <c r="H237"/>
  <c r="H236"/>
  <c r="H109"/>
  <c r="H239"/>
  <c r="H256"/>
  <c r="H194"/>
  <c r="H263"/>
  <c r="H60"/>
  <c r="H252"/>
  <c r="H94"/>
  <c r="H102"/>
  <c r="H40"/>
  <c r="H9"/>
  <c r="H17"/>
  <c r="H214"/>
  <c r="H278"/>
  <c r="H58"/>
  <c r="H195"/>
  <c r="H166"/>
  <c r="H123"/>
  <c r="H251"/>
  <c r="H255"/>
  <c r="H64"/>
  <c r="H10"/>
  <c r="H120"/>
  <c r="H188"/>
  <c r="H279"/>
  <c r="H249"/>
  <c r="H246"/>
  <c r="H88"/>
  <c r="H62"/>
  <c r="H189"/>
  <c r="H100"/>
  <c r="H131"/>
  <c r="H95"/>
  <c r="H18"/>
  <c r="H164"/>
  <c r="H82"/>
  <c r="H216"/>
  <c r="H31"/>
  <c r="H235"/>
  <c r="H30"/>
  <c r="H61"/>
  <c r="H223"/>
  <c r="H160"/>
  <c r="H230"/>
  <c r="H169"/>
  <c r="H70"/>
  <c r="H15"/>
  <c r="H234"/>
  <c r="H250"/>
  <c r="H301"/>
  <c r="H46"/>
  <c r="H226"/>
  <c r="H209"/>
  <c r="H154"/>
  <c r="H185"/>
  <c r="H280"/>
  <c r="H228"/>
  <c r="H124"/>
  <c r="H202"/>
  <c r="H218"/>
  <c r="H285"/>
  <c r="H183"/>
  <c r="H72"/>
  <c r="H180"/>
  <c r="H56"/>
  <c r="H143"/>
  <c r="H199"/>
  <c r="H33"/>
  <c r="H155"/>
  <c r="H141"/>
  <c r="H127"/>
  <c r="H224"/>
  <c r="H4"/>
  <c r="H49"/>
  <c r="H173"/>
  <c r="H152"/>
  <c r="H116"/>
  <c r="H93"/>
  <c r="H142"/>
  <c r="H121"/>
  <c r="H175"/>
  <c r="H293"/>
  <c r="H213"/>
  <c r="H19"/>
  <c r="H92"/>
  <c r="H260"/>
  <c r="H118"/>
  <c r="H71"/>
  <c r="H23"/>
  <c r="H297"/>
  <c r="H231"/>
  <c r="H97"/>
  <c r="H156"/>
  <c r="H130"/>
  <c r="H208"/>
  <c r="H178"/>
  <c r="H24"/>
  <c r="H34"/>
  <c r="H78"/>
  <c r="H145"/>
  <c r="H291"/>
  <c r="H48"/>
  <c r="H163"/>
  <c r="H269"/>
  <c r="H114"/>
  <c r="H287"/>
  <c r="H42"/>
  <c r="H149"/>
  <c r="H20"/>
  <c r="H129"/>
  <c r="H205"/>
  <c r="H74"/>
  <c r="H90"/>
  <c r="H275"/>
  <c r="H270"/>
  <c r="H212"/>
  <c r="H217"/>
  <c r="H108"/>
  <c r="H86"/>
  <c r="H193"/>
  <c r="H220"/>
  <c r="H257"/>
  <c r="H222"/>
  <c r="H207"/>
  <c r="H148"/>
  <c r="H135"/>
  <c r="H83"/>
  <c r="H106"/>
  <c r="H296"/>
  <c r="H182"/>
  <c r="H113"/>
  <c r="H232"/>
  <c r="H200"/>
  <c r="H184"/>
  <c r="H179"/>
  <c r="H21"/>
  <c r="H28"/>
  <c r="H16"/>
  <c r="H98"/>
  <c r="H57"/>
  <c r="H89"/>
  <c r="H151"/>
  <c r="H305"/>
  <c r="H192"/>
  <c r="H290"/>
  <c r="H157"/>
  <c r="H171"/>
  <c r="H170"/>
  <c r="H190"/>
  <c r="H247"/>
  <c r="H266"/>
  <c r="H282"/>
  <c r="H126"/>
  <c r="H103"/>
  <c r="H13"/>
  <c r="H196"/>
  <c r="H112"/>
  <c r="H122"/>
  <c r="H139"/>
  <c r="H281"/>
  <c r="H101"/>
  <c r="H73"/>
  <c r="H76"/>
  <c r="H96"/>
  <c r="H80"/>
  <c r="H12"/>
  <c r="H150"/>
  <c r="H259"/>
  <c r="H138"/>
  <c r="H210"/>
  <c r="H3"/>
  <c r="H85"/>
  <c r="H295"/>
  <c r="H233"/>
  <c r="H201"/>
  <c r="H225"/>
  <c r="H27"/>
  <c r="H39"/>
  <c r="H298"/>
  <c r="H52"/>
  <c r="H41"/>
  <c r="H8"/>
  <c r="H136"/>
  <c r="H132"/>
  <c r="H63"/>
  <c r="H284"/>
  <c r="H91"/>
  <c r="H306"/>
  <c r="H79"/>
  <c r="H29"/>
  <c r="H300"/>
  <c r="H104"/>
  <c r="H240"/>
  <c r="H5"/>
  <c r="H304"/>
  <c r="H244"/>
  <c r="H181"/>
  <c r="H11"/>
  <c r="H238"/>
  <c r="H176"/>
  <c r="H272"/>
  <c r="H44"/>
  <c r="H55"/>
  <c r="H276"/>
  <c r="H211"/>
  <c r="H307"/>
  <c r="H119"/>
  <c r="H68"/>
  <c r="H125"/>
  <c r="F86"/>
  <c r="F40"/>
  <c r="F173"/>
  <c r="F152"/>
  <c r="F133"/>
  <c r="F195"/>
  <c r="F276"/>
  <c r="F136"/>
  <c r="F222"/>
  <c r="F44"/>
  <c r="F142"/>
  <c r="F149"/>
  <c r="F101"/>
  <c r="F249"/>
  <c r="F89"/>
  <c r="F196"/>
  <c r="F269"/>
  <c r="F26"/>
  <c r="F81"/>
  <c r="F134"/>
  <c r="F9"/>
  <c r="F208"/>
  <c r="F77"/>
  <c r="F181"/>
  <c r="F186"/>
  <c r="F251"/>
  <c r="F248"/>
  <c r="F110"/>
  <c r="F79"/>
  <c r="F106"/>
  <c r="F12"/>
  <c r="F275"/>
  <c r="G87"/>
  <c r="G219"/>
  <c r="G246"/>
  <c r="G23"/>
  <c r="G95"/>
  <c r="G151"/>
  <c r="G18"/>
  <c r="G164"/>
  <c r="G11"/>
  <c r="G238"/>
  <c r="G82"/>
  <c r="G198"/>
  <c r="G99"/>
  <c r="G216"/>
  <c r="G118"/>
  <c r="G203"/>
  <c r="G68"/>
  <c r="G125"/>
  <c r="G28"/>
  <c r="G119"/>
  <c r="G176"/>
  <c r="G211"/>
  <c r="G55"/>
  <c r="G110"/>
  <c r="G122"/>
  <c r="G129"/>
  <c r="G74"/>
  <c r="G243"/>
  <c r="G65"/>
  <c r="G248"/>
  <c r="G165"/>
  <c r="G195"/>
  <c r="G39"/>
  <c r="G144"/>
  <c r="G50"/>
  <c r="G237"/>
  <c r="G236"/>
  <c r="G193"/>
  <c r="G194"/>
  <c r="G52"/>
  <c r="G89"/>
  <c r="G222"/>
  <c r="G8"/>
  <c r="G173"/>
  <c r="G81"/>
  <c r="G182"/>
  <c r="G153"/>
  <c r="G200"/>
  <c r="G116"/>
  <c r="G179"/>
  <c r="G79"/>
  <c r="G25"/>
  <c r="G21"/>
  <c r="G188"/>
  <c r="G53"/>
  <c r="G78"/>
  <c r="G229"/>
  <c r="G175"/>
  <c r="G46"/>
  <c r="G245"/>
  <c r="G51"/>
  <c r="G167"/>
  <c r="G69"/>
  <c r="G147"/>
  <c r="G163"/>
  <c r="G47"/>
  <c r="G2"/>
  <c r="G77"/>
  <c r="G107"/>
  <c r="G6"/>
  <c r="G168"/>
  <c r="G134"/>
  <c r="G155"/>
  <c r="G180"/>
  <c r="G177"/>
  <c r="G71"/>
  <c r="G247"/>
  <c r="G13"/>
  <c r="G94"/>
  <c r="G139"/>
  <c r="G73"/>
  <c r="G149"/>
  <c r="G80"/>
  <c r="G84"/>
  <c r="G3"/>
  <c r="G7"/>
  <c r="G37"/>
  <c r="G115"/>
  <c r="G185"/>
  <c r="G12"/>
  <c r="G204"/>
  <c r="G117"/>
  <c r="G142"/>
  <c r="G124"/>
  <c r="G202"/>
  <c r="G146"/>
  <c r="G59"/>
  <c r="G56"/>
  <c r="G251"/>
  <c r="G128"/>
  <c r="G33"/>
  <c r="G49"/>
  <c r="G233"/>
  <c r="G220"/>
  <c r="G239"/>
  <c r="G62"/>
  <c r="G215"/>
  <c r="G40"/>
  <c r="G41"/>
  <c r="G148"/>
  <c r="G186"/>
  <c r="G17"/>
  <c r="G83"/>
  <c r="G227"/>
  <c r="G166"/>
  <c r="G123"/>
  <c r="G113"/>
  <c r="G232"/>
  <c r="G100"/>
  <c r="G207"/>
  <c r="G121"/>
  <c r="G30"/>
  <c r="G64"/>
  <c r="G213"/>
  <c r="G221"/>
  <c r="G192"/>
  <c r="G88"/>
  <c r="G235"/>
  <c r="G16"/>
  <c r="G45"/>
  <c r="G171"/>
  <c r="G241"/>
  <c r="G190"/>
  <c r="G178"/>
  <c r="G32"/>
  <c r="G206"/>
  <c r="G66"/>
  <c r="G191"/>
  <c r="G75"/>
  <c r="G159"/>
  <c r="G36"/>
  <c r="G170"/>
  <c r="G103"/>
  <c r="G196"/>
  <c r="G112"/>
  <c r="G210"/>
  <c r="G205"/>
  <c r="G158"/>
  <c r="G137"/>
  <c r="G27"/>
  <c r="G218"/>
  <c r="G223"/>
  <c r="G133"/>
  <c r="G86"/>
  <c r="G143"/>
  <c r="G224"/>
  <c r="G174"/>
  <c r="G136"/>
  <c r="G161"/>
  <c r="G132"/>
  <c r="G135"/>
  <c r="G14"/>
  <c r="G214"/>
  <c r="G58"/>
  <c r="G91"/>
  <c r="G26"/>
  <c r="G187"/>
  <c r="G197"/>
  <c r="G240"/>
  <c r="G5"/>
  <c r="G98"/>
  <c r="G60"/>
  <c r="G31"/>
  <c r="G61"/>
  <c r="G160"/>
  <c r="G172"/>
  <c r="G230"/>
  <c r="G169"/>
  <c r="G70"/>
  <c r="G15"/>
  <c r="G234"/>
  <c r="G44"/>
  <c r="G22"/>
  <c r="G157"/>
  <c r="G96"/>
  <c r="G138"/>
  <c r="G226"/>
  <c r="G90"/>
  <c r="G209"/>
  <c r="G154"/>
  <c r="G85"/>
  <c r="G201"/>
  <c r="G225"/>
  <c r="G228"/>
  <c r="G212"/>
  <c r="G141"/>
  <c r="G127"/>
  <c r="G111"/>
  <c r="G54"/>
  <c r="G38"/>
  <c r="G102"/>
  <c r="G106"/>
  <c r="G242"/>
  <c r="G29"/>
  <c r="G93"/>
  <c r="G105"/>
  <c r="G35"/>
  <c r="G126"/>
  <c r="G249"/>
  <c r="G244"/>
  <c r="G231"/>
  <c r="G97"/>
  <c r="G67"/>
  <c r="G156"/>
  <c r="G130"/>
  <c r="G208"/>
  <c r="G24"/>
  <c r="G199"/>
  <c r="G34"/>
  <c r="G145"/>
  <c r="G48"/>
  <c r="G181"/>
  <c r="G114"/>
  <c r="G42"/>
  <c r="G109"/>
  <c r="G20"/>
  <c r="G250"/>
  <c r="G101"/>
  <c r="G76"/>
  <c r="G150"/>
  <c r="G43"/>
  <c r="G217"/>
  <c r="G183"/>
  <c r="G72"/>
  <c r="G108"/>
  <c r="G140"/>
  <c r="G4"/>
  <c r="G9"/>
  <c r="G162"/>
  <c r="G63"/>
  <c r="G152"/>
  <c r="G184"/>
  <c r="G104"/>
  <c r="G10"/>
  <c r="G120"/>
  <c r="G19"/>
  <c r="G92"/>
  <c r="G57"/>
  <c r="G131"/>
  <c r="G189"/>
</calcChain>
</file>

<file path=xl/sharedStrings.xml><?xml version="1.0" encoding="utf-8"?>
<sst xmlns="http://schemas.openxmlformats.org/spreadsheetml/2006/main" count="760" uniqueCount="180">
  <si>
    <t>How to Use:</t>
  </si>
  <si>
    <t>"Enter Draw" Sheet</t>
  </si>
  <si>
    <t>- Use the "Enter Draw" sheet when people sign up. Enter the number(s) they draw, their name</t>
  </si>
  <si>
    <t xml:space="preserve">and their horse’s name. </t>
  </si>
  <si>
    <r>
      <rPr>
        <sz val="11"/>
        <color theme="1"/>
        <rFont val="Calibri"/>
      </rPr>
      <t xml:space="preserve">- </t>
    </r>
    <r>
      <rPr>
        <u/>
        <sz val="11"/>
        <color theme="1"/>
        <rFont val="Calibri"/>
      </rPr>
      <t>DO NOT</t>
    </r>
    <r>
      <rPr>
        <sz val="11"/>
        <color theme="1"/>
        <rFont val="Calibri"/>
      </rPr>
      <t xml:space="preserve"> enter a "0" or any other value in a column not used. Just leave it blank.</t>
    </r>
  </si>
  <si>
    <t>- Here is an example of how entries may look:</t>
  </si>
  <si>
    <r>
      <rPr>
        <sz val="11"/>
        <color theme="1"/>
        <rFont val="Calibri"/>
      </rPr>
      <t xml:space="preserve">- If someone scratches </t>
    </r>
    <r>
      <rPr>
        <u/>
        <sz val="11"/>
        <color theme="1"/>
        <rFont val="Calibri"/>
      </rPr>
      <t>BEFORE</t>
    </r>
    <r>
      <rPr>
        <sz val="11"/>
        <color theme="1"/>
        <rFont val="Calibri"/>
      </rPr>
      <t xml:space="preserve"> the run starts, delete their draw number for that run on this sheet.</t>
    </r>
  </si>
  <si>
    <r>
      <rPr>
        <sz val="11"/>
        <color theme="1"/>
        <rFont val="Calibri"/>
      </rPr>
      <t xml:space="preserve">- If someone scratches </t>
    </r>
    <r>
      <rPr>
        <u/>
        <sz val="11"/>
        <color theme="1"/>
        <rFont val="Calibri"/>
      </rPr>
      <t>AFTER</t>
    </r>
    <r>
      <rPr>
        <sz val="11"/>
        <color theme="1"/>
        <rFont val="Calibri"/>
      </rPr>
      <t xml:space="preserve"> the run starts, enter the word "scratch" in the time column on the </t>
    </r>
  </si>
  <si>
    <t>run sheet.</t>
  </si>
  <si>
    <t>"1st Open", "2nd Open", "Youth", and "Poles" Sheets</t>
  </si>
  <si>
    <t>- The run sheets ("1st Open", "2nd Open", etc.) sort the names from the "Enter Draw" sheet</t>
  </si>
  <si>
    <t>into descending order automatically, including a blank slot for the rake after every 5.</t>
  </si>
  <si>
    <t>- There are only 3 things to manually input on the run sheets:</t>
  </si>
  <si>
    <t>1. The times as people run</t>
  </si>
  <si>
    <t>2. How many placings will be in each D</t>
  </si>
  <si>
    <t>3. The payout amount for each placing</t>
  </si>
  <si>
    <t>- There is a "key" on each run sheet of acceptable inputs for a tipped barrel, no time, or scratch.</t>
  </si>
  <si>
    <t>- ONLY enter a normal time or one of these listed inputs in the "Time" column.</t>
  </si>
  <si>
    <t xml:space="preserve">- The D splits are automatically generated and the placings automatically fill in as well. </t>
  </si>
  <si>
    <t>- Here is an example of the "1st Open" sheet based on the above entries:</t>
  </si>
  <si>
    <r>
      <rPr>
        <sz val="11"/>
        <color theme="1"/>
        <rFont val="Calibri"/>
      </rPr>
      <t xml:space="preserve">- Everything displayed above is generated </t>
    </r>
    <r>
      <rPr>
        <u/>
        <sz val="11"/>
        <color theme="1"/>
        <rFont val="Calibri"/>
      </rPr>
      <t>automatically</t>
    </r>
    <r>
      <rPr>
        <sz val="11"/>
        <color theme="1"/>
        <rFont val="Calibri"/>
      </rPr>
      <t>. The only thing to enter is the times.</t>
    </r>
  </si>
  <si>
    <t>- Here is an example of the "1st Open" sheet once times are entered:</t>
  </si>
  <si>
    <r>
      <rPr>
        <sz val="11"/>
        <color theme="1"/>
        <rFont val="Calibri"/>
      </rPr>
      <t xml:space="preserve">- The data in the following picture is </t>
    </r>
    <r>
      <rPr>
        <u/>
        <sz val="11"/>
        <color theme="1"/>
        <rFont val="Calibri"/>
      </rPr>
      <t>automatically</t>
    </r>
    <r>
      <rPr>
        <sz val="11"/>
        <color theme="1"/>
        <rFont val="Calibri"/>
      </rPr>
      <t xml:space="preserve"> filled in based on the above picture:</t>
    </r>
  </si>
  <si>
    <t>"Results" Sheets</t>
  </si>
  <si>
    <t xml:space="preserve">- The results sheets automatically sort all of the times from the run sheets into descending order </t>
  </si>
  <si>
    <t xml:space="preserve">and generates 1D, 2D, etc. in the column to the right of the top time in each D. </t>
  </si>
  <si>
    <t>- The only manual input optional on this sheet is an "x" by each Blazin Barrels member.</t>
  </si>
  <si>
    <t>- Here is an example of the "1st Open Results" sheet based on the times entered:</t>
  </si>
  <si>
    <r>
      <rPr>
        <b/>
        <sz val="11"/>
        <color theme="1"/>
        <rFont val="Calibri"/>
      </rPr>
      <t>-</t>
    </r>
    <r>
      <rPr>
        <sz val="11"/>
        <color theme="1"/>
        <rFont val="Calibri"/>
      </rPr>
      <t xml:space="preserve"> </t>
    </r>
    <r>
      <rPr>
        <u/>
        <sz val="11"/>
        <color theme="1"/>
        <rFont val="Calibri"/>
      </rPr>
      <t>Everything</t>
    </r>
    <r>
      <rPr>
        <b/>
        <sz val="11"/>
        <color theme="1"/>
        <rFont val="Calibri"/>
      </rPr>
      <t xml:space="preserve"> </t>
    </r>
    <r>
      <rPr>
        <sz val="11"/>
        <color theme="1"/>
        <rFont val="Calibri"/>
      </rPr>
      <t>shown above</t>
    </r>
    <r>
      <rPr>
        <b/>
        <sz val="11"/>
        <color theme="1"/>
        <rFont val="Calibri"/>
      </rPr>
      <t xml:space="preserve"> </t>
    </r>
    <r>
      <rPr>
        <sz val="11"/>
        <color theme="1"/>
        <rFont val="Calibri"/>
      </rPr>
      <t xml:space="preserve">is automatically generated. Absolutely </t>
    </r>
    <r>
      <rPr>
        <u/>
        <sz val="11"/>
        <color theme="1"/>
        <rFont val="Calibri"/>
      </rPr>
      <t>no</t>
    </r>
    <r>
      <rPr>
        <sz val="11"/>
        <color theme="1"/>
        <rFont val="Calibri"/>
      </rPr>
      <t xml:space="preserve"> manual input is needed.</t>
    </r>
  </si>
  <si>
    <r>
      <rPr>
        <b/>
        <sz val="11"/>
        <color theme="1"/>
        <rFont val="Calibri"/>
      </rPr>
      <t xml:space="preserve">- </t>
    </r>
    <r>
      <rPr>
        <sz val="11"/>
        <color theme="1"/>
        <rFont val="Calibri"/>
      </rPr>
      <t xml:space="preserve">DO NOT be alarmed when a results sheet looks like the following picture. As soon as times </t>
    </r>
  </si>
  <si>
    <r>
      <rPr>
        <sz val="11"/>
        <color theme="1"/>
        <rFont val="Calibri"/>
      </rPr>
      <t>are entered on the</t>
    </r>
    <r>
      <rPr>
        <b/>
        <sz val="11"/>
        <color theme="1"/>
        <rFont val="Calibri"/>
      </rPr>
      <t xml:space="preserve"> </t>
    </r>
    <r>
      <rPr>
        <sz val="11"/>
        <color theme="1"/>
        <rFont val="Calibri"/>
      </rPr>
      <t>corresponding run sheet, it will calculate like the above picture.</t>
    </r>
  </si>
  <si>
    <t>Try it out!</t>
  </si>
  <si>
    <t xml:space="preserve">Feel free to play with numbers, names, and times. I locked all of the cells with formulas, so only the cells that require manual input can be accessed. </t>
  </si>
  <si>
    <t>If you have any questions or suggestions, please let me know!</t>
  </si>
  <si>
    <t>Jessica Sandbulte</t>
  </si>
  <si>
    <t>1st Open</t>
  </si>
  <si>
    <t>2nd Open</t>
  </si>
  <si>
    <t>Poles</t>
  </si>
  <si>
    <t>Youth</t>
  </si>
  <si>
    <t>PeeWee</t>
  </si>
  <si>
    <t>2nd Youth</t>
  </si>
  <si>
    <t>Name</t>
  </si>
  <si>
    <t>Horse</t>
  </si>
  <si>
    <r>
      <rPr>
        <b/>
        <sz val="10"/>
        <color theme="1"/>
        <rFont val="Arial"/>
      </rPr>
      <t>1</t>
    </r>
    <r>
      <rPr>
        <b/>
        <vertAlign val="superscript"/>
        <sz val="10"/>
        <color theme="1"/>
        <rFont val="Arial"/>
      </rPr>
      <t>st</t>
    </r>
    <r>
      <rPr>
        <b/>
        <sz val="10"/>
        <color theme="1"/>
        <rFont val="Arial"/>
      </rPr>
      <t xml:space="preserve"> Run</t>
    </r>
  </si>
  <si>
    <t>Youth 2</t>
  </si>
  <si>
    <r>
      <rPr>
        <b/>
        <sz val="10"/>
        <color theme="1"/>
        <rFont val="Arial"/>
      </rPr>
      <t>2</t>
    </r>
    <r>
      <rPr>
        <b/>
        <sz val="10"/>
        <color theme="1"/>
        <rFont val="Arial"/>
      </rPr>
      <t xml:space="preserve">nd </t>
    </r>
    <r>
      <rPr>
        <b/>
        <sz val="10"/>
        <color theme="1"/>
        <rFont val="Arial"/>
      </rPr>
      <t>Run</t>
    </r>
  </si>
  <si>
    <t>P-Youth</t>
  </si>
  <si>
    <t>1st</t>
  </si>
  <si>
    <t>2nd</t>
  </si>
  <si>
    <t>P</t>
  </si>
  <si>
    <t>1Y</t>
  </si>
  <si>
    <t>PW</t>
  </si>
  <si>
    <t>2Y</t>
  </si>
  <si>
    <t>x</t>
  </si>
  <si>
    <t>o</t>
  </si>
  <si>
    <t>Kenley Fluit</t>
  </si>
  <si>
    <t>Kodie</t>
  </si>
  <si>
    <t>Jasmine Fuller</t>
  </si>
  <si>
    <t>Hank</t>
  </si>
  <si>
    <r>
      <rPr>
        <b/>
        <sz val="10"/>
        <color theme="1"/>
        <rFont val="Arial"/>
      </rPr>
      <t xml:space="preserve">Every </t>
    </r>
    <r>
      <rPr>
        <sz val="10"/>
        <color theme="1"/>
        <rFont val="Arial"/>
      </rPr>
      <t>runner needs a number in the</t>
    </r>
    <r>
      <rPr>
        <b/>
        <sz val="10"/>
        <color theme="1"/>
        <rFont val="Arial"/>
      </rPr>
      <t xml:space="preserve"> 
1st Run, 2nd Run or Poles </t>
    </r>
    <r>
      <rPr>
        <sz val="10"/>
        <color theme="1"/>
        <rFont val="Arial"/>
      </rPr>
      <t>column, even if they are only in the youth sidepot.</t>
    </r>
  </si>
  <si>
    <t>tammy blegen</t>
  </si>
  <si>
    <t>just a frosty diamond</t>
  </si>
  <si>
    <t>tessa bucher</t>
  </si>
  <si>
    <t>rebel</t>
  </si>
  <si>
    <t>tavian moody</t>
  </si>
  <si>
    <t>chester</t>
  </si>
  <si>
    <r>
      <rPr>
        <b/>
        <sz val="10"/>
        <color theme="1"/>
        <rFont val="Arial"/>
      </rPr>
      <t xml:space="preserve">Youth, Youth 2, and P-Youth columns:
</t>
    </r>
    <r>
      <rPr>
        <sz val="10"/>
        <color theme="1"/>
        <rFont val="Arial"/>
      </rPr>
      <t>x = Youth and Open</t>
    </r>
    <r>
      <rPr>
        <b/>
        <sz val="10"/>
        <color theme="1"/>
        <rFont val="Arial"/>
      </rPr>
      <t xml:space="preserve">
</t>
    </r>
    <r>
      <rPr>
        <sz val="10"/>
        <color theme="1"/>
        <rFont val="Arial"/>
      </rPr>
      <t>o = Only Youth</t>
    </r>
  </si>
  <si>
    <t>diane bucher</t>
  </si>
  <si>
    <t>Downtowns Dream</t>
  </si>
  <si>
    <t>KC Shady Cash</t>
  </si>
  <si>
    <t>co</t>
  </si>
  <si>
    <t>Bethany Keller</t>
  </si>
  <si>
    <t>Okey Dokey Snowman</t>
  </si>
  <si>
    <t>Meritt Rustad</t>
  </si>
  <si>
    <t>Swead</t>
  </si>
  <si>
    <t>alexis gilbertson</t>
  </si>
  <si>
    <t>autumn</t>
  </si>
  <si>
    <t>addi melby</t>
  </si>
  <si>
    <t>jj</t>
  </si>
  <si>
    <t>morgan ober</t>
  </si>
  <si>
    <t>bubba</t>
  </si>
  <si>
    <t>Melissa Rosendahl</t>
  </si>
  <si>
    <t>LeRoy</t>
  </si>
  <si>
    <t>sadie deruyter</t>
  </si>
  <si>
    <t>dutch</t>
  </si>
  <si>
    <t>cowboy</t>
  </si>
  <si>
    <t>Autumn Maxfield</t>
  </si>
  <si>
    <t>Casey</t>
  </si>
  <si>
    <t>Jacey Ilse</t>
  </si>
  <si>
    <t>zanalyst babe</t>
  </si>
  <si>
    <t>kamryn chapman</t>
  </si>
  <si>
    <t>firewater marvel ice</t>
  </si>
  <si>
    <t>bw so bada lover</t>
  </si>
  <si>
    <t>megan rosendahl</t>
  </si>
  <si>
    <t>ozzie</t>
  </si>
  <si>
    <t>leroy</t>
  </si>
  <si>
    <t>cheyenne hulstien</t>
  </si>
  <si>
    <t>elite shade of grey</t>
  </si>
  <si>
    <t>lizzie chapa</t>
  </si>
  <si>
    <t>cracker</t>
  </si>
  <si>
    <t>Laura Roelfs</t>
  </si>
  <si>
    <t>Ranger</t>
  </si>
  <si>
    <t>brekyn klarenbeek</t>
  </si>
  <si>
    <t>diamond</t>
  </si>
  <si>
    <t>jackie feikema</t>
  </si>
  <si>
    <t>marked with chrome</t>
  </si>
  <si>
    <t>Adair Klassen</t>
  </si>
  <si>
    <t>Rev</t>
  </si>
  <si>
    <t>macy gubbins</t>
  </si>
  <si>
    <t>dual cha cha</t>
  </si>
  <si>
    <t>lacey lumpkin</t>
  </si>
  <si>
    <t>bert</t>
  </si>
  <si>
    <t>PC Dashin for Hollywood</t>
  </si>
  <si>
    <t>Draw</t>
  </si>
  <si>
    <t xml:space="preserve"> Time</t>
  </si>
  <si>
    <t>kya hulstien</t>
  </si>
  <si>
    <t>poppy</t>
  </si>
  <si>
    <t>adair klaasen</t>
  </si>
  <si>
    <t>rev</t>
  </si>
  <si>
    <t>kai deruyter</t>
  </si>
  <si>
    <t>pecos klassen</t>
  </si>
  <si>
    <t>lucy</t>
  </si>
  <si>
    <t>neely klaasen</t>
  </si>
  <si>
    <t>houdini</t>
  </si>
  <si>
    <t>nt</t>
  </si>
  <si>
    <t>emma corbin</t>
  </si>
  <si>
    <t>faith</t>
  </si>
  <si>
    <t>scratch</t>
  </si>
  <si>
    <t>Emilia Honken</t>
  </si>
  <si>
    <t>CyGeterdone</t>
  </si>
  <si>
    <t>Hayden Maskovich</t>
  </si>
  <si>
    <t>Time</t>
  </si>
  <si>
    <t>Open</t>
  </si>
  <si>
    <t>D</t>
  </si>
  <si>
    <t>1D</t>
  </si>
  <si>
    <t>2D</t>
  </si>
  <si>
    <t>3D</t>
  </si>
  <si>
    <t>4D</t>
  </si>
  <si>
    <t>5D</t>
  </si>
  <si>
    <t>Added Money</t>
  </si>
  <si>
    <t>Open Results</t>
  </si>
  <si>
    <t xml:space="preserve">Open: </t>
  </si>
  <si>
    <t>Place</t>
  </si>
  <si>
    <t>Payout</t>
  </si>
  <si>
    <t xml:space="preserve">Youth: </t>
  </si>
  <si>
    <t>Entry Fee</t>
  </si>
  <si>
    <t>3rd</t>
  </si>
  <si>
    <t>Payout %</t>
  </si>
  <si>
    <t>4th</t>
  </si>
  <si>
    <t>Placing</t>
  </si>
  <si>
    <t>Rider</t>
  </si>
  <si>
    <t>5th</t>
  </si>
  <si>
    <t>.</t>
  </si>
  <si>
    <t># of Runners</t>
  </si>
  <si>
    <t xml:space="preserve">5D if </t>
  </si>
  <si>
    <t xml:space="preserve"> runners</t>
  </si>
  <si>
    <t>For Producer</t>
  </si>
  <si>
    <t>6th</t>
  </si>
  <si>
    <t>Runners:</t>
  </si>
  <si>
    <t>Placings:</t>
  </si>
  <si>
    <t>Key:</t>
  </si>
  <si>
    <t xml:space="preserve">Tip: </t>
  </si>
  <si>
    <t>9XX.XXX</t>
  </si>
  <si>
    <t xml:space="preserve">No Time: </t>
  </si>
  <si>
    <t>nt or NT</t>
  </si>
  <si>
    <t xml:space="preserve">Scratch: </t>
  </si>
  <si>
    <t>Youth Results</t>
  </si>
  <si>
    <t>Open Member</t>
  </si>
  <si>
    <t>Youth Member</t>
  </si>
  <si>
    <t>-</t>
  </si>
  <si>
    <t># of runners:</t>
  </si>
  <si>
    <t>Total</t>
  </si>
  <si>
    <t>Tip:</t>
  </si>
  <si>
    <t>No Time:</t>
  </si>
  <si>
    <t>Scratch:</t>
  </si>
  <si>
    <t>Member</t>
  </si>
  <si>
    <t>Carry over times that show up in column K need to be typed into column D.</t>
  </si>
  <si>
    <t>Added Money:</t>
  </si>
  <si>
    <t xml:space="preserve">Added Money: </t>
  </si>
  <si>
    <t>Producer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</si>
</sst>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64" formatCode="0.00000"/>
    <numFmt numFmtId="165" formatCode="0.000"/>
    <numFmt numFmtId="166" formatCode="_(&quot;$&quot;* #,##0_);_(&quot;$&quot;* \(#,##0\);_(&quot;$&quot;* &quot;-&quot;??_);_(@_)"/>
  </numFmts>
  <fonts count="31">
    <font>
      <sz val="11"/>
      <color theme="1"/>
      <name val="Arial"/>
      <scheme val="minor"/>
    </font>
    <font>
      <sz val="16"/>
      <color theme="1"/>
      <name val="Quattrocento Sans"/>
    </font>
    <font>
      <sz val="13"/>
      <color theme="1"/>
      <name val="Quattrocento Sans"/>
    </font>
    <font>
      <sz val="11"/>
      <name val="Arial"/>
    </font>
    <font>
      <sz val="11"/>
      <color theme="1"/>
      <name val="Calibri"/>
    </font>
    <font>
      <b/>
      <sz val="11"/>
      <color theme="1"/>
      <name val="Calibri"/>
    </font>
    <font>
      <sz val="11"/>
      <color theme="1"/>
      <name val="Arial"/>
    </font>
    <font>
      <b/>
      <sz val="11"/>
      <color theme="1"/>
      <name val="Arial"/>
      <scheme val="minor"/>
    </font>
    <font>
      <b/>
      <sz val="10"/>
      <color theme="1"/>
      <name val="Arial"/>
      <scheme val="minor"/>
    </font>
    <font>
      <sz val="10"/>
      <color theme="1"/>
      <name val="Arial"/>
      <scheme val="minor"/>
    </font>
    <font>
      <sz val="10"/>
      <color rgb="FFFF0000"/>
      <name val="Arial"/>
      <scheme val="minor"/>
    </font>
    <font>
      <sz val="10"/>
      <color rgb="FF000000"/>
      <name val="Arial"/>
      <scheme val="minor"/>
    </font>
    <font>
      <b/>
      <sz val="10"/>
      <color rgb="FF000000"/>
      <name val="Arial"/>
      <scheme val="minor"/>
    </font>
    <font>
      <sz val="11"/>
      <color theme="1"/>
      <name val="Arial"/>
      <scheme val="minor"/>
    </font>
    <font>
      <b/>
      <sz val="11"/>
      <color rgb="FF000000"/>
      <name val="Arial"/>
      <scheme val="minor"/>
    </font>
    <font>
      <sz val="10"/>
      <color theme="0"/>
      <name val="Arial"/>
      <scheme val="minor"/>
    </font>
    <font>
      <sz val="9"/>
      <color theme="1"/>
      <name val="Arial"/>
      <scheme val="minor"/>
    </font>
    <font>
      <b/>
      <sz val="11"/>
      <color theme="1"/>
      <name val="Quattrocento Sans"/>
    </font>
    <font>
      <sz val="10"/>
      <color rgb="FFFF0000"/>
      <name val="Quattrocento Sans"/>
    </font>
    <font>
      <sz val="10"/>
      <color theme="1"/>
      <name val="Quattrocento Sans"/>
    </font>
    <font>
      <sz val="10"/>
      <color rgb="FF000000"/>
      <name val="Quattrocento Sans"/>
    </font>
    <font>
      <b/>
      <sz val="10"/>
      <color theme="1"/>
      <name val="Quattrocento Sans"/>
    </font>
    <font>
      <sz val="10"/>
      <color theme="0"/>
      <name val="Quattrocento Sans"/>
    </font>
    <font>
      <sz val="12"/>
      <color theme="1"/>
      <name val="Arial"/>
      <scheme val="minor"/>
    </font>
    <font>
      <b/>
      <sz val="12"/>
      <color theme="1"/>
      <name val="Arial"/>
      <scheme val="minor"/>
    </font>
    <font>
      <b/>
      <sz val="9"/>
      <color theme="1"/>
      <name val="Arial"/>
      <scheme val="minor"/>
    </font>
    <font>
      <b/>
      <sz val="14"/>
      <color theme="1"/>
      <name val="Arial"/>
    </font>
    <font>
      <u/>
      <sz val="11"/>
      <color theme="1"/>
      <name val="Calibri"/>
    </font>
    <font>
      <b/>
      <sz val="10"/>
      <color theme="1"/>
      <name val="Arial"/>
    </font>
    <font>
      <b/>
      <vertAlign val="superscript"/>
      <sz val="10"/>
      <color theme="1"/>
      <name val="Arial"/>
    </font>
    <font>
      <sz val="10"/>
      <color theme="1"/>
      <name val="Arial"/>
    </font>
  </fonts>
  <fills count="16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FFE598"/>
        <bgColor rgb="FFFFE598"/>
      </patternFill>
    </fill>
    <fill>
      <patternFill patternType="solid">
        <fgColor rgb="FF8C8C8C"/>
        <bgColor rgb="FF8C8C8C"/>
      </patternFill>
    </fill>
    <fill>
      <patternFill patternType="solid">
        <fgColor rgb="FFA5A5A5"/>
        <bgColor rgb="FFA5A5A5"/>
      </patternFill>
    </fill>
    <fill>
      <patternFill patternType="solid">
        <fgColor rgb="FFD1D1D1"/>
        <bgColor rgb="FFD1D1D1"/>
      </patternFill>
    </fill>
    <fill>
      <patternFill patternType="solid">
        <fgColor rgb="FFECECEC"/>
        <bgColor rgb="FFECECEC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</fills>
  <borders count="9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dotted">
        <color rgb="FF000000"/>
      </right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tted">
        <color rgb="FF000000"/>
      </right>
      <top style="dotted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dotted">
        <color rgb="FF000000"/>
      </top>
      <bottom/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dotted">
        <color rgb="FF000000"/>
      </left>
      <right/>
      <top/>
      <bottom/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12">
    <xf numFmtId="0" fontId="0" fillId="0" borderId="0" xfId="0"/>
    <xf numFmtId="0" fontId="4" fillId="0" borderId="0" xfId="0" quotePrefix="1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quotePrefix="1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quotePrefix="1" applyFont="1"/>
    <xf numFmtId="0" fontId="4" fillId="0" borderId="0" xfId="0" quotePrefix="1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vertic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0" borderId="0" xfId="0" applyFont="1"/>
    <xf numFmtId="0" fontId="9" fillId="0" borderId="0" xfId="0" applyFont="1"/>
    <xf numFmtId="1" fontId="9" fillId="0" borderId="0" xfId="0" applyNumberFormat="1" applyFont="1"/>
    <xf numFmtId="0" fontId="10" fillId="0" borderId="0" xfId="0" applyFont="1"/>
    <xf numFmtId="0" fontId="0" fillId="4" borderId="18" xfId="0" applyFill="1" applyBorder="1" applyAlignment="1">
      <alignment horizontal="center"/>
    </xf>
    <xf numFmtId="0" fontId="7" fillId="4" borderId="19" xfId="0" applyFont="1" applyFill="1" applyBorder="1" applyAlignment="1">
      <alignment horizontal="center"/>
    </xf>
    <xf numFmtId="0" fontId="8" fillId="4" borderId="19" xfId="0" applyFont="1" applyFill="1" applyBorder="1" applyAlignment="1">
      <alignment horizontal="center" wrapText="1"/>
    </xf>
    <xf numFmtId="0" fontId="8" fillId="5" borderId="19" xfId="0" applyFont="1" applyFill="1" applyBorder="1" applyAlignment="1">
      <alignment horizontal="center"/>
    </xf>
    <xf numFmtId="0" fontId="8" fillId="4" borderId="19" xfId="0" applyFont="1" applyFill="1" applyBorder="1" applyAlignment="1">
      <alignment horizontal="center"/>
    </xf>
    <xf numFmtId="0" fontId="8" fillId="5" borderId="19" xfId="0" applyFont="1" applyFill="1" applyBorder="1" applyAlignment="1">
      <alignment horizontal="center" wrapText="1"/>
    </xf>
    <xf numFmtId="0" fontId="8" fillId="5" borderId="20" xfId="0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9" fillId="0" borderId="23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1" fillId="0" borderId="24" xfId="0" applyFont="1" applyBorder="1" applyAlignment="1">
      <alignment horizontal="center" vertical="center"/>
    </xf>
    <xf numFmtId="0" fontId="11" fillId="5" borderId="25" xfId="0" applyFont="1" applyFill="1" applyBorder="1" applyAlignment="1">
      <alignment horizontal="center" vertical="center"/>
    </xf>
    <xf numFmtId="0" fontId="11" fillId="5" borderId="26" xfId="0" applyFont="1" applyFill="1" applyBorder="1" applyAlignment="1">
      <alignment horizontal="center" vertical="center"/>
    </xf>
    <xf numFmtId="0" fontId="11" fillId="0" borderId="23" xfId="0" applyFont="1" applyBorder="1" applyAlignment="1">
      <alignment horizontal="left" vertical="center"/>
    </xf>
    <xf numFmtId="0" fontId="11" fillId="0" borderId="27" xfId="0" applyFont="1" applyBorder="1" applyAlignment="1">
      <alignment horizontal="left" vertical="center"/>
    </xf>
    <xf numFmtId="1" fontId="10" fillId="0" borderId="0" xfId="0" applyNumberFormat="1" applyFont="1"/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11" fillId="0" borderId="29" xfId="0" applyFont="1" applyBorder="1" applyAlignment="1">
      <alignment horizontal="center" vertical="center"/>
    </xf>
    <xf numFmtId="0" fontId="9" fillId="5" borderId="29" xfId="0" applyFont="1" applyFill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11" fillId="5" borderId="29" xfId="0" applyFont="1" applyFill="1" applyBorder="1" applyAlignment="1">
      <alignment horizontal="center" vertical="center"/>
    </xf>
    <xf numFmtId="0" fontId="9" fillId="5" borderId="30" xfId="0" applyFont="1" applyFill="1" applyBorder="1" applyAlignment="1">
      <alignment horizontal="center" vertical="center"/>
    </xf>
    <xf numFmtId="0" fontId="11" fillId="0" borderId="28" xfId="0" applyFont="1" applyBorder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0" fontId="11" fillId="0" borderId="29" xfId="0" applyFont="1" applyBorder="1" applyAlignment="1">
      <alignment horizontal="center"/>
    </xf>
    <xf numFmtId="0" fontId="11" fillId="5" borderId="30" xfId="0" applyFont="1" applyFill="1" applyBorder="1" applyAlignment="1">
      <alignment horizontal="center" vertical="center"/>
    </xf>
    <xf numFmtId="164" fontId="9" fillId="0" borderId="0" xfId="0" applyNumberFormat="1" applyFont="1"/>
    <xf numFmtId="0" fontId="12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9" fillId="0" borderId="28" xfId="0" applyFont="1" applyBorder="1" applyAlignment="1">
      <alignment horizontal="left" vertical="center"/>
    </xf>
    <xf numFmtId="0" fontId="9" fillId="0" borderId="31" xfId="0" applyFont="1" applyBorder="1" applyAlignment="1">
      <alignment horizontal="left" vertical="center"/>
    </xf>
    <xf numFmtId="0" fontId="9" fillId="0" borderId="28" xfId="0" applyFont="1" applyBorder="1" applyAlignment="1">
      <alignment vertical="center"/>
    </xf>
    <xf numFmtId="0" fontId="9" fillId="0" borderId="31" xfId="0" applyFont="1" applyBorder="1" applyAlignment="1">
      <alignment vertical="center"/>
    </xf>
    <xf numFmtId="0" fontId="9" fillId="0" borderId="32" xfId="0" applyFont="1" applyBorder="1" applyAlignment="1">
      <alignment horizontal="center"/>
    </xf>
    <xf numFmtId="0" fontId="9" fillId="0" borderId="33" xfId="0" applyFont="1" applyBorder="1" applyAlignment="1">
      <alignment horizontal="center"/>
    </xf>
    <xf numFmtId="0" fontId="9" fillId="0" borderId="33" xfId="0" applyFont="1" applyBorder="1" applyAlignment="1">
      <alignment horizontal="center" vertical="center"/>
    </xf>
    <xf numFmtId="0" fontId="9" fillId="5" borderId="33" xfId="0" applyFont="1" applyFill="1" applyBorder="1" applyAlignment="1">
      <alignment horizontal="center" vertical="center"/>
    </xf>
    <xf numFmtId="0" fontId="9" fillId="5" borderId="34" xfId="0" applyFont="1" applyFill="1" applyBorder="1" applyAlignment="1">
      <alignment horizontal="center" vertical="center"/>
    </xf>
    <xf numFmtId="0" fontId="9" fillId="0" borderId="32" xfId="0" applyFont="1" applyBorder="1" applyAlignment="1">
      <alignment vertical="center"/>
    </xf>
    <xf numFmtId="0" fontId="9" fillId="0" borderId="35" xfId="0" applyFont="1" applyBorder="1" applyAlignment="1">
      <alignment vertical="center"/>
    </xf>
    <xf numFmtId="0" fontId="7" fillId="4" borderId="36" xfId="0" applyFont="1" applyFill="1" applyBorder="1" applyAlignment="1">
      <alignment horizontal="center" vertical="center"/>
    </xf>
    <xf numFmtId="0" fontId="7" fillId="4" borderId="37" xfId="0" applyFont="1" applyFill="1" applyBorder="1" applyAlignment="1">
      <alignment horizontal="center" vertical="center"/>
    </xf>
    <xf numFmtId="165" fontId="7" fillId="4" borderId="3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24" xfId="0" applyFont="1" applyBorder="1" applyAlignment="1">
      <alignment vertical="center"/>
    </xf>
    <xf numFmtId="165" fontId="9" fillId="6" borderId="39" xfId="0" applyNumberFormat="1" applyFont="1" applyFill="1" applyBorder="1" applyAlignment="1">
      <alignment horizontal="center" vertical="center"/>
    </xf>
    <xf numFmtId="165" fontId="9" fillId="0" borderId="0" xfId="0" applyNumberFormat="1" applyFont="1" applyAlignment="1">
      <alignment vertical="center"/>
    </xf>
    <xf numFmtId="165" fontId="9" fillId="6" borderId="40" xfId="0" applyNumberFormat="1" applyFont="1" applyFill="1" applyBorder="1" applyAlignment="1">
      <alignment horizontal="center" vertical="center"/>
    </xf>
    <xf numFmtId="0" fontId="13" fillId="0" borderId="0" xfId="0" applyFont="1"/>
    <xf numFmtId="0" fontId="9" fillId="0" borderId="24" xfId="0" applyFont="1" applyBorder="1" applyAlignment="1">
      <alignment horizontal="center" vertical="center"/>
    </xf>
    <xf numFmtId="165" fontId="9" fillId="6" borderId="4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65" fontId="9" fillId="0" borderId="42" xfId="0" applyNumberFormat="1" applyFont="1" applyBorder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5" fontId="14" fillId="4" borderId="38" xfId="0" applyNumberFormat="1" applyFont="1" applyFill="1" applyBorder="1" applyAlignment="1">
      <alignment horizontal="center" vertical="center"/>
    </xf>
    <xf numFmtId="165" fontId="14" fillId="4" borderId="43" xfId="0" applyNumberFormat="1" applyFont="1" applyFill="1" applyBorder="1" applyAlignment="1">
      <alignment horizontal="center" vertical="center"/>
    </xf>
    <xf numFmtId="165" fontId="14" fillId="4" borderId="4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165" fontId="11" fillId="6" borderId="45" xfId="0" applyNumberFormat="1" applyFont="1" applyFill="1" applyBorder="1" applyAlignment="1">
      <alignment horizontal="center" vertical="center"/>
    </xf>
    <xf numFmtId="165" fontId="11" fillId="0" borderId="24" xfId="0" applyNumberFormat="1" applyFont="1" applyBorder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165" fontId="9" fillId="0" borderId="24" xfId="0" applyNumberFormat="1" applyFont="1" applyBorder="1" applyAlignment="1">
      <alignment horizontal="center" vertical="center"/>
    </xf>
    <xf numFmtId="0" fontId="9" fillId="0" borderId="29" xfId="0" applyFont="1" applyBorder="1" applyAlignment="1">
      <alignment vertical="center"/>
    </xf>
    <xf numFmtId="9" fontId="9" fillId="0" borderId="0" xfId="0" applyNumberFormat="1" applyFont="1" applyAlignment="1">
      <alignment horizontal="center" vertical="center"/>
    </xf>
    <xf numFmtId="165" fontId="11" fillId="6" borderId="46" xfId="0" applyNumberFormat="1" applyFont="1" applyFill="1" applyBorder="1" applyAlignment="1">
      <alignment horizontal="center" vertical="center"/>
    </xf>
    <xf numFmtId="0" fontId="9" fillId="0" borderId="8" xfId="0" applyFont="1" applyBorder="1" applyAlignment="1">
      <alignment horizontal="right" vertical="center"/>
    </xf>
    <xf numFmtId="166" fontId="9" fillId="6" borderId="47" xfId="0" applyNumberFormat="1" applyFont="1" applyFill="1" applyBorder="1" applyAlignment="1">
      <alignment vertical="center"/>
    </xf>
    <xf numFmtId="0" fontId="7" fillId="4" borderId="38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165" fontId="9" fillId="0" borderId="48" xfId="0" applyNumberFormat="1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9" fillId="0" borderId="43" xfId="0" applyFont="1" applyBorder="1" applyAlignment="1">
      <alignment horizontal="right" vertical="center"/>
    </xf>
    <xf numFmtId="166" fontId="9" fillId="6" borderId="50" xfId="0" applyNumberFormat="1" applyFont="1" applyFill="1" applyBorder="1" applyAlignment="1">
      <alignment vertical="center"/>
    </xf>
    <xf numFmtId="0" fontId="9" fillId="0" borderId="51" xfId="0" applyFont="1" applyBorder="1" applyAlignment="1">
      <alignment horizontal="center" vertical="center"/>
    </xf>
    <xf numFmtId="165" fontId="9" fillId="0" borderId="49" xfId="0" applyNumberFormat="1" applyFont="1" applyBorder="1" applyAlignment="1">
      <alignment horizontal="center" vertical="center"/>
    </xf>
    <xf numFmtId="44" fontId="9" fillId="0" borderId="52" xfId="0" applyNumberFormat="1" applyFont="1" applyBorder="1" applyAlignment="1">
      <alignment horizontal="center" vertical="center"/>
    </xf>
    <xf numFmtId="44" fontId="9" fillId="0" borderId="0" xfId="0" applyNumberFormat="1" applyFont="1" applyAlignment="1">
      <alignment horizontal="center" vertical="center"/>
    </xf>
    <xf numFmtId="44" fontId="10" fillId="0" borderId="0" xfId="0" applyNumberFormat="1" applyFont="1" applyAlignment="1">
      <alignment vertical="center"/>
    </xf>
    <xf numFmtId="165" fontId="9" fillId="0" borderId="28" xfId="0" applyNumberFormat="1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165" fontId="9" fillId="0" borderId="31" xfId="0" applyNumberFormat="1" applyFont="1" applyBorder="1" applyAlignment="1">
      <alignment horizontal="center" vertical="center"/>
    </xf>
    <xf numFmtId="44" fontId="9" fillId="0" borderId="54" xfId="0" applyNumberFormat="1" applyFont="1" applyBorder="1" applyAlignment="1">
      <alignment horizontal="center" vertical="center"/>
    </xf>
    <xf numFmtId="9" fontId="9" fillId="0" borderId="0" xfId="0" applyNumberFormat="1" applyFont="1" applyAlignment="1">
      <alignment vertical="center"/>
    </xf>
    <xf numFmtId="44" fontId="9" fillId="0" borderId="0" xfId="0" applyNumberFormat="1" applyFont="1" applyAlignment="1">
      <alignment vertical="center"/>
    </xf>
    <xf numFmtId="165" fontId="11" fillId="6" borderId="55" xfId="0" applyNumberFormat="1" applyFont="1" applyFill="1" applyBorder="1" applyAlignment="1">
      <alignment horizontal="center" vertical="center"/>
    </xf>
    <xf numFmtId="166" fontId="9" fillId="6" borderId="56" xfId="0" applyNumberFormat="1" applyFont="1" applyFill="1" applyBorder="1" applyAlignment="1">
      <alignment vertical="center"/>
    </xf>
    <xf numFmtId="0" fontId="9" fillId="0" borderId="28" xfId="0" applyFont="1" applyBorder="1" applyAlignment="1">
      <alignment horizontal="center" vertical="center"/>
    </xf>
    <xf numFmtId="0" fontId="9" fillId="0" borderId="57" xfId="0" applyFont="1" applyBorder="1" applyAlignment="1">
      <alignment vertical="center"/>
    </xf>
    <xf numFmtId="165" fontId="11" fillId="6" borderId="29" xfId="0" applyNumberFormat="1" applyFont="1" applyFill="1" applyBorder="1" applyAlignment="1">
      <alignment horizontal="center" vertical="center"/>
    </xf>
    <xf numFmtId="0" fontId="9" fillId="0" borderId="58" xfId="0" applyFont="1" applyBorder="1" applyAlignment="1">
      <alignment horizontal="right" vertical="center"/>
    </xf>
    <xf numFmtId="166" fontId="9" fillId="6" borderId="59" xfId="0" applyNumberFormat="1" applyFont="1" applyFill="1" applyBorder="1" applyAlignment="1">
      <alignment vertical="center"/>
    </xf>
    <xf numFmtId="165" fontId="9" fillId="0" borderId="32" xfId="0" applyNumberFormat="1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9" fontId="9" fillId="6" borderId="60" xfId="0" applyNumberFormat="1" applyFont="1" applyFill="1" applyBorder="1" applyAlignment="1">
      <alignment horizontal="center" vertical="center"/>
    </xf>
    <xf numFmtId="0" fontId="9" fillId="0" borderId="61" xfId="0" applyFont="1" applyBorder="1" applyAlignment="1">
      <alignment vertical="center"/>
    </xf>
    <xf numFmtId="0" fontId="9" fillId="0" borderId="32" xfId="0" applyFont="1" applyBorder="1" applyAlignment="1">
      <alignment horizontal="center" vertical="center"/>
    </xf>
    <xf numFmtId="165" fontId="9" fillId="0" borderId="35" xfId="0" applyNumberFormat="1" applyFont="1" applyBorder="1" applyAlignment="1">
      <alignment horizontal="center" vertical="center"/>
    </xf>
    <xf numFmtId="44" fontId="9" fillId="0" borderId="62" xfId="0" applyNumberFormat="1" applyFont="1" applyBorder="1" applyAlignment="1">
      <alignment horizontal="center" vertical="center"/>
    </xf>
    <xf numFmtId="0" fontId="8" fillId="4" borderId="4" xfId="0" applyFont="1" applyFill="1" applyBorder="1" applyAlignment="1">
      <alignment vertical="center"/>
    </xf>
    <xf numFmtId="0" fontId="9" fillId="4" borderId="18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165" fontId="9" fillId="4" borderId="20" xfId="0" applyNumberFormat="1" applyFont="1" applyFill="1" applyBorder="1" applyAlignment="1">
      <alignment horizontal="center" vertical="center"/>
    </xf>
    <xf numFmtId="0" fontId="9" fillId="4" borderId="43" xfId="0" applyFont="1" applyFill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65" xfId="0" applyFont="1" applyBorder="1" applyAlignment="1">
      <alignment horizontal="center" vertical="center"/>
    </xf>
    <xf numFmtId="0" fontId="8" fillId="7" borderId="43" xfId="0" applyFont="1" applyFill="1" applyBorder="1" applyAlignment="1">
      <alignment horizontal="center" vertical="center"/>
    </xf>
    <xf numFmtId="165" fontId="9" fillId="0" borderId="3" xfId="0" applyNumberFormat="1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165" fontId="9" fillId="0" borderId="23" xfId="0" applyNumberFormat="1" applyFont="1" applyBorder="1" applyAlignment="1">
      <alignment horizontal="center" vertical="center"/>
    </xf>
    <xf numFmtId="165" fontId="9" fillId="0" borderId="27" xfId="0" applyNumberFormat="1" applyFont="1" applyBorder="1" applyAlignment="1">
      <alignment horizontal="center" vertical="center"/>
    </xf>
    <xf numFmtId="165" fontId="9" fillId="0" borderId="51" xfId="0" applyNumberFormat="1" applyFont="1" applyBorder="1" applyAlignment="1">
      <alignment horizontal="center" vertical="center"/>
    </xf>
    <xf numFmtId="44" fontId="9" fillId="0" borderId="49" xfId="0" applyNumberFormat="1" applyFont="1" applyBorder="1" applyAlignment="1">
      <alignment horizontal="center" vertical="center"/>
    </xf>
    <xf numFmtId="0" fontId="8" fillId="8" borderId="43" xfId="0" applyFont="1" applyFill="1" applyBorder="1" applyAlignment="1">
      <alignment horizontal="center" vertical="center"/>
    </xf>
    <xf numFmtId="44" fontId="9" fillId="0" borderId="27" xfId="0" applyNumberFormat="1" applyFont="1" applyBorder="1" applyAlignment="1">
      <alignment horizontal="center" vertical="center"/>
    </xf>
    <xf numFmtId="1" fontId="9" fillId="0" borderId="0" xfId="0" applyNumberFormat="1" applyFont="1" applyAlignment="1">
      <alignment vertical="center"/>
    </xf>
    <xf numFmtId="0" fontId="8" fillId="9" borderId="43" xfId="0" applyFont="1" applyFill="1" applyBorder="1" applyAlignment="1">
      <alignment horizontal="center" vertical="center"/>
    </xf>
    <xf numFmtId="0" fontId="8" fillId="10" borderId="68" xfId="0" applyFont="1" applyFill="1" applyBorder="1" applyAlignment="1">
      <alignment horizontal="center" vertical="center"/>
    </xf>
    <xf numFmtId="165" fontId="9" fillId="0" borderId="12" xfId="0" applyNumberFormat="1" applyFont="1" applyBorder="1" applyAlignment="1">
      <alignment horizontal="center" vertical="center"/>
    </xf>
    <xf numFmtId="9" fontId="9" fillId="0" borderId="0" xfId="0" applyNumberFormat="1" applyFont="1" applyAlignment="1">
      <alignment horizontal="right" vertical="center"/>
    </xf>
    <xf numFmtId="0" fontId="9" fillId="6" borderId="69" xfId="0" applyFont="1" applyFill="1" applyBorder="1" applyAlignment="1">
      <alignment horizontal="center" vertical="center"/>
    </xf>
    <xf numFmtId="0" fontId="8" fillId="4" borderId="68" xfId="0" applyFont="1" applyFill="1" applyBorder="1" applyAlignment="1">
      <alignment horizontal="center" vertical="center"/>
    </xf>
    <xf numFmtId="44" fontId="9" fillId="0" borderId="70" xfId="0" applyNumberFormat="1" applyFont="1" applyBorder="1" applyAlignment="1">
      <alignment horizontal="center" vertical="center"/>
    </xf>
    <xf numFmtId="0" fontId="9" fillId="4" borderId="36" xfId="0" applyFont="1" applyFill="1" applyBorder="1" applyAlignment="1">
      <alignment horizontal="center" vertical="center"/>
    </xf>
    <xf numFmtId="0" fontId="9" fillId="4" borderId="37" xfId="0" applyFont="1" applyFill="1" applyBorder="1" applyAlignment="1">
      <alignment horizontal="center" vertical="center"/>
    </xf>
    <xf numFmtId="165" fontId="9" fillId="4" borderId="38" xfId="0" applyNumberFormat="1" applyFont="1" applyFill="1" applyBorder="1" applyAlignment="1">
      <alignment horizontal="center" vertical="center"/>
    </xf>
    <xf numFmtId="44" fontId="9" fillId="0" borderId="31" xfId="0" applyNumberFormat="1" applyFont="1" applyBorder="1" applyAlignment="1">
      <alignment vertical="center"/>
    </xf>
    <xf numFmtId="165" fontId="11" fillId="6" borderId="71" xfId="0" applyNumberFormat="1" applyFont="1" applyFill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1" fontId="9" fillId="0" borderId="3" xfId="0" applyNumberFormat="1" applyFont="1" applyBorder="1" applyAlignment="1">
      <alignment horizontal="center" vertical="center"/>
    </xf>
    <xf numFmtId="165" fontId="9" fillId="0" borderId="29" xfId="0" applyNumberFormat="1" applyFont="1" applyBorder="1" applyAlignment="1">
      <alignment horizontal="center" vertical="center"/>
    </xf>
    <xf numFmtId="44" fontId="9" fillId="0" borderId="31" xfId="0" applyNumberFormat="1" applyFont="1" applyBorder="1" applyAlignment="1">
      <alignment horizontal="center" vertical="center"/>
    </xf>
    <xf numFmtId="0" fontId="9" fillId="12" borderId="28" xfId="0" applyFont="1" applyFill="1" applyBorder="1" applyAlignment="1">
      <alignment horizontal="right" vertical="center"/>
    </xf>
    <xf numFmtId="0" fontId="9" fillId="12" borderId="32" xfId="0" applyFont="1" applyFill="1" applyBorder="1" applyAlignment="1">
      <alignment horizontal="right" vertical="center"/>
    </xf>
    <xf numFmtId="0" fontId="9" fillId="4" borderId="4" xfId="0" applyFont="1" applyFill="1" applyBorder="1" applyAlignment="1">
      <alignment vertical="center"/>
    </xf>
    <xf numFmtId="0" fontId="9" fillId="4" borderId="36" xfId="0" applyFont="1" applyFill="1" applyBorder="1" applyAlignment="1">
      <alignment vertical="center"/>
    </xf>
    <xf numFmtId="0" fontId="9" fillId="4" borderId="37" xfId="0" applyFont="1" applyFill="1" applyBorder="1" applyAlignment="1">
      <alignment vertical="center"/>
    </xf>
    <xf numFmtId="0" fontId="9" fillId="4" borderId="38" xfId="0" applyFont="1" applyFill="1" applyBorder="1" applyAlignment="1">
      <alignment vertical="center"/>
    </xf>
    <xf numFmtId="0" fontId="9" fillId="0" borderId="43" xfId="0" applyFont="1" applyBorder="1" applyAlignment="1">
      <alignment vertical="center"/>
    </xf>
    <xf numFmtId="0" fontId="9" fillId="0" borderId="48" xfId="0" applyFont="1" applyBorder="1" applyAlignment="1">
      <alignment horizontal="center" vertical="center"/>
    </xf>
    <xf numFmtId="164" fontId="9" fillId="0" borderId="0" xfId="0" applyNumberFormat="1" applyFont="1" applyAlignment="1">
      <alignment vertical="center"/>
    </xf>
    <xf numFmtId="44" fontId="9" fillId="0" borderId="75" xfId="0" applyNumberFormat="1" applyFont="1" applyBorder="1" applyAlignment="1">
      <alignment horizontal="center" vertical="center"/>
    </xf>
    <xf numFmtId="44" fontId="9" fillId="0" borderId="76" xfId="0" applyNumberFormat="1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165" fontId="9" fillId="0" borderId="33" xfId="0" applyNumberFormat="1" applyFont="1" applyBorder="1" applyAlignment="1">
      <alignment horizontal="center" vertical="center"/>
    </xf>
    <xf numFmtId="44" fontId="9" fillId="0" borderId="35" xfId="0" applyNumberFormat="1" applyFont="1" applyBorder="1" applyAlignment="1">
      <alignment horizontal="center" vertical="center"/>
    </xf>
    <xf numFmtId="0" fontId="8" fillId="9" borderId="78" xfId="0" applyFont="1" applyFill="1" applyBorder="1" applyAlignment="1">
      <alignment horizontal="center" vertical="center"/>
    </xf>
    <xf numFmtId="165" fontId="9" fillId="0" borderId="7" xfId="0" applyNumberFormat="1" applyFont="1" applyBorder="1" applyAlignment="1">
      <alignment horizontal="center" vertical="center"/>
    </xf>
    <xf numFmtId="165" fontId="9" fillId="0" borderId="77" xfId="0" applyNumberFormat="1" applyFont="1" applyBorder="1" applyAlignment="1">
      <alignment horizontal="center" vertical="center"/>
    </xf>
    <xf numFmtId="165" fontId="9" fillId="0" borderId="79" xfId="0" applyNumberFormat="1" applyFont="1" applyBorder="1" applyAlignment="1">
      <alignment horizontal="center" vertical="center"/>
    </xf>
    <xf numFmtId="44" fontId="9" fillId="0" borderId="58" xfId="0" applyNumberFormat="1" applyFont="1" applyBorder="1" applyAlignment="1">
      <alignment horizontal="center" vertical="center"/>
    </xf>
    <xf numFmtId="0" fontId="8" fillId="5" borderId="43" xfId="0" applyFont="1" applyFill="1" applyBorder="1" applyAlignment="1">
      <alignment horizontal="center" vertical="center"/>
    </xf>
    <xf numFmtId="165" fontId="9" fillId="0" borderId="43" xfId="0" applyNumberFormat="1" applyFont="1" applyBorder="1" applyAlignment="1">
      <alignment horizontal="center" vertical="center"/>
    </xf>
    <xf numFmtId="1" fontId="9" fillId="0" borderId="43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7" fillId="0" borderId="33" xfId="0" applyFont="1" applyBorder="1" applyAlignment="1">
      <alignment horizontal="center" vertical="center"/>
    </xf>
    <xf numFmtId="165" fontId="7" fillId="0" borderId="33" xfId="0" applyNumberFormat="1" applyFont="1" applyBorder="1" applyAlignment="1">
      <alignment horizontal="center" vertical="center"/>
    </xf>
    <xf numFmtId="165" fontId="8" fillId="0" borderId="80" xfId="0" applyNumberFormat="1" applyFont="1" applyBorder="1" applyAlignment="1">
      <alignment horizontal="center" vertical="center"/>
    </xf>
    <xf numFmtId="0" fontId="8" fillId="0" borderId="81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165" fontId="9" fillId="0" borderId="82" xfId="0" applyNumberFormat="1" applyFont="1" applyBorder="1" applyAlignment="1">
      <alignment horizontal="center" vertical="center"/>
    </xf>
    <xf numFmtId="165" fontId="9" fillId="0" borderId="57" xfId="0" applyNumberFormat="1" applyFont="1" applyBorder="1" applyAlignment="1">
      <alignment horizontal="center" vertical="center"/>
    </xf>
    <xf numFmtId="165" fontId="9" fillId="0" borderId="81" xfId="0" applyNumberFormat="1" applyFont="1" applyBorder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5" fontId="16" fillId="0" borderId="0" xfId="0" applyNumberFormat="1" applyFont="1" applyAlignment="1">
      <alignment horizontal="left" vertical="center"/>
    </xf>
    <xf numFmtId="0" fontId="9" fillId="0" borderId="81" xfId="0" applyFont="1" applyBorder="1" applyAlignment="1">
      <alignment horizontal="center" vertical="center"/>
    </xf>
    <xf numFmtId="165" fontId="9" fillId="0" borderId="83" xfId="0" applyNumberFormat="1" applyFont="1" applyBorder="1" applyAlignment="1">
      <alignment horizontal="center" vertical="center"/>
    </xf>
    <xf numFmtId="0" fontId="17" fillId="4" borderId="36" xfId="0" applyFont="1" applyFill="1" applyBorder="1" applyAlignment="1">
      <alignment horizontal="center"/>
    </xf>
    <xf numFmtId="0" fontId="17" fillId="4" borderId="37" xfId="0" applyFont="1" applyFill="1" applyBorder="1" applyAlignment="1">
      <alignment horizontal="center"/>
    </xf>
    <xf numFmtId="165" fontId="17" fillId="4" borderId="38" xfId="0" applyNumberFormat="1" applyFont="1" applyFill="1" applyBorder="1" applyAlignment="1">
      <alignment horizontal="center"/>
    </xf>
    <xf numFmtId="0" fontId="18" fillId="0" borderId="0" xfId="0" applyFont="1"/>
    <xf numFmtId="0" fontId="19" fillId="0" borderId="0" xfId="0" applyFont="1"/>
    <xf numFmtId="0" fontId="19" fillId="0" borderId="0" xfId="0" applyFont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19" fillId="0" borderId="24" xfId="0" applyFont="1" applyBorder="1" applyAlignment="1">
      <alignment horizontal="center"/>
    </xf>
    <xf numFmtId="0" fontId="19" fillId="0" borderId="24" xfId="0" applyFont="1" applyBorder="1"/>
    <xf numFmtId="165" fontId="20" fillId="6" borderId="39" xfId="0" applyNumberFormat="1" applyFont="1" applyFill="1" applyBorder="1" applyAlignment="1">
      <alignment horizontal="center"/>
    </xf>
    <xf numFmtId="165" fontId="19" fillId="0" borderId="0" xfId="0" applyNumberFormat="1" applyFont="1"/>
    <xf numFmtId="165" fontId="19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9" fontId="19" fillId="0" borderId="0" xfId="0" applyNumberFormat="1" applyFont="1" applyAlignment="1">
      <alignment horizontal="center"/>
    </xf>
    <xf numFmtId="0" fontId="19" fillId="0" borderId="29" xfId="0" applyFont="1" applyBorder="1" applyAlignment="1">
      <alignment horizontal="center"/>
    </xf>
    <xf numFmtId="0" fontId="19" fillId="0" borderId="29" xfId="0" applyFont="1" applyBorder="1"/>
    <xf numFmtId="165" fontId="19" fillId="6" borderId="84" xfId="0" applyNumberFormat="1" applyFont="1" applyFill="1" applyBorder="1" applyAlignment="1">
      <alignment horizontal="center"/>
    </xf>
    <xf numFmtId="44" fontId="19" fillId="6" borderId="59" xfId="0" applyNumberFormat="1" applyFont="1" applyFill="1" applyBorder="1"/>
    <xf numFmtId="0" fontId="17" fillId="0" borderId="0" xfId="0" applyFont="1" applyAlignment="1">
      <alignment horizontal="center"/>
    </xf>
    <xf numFmtId="0" fontId="17" fillId="4" borderId="38" xfId="0" applyFont="1" applyFill="1" applyBorder="1" applyAlignment="1">
      <alignment horizontal="center"/>
    </xf>
    <xf numFmtId="165" fontId="4" fillId="0" borderId="48" xfId="0" applyNumberFormat="1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165" fontId="19" fillId="0" borderId="23" xfId="0" applyNumberFormat="1" applyFont="1" applyBorder="1" applyAlignment="1">
      <alignment horizontal="center"/>
    </xf>
    <xf numFmtId="165" fontId="19" fillId="0" borderId="27" xfId="0" applyNumberFormat="1" applyFont="1" applyBorder="1" applyAlignment="1">
      <alignment horizontal="center"/>
    </xf>
    <xf numFmtId="44" fontId="19" fillId="0" borderId="52" xfId="0" applyNumberFormat="1" applyFont="1" applyBorder="1" applyAlignment="1">
      <alignment horizontal="center"/>
    </xf>
    <xf numFmtId="165" fontId="4" fillId="0" borderId="28" xfId="0" applyNumberFormat="1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9" fontId="19" fillId="0" borderId="0" xfId="0" applyNumberFormat="1" applyFont="1"/>
    <xf numFmtId="44" fontId="19" fillId="0" borderId="0" xfId="0" applyNumberFormat="1" applyFont="1"/>
    <xf numFmtId="0" fontId="21" fillId="7" borderId="43" xfId="0" applyFont="1" applyFill="1" applyBorder="1" applyAlignment="1">
      <alignment horizontal="center"/>
    </xf>
    <xf numFmtId="165" fontId="19" fillId="0" borderId="3" xfId="0" applyNumberFormat="1" applyFont="1" applyBorder="1" applyAlignment="1">
      <alignment horizontal="center"/>
    </xf>
    <xf numFmtId="0" fontId="19" fillId="0" borderId="28" xfId="0" applyFont="1" applyBorder="1" applyAlignment="1">
      <alignment horizontal="center"/>
    </xf>
    <xf numFmtId="165" fontId="19" fillId="0" borderId="31" xfId="0" applyNumberFormat="1" applyFont="1" applyBorder="1" applyAlignment="1">
      <alignment horizontal="center"/>
    </xf>
    <xf numFmtId="44" fontId="19" fillId="0" borderId="54" xfId="0" applyNumberFormat="1" applyFont="1" applyBorder="1" applyAlignment="1">
      <alignment horizontal="center"/>
    </xf>
    <xf numFmtId="165" fontId="19" fillId="6" borderId="41" xfId="0" applyNumberFormat="1" applyFont="1" applyFill="1" applyBorder="1" applyAlignment="1">
      <alignment horizontal="center"/>
    </xf>
    <xf numFmtId="0" fontId="21" fillId="8" borderId="43" xfId="0" applyFont="1" applyFill="1" applyBorder="1" applyAlignment="1">
      <alignment horizontal="center"/>
    </xf>
    <xf numFmtId="165" fontId="19" fillId="6" borderId="29" xfId="0" applyNumberFormat="1" applyFont="1" applyFill="1" applyBorder="1" applyAlignment="1">
      <alignment horizontal="center"/>
    </xf>
    <xf numFmtId="0" fontId="21" fillId="9" borderId="78" xfId="0" applyFont="1" applyFill="1" applyBorder="1" applyAlignment="1">
      <alignment horizontal="center"/>
    </xf>
    <xf numFmtId="165" fontId="19" fillId="0" borderId="7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165" fontId="19" fillId="6" borderId="39" xfId="0" applyNumberFormat="1" applyFont="1" applyFill="1" applyBorder="1" applyAlignment="1">
      <alignment horizontal="center"/>
    </xf>
    <xf numFmtId="0" fontId="21" fillId="5" borderId="43" xfId="0" applyFont="1" applyFill="1" applyBorder="1" applyAlignment="1">
      <alignment horizontal="center"/>
    </xf>
    <xf numFmtId="165" fontId="19" fillId="0" borderId="43" xfId="0" applyNumberFormat="1" applyFont="1" applyBorder="1" applyAlignment="1">
      <alignment horizontal="center"/>
    </xf>
    <xf numFmtId="0" fontId="19" fillId="0" borderId="32" xfId="0" applyFont="1" applyBorder="1" applyAlignment="1">
      <alignment horizontal="center"/>
    </xf>
    <xf numFmtId="0" fontId="19" fillId="0" borderId="33" xfId="0" applyFont="1" applyBorder="1" applyAlignment="1">
      <alignment horizontal="center"/>
    </xf>
    <xf numFmtId="165" fontId="19" fillId="0" borderId="35" xfId="0" applyNumberFormat="1" applyFont="1" applyBorder="1" applyAlignment="1">
      <alignment horizontal="center"/>
    </xf>
    <xf numFmtId="44" fontId="19" fillId="0" borderId="62" xfId="0" applyNumberFormat="1" applyFont="1" applyBorder="1" applyAlignment="1">
      <alignment horizontal="center"/>
    </xf>
    <xf numFmtId="0" fontId="21" fillId="4" borderId="4" xfId="0" applyFont="1" applyFill="1" applyBorder="1" applyAlignment="1">
      <alignment vertical="center"/>
    </xf>
    <xf numFmtId="0" fontId="19" fillId="4" borderId="18" xfId="0" applyFont="1" applyFill="1" applyBorder="1" applyAlignment="1">
      <alignment horizontal="center"/>
    </xf>
    <xf numFmtId="0" fontId="19" fillId="4" borderId="19" xfId="0" applyFont="1" applyFill="1" applyBorder="1" applyAlignment="1">
      <alignment horizontal="center"/>
    </xf>
    <xf numFmtId="165" fontId="19" fillId="4" borderId="20" xfId="0" applyNumberFormat="1" applyFont="1" applyFill="1" applyBorder="1" applyAlignment="1">
      <alignment horizontal="center"/>
    </xf>
    <xf numFmtId="0" fontId="19" fillId="4" borderId="43" xfId="0" applyFont="1" applyFill="1" applyBorder="1" applyAlignment="1">
      <alignment horizontal="center"/>
    </xf>
    <xf numFmtId="0" fontId="5" fillId="0" borderId="63" xfId="0" applyFont="1" applyBorder="1" applyAlignment="1">
      <alignment horizontal="center"/>
    </xf>
    <xf numFmtId="0" fontId="5" fillId="0" borderId="64" xfId="0" applyFont="1" applyBorder="1" applyAlignment="1">
      <alignment horizontal="center"/>
    </xf>
    <xf numFmtId="0" fontId="5" fillId="0" borderId="65" xfId="0" applyFont="1" applyBorder="1" applyAlignment="1">
      <alignment horizontal="center"/>
    </xf>
    <xf numFmtId="1" fontId="19" fillId="0" borderId="3" xfId="0" applyNumberFormat="1" applyFont="1" applyBorder="1" applyAlignment="1">
      <alignment horizontal="center"/>
    </xf>
    <xf numFmtId="0" fontId="22" fillId="0" borderId="0" xfId="0" applyFont="1"/>
    <xf numFmtId="0" fontId="4" fillId="0" borderId="24" xfId="0" applyFont="1" applyBorder="1" applyAlignment="1">
      <alignment horizontal="center"/>
    </xf>
    <xf numFmtId="44" fontId="4" fillId="0" borderId="27" xfId="0" applyNumberFormat="1" applyFont="1" applyBorder="1"/>
    <xf numFmtId="1" fontId="19" fillId="0" borderId="0" xfId="0" applyNumberFormat="1" applyFont="1"/>
    <xf numFmtId="0" fontId="19" fillId="0" borderId="1" xfId="0" applyFont="1" applyBorder="1"/>
    <xf numFmtId="0" fontId="19" fillId="0" borderId="43" xfId="0" applyFont="1" applyBorder="1" applyAlignment="1">
      <alignment horizontal="center"/>
    </xf>
    <xf numFmtId="0" fontId="19" fillId="0" borderId="72" xfId="0" applyFont="1" applyBorder="1" applyAlignment="1">
      <alignment horizontal="center"/>
    </xf>
    <xf numFmtId="44" fontId="19" fillId="0" borderId="70" xfId="0" applyNumberFormat="1" applyFont="1" applyBorder="1" applyAlignment="1">
      <alignment horizontal="center"/>
    </xf>
    <xf numFmtId="0" fontId="19" fillId="12" borderId="28" xfId="0" applyFont="1" applyFill="1" applyBorder="1" applyAlignment="1">
      <alignment horizontal="center"/>
    </xf>
    <xf numFmtId="0" fontId="19" fillId="0" borderId="31" xfId="0" applyFont="1" applyBorder="1" applyAlignment="1">
      <alignment horizontal="center"/>
    </xf>
    <xf numFmtId="0" fontId="19" fillId="4" borderId="36" xfId="0" applyFont="1" applyFill="1" applyBorder="1" applyAlignment="1">
      <alignment horizontal="center"/>
    </xf>
    <xf numFmtId="0" fontId="19" fillId="4" borderId="37" xfId="0" applyFont="1" applyFill="1" applyBorder="1" applyAlignment="1">
      <alignment horizontal="center"/>
    </xf>
    <xf numFmtId="165" fontId="19" fillId="4" borderId="38" xfId="0" applyNumberFormat="1" applyFont="1" applyFill="1" applyBorder="1" applyAlignment="1">
      <alignment horizontal="center"/>
    </xf>
    <xf numFmtId="0" fontId="4" fillId="0" borderId="28" xfId="0" applyFont="1" applyBorder="1"/>
    <xf numFmtId="0" fontId="4" fillId="0" borderId="29" xfId="0" applyFont="1" applyBorder="1"/>
    <xf numFmtId="165" fontId="4" fillId="0" borderId="29" xfId="0" applyNumberFormat="1" applyFont="1" applyBorder="1"/>
    <xf numFmtId="44" fontId="4" fillId="0" borderId="31" xfId="0" applyNumberFormat="1" applyFont="1" applyBorder="1"/>
    <xf numFmtId="0" fontId="19" fillId="0" borderId="48" xfId="0" applyFont="1" applyBorder="1" applyAlignment="1">
      <alignment horizontal="center"/>
    </xf>
    <xf numFmtId="0" fontId="19" fillId="0" borderId="51" xfId="0" applyFont="1" applyBorder="1" applyAlignment="1">
      <alignment horizontal="center"/>
    </xf>
    <xf numFmtId="165" fontId="19" fillId="0" borderId="49" xfId="0" applyNumberFormat="1" applyFont="1" applyBorder="1" applyAlignment="1">
      <alignment horizontal="center"/>
    </xf>
    <xf numFmtId="165" fontId="4" fillId="0" borderId="29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19" fillId="12" borderId="32" xfId="0" applyFont="1" applyFill="1" applyBorder="1" applyAlignment="1">
      <alignment horizontal="center"/>
    </xf>
    <xf numFmtId="0" fontId="19" fillId="0" borderId="35" xfId="0" applyFont="1" applyBorder="1" applyAlignment="1">
      <alignment horizontal="center"/>
    </xf>
    <xf numFmtId="44" fontId="19" fillId="0" borderId="58" xfId="0" applyNumberFormat="1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165" fontId="4" fillId="0" borderId="33" xfId="0" applyNumberFormat="1" applyFont="1" applyBorder="1" applyAlignment="1">
      <alignment horizontal="center"/>
    </xf>
    <xf numFmtId="44" fontId="4" fillId="0" borderId="35" xfId="0" applyNumberFormat="1" applyFont="1" applyBorder="1"/>
    <xf numFmtId="0" fontId="16" fillId="0" borderId="0" xfId="0" applyFont="1" applyAlignment="1">
      <alignment horizontal="center" vertical="center"/>
    </xf>
    <xf numFmtId="165" fontId="9" fillId="0" borderId="85" xfId="0" applyNumberFormat="1" applyFont="1" applyBorder="1" applyAlignment="1">
      <alignment horizontal="center" vertical="center"/>
    </xf>
    <xf numFmtId="165" fontId="12" fillId="4" borderId="3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65" fontId="9" fillId="6" borderId="46" xfId="0" applyNumberFormat="1" applyFont="1" applyFill="1" applyBorder="1" applyAlignment="1">
      <alignment horizontal="center" vertical="center"/>
    </xf>
    <xf numFmtId="165" fontId="9" fillId="6" borderId="55" xfId="0" applyNumberFormat="1" applyFont="1" applyFill="1" applyBorder="1" applyAlignment="1">
      <alignment horizontal="center" vertical="center"/>
    </xf>
    <xf numFmtId="165" fontId="9" fillId="6" borderId="29" xfId="0" applyNumberFormat="1" applyFont="1" applyFill="1" applyBorder="1" applyAlignment="1">
      <alignment horizontal="center" vertical="center"/>
    </xf>
    <xf numFmtId="165" fontId="9" fillId="6" borderId="45" xfId="0" applyNumberFormat="1" applyFont="1" applyFill="1" applyBorder="1" applyAlignment="1">
      <alignment horizontal="center" vertical="center"/>
    </xf>
    <xf numFmtId="165" fontId="9" fillId="6" borderId="71" xfId="0" applyNumberFormat="1" applyFont="1" applyFill="1" applyBorder="1" applyAlignment="1">
      <alignment horizontal="center" vertical="center"/>
    </xf>
    <xf numFmtId="44" fontId="9" fillId="0" borderId="27" xfId="0" applyNumberFormat="1" applyFont="1" applyBorder="1" applyAlignment="1">
      <alignment vertical="center"/>
    </xf>
    <xf numFmtId="0" fontId="9" fillId="0" borderId="72" xfId="0" applyFont="1" applyBorder="1" applyAlignment="1">
      <alignment horizontal="center" vertical="center"/>
    </xf>
    <xf numFmtId="165" fontId="9" fillId="0" borderId="29" xfId="0" applyNumberFormat="1" applyFont="1" applyBorder="1" applyAlignment="1">
      <alignment vertical="center"/>
    </xf>
    <xf numFmtId="0" fontId="9" fillId="0" borderId="23" xfId="0" applyFont="1" applyBorder="1" applyAlignment="1">
      <alignment horizontal="center" vertical="center"/>
    </xf>
    <xf numFmtId="0" fontId="9" fillId="0" borderId="0" xfId="0" applyFont="1" applyAlignment="1">
      <alignment horizontal="right" vertical="center"/>
    </xf>
    <xf numFmtId="44" fontId="9" fillId="0" borderId="12" xfId="0" applyNumberFormat="1" applyFont="1" applyBorder="1" applyAlignment="1">
      <alignment horizontal="center" vertical="center"/>
    </xf>
    <xf numFmtId="44" fontId="9" fillId="0" borderId="35" xfId="0" applyNumberFormat="1" applyFont="1" applyBorder="1" applyAlignment="1">
      <alignment vertical="center"/>
    </xf>
    <xf numFmtId="0" fontId="9" fillId="0" borderId="3" xfId="0" applyFont="1" applyBorder="1" applyAlignment="1">
      <alignment horizontal="center" vertical="center"/>
    </xf>
    <xf numFmtId="0" fontId="9" fillId="13" borderId="86" xfId="0" applyFont="1" applyFill="1" applyBorder="1" applyAlignment="1">
      <alignment horizontal="center" vertical="center"/>
    </xf>
    <xf numFmtId="0" fontId="9" fillId="13" borderId="25" xfId="0" applyFont="1" applyFill="1" applyBorder="1" applyAlignment="1">
      <alignment horizontal="center" vertical="center"/>
    </xf>
    <xf numFmtId="165" fontId="9" fillId="13" borderId="87" xfId="0" applyNumberFormat="1" applyFont="1" applyFill="1" applyBorder="1" applyAlignment="1">
      <alignment horizontal="center" vertical="center"/>
    </xf>
    <xf numFmtId="44" fontId="9" fillId="13" borderId="52" xfId="0" applyNumberFormat="1" applyFont="1" applyFill="1" applyBorder="1" applyAlignment="1">
      <alignment horizontal="center" vertical="center"/>
    </xf>
    <xf numFmtId="0" fontId="9" fillId="14" borderId="28" xfId="0" applyFont="1" applyFill="1" applyBorder="1" applyAlignment="1">
      <alignment horizontal="center" vertical="center"/>
    </xf>
    <xf numFmtId="0" fontId="9" fillId="14" borderId="29" xfId="0" applyFont="1" applyFill="1" applyBorder="1" applyAlignment="1">
      <alignment horizontal="center" vertical="center"/>
    </xf>
    <xf numFmtId="165" fontId="9" fillId="14" borderId="31" xfId="0" applyNumberFormat="1" applyFont="1" applyFill="1" applyBorder="1" applyAlignment="1">
      <alignment horizontal="center" vertical="center"/>
    </xf>
    <xf numFmtId="44" fontId="9" fillId="14" borderId="54" xfId="0" applyNumberFormat="1" applyFont="1" applyFill="1" applyBorder="1" applyAlignment="1">
      <alignment horizontal="center" vertical="center"/>
    </xf>
    <xf numFmtId="0" fontId="9" fillId="13" borderId="28" xfId="0" applyFont="1" applyFill="1" applyBorder="1" applyAlignment="1">
      <alignment horizontal="center" vertical="center"/>
    </xf>
    <xf numFmtId="0" fontId="9" fillId="13" borderId="29" xfId="0" applyFont="1" applyFill="1" applyBorder="1" applyAlignment="1">
      <alignment horizontal="center" vertical="center"/>
    </xf>
    <xf numFmtId="165" fontId="9" fillId="13" borderId="31" xfId="0" applyNumberFormat="1" applyFont="1" applyFill="1" applyBorder="1" applyAlignment="1">
      <alignment horizontal="center" vertical="center"/>
    </xf>
    <xf numFmtId="44" fontId="9" fillId="13" borderId="54" xfId="0" applyNumberFormat="1" applyFont="1" applyFill="1" applyBorder="1" applyAlignment="1">
      <alignment horizontal="center" vertical="center"/>
    </xf>
    <xf numFmtId="0" fontId="9" fillId="13" borderId="32" xfId="0" applyFont="1" applyFill="1" applyBorder="1" applyAlignment="1">
      <alignment horizontal="center" vertical="center"/>
    </xf>
    <xf numFmtId="0" fontId="9" fillId="13" borderId="33" xfId="0" applyFont="1" applyFill="1" applyBorder="1" applyAlignment="1">
      <alignment horizontal="center" vertical="center"/>
    </xf>
    <xf numFmtId="165" fontId="9" fillId="13" borderId="35" xfId="0" applyNumberFormat="1" applyFont="1" applyFill="1" applyBorder="1" applyAlignment="1">
      <alignment horizontal="center" vertical="center"/>
    </xf>
    <xf numFmtId="44" fontId="9" fillId="13" borderId="68" xfId="0" applyNumberFormat="1" applyFont="1" applyFill="1" applyBorder="1" applyAlignment="1">
      <alignment horizontal="center" vertical="center"/>
    </xf>
    <xf numFmtId="0" fontId="21" fillId="9" borderId="43" xfId="0" applyFont="1" applyFill="1" applyBorder="1" applyAlignment="1">
      <alignment horizontal="center"/>
    </xf>
    <xf numFmtId="0" fontId="19" fillId="0" borderId="3" xfId="0" applyFont="1" applyBorder="1" applyAlignment="1">
      <alignment horizontal="center"/>
    </xf>
    <xf numFmtId="165" fontId="19" fillId="0" borderId="88" xfId="0" applyNumberFormat="1" applyFont="1" applyBorder="1"/>
    <xf numFmtId="0" fontId="4" fillId="0" borderId="44" xfId="0" applyFont="1" applyBorder="1" applyAlignment="1">
      <alignment horizontal="center"/>
    </xf>
    <xf numFmtId="165" fontId="19" fillId="6" borderId="89" xfId="0" applyNumberFormat="1" applyFont="1" applyFill="1" applyBorder="1" applyAlignment="1">
      <alignment horizontal="center"/>
    </xf>
    <xf numFmtId="165" fontId="7" fillId="4" borderId="37" xfId="0" applyNumberFormat="1" applyFont="1" applyFill="1" applyBorder="1" applyAlignment="1">
      <alignment horizontal="center" vertical="center"/>
    </xf>
    <xf numFmtId="165" fontId="7" fillId="4" borderId="43" xfId="0" applyNumberFormat="1" applyFont="1" applyFill="1" applyBorder="1" applyAlignment="1">
      <alignment horizontal="center" vertical="center"/>
    </xf>
    <xf numFmtId="165" fontId="7" fillId="4" borderId="4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66" fontId="9" fillId="6" borderId="90" xfId="0" applyNumberFormat="1" applyFont="1" applyFill="1" applyBorder="1" applyAlignment="1">
      <alignment vertical="center"/>
    </xf>
    <xf numFmtId="44" fontId="9" fillId="0" borderId="7" xfId="0" applyNumberFormat="1" applyFont="1" applyBorder="1" applyAlignment="1">
      <alignment horizontal="center" vertical="center"/>
    </xf>
    <xf numFmtId="9" fontId="9" fillId="6" borderId="59" xfId="0" applyNumberFormat="1" applyFont="1" applyFill="1" applyBorder="1" applyAlignment="1">
      <alignment horizontal="center" vertical="center"/>
    </xf>
    <xf numFmtId="44" fontId="9" fillId="0" borderId="91" xfId="0" applyNumberFormat="1" applyFont="1" applyBorder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8" fillId="15" borderId="43" xfId="0" applyFont="1" applyFill="1" applyBorder="1" applyAlignment="1">
      <alignment horizontal="center" vertical="center"/>
    </xf>
    <xf numFmtId="165" fontId="9" fillId="6" borderId="92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7" fillId="4" borderId="93" xfId="0" applyFont="1" applyFill="1" applyBorder="1" applyAlignment="1">
      <alignment horizontal="center" vertical="center"/>
    </xf>
    <xf numFmtId="0" fontId="7" fillId="4" borderId="94" xfId="0" applyFont="1" applyFill="1" applyBorder="1" applyAlignment="1">
      <alignment horizontal="center" vertical="center"/>
    </xf>
    <xf numFmtId="0" fontId="7" fillId="4" borderId="95" xfId="0" applyFont="1" applyFill="1" applyBorder="1" applyAlignment="1">
      <alignment horizontal="center" vertical="center"/>
    </xf>
    <xf numFmtId="165" fontId="9" fillId="0" borderId="74" xfId="0" applyNumberFormat="1" applyFont="1" applyBorder="1" applyAlignment="1">
      <alignment horizontal="center" vertical="center"/>
    </xf>
    <xf numFmtId="44" fontId="9" fillId="0" borderId="9" xfId="0" applyNumberFormat="1" applyFont="1" applyBorder="1" applyAlignment="1">
      <alignment horizontal="center" vertical="center"/>
    </xf>
    <xf numFmtId="165" fontId="9" fillId="0" borderId="97" xfId="0" applyNumberFormat="1" applyFont="1" applyBorder="1" applyAlignment="1">
      <alignment horizontal="center" vertical="center"/>
    </xf>
    <xf numFmtId="165" fontId="9" fillId="0" borderId="88" xfId="0" applyNumberFormat="1" applyFont="1" applyBorder="1" applyAlignment="1">
      <alignment horizontal="center" vertical="center"/>
    </xf>
    <xf numFmtId="0" fontId="9" fillId="4" borderId="93" xfId="0" applyFont="1" applyFill="1" applyBorder="1" applyAlignment="1">
      <alignment horizontal="center" vertical="center"/>
    </xf>
    <xf numFmtId="0" fontId="9" fillId="4" borderId="94" xfId="0" applyFont="1" applyFill="1" applyBorder="1" applyAlignment="1">
      <alignment horizontal="center" vertical="center"/>
    </xf>
    <xf numFmtId="165" fontId="9" fillId="4" borderId="95" xfId="0" applyNumberFormat="1" applyFont="1" applyFill="1" applyBorder="1" applyAlignment="1">
      <alignment horizontal="center" vertical="center"/>
    </xf>
    <xf numFmtId="165" fontId="8" fillId="0" borderId="33" xfId="0" applyNumberFormat="1" applyFont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165" fontId="25" fillId="0" borderId="0" xfId="0" applyNumberFormat="1" applyFont="1" applyAlignment="1">
      <alignment horizontal="left" vertical="center"/>
    </xf>
    <xf numFmtId="0" fontId="26" fillId="0" borderId="0" xfId="0" applyFont="1"/>
    <xf numFmtId="1" fontId="19" fillId="0" borderId="0" xfId="0" applyNumberFormat="1" applyFont="1" applyAlignment="1">
      <alignment horizontal="center"/>
    </xf>
    <xf numFmtId="0" fontId="4" fillId="0" borderId="5" xfId="0" applyFont="1" applyBorder="1" applyAlignment="1">
      <alignment horizontal="left" vertical="center" wrapText="1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0" fillId="0" borderId="0" xfId="0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7" fillId="4" borderId="13" xfId="0" applyFont="1" applyFill="1" applyBorder="1" applyAlignment="1">
      <alignment horizontal="center" wrapText="1"/>
    </xf>
    <xf numFmtId="0" fontId="3" fillId="0" borderId="14" xfId="0" applyFont="1" applyBorder="1"/>
    <xf numFmtId="0" fontId="3" fillId="0" borderId="15" xfId="0" applyFont="1" applyBorder="1"/>
    <xf numFmtId="0" fontId="8" fillId="4" borderId="16" xfId="0" applyFont="1" applyFill="1" applyBorder="1" applyAlignment="1">
      <alignment horizontal="center"/>
    </xf>
    <xf numFmtId="0" fontId="3" fillId="0" borderId="21" xfId="0" applyFont="1" applyBorder="1"/>
    <xf numFmtId="0" fontId="8" fillId="4" borderId="17" xfId="0" applyFont="1" applyFill="1" applyBorder="1" applyAlignment="1">
      <alignment horizontal="center"/>
    </xf>
    <xf numFmtId="0" fontId="3" fillId="0" borderId="22" xfId="0" applyFont="1" applyBorder="1"/>
    <xf numFmtId="0" fontId="8" fillId="6" borderId="5" xfId="0" applyFont="1" applyFill="1" applyBorder="1" applyAlignment="1">
      <alignment horizontal="left" vertical="center" wrapText="1"/>
    </xf>
    <xf numFmtId="0" fontId="8" fillId="8" borderId="16" xfId="0" applyFont="1" applyFill="1" applyBorder="1" applyAlignment="1">
      <alignment horizontal="center" vertical="center"/>
    </xf>
    <xf numFmtId="0" fontId="3" fillId="0" borderId="53" xfId="0" applyFont="1" applyBorder="1"/>
    <xf numFmtId="0" fontId="8" fillId="9" borderId="16" xfId="0" applyFont="1" applyFill="1" applyBorder="1" applyAlignment="1">
      <alignment horizontal="center" vertical="center"/>
    </xf>
    <xf numFmtId="0" fontId="8" fillId="5" borderId="16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7" borderId="16" xfId="0" applyFont="1" applyFill="1" applyBorder="1" applyAlignment="1">
      <alignment horizontal="center" vertical="center"/>
    </xf>
    <xf numFmtId="0" fontId="9" fillId="11" borderId="73" xfId="0" applyFont="1" applyFill="1" applyBorder="1" applyAlignment="1">
      <alignment horizontal="center" vertical="center"/>
    </xf>
    <xf numFmtId="0" fontId="3" fillId="0" borderId="74" xfId="0" applyFont="1" applyBorder="1"/>
    <xf numFmtId="0" fontId="8" fillId="0" borderId="72" xfId="0" applyFont="1" applyBorder="1" applyAlignment="1">
      <alignment horizontal="center" vertical="center"/>
    </xf>
    <xf numFmtId="0" fontId="3" fillId="0" borderId="67" xfId="0" applyFont="1" applyBorder="1"/>
    <xf numFmtId="0" fontId="3" fillId="0" borderId="23" xfId="0" applyFont="1" applyBorder="1"/>
    <xf numFmtId="0" fontId="3" fillId="0" borderId="77" xfId="0" applyFont="1" applyBorder="1"/>
    <xf numFmtId="0" fontId="8" fillId="10" borderId="16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11" borderId="73" xfId="0" applyFont="1" applyFill="1" applyBorder="1" applyAlignment="1">
      <alignment horizontal="center"/>
    </xf>
    <xf numFmtId="0" fontId="5" fillId="0" borderId="72" xfId="0" applyFont="1" applyBorder="1" applyAlignment="1">
      <alignment horizontal="center" vertical="center"/>
    </xf>
    <xf numFmtId="0" fontId="21" fillId="8" borderId="16" xfId="0" applyFont="1" applyFill="1" applyBorder="1" applyAlignment="1">
      <alignment horizontal="center" vertical="center"/>
    </xf>
    <xf numFmtId="0" fontId="21" fillId="9" borderId="16" xfId="0" applyFont="1" applyFill="1" applyBorder="1" applyAlignment="1">
      <alignment horizontal="center" vertical="center"/>
    </xf>
    <xf numFmtId="0" fontId="21" fillId="5" borderId="16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/>
    </xf>
    <xf numFmtId="0" fontId="21" fillId="7" borderId="16" xfId="0" applyFont="1" applyFill="1" applyBorder="1" applyAlignment="1">
      <alignment horizontal="center" vertical="center"/>
    </xf>
    <xf numFmtId="0" fontId="5" fillId="0" borderId="67" xfId="0" applyFont="1" applyBorder="1" applyAlignment="1">
      <alignment horizontal="center" vertical="center"/>
    </xf>
    <xf numFmtId="0" fontId="12" fillId="8" borderId="16" xfId="0" applyFont="1" applyFill="1" applyBorder="1" applyAlignment="1">
      <alignment horizontal="center" vertical="center"/>
    </xf>
    <xf numFmtId="0" fontId="12" fillId="9" borderId="16" xfId="0" applyFont="1" applyFill="1" applyBorder="1" applyAlignment="1">
      <alignment horizontal="center" vertical="center"/>
    </xf>
    <xf numFmtId="0" fontId="12" fillId="5" borderId="16" xfId="0" applyFont="1" applyFill="1" applyBorder="1" applyAlignment="1">
      <alignment horizontal="center" vertical="center"/>
    </xf>
    <xf numFmtId="0" fontId="12" fillId="7" borderId="16" xfId="0" applyFont="1" applyFill="1" applyBorder="1" applyAlignment="1">
      <alignment horizontal="center" vertical="center"/>
    </xf>
    <xf numFmtId="0" fontId="8" fillId="0" borderId="67" xfId="0" applyFont="1" applyBorder="1" applyAlignment="1">
      <alignment horizontal="center" vertical="center"/>
    </xf>
    <xf numFmtId="0" fontId="8" fillId="7" borderId="91" xfId="0" applyFont="1" applyFill="1" applyBorder="1" applyAlignment="1">
      <alignment horizontal="center" vertical="center"/>
    </xf>
    <xf numFmtId="0" fontId="3" fillId="0" borderId="96" xfId="0" applyFont="1" applyBorder="1"/>
    <xf numFmtId="0" fontId="3" fillId="0" borderId="58" xfId="0" applyFont="1" applyBorder="1"/>
    <xf numFmtId="0" fontId="8" fillId="15" borderId="16" xfId="0" applyFont="1" applyFill="1" applyBorder="1" applyAlignment="1">
      <alignment horizontal="center" vertical="center"/>
    </xf>
  </cellXfs>
  <cellStyles count="1">
    <cellStyle name="Normal" xfId="0" builtinId="0"/>
  </cellStyles>
  <dxfs count="40"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ont>
        <color rgb="FFFF0000"/>
      </font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ont>
        <color rgb="FFFF0000"/>
      </font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CCCCC"/>
          <bgColor rgb="FFCCCCCC"/>
        </patternFill>
      </fill>
    </dxf>
  </dxfs>
  <tableStyles count="1">
    <tableStyle name="2nd Run-style" pivot="0" count="2">
      <tableStyleElement type="firstRowStripe" dxfId="39"/>
      <tableStyleElement type="secondRowStripe" dxfId="3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6</xdr:row>
      <xdr:rowOff>57150</xdr:rowOff>
    </xdr:from>
    <xdr:ext cx="5715000" cy="10668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pSpPr/>
      </xdr:nvGrpSpPr>
      <xdr:grpSpPr>
        <a:xfrm>
          <a:off x="57150" y="1276350"/>
          <a:ext cx="5715000" cy="1066800"/>
          <a:chOff x="2488500" y="3246600"/>
          <a:chExt cx="5715000" cy="1066800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xmlns="" id="{00000000-0008-0000-0000-000003000000}"/>
              </a:ext>
            </a:extLst>
          </xdr:cNvPr>
          <xdr:cNvGrpSpPr/>
        </xdr:nvGrpSpPr>
        <xdr:grpSpPr>
          <a:xfrm>
            <a:off x="2488500" y="3246600"/>
            <a:ext cx="5715000" cy="1066800"/>
            <a:chOff x="2488500" y="3246600"/>
            <a:chExt cx="5715000" cy="106680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xmlns="" id="{00000000-0008-0000-0000-000004000000}"/>
                </a:ext>
              </a:extLst>
            </xdr:cNvPr>
            <xdr:cNvSpPr/>
          </xdr:nvSpPr>
          <xdr:spPr>
            <a:xfrm>
              <a:off x="2488500" y="3246600"/>
              <a:ext cx="5715000" cy="10668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>
              <a:extLst>
                <a:ext uri="{FF2B5EF4-FFF2-40B4-BE49-F238E27FC236}">
                  <a16:creationId xmlns:a16="http://schemas.microsoft.com/office/drawing/2014/main" xmlns="" id="{00000000-0008-0000-0000-000005000000}"/>
                </a:ext>
              </a:extLst>
            </xdr:cNvPr>
            <xdr:cNvGrpSpPr/>
          </xdr:nvGrpSpPr>
          <xdr:grpSpPr>
            <a:xfrm>
              <a:off x="2488500" y="3246600"/>
              <a:ext cx="5715000" cy="1066800"/>
              <a:chOff x="619125" y="1143000"/>
              <a:chExt cx="7315200" cy="1019175"/>
            </a:xfrm>
          </xdr:grpSpPr>
          <xdr:sp macro="" textlink="">
            <xdr:nvSpPr>
              <xdr:cNvPr id="6" name="Shape 6">
                <a:extLst>
                  <a:ext uri="{FF2B5EF4-FFF2-40B4-BE49-F238E27FC236}">
                    <a16:creationId xmlns:a16="http://schemas.microsoft.com/office/drawing/2014/main" xmlns="" id="{00000000-0008-0000-0000-000006000000}"/>
                  </a:ext>
                </a:extLst>
              </xdr:cNvPr>
              <xdr:cNvSpPr/>
            </xdr:nvSpPr>
            <xdr:spPr>
              <a:xfrm>
                <a:off x="619125" y="1143000"/>
                <a:ext cx="7315200" cy="1019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7" name="Shape 7">
                <a:extLst>
                  <a:ext uri="{FF2B5EF4-FFF2-40B4-BE49-F238E27FC236}">
                    <a16:creationId xmlns:a16="http://schemas.microsoft.com/office/drawing/2014/main" xmlns="" id="{00000000-0008-0000-0000-000007000000}"/>
                  </a:ext>
                </a:extLst>
              </xdr:cNvPr>
              <xdr:cNvSpPr/>
            </xdr:nvSpPr>
            <xdr:spPr>
              <a:xfrm>
                <a:off x="619125" y="1152525"/>
                <a:ext cx="7296150" cy="990600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8" name="Shape 8">
                <a:extLst>
                  <a:ext uri="{FF2B5EF4-FFF2-40B4-BE49-F238E27FC236}">
                    <a16:creationId xmlns:a16="http://schemas.microsoft.com/office/drawing/2014/main" xmlns="" id="{00000000-0008-0000-0000-000008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1" cstate="print">
                <a:alphaModFix/>
              </a:blip>
              <a:srcRect/>
              <a:stretch/>
            </xdr:blipFill>
            <xdr:spPr>
              <a:xfrm>
                <a:off x="619125" y="1143000"/>
                <a:ext cx="7315200" cy="1019175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266700</xdr:colOff>
      <xdr:row>26</xdr:row>
      <xdr:rowOff>76200</xdr:rowOff>
    </xdr:from>
    <xdr:ext cx="4200525" cy="962025"/>
    <xdr:grpSp>
      <xdr:nvGrpSpPr>
        <xdr:cNvPr id="9" name="Shape 2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GrpSpPr/>
      </xdr:nvGrpSpPr>
      <xdr:grpSpPr>
        <a:xfrm>
          <a:off x="571500" y="5082540"/>
          <a:ext cx="4200525" cy="962025"/>
          <a:chOff x="3245738" y="3298988"/>
          <a:chExt cx="4200525" cy="962025"/>
        </a:xfrm>
      </xdr:grpSpPr>
      <xdr:grpSp>
        <xdr:nvGrpSpPr>
          <xdr:cNvPr id="10" name="Shape 9">
            <a:extLst>
              <a:ext uri="{FF2B5EF4-FFF2-40B4-BE49-F238E27FC236}">
                <a16:creationId xmlns:a16="http://schemas.microsoft.com/office/drawing/2014/main" xmlns="" id="{00000000-0008-0000-0000-00000A000000}"/>
              </a:ext>
            </a:extLst>
          </xdr:cNvPr>
          <xdr:cNvGrpSpPr/>
        </xdr:nvGrpSpPr>
        <xdr:grpSpPr>
          <a:xfrm>
            <a:off x="3245738" y="3298988"/>
            <a:ext cx="4200525" cy="962025"/>
            <a:chOff x="3245738" y="3298988"/>
            <a:chExt cx="4200525" cy="962025"/>
          </a:xfrm>
        </xdr:grpSpPr>
        <xdr:sp macro="" textlink="">
          <xdr:nvSpPr>
            <xdr:cNvPr id="11" name="Shape 4">
              <a:extLst>
                <a:ext uri="{FF2B5EF4-FFF2-40B4-BE49-F238E27FC236}">
                  <a16:creationId xmlns:a16="http://schemas.microsoft.com/office/drawing/2014/main" xmlns="" id="{00000000-0008-0000-0000-00000B000000}"/>
                </a:ext>
              </a:extLst>
            </xdr:cNvPr>
            <xdr:cNvSpPr/>
          </xdr:nvSpPr>
          <xdr:spPr>
            <a:xfrm>
              <a:off x="3245738" y="3298988"/>
              <a:ext cx="4200525" cy="9620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2" name="Shape 10">
              <a:extLst>
                <a:ext uri="{FF2B5EF4-FFF2-40B4-BE49-F238E27FC236}">
                  <a16:creationId xmlns:a16="http://schemas.microsoft.com/office/drawing/2014/main" xmlns="" id="{00000000-0008-0000-0000-00000C000000}"/>
                </a:ext>
              </a:extLst>
            </xdr:cNvPr>
            <xdr:cNvGrpSpPr/>
          </xdr:nvGrpSpPr>
          <xdr:grpSpPr>
            <a:xfrm>
              <a:off x="3245738" y="3298988"/>
              <a:ext cx="4200525" cy="962025"/>
              <a:chOff x="295275" y="4219575"/>
              <a:chExt cx="4371975" cy="933450"/>
            </a:xfrm>
          </xdr:grpSpPr>
          <xdr:sp macro="" textlink="">
            <xdr:nvSpPr>
              <xdr:cNvPr id="13" name="Shape 11">
                <a:extLst>
                  <a:ext uri="{FF2B5EF4-FFF2-40B4-BE49-F238E27FC236}">
                    <a16:creationId xmlns:a16="http://schemas.microsoft.com/office/drawing/2014/main" xmlns="" id="{00000000-0008-0000-0000-00000D000000}"/>
                  </a:ext>
                </a:extLst>
              </xdr:cNvPr>
              <xdr:cNvSpPr/>
            </xdr:nvSpPr>
            <xdr:spPr>
              <a:xfrm>
                <a:off x="295275" y="4219575"/>
                <a:ext cx="4371975" cy="9334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14" name="Shape 12">
                <a:extLst>
                  <a:ext uri="{FF2B5EF4-FFF2-40B4-BE49-F238E27FC236}">
                    <a16:creationId xmlns:a16="http://schemas.microsoft.com/office/drawing/2014/main" xmlns="" id="{00000000-0008-0000-0000-00000E000000}"/>
                  </a:ext>
                </a:extLst>
              </xdr:cNvPr>
              <xdr:cNvSpPr/>
            </xdr:nvSpPr>
            <xdr:spPr>
              <a:xfrm>
                <a:off x="295275" y="4219575"/>
                <a:ext cx="4362450" cy="933450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15" name="Shape 13">
                <a:extLst>
                  <a:ext uri="{FF2B5EF4-FFF2-40B4-BE49-F238E27FC236}">
                    <a16:creationId xmlns:a16="http://schemas.microsoft.com/office/drawing/2014/main" xmlns="" id="{00000000-0008-0000-0000-00000F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2">
                <a:alphaModFix/>
              </a:blip>
              <a:srcRect/>
              <a:stretch/>
            </xdr:blipFill>
            <xdr:spPr>
              <a:xfrm>
                <a:off x="304800" y="4219575"/>
                <a:ext cx="4362450" cy="93345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238125</xdr:colOff>
      <xdr:row>33</xdr:row>
      <xdr:rowOff>47625</xdr:rowOff>
    </xdr:from>
    <xdr:ext cx="4152900" cy="990600"/>
    <xdr:grpSp>
      <xdr:nvGrpSpPr>
        <xdr:cNvPr id="16" name="Shape 2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GrpSpPr/>
      </xdr:nvGrpSpPr>
      <xdr:grpSpPr>
        <a:xfrm>
          <a:off x="542925" y="6555105"/>
          <a:ext cx="4152900" cy="990600"/>
          <a:chOff x="3269550" y="3284700"/>
          <a:chExt cx="4152900" cy="990600"/>
        </a:xfrm>
      </xdr:grpSpPr>
      <xdr:grpSp>
        <xdr:nvGrpSpPr>
          <xdr:cNvPr id="17" name="Shape 14">
            <a:extLst>
              <a:ext uri="{FF2B5EF4-FFF2-40B4-BE49-F238E27FC236}">
                <a16:creationId xmlns:a16="http://schemas.microsoft.com/office/drawing/2014/main" xmlns="" id="{00000000-0008-0000-0000-000011000000}"/>
              </a:ext>
            </a:extLst>
          </xdr:cNvPr>
          <xdr:cNvGrpSpPr/>
        </xdr:nvGrpSpPr>
        <xdr:grpSpPr>
          <a:xfrm>
            <a:off x="3269550" y="3284700"/>
            <a:ext cx="4152900" cy="990600"/>
            <a:chOff x="3269550" y="3284700"/>
            <a:chExt cx="4152900" cy="990600"/>
          </a:xfrm>
        </xdr:grpSpPr>
        <xdr:sp macro="" textlink="">
          <xdr:nvSpPr>
            <xdr:cNvPr id="18" name="Shape 4">
              <a:extLst>
                <a:ext uri="{FF2B5EF4-FFF2-40B4-BE49-F238E27FC236}">
                  <a16:creationId xmlns:a16="http://schemas.microsoft.com/office/drawing/2014/main" xmlns="" id="{00000000-0008-0000-0000-000012000000}"/>
                </a:ext>
              </a:extLst>
            </xdr:cNvPr>
            <xdr:cNvSpPr/>
          </xdr:nvSpPr>
          <xdr:spPr>
            <a:xfrm>
              <a:off x="3269550" y="3284700"/>
              <a:ext cx="415290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9" name="Shape 15">
              <a:extLst>
                <a:ext uri="{FF2B5EF4-FFF2-40B4-BE49-F238E27FC236}">
                  <a16:creationId xmlns:a16="http://schemas.microsoft.com/office/drawing/2014/main" xmlns="" id="{00000000-0008-0000-0000-000013000000}"/>
                </a:ext>
              </a:extLst>
            </xdr:cNvPr>
            <xdr:cNvGrpSpPr/>
          </xdr:nvGrpSpPr>
          <xdr:grpSpPr>
            <a:xfrm>
              <a:off x="3269550" y="3284700"/>
              <a:ext cx="4152900" cy="990600"/>
              <a:chOff x="285750" y="5343525"/>
              <a:chExt cx="4381500" cy="952500"/>
            </a:xfrm>
          </xdr:grpSpPr>
          <xdr:sp macro="" textlink="">
            <xdr:nvSpPr>
              <xdr:cNvPr id="20" name="Shape 16">
                <a:extLst>
                  <a:ext uri="{FF2B5EF4-FFF2-40B4-BE49-F238E27FC236}">
                    <a16:creationId xmlns:a16="http://schemas.microsoft.com/office/drawing/2014/main" xmlns="" id="{00000000-0008-0000-0000-000014000000}"/>
                  </a:ext>
                </a:extLst>
              </xdr:cNvPr>
              <xdr:cNvSpPr/>
            </xdr:nvSpPr>
            <xdr:spPr>
              <a:xfrm>
                <a:off x="285750" y="5343525"/>
                <a:ext cx="4381500" cy="952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21" name="Shape 17">
                <a:extLst>
                  <a:ext uri="{FF2B5EF4-FFF2-40B4-BE49-F238E27FC236}">
                    <a16:creationId xmlns:a16="http://schemas.microsoft.com/office/drawing/2014/main" xmlns="" id="{00000000-0008-0000-0000-000015000000}"/>
                  </a:ext>
                </a:extLst>
              </xdr:cNvPr>
              <xdr:cNvSpPr/>
            </xdr:nvSpPr>
            <xdr:spPr>
              <a:xfrm>
                <a:off x="285750" y="5343525"/>
                <a:ext cx="4381500" cy="94297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22" name="Shape 18">
                <a:extLst>
                  <a:ext uri="{FF2B5EF4-FFF2-40B4-BE49-F238E27FC236}">
                    <a16:creationId xmlns:a16="http://schemas.microsoft.com/office/drawing/2014/main" xmlns="" id="{00000000-0008-0000-0000-000016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3">
                <a:alphaModFix/>
              </a:blip>
              <a:srcRect/>
              <a:stretch/>
            </xdr:blipFill>
            <xdr:spPr>
              <a:xfrm>
                <a:off x="304800" y="5362575"/>
                <a:ext cx="4362450" cy="93345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0</xdr:col>
      <xdr:colOff>76200</xdr:colOff>
      <xdr:row>38</xdr:row>
      <xdr:rowOff>171450</xdr:rowOff>
    </xdr:from>
    <xdr:ext cx="5695950" cy="3371850"/>
    <xdr:grpSp>
      <xdr:nvGrpSpPr>
        <xdr:cNvPr id="23" name="Shape 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GrpSpPr/>
      </xdr:nvGrpSpPr>
      <xdr:grpSpPr>
        <a:xfrm>
          <a:off x="76200" y="7776210"/>
          <a:ext cx="5695950" cy="3371850"/>
          <a:chOff x="2498025" y="2094075"/>
          <a:chExt cx="5695950" cy="3371850"/>
        </a:xfrm>
      </xdr:grpSpPr>
      <xdr:grpSp>
        <xdr:nvGrpSpPr>
          <xdr:cNvPr id="24" name="Shape 19">
            <a:extLst>
              <a:ext uri="{FF2B5EF4-FFF2-40B4-BE49-F238E27FC236}">
                <a16:creationId xmlns:a16="http://schemas.microsoft.com/office/drawing/2014/main" xmlns="" id="{00000000-0008-0000-0000-000018000000}"/>
              </a:ext>
            </a:extLst>
          </xdr:cNvPr>
          <xdr:cNvGrpSpPr/>
        </xdr:nvGrpSpPr>
        <xdr:grpSpPr>
          <a:xfrm>
            <a:off x="2498025" y="2094075"/>
            <a:ext cx="5695950" cy="3371850"/>
            <a:chOff x="2498025" y="2094075"/>
            <a:chExt cx="5695950" cy="3371850"/>
          </a:xfrm>
        </xdr:grpSpPr>
        <xdr:sp macro="" textlink="">
          <xdr:nvSpPr>
            <xdr:cNvPr id="25" name="Shape 4">
              <a:extLst>
                <a:ext uri="{FF2B5EF4-FFF2-40B4-BE49-F238E27FC236}">
                  <a16:creationId xmlns:a16="http://schemas.microsoft.com/office/drawing/2014/main" xmlns="" id="{00000000-0008-0000-0000-000019000000}"/>
                </a:ext>
              </a:extLst>
            </xdr:cNvPr>
            <xdr:cNvSpPr/>
          </xdr:nvSpPr>
          <xdr:spPr>
            <a:xfrm>
              <a:off x="2498025" y="2094075"/>
              <a:ext cx="5695950" cy="3371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6" name="Shape 20">
              <a:extLst>
                <a:ext uri="{FF2B5EF4-FFF2-40B4-BE49-F238E27FC236}">
                  <a16:creationId xmlns:a16="http://schemas.microsoft.com/office/drawing/2014/main" xmlns="" id="{00000000-0008-0000-0000-00001A000000}"/>
                </a:ext>
              </a:extLst>
            </xdr:cNvPr>
            <xdr:cNvGrpSpPr/>
          </xdr:nvGrpSpPr>
          <xdr:grpSpPr>
            <a:xfrm>
              <a:off x="2498025" y="2094075"/>
              <a:ext cx="5695950" cy="3371850"/>
              <a:chOff x="285750" y="6686549"/>
              <a:chExt cx="7553325" cy="3943351"/>
            </a:xfrm>
          </xdr:grpSpPr>
          <xdr:sp macro="" textlink="">
            <xdr:nvSpPr>
              <xdr:cNvPr id="27" name="Shape 21">
                <a:extLst>
                  <a:ext uri="{FF2B5EF4-FFF2-40B4-BE49-F238E27FC236}">
                    <a16:creationId xmlns:a16="http://schemas.microsoft.com/office/drawing/2014/main" xmlns="" id="{00000000-0008-0000-0000-00001B000000}"/>
                  </a:ext>
                </a:extLst>
              </xdr:cNvPr>
              <xdr:cNvSpPr/>
            </xdr:nvSpPr>
            <xdr:spPr>
              <a:xfrm>
                <a:off x="285750" y="6686549"/>
                <a:ext cx="7553325" cy="39433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28" name="Shape 22">
                <a:extLst>
                  <a:ext uri="{FF2B5EF4-FFF2-40B4-BE49-F238E27FC236}">
                    <a16:creationId xmlns:a16="http://schemas.microsoft.com/office/drawing/2014/main" xmlns="" id="{00000000-0008-0000-0000-00001C000000}"/>
                  </a:ext>
                </a:extLst>
              </xdr:cNvPr>
              <xdr:cNvSpPr/>
            </xdr:nvSpPr>
            <xdr:spPr>
              <a:xfrm>
                <a:off x="285750" y="6686549"/>
                <a:ext cx="7553325" cy="393382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29" name="Shape 23">
                <a:extLst>
                  <a:ext uri="{FF2B5EF4-FFF2-40B4-BE49-F238E27FC236}">
                    <a16:creationId xmlns:a16="http://schemas.microsoft.com/office/drawing/2014/main" xmlns="" id="{00000000-0008-0000-0000-00001D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4">
                <a:alphaModFix/>
              </a:blip>
              <a:srcRect/>
              <a:stretch/>
            </xdr:blipFill>
            <xdr:spPr>
              <a:xfrm>
                <a:off x="304801" y="6696075"/>
                <a:ext cx="7534274" cy="3933825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266700</xdr:colOff>
      <xdr:row>61</xdr:row>
      <xdr:rowOff>76200</xdr:rowOff>
    </xdr:from>
    <xdr:ext cx="4953000" cy="904875"/>
    <xdr:grpSp>
      <xdr:nvGrpSpPr>
        <xdr:cNvPr id="30" name="Shape 2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GrpSpPr/>
      </xdr:nvGrpSpPr>
      <xdr:grpSpPr>
        <a:xfrm>
          <a:off x="571500" y="12321540"/>
          <a:ext cx="4953000" cy="904875"/>
          <a:chOff x="2869500" y="3327563"/>
          <a:chExt cx="4953000" cy="904876"/>
        </a:xfrm>
      </xdr:grpSpPr>
      <xdr:grpSp>
        <xdr:nvGrpSpPr>
          <xdr:cNvPr id="31" name="Shape 24">
            <a:extLst>
              <a:ext uri="{FF2B5EF4-FFF2-40B4-BE49-F238E27FC236}">
                <a16:creationId xmlns:a16="http://schemas.microsoft.com/office/drawing/2014/main" xmlns="" id="{00000000-0008-0000-0000-00001F000000}"/>
              </a:ext>
            </a:extLst>
          </xdr:cNvPr>
          <xdr:cNvGrpSpPr/>
        </xdr:nvGrpSpPr>
        <xdr:grpSpPr>
          <a:xfrm>
            <a:off x="2869500" y="3327563"/>
            <a:ext cx="4953000" cy="904876"/>
            <a:chOff x="2869500" y="3327564"/>
            <a:chExt cx="4953000" cy="904876"/>
          </a:xfrm>
        </xdr:grpSpPr>
        <xdr:sp macro="" textlink="">
          <xdr:nvSpPr>
            <xdr:cNvPr id="32" name="Shape 4">
              <a:extLst>
                <a:ext uri="{FF2B5EF4-FFF2-40B4-BE49-F238E27FC236}">
                  <a16:creationId xmlns:a16="http://schemas.microsoft.com/office/drawing/2014/main" xmlns="" id="{00000000-0008-0000-0000-000020000000}"/>
                </a:ext>
              </a:extLst>
            </xdr:cNvPr>
            <xdr:cNvSpPr/>
          </xdr:nvSpPr>
          <xdr:spPr>
            <a:xfrm>
              <a:off x="2869500" y="3327564"/>
              <a:ext cx="4953000" cy="904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3" name="Shape 25">
              <a:extLst>
                <a:ext uri="{FF2B5EF4-FFF2-40B4-BE49-F238E27FC236}">
                  <a16:creationId xmlns:a16="http://schemas.microsoft.com/office/drawing/2014/main" xmlns="" id="{00000000-0008-0000-0000-000021000000}"/>
                </a:ext>
              </a:extLst>
            </xdr:cNvPr>
            <xdr:cNvGrpSpPr/>
          </xdr:nvGrpSpPr>
          <xdr:grpSpPr>
            <a:xfrm>
              <a:off x="2869500" y="3327565"/>
              <a:ext cx="4953000" cy="904875"/>
              <a:chOff x="304800" y="10972800"/>
              <a:chExt cx="5124450" cy="876300"/>
            </a:xfrm>
          </xdr:grpSpPr>
          <xdr:sp macro="" textlink="">
            <xdr:nvSpPr>
              <xdr:cNvPr id="34" name="Shape 26">
                <a:extLst>
                  <a:ext uri="{FF2B5EF4-FFF2-40B4-BE49-F238E27FC236}">
                    <a16:creationId xmlns:a16="http://schemas.microsoft.com/office/drawing/2014/main" xmlns="" id="{00000000-0008-0000-0000-000022000000}"/>
                  </a:ext>
                </a:extLst>
              </xdr:cNvPr>
              <xdr:cNvSpPr/>
            </xdr:nvSpPr>
            <xdr:spPr>
              <a:xfrm>
                <a:off x="304800" y="10972800"/>
                <a:ext cx="5124450" cy="8763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35" name="Shape 27">
                <a:extLst>
                  <a:ext uri="{FF2B5EF4-FFF2-40B4-BE49-F238E27FC236}">
                    <a16:creationId xmlns:a16="http://schemas.microsoft.com/office/drawing/2014/main" xmlns="" id="{00000000-0008-0000-0000-000023000000}"/>
                  </a:ext>
                </a:extLst>
              </xdr:cNvPr>
              <xdr:cNvSpPr/>
            </xdr:nvSpPr>
            <xdr:spPr>
              <a:xfrm>
                <a:off x="304800" y="10972800"/>
                <a:ext cx="5124450" cy="86677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36" name="Shape 28">
                <a:extLst>
                  <a:ext uri="{FF2B5EF4-FFF2-40B4-BE49-F238E27FC236}">
                    <a16:creationId xmlns:a16="http://schemas.microsoft.com/office/drawing/2014/main" xmlns="" id="{00000000-0008-0000-0000-000024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5">
                <a:alphaModFix/>
              </a:blip>
              <a:srcRect/>
              <a:stretch/>
            </xdr:blipFill>
            <xdr:spPr>
              <a:xfrm>
                <a:off x="314325" y="10972800"/>
                <a:ext cx="5114925" cy="8763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247650</xdr:colOff>
      <xdr:row>69</xdr:row>
      <xdr:rowOff>104775</xdr:rowOff>
    </xdr:from>
    <xdr:ext cx="5019675" cy="933450"/>
    <xdr:grpSp>
      <xdr:nvGrpSpPr>
        <xdr:cNvPr id="37" name="Shape 2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GrpSpPr/>
      </xdr:nvGrpSpPr>
      <xdr:grpSpPr>
        <a:xfrm>
          <a:off x="552450" y="14018895"/>
          <a:ext cx="5019675" cy="933450"/>
          <a:chOff x="2836163" y="3313275"/>
          <a:chExt cx="5019675" cy="933450"/>
        </a:xfrm>
      </xdr:grpSpPr>
      <xdr:grpSp>
        <xdr:nvGrpSpPr>
          <xdr:cNvPr id="38" name="Shape 29">
            <a:extLst>
              <a:ext uri="{FF2B5EF4-FFF2-40B4-BE49-F238E27FC236}">
                <a16:creationId xmlns:a16="http://schemas.microsoft.com/office/drawing/2014/main" xmlns="" id="{00000000-0008-0000-0000-000026000000}"/>
              </a:ext>
            </a:extLst>
          </xdr:cNvPr>
          <xdr:cNvGrpSpPr/>
        </xdr:nvGrpSpPr>
        <xdr:grpSpPr>
          <a:xfrm>
            <a:off x="2836163" y="3313275"/>
            <a:ext cx="5019675" cy="933450"/>
            <a:chOff x="2836163" y="3313275"/>
            <a:chExt cx="5019675" cy="933450"/>
          </a:xfrm>
        </xdr:grpSpPr>
        <xdr:sp macro="" textlink="">
          <xdr:nvSpPr>
            <xdr:cNvPr id="39" name="Shape 4">
              <a:extLst>
                <a:ext uri="{FF2B5EF4-FFF2-40B4-BE49-F238E27FC236}">
                  <a16:creationId xmlns:a16="http://schemas.microsoft.com/office/drawing/2014/main" xmlns="" id="{00000000-0008-0000-0000-000027000000}"/>
                </a:ext>
              </a:extLst>
            </xdr:cNvPr>
            <xdr:cNvSpPr/>
          </xdr:nvSpPr>
          <xdr:spPr>
            <a:xfrm>
              <a:off x="2836163" y="3313275"/>
              <a:ext cx="5019675" cy="9334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0" name="Shape 30">
              <a:extLst>
                <a:ext uri="{FF2B5EF4-FFF2-40B4-BE49-F238E27FC236}">
                  <a16:creationId xmlns:a16="http://schemas.microsoft.com/office/drawing/2014/main" xmlns="" id="{00000000-0008-0000-0000-000028000000}"/>
                </a:ext>
              </a:extLst>
            </xdr:cNvPr>
            <xdr:cNvGrpSpPr/>
          </xdr:nvGrpSpPr>
          <xdr:grpSpPr>
            <a:xfrm>
              <a:off x="2836163" y="3313275"/>
              <a:ext cx="5019675" cy="933450"/>
              <a:chOff x="552450" y="13354050"/>
              <a:chExt cx="5191125" cy="885825"/>
            </a:xfrm>
          </xdr:grpSpPr>
          <xdr:sp macro="" textlink="">
            <xdr:nvSpPr>
              <xdr:cNvPr id="41" name="Shape 31">
                <a:extLst>
                  <a:ext uri="{FF2B5EF4-FFF2-40B4-BE49-F238E27FC236}">
                    <a16:creationId xmlns:a16="http://schemas.microsoft.com/office/drawing/2014/main" xmlns="" id="{00000000-0008-0000-0000-000029000000}"/>
                  </a:ext>
                </a:extLst>
              </xdr:cNvPr>
              <xdr:cNvSpPr/>
            </xdr:nvSpPr>
            <xdr:spPr>
              <a:xfrm>
                <a:off x="552450" y="13354050"/>
                <a:ext cx="5191125" cy="885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42" name="Shape 32">
                <a:extLst>
                  <a:ext uri="{FF2B5EF4-FFF2-40B4-BE49-F238E27FC236}">
                    <a16:creationId xmlns:a16="http://schemas.microsoft.com/office/drawing/2014/main" xmlns="" id="{00000000-0008-0000-0000-00002A000000}"/>
                  </a:ext>
                </a:extLst>
              </xdr:cNvPr>
              <xdr:cNvSpPr/>
            </xdr:nvSpPr>
            <xdr:spPr>
              <a:xfrm>
                <a:off x="552450" y="13354050"/>
                <a:ext cx="5191125" cy="88582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43" name="Shape 33">
                <a:extLst>
                  <a:ext uri="{FF2B5EF4-FFF2-40B4-BE49-F238E27FC236}">
                    <a16:creationId xmlns:a16="http://schemas.microsoft.com/office/drawing/2014/main" xmlns="" id="{00000000-0008-0000-0000-00002B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6">
                <a:alphaModFix/>
              </a:blip>
              <a:srcRect/>
              <a:stretch/>
            </xdr:blipFill>
            <xdr:spPr>
              <a:xfrm>
                <a:off x="561975" y="13363575"/>
                <a:ext cx="5172075" cy="8763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P36:T52" headerRowCount="0">
  <tableColumns count="5">
    <tableColumn id="1" name="Column1"/>
    <tableColumn id="2" name="Column2"/>
    <tableColumn id="3" name="Column3"/>
    <tableColumn id="4" name="Column4"/>
    <tableColumn id="5" name="Column5"/>
  </tableColumns>
  <tableStyleInfo name="2nd Run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000"/>
  <sheetViews>
    <sheetView workbookViewId="0"/>
  </sheetViews>
  <sheetFormatPr defaultColWidth="12.625" defaultRowHeight="15" customHeight="1"/>
  <cols>
    <col min="1" max="1" width="4" customWidth="1"/>
    <col min="2" max="2" width="7.625" customWidth="1"/>
    <col min="3" max="3" width="8.125" customWidth="1"/>
    <col min="4" max="8" width="7.625" customWidth="1"/>
    <col min="9" max="9" width="8" customWidth="1"/>
    <col min="10" max="10" width="11" customWidth="1"/>
    <col min="11" max="25" width="7.625" customWidth="1"/>
  </cols>
  <sheetData>
    <row r="1" spans="1:13" ht="20.25">
      <c r="A1" s="366" t="s">
        <v>0</v>
      </c>
      <c r="B1" s="361"/>
      <c r="C1" s="361"/>
    </row>
    <row r="2" spans="1:13" ht="16.5" customHeight="1">
      <c r="A2" s="367" t="s">
        <v>1</v>
      </c>
      <c r="B2" s="368"/>
      <c r="C2" s="368"/>
      <c r="D2" s="368"/>
      <c r="E2" s="368"/>
      <c r="F2" s="368"/>
      <c r="G2" s="368"/>
      <c r="H2" s="368"/>
      <c r="I2" s="368"/>
      <c r="J2" s="369"/>
    </row>
    <row r="3" spans="1:13" ht="15" customHeight="1">
      <c r="B3" s="1" t="s">
        <v>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ht="15" customHeight="1">
      <c r="B4" s="3" t="s">
        <v>3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>
      <c r="B5" s="4" t="s">
        <v>4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>
      <c r="B6" s="5" t="s">
        <v>5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>
      <c r="B13" s="7" t="s"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>
      <c r="B14" s="7" t="s"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>
      <c r="B15" s="3" t="s">
        <v>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ht="16.5" customHeight="1">
      <c r="A16" s="367" t="s">
        <v>9</v>
      </c>
      <c r="B16" s="368"/>
      <c r="C16" s="368"/>
      <c r="D16" s="368"/>
      <c r="E16" s="368"/>
      <c r="F16" s="368"/>
      <c r="G16" s="368"/>
      <c r="H16" s="368"/>
      <c r="I16" s="368"/>
      <c r="J16" s="369"/>
    </row>
    <row r="17" spans="2:25" ht="15" customHeight="1">
      <c r="B17" s="8" t="s">
        <v>10</v>
      </c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2:25" ht="15" customHeight="1">
      <c r="B18" s="9" t="s">
        <v>11</v>
      </c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2:25">
      <c r="B19" s="8" t="s">
        <v>12</v>
      </c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2:25">
      <c r="B20" s="10" t="s">
        <v>13</v>
      </c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2:25" ht="15.75" customHeight="1">
      <c r="B21" s="10" t="s">
        <v>14</v>
      </c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2:25" ht="15.75" customHeight="1">
      <c r="B22" s="10" t="s">
        <v>15</v>
      </c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2:25" ht="15.75" customHeight="1">
      <c r="B23" s="8" t="s">
        <v>16</v>
      </c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2:25" ht="15.75" customHeight="1">
      <c r="B24" s="9" t="s">
        <v>17</v>
      </c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2:25" ht="15.75" customHeight="1">
      <c r="B25" s="8" t="s">
        <v>18</v>
      </c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2:25" ht="15.75" customHeight="1">
      <c r="B26" s="5" t="s">
        <v>19</v>
      </c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2:25" ht="15.75" customHeight="1"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2:25" ht="24.75" customHeight="1"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2:25" ht="15.75" customHeight="1"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2:25" ht="15.75" customHeight="1"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2:25" ht="15.75" customHeight="1"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2:25" ht="15.75" customHeight="1">
      <c r="B32" s="10" t="s">
        <v>20</v>
      </c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2:25" ht="15.75" customHeight="1">
      <c r="B33" s="5" t="s">
        <v>21</v>
      </c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2:25" ht="15.75" customHeight="1"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2:25" ht="15.75" customHeight="1"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2:25" ht="15.75" customHeight="1"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2:25" ht="21.75" customHeight="1"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2:25" ht="18" customHeight="1"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2:25" ht="15.75" customHeight="1">
      <c r="B39" s="7" t="s">
        <v>22</v>
      </c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2:25" ht="15.75" customHeight="1"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2:25" ht="15.75" customHeight="1"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2:25" ht="15.75" customHeight="1"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2:25" ht="15.75" customHeight="1"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2:25" ht="15.75" customHeight="1"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2:25" ht="15.75" customHeight="1"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2:25" ht="15.75" customHeight="1"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2:25" ht="15.75" customHeight="1"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2:25" ht="15.75" customHeight="1"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24" customHeight="1"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2.75" customHeight="1"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7.25" customHeight="1">
      <c r="A57" s="367" t="s">
        <v>23</v>
      </c>
      <c r="B57" s="368"/>
      <c r="C57" s="368"/>
      <c r="D57" s="368"/>
      <c r="E57" s="368"/>
      <c r="F57" s="368"/>
      <c r="G57" s="368"/>
      <c r="H57" s="368"/>
      <c r="I57" s="368"/>
      <c r="J57" s="369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B58" s="8" t="s">
        <v>24</v>
      </c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B59" s="9" t="s">
        <v>25</v>
      </c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B60" s="8" t="s">
        <v>26</v>
      </c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B61" s="5" t="s">
        <v>27</v>
      </c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22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</row>
    <row r="65" spans="1:1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</row>
    <row r="66" spans="1:1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</row>
    <row r="67" spans="1:12" ht="15.75" customHeight="1">
      <c r="A67" s="2"/>
      <c r="B67" s="12" t="s">
        <v>28</v>
      </c>
      <c r="C67" s="2"/>
      <c r="D67" s="2"/>
      <c r="E67" s="2"/>
      <c r="F67" s="2"/>
      <c r="G67" s="2"/>
      <c r="H67" s="2"/>
      <c r="I67" s="2"/>
      <c r="J67" s="2"/>
      <c r="K67" s="2"/>
      <c r="L67" s="2"/>
    </row>
    <row r="68" spans="1:12" ht="15.75" customHeight="1">
      <c r="A68" s="2"/>
      <c r="B68" s="13" t="s">
        <v>29</v>
      </c>
      <c r="C68" s="14"/>
      <c r="D68" s="14"/>
      <c r="E68" s="14"/>
      <c r="F68" s="14"/>
      <c r="G68" s="14"/>
      <c r="H68" s="14"/>
      <c r="I68" s="14"/>
      <c r="J68" s="14"/>
      <c r="K68" s="2"/>
      <c r="L68" s="2"/>
    </row>
    <row r="69" spans="1:12" ht="15.75" customHeight="1">
      <c r="A69" s="2"/>
      <c r="B69" s="13" t="s">
        <v>30</v>
      </c>
      <c r="C69" s="14"/>
      <c r="D69" s="14"/>
      <c r="E69" s="14"/>
      <c r="F69" s="14"/>
      <c r="G69" s="14"/>
      <c r="H69" s="14"/>
      <c r="I69" s="14"/>
      <c r="J69" s="14"/>
      <c r="K69" s="2"/>
      <c r="L69" s="2"/>
    </row>
    <row r="70" spans="1:12" ht="15.75" customHeight="1">
      <c r="A70" s="2"/>
      <c r="B70" s="12"/>
      <c r="C70" s="2"/>
      <c r="D70" s="2"/>
      <c r="E70" s="2"/>
      <c r="F70" s="2"/>
      <c r="G70" s="2"/>
      <c r="H70" s="2"/>
      <c r="I70" s="2"/>
      <c r="J70" s="2"/>
      <c r="K70" s="2"/>
      <c r="L70" s="2"/>
    </row>
    <row r="71" spans="1:12" ht="15.75" customHeight="1">
      <c r="A71" s="2"/>
      <c r="B71" s="12"/>
      <c r="C71" s="2"/>
      <c r="D71" s="2"/>
      <c r="E71" s="2"/>
      <c r="F71" s="2"/>
      <c r="G71" s="2"/>
      <c r="H71" s="2"/>
      <c r="I71" s="2"/>
      <c r="J71" s="2"/>
      <c r="K71" s="2"/>
      <c r="L71" s="2"/>
    </row>
    <row r="72" spans="1:12" ht="15.75" customHeight="1">
      <c r="A72" s="2"/>
      <c r="B72" s="12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1:12" ht="15.75" customHeight="1">
      <c r="A73" s="2"/>
      <c r="B73" s="12"/>
      <c r="C73" s="2"/>
      <c r="D73" s="2"/>
      <c r="E73" s="2"/>
      <c r="F73" s="2"/>
      <c r="G73" s="2"/>
      <c r="H73" s="2"/>
      <c r="I73" s="2"/>
      <c r="J73" s="2"/>
      <c r="K73" s="2"/>
      <c r="L73" s="2"/>
    </row>
    <row r="74" spans="1:12" ht="15.75" customHeight="1">
      <c r="A74" s="2"/>
      <c r="B74" s="12"/>
      <c r="C74" s="2"/>
      <c r="D74" s="2"/>
      <c r="E74" s="2"/>
      <c r="F74" s="2"/>
      <c r="G74" s="2"/>
      <c r="H74" s="2"/>
      <c r="I74" s="2"/>
      <c r="J74" s="2"/>
      <c r="K74" s="2"/>
      <c r="L74" s="2"/>
    </row>
    <row r="75" spans="1:12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 ht="17.25" customHeight="1">
      <c r="A76" s="367" t="s">
        <v>31</v>
      </c>
      <c r="B76" s="368"/>
      <c r="C76" s="368"/>
      <c r="D76" s="368"/>
      <c r="E76" s="368"/>
      <c r="F76" s="368"/>
      <c r="G76" s="368"/>
      <c r="H76" s="368"/>
      <c r="I76" s="368"/>
      <c r="J76" s="369"/>
    </row>
    <row r="77" spans="1:12" ht="15" customHeight="1">
      <c r="A77" s="357" t="s">
        <v>32</v>
      </c>
      <c r="B77" s="358"/>
      <c r="C77" s="358"/>
      <c r="D77" s="358"/>
      <c r="E77" s="358"/>
      <c r="F77" s="358"/>
      <c r="G77" s="358"/>
      <c r="H77" s="358"/>
      <c r="I77" s="358"/>
      <c r="J77" s="359"/>
      <c r="K77" s="2"/>
      <c r="L77" s="2"/>
    </row>
    <row r="78" spans="1:12" ht="15.75" customHeight="1">
      <c r="A78" s="360"/>
      <c r="B78" s="361"/>
      <c r="C78" s="361"/>
      <c r="D78" s="361"/>
      <c r="E78" s="361"/>
      <c r="F78" s="361"/>
      <c r="G78" s="361"/>
      <c r="H78" s="361"/>
      <c r="I78" s="361"/>
      <c r="J78" s="362"/>
      <c r="K78" s="2"/>
      <c r="L78" s="2"/>
    </row>
    <row r="79" spans="1:12" ht="15.75" customHeight="1">
      <c r="A79" s="363"/>
      <c r="B79" s="364"/>
      <c r="C79" s="364"/>
      <c r="D79" s="364"/>
      <c r="E79" s="364"/>
      <c r="F79" s="364"/>
      <c r="G79" s="364"/>
      <c r="H79" s="364"/>
      <c r="I79" s="364"/>
      <c r="J79" s="365"/>
      <c r="K79" s="2"/>
      <c r="L79" s="2"/>
    </row>
    <row r="80" spans="1:1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</row>
    <row r="81" spans="3:8" ht="15.75" customHeight="1">
      <c r="C81" s="15" t="s">
        <v>33</v>
      </c>
      <c r="D81" s="16"/>
      <c r="E81" s="16"/>
      <c r="F81" s="16"/>
      <c r="G81" s="16"/>
      <c r="H81" s="16"/>
    </row>
    <row r="82" spans="3:8" ht="9.75" customHeight="1">
      <c r="C82" s="16"/>
      <c r="D82" s="16"/>
      <c r="E82" s="16"/>
      <c r="F82" s="16"/>
      <c r="G82" s="16"/>
      <c r="H82" s="16"/>
    </row>
    <row r="83" spans="3:8" ht="15.75" customHeight="1">
      <c r="C83" s="16"/>
      <c r="D83" s="16"/>
      <c r="E83" s="15" t="s">
        <v>34</v>
      </c>
      <c r="F83" s="16"/>
      <c r="G83" s="16"/>
      <c r="H83" s="16"/>
    </row>
    <row r="84" spans="3:8" ht="15.75" customHeight="1"/>
    <row r="85" spans="3:8" ht="15.75" customHeight="1"/>
    <row r="86" spans="3:8" ht="15.75" customHeight="1"/>
    <row r="87" spans="3:8" ht="15.75" customHeight="1"/>
    <row r="88" spans="3:8" ht="15.75" customHeight="1"/>
    <row r="89" spans="3:8" ht="15.75" customHeight="1"/>
    <row r="90" spans="3:8" ht="15.75" customHeight="1"/>
    <row r="91" spans="3:8" ht="15.75" customHeight="1"/>
    <row r="92" spans="3:8" ht="15.75" customHeight="1"/>
    <row r="93" spans="3:8" ht="15.75" customHeight="1"/>
    <row r="94" spans="3:8" ht="15.75" customHeight="1"/>
    <row r="95" spans="3:8" ht="15.75" customHeight="1"/>
    <row r="96" spans="3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77:J79"/>
    <mergeCell ref="A1:C1"/>
    <mergeCell ref="A2:J2"/>
    <mergeCell ref="A16:J16"/>
    <mergeCell ref="A57:J57"/>
    <mergeCell ref="A76:J76"/>
  </mergeCell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CC99FF"/>
  </sheetPr>
  <dimension ref="A1:Z1000"/>
  <sheetViews>
    <sheetView workbookViewId="0">
      <pane ySplit="1" topLeftCell="A2" activePane="bottomLeft" state="frozen"/>
      <selection pane="bottomLeft" activeCell="H16" sqref="H16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5" width="6" hidden="1" customWidth="1"/>
    <col min="6" max="6" width="3.125" hidden="1" customWidth="1"/>
    <col min="7" max="7" width="4.875" customWidth="1"/>
    <col min="8" max="8" width="5" customWidth="1"/>
    <col min="9" max="9" width="1.625" hidden="1" customWidth="1"/>
    <col min="10" max="10" width="3.125" hidden="1" customWidth="1"/>
    <col min="11" max="12" width="6.5" customWidth="1"/>
    <col min="13" max="13" width="3.875" hidden="1" customWidth="1"/>
  </cols>
  <sheetData>
    <row r="1" spans="1:26" ht="24">
      <c r="A1" s="190" t="s">
        <v>113</v>
      </c>
      <c r="B1" s="190" t="s">
        <v>41</v>
      </c>
      <c r="C1" s="190" t="s">
        <v>42</v>
      </c>
      <c r="D1" s="191" t="s">
        <v>131</v>
      </c>
      <c r="E1" s="192"/>
      <c r="F1" s="193" t="s">
        <v>133</v>
      </c>
      <c r="G1" s="88"/>
      <c r="H1" s="194"/>
      <c r="I1" s="72"/>
      <c r="J1" s="72"/>
      <c r="K1" s="195" t="s">
        <v>167</v>
      </c>
      <c r="L1" s="195" t="s">
        <v>168</v>
      </c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15.75" customHeight="1">
      <c r="A2" s="80">
        <f t="array" ref="A2">IFERROR(IF(D2="","",INDEX('2nd Run'!$A:$H,MATCH('Open 2'!$E2,'2nd Run'!$H:$H,0),1)),"")</f>
        <v>2</v>
      </c>
      <c r="B2" s="196" t="str">
        <f t="array" ref="B2">IFERROR(IF(D2="","",INDEX('2nd Run'!$A:$H,MATCH('Open 2'!$E2,'2nd Run'!$H:$H,0),2)),"")</f>
        <v>tessa bucher</v>
      </c>
      <c r="C2" s="196" t="str">
        <f t="array" ref="C2">IFERROR(IF(D2="","",INDEX('2nd Run'!$A:$H,MATCH('Open 2'!$E2,'2nd Run'!$H:$H,0),3)),"")</f>
        <v>rebel</v>
      </c>
      <c r="D2" s="82">
        <f>IFERROR(IF(AND(SMALL('2nd Run'!H:H,M2)&gt;1000,SMALL('2nd Run'!H:H,M2)&lt;3000),"nt",IF(SMALL('2nd Run'!H:H,M2)&gt;3000,"",SMALL('2nd Run'!H:H,M2))),"")</f>
        <v>18.370000002000001</v>
      </c>
      <c r="E2" s="292">
        <f>IF(D2="nt",IFERROR(SMALL('2nd Run'!H:H,M2),""),IF(D2&gt;3000,"",IFERROR(SMALL('2nd Run'!H:H,M2),"")))</f>
        <v>18.370000002000001</v>
      </c>
      <c r="F2" s="199" t="str">
        <f t="shared" ref="F2:F51" si="0">IFERROR(VLOOKUP(D2,$I$3:$J$6,2,TRUE),"")</f>
        <v>1D</v>
      </c>
      <c r="G2" s="200" t="str">
        <f t="shared" ref="G2:G251" si="1">IFERROR(VLOOKUP(D2,$I$3:$J$7,2,FALSE),"")</f>
        <v>1D</v>
      </c>
      <c r="H2" s="201" t="str">
        <f>IFERROR(VLOOKUP(D2,'2nd Run'!$S$4:$U$32,3,FALSE),"")</f>
        <v>1st</v>
      </c>
      <c r="I2" s="72"/>
      <c r="J2" s="72"/>
      <c r="K2" s="72"/>
      <c r="L2" s="80"/>
      <c r="M2" s="80">
        <v>1</v>
      </c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 spans="1:26" ht="15.75" customHeight="1">
      <c r="A3" s="80">
        <f t="array" ref="A3">IFERROR(IF(D3="","",INDEX('2nd Run'!$A:$H,MATCH('Open 2'!$E3,'2nd Run'!$H:$H,0),1)),"")</f>
        <v>3</v>
      </c>
      <c r="B3" s="196" t="str">
        <f t="array" ref="B3">IFERROR(IF(D3="","",INDEX('2nd Run'!$A:$H,MATCH('Open 2'!$E3,'2nd Run'!$H:$H,0),2)),"")</f>
        <v>diane bucher</v>
      </c>
      <c r="C3" s="196" t="str">
        <f t="array" ref="C3">IFERROR(IF(D3="","",INDEX('2nd Run'!$A:$H,MATCH('Open 2'!$E3,'2nd Run'!$H:$H,0),3)),"")</f>
        <v>Downtowns Dream</v>
      </c>
      <c r="D3" s="82">
        <f>IFERROR(IF(AND(SMALL('2nd Run'!H:H,M3)&gt;1000,SMALL('2nd Run'!H:H,M3)&lt;3000),"nt",IF(SMALL('2nd Run'!H:H,M3)&gt;3000,"",SMALL('2nd Run'!H:H,M3))),"")</f>
        <v>19.180000003</v>
      </c>
      <c r="E3" s="292">
        <f>IF(D3="nt",IFERROR(SMALL('2nd Run'!H:H,M3),""),IF(D3&gt;3000,"",IFERROR(SMALL('2nd Run'!H:H,M3),"")))</f>
        <v>19.180000003</v>
      </c>
      <c r="F3" s="199" t="str">
        <f t="shared" si="0"/>
        <v>2D</v>
      </c>
      <c r="G3" s="200" t="str">
        <f t="shared" si="1"/>
        <v>2D</v>
      </c>
      <c r="H3" s="201" t="str">
        <f>IFERROR(VLOOKUP(D3,'2nd Run'!$S$4:$U$32,3,FALSE),"")</f>
        <v>1st</v>
      </c>
      <c r="I3" s="82">
        <f>'2nd Run'!S4</f>
        <v>18.370000002000001</v>
      </c>
      <c r="J3" s="80" t="s">
        <v>134</v>
      </c>
      <c r="K3" s="80"/>
      <c r="L3" s="80"/>
      <c r="M3" s="80">
        <v>2</v>
      </c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5.75" customHeight="1">
      <c r="A4" s="80" t="str">
        <f t="array" ref="A4">IFERROR(IF(D4="","",INDEX('2nd Run'!$A:$H,MATCH('Open 2'!$E4,'2nd Run'!$H:$H,0),1)),"")</f>
        <v>co</v>
      </c>
      <c r="B4" s="196" t="str">
        <f t="array" ref="B4">IFERROR(IF(D4="","",INDEX('2nd Run'!$A:$H,MATCH('Open 2'!$E4,'2nd Run'!$H:$H,0),2)),"")</f>
        <v>Bethany Keller</v>
      </c>
      <c r="C4" s="196" t="str">
        <f t="array" ref="C4">IFERROR(IF(D4="","",INDEX('2nd Run'!$A:$H,MATCH('Open 2'!$E4,'2nd Run'!$H:$H,0),3)),"")</f>
        <v>Okey Dokey Snowman</v>
      </c>
      <c r="D4" s="82">
        <f>IFERROR(IF(AND(SMALL('2nd Run'!H:H,M4)&gt;1000,SMALL('2nd Run'!H:H,M4)&lt;3000),"nt",IF(SMALL('2nd Run'!H:H,M4)&gt;3000,"",SMALL('2nd Run'!H:H,M4))),"")</f>
        <v>19.574000021000003</v>
      </c>
      <c r="E4" s="292">
        <f>IF(D4="nt",IFERROR(SMALL('2nd Run'!H:H,M4),""),IF(D4&gt;3000,"",IFERROR(SMALL('2nd Run'!H:H,M4),"")))</f>
        <v>19.574000021000003</v>
      </c>
      <c r="F4" s="199" t="str">
        <f t="shared" si="0"/>
        <v>3D</v>
      </c>
      <c r="G4" s="200" t="str">
        <f t="shared" si="1"/>
        <v>3D</v>
      </c>
      <c r="H4" s="201" t="str">
        <f>IFERROR(VLOOKUP(D4,'2nd Run'!$S$4:$U$32,3,FALSE),"")</f>
        <v>1st</v>
      </c>
      <c r="I4" s="82">
        <f>'2nd Run'!S10</f>
        <v>19.180000003</v>
      </c>
      <c r="J4" s="80" t="s">
        <v>135</v>
      </c>
      <c r="K4" s="80"/>
      <c r="L4" s="80"/>
      <c r="M4" s="80">
        <v>3</v>
      </c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15.75" customHeight="1">
      <c r="A5" s="80">
        <f t="array" ref="A5">IFERROR(IF(D5="","",INDEX('2nd Run'!$A:$H,MATCH('Open 2'!$E5,'2nd Run'!$H:$H,0),1)),"")</f>
        <v>6</v>
      </c>
      <c r="B5" s="196" t="str">
        <f t="array" ref="B5">IFERROR(IF(D5="","",INDEX('2nd Run'!$A:$H,MATCH('Open 2'!$E5,'2nd Run'!$H:$H,0),2)),"")</f>
        <v>sadie deruyter</v>
      </c>
      <c r="C5" s="196" t="str">
        <f t="array" ref="C5">IFERROR(IF(D5="","",INDEX('2nd Run'!$A:$H,MATCH('Open 2'!$E5,'2nd Run'!$H:$H,0),3)),"")</f>
        <v>cowboy</v>
      </c>
      <c r="D5" s="82">
        <f>IFERROR(IF(AND(SMALL('2nd Run'!H:H,M5)&gt;1000,SMALL('2nd Run'!H:H,M5)&lt;3000),"nt",IF(SMALL('2nd Run'!H:H,M5)&gt;3000,"",SMALL('2nd Run'!H:H,M5))),"")</f>
        <v>19.785000007000001</v>
      </c>
      <c r="E5" s="292">
        <f>IF(D5="nt",IFERROR(SMALL('2nd Run'!H:H,M5),""),IF(D5&gt;3000,"",IFERROR(SMALL('2nd Run'!H:H,M5),"")))</f>
        <v>19.785000007000001</v>
      </c>
      <c r="F5" s="199" t="str">
        <f t="shared" si="0"/>
        <v>3D</v>
      </c>
      <c r="G5" s="200" t="str">
        <f t="shared" si="1"/>
        <v/>
      </c>
      <c r="H5" s="201" t="str">
        <f>IFERROR(VLOOKUP(D5,'2nd Run'!$S$4:$U$32,3,FALSE),"")</f>
        <v/>
      </c>
      <c r="I5" s="82">
        <f>'2nd Run'!S16</f>
        <v>19.574000021000003</v>
      </c>
      <c r="J5" s="80" t="s">
        <v>136</v>
      </c>
      <c r="K5" s="80"/>
      <c r="L5" s="80"/>
      <c r="M5" s="80">
        <v>4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 spans="1:26" ht="15.75" customHeight="1">
      <c r="A6" s="80">
        <f t="array" ref="A6">IFERROR(IF(D6="","",INDEX('2nd Run'!$A:$H,MATCH('Open 2'!$E6,'2nd Run'!$H:$H,0),1)),"")</f>
        <v>1</v>
      </c>
      <c r="B6" s="196" t="str">
        <f t="array" ref="B6">IFERROR(IF(D6="","",INDEX('2nd Run'!$A:$H,MATCH('Open 2'!$E6,'2nd Run'!$H:$H,0),2)),"")</f>
        <v>tammy blegen</v>
      </c>
      <c r="C6" s="196" t="str">
        <f t="array" ref="C6">IFERROR(IF(D6="","",INDEX('2nd Run'!$A:$H,MATCH('Open 2'!$E6,'2nd Run'!$H:$H,0),3)),"")</f>
        <v>just a frosty diamond</v>
      </c>
      <c r="D6" s="82">
        <f>IFERROR(IF(AND(SMALL('2nd Run'!H:H,M6)&gt;1000,SMALL('2nd Run'!H:H,M6)&lt;3000),"nt",IF(SMALL('2nd Run'!H:H,M6)&gt;3000,"",SMALL('2nd Run'!H:H,M6))),"")</f>
        <v>19.847000001000001</v>
      </c>
      <c r="E6" s="292">
        <f>IF(D6="nt",IFERROR(SMALL('2nd Run'!H:H,M6),""),IF(D6&gt;3000,"",IFERROR(SMALL('2nd Run'!H:H,M6),"")))</f>
        <v>19.847000001000001</v>
      </c>
      <c r="F6" s="199" t="str">
        <f t="shared" si="0"/>
        <v>3D</v>
      </c>
      <c r="G6" s="200" t="str">
        <f t="shared" si="1"/>
        <v/>
      </c>
      <c r="H6" s="201" t="str">
        <f>IFERROR(VLOOKUP(D6,'2nd Run'!$S$4:$U$32,3,FALSE),"")</f>
        <v/>
      </c>
      <c r="I6" s="82">
        <f>'2nd Run'!S22</f>
        <v>20.697000009</v>
      </c>
      <c r="J6" s="80" t="s">
        <v>137</v>
      </c>
      <c r="K6" s="80"/>
      <c r="L6" s="80"/>
      <c r="M6" s="80">
        <v>5</v>
      </c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 spans="1:26" ht="15.75" customHeight="1">
      <c r="A7" s="80">
        <f t="array" ref="A7">IFERROR(IF(D7="","",INDEX('2nd Run'!$A:$H,MATCH('Open 2'!$E7,'2nd Run'!$H:$H,0),1)),"")</f>
        <v>14</v>
      </c>
      <c r="B7" s="196" t="str">
        <f t="array" ref="B7">IFERROR(IF(D7="","",INDEX('2nd Run'!$A:$H,MATCH('Open 2'!$E7,'2nd Run'!$H:$H,0),2)),"")</f>
        <v>diane bucher</v>
      </c>
      <c r="C7" s="196" t="str">
        <f t="array" ref="C7">IFERROR(IF(D7="","",INDEX('2nd Run'!$A:$H,MATCH('Open 2'!$E7,'2nd Run'!$H:$H,0),3)),"")</f>
        <v>KC Shady Cash</v>
      </c>
      <c r="D7" s="82">
        <f>IFERROR(IF(AND(SMALL('2nd Run'!H:H,M7)&gt;1000,SMALL('2nd Run'!H:H,M7)&lt;3000),"nt",IF(SMALL('2nd Run'!H:H,M7)&gt;3000,"",SMALL('2nd Run'!H:H,M7))),"")</f>
        <v>19.961000016</v>
      </c>
      <c r="E7" s="292">
        <f>IF(D7="nt",IFERROR(SMALL('2nd Run'!H:H,M7),""),IF(D7&gt;3000,"",IFERROR(SMALL('2nd Run'!H:H,M7),"")))</f>
        <v>19.961000016</v>
      </c>
      <c r="F7" s="199" t="str">
        <f t="shared" si="0"/>
        <v>3D</v>
      </c>
      <c r="G7" s="200" t="str">
        <f t="shared" si="1"/>
        <v/>
      </c>
      <c r="H7" s="201" t="str">
        <f>IFERROR(VLOOKUP(D7,'2nd Run'!$S$4:$U$32,3,FALSE),"")</f>
        <v/>
      </c>
      <c r="I7" s="82" t="str">
        <f>'2nd Run'!S28</f>
        <v>-</v>
      </c>
      <c r="J7" s="80" t="s">
        <v>138</v>
      </c>
      <c r="K7" s="80"/>
      <c r="L7" s="80"/>
      <c r="M7" s="80">
        <v>6</v>
      </c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 spans="1:26" ht="15.75" customHeight="1">
      <c r="A8" s="80">
        <f t="array" ref="A8">IFERROR(IF(D8="","",INDEX('2nd Run'!$A:$H,MATCH('Open 2'!$E8,'2nd Run'!$H:$H,0),1)),"")</f>
        <v>16</v>
      </c>
      <c r="B8" s="196" t="str">
        <f t="array" ref="B8">IFERROR(IF(D8="","",INDEX('2nd Run'!$A:$H,MATCH('Open 2'!$E8,'2nd Run'!$H:$H,0),2)),"")</f>
        <v>Kenley Fluit (Y)</v>
      </c>
      <c r="C8" s="196" t="str">
        <f t="array" ref="C8">IFERROR(IF(D8="","",INDEX('2nd Run'!$A:$H,MATCH('Open 2'!$E8,'2nd Run'!$H:$H,0),3)),"")</f>
        <v>Kodie</v>
      </c>
      <c r="D8" s="82">
        <f>IFERROR(IF(AND(SMALL('2nd Run'!H:H,M8)&gt;1000,SMALL('2nd Run'!H:H,M8)&lt;3000),"nt",IF(SMALL('2nd Run'!H:H,M8)&gt;3000,"",SMALL('2nd Run'!H:H,M8))),"")</f>
        <v>20.366000019000001</v>
      </c>
      <c r="E8" s="292">
        <f>IF(D8="nt",IFERROR(SMALL('2nd Run'!H:H,M8),""),IF(D8&gt;3000,"",IFERROR(SMALL('2nd Run'!H:H,M8),"")))</f>
        <v>20.366000019000001</v>
      </c>
      <c r="F8" s="199" t="str">
        <f t="shared" si="0"/>
        <v>3D</v>
      </c>
      <c r="G8" s="200" t="str">
        <f t="shared" si="1"/>
        <v/>
      </c>
      <c r="H8" s="201" t="str">
        <f>IFERROR(VLOOKUP(D8,'2nd Run'!$S$4:$U$32,3,FALSE),"")</f>
        <v/>
      </c>
      <c r="I8" s="72"/>
      <c r="J8" s="72"/>
      <c r="K8" s="72"/>
      <c r="L8" s="80"/>
      <c r="M8" s="80">
        <v>7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 spans="1:26" ht="15.75" customHeight="1">
      <c r="A9" s="80">
        <f t="array" ref="A9">IFERROR(IF(D9="","",INDEX('2nd Run'!$A:$H,MATCH('Open 2'!$E9,'2nd Run'!$H:$H,0),1)),"")</f>
        <v>8</v>
      </c>
      <c r="B9" s="196" t="str">
        <f t="array" ref="B9">IFERROR(IF(D9="","",INDEX('2nd Run'!$A:$H,MATCH('Open 2'!$E9,'2nd Run'!$H:$H,0),2)),"")</f>
        <v>Jacey Ilse (Y)</v>
      </c>
      <c r="C9" s="196" t="str">
        <f t="array" ref="C9">IFERROR(IF(D9="","",INDEX('2nd Run'!$A:$H,MATCH('Open 2'!$E9,'2nd Run'!$H:$H,0),3)),"")</f>
        <v>zanalyst babe</v>
      </c>
      <c r="D9" s="82">
        <f>IFERROR(IF(AND(SMALL('2nd Run'!H:H,M9)&gt;1000,SMALL('2nd Run'!H:H,M9)&lt;3000),"nt",IF(SMALL('2nd Run'!H:H,M9)&gt;3000,"",SMALL('2nd Run'!H:H,M9))),"")</f>
        <v>20.697000009</v>
      </c>
      <c r="E9" s="292">
        <f>IF(D9="nt",IFERROR(SMALL('2nd Run'!H:H,M9),""),IF(D9&gt;3000,"",IFERROR(SMALL('2nd Run'!H:H,M9),"")))</f>
        <v>20.697000009</v>
      </c>
      <c r="F9" s="199" t="str">
        <f t="shared" si="0"/>
        <v>4D</v>
      </c>
      <c r="G9" s="200" t="str">
        <f t="shared" si="1"/>
        <v>4D</v>
      </c>
      <c r="H9" s="201" t="str">
        <f>IFERROR(VLOOKUP(D9,'2nd Run'!$S$4:$U$32,3,FALSE),"")</f>
        <v>1st</v>
      </c>
      <c r="I9" s="72"/>
      <c r="J9" s="72"/>
      <c r="K9" s="72"/>
      <c r="L9" s="80"/>
      <c r="M9" s="80">
        <v>8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 spans="1:26" ht="15.75" customHeight="1">
      <c r="A10" s="80">
        <f t="array" ref="A10">IFERROR(IF(D10="","",INDEX('2nd Run'!$A:$H,MATCH('Open 2'!$E10,'2nd Run'!$H:$H,0),1)),"")</f>
        <v>15</v>
      </c>
      <c r="B10" s="196" t="str">
        <f t="array" ref="B10">IFERROR(IF(D10="","",INDEX('2nd Run'!$A:$H,MATCH('Open 2'!$E10,'2nd Run'!$H:$H,0),2)),"")</f>
        <v>Laura Roelfs</v>
      </c>
      <c r="C10" s="196" t="str">
        <f t="array" ref="C10">IFERROR(IF(D10="","",INDEX('2nd Run'!$A:$H,MATCH('Open 2'!$E10,'2nd Run'!$H:$H,0),3)),"")</f>
        <v>Ranger</v>
      </c>
      <c r="D10" s="82">
        <f>IFERROR(IF(AND(SMALL('2nd Run'!H:H,M10)&gt;1000,SMALL('2nd Run'!H:H,M10)&lt;3000),"nt",IF(SMALL('2nd Run'!H:H,M10)&gt;3000,"",SMALL('2nd Run'!H:H,M10))),"")</f>
        <v>21.601000017</v>
      </c>
      <c r="E10" s="292">
        <f>IF(D10="nt",IFERROR(SMALL('2nd Run'!H:H,M10),""),IF(D10&gt;3000,"",IFERROR(SMALL('2nd Run'!H:H,M10),"")))</f>
        <v>21.601000017</v>
      </c>
      <c r="F10" s="199" t="str">
        <f t="shared" si="0"/>
        <v>4D</v>
      </c>
      <c r="G10" s="200" t="str">
        <f t="shared" si="1"/>
        <v/>
      </c>
      <c r="H10" s="201" t="str">
        <f>IFERROR(VLOOKUP(D10,'2nd Run'!$S$4:$U$32,3,FALSE),"")</f>
        <v/>
      </c>
      <c r="I10" s="72"/>
      <c r="J10" s="72"/>
      <c r="K10" s="72"/>
      <c r="L10" s="80"/>
      <c r="M10" s="80">
        <v>9</v>
      </c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 spans="1:26" ht="15.75" customHeight="1">
      <c r="A11" s="80">
        <f t="array" ref="A11">IFERROR(IF(D11="","",INDEX('2nd Run'!$A:$H,MATCH('Open 2'!$E11,'2nd Run'!$H:$H,0),1)),"")</f>
        <v>5</v>
      </c>
      <c r="B11" s="196" t="str">
        <f t="array" ref="B11">IFERROR(IF(D11="","",INDEX('2nd Run'!$A:$H,MATCH('Open 2'!$E11,'2nd Run'!$H:$H,0),2)),"")</f>
        <v>morgan ober</v>
      </c>
      <c r="C11" s="196" t="str">
        <f t="array" ref="C11">IFERROR(IF(D11="","",INDEX('2nd Run'!$A:$H,MATCH('Open 2'!$E11,'2nd Run'!$H:$H,0),3)),"")</f>
        <v>bubba</v>
      </c>
      <c r="D11" s="82">
        <f>IFERROR(IF(AND(SMALL('2nd Run'!H:H,M11)&gt;1000,SMALL('2nd Run'!H:H,M11)&lt;3000),"nt",IF(SMALL('2nd Run'!H:H,M11)&gt;3000,"",SMALL('2nd Run'!H:H,M11))),"")</f>
        <v>27.981000005000002</v>
      </c>
      <c r="E11" s="292">
        <f>IF(D11="nt",IFERROR(SMALL('2nd Run'!H:H,M11),""),IF(D11&gt;3000,"",IFERROR(SMALL('2nd Run'!H:H,M11),"")))</f>
        <v>27.981000005000002</v>
      </c>
      <c r="F11" s="199" t="str">
        <f t="shared" si="0"/>
        <v>4D</v>
      </c>
      <c r="G11" s="200" t="str">
        <f t="shared" si="1"/>
        <v/>
      </c>
      <c r="H11" s="201" t="str">
        <f>IFERROR(VLOOKUP(D11,'2nd Run'!$S$4:$U$32,3,FALSE),"")</f>
        <v/>
      </c>
      <c r="I11" s="72"/>
      <c r="J11" s="72"/>
      <c r="K11" s="72">
        <v>5</v>
      </c>
      <c r="L11" s="80"/>
      <c r="M11" s="80">
        <v>10</v>
      </c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 spans="1:26" ht="15.75" customHeight="1">
      <c r="A12" s="80" t="str">
        <f t="array" ref="A12">IFERROR(IF(D12="","",INDEX('2nd Run'!$A:$H,MATCH('Open 2'!$E12,'2nd Run'!$H:$H,0),1)),"")</f>
        <v/>
      </c>
      <c r="B12" s="196" t="str">
        <f t="array" ref="B12">IFERROR(IF(D12="","",INDEX('2nd Run'!$A:$H,MATCH('Open 2'!$E12,'2nd Run'!$H:$H,0),2)),"")</f>
        <v/>
      </c>
      <c r="C12" s="196" t="str">
        <f t="array" ref="C12">IFERROR(IF(D12="","",INDEX('2nd Run'!$A:$H,MATCH('Open 2'!$E12,'2nd Run'!$H:$H,0),3)),"")</f>
        <v/>
      </c>
      <c r="D12" s="82" t="str">
        <f>IFERROR(IF(AND(SMALL('2nd Run'!H:H,M12)&gt;1000,SMALL('2nd Run'!H:H,M12)&lt;3000),"nt",IF(SMALL('2nd Run'!H:H,M12)&gt;3000,"",SMALL('2nd Run'!H:H,M12))),"")</f>
        <v/>
      </c>
      <c r="E12" s="292" t="str">
        <f>IF(D12="nt",IFERROR(SMALL('2nd Run'!H:H,M12),""),IF(D12&gt;3000,"",IFERROR(SMALL('2nd Run'!H:H,M12),"")))</f>
        <v/>
      </c>
      <c r="F12" s="199" t="str">
        <f t="shared" si="0"/>
        <v/>
      </c>
      <c r="G12" s="200" t="str">
        <f t="shared" si="1"/>
        <v/>
      </c>
      <c r="H12" s="201" t="str">
        <f>IFERROR(VLOOKUP(D12,'2nd Run'!$S$4:$U$32,3,FALSE),"")</f>
        <v/>
      </c>
      <c r="I12" s="72"/>
      <c r="J12" s="72"/>
      <c r="K12" s="72"/>
      <c r="L12" s="80"/>
      <c r="M12" s="80">
        <v>11</v>
      </c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 spans="1:26" ht="15.75" customHeight="1">
      <c r="A13" s="80" t="str">
        <f t="array" ref="A13">IFERROR(IF(D13="","",INDEX('2nd Run'!$A:$H,MATCH('Open 2'!$E13,'2nd Run'!$H:$H,0),1)),"")</f>
        <v/>
      </c>
      <c r="B13" s="196" t="str">
        <f t="array" ref="B13">IFERROR(IF(D13="","",INDEX('2nd Run'!$A:$H,MATCH('Open 2'!$E13,'2nd Run'!$H:$H,0),2)),"")</f>
        <v/>
      </c>
      <c r="C13" s="196" t="str">
        <f t="array" ref="C13">IFERROR(IF(D13="","",INDEX('2nd Run'!$A:$H,MATCH('Open 2'!$E13,'2nd Run'!$H:$H,0),3)),"")</f>
        <v/>
      </c>
      <c r="D13" s="82" t="str">
        <f>IFERROR(IF(AND(SMALL('2nd Run'!H:H,M13)&gt;1000,SMALL('2nd Run'!H:H,M13)&lt;3000),"nt",IF(SMALL('2nd Run'!H:H,M13)&gt;3000,"",SMALL('2nd Run'!H:H,M13))),"")</f>
        <v/>
      </c>
      <c r="E13" s="292" t="str">
        <f>IF(D13="nt",IFERROR(SMALL('2nd Run'!H:H,M13),""),IF(D13&gt;3000,"",IFERROR(SMALL('2nd Run'!H:H,M13),"")))</f>
        <v/>
      </c>
      <c r="F13" s="199" t="str">
        <f t="shared" si="0"/>
        <v/>
      </c>
      <c r="G13" s="200" t="str">
        <f t="shared" si="1"/>
        <v/>
      </c>
      <c r="H13" s="201" t="str">
        <f>IFERROR(VLOOKUP(D13,'2nd Run'!$S$4:$U$32,3,FALSE),"")</f>
        <v/>
      </c>
      <c r="I13" s="72"/>
      <c r="J13" s="72"/>
      <c r="K13" s="72"/>
      <c r="L13" s="80"/>
      <c r="M13" s="80">
        <v>12</v>
      </c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</row>
    <row r="14" spans="1:26" ht="15.75" customHeight="1">
      <c r="A14" s="80" t="str">
        <f t="array" ref="A14">IFERROR(IF(D14="","",INDEX('2nd Run'!$A:$H,MATCH('Open 2'!$E14,'2nd Run'!$H:$H,0),1)),"")</f>
        <v/>
      </c>
      <c r="B14" s="196" t="str">
        <f t="array" ref="B14">IFERROR(IF(D14="","",INDEX('2nd Run'!$A:$H,MATCH('Open 2'!$E14,'2nd Run'!$H:$H,0),2)),"")</f>
        <v/>
      </c>
      <c r="C14" s="196" t="str">
        <f t="array" ref="C14">IFERROR(IF(D14="","",INDEX('2nd Run'!$A:$H,MATCH('Open 2'!$E14,'2nd Run'!$H:$H,0),3)),"")</f>
        <v/>
      </c>
      <c r="D14" s="82" t="str">
        <f>IFERROR(IF(AND(SMALL('2nd Run'!H:H,M14)&gt;1000,SMALL('2nd Run'!H:H,M14)&lt;3000),"nt",IF(SMALL('2nd Run'!H:H,M14)&gt;3000,"",SMALL('2nd Run'!H:H,M14))),"")</f>
        <v/>
      </c>
      <c r="E14" s="292" t="str">
        <f>IF(D14="nt",IFERROR(SMALL('2nd Run'!H:H,M14),""),IF(D14&gt;3000,"",IFERROR(SMALL('2nd Run'!H:H,M14),"")))</f>
        <v/>
      </c>
      <c r="F14" s="199" t="str">
        <f t="shared" si="0"/>
        <v/>
      </c>
      <c r="G14" s="200" t="str">
        <f t="shared" si="1"/>
        <v/>
      </c>
      <c r="H14" s="201" t="str">
        <f>IFERROR(VLOOKUP(D14,'2nd Run'!$S$4:$U$32,3,FALSE),"")</f>
        <v/>
      </c>
      <c r="I14" s="72"/>
      <c r="J14" s="72"/>
      <c r="K14" s="72"/>
      <c r="L14" s="80"/>
      <c r="M14" s="80">
        <v>13</v>
      </c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 spans="1:26" ht="15.75" customHeight="1">
      <c r="A15" s="80" t="str">
        <f t="array" ref="A15">IFERROR(IF(D15="","",INDEX('2nd Run'!$A:$H,MATCH('Open 2'!$E15,'2nd Run'!$H:$H,0),1)),"")</f>
        <v/>
      </c>
      <c r="B15" s="196" t="str">
        <f t="array" ref="B15">IFERROR(IF(D15="","",INDEX('2nd Run'!$A:$H,MATCH('Open 2'!$E15,'2nd Run'!$H:$H,0),2)),"")</f>
        <v/>
      </c>
      <c r="C15" s="196" t="str">
        <f t="array" ref="C15">IFERROR(IF(D15="","",INDEX('2nd Run'!$A:$H,MATCH('Open 2'!$E15,'2nd Run'!$H:$H,0),3)),"")</f>
        <v/>
      </c>
      <c r="D15" s="82" t="str">
        <f>IFERROR(IF(AND(SMALL('2nd Run'!H:H,M15)&gt;1000,SMALL('2nd Run'!H:H,M15)&lt;3000),"nt",IF(SMALL('2nd Run'!H:H,M15)&gt;3000,"",SMALL('2nd Run'!H:H,M15))),"")</f>
        <v/>
      </c>
      <c r="E15" s="292" t="str">
        <f>IF(D15="nt",IFERROR(SMALL('2nd Run'!H:H,M15),""),IF(D15&gt;3000,"",IFERROR(SMALL('2nd Run'!H:H,M15),"")))</f>
        <v/>
      </c>
      <c r="F15" s="199" t="str">
        <f t="shared" si="0"/>
        <v/>
      </c>
      <c r="G15" s="200" t="str">
        <f t="shared" si="1"/>
        <v/>
      </c>
      <c r="H15" s="201" t="str">
        <f>IFERROR(VLOOKUP(D15,'2nd Run'!$S$4:$U$32,3,FALSE),"")</f>
        <v/>
      </c>
      <c r="I15" s="72"/>
      <c r="J15" s="72"/>
      <c r="K15" s="72"/>
      <c r="L15" s="80"/>
      <c r="M15" s="80">
        <v>14</v>
      </c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</row>
    <row r="16" spans="1:26" ht="15.75" customHeight="1">
      <c r="A16" s="80" t="str">
        <f t="array" ref="A16">IFERROR(IF(D16="","",INDEX('2nd Run'!$A:$H,MATCH('Open 2'!$E16,'2nd Run'!$H:$H,0),1)),"")</f>
        <v/>
      </c>
      <c r="B16" s="196" t="str">
        <f t="array" ref="B16">IFERROR(IF(D16="","",INDEX('2nd Run'!$A:$H,MATCH('Open 2'!$E16,'2nd Run'!$H:$H,0),2)),"")</f>
        <v/>
      </c>
      <c r="C16" s="196" t="str">
        <f t="array" ref="C16">IFERROR(IF(D16="","",INDEX('2nd Run'!$A:$H,MATCH('Open 2'!$E16,'2nd Run'!$H:$H,0),3)),"")</f>
        <v/>
      </c>
      <c r="D16" s="82" t="str">
        <f>IFERROR(IF(AND(SMALL('2nd Run'!H:H,M16)&gt;1000,SMALL('2nd Run'!H:H,M16)&lt;3000),"nt",IF(SMALL('2nd Run'!H:H,M16)&gt;3000,"",SMALL('2nd Run'!H:H,M16))),"")</f>
        <v/>
      </c>
      <c r="E16" s="292" t="str">
        <f>IF(D16="nt",IFERROR(SMALL('2nd Run'!H:H,M16),""),IF(D16&gt;3000,"",IFERROR(SMALL('2nd Run'!H:H,M16),"")))</f>
        <v/>
      </c>
      <c r="F16" s="199" t="str">
        <f t="shared" si="0"/>
        <v/>
      </c>
      <c r="G16" s="200" t="str">
        <f t="shared" si="1"/>
        <v/>
      </c>
      <c r="H16" s="201" t="str">
        <f>IFERROR(VLOOKUP(D16,'2nd Run'!$S$4:$U$32,3,FALSE),"")</f>
        <v/>
      </c>
      <c r="I16" s="72"/>
      <c r="J16" s="72"/>
      <c r="K16" s="72"/>
      <c r="L16" s="80"/>
      <c r="M16" s="80">
        <v>15</v>
      </c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 spans="1:26" ht="15.75" customHeight="1">
      <c r="A17" s="80" t="str">
        <f t="array" ref="A17">IFERROR(IF(D17="","",INDEX('2nd Run'!$A:$H,MATCH('Open 2'!$E17,'2nd Run'!$H:$H,0),1)),"")</f>
        <v/>
      </c>
      <c r="B17" s="196" t="str">
        <f t="array" ref="B17">IFERROR(IF(D17="","",INDEX('2nd Run'!$A:$H,MATCH('Open 2'!$E17,'2nd Run'!$H:$H,0),2)),"")</f>
        <v/>
      </c>
      <c r="C17" s="196" t="str">
        <f t="array" ref="C17">IFERROR(IF(D17="","",INDEX('2nd Run'!$A:$H,MATCH('Open 2'!$E17,'2nd Run'!$H:$H,0),3)),"")</f>
        <v/>
      </c>
      <c r="D17" s="82" t="str">
        <f>IFERROR(IF(AND(SMALL('2nd Run'!H:H,M17)&gt;1000,SMALL('2nd Run'!H:H,M17)&lt;3000),"nt",IF(SMALL('2nd Run'!H:H,M17)&gt;3000,"",SMALL('2nd Run'!H:H,M17))),"")</f>
        <v/>
      </c>
      <c r="E17" s="292" t="str">
        <f>IF(D17="nt",IFERROR(SMALL('2nd Run'!H:H,M17),""),IF(D17&gt;3000,"",IFERROR(SMALL('2nd Run'!H:H,M17),"")))</f>
        <v/>
      </c>
      <c r="F17" s="199" t="str">
        <f t="shared" si="0"/>
        <v/>
      </c>
      <c r="G17" s="200" t="str">
        <f t="shared" si="1"/>
        <v/>
      </c>
      <c r="H17" s="201" t="str">
        <f>IFERROR(VLOOKUP(D17,'2nd Run'!$S$4:$U$32,3,FALSE),"")</f>
        <v/>
      </c>
      <c r="I17" s="72"/>
      <c r="J17" s="72"/>
      <c r="K17" s="72"/>
      <c r="L17" s="80"/>
      <c r="M17" s="80">
        <v>16</v>
      </c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 spans="1:26" ht="15.75" customHeight="1">
      <c r="A18" s="80" t="str">
        <f t="array" ref="A18">IFERROR(IF(D18="","",INDEX('2nd Run'!$A:$H,MATCH('Open 2'!$E18,'2nd Run'!$H:$H,0),1)),"")</f>
        <v/>
      </c>
      <c r="B18" s="196" t="str">
        <f t="array" ref="B18">IFERROR(IF(D18="","",INDEX('2nd Run'!$A:$H,MATCH('Open 2'!$E18,'2nd Run'!$H:$H,0),2)),"")</f>
        <v/>
      </c>
      <c r="C18" s="196" t="str">
        <f t="array" ref="C18">IFERROR(IF(D18="","",INDEX('2nd Run'!$A:$H,MATCH('Open 2'!$E18,'2nd Run'!$H:$H,0),3)),"")</f>
        <v/>
      </c>
      <c r="D18" s="82" t="str">
        <f>IFERROR(IF(AND(SMALL('2nd Run'!H:H,M18)&gt;1000,SMALL('2nd Run'!H:H,M18)&lt;3000),"nt",IF(SMALL('2nd Run'!H:H,M18)&gt;3000,"",SMALL('2nd Run'!H:H,M18))),"")</f>
        <v/>
      </c>
      <c r="E18" s="292" t="str">
        <f>IF(D18="nt",IFERROR(SMALL('2nd Run'!H:H,M18),""),IF(D18&gt;3000,"",IFERROR(SMALL('2nd Run'!H:H,M18),"")))</f>
        <v/>
      </c>
      <c r="F18" s="199" t="str">
        <f t="shared" si="0"/>
        <v/>
      </c>
      <c r="G18" s="200" t="str">
        <f t="shared" si="1"/>
        <v/>
      </c>
      <c r="H18" s="201" t="str">
        <f>IFERROR(VLOOKUP(D18,'2nd Run'!$S$4:$U$32,3,FALSE),"")</f>
        <v/>
      </c>
      <c r="I18" s="72"/>
      <c r="J18" s="72"/>
      <c r="K18" s="72"/>
      <c r="L18" s="80"/>
      <c r="M18" s="80">
        <v>17</v>
      </c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 spans="1:26" ht="15.75" customHeight="1">
      <c r="A19" s="80" t="str">
        <f t="array" ref="A19">IFERROR(IF(D19="","",INDEX('2nd Run'!$A:$H,MATCH('Open 2'!$E19,'2nd Run'!$H:$H,0),1)),"")</f>
        <v/>
      </c>
      <c r="B19" s="196" t="str">
        <f t="array" ref="B19">IFERROR(IF(D19="","",INDEX('2nd Run'!$A:$H,MATCH('Open 2'!$E19,'2nd Run'!$H:$H,0),2)),"")</f>
        <v/>
      </c>
      <c r="C19" s="196" t="str">
        <f t="array" ref="C19">IFERROR(IF(D19="","",INDEX('2nd Run'!$A:$H,MATCH('Open 2'!$E19,'2nd Run'!$H:$H,0),3)),"")</f>
        <v/>
      </c>
      <c r="D19" s="82" t="str">
        <f>IFERROR(IF(AND(SMALL('2nd Run'!H:H,M19)&gt;1000,SMALL('2nd Run'!H:H,M19)&lt;3000),"nt",IF(SMALL('2nd Run'!H:H,M19)&gt;3000,"",SMALL('2nd Run'!H:H,M19))),"")</f>
        <v/>
      </c>
      <c r="E19" s="292" t="str">
        <f>IF(D19="nt",IFERROR(SMALL('2nd Run'!H:H,M19),""),IF(D19&gt;3000,"",IFERROR(SMALL('2nd Run'!H:H,M19),"")))</f>
        <v/>
      </c>
      <c r="F19" s="199" t="str">
        <f t="shared" si="0"/>
        <v/>
      </c>
      <c r="G19" s="200" t="str">
        <f t="shared" si="1"/>
        <v/>
      </c>
      <c r="H19" s="201" t="str">
        <f>IFERROR(VLOOKUP(D19,'2nd Run'!$S$4:$U$32,3,FALSE),"")</f>
        <v/>
      </c>
      <c r="I19" s="72"/>
      <c r="J19" s="72"/>
      <c r="K19" s="72"/>
      <c r="L19" s="80"/>
      <c r="M19" s="80">
        <v>18</v>
      </c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 spans="1:26" ht="15.75" customHeight="1">
      <c r="A20" s="80" t="str">
        <f t="array" ref="A20">IFERROR(IF(D20="","",INDEX('2nd Run'!$A:$H,MATCH('Open 2'!$E20,'2nd Run'!$H:$H,0),1)),"")</f>
        <v/>
      </c>
      <c r="B20" s="196" t="str">
        <f t="array" ref="B20">IFERROR(IF(D20="","",INDEX('2nd Run'!$A:$H,MATCH('Open 2'!$E20,'2nd Run'!$H:$H,0),2)),"")</f>
        <v/>
      </c>
      <c r="C20" s="196" t="str">
        <f t="array" ref="C20">IFERROR(IF(D20="","",INDEX('2nd Run'!$A:$H,MATCH('Open 2'!$E20,'2nd Run'!$H:$H,0),3)),"")</f>
        <v/>
      </c>
      <c r="D20" s="82" t="str">
        <f>IFERROR(IF(AND(SMALL('2nd Run'!H:H,M20)&gt;1000,SMALL('2nd Run'!H:H,M20)&lt;3000),"nt",IF(SMALL('2nd Run'!H:H,M20)&gt;3000,"",SMALL('2nd Run'!H:H,M20))),"")</f>
        <v/>
      </c>
      <c r="E20" s="292" t="str">
        <f>IF(D20="nt",IFERROR(SMALL('2nd Run'!H:H,M20),""),IF(D20&gt;3000,"",IFERROR(SMALL('2nd Run'!H:H,M20),"")))</f>
        <v/>
      </c>
      <c r="F20" s="199" t="str">
        <f t="shared" si="0"/>
        <v/>
      </c>
      <c r="G20" s="200" t="str">
        <f t="shared" si="1"/>
        <v/>
      </c>
      <c r="H20" s="201" t="str">
        <f>IFERROR(VLOOKUP(D20,'2nd Run'!$S$4:$U$32,3,FALSE),"")</f>
        <v/>
      </c>
      <c r="I20" s="72"/>
      <c r="J20" s="72"/>
      <c r="K20" s="72"/>
      <c r="L20" s="80"/>
      <c r="M20" s="80">
        <v>19</v>
      </c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 spans="1:26" ht="15.75" customHeight="1">
      <c r="A21" s="80" t="str">
        <f t="array" ref="A21">IFERROR(IF(D21="","",INDEX('2nd Run'!$A:$H,MATCH('Open 2'!$E21,'2nd Run'!$H:$H,0),1)),"")</f>
        <v/>
      </c>
      <c r="B21" s="196" t="str">
        <f t="array" ref="B21">IFERROR(IF(D21="","",INDEX('2nd Run'!$A:$H,MATCH('Open 2'!$E21,'2nd Run'!$H:$H,0),2)),"")</f>
        <v/>
      </c>
      <c r="C21" s="196" t="str">
        <f t="array" ref="C21">IFERROR(IF(D21="","",INDEX('2nd Run'!$A:$H,MATCH('Open 2'!$E21,'2nd Run'!$H:$H,0),3)),"")</f>
        <v/>
      </c>
      <c r="D21" s="82" t="str">
        <f>IFERROR(IF(AND(SMALL('2nd Run'!H:H,M21)&gt;1000,SMALL('2nd Run'!H:H,M21)&lt;3000),"nt",IF(SMALL('2nd Run'!H:H,M21)&gt;3000,"",SMALL('2nd Run'!H:H,M21))),"")</f>
        <v/>
      </c>
      <c r="E21" s="292" t="str">
        <f>IF(D21="nt",IFERROR(SMALL('2nd Run'!H:H,M21),""),IF(D21&gt;3000,"",IFERROR(SMALL('2nd Run'!H:H,M21),"")))</f>
        <v/>
      </c>
      <c r="F21" s="199" t="str">
        <f t="shared" si="0"/>
        <v/>
      </c>
      <c r="G21" s="200" t="str">
        <f t="shared" si="1"/>
        <v/>
      </c>
      <c r="H21" s="201" t="str">
        <f>IFERROR(VLOOKUP(D21,'2nd Run'!$S$4:$U$32,3,FALSE),"")</f>
        <v/>
      </c>
      <c r="I21" s="72"/>
      <c r="J21" s="72"/>
      <c r="K21" s="72"/>
      <c r="L21" s="80"/>
      <c r="M21" s="80">
        <v>20</v>
      </c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 spans="1:26" ht="15.75" customHeight="1">
      <c r="A22" s="80" t="str">
        <f t="array" ref="A22">IFERROR(IF(D22="","",INDEX('2nd Run'!$A:$H,MATCH('Open 2'!$E22,'2nd Run'!$H:$H,0),1)),"")</f>
        <v/>
      </c>
      <c r="B22" s="196" t="str">
        <f t="array" ref="B22">IFERROR(IF(D22="","",INDEX('2nd Run'!$A:$H,MATCH('Open 2'!$E22,'2nd Run'!$H:$H,0),2)),"")</f>
        <v/>
      </c>
      <c r="C22" s="196" t="str">
        <f t="array" ref="C22">IFERROR(IF(D22="","",INDEX('2nd Run'!$A:$H,MATCH('Open 2'!$E22,'2nd Run'!$H:$H,0),3)),"")</f>
        <v/>
      </c>
      <c r="D22" s="82" t="str">
        <f>IFERROR(IF(AND(SMALL('2nd Run'!H:H,M22)&gt;1000,SMALL('2nd Run'!H:H,M22)&lt;3000),"nt",IF(SMALL('2nd Run'!H:H,M22)&gt;3000,"",SMALL('2nd Run'!H:H,M22))),"")</f>
        <v/>
      </c>
      <c r="E22" s="292" t="str">
        <f>IF(D22="nt",IFERROR(SMALL('2nd Run'!H:H,M22),""),IF(D22&gt;3000,"",IFERROR(SMALL('2nd Run'!H:H,M22),"")))</f>
        <v/>
      </c>
      <c r="F22" s="199" t="str">
        <f t="shared" si="0"/>
        <v/>
      </c>
      <c r="G22" s="200" t="str">
        <f t="shared" si="1"/>
        <v/>
      </c>
      <c r="H22" s="201" t="str">
        <f>IFERROR(VLOOKUP(D22,'2nd Run'!$S$4:$U$32,3,FALSE),"")</f>
        <v/>
      </c>
      <c r="I22" s="72"/>
      <c r="J22" s="72"/>
      <c r="K22" s="72"/>
      <c r="L22" s="80"/>
      <c r="M22" s="80">
        <v>21</v>
      </c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</row>
    <row r="23" spans="1:26" ht="15.75" customHeight="1">
      <c r="A23" s="80" t="str">
        <f t="array" ref="A23">IFERROR(IF(D23="","",INDEX('2nd Run'!$A:$H,MATCH('Open 2'!$E23,'2nd Run'!$H:$H,0),1)),"")</f>
        <v/>
      </c>
      <c r="B23" s="196" t="str">
        <f t="array" ref="B23">IFERROR(IF(D23="","",INDEX('2nd Run'!$A:$H,MATCH('Open 2'!$E23,'2nd Run'!$H:$H,0),2)),"")</f>
        <v/>
      </c>
      <c r="C23" s="196" t="str">
        <f t="array" ref="C23">IFERROR(IF(D23="","",INDEX('2nd Run'!$A:$H,MATCH('Open 2'!$E23,'2nd Run'!$H:$H,0),3)),"")</f>
        <v/>
      </c>
      <c r="D23" s="82" t="str">
        <f>IFERROR(IF(AND(SMALL('2nd Run'!H:H,M23)&gt;1000,SMALL('2nd Run'!H:H,M23)&lt;3000),"nt",IF(SMALL('2nd Run'!H:H,M23)&gt;3000,"",SMALL('2nd Run'!H:H,M23))),"")</f>
        <v/>
      </c>
      <c r="E23" s="292" t="str">
        <f>IF(D23="nt",IFERROR(SMALL('2nd Run'!H:H,M23),""),IF(D23&gt;3000,"",IFERROR(SMALL('2nd Run'!H:H,M23),"")))</f>
        <v/>
      </c>
      <c r="F23" s="199" t="str">
        <f t="shared" si="0"/>
        <v/>
      </c>
      <c r="G23" s="200" t="str">
        <f t="shared" si="1"/>
        <v/>
      </c>
      <c r="H23" s="201" t="str">
        <f>IFERROR(VLOOKUP(D23,'2nd Run'!$S$4:$U$32,3,FALSE),"")</f>
        <v/>
      </c>
      <c r="I23" s="72"/>
      <c r="J23" s="72"/>
      <c r="K23" s="72"/>
      <c r="L23" s="80"/>
      <c r="M23" s="80">
        <v>22</v>
      </c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 spans="1:26" ht="15.75" customHeight="1">
      <c r="A24" s="80" t="str">
        <f t="array" ref="A24">IFERROR(IF(D24="","",INDEX('2nd Run'!$A:$H,MATCH('Open 2'!$E24,'2nd Run'!$H:$H,0),1)),"")</f>
        <v/>
      </c>
      <c r="B24" s="196" t="str">
        <f t="array" ref="B24">IFERROR(IF(D24="","",INDEX('2nd Run'!$A:$H,MATCH('Open 2'!$E24,'2nd Run'!$H:$H,0),2)),"")</f>
        <v/>
      </c>
      <c r="C24" s="196" t="str">
        <f t="array" ref="C24">IFERROR(IF(D24="","",INDEX('2nd Run'!$A:$H,MATCH('Open 2'!$E24,'2nd Run'!$H:$H,0),3)),"")</f>
        <v/>
      </c>
      <c r="D24" s="82" t="str">
        <f>IFERROR(IF(AND(SMALL('2nd Run'!H:H,M24)&gt;1000,SMALL('2nd Run'!H:H,M24)&lt;3000),"nt",IF(SMALL('2nd Run'!H:H,M24)&gt;3000,"",SMALL('2nd Run'!H:H,M24))),"")</f>
        <v/>
      </c>
      <c r="E24" s="292" t="str">
        <f>IF(D24="nt",IFERROR(SMALL('2nd Run'!H:H,M24),""),IF(D24&gt;3000,"",IFERROR(SMALL('2nd Run'!H:H,M24),"")))</f>
        <v/>
      </c>
      <c r="F24" s="199" t="str">
        <f t="shared" si="0"/>
        <v/>
      </c>
      <c r="G24" s="200" t="str">
        <f t="shared" si="1"/>
        <v/>
      </c>
      <c r="H24" s="201" t="str">
        <f>IFERROR(VLOOKUP(D24,'2nd Run'!$S$4:$U$32,3,FALSE),"")</f>
        <v/>
      </c>
      <c r="I24" s="72"/>
      <c r="J24" s="72"/>
      <c r="K24" s="72"/>
      <c r="L24" s="80"/>
      <c r="M24" s="80">
        <v>23</v>
      </c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 spans="1:26" ht="15.75" customHeight="1">
      <c r="A25" s="80" t="str">
        <f t="array" ref="A25">IFERROR(IF(D25="","",INDEX('2nd Run'!$A:$H,MATCH('Open 2'!$E25,'2nd Run'!$H:$H,0),1)),"")</f>
        <v/>
      </c>
      <c r="B25" s="196" t="str">
        <f t="array" ref="B25">IFERROR(IF(D25="","",INDEX('2nd Run'!$A:$H,MATCH('Open 2'!$E25,'2nd Run'!$H:$H,0),2)),"")</f>
        <v/>
      </c>
      <c r="C25" s="196" t="str">
        <f t="array" ref="C25">IFERROR(IF(D25="","",INDEX('2nd Run'!$A:$H,MATCH('Open 2'!$E25,'2nd Run'!$H:$H,0),3)),"")</f>
        <v/>
      </c>
      <c r="D25" s="82" t="str">
        <f>IFERROR(IF(AND(SMALL('2nd Run'!H:H,M25)&gt;1000,SMALL('2nd Run'!H:H,M25)&lt;3000),"nt",IF(SMALL('2nd Run'!H:H,M25)&gt;3000,"",SMALL('2nd Run'!H:H,M25))),"")</f>
        <v/>
      </c>
      <c r="E25" s="292" t="str">
        <f>IF(D25="nt",IFERROR(SMALL('2nd Run'!H:H,M25),""),IF(D25&gt;3000,"",IFERROR(SMALL('2nd Run'!H:H,M25),"")))</f>
        <v/>
      </c>
      <c r="F25" s="199" t="str">
        <f t="shared" si="0"/>
        <v/>
      </c>
      <c r="G25" s="200" t="str">
        <f t="shared" si="1"/>
        <v/>
      </c>
      <c r="H25" s="201" t="str">
        <f>IFERROR(VLOOKUP(D25,'2nd Run'!$S$4:$U$32,3,FALSE),"")</f>
        <v/>
      </c>
      <c r="I25" s="72"/>
      <c r="J25" s="72"/>
      <c r="K25" s="72"/>
      <c r="L25" s="80"/>
      <c r="M25" s="80">
        <v>24</v>
      </c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</row>
    <row r="26" spans="1:26" ht="15.75" customHeight="1">
      <c r="A26" s="80" t="str">
        <f t="array" ref="A26">IFERROR(IF(D26="","",INDEX('2nd Run'!$A:$H,MATCH('Open 2'!$E26,'2nd Run'!$H:$H,0),1)),"")</f>
        <v/>
      </c>
      <c r="B26" s="196" t="str">
        <f t="array" ref="B26">IFERROR(IF(D26="","",INDEX('2nd Run'!$A:$H,MATCH('Open 2'!$E26,'2nd Run'!$H:$H,0),2)),"")</f>
        <v/>
      </c>
      <c r="C26" s="196" t="str">
        <f t="array" ref="C26">IFERROR(IF(D26="","",INDEX('2nd Run'!$A:$H,MATCH('Open 2'!$E26,'2nd Run'!$H:$H,0),3)),"")</f>
        <v/>
      </c>
      <c r="D26" s="82" t="str">
        <f>IFERROR(IF(AND(SMALL('2nd Run'!H:H,M26)&gt;1000,SMALL('2nd Run'!H:H,M26)&lt;3000),"nt",IF(SMALL('2nd Run'!H:H,M26)&gt;3000,"",SMALL('2nd Run'!H:H,M26))),"")</f>
        <v/>
      </c>
      <c r="E26" s="292" t="str">
        <f>IF(D26="nt",IFERROR(SMALL('2nd Run'!H:H,M26),""),IF(D26&gt;3000,"",IFERROR(SMALL('2nd Run'!H:H,M26),"")))</f>
        <v/>
      </c>
      <c r="F26" s="199" t="str">
        <f t="shared" si="0"/>
        <v/>
      </c>
      <c r="G26" s="200" t="str">
        <f t="shared" si="1"/>
        <v/>
      </c>
      <c r="H26" s="201" t="str">
        <f>IFERROR(VLOOKUP(D26,'2nd Run'!$S$4:$U$32,3,FALSE),"")</f>
        <v/>
      </c>
      <c r="I26" s="72"/>
      <c r="J26" s="72"/>
      <c r="K26" s="72"/>
      <c r="L26" s="80"/>
      <c r="M26" s="80">
        <v>25</v>
      </c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</row>
    <row r="27" spans="1:26" ht="15.75" customHeight="1">
      <c r="A27" s="80" t="str">
        <f t="array" ref="A27">IFERROR(IF(D27="","",INDEX('2nd Run'!$A:$H,MATCH('Open 2'!$E27,'2nd Run'!$H:$H,0),1)),"")</f>
        <v/>
      </c>
      <c r="B27" s="196" t="str">
        <f t="array" ref="B27">IFERROR(IF(D27="","",INDEX('2nd Run'!$A:$H,MATCH('Open 2'!$E27,'2nd Run'!$H:$H,0),2)),"")</f>
        <v/>
      </c>
      <c r="C27" s="196" t="str">
        <f t="array" ref="C27">IFERROR(IF(D27="","",INDEX('2nd Run'!$A:$H,MATCH('Open 2'!$E27,'2nd Run'!$H:$H,0),3)),"")</f>
        <v/>
      </c>
      <c r="D27" s="82" t="str">
        <f>IFERROR(IF(AND(SMALL('2nd Run'!H:H,M27)&gt;1000,SMALL('2nd Run'!H:H,M27)&lt;3000),"nt",IF(SMALL('2nd Run'!H:H,M27)&gt;3000,"",SMALL('2nd Run'!H:H,M27))),"")</f>
        <v/>
      </c>
      <c r="E27" s="292" t="str">
        <f>IF(D27="nt",IFERROR(SMALL('2nd Run'!H:H,M27),""),IF(D27&gt;3000,"",IFERROR(SMALL('2nd Run'!H:H,M27),"")))</f>
        <v/>
      </c>
      <c r="F27" s="199" t="str">
        <f t="shared" si="0"/>
        <v/>
      </c>
      <c r="G27" s="200" t="str">
        <f t="shared" si="1"/>
        <v/>
      </c>
      <c r="H27" s="201" t="str">
        <f>IFERROR(VLOOKUP(D27,'2nd Run'!$S$4:$U$32,3,FALSE),"")</f>
        <v/>
      </c>
      <c r="I27" s="72"/>
      <c r="J27" s="72"/>
      <c r="K27" s="72"/>
      <c r="L27" s="80"/>
      <c r="M27" s="80">
        <v>26</v>
      </c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</row>
    <row r="28" spans="1:26" ht="15.75" customHeight="1">
      <c r="A28" s="80" t="str">
        <f t="array" ref="A28">IFERROR(IF(D28="","",INDEX('2nd Run'!$A:$H,MATCH('Open 2'!$E28,'2nd Run'!$H:$H,0),1)),"")</f>
        <v/>
      </c>
      <c r="B28" s="196" t="str">
        <f t="array" ref="B28">IFERROR(IF(D28="","",INDEX('2nd Run'!$A:$H,MATCH('Open 2'!$E28,'2nd Run'!$H:$H,0),2)),"")</f>
        <v/>
      </c>
      <c r="C28" s="196" t="str">
        <f t="array" ref="C28">IFERROR(IF(D28="","",INDEX('2nd Run'!$A:$H,MATCH('Open 2'!$E28,'2nd Run'!$H:$H,0),3)),"")</f>
        <v/>
      </c>
      <c r="D28" s="82" t="str">
        <f>IFERROR(IF(AND(SMALL('2nd Run'!H:H,M28)&gt;1000,SMALL('2nd Run'!H:H,M28)&lt;3000),"nt",IF(SMALL('2nd Run'!H:H,M28)&gt;3000,"",SMALL('2nd Run'!H:H,M28))),"")</f>
        <v/>
      </c>
      <c r="E28" s="292" t="str">
        <f>IF(D28="nt",IFERROR(SMALL('2nd Run'!H:H,M28),""),IF(D28&gt;3000,"",IFERROR(SMALL('2nd Run'!H:H,M28),"")))</f>
        <v/>
      </c>
      <c r="F28" s="199" t="str">
        <f t="shared" si="0"/>
        <v/>
      </c>
      <c r="G28" s="200" t="str">
        <f t="shared" si="1"/>
        <v/>
      </c>
      <c r="H28" s="201" t="str">
        <f>IFERROR(VLOOKUP(D28,'2nd Run'!$S$4:$U$32,3,FALSE),"")</f>
        <v/>
      </c>
      <c r="I28" s="72"/>
      <c r="J28" s="72"/>
      <c r="K28" s="72"/>
      <c r="L28" s="80"/>
      <c r="M28" s="80">
        <v>27</v>
      </c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 spans="1:26" ht="15.75" customHeight="1">
      <c r="A29" s="80" t="str">
        <f t="array" ref="A29">IFERROR(IF(D29="","",INDEX('2nd Run'!$A:$H,MATCH('Open 2'!$E29,'2nd Run'!$H:$H,0),1)),"")</f>
        <v/>
      </c>
      <c r="B29" s="196" t="str">
        <f t="array" ref="B29">IFERROR(IF(D29="","",INDEX('2nd Run'!$A:$H,MATCH('Open 2'!$E29,'2nd Run'!$H:$H,0),2)),"")</f>
        <v/>
      </c>
      <c r="C29" s="196" t="str">
        <f t="array" ref="C29">IFERROR(IF(D29="","",INDEX('2nd Run'!$A:$H,MATCH('Open 2'!$E29,'2nd Run'!$H:$H,0),3)),"")</f>
        <v/>
      </c>
      <c r="D29" s="82" t="str">
        <f>IFERROR(IF(AND(SMALL('2nd Run'!H:H,M29)&gt;1000,SMALL('2nd Run'!H:H,M29)&lt;3000),"nt",IF(SMALL('2nd Run'!H:H,M29)&gt;3000,"",SMALL('2nd Run'!H:H,M29))),"")</f>
        <v/>
      </c>
      <c r="E29" s="292" t="str">
        <f>IF(D29="nt",IFERROR(SMALL('2nd Run'!H:H,M29),""),IF(D29&gt;3000,"",IFERROR(SMALL('2nd Run'!H:H,M29),"")))</f>
        <v/>
      </c>
      <c r="F29" s="199" t="str">
        <f t="shared" si="0"/>
        <v/>
      </c>
      <c r="G29" s="200" t="str">
        <f t="shared" si="1"/>
        <v/>
      </c>
      <c r="H29" s="201" t="str">
        <f>IFERROR(VLOOKUP(D29,'2nd Run'!$S$4:$U$32,3,FALSE),"")</f>
        <v/>
      </c>
      <c r="I29" s="72"/>
      <c r="J29" s="72"/>
      <c r="K29" s="72"/>
      <c r="L29" s="80"/>
      <c r="M29" s="80">
        <v>28</v>
      </c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</row>
    <row r="30" spans="1:26" ht="15.75" customHeight="1">
      <c r="A30" s="80" t="str">
        <f t="array" ref="A30">IFERROR(IF(D30="","",INDEX('2nd Run'!$A:$H,MATCH('Open 2'!$E30,'2nd Run'!$H:$H,0),1)),"")</f>
        <v/>
      </c>
      <c r="B30" s="196" t="str">
        <f t="array" ref="B30">IFERROR(IF(D30="","",INDEX('2nd Run'!$A:$H,MATCH('Open 2'!$E30,'2nd Run'!$H:$H,0),2)),"")</f>
        <v/>
      </c>
      <c r="C30" s="196" t="str">
        <f t="array" ref="C30">IFERROR(IF(D30="","",INDEX('2nd Run'!$A:$H,MATCH('Open 2'!$E30,'2nd Run'!$H:$H,0),3)),"")</f>
        <v/>
      </c>
      <c r="D30" s="82" t="str">
        <f>IFERROR(IF(AND(SMALL('2nd Run'!H:H,M30)&gt;1000,SMALL('2nd Run'!H:H,M30)&lt;3000),"nt",IF(SMALL('2nd Run'!H:H,M30)&gt;3000,"",SMALL('2nd Run'!H:H,M30))),"")</f>
        <v/>
      </c>
      <c r="E30" s="292" t="str">
        <f>IF(D30="nt",IFERROR(SMALL('2nd Run'!H:H,M30),""),IF(D30&gt;3000,"",IFERROR(SMALL('2nd Run'!H:H,M30),"")))</f>
        <v/>
      </c>
      <c r="F30" s="199" t="str">
        <f t="shared" si="0"/>
        <v/>
      </c>
      <c r="G30" s="200" t="str">
        <f t="shared" si="1"/>
        <v/>
      </c>
      <c r="H30" s="201" t="str">
        <f>IFERROR(VLOOKUP(D30,'2nd Run'!$S$4:$U$32,3,FALSE),"")</f>
        <v/>
      </c>
      <c r="I30" s="72"/>
      <c r="J30" s="72"/>
      <c r="K30" s="72"/>
      <c r="L30" s="80"/>
      <c r="M30" s="80">
        <v>29</v>
      </c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</row>
    <row r="31" spans="1:26" ht="15.75" customHeight="1">
      <c r="A31" s="80" t="str">
        <f t="array" ref="A31">IFERROR(IF(D31="","",INDEX('2nd Run'!$A:$H,MATCH('Open 2'!$E31,'2nd Run'!$H:$H,0),1)),"")</f>
        <v/>
      </c>
      <c r="B31" s="196" t="str">
        <f t="array" ref="B31">IFERROR(IF(D31="","",INDEX('2nd Run'!$A:$H,MATCH('Open 2'!$E31,'2nd Run'!$H:$H,0),2)),"")</f>
        <v/>
      </c>
      <c r="C31" s="196" t="str">
        <f t="array" ref="C31">IFERROR(IF(D31="","",INDEX('2nd Run'!$A:$H,MATCH('Open 2'!$E31,'2nd Run'!$H:$H,0),3)),"")</f>
        <v/>
      </c>
      <c r="D31" s="82" t="str">
        <f>IFERROR(IF(AND(SMALL('2nd Run'!H:H,M31)&gt;1000,SMALL('2nd Run'!H:H,M31)&lt;3000),"nt",IF(SMALL('2nd Run'!H:H,M31)&gt;3000,"",SMALL('2nd Run'!H:H,M31))),"")</f>
        <v/>
      </c>
      <c r="E31" s="292" t="str">
        <f>IF(D31="nt",IFERROR(SMALL('2nd Run'!H:H,M31),""),IF(D31&gt;3000,"",IFERROR(SMALL('2nd Run'!H:H,M31),"")))</f>
        <v/>
      </c>
      <c r="F31" s="199" t="str">
        <f t="shared" si="0"/>
        <v/>
      </c>
      <c r="G31" s="200" t="str">
        <f t="shared" si="1"/>
        <v/>
      </c>
      <c r="H31" s="201" t="str">
        <f>IFERROR(VLOOKUP(D31,'2nd Run'!$S$4:$U$32,3,FALSE),"")</f>
        <v/>
      </c>
      <c r="I31" s="72"/>
      <c r="J31" s="72"/>
      <c r="K31" s="72"/>
      <c r="L31" s="80"/>
      <c r="M31" s="80">
        <v>30</v>
      </c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</row>
    <row r="32" spans="1:26" ht="15.75" customHeight="1">
      <c r="A32" s="80" t="str">
        <f t="array" ref="A32">IFERROR(IF(D32="","",INDEX('2nd Run'!$A:$H,MATCH('Open 2'!$E32,'2nd Run'!$H:$H,0),1)),"")</f>
        <v/>
      </c>
      <c r="B32" s="196" t="str">
        <f t="array" ref="B32">IFERROR(IF(D32="","",INDEX('2nd Run'!$A:$H,MATCH('Open 2'!$E32,'2nd Run'!$H:$H,0),2)),"")</f>
        <v/>
      </c>
      <c r="C32" s="196" t="str">
        <f t="array" ref="C32">IFERROR(IF(D32="","",INDEX('2nd Run'!$A:$H,MATCH('Open 2'!$E32,'2nd Run'!$H:$H,0),3)),"")</f>
        <v/>
      </c>
      <c r="D32" s="82" t="str">
        <f>IFERROR(IF(AND(SMALL('2nd Run'!H:H,M32)&gt;1000,SMALL('2nd Run'!H:H,M32)&lt;3000),"nt",IF(SMALL('2nd Run'!H:H,M32)&gt;3000,"",SMALL('2nd Run'!H:H,M32))),"")</f>
        <v/>
      </c>
      <c r="E32" s="292" t="str">
        <f>IF(D32="nt",IFERROR(SMALL('2nd Run'!H:H,M32),""),IF(D32&gt;3000,"",IFERROR(SMALL('2nd Run'!H:H,M32),"")))</f>
        <v/>
      </c>
      <c r="F32" s="199" t="str">
        <f t="shared" si="0"/>
        <v/>
      </c>
      <c r="G32" s="200" t="str">
        <f t="shared" si="1"/>
        <v/>
      </c>
      <c r="H32" s="201" t="str">
        <f>IFERROR(VLOOKUP(D32,'2nd Run'!$S$4:$U$32,3,FALSE),"")</f>
        <v/>
      </c>
      <c r="I32" s="72"/>
      <c r="J32" s="72"/>
      <c r="K32" s="72"/>
      <c r="L32" s="80"/>
      <c r="M32" s="80">
        <v>31</v>
      </c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 spans="1:26" ht="15.75" customHeight="1">
      <c r="A33" s="80" t="str">
        <f t="array" ref="A33">IFERROR(IF(D33="","",INDEX('2nd Run'!$A:$H,MATCH('Open 2'!$E33,'2nd Run'!$H:$H,0),1)),"")</f>
        <v/>
      </c>
      <c r="B33" s="196" t="str">
        <f t="array" ref="B33">IFERROR(IF(D33="","",INDEX('2nd Run'!$A:$H,MATCH('Open 2'!$E33,'2nd Run'!$H:$H,0),2)),"")</f>
        <v/>
      </c>
      <c r="C33" s="196" t="str">
        <f t="array" ref="C33">IFERROR(IF(D33="","",INDEX('2nd Run'!$A:$H,MATCH('Open 2'!$E33,'2nd Run'!$H:$H,0),3)),"")</f>
        <v/>
      </c>
      <c r="D33" s="82" t="str">
        <f>IFERROR(IF(AND(SMALL('2nd Run'!H:H,M33)&gt;1000,SMALL('2nd Run'!H:H,M33)&lt;3000),"nt",IF(SMALL('2nd Run'!H:H,M33)&gt;3000,"",SMALL('2nd Run'!H:H,M33))),"")</f>
        <v/>
      </c>
      <c r="E33" s="292" t="str">
        <f>IF(D33="nt",IFERROR(SMALL('2nd Run'!H:H,M33),""),IF(D33&gt;3000,"",IFERROR(SMALL('2nd Run'!H:H,M33),"")))</f>
        <v/>
      </c>
      <c r="F33" s="199" t="str">
        <f t="shared" si="0"/>
        <v/>
      </c>
      <c r="G33" s="200" t="str">
        <f t="shared" si="1"/>
        <v/>
      </c>
      <c r="H33" s="201" t="str">
        <f>IFERROR(VLOOKUP(D33,'2nd Run'!$S$4:$U$32,3,FALSE),"")</f>
        <v/>
      </c>
      <c r="I33" s="72"/>
      <c r="J33" s="72"/>
      <c r="K33" s="72"/>
      <c r="L33" s="80"/>
      <c r="M33" s="80">
        <v>32</v>
      </c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</row>
    <row r="34" spans="1:26" ht="15.75" customHeight="1">
      <c r="A34" s="80" t="str">
        <f t="array" ref="A34">IFERROR(IF(D34="","",INDEX('2nd Run'!$A:$H,MATCH('Open 2'!$E34,'2nd Run'!$H:$H,0),1)),"")</f>
        <v/>
      </c>
      <c r="B34" s="196" t="str">
        <f t="array" ref="B34">IFERROR(IF(D34="","",INDEX('2nd Run'!$A:$H,MATCH('Open 2'!$E34,'2nd Run'!$H:$H,0),2)),"")</f>
        <v/>
      </c>
      <c r="C34" s="196" t="str">
        <f t="array" ref="C34">IFERROR(IF(D34="","",INDEX('2nd Run'!$A:$H,MATCH('Open 2'!$E34,'2nd Run'!$H:$H,0),3)),"")</f>
        <v/>
      </c>
      <c r="D34" s="82" t="str">
        <f>IFERROR(IF(AND(SMALL('2nd Run'!H:H,M34)&gt;1000,SMALL('2nd Run'!H:H,M34)&lt;3000),"nt",IF(SMALL('2nd Run'!H:H,M34)&gt;3000,"",SMALL('2nd Run'!H:H,M34))),"")</f>
        <v/>
      </c>
      <c r="E34" s="292" t="str">
        <f>IF(D34="nt",IFERROR(SMALL('2nd Run'!H:H,M34),""),IF(D34&gt;3000,"",IFERROR(SMALL('2nd Run'!H:H,M34),"")))</f>
        <v/>
      </c>
      <c r="F34" s="199" t="str">
        <f t="shared" si="0"/>
        <v/>
      </c>
      <c r="G34" s="200" t="str">
        <f t="shared" si="1"/>
        <v/>
      </c>
      <c r="H34" s="201" t="str">
        <f>IFERROR(VLOOKUP(D34,'2nd Run'!$S$4:$U$32,3,FALSE),"")</f>
        <v/>
      </c>
      <c r="I34" s="72"/>
      <c r="J34" s="72"/>
      <c r="K34" s="72"/>
      <c r="L34" s="80"/>
      <c r="M34" s="80">
        <v>33</v>
      </c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 spans="1:26" ht="15.75" customHeight="1">
      <c r="A35" s="80" t="str">
        <f t="array" ref="A35">IFERROR(IF(D35="","",INDEX('2nd Run'!$A:$H,MATCH('Open 2'!$E35,'2nd Run'!$H:$H,0),1)),"")</f>
        <v/>
      </c>
      <c r="B35" s="196" t="str">
        <f t="array" ref="B35">IFERROR(IF(D35="","",INDEX('2nd Run'!$A:$H,MATCH('Open 2'!$E35,'2nd Run'!$H:$H,0),2)),"")</f>
        <v/>
      </c>
      <c r="C35" s="196" t="str">
        <f t="array" ref="C35">IFERROR(IF(D35="","",INDEX('2nd Run'!$A:$H,MATCH('Open 2'!$E35,'2nd Run'!$H:$H,0),3)),"")</f>
        <v/>
      </c>
      <c r="D35" s="82" t="str">
        <f>IFERROR(IF(AND(SMALL('2nd Run'!H:H,M35)&gt;1000,SMALL('2nd Run'!H:H,M35)&lt;3000),"nt",IF(SMALL('2nd Run'!H:H,M35)&gt;3000,"",SMALL('2nd Run'!H:H,M35))),"")</f>
        <v/>
      </c>
      <c r="E35" s="292" t="str">
        <f>IF(D35="nt",IFERROR(SMALL('2nd Run'!H:H,M35),""),IF(D35&gt;3000,"",IFERROR(SMALL('2nd Run'!H:H,M35),"")))</f>
        <v/>
      </c>
      <c r="F35" s="199" t="str">
        <f t="shared" si="0"/>
        <v/>
      </c>
      <c r="G35" s="200" t="str">
        <f t="shared" si="1"/>
        <v/>
      </c>
      <c r="H35" s="201" t="str">
        <f>IFERROR(VLOOKUP(D35,'2nd Run'!$S$4:$U$32,3,FALSE),"")</f>
        <v/>
      </c>
      <c r="I35" s="72"/>
      <c r="J35" s="72"/>
      <c r="K35" s="72"/>
      <c r="L35" s="80"/>
      <c r="M35" s="80">
        <v>34</v>
      </c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</row>
    <row r="36" spans="1:26" ht="15.75" customHeight="1">
      <c r="A36" s="80" t="str">
        <f t="array" ref="A36">IFERROR(IF(D36="","",INDEX('2nd Run'!$A:$H,MATCH('Open 2'!$E36,'2nd Run'!$H:$H,0),1)),"")</f>
        <v/>
      </c>
      <c r="B36" s="196" t="str">
        <f t="array" ref="B36">IFERROR(IF(D36="","",INDEX('2nd Run'!$A:$H,MATCH('Open 2'!$E36,'2nd Run'!$H:$H,0),2)),"")</f>
        <v/>
      </c>
      <c r="C36" s="196" t="str">
        <f t="array" ref="C36">IFERROR(IF(D36="","",INDEX('2nd Run'!$A:$H,MATCH('Open 2'!$E36,'2nd Run'!$H:$H,0),3)),"")</f>
        <v/>
      </c>
      <c r="D36" s="82" t="str">
        <f>IFERROR(IF(AND(SMALL('2nd Run'!H:H,M36)&gt;1000,SMALL('2nd Run'!H:H,M36)&lt;3000),"nt",IF(SMALL('2nd Run'!H:H,M36)&gt;3000,"",SMALL('2nd Run'!H:H,M36))),"")</f>
        <v/>
      </c>
      <c r="E36" s="292" t="str">
        <f>IF(D36="nt",IFERROR(SMALL('2nd Run'!H:H,M36),""),IF(D36&gt;3000,"",IFERROR(SMALL('2nd Run'!H:H,M36),"")))</f>
        <v/>
      </c>
      <c r="F36" s="199" t="str">
        <f t="shared" si="0"/>
        <v/>
      </c>
      <c r="G36" s="200" t="str">
        <f t="shared" si="1"/>
        <v/>
      </c>
      <c r="H36" s="201" t="str">
        <f>IFERROR(VLOOKUP(D36,'2nd Run'!$S$4:$U$32,3,FALSE),"")</f>
        <v/>
      </c>
      <c r="I36" s="72"/>
      <c r="J36" s="72"/>
      <c r="K36" s="72"/>
      <c r="L36" s="80"/>
      <c r="M36" s="80">
        <v>35</v>
      </c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</row>
    <row r="37" spans="1:26" ht="15.75" customHeight="1">
      <c r="A37" s="80" t="str">
        <f t="array" ref="A37">IFERROR(IF(D37="","",INDEX('2nd Run'!$A:$H,MATCH('Open 2'!$E37,'2nd Run'!$H:$H,0),1)),"")</f>
        <v/>
      </c>
      <c r="B37" s="196" t="str">
        <f t="array" ref="B37">IFERROR(IF(D37="","",INDEX('2nd Run'!$A:$H,MATCH('Open 2'!$E37,'2nd Run'!$H:$H,0),2)),"")</f>
        <v/>
      </c>
      <c r="C37" s="196" t="str">
        <f t="array" ref="C37">IFERROR(IF(D37="","",INDEX('2nd Run'!$A:$H,MATCH('Open 2'!$E37,'2nd Run'!$H:$H,0),3)),"")</f>
        <v/>
      </c>
      <c r="D37" s="82" t="str">
        <f>IFERROR(IF(AND(SMALL('2nd Run'!H:H,M37)&gt;1000,SMALL('2nd Run'!H:H,M37)&lt;3000),"nt",IF(SMALL('2nd Run'!H:H,M37)&gt;3000,"",SMALL('2nd Run'!H:H,M37))),"")</f>
        <v/>
      </c>
      <c r="E37" s="292" t="str">
        <f>IF(D37="nt",IFERROR(SMALL('2nd Run'!H:H,M37),""),IF(D37&gt;3000,"",IFERROR(SMALL('2nd Run'!H:H,M37),"")))</f>
        <v/>
      </c>
      <c r="F37" s="199" t="str">
        <f t="shared" si="0"/>
        <v/>
      </c>
      <c r="G37" s="200" t="str">
        <f t="shared" si="1"/>
        <v/>
      </c>
      <c r="H37" s="201" t="str">
        <f>IFERROR(VLOOKUP(D37,'2nd Run'!$S$4:$U$32,3,FALSE),"")</f>
        <v/>
      </c>
      <c r="I37" s="72"/>
      <c r="J37" s="72"/>
      <c r="K37" s="72"/>
      <c r="L37" s="80"/>
      <c r="M37" s="80">
        <v>36</v>
      </c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</row>
    <row r="38" spans="1:26" ht="15.75" customHeight="1">
      <c r="A38" s="80" t="str">
        <f t="array" ref="A38">IFERROR(IF(D38="","",INDEX('2nd Run'!$A:$H,MATCH('Open 2'!$E38,'2nd Run'!$H:$H,0),1)),"")</f>
        <v/>
      </c>
      <c r="B38" s="196" t="str">
        <f t="array" ref="B38">IFERROR(IF(D38="","",INDEX('2nd Run'!$A:$H,MATCH('Open 2'!$E38,'2nd Run'!$H:$H,0),2)),"")</f>
        <v/>
      </c>
      <c r="C38" s="196" t="str">
        <f t="array" ref="C38">IFERROR(IF(D38="","",INDEX('2nd Run'!$A:$H,MATCH('Open 2'!$E38,'2nd Run'!$H:$H,0),3)),"")</f>
        <v/>
      </c>
      <c r="D38" s="82" t="str">
        <f>IFERROR(IF(AND(SMALL('2nd Run'!H:H,M38)&gt;1000,SMALL('2nd Run'!H:H,M38)&lt;3000),"nt",IF(SMALL('2nd Run'!H:H,M38)&gt;3000,"",SMALL('2nd Run'!H:H,M38))),"")</f>
        <v/>
      </c>
      <c r="E38" s="292" t="str">
        <f>IF(D38="nt",IFERROR(SMALL('2nd Run'!H:H,M38),""),IF(D38&gt;3000,"",IFERROR(SMALL('2nd Run'!H:H,M38),"")))</f>
        <v/>
      </c>
      <c r="F38" s="199" t="str">
        <f t="shared" si="0"/>
        <v/>
      </c>
      <c r="G38" s="200" t="str">
        <f t="shared" si="1"/>
        <v/>
      </c>
      <c r="H38" s="201" t="str">
        <f>IFERROR(VLOOKUP(D38,'2nd Run'!$S$4:$U$32,3,FALSE),"")</f>
        <v/>
      </c>
      <c r="I38" s="72"/>
      <c r="J38" s="72"/>
      <c r="K38" s="72"/>
      <c r="L38" s="80"/>
      <c r="M38" s="80">
        <v>37</v>
      </c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</row>
    <row r="39" spans="1:26" ht="15.75" customHeight="1">
      <c r="A39" s="80" t="str">
        <f t="array" ref="A39">IFERROR(IF(D39="","",INDEX('2nd Run'!$A:$H,MATCH('Open 2'!$E39,'2nd Run'!$H:$H,0),1)),"")</f>
        <v/>
      </c>
      <c r="B39" s="196" t="str">
        <f t="array" ref="B39">IFERROR(IF(D39="","",INDEX('2nd Run'!$A:$H,MATCH('Open 2'!$E39,'2nd Run'!$H:$H,0),2)),"")</f>
        <v/>
      </c>
      <c r="C39" s="196" t="str">
        <f t="array" ref="C39">IFERROR(IF(D39="","",INDEX('2nd Run'!$A:$H,MATCH('Open 2'!$E39,'2nd Run'!$H:$H,0),3)),"")</f>
        <v/>
      </c>
      <c r="D39" s="82" t="str">
        <f>IFERROR(IF(AND(SMALL('2nd Run'!H:H,M39)&gt;1000,SMALL('2nd Run'!H:H,M39)&lt;3000),"nt",IF(SMALL('2nd Run'!H:H,M39)&gt;3000,"",SMALL('2nd Run'!H:H,M39))),"")</f>
        <v/>
      </c>
      <c r="E39" s="292" t="str">
        <f>IF(D39="nt",IFERROR(SMALL('2nd Run'!H:H,M39),""),IF(D39&gt;3000,"",IFERROR(SMALL('2nd Run'!H:H,M39),"")))</f>
        <v/>
      </c>
      <c r="F39" s="199" t="str">
        <f t="shared" si="0"/>
        <v/>
      </c>
      <c r="G39" s="200" t="str">
        <f t="shared" si="1"/>
        <v/>
      </c>
      <c r="H39" s="201" t="str">
        <f>IFERROR(VLOOKUP(D39,'2nd Run'!$S$4:$U$32,3,FALSE),"")</f>
        <v/>
      </c>
      <c r="I39" s="72"/>
      <c r="J39" s="72"/>
      <c r="K39" s="72"/>
      <c r="L39" s="80"/>
      <c r="M39" s="80">
        <v>38</v>
      </c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 spans="1:26" ht="15.75" customHeight="1">
      <c r="A40" s="80" t="str">
        <f t="array" ref="A40">IFERROR(IF(D40="","",INDEX('2nd Run'!$A:$H,MATCH('Open 2'!$E40,'2nd Run'!$H:$H,0),1)),"")</f>
        <v/>
      </c>
      <c r="B40" s="196" t="str">
        <f t="array" ref="B40">IFERROR(IF(D40="","",INDEX('2nd Run'!$A:$H,MATCH('Open 2'!$E40,'2nd Run'!$H:$H,0),2)),"")</f>
        <v/>
      </c>
      <c r="C40" s="196" t="str">
        <f t="array" ref="C40">IFERROR(IF(D40="","",INDEX('2nd Run'!$A:$H,MATCH('Open 2'!$E40,'2nd Run'!$H:$H,0),3)),"")</f>
        <v/>
      </c>
      <c r="D40" s="82" t="str">
        <f>IFERROR(IF(AND(SMALL('2nd Run'!H:H,M40)&gt;1000,SMALL('2nd Run'!H:H,M40)&lt;3000),"nt",IF(SMALL('2nd Run'!H:H,M40)&gt;3000,"",SMALL('2nd Run'!H:H,M40))),"")</f>
        <v/>
      </c>
      <c r="E40" s="292" t="str">
        <f>IF(D40="nt",IFERROR(SMALL('2nd Run'!H:H,M40),""),IF(D40&gt;3000,"",IFERROR(SMALL('2nd Run'!H:H,M40),"")))</f>
        <v/>
      </c>
      <c r="F40" s="199" t="str">
        <f t="shared" si="0"/>
        <v/>
      </c>
      <c r="G40" s="200" t="str">
        <f t="shared" si="1"/>
        <v/>
      </c>
      <c r="H40" s="201" t="str">
        <f>IFERROR(VLOOKUP(D40,'2nd Run'!$S$4:$U$32,3,FALSE),"")</f>
        <v/>
      </c>
      <c r="I40" s="72"/>
      <c r="J40" s="72"/>
      <c r="K40" s="72"/>
      <c r="L40" s="80"/>
      <c r="M40" s="80">
        <v>39</v>
      </c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</row>
    <row r="41" spans="1:26" ht="15.75" customHeight="1">
      <c r="A41" s="80" t="str">
        <f t="array" ref="A41">IFERROR(IF(D41="","",INDEX('2nd Run'!$A:$H,MATCH('Open 2'!$E41,'2nd Run'!$H:$H,0),1)),"")</f>
        <v/>
      </c>
      <c r="B41" s="196" t="str">
        <f t="array" ref="B41">IFERROR(IF(D41="","",INDEX('2nd Run'!$A:$H,MATCH('Open 2'!$E41,'2nd Run'!$H:$H,0),2)),"")</f>
        <v/>
      </c>
      <c r="C41" s="196" t="str">
        <f t="array" ref="C41">IFERROR(IF(D41="","",INDEX('2nd Run'!$A:$H,MATCH('Open 2'!$E41,'2nd Run'!$H:$H,0),3)),"")</f>
        <v/>
      </c>
      <c r="D41" s="82" t="str">
        <f>IFERROR(IF(AND(SMALL('2nd Run'!H:H,M41)&gt;1000,SMALL('2nd Run'!H:H,M41)&lt;3000),"nt",IF(SMALL('2nd Run'!H:H,M41)&gt;3000,"",SMALL('2nd Run'!H:H,M41))),"")</f>
        <v/>
      </c>
      <c r="E41" s="292" t="str">
        <f>IF(D41="nt",IFERROR(SMALL('2nd Run'!H:H,M41),""),IF(D41&gt;3000,"",IFERROR(SMALL('2nd Run'!H:H,M41),"")))</f>
        <v/>
      </c>
      <c r="F41" s="199" t="str">
        <f t="shared" si="0"/>
        <v/>
      </c>
      <c r="G41" s="200" t="str">
        <f t="shared" si="1"/>
        <v/>
      </c>
      <c r="H41" s="201" t="str">
        <f>IFERROR(VLOOKUP(D41,'2nd Run'!$S$4:$U$32,3,FALSE),"")</f>
        <v/>
      </c>
      <c r="I41" s="72"/>
      <c r="J41" s="72"/>
      <c r="K41" s="72"/>
      <c r="L41" s="80"/>
      <c r="M41" s="80">
        <v>40</v>
      </c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 spans="1:26" ht="15.75" customHeight="1">
      <c r="A42" s="80" t="str">
        <f t="array" ref="A42">IFERROR(IF(D42="","",INDEX('2nd Run'!$A:$H,MATCH('Open 2'!$E42,'2nd Run'!$H:$H,0),1)),"")</f>
        <v/>
      </c>
      <c r="B42" s="196" t="str">
        <f t="array" ref="B42">IFERROR(IF(D42="","",INDEX('2nd Run'!$A:$H,MATCH('Open 2'!$E42,'2nd Run'!$H:$H,0),2)),"")</f>
        <v/>
      </c>
      <c r="C42" s="196" t="str">
        <f t="array" ref="C42">IFERROR(IF(D42="","",INDEX('2nd Run'!$A:$H,MATCH('Open 2'!$E42,'2nd Run'!$H:$H,0),3)),"")</f>
        <v/>
      </c>
      <c r="D42" s="82" t="str">
        <f>IFERROR(IF(AND(SMALL('2nd Run'!H:H,M42)&gt;1000,SMALL('2nd Run'!H:H,M42)&lt;3000),"nt",IF(SMALL('2nd Run'!H:H,M42)&gt;3000,"",SMALL('2nd Run'!H:H,M42))),"")</f>
        <v/>
      </c>
      <c r="E42" s="292" t="str">
        <f>IF(D42="nt",IFERROR(SMALL('2nd Run'!H:H,M42),""),IF(D42&gt;3000,"",IFERROR(SMALL('2nd Run'!H:H,M42),"")))</f>
        <v/>
      </c>
      <c r="F42" s="199" t="str">
        <f t="shared" si="0"/>
        <v/>
      </c>
      <c r="G42" s="200" t="str">
        <f t="shared" si="1"/>
        <v/>
      </c>
      <c r="H42" s="201" t="str">
        <f>IFERROR(VLOOKUP(D42,'2nd Run'!$S$4:$U$32,3,FALSE),"")</f>
        <v/>
      </c>
      <c r="I42" s="72"/>
      <c r="J42" s="72"/>
      <c r="K42" s="72"/>
      <c r="L42" s="80"/>
      <c r="M42" s="80">
        <v>41</v>
      </c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</row>
    <row r="43" spans="1:26" ht="15.75" customHeight="1">
      <c r="A43" s="80" t="str">
        <f t="array" ref="A43">IFERROR(IF(D43="","",INDEX('2nd Run'!$A:$H,MATCH('Open 2'!$E43,'2nd Run'!$H:$H,0),1)),"")</f>
        <v/>
      </c>
      <c r="B43" s="196" t="str">
        <f t="array" ref="B43">IFERROR(IF(D43="","",INDEX('2nd Run'!$A:$H,MATCH('Open 2'!$E43,'2nd Run'!$H:$H,0),2)),"")</f>
        <v/>
      </c>
      <c r="C43" s="196" t="str">
        <f t="array" ref="C43">IFERROR(IF(D43="","",INDEX('2nd Run'!$A:$H,MATCH('Open 2'!$E43,'2nd Run'!$H:$H,0),3)),"")</f>
        <v/>
      </c>
      <c r="D43" s="82" t="str">
        <f>IFERROR(IF(AND(SMALL('2nd Run'!H:H,M43)&gt;1000,SMALL('2nd Run'!H:H,M43)&lt;3000),"nt",IF(SMALL('2nd Run'!H:H,M43)&gt;3000,"",SMALL('2nd Run'!H:H,M43))),"")</f>
        <v/>
      </c>
      <c r="E43" s="292" t="str">
        <f>IF(D43="nt",IFERROR(SMALL('2nd Run'!H:H,M43),""),IF(D43&gt;3000,"",IFERROR(SMALL('2nd Run'!H:H,M43),"")))</f>
        <v/>
      </c>
      <c r="F43" s="199" t="str">
        <f t="shared" si="0"/>
        <v/>
      </c>
      <c r="G43" s="200" t="str">
        <f t="shared" si="1"/>
        <v/>
      </c>
      <c r="H43" s="201" t="str">
        <f>IFERROR(VLOOKUP(D43,'2nd Run'!$S$4:$U$32,3,FALSE),"")</f>
        <v/>
      </c>
      <c r="I43" s="72"/>
      <c r="J43" s="72"/>
      <c r="K43" s="72"/>
      <c r="L43" s="80"/>
      <c r="M43" s="80">
        <v>42</v>
      </c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 spans="1:26" ht="15.75" customHeight="1">
      <c r="A44" s="80" t="str">
        <f t="array" ref="A44">IFERROR(IF(D44="","",INDEX('2nd Run'!$A:$H,MATCH('Open 2'!$E44,'2nd Run'!$H:$H,0),1)),"")</f>
        <v/>
      </c>
      <c r="B44" s="196" t="str">
        <f t="array" ref="B44">IFERROR(IF(D44="","",INDEX('2nd Run'!$A:$H,MATCH('Open 2'!$E44,'2nd Run'!$H:$H,0),2)),"")</f>
        <v/>
      </c>
      <c r="C44" s="196" t="str">
        <f t="array" ref="C44">IFERROR(IF(D44="","",INDEX('2nd Run'!$A:$H,MATCH('Open 2'!$E44,'2nd Run'!$H:$H,0),3)),"")</f>
        <v/>
      </c>
      <c r="D44" s="82" t="str">
        <f>IFERROR(IF(AND(SMALL('2nd Run'!H:H,M44)&gt;1000,SMALL('2nd Run'!H:H,M44)&lt;3000),"nt",IF(SMALL('2nd Run'!H:H,M44)&gt;3000,"",SMALL('2nd Run'!H:H,M44))),"")</f>
        <v/>
      </c>
      <c r="E44" s="292" t="str">
        <f>IF(D44="nt",IFERROR(SMALL('2nd Run'!H:H,M44),""),IF(D44&gt;3000,"",IFERROR(SMALL('2nd Run'!H:H,M44),"")))</f>
        <v/>
      </c>
      <c r="F44" s="199" t="str">
        <f t="shared" si="0"/>
        <v/>
      </c>
      <c r="G44" s="200" t="str">
        <f t="shared" si="1"/>
        <v/>
      </c>
      <c r="H44" s="201" t="str">
        <f>IFERROR(VLOOKUP(D44,'2nd Run'!$S$4:$U$32,3,FALSE),"")</f>
        <v/>
      </c>
      <c r="I44" s="72"/>
      <c r="J44" s="72"/>
      <c r="K44" s="72"/>
      <c r="L44" s="80"/>
      <c r="M44" s="80">
        <v>43</v>
      </c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 spans="1:26" ht="15.75" customHeight="1">
      <c r="A45" s="80" t="str">
        <f t="array" ref="A45">IFERROR(IF(D45="","",INDEX('2nd Run'!$A:$H,MATCH('Open 2'!$E45,'2nd Run'!$H:$H,0),1)),"")</f>
        <v/>
      </c>
      <c r="B45" s="196" t="str">
        <f t="array" ref="B45">IFERROR(IF(D45="","",INDEX('2nd Run'!$A:$H,MATCH('Open 2'!$E45,'2nd Run'!$H:$H,0),2)),"")</f>
        <v/>
      </c>
      <c r="C45" s="196" t="str">
        <f t="array" ref="C45">IFERROR(IF(D45="","",INDEX('2nd Run'!$A:$H,MATCH('Open 2'!$E45,'2nd Run'!$H:$H,0),3)),"")</f>
        <v/>
      </c>
      <c r="D45" s="82" t="str">
        <f>IFERROR(IF(AND(SMALL('2nd Run'!H:H,M45)&gt;1000,SMALL('2nd Run'!H:H,M45)&lt;3000),"nt",IF(SMALL('2nd Run'!H:H,M45)&gt;3000,"",SMALL('2nd Run'!H:H,M45))),"")</f>
        <v/>
      </c>
      <c r="E45" s="292" t="str">
        <f>IF(D45="nt",IFERROR(SMALL('2nd Run'!H:H,M45),""),IF(D45&gt;3000,"",IFERROR(SMALL('2nd Run'!H:H,M45),"")))</f>
        <v/>
      </c>
      <c r="F45" s="199" t="str">
        <f t="shared" si="0"/>
        <v/>
      </c>
      <c r="G45" s="200" t="str">
        <f t="shared" si="1"/>
        <v/>
      </c>
      <c r="H45" s="201" t="str">
        <f>IFERROR(VLOOKUP(D45,'2nd Run'!$S$4:$U$32,3,FALSE),"")</f>
        <v/>
      </c>
      <c r="I45" s="72"/>
      <c r="J45" s="72"/>
      <c r="K45" s="72"/>
      <c r="L45" s="80"/>
      <c r="M45" s="80">
        <v>44</v>
      </c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ht="15.75" customHeight="1">
      <c r="A46" s="80" t="str">
        <f t="array" ref="A46">IFERROR(IF(D46="","",INDEX('2nd Run'!$A:$H,MATCH('Open 2'!$E46,'2nd Run'!$H:$H,0),1)),"")</f>
        <v/>
      </c>
      <c r="B46" s="196" t="str">
        <f t="array" ref="B46">IFERROR(IF(D46="","",INDEX('2nd Run'!$A:$H,MATCH('Open 2'!$E46,'2nd Run'!$H:$H,0),2)),"")</f>
        <v/>
      </c>
      <c r="C46" s="196" t="str">
        <f t="array" ref="C46">IFERROR(IF(D46="","",INDEX('2nd Run'!$A:$H,MATCH('Open 2'!$E46,'2nd Run'!$H:$H,0),3)),"")</f>
        <v/>
      </c>
      <c r="D46" s="82" t="str">
        <f>IFERROR(IF(AND(SMALL('2nd Run'!H:H,M46)&gt;1000,SMALL('2nd Run'!H:H,M46)&lt;3000),"nt",IF(SMALL('2nd Run'!H:H,M46)&gt;3000,"",SMALL('2nd Run'!H:H,M46))),"")</f>
        <v/>
      </c>
      <c r="E46" s="292" t="str">
        <f>IF(D46="nt",IFERROR(SMALL('2nd Run'!H:H,M46),""),IF(D46&gt;3000,"",IFERROR(SMALL('2nd Run'!H:H,M46),"")))</f>
        <v/>
      </c>
      <c r="F46" s="199" t="str">
        <f t="shared" si="0"/>
        <v/>
      </c>
      <c r="G46" s="200" t="str">
        <f t="shared" si="1"/>
        <v/>
      </c>
      <c r="H46" s="201" t="str">
        <f>IFERROR(VLOOKUP(D46,'2nd Run'!$S$4:$U$32,3,FALSE),"")</f>
        <v/>
      </c>
      <c r="I46" s="72"/>
      <c r="J46" s="72"/>
      <c r="K46" s="72"/>
      <c r="L46" s="80"/>
      <c r="M46" s="80">
        <v>45</v>
      </c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ht="15.75" customHeight="1">
      <c r="A47" s="80" t="str">
        <f t="array" ref="A47">IFERROR(IF(D47="","",INDEX('2nd Run'!$A:$H,MATCH('Open 2'!$E47,'2nd Run'!$H:$H,0),1)),"")</f>
        <v/>
      </c>
      <c r="B47" s="196" t="str">
        <f t="array" ref="B47">IFERROR(IF(D47="","",INDEX('2nd Run'!$A:$H,MATCH('Open 2'!$E47,'2nd Run'!$H:$H,0),2)),"")</f>
        <v/>
      </c>
      <c r="C47" s="196" t="str">
        <f t="array" ref="C47">IFERROR(IF(D47="","",INDEX('2nd Run'!$A:$H,MATCH('Open 2'!$E47,'2nd Run'!$H:$H,0),3)),"")</f>
        <v/>
      </c>
      <c r="D47" s="82" t="str">
        <f>IFERROR(IF(AND(SMALL('2nd Run'!H:H,M47)&gt;1000,SMALL('2nd Run'!H:H,M47)&lt;3000),"nt",IF(SMALL('2nd Run'!H:H,M47)&gt;3000,"",SMALL('2nd Run'!H:H,M47))),"")</f>
        <v/>
      </c>
      <c r="E47" s="292" t="str">
        <f>IF(D47="nt",IFERROR(SMALL('2nd Run'!H:H,M47),""),IF(D47&gt;3000,"",IFERROR(SMALL('2nd Run'!H:H,M47),"")))</f>
        <v/>
      </c>
      <c r="F47" s="199" t="str">
        <f t="shared" si="0"/>
        <v/>
      </c>
      <c r="G47" s="200" t="str">
        <f t="shared" si="1"/>
        <v/>
      </c>
      <c r="H47" s="201" t="str">
        <f>IFERROR(VLOOKUP(D47,'2nd Run'!$S$4:$U$32,3,FALSE),"")</f>
        <v/>
      </c>
      <c r="I47" s="72"/>
      <c r="J47" s="72"/>
      <c r="K47" s="72"/>
      <c r="L47" s="80"/>
      <c r="M47" s="80">
        <v>46</v>
      </c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ht="15.75" customHeight="1">
      <c r="A48" s="80" t="str">
        <f t="array" ref="A48">IFERROR(IF(D48="","",INDEX('2nd Run'!$A:$H,MATCH('Open 2'!$E48,'2nd Run'!$H:$H,0),1)),"")</f>
        <v/>
      </c>
      <c r="B48" s="196" t="str">
        <f t="array" ref="B48">IFERROR(IF(D48="","",INDEX('2nd Run'!$A:$H,MATCH('Open 2'!$E48,'2nd Run'!$H:$H,0),2)),"")</f>
        <v/>
      </c>
      <c r="C48" s="196" t="str">
        <f t="array" ref="C48">IFERROR(IF(D48="","",INDEX('2nd Run'!$A:$H,MATCH('Open 2'!$E48,'2nd Run'!$H:$H,0),3)),"")</f>
        <v/>
      </c>
      <c r="D48" s="82" t="str">
        <f>IFERROR(IF(AND(SMALL('2nd Run'!H:H,M48)&gt;1000,SMALL('2nd Run'!H:H,M48)&lt;3000),"nt",IF(SMALL('2nd Run'!H:H,M48)&gt;3000,"",SMALL('2nd Run'!H:H,M48))),"")</f>
        <v/>
      </c>
      <c r="E48" s="292" t="str">
        <f>IF(D48="nt",IFERROR(SMALL('2nd Run'!H:H,M48),""),IF(D48&gt;3000,"",IFERROR(SMALL('2nd Run'!H:H,M48),"")))</f>
        <v/>
      </c>
      <c r="F48" s="199" t="str">
        <f t="shared" si="0"/>
        <v/>
      </c>
      <c r="G48" s="200" t="str">
        <f t="shared" si="1"/>
        <v/>
      </c>
      <c r="H48" s="201" t="str">
        <f>IFERROR(VLOOKUP(D48,'2nd Run'!$S$4:$U$32,3,FALSE),"")</f>
        <v/>
      </c>
      <c r="I48" s="72"/>
      <c r="J48" s="72"/>
      <c r="K48" s="72"/>
      <c r="L48" s="80"/>
      <c r="M48" s="80">
        <v>47</v>
      </c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ht="15.75" customHeight="1">
      <c r="A49" s="80" t="str">
        <f t="array" ref="A49">IFERROR(IF(D49="","",INDEX('2nd Run'!$A:$H,MATCH('Open 2'!$E49,'2nd Run'!$H:$H,0),1)),"")</f>
        <v/>
      </c>
      <c r="B49" s="196" t="str">
        <f t="array" ref="B49">IFERROR(IF(D49="","",INDEX('2nd Run'!$A:$H,MATCH('Open 2'!$E49,'2nd Run'!$H:$H,0),2)),"")</f>
        <v/>
      </c>
      <c r="C49" s="196" t="str">
        <f t="array" ref="C49">IFERROR(IF(D49="","",INDEX('2nd Run'!$A:$H,MATCH('Open 2'!$E49,'2nd Run'!$H:$H,0),3)),"")</f>
        <v/>
      </c>
      <c r="D49" s="82" t="str">
        <f>IFERROR(IF(AND(SMALL('2nd Run'!H:H,M49)&gt;1000,SMALL('2nd Run'!H:H,M49)&lt;3000),"nt",IF(SMALL('2nd Run'!H:H,M49)&gt;3000,"",SMALL('2nd Run'!H:H,M49))),"")</f>
        <v/>
      </c>
      <c r="E49" s="292" t="str">
        <f>IF(D49="nt",IFERROR(SMALL('2nd Run'!H:H,M49),""),IF(D49&gt;3000,"",IFERROR(SMALL('2nd Run'!H:H,M49),"")))</f>
        <v/>
      </c>
      <c r="F49" s="199" t="str">
        <f t="shared" si="0"/>
        <v/>
      </c>
      <c r="G49" s="200" t="str">
        <f t="shared" si="1"/>
        <v/>
      </c>
      <c r="H49" s="201" t="str">
        <f>IFERROR(VLOOKUP(D49,'2nd Run'!$S$4:$U$32,3,FALSE),"")</f>
        <v/>
      </c>
      <c r="I49" s="72"/>
      <c r="J49" s="72"/>
      <c r="K49" s="72"/>
      <c r="L49" s="80"/>
      <c r="M49" s="80">
        <v>48</v>
      </c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ht="15.75" customHeight="1">
      <c r="A50" s="80" t="str">
        <f t="array" ref="A50">IFERROR(IF(D50="","",INDEX('2nd Run'!$A:$H,MATCH('Open 2'!$E50,'2nd Run'!$H:$H,0),1)),"")</f>
        <v/>
      </c>
      <c r="B50" s="196" t="str">
        <f t="array" ref="B50">IFERROR(IF(D50="","",INDEX('2nd Run'!$A:$H,MATCH('Open 2'!$E50,'2nd Run'!$H:$H,0),2)),"")</f>
        <v/>
      </c>
      <c r="C50" s="196" t="str">
        <f t="array" ref="C50">IFERROR(IF(D50="","",INDEX('2nd Run'!$A:$H,MATCH('Open 2'!$E50,'2nd Run'!$H:$H,0),3)),"")</f>
        <v/>
      </c>
      <c r="D50" s="82" t="str">
        <f>IFERROR(IF(AND(SMALL('2nd Run'!H:H,M50)&gt;1000,SMALL('2nd Run'!H:H,M50)&lt;3000),"nt",IF(SMALL('2nd Run'!H:H,M50)&gt;3000,"",SMALL('2nd Run'!H:H,M50))),"")</f>
        <v/>
      </c>
      <c r="E50" s="292" t="str">
        <f>IF(D50="nt",IFERROR(SMALL('2nd Run'!H:H,M50),""),IF(D50&gt;3000,"",IFERROR(SMALL('2nd Run'!H:H,M50),"")))</f>
        <v/>
      </c>
      <c r="F50" s="199" t="str">
        <f t="shared" si="0"/>
        <v/>
      </c>
      <c r="G50" s="200" t="str">
        <f t="shared" si="1"/>
        <v/>
      </c>
      <c r="H50" s="201" t="str">
        <f>IFERROR(VLOOKUP(D50,'2nd Run'!$S$4:$U$32,3,FALSE),"")</f>
        <v/>
      </c>
      <c r="I50" s="72"/>
      <c r="J50" s="72"/>
      <c r="K50" s="72"/>
      <c r="L50" s="80"/>
      <c r="M50" s="80">
        <v>49</v>
      </c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ht="15.75" customHeight="1">
      <c r="A51" s="80" t="str">
        <f t="array" ref="A51">IFERROR(IF(D51="","",INDEX('2nd Run'!$A:$H,MATCH('Open 2'!$E51,'2nd Run'!$H:$H,0),1)),"")</f>
        <v/>
      </c>
      <c r="B51" s="196" t="str">
        <f t="array" ref="B51">IFERROR(IF(D51="","",INDEX('2nd Run'!$A:$H,MATCH('Open 2'!$E51,'2nd Run'!$H:$H,0),2)),"")</f>
        <v/>
      </c>
      <c r="C51" s="196" t="str">
        <f t="array" ref="C51">IFERROR(IF(D51="","",INDEX('2nd Run'!$A:$H,MATCH('Open 2'!$E51,'2nd Run'!$H:$H,0),3)),"")</f>
        <v/>
      </c>
      <c r="D51" s="82" t="str">
        <f>IFERROR(IF(AND(SMALL('2nd Run'!H:H,M51)&gt;1000,SMALL('2nd Run'!H:H,M51)&lt;3000),"nt",IF(SMALL('2nd Run'!H:H,M51)&gt;3000,"",SMALL('2nd Run'!H:H,M51))),"")</f>
        <v/>
      </c>
      <c r="E51" s="292" t="str">
        <f>IF(D51="nt",IFERROR(SMALL('2nd Run'!H:H,M51),""),IF(D51&gt;3000,"",IFERROR(SMALL('2nd Run'!H:H,M51),"")))</f>
        <v/>
      </c>
      <c r="F51" s="199" t="str">
        <f t="shared" si="0"/>
        <v/>
      </c>
      <c r="G51" s="200" t="str">
        <f t="shared" si="1"/>
        <v/>
      </c>
      <c r="H51" s="201" t="str">
        <f>IFERROR(VLOOKUP(D51,'2nd Run'!$S$4:$U$32,3,FALSE),"")</f>
        <v/>
      </c>
      <c r="I51" s="72"/>
      <c r="J51" s="72"/>
      <c r="K51" s="72"/>
      <c r="L51" s="80"/>
      <c r="M51" s="80">
        <v>50</v>
      </c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ht="15.75" customHeight="1">
      <c r="A52" s="80" t="str">
        <f t="array" ref="A52">IFERROR(IF(D52="","",INDEX('2nd Run'!$A:$H,MATCH('Open 2'!$E52,'2nd Run'!$H:$H,0),1)),"")</f>
        <v/>
      </c>
      <c r="B52" s="196" t="str">
        <f t="array" ref="B52">IFERROR(IF(D52="","",INDEX('2nd Run'!$A:$H,MATCH('Open 2'!$E52,'2nd Run'!$H:$H,0),2)),"")</f>
        <v/>
      </c>
      <c r="C52" s="196" t="str">
        <f t="array" ref="C52">IFERROR(IF(D52="","",INDEX('2nd Run'!$A:$H,MATCH('Open 2'!$E52,'2nd Run'!$H:$H,0),3)),"")</f>
        <v/>
      </c>
      <c r="D52" s="82" t="str">
        <f>IFERROR(IF(AND(SMALL('2nd Run'!H:H,M52)&gt;1000,SMALL('2nd Run'!H:H,M52)&lt;3000),"nt",IF(SMALL('2nd Run'!H:H,M52)&gt;3000,"",SMALL('2nd Run'!H:H,M52))),"")</f>
        <v/>
      </c>
      <c r="E52" s="292" t="str">
        <f>IF(D52="nt",IFERROR(SMALL('2nd Run'!H:H,M52),""),IF(D52&gt;3000,"",IFERROR(SMALL('2nd Run'!H:H,M52),"")))</f>
        <v/>
      </c>
      <c r="F52" s="202"/>
      <c r="G52" s="200" t="str">
        <f t="shared" si="1"/>
        <v/>
      </c>
      <c r="H52" s="201" t="str">
        <f>IFERROR(VLOOKUP(D52,'2nd Run'!$S$4:$U$32,3,FALSE),"")</f>
        <v/>
      </c>
      <c r="I52" s="72"/>
      <c r="J52" s="72"/>
      <c r="K52" s="72"/>
      <c r="L52" s="80"/>
      <c r="M52" s="80">
        <v>51</v>
      </c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ht="15.75" customHeight="1">
      <c r="A53" s="80" t="str">
        <f t="array" ref="A53">IFERROR(IF(D53="","",INDEX('2nd Run'!$A:$H,MATCH('Open 2'!$E53,'2nd Run'!$H:$H,0),1)),"")</f>
        <v/>
      </c>
      <c r="B53" s="196" t="str">
        <f t="array" ref="B53">IFERROR(IF(D53="","",INDEX('2nd Run'!$A:$H,MATCH('Open 2'!$E53,'2nd Run'!$H:$H,0),2)),"")</f>
        <v/>
      </c>
      <c r="C53" s="196" t="str">
        <f t="array" ref="C53">IFERROR(IF(D53="","",INDEX('2nd Run'!$A:$H,MATCH('Open 2'!$E53,'2nd Run'!$H:$H,0),3)),"")</f>
        <v/>
      </c>
      <c r="D53" s="82" t="str">
        <f>IFERROR(IF(AND(SMALL('2nd Run'!H:H,M53)&gt;1000,SMALL('2nd Run'!H:H,M53)&lt;3000),"nt",IF(SMALL('2nd Run'!H:H,M53)&gt;3000,"",SMALL('2nd Run'!H:H,M53))),"")</f>
        <v/>
      </c>
      <c r="E53" s="292" t="str">
        <f>IF(D53="nt",IFERROR(SMALL('2nd Run'!H:H,M53),""),IF(D53&gt;3000,"",IFERROR(SMALL('2nd Run'!H:H,M53),"")))</f>
        <v/>
      </c>
      <c r="F53" s="202"/>
      <c r="G53" s="200" t="str">
        <f t="shared" si="1"/>
        <v/>
      </c>
      <c r="H53" s="201" t="str">
        <f>IFERROR(VLOOKUP(D53,'2nd Run'!$S$4:$U$32,3,FALSE),"")</f>
        <v/>
      </c>
      <c r="I53" s="72"/>
      <c r="J53" s="72"/>
      <c r="K53" s="72"/>
      <c r="L53" s="80"/>
      <c r="M53" s="80">
        <v>52</v>
      </c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ht="15.75" customHeight="1">
      <c r="A54" s="80" t="str">
        <f t="array" ref="A54">IFERROR(IF(D54="","",INDEX('2nd Run'!$A:$H,MATCH('Open 2'!$E54,'2nd Run'!$H:$H,0),1)),"")</f>
        <v/>
      </c>
      <c r="B54" s="196" t="str">
        <f t="array" ref="B54">IFERROR(IF(D54="","",INDEX('2nd Run'!$A:$H,MATCH('Open 2'!$E54,'2nd Run'!$H:$H,0),2)),"")</f>
        <v/>
      </c>
      <c r="C54" s="196" t="str">
        <f t="array" ref="C54">IFERROR(IF(D54="","",INDEX('2nd Run'!$A:$H,MATCH('Open 2'!$E54,'2nd Run'!$H:$H,0),3)),"")</f>
        <v/>
      </c>
      <c r="D54" s="82" t="str">
        <f>IFERROR(IF(AND(SMALL('2nd Run'!H:H,M54)&gt;1000,SMALL('2nd Run'!H:H,M54)&lt;3000),"nt",IF(SMALL('2nd Run'!H:H,M54)&gt;3000,"",SMALL('2nd Run'!H:H,M54))),"")</f>
        <v/>
      </c>
      <c r="E54" s="292" t="str">
        <f>IF(D54="nt",IFERROR(SMALL('2nd Run'!H:H,M54),""),IF(D54&gt;3000,"",IFERROR(SMALL('2nd Run'!H:H,M54),"")))</f>
        <v/>
      </c>
      <c r="F54" s="202"/>
      <c r="G54" s="200" t="str">
        <f t="shared" si="1"/>
        <v/>
      </c>
      <c r="H54" s="201" t="str">
        <f>IFERROR(VLOOKUP(D54,'2nd Run'!$S$4:$U$32,3,FALSE),"")</f>
        <v/>
      </c>
      <c r="I54" s="72"/>
      <c r="J54" s="72"/>
      <c r="K54" s="72"/>
      <c r="L54" s="80"/>
      <c r="M54" s="80">
        <v>53</v>
      </c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ht="15.75" customHeight="1">
      <c r="A55" s="80" t="str">
        <f t="array" ref="A55">IFERROR(IF(D55="","",INDEX('2nd Run'!$A:$H,MATCH('Open 2'!$E55,'2nd Run'!$H:$H,0),1)),"")</f>
        <v/>
      </c>
      <c r="B55" s="196" t="str">
        <f t="array" ref="B55">IFERROR(IF(D55="","",INDEX('2nd Run'!$A:$H,MATCH('Open 2'!$E55,'2nd Run'!$H:$H,0),2)),"")</f>
        <v/>
      </c>
      <c r="C55" s="196" t="str">
        <f t="array" ref="C55">IFERROR(IF(D55="","",INDEX('2nd Run'!$A:$H,MATCH('Open 2'!$E55,'2nd Run'!$H:$H,0),3)),"")</f>
        <v/>
      </c>
      <c r="D55" s="82" t="str">
        <f>IFERROR(IF(AND(SMALL('2nd Run'!H:H,M55)&gt;1000,SMALL('2nd Run'!H:H,M55)&lt;3000),"nt",IF(SMALL('2nd Run'!H:H,M55)&gt;3000,"",SMALL('2nd Run'!H:H,M55))),"")</f>
        <v/>
      </c>
      <c r="E55" s="292" t="str">
        <f>IF(D55="nt",IFERROR(SMALL('2nd Run'!H:H,M55),""),IF(D55&gt;3000,"",IFERROR(SMALL('2nd Run'!H:H,M55),"")))</f>
        <v/>
      </c>
      <c r="F55" s="202"/>
      <c r="G55" s="200" t="str">
        <f t="shared" si="1"/>
        <v/>
      </c>
      <c r="H55" s="201" t="str">
        <f>IFERROR(VLOOKUP(D55,'2nd Run'!$S$4:$U$32,3,FALSE),"")</f>
        <v/>
      </c>
      <c r="I55" s="72"/>
      <c r="J55" s="72"/>
      <c r="K55" s="72"/>
      <c r="L55" s="80"/>
      <c r="M55" s="80">
        <v>54</v>
      </c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ht="15.75" customHeight="1">
      <c r="A56" s="80" t="str">
        <f t="array" ref="A56">IFERROR(IF(D56="","",INDEX('2nd Run'!$A:$H,MATCH('Open 2'!$E56,'2nd Run'!$H:$H,0),1)),"")</f>
        <v/>
      </c>
      <c r="B56" s="196" t="str">
        <f t="array" ref="B56">IFERROR(IF(D56="","",INDEX('2nd Run'!$A:$H,MATCH('Open 2'!$E56,'2nd Run'!$H:$H,0),2)),"")</f>
        <v/>
      </c>
      <c r="C56" s="196" t="str">
        <f t="array" ref="C56">IFERROR(IF(D56="","",INDEX('2nd Run'!$A:$H,MATCH('Open 2'!$E56,'2nd Run'!$H:$H,0),3)),"")</f>
        <v/>
      </c>
      <c r="D56" s="82" t="str">
        <f>IFERROR(IF(AND(SMALL('2nd Run'!H:H,M56)&gt;1000,SMALL('2nd Run'!H:H,M56)&lt;3000),"nt",IF(SMALL('2nd Run'!H:H,M56)&gt;3000,"",SMALL('2nd Run'!H:H,M56))),"")</f>
        <v/>
      </c>
      <c r="E56" s="292" t="str">
        <f>IF(D56="nt",IFERROR(SMALL('2nd Run'!H:H,M56),""),IF(D56&gt;3000,"",IFERROR(SMALL('2nd Run'!H:H,M56),"")))</f>
        <v/>
      </c>
      <c r="F56" s="202"/>
      <c r="G56" s="200" t="str">
        <f t="shared" si="1"/>
        <v/>
      </c>
      <c r="H56" s="201" t="str">
        <f>IFERROR(VLOOKUP(D56,'2nd Run'!$S$4:$U$32,3,FALSE),"")</f>
        <v/>
      </c>
      <c r="I56" s="72"/>
      <c r="J56" s="72"/>
      <c r="K56" s="72"/>
      <c r="L56" s="80"/>
      <c r="M56" s="80">
        <v>55</v>
      </c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ht="15.75" customHeight="1">
      <c r="A57" s="80" t="str">
        <f t="array" ref="A57">IFERROR(IF(D57="","",INDEX('2nd Run'!$A:$H,MATCH('Open 2'!$E57,'2nd Run'!$H:$H,0),1)),"")</f>
        <v/>
      </c>
      <c r="B57" s="196" t="str">
        <f t="array" ref="B57">IFERROR(IF(D57="","",INDEX('2nd Run'!$A:$H,MATCH('Open 2'!$E57,'2nd Run'!$H:$H,0),2)),"")</f>
        <v/>
      </c>
      <c r="C57" s="196" t="str">
        <f t="array" ref="C57">IFERROR(IF(D57="","",INDEX('2nd Run'!$A:$H,MATCH('Open 2'!$E57,'2nd Run'!$H:$H,0),3)),"")</f>
        <v/>
      </c>
      <c r="D57" s="82" t="str">
        <f>IFERROR(IF(AND(SMALL('2nd Run'!H:H,M57)&gt;1000,SMALL('2nd Run'!H:H,M57)&lt;3000),"nt",IF(SMALL('2nd Run'!H:H,M57)&gt;3000,"",SMALL('2nd Run'!H:H,M57))),"")</f>
        <v/>
      </c>
      <c r="E57" s="292" t="str">
        <f>IF(D57="nt",IFERROR(SMALL('2nd Run'!H:H,M57),""),IF(D57&gt;3000,"",IFERROR(SMALL('2nd Run'!H:H,M57),"")))</f>
        <v/>
      </c>
      <c r="F57" s="202"/>
      <c r="G57" s="200" t="str">
        <f t="shared" si="1"/>
        <v/>
      </c>
      <c r="H57" s="201" t="str">
        <f>IFERROR(VLOOKUP(D57,'2nd Run'!$S$4:$U$32,3,FALSE),"")</f>
        <v/>
      </c>
      <c r="I57" s="72"/>
      <c r="J57" s="72"/>
      <c r="K57" s="72"/>
      <c r="L57" s="80"/>
      <c r="M57" s="80">
        <v>56</v>
      </c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ht="15.75" customHeight="1">
      <c r="A58" s="80" t="str">
        <f t="array" ref="A58">IFERROR(IF(D58="","",INDEX('2nd Run'!$A:$H,MATCH('Open 2'!$E58,'2nd Run'!$H:$H,0),1)),"")</f>
        <v/>
      </c>
      <c r="B58" s="196" t="str">
        <f t="array" ref="B58">IFERROR(IF(D58="","",INDEX('2nd Run'!$A:$H,MATCH('Open 2'!$E58,'2nd Run'!$H:$H,0),2)),"")</f>
        <v/>
      </c>
      <c r="C58" s="196" t="str">
        <f t="array" ref="C58">IFERROR(IF(D58="","",INDEX('2nd Run'!$A:$H,MATCH('Open 2'!$E58,'2nd Run'!$H:$H,0),3)),"")</f>
        <v/>
      </c>
      <c r="D58" s="82" t="str">
        <f>IFERROR(IF(AND(SMALL('2nd Run'!H:H,M58)&gt;1000,SMALL('2nd Run'!H:H,M58)&lt;3000),"nt",IF(SMALL('2nd Run'!H:H,M58)&gt;3000,"",SMALL('2nd Run'!H:H,M58))),"")</f>
        <v/>
      </c>
      <c r="E58" s="292" t="str">
        <f>IF(D58="nt",IFERROR(SMALL('2nd Run'!H:H,M58),""),IF(D58&gt;3000,"",IFERROR(SMALL('2nd Run'!H:H,M58),"")))</f>
        <v/>
      </c>
      <c r="F58" s="202"/>
      <c r="G58" s="200" t="str">
        <f t="shared" si="1"/>
        <v/>
      </c>
      <c r="H58" s="201" t="str">
        <f>IFERROR(VLOOKUP(D58,'2nd Run'!$S$4:$U$32,3,FALSE),"")</f>
        <v/>
      </c>
      <c r="I58" s="72"/>
      <c r="J58" s="72"/>
      <c r="K58" s="72"/>
      <c r="L58" s="80"/>
      <c r="M58" s="80">
        <v>57</v>
      </c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ht="15.75" customHeight="1">
      <c r="A59" s="80" t="str">
        <f t="array" ref="A59">IFERROR(IF(D59="","",INDEX('2nd Run'!$A:$H,MATCH('Open 2'!$E59,'2nd Run'!$H:$H,0),1)),"")</f>
        <v/>
      </c>
      <c r="B59" s="196" t="str">
        <f t="array" ref="B59">IFERROR(IF(D59="","",INDEX('2nd Run'!$A:$H,MATCH('Open 2'!$E59,'2nd Run'!$H:$H,0),2)),"")</f>
        <v/>
      </c>
      <c r="C59" s="196" t="str">
        <f t="array" ref="C59">IFERROR(IF(D59="","",INDEX('2nd Run'!$A:$H,MATCH('Open 2'!$E59,'2nd Run'!$H:$H,0),3)),"")</f>
        <v/>
      </c>
      <c r="D59" s="82" t="str">
        <f>IFERROR(IF(AND(SMALL('2nd Run'!H:H,M59)&gt;1000,SMALL('2nd Run'!H:H,M59)&lt;3000),"nt",IF(SMALL('2nd Run'!H:H,M59)&gt;3000,"",SMALL('2nd Run'!H:H,M59))),"")</f>
        <v/>
      </c>
      <c r="E59" s="292" t="str">
        <f>IF(D59="nt",IFERROR(SMALL('2nd Run'!H:H,M59),""),IF(D59&gt;3000,"",IFERROR(SMALL('2nd Run'!H:H,M59),"")))</f>
        <v/>
      </c>
      <c r="F59" s="202"/>
      <c r="G59" s="200" t="str">
        <f t="shared" si="1"/>
        <v/>
      </c>
      <c r="H59" s="201" t="str">
        <f>IFERROR(VLOOKUP(D59,'2nd Run'!$S$4:$U$32,3,FALSE),"")</f>
        <v/>
      </c>
      <c r="I59" s="72"/>
      <c r="J59" s="72"/>
      <c r="K59" s="72"/>
      <c r="L59" s="80"/>
      <c r="M59" s="80">
        <v>58</v>
      </c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ht="15.75" customHeight="1">
      <c r="A60" s="80" t="str">
        <f t="array" ref="A60">IFERROR(IF(D60="","",INDEX('2nd Run'!$A:$H,MATCH('Open 2'!$E60,'2nd Run'!$H:$H,0),1)),"")</f>
        <v/>
      </c>
      <c r="B60" s="196" t="str">
        <f t="array" ref="B60">IFERROR(IF(D60="","",INDEX('2nd Run'!$A:$H,MATCH('Open 2'!$E60,'2nd Run'!$H:$H,0),2)),"")</f>
        <v/>
      </c>
      <c r="C60" s="196" t="str">
        <f t="array" ref="C60">IFERROR(IF(D60="","",INDEX('2nd Run'!$A:$H,MATCH('Open 2'!$E60,'2nd Run'!$H:$H,0),3)),"")</f>
        <v/>
      </c>
      <c r="D60" s="82" t="str">
        <f>IFERROR(IF(AND(SMALL('2nd Run'!H:H,M60)&gt;1000,SMALL('2nd Run'!H:H,M60)&lt;3000),"nt",IF(SMALL('2nd Run'!H:H,M60)&gt;3000,"",SMALL('2nd Run'!H:H,M60))),"")</f>
        <v/>
      </c>
      <c r="E60" s="292" t="str">
        <f>IF(D60="nt",IFERROR(SMALL('2nd Run'!H:H,M60),""),IF(D60&gt;3000,"",IFERROR(SMALL('2nd Run'!H:H,M60),"")))</f>
        <v/>
      </c>
      <c r="F60" s="202"/>
      <c r="G60" s="200" t="str">
        <f t="shared" si="1"/>
        <v/>
      </c>
      <c r="H60" s="201" t="str">
        <f>IFERROR(VLOOKUP(D60,'2nd Run'!$S$4:$U$32,3,FALSE),"")</f>
        <v/>
      </c>
      <c r="I60" s="72"/>
      <c r="J60" s="72"/>
      <c r="K60" s="72"/>
      <c r="L60" s="80"/>
      <c r="M60" s="80">
        <v>59</v>
      </c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ht="15.75" customHeight="1">
      <c r="A61" s="80" t="str">
        <f t="array" ref="A61">IFERROR(IF(D61="","",INDEX('2nd Run'!$A:$H,MATCH('Open 2'!$E61,'2nd Run'!$H:$H,0),1)),"")</f>
        <v/>
      </c>
      <c r="B61" s="196" t="str">
        <f t="array" ref="B61">IFERROR(IF(D61="","",INDEX('2nd Run'!$A:$H,MATCH('Open 2'!$E61,'2nd Run'!$H:$H,0),2)),"")</f>
        <v/>
      </c>
      <c r="C61" s="196" t="str">
        <f t="array" ref="C61">IFERROR(IF(D61="","",INDEX('2nd Run'!$A:$H,MATCH('Open 2'!$E61,'2nd Run'!$H:$H,0),3)),"")</f>
        <v/>
      </c>
      <c r="D61" s="82" t="str">
        <f>IFERROR(IF(AND(SMALL('2nd Run'!H:H,M61)&gt;1000,SMALL('2nd Run'!H:H,M61)&lt;3000),"nt",IF(SMALL('2nd Run'!H:H,M61)&gt;3000,"",SMALL('2nd Run'!H:H,M61))),"")</f>
        <v/>
      </c>
      <c r="E61" s="292" t="str">
        <f>IF(D61="nt",IFERROR(SMALL('2nd Run'!H:H,M61),""),IF(D61&gt;3000,"",IFERROR(SMALL('2nd Run'!H:H,M61),"")))</f>
        <v/>
      </c>
      <c r="F61" s="202"/>
      <c r="G61" s="200" t="str">
        <f t="shared" si="1"/>
        <v/>
      </c>
      <c r="H61" s="201" t="str">
        <f>IFERROR(VLOOKUP(D61,'2nd Run'!$S$4:$U$32,3,FALSE),"")</f>
        <v/>
      </c>
      <c r="I61" s="72"/>
      <c r="J61" s="72"/>
      <c r="K61" s="72"/>
      <c r="L61" s="80"/>
      <c r="M61" s="80">
        <v>60</v>
      </c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ht="15.75" customHeight="1">
      <c r="A62" s="80" t="str">
        <f t="array" ref="A62">IFERROR(IF(D62="","",INDEX('2nd Run'!$A:$H,MATCH('Open 2'!$E62,'2nd Run'!$H:$H,0),1)),"")</f>
        <v/>
      </c>
      <c r="B62" s="196" t="str">
        <f t="array" ref="B62">IFERROR(IF(D62="","",INDEX('2nd Run'!$A:$H,MATCH('Open 2'!$E62,'2nd Run'!$H:$H,0),2)),"")</f>
        <v/>
      </c>
      <c r="C62" s="196" t="str">
        <f t="array" ref="C62">IFERROR(IF(D62="","",INDEX('2nd Run'!$A:$H,MATCH('Open 2'!$E62,'2nd Run'!$H:$H,0),3)),"")</f>
        <v/>
      </c>
      <c r="D62" s="82" t="str">
        <f>IFERROR(IF(AND(SMALL('2nd Run'!H:H,M62)&gt;1000,SMALL('2nd Run'!H:H,M62)&lt;3000),"nt",IF(SMALL('2nd Run'!H:H,M62)&gt;3000,"",SMALL('2nd Run'!H:H,M62))),"")</f>
        <v/>
      </c>
      <c r="E62" s="292" t="str">
        <f>IF(D62="nt",IFERROR(SMALL('2nd Run'!H:H,M62),""),IF(D62&gt;3000,"",IFERROR(SMALL('2nd Run'!H:H,M62),"")))</f>
        <v/>
      </c>
      <c r="F62" s="202"/>
      <c r="G62" s="200" t="str">
        <f t="shared" si="1"/>
        <v/>
      </c>
      <c r="H62" s="201" t="str">
        <f>IFERROR(VLOOKUP(D62,'2nd Run'!$S$4:$U$32,3,FALSE),"")</f>
        <v/>
      </c>
      <c r="I62" s="72"/>
      <c r="J62" s="72"/>
      <c r="K62" s="72"/>
      <c r="L62" s="80"/>
      <c r="M62" s="80">
        <v>61</v>
      </c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ht="15.75" customHeight="1">
      <c r="A63" s="80" t="str">
        <f t="array" ref="A63">IFERROR(IF(D63="","",INDEX('2nd Run'!$A:$H,MATCH('Open 2'!$E63,'2nd Run'!$H:$H,0),1)),"")</f>
        <v/>
      </c>
      <c r="B63" s="196" t="str">
        <f t="array" ref="B63">IFERROR(IF(D63="","",INDEX('2nd Run'!$A:$H,MATCH('Open 2'!$E63,'2nd Run'!$H:$H,0),2)),"")</f>
        <v/>
      </c>
      <c r="C63" s="196" t="str">
        <f t="array" ref="C63">IFERROR(IF(D63="","",INDEX('2nd Run'!$A:$H,MATCH('Open 2'!$E63,'2nd Run'!$H:$H,0),3)),"")</f>
        <v/>
      </c>
      <c r="D63" s="82" t="str">
        <f>IFERROR(IF(AND(SMALL('2nd Run'!H:H,M63)&gt;1000,SMALL('2nd Run'!H:H,M63)&lt;3000),"nt",IF(SMALL('2nd Run'!H:H,M63)&gt;3000,"",SMALL('2nd Run'!H:H,M63))),"")</f>
        <v/>
      </c>
      <c r="E63" s="292" t="str">
        <f>IF(D63="nt",IFERROR(SMALL('2nd Run'!H:H,M63),""),IF(D63&gt;3000,"",IFERROR(SMALL('2nd Run'!H:H,M63),"")))</f>
        <v/>
      </c>
      <c r="F63" s="202"/>
      <c r="G63" s="200" t="str">
        <f t="shared" si="1"/>
        <v/>
      </c>
      <c r="H63" s="201" t="str">
        <f>IFERROR(VLOOKUP(D63,'2nd Run'!$S$4:$U$32,3,FALSE),"")</f>
        <v/>
      </c>
      <c r="I63" s="72"/>
      <c r="J63" s="72"/>
      <c r="K63" s="72"/>
      <c r="L63" s="80"/>
      <c r="M63" s="80">
        <v>62</v>
      </c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ht="15.75" customHeight="1">
      <c r="A64" s="80" t="str">
        <f t="array" ref="A64">IFERROR(IF(D64="","",INDEX('2nd Run'!$A:$H,MATCH('Open 2'!$E64,'2nd Run'!$H:$H,0),1)),"")</f>
        <v/>
      </c>
      <c r="B64" s="196" t="str">
        <f t="array" ref="B64">IFERROR(IF(D64="","",INDEX('2nd Run'!$A:$H,MATCH('Open 2'!$E64,'2nd Run'!$H:$H,0),2)),"")</f>
        <v/>
      </c>
      <c r="C64" s="196" t="str">
        <f t="array" ref="C64">IFERROR(IF(D64="","",INDEX('2nd Run'!$A:$H,MATCH('Open 2'!$E64,'2nd Run'!$H:$H,0),3)),"")</f>
        <v/>
      </c>
      <c r="D64" s="82" t="str">
        <f>IFERROR(IF(AND(SMALL('2nd Run'!H:H,M64)&gt;1000,SMALL('2nd Run'!H:H,M64)&lt;3000),"nt",IF(SMALL('2nd Run'!H:H,M64)&gt;3000,"",SMALL('2nd Run'!H:H,M64))),"")</f>
        <v/>
      </c>
      <c r="E64" s="292" t="str">
        <f>IF(D64="nt",IFERROR(SMALL('2nd Run'!H:H,M64),""),IF(D64&gt;3000,"",IFERROR(SMALL('2nd Run'!H:H,M64),"")))</f>
        <v/>
      </c>
      <c r="F64" s="202"/>
      <c r="G64" s="200" t="str">
        <f t="shared" si="1"/>
        <v/>
      </c>
      <c r="H64" s="201" t="str">
        <f>IFERROR(VLOOKUP(D64,'2nd Run'!$S$4:$U$32,3,FALSE),"")</f>
        <v/>
      </c>
      <c r="I64" s="72"/>
      <c r="J64" s="72"/>
      <c r="K64" s="72"/>
      <c r="L64" s="80"/>
      <c r="M64" s="80">
        <v>63</v>
      </c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ht="15.75" customHeight="1">
      <c r="A65" s="80" t="str">
        <f t="array" ref="A65">IFERROR(IF(D65="","",INDEX('2nd Run'!$A:$H,MATCH('Open 2'!$E65,'2nd Run'!$H:$H,0),1)),"")</f>
        <v/>
      </c>
      <c r="B65" s="196" t="str">
        <f t="array" ref="B65">IFERROR(IF(D65="","",INDEX('2nd Run'!$A:$H,MATCH('Open 2'!$E65,'2nd Run'!$H:$H,0),2)),"")</f>
        <v/>
      </c>
      <c r="C65" s="196" t="str">
        <f t="array" ref="C65">IFERROR(IF(D65="","",INDEX('2nd Run'!$A:$H,MATCH('Open 2'!$E65,'2nd Run'!$H:$H,0),3)),"")</f>
        <v/>
      </c>
      <c r="D65" s="82" t="str">
        <f>IFERROR(IF(AND(SMALL('2nd Run'!H:H,M65)&gt;1000,SMALL('2nd Run'!H:H,M65)&lt;3000),"nt",IF(SMALL('2nd Run'!H:H,M65)&gt;3000,"",SMALL('2nd Run'!H:H,M65))),"")</f>
        <v/>
      </c>
      <c r="E65" s="292" t="str">
        <f>IF(D65="nt",IFERROR(SMALL('2nd Run'!H:H,M65),""),IF(D65&gt;3000,"",IFERROR(SMALL('2nd Run'!H:H,M65),"")))</f>
        <v/>
      </c>
      <c r="F65" s="202"/>
      <c r="G65" s="200" t="str">
        <f t="shared" si="1"/>
        <v/>
      </c>
      <c r="H65" s="201" t="str">
        <f>IFERROR(VLOOKUP(D65,'2nd Run'!$S$4:$U$32,3,FALSE),"")</f>
        <v/>
      </c>
      <c r="I65" s="72"/>
      <c r="J65" s="72"/>
      <c r="K65" s="72"/>
      <c r="L65" s="80"/>
      <c r="M65" s="80">
        <v>64</v>
      </c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ht="15.75" customHeight="1">
      <c r="A66" s="80" t="str">
        <f t="array" ref="A66">IFERROR(IF(D66="","",INDEX('2nd Run'!$A:$H,MATCH('Open 2'!$E66,'2nd Run'!$H:$H,0),1)),"")</f>
        <v/>
      </c>
      <c r="B66" s="196" t="str">
        <f t="array" ref="B66">IFERROR(IF(D66="","",INDEX('2nd Run'!$A:$H,MATCH('Open 2'!$E66,'2nd Run'!$H:$H,0),2)),"")</f>
        <v/>
      </c>
      <c r="C66" s="196" t="str">
        <f t="array" ref="C66">IFERROR(IF(D66="","",INDEX('2nd Run'!$A:$H,MATCH('Open 2'!$E66,'2nd Run'!$H:$H,0),3)),"")</f>
        <v/>
      </c>
      <c r="D66" s="82" t="str">
        <f>IFERROR(IF(AND(SMALL('2nd Run'!H:H,M66)&gt;1000,SMALL('2nd Run'!H:H,M66)&lt;3000),"nt",IF(SMALL('2nd Run'!H:H,M66)&gt;3000,"",SMALL('2nd Run'!H:H,M66))),"")</f>
        <v/>
      </c>
      <c r="E66" s="292" t="str">
        <f>IF(D66="nt",IFERROR(SMALL('2nd Run'!H:H,M66),""),IF(D66&gt;3000,"",IFERROR(SMALL('2nd Run'!H:H,M66),"")))</f>
        <v/>
      </c>
      <c r="F66" s="202"/>
      <c r="G66" s="200" t="str">
        <f t="shared" si="1"/>
        <v/>
      </c>
      <c r="H66" s="201" t="str">
        <f>IFERROR(VLOOKUP(D66,'2nd Run'!$S$4:$U$32,3,FALSE),"")</f>
        <v/>
      </c>
      <c r="I66" s="72"/>
      <c r="J66" s="72"/>
      <c r="K66" s="72"/>
      <c r="L66" s="80"/>
      <c r="M66" s="80">
        <v>65</v>
      </c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ht="15.75" customHeight="1">
      <c r="A67" s="80" t="str">
        <f t="array" ref="A67">IFERROR(IF(D67="","",INDEX('2nd Run'!$A:$H,MATCH('Open 2'!$E67,'2nd Run'!$H:$H,0),1)),"")</f>
        <v/>
      </c>
      <c r="B67" s="196" t="str">
        <f t="array" ref="B67">IFERROR(IF(D67="","",INDEX('2nd Run'!$A:$H,MATCH('Open 2'!$E67,'2nd Run'!$H:$H,0),2)),"")</f>
        <v/>
      </c>
      <c r="C67" s="196" t="str">
        <f t="array" ref="C67">IFERROR(IF(D67="","",INDEX('2nd Run'!$A:$H,MATCH('Open 2'!$E67,'2nd Run'!$H:$H,0),3)),"")</f>
        <v/>
      </c>
      <c r="D67" s="82" t="str">
        <f>IFERROR(IF(AND(SMALL('2nd Run'!H:H,M67)&gt;1000,SMALL('2nd Run'!H:H,M67)&lt;3000),"nt",IF(SMALL('2nd Run'!H:H,M67)&gt;3000,"",SMALL('2nd Run'!H:H,M67))),"")</f>
        <v/>
      </c>
      <c r="E67" s="292" t="str">
        <f>IF(D67="nt",IFERROR(SMALL('2nd Run'!H:H,M67),""),IF(D67&gt;3000,"",IFERROR(SMALL('2nd Run'!H:H,M67),"")))</f>
        <v/>
      </c>
      <c r="F67" s="202"/>
      <c r="G67" s="200" t="str">
        <f t="shared" si="1"/>
        <v/>
      </c>
      <c r="H67" s="201" t="str">
        <f>IFERROR(VLOOKUP(D67,'2nd Run'!$S$4:$U$32,3,FALSE),"")</f>
        <v/>
      </c>
      <c r="I67" s="72"/>
      <c r="J67" s="72"/>
      <c r="K67" s="72"/>
      <c r="L67" s="80"/>
      <c r="M67" s="80">
        <v>66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ht="15.75" customHeight="1">
      <c r="A68" s="80" t="str">
        <f t="array" ref="A68">IFERROR(IF(D68="","",INDEX('2nd Run'!$A:$H,MATCH('Open 2'!$E68,'2nd Run'!$H:$H,0),1)),"")</f>
        <v/>
      </c>
      <c r="B68" s="196" t="str">
        <f t="array" ref="B68">IFERROR(IF(D68="","",INDEX('2nd Run'!$A:$H,MATCH('Open 2'!$E68,'2nd Run'!$H:$H,0),2)),"")</f>
        <v/>
      </c>
      <c r="C68" s="196" t="str">
        <f t="array" ref="C68">IFERROR(IF(D68="","",INDEX('2nd Run'!$A:$H,MATCH('Open 2'!$E68,'2nd Run'!$H:$H,0),3)),"")</f>
        <v/>
      </c>
      <c r="D68" s="82" t="str">
        <f>IFERROR(IF(AND(SMALL('2nd Run'!H:H,M68)&gt;1000,SMALL('2nd Run'!H:H,M68)&lt;3000),"nt",IF(SMALL('2nd Run'!H:H,M68)&gt;3000,"",SMALL('2nd Run'!H:H,M68))),"")</f>
        <v/>
      </c>
      <c r="E68" s="292" t="str">
        <f>IF(D68="nt",IFERROR(SMALL('2nd Run'!H:H,M68),""),IF(D68&gt;3000,"",IFERROR(SMALL('2nd Run'!H:H,M68),"")))</f>
        <v/>
      </c>
      <c r="F68" s="202"/>
      <c r="G68" s="200" t="str">
        <f t="shared" si="1"/>
        <v/>
      </c>
      <c r="H68" s="201" t="str">
        <f>IFERROR(VLOOKUP(D68,'2nd Run'!$S$4:$U$32,3,FALSE),"")</f>
        <v/>
      </c>
      <c r="I68" s="72"/>
      <c r="J68" s="72"/>
      <c r="K68" s="72"/>
      <c r="L68" s="80"/>
      <c r="M68" s="80">
        <v>67</v>
      </c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ht="15.75" customHeight="1">
      <c r="A69" s="80" t="str">
        <f t="array" ref="A69">IFERROR(IF(D69="","",INDEX('2nd Run'!$A:$H,MATCH('Open 2'!$E69,'2nd Run'!$H:$H,0),1)),"")</f>
        <v/>
      </c>
      <c r="B69" s="196" t="str">
        <f t="array" ref="B69">IFERROR(IF(D69="","",INDEX('2nd Run'!$A:$H,MATCH('Open 2'!$E69,'2nd Run'!$H:$H,0),2)),"")</f>
        <v/>
      </c>
      <c r="C69" s="196" t="str">
        <f t="array" ref="C69">IFERROR(IF(D69="","",INDEX('2nd Run'!$A:$H,MATCH('Open 2'!$E69,'2nd Run'!$H:$H,0),3)),"")</f>
        <v/>
      </c>
      <c r="D69" s="82" t="str">
        <f>IFERROR(IF(AND(SMALL('2nd Run'!H:H,M69)&gt;1000,SMALL('2nd Run'!H:H,M69)&lt;3000),"nt",IF(SMALL('2nd Run'!H:H,M69)&gt;3000,"",SMALL('2nd Run'!H:H,M69))),"")</f>
        <v/>
      </c>
      <c r="E69" s="292" t="str">
        <f>IF(D69="nt",IFERROR(SMALL('2nd Run'!H:H,M69),""),IF(D69&gt;3000,"",IFERROR(SMALL('2nd Run'!H:H,M69),"")))</f>
        <v/>
      </c>
      <c r="F69" s="202"/>
      <c r="G69" s="200" t="str">
        <f t="shared" si="1"/>
        <v/>
      </c>
      <c r="H69" s="201" t="str">
        <f>IFERROR(VLOOKUP(D69,'2nd Run'!$S$4:$U$32,3,FALSE),"")</f>
        <v/>
      </c>
      <c r="I69" s="72"/>
      <c r="J69" s="72"/>
      <c r="K69" s="72"/>
      <c r="L69" s="80"/>
      <c r="M69" s="80">
        <v>68</v>
      </c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ht="15.75" customHeight="1">
      <c r="A70" s="80" t="str">
        <f t="array" ref="A70">IFERROR(IF(D70="","",INDEX('2nd Run'!$A:$H,MATCH('Open 2'!$E70,'2nd Run'!$H:$H,0),1)),"")</f>
        <v/>
      </c>
      <c r="B70" s="196" t="str">
        <f t="array" ref="B70">IFERROR(IF(D70="","",INDEX('2nd Run'!$A:$H,MATCH('Open 2'!$E70,'2nd Run'!$H:$H,0),2)),"")</f>
        <v/>
      </c>
      <c r="C70" s="196" t="str">
        <f t="array" ref="C70">IFERROR(IF(D70="","",INDEX('2nd Run'!$A:$H,MATCH('Open 2'!$E70,'2nd Run'!$H:$H,0),3)),"")</f>
        <v/>
      </c>
      <c r="D70" s="82" t="str">
        <f>IFERROR(IF(AND(SMALL('2nd Run'!H:H,M70)&gt;1000,SMALL('2nd Run'!H:H,M70)&lt;3000),"nt",IF(SMALL('2nd Run'!H:H,M70)&gt;3000,"",SMALL('2nd Run'!H:H,M70))),"")</f>
        <v/>
      </c>
      <c r="E70" s="292" t="str">
        <f>IF(D70="nt",IFERROR(SMALL('2nd Run'!H:H,M70),""),IF(D70&gt;3000,"",IFERROR(SMALL('2nd Run'!H:H,M70),"")))</f>
        <v/>
      </c>
      <c r="F70" s="202"/>
      <c r="G70" s="200" t="str">
        <f t="shared" si="1"/>
        <v/>
      </c>
      <c r="H70" s="201" t="str">
        <f>IFERROR(VLOOKUP(D70,'2nd Run'!$S$4:$U$32,3,FALSE),"")</f>
        <v/>
      </c>
      <c r="I70" s="72"/>
      <c r="J70" s="72"/>
      <c r="K70" s="72"/>
      <c r="L70" s="80"/>
      <c r="M70" s="80">
        <v>69</v>
      </c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ht="15.75" customHeight="1">
      <c r="A71" s="80" t="str">
        <f t="array" ref="A71">IFERROR(IF(D71="","",INDEX('2nd Run'!$A:$H,MATCH('Open 2'!$E71,'2nd Run'!$H:$H,0),1)),"")</f>
        <v/>
      </c>
      <c r="B71" s="196" t="str">
        <f t="array" ref="B71">IFERROR(IF(D71="","",INDEX('2nd Run'!$A:$H,MATCH('Open 2'!$E71,'2nd Run'!$H:$H,0),2)),"")</f>
        <v/>
      </c>
      <c r="C71" s="196" t="str">
        <f t="array" ref="C71">IFERROR(IF(D71="","",INDEX('2nd Run'!$A:$H,MATCH('Open 2'!$E71,'2nd Run'!$H:$H,0),3)),"")</f>
        <v/>
      </c>
      <c r="D71" s="82" t="str">
        <f>IFERROR(IF(AND(SMALL('2nd Run'!H:H,M71)&gt;1000,SMALL('2nd Run'!H:H,M71)&lt;3000),"nt",IF(SMALL('2nd Run'!H:H,M71)&gt;3000,"",SMALL('2nd Run'!H:H,M71))),"")</f>
        <v/>
      </c>
      <c r="E71" s="292" t="str">
        <f>IF(D71="nt",IFERROR(SMALL('2nd Run'!H:H,M71),""),IF(D71&gt;3000,"",IFERROR(SMALL('2nd Run'!H:H,M71),"")))</f>
        <v/>
      </c>
      <c r="F71" s="202"/>
      <c r="G71" s="200" t="str">
        <f t="shared" si="1"/>
        <v/>
      </c>
      <c r="H71" s="201" t="str">
        <f>IFERROR(VLOOKUP(D71,'2nd Run'!$S$4:$U$32,3,FALSE),"")</f>
        <v/>
      </c>
      <c r="I71" s="72"/>
      <c r="J71" s="72"/>
      <c r="K71" s="72"/>
      <c r="L71" s="80"/>
      <c r="M71" s="80">
        <v>70</v>
      </c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ht="15.75" customHeight="1">
      <c r="A72" s="80" t="str">
        <f t="array" ref="A72">IFERROR(IF(D72="","",INDEX('2nd Run'!$A:$H,MATCH('Open 2'!$E72,'2nd Run'!$H:$H,0),1)),"")</f>
        <v/>
      </c>
      <c r="B72" s="196" t="str">
        <f t="array" ref="B72">IFERROR(IF(D72="","",INDEX('2nd Run'!$A:$H,MATCH('Open 2'!$E72,'2nd Run'!$H:$H,0),2)),"")</f>
        <v/>
      </c>
      <c r="C72" s="196" t="str">
        <f t="array" ref="C72">IFERROR(IF(D72="","",INDEX('2nd Run'!$A:$H,MATCH('Open 2'!$E72,'2nd Run'!$H:$H,0),3)),"")</f>
        <v/>
      </c>
      <c r="D72" s="82" t="str">
        <f>IFERROR(IF(AND(SMALL('2nd Run'!H:H,M72)&gt;1000,SMALL('2nd Run'!H:H,M72)&lt;3000),"nt",IF(SMALL('2nd Run'!H:H,M72)&gt;3000,"",SMALL('2nd Run'!H:H,M72))),"")</f>
        <v/>
      </c>
      <c r="E72" s="292" t="str">
        <f>IF(D72="nt",IFERROR(SMALL('2nd Run'!H:H,M72),""),IF(D72&gt;3000,"",IFERROR(SMALL('2nd Run'!H:H,M72),"")))</f>
        <v/>
      </c>
      <c r="F72" s="202"/>
      <c r="G72" s="200" t="str">
        <f t="shared" si="1"/>
        <v/>
      </c>
      <c r="H72" s="201" t="str">
        <f>IFERROR(VLOOKUP(D72,'2nd Run'!$S$4:$U$32,3,FALSE),"")</f>
        <v/>
      </c>
      <c r="I72" s="72"/>
      <c r="J72" s="72"/>
      <c r="K72" s="72"/>
      <c r="L72" s="80"/>
      <c r="M72" s="80">
        <v>71</v>
      </c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ht="15.75" customHeight="1">
      <c r="A73" s="80" t="str">
        <f t="array" ref="A73">IFERROR(IF(D73="","",INDEX('2nd Run'!$A:$H,MATCH('Open 2'!$E73,'2nd Run'!$H:$H,0),1)),"")</f>
        <v/>
      </c>
      <c r="B73" s="196" t="str">
        <f t="array" ref="B73">IFERROR(IF(D73="","",INDEX('2nd Run'!$A:$H,MATCH('Open 2'!$E73,'2nd Run'!$H:$H,0),2)),"")</f>
        <v/>
      </c>
      <c r="C73" s="196" t="str">
        <f t="array" ref="C73">IFERROR(IF(D73="","",INDEX('2nd Run'!$A:$H,MATCH('Open 2'!$E73,'2nd Run'!$H:$H,0),3)),"")</f>
        <v/>
      </c>
      <c r="D73" s="82" t="str">
        <f>IFERROR(IF(AND(SMALL('2nd Run'!H:H,M73)&gt;1000,SMALL('2nd Run'!H:H,M73)&lt;3000),"nt",IF(SMALL('2nd Run'!H:H,M73)&gt;3000,"",SMALL('2nd Run'!H:H,M73))),"")</f>
        <v/>
      </c>
      <c r="E73" s="292" t="str">
        <f>IF(D73="nt",IFERROR(SMALL('2nd Run'!H:H,M73),""),IF(D73&gt;3000,"",IFERROR(SMALL('2nd Run'!H:H,M73),"")))</f>
        <v/>
      </c>
      <c r="F73" s="202"/>
      <c r="G73" s="200" t="str">
        <f t="shared" si="1"/>
        <v/>
      </c>
      <c r="H73" s="201" t="str">
        <f>IFERROR(VLOOKUP(D73,'2nd Run'!$S$4:$U$32,3,FALSE),"")</f>
        <v/>
      </c>
      <c r="I73" s="72"/>
      <c r="J73" s="72"/>
      <c r="K73" s="72"/>
      <c r="L73" s="80"/>
      <c r="M73" s="80">
        <v>72</v>
      </c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ht="15.75" customHeight="1">
      <c r="A74" s="80" t="str">
        <f t="array" ref="A74">IFERROR(IF(D74="","",INDEX('2nd Run'!$A:$H,MATCH('Open 2'!$E74,'2nd Run'!$H:$H,0),1)),"")</f>
        <v/>
      </c>
      <c r="B74" s="196" t="str">
        <f t="array" ref="B74">IFERROR(IF(D74="","",INDEX('2nd Run'!$A:$H,MATCH('Open 2'!$E74,'2nd Run'!$H:$H,0),2)),"")</f>
        <v/>
      </c>
      <c r="C74" s="196" t="str">
        <f t="array" ref="C74">IFERROR(IF(D74="","",INDEX('2nd Run'!$A:$H,MATCH('Open 2'!$E74,'2nd Run'!$H:$H,0),3)),"")</f>
        <v/>
      </c>
      <c r="D74" s="82" t="str">
        <f>IFERROR(IF(AND(SMALL('2nd Run'!H:H,M74)&gt;1000,SMALL('2nd Run'!H:H,M74)&lt;3000),"nt",IF(SMALL('2nd Run'!H:H,M74)&gt;3000,"",SMALL('2nd Run'!H:H,M74))),"")</f>
        <v/>
      </c>
      <c r="E74" s="292" t="str">
        <f>IF(D74="nt",IFERROR(SMALL('2nd Run'!H:H,M74),""),IF(D74&gt;3000,"",IFERROR(SMALL('2nd Run'!H:H,M74),"")))</f>
        <v/>
      </c>
      <c r="F74" s="202"/>
      <c r="G74" s="200" t="str">
        <f t="shared" si="1"/>
        <v/>
      </c>
      <c r="H74" s="201" t="str">
        <f>IFERROR(VLOOKUP(D74,'2nd Run'!$S$4:$U$32,3,FALSE),"")</f>
        <v/>
      </c>
      <c r="I74" s="72"/>
      <c r="J74" s="72"/>
      <c r="K74" s="72"/>
      <c r="L74" s="80"/>
      <c r="M74" s="80">
        <v>73</v>
      </c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ht="15.75" customHeight="1">
      <c r="A75" s="80" t="str">
        <f t="array" ref="A75">IFERROR(IF(D75="","",INDEX('2nd Run'!$A:$H,MATCH('Open 2'!$E75,'2nd Run'!$H:$H,0),1)),"")</f>
        <v/>
      </c>
      <c r="B75" s="196" t="str">
        <f t="array" ref="B75">IFERROR(IF(D75="","",INDEX('2nd Run'!$A:$H,MATCH('Open 2'!$E75,'2nd Run'!$H:$H,0),2)),"")</f>
        <v/>
      </c>
      <c r="C75" s="196" t="str">
        <f t="array" ref="C75">IFERROR(IF(D75="","",INDEX('2nd Run'!$A:$H,MATCH('Open 2'!$E75,'2nd Run'!$H:$H,0),3)),"")</f>
        <v/>
      </c>
      <c r="D75" s="82" t="str">
        <f>IFERROR(IF(AND(SMALL('2nd Run'!H:H,M75)&gt;1000,SMALL('2nd Run'!H:H,M75)&lt;3000),"nt",IF(SMALL('2nd Run'!H:H,M75)&gt;3000,"",SMALL('2nd Run'!H:H,M75))),"")</f>
        <v/>
      </c>
      <c r="E75" s="292" t="str">
        <f>IF(D75="nt",IFERROR(SMALL('2nd Run'!H:H,M75),""),IF(D75&gt;3000,"",IFERROR(SMALL('2nd Run'!H:H,M75),"")))</f>
        <v/>
      </c>
      <c r="F75" s="202"/>
      <c r="G75" s="200" t="str">
        <f t="shared" si="1"/>
        <v/>
      </c>
      <c r="H75" s="201" t="str">
        <f>IFERROR(VLOOKUP(D75,'2nd Run'!$S$4:$U$32,3,FALSE),"")</f>
        <v/>
      </c>
      <c r="I75" s="72"/>
      <c r="J75" s="72"/>
      <c r="K75" s="72"/>
      <c r="L75" s="80"/>
      <c r="M75" s="80">
        <v>74</v>
      </c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spans="1:26" ht="15.75" customHeight="1">
      <c r="A76" s="80" t="str">
        <f t="array" ref="A76">IFERROR(IF(D76="","",INDEX('2nd Run'!$A:$H,MATCH('Open 2'!$E76,'2nd Run'!$H:$H,0),1)),"")</f>
        <v/>
      </c>
      <c r="B76" s="196" t="str">
        <f t="array" ref="B76">IFERROR(IF(D76="","",INDEX('2nd Run'!$A:$H,MATCH('Open 2'!$E76,'2nd Run'!$H:$H,0),2)),"")</f>
        <v/>
      </c>
      <c r="C76" s="196" t="str">
        <f t="array" ref="C76">IFERROR(IF(D76="","",INDEX('2nd Run'!$A:$H,MATCH('Open 2'!$E76,'2nd Run'!$H:$H,0),3)),"")</f>
        <v/>
      </c>
      <c r="D76" s="82" t="str">
        <f>IFERROR(IF(AND(SMALL('2nd Run'!H:H,M76)&gt;1000,SMALL('2nd Run'!H:H,M76)&lt;3000),"nt",IF(SMALL('2nd Run'!H:H,M76)&gt;3000,"",SMALL('2nd Run'!H:H,M76))),"")</f>
        <v/>
      </c>
      <c r="E76" s="292" t="str">
        <f>IF(D76="nt",IFERROR(SMALL('2nd Run'!H:H,M76),""),IF(D76&gt;3000,"",IFERROR(SMALL('2nd Run'!H:H,M76),"")))</f>
        <v/>
      </c>
      <c r="F76" s="202"/>
      <c r="G76" s="200" t="str">
        <f t="shared" si="1"/>
        <v/>
      </c>
      <c r="H76" s="201" t="str">
        <f>IFERROR(VLOOKUP(D76,'2nd Run'!$S$4:$U$32,3,FALSE),"")</f>
        <v/>
      </c>
      <c r="I76" s="72"/>
      <c r="J76" s="72"/>
      <c r="K76" s="72"/>
      <c r="L76" s="80"/>
      <c r="M76" s="80">
        <v>75</v>
      </c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spans="1:26" ht="15.75" customHeight="1">
      <c r="A77" s="80" t="str">
        <f t="array" ref="A77">IFERROR(IF(D77="","",INDEX('2nd Run'!$A:$H,MATCH('Open 2'!$E77,'2nd Run'!$H:$H,0),1)),"")</f>
        <v/>
      </c>
      <c r="B77" s="196" t="str">
        <f t="array" ref="B77">IFERROR(IF(D77="","",INDEX('2nd Run'!$A:$H,MATCH('Open 2'!$E77,'2nd Run'!$H:$H,0),2)),"")</f>
        <v/>
      </c>
      <c r="C77" s="196" t="str">
        <f t="array" ref="C77">IFERROR(IF(D77="","",INDEX('2nd Run'!$A:$H,MATCH('Open 2'!$E77,'2nd Run'!$H:$H,0),3)),"")</f>
        <v/>
      </c>
      <c r="D77" s="82" t="str">
        <f>IFERROR(IF(AND(SMALL('2nd Run'!H:H,M77)&gt;1000,SMALL('2nd Run'!H:H,M77)&lt;3000),"nt",IF(SMALL('2nd Run'!H:H,M77)&gt;3000,"",SMALL('2nd Run'!H:H,M77))),"")</f>
        <v/>
      </c>
      <c r="E77" s="292" t="str">
        <f>IF(D77="nt",IFERROR(SMALL('2nd Run'!H:H,M77),""),IF(D77&gt;3000,"",IFERROR(SMALL('2nd Run'!H:H,M77),"")))</f>
        <v/>
      </c>
      <c r="F77" s="202"/>
      <c r="G77" s="200" t="str">
        <f t="shared" si="1"/>
        <v/>
      </c>
      <c r="H77" s="201" t="str">
        <f>IFERROR(VLOOKUP(D77,'2nd Run'!$S$4:$U$32,3,FALSE),"")</f>
        <v/>
      </c>
      <c r="I77" s="72"/>
      <c r="J77" s="72"/>
      <c r="K77" s="72"/>
      <c r="L77" s="80"/>
      <c r="M77" s="80">
        <v>76</v>
      </c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spans="1:26" ht="15.75" customHeight="1">
      <c r="A78" s="80" t="str">
        <f t="array" ref="A78">IFERROR(IF(D78="","",INDEX('2nd Run'!$A:$H,MATCH('Open 2'!$E78,'2nd Run'!$H:$H,0),1)),"")</f>
        <v/>
      </c>
      <c r="B78" s="196" t="str">
        <f t="array" ref="B78">IFERROR(IF(D78="","",INDEX('2nd Run'!$A:$H,MATCH('Open 2'!$E78,'2nd Run'!$H:$H,0),2)),"")</f>
        <v/>
      </c>
      <c r="C78" s="196" t="str">
        <f t="array" ref="C78">IFERROR(IF(D78="","",INDEX('2nd Run'!$A:$H,MATCH('Open 2'!$E78,'2nd Run'!$H:$H,0),3)),"")</f>
        <v/>
      </c>
      <c r="D78" s="82" t="str">
        <f>IFERROR(IF(AND(SMALL('2nd Run'!H:H,M78)&gt;1000,SMALL('2nd Run'!H:H,M78)&lt;3000),"nt",IF(SMALL('2nd Run'!H:H,M78)&gt;3000,"",SMALL('2nd Run'!H:H,M78))),"")</f>
        <v/>
      </c>
      <c r="E78" s="292" t="str">
        <f>IF(D78="nt",IFERROR(SMALL('2nd Run'!H:H,M78),""),IF(D78&gt;3000,"",IFERROR(SMALL('2nd Run'!H:H,M78),"")))</f>
        <v/>
      </c>
      <c r="F78" s="202"/>
      <c r="G78" s="200" t="str">
        <f t="shared" si="1"/>
        <v/>
      </c>
      <c r="H78" s="201" t="str">
        <f>IFERROR(VLOOKUP(D78,'2nd Run'!$S$4:$U$32,3,FALSE),"")</f>
        <v/>
      </c>
      <c r="I78" s="72"/>
      <c r="J78" s="72"/>
      <c r="K78" s="72"/>
      <c r="L78" s="80"/>
      <c r="M78" s="80">
        <v>77</v>
      </c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spans="1:26" ht="15.75" customHeight="1">
      <c r="A79" s="80" t="str">
        <f t="array" ref="A79">IFERROR(IF(D79="","",INDEX('2nd Run'!$A:$H,MATCH('Open 2'!$E79,'2nd Run'!$H:$H,0),1)),"")</f>
        <v/>
      </c>
      <c r="B79" s="196" t="str">
        <f t="array" ref="B79">IFERROR(IF(D79="","",INDEX('2nd Run'!$A:$H,MATCH('Open 2'!$E79,'2nd Run'!$H:$H,0),2)),"")</f>
        <v/>
      </c>
      <c r="C79" s="196" t="str">
        <f t="array" ref="C79">IFERROR(IF(D79="","",INDEX('2nd Run'!$A:$H,MATCH('Open 2'!$E79,'2nd Run'!$H:$H,0),3)),"")</f>
        <v/>
      </c>
      <c r="D79" s="82" t="str">
        <f>IFERROR(IF(AND(SMALL('2nd Run'!H:H,M79)&gt;1000,SMALL('2nd Run'!H:H,M79)&lt;3000),"nt",IF(SMALL('2nd Run'!H:H,M79)&gt;3000,"",SMALL('2nd Run'!H:H,M79))),"")</f>
        <v/>
      </c>
      <c r="E79" s="292" t="str">
        <f>IF(D79="nt",IFERROR(SMALL('2nd Run'!H:H,M79),""),IF(D79&gt;3000,"",IFERROR(SMALL('2nd Run'!H:H,M79),"")))</f>
        <v/>
      </c>
      <c r="F79" s="202"/>
      <c r="G79" s="200" t="str">
        <f t="shared" si="1"/>
        <v/>
      </c>
      <c r="H79" s="201" t="str">
        <f>IFERROR(VLOOKUP(D79,'2nd Run'!$S$4:$U$32,3,FALSE),"")</f>
        <v/>
      </c>
      <c r="I79" s="72"/>
      <c r="J79" s="72"/>
      <c r="K79" s="72"/>
      <c r="L79" s="80"/>
      <c r="M79" s="80">
        <v>78</v>
      </c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spans="1:26" ht="15.75" customHeight="1">
      <c r="A80" s="80" t="str">
        <f t="array" ref="A80">IFERROR(IF(D80="","",INDEX('2nd Run'!$A:$H,MATCH('Open 2'!$E80,'2nd Run'!$H:$H,0),1)),"")</f>
        <v/>
      </c>
      <c r="B80" s="196" t="str">
        <f t="array" ref="B80">IFERROR(IF(D80="","",INDEX('2nd Run'!$A:$H,MATCH('Open 2'!$E80,'2nd Run'!$H:$H,0),2)),"")</f>
        <v/>
      </c>
      <c r="C80" s="196" t="str">
        <f t="array" ref="C80">IFERROR(IF(D80="","",INDEX('2nd Run'!$A:$H,MATCH('Open 2'!$E80,'2nd Run'!$H:$H,0),3)),"")</f>
        <v/>
      </c>
      <c r="D80" s="82" t="str">
        <f>IFERROR(IF(AND(SMALL('2nd Run'!H:H,M80)&gt;1000,SMALL('2nd Run'!H:H,M80)&lt;3000),"nt",IF(SMALL('2nd Run'!H:H,M80)&gt;3000,"",SMALL('2nd Run'!H:H,M80))),"")</f>
        <v/>
      </c>
      <c r="E80" s="292" t="str">
        <f>IF(D80="nt",IFERROR(SMALL('2nd Run'!H:H,M80),""),IF(D80&gt;3000,"",IFERROR(SMALL('2nd Run'!H:H,M80),"")))</f>
        <v/>
      </c>
      <c r="F80" s="202"/>
      <c r="G80" s="200" t="str">
        <f t="shared" si="1"/>
        <v/>
      </c>
      <c r="H80" s="201" t="str">
        <f>IFERROR(VLOOKUP(D80,'2nd Run'!$S$4:$U$32,3,FALSE),"")</f>
        <v/>
      </c>
      <c r="I80" s="72"/>
      <c r="J80" s="72"/>
      <c r="K80" s="72"/>
      <c r="L80" s="80"/>
      <c r="M80" s="80">
        <v>79</v>
      </c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spans="1:26" ht="15.75" customHeight="1">
      <c r="A81" s="80" t="str">
        <f t="array" ref="A81">IFERROR(IF(D81="","",INDEX('2nd Run'!$A:$H,MATCH('Open 2'!$E81,'2nd Run'!$H:$H,0),1)),"")</f>
        <v/>
      </c>
      <c r="B81" s="196" t="str">
        <f t="array" ref="B81">IFERROR(IF(D81="","",INDEX('2nd Run'!$A:$H,MATCH('Open 2'!$E81,'2nd Run'!$H:$H,0),2)),"")</f>
        <v/>
      </c>
      <c r="C81" s="196" t="str">
        <f t="array" ref="C81">IFERROR(IF(D81="","",INDEX('2nd Run'!$A:$H,MATCH('Open 2'!$E81,'2nd Run'!$H:$H,0),3)),"")</f>
        <v/>
      </c>
      <c r="D81" s="82" t="str">
        <f>IFERROR(IF(AND(SMALL('2nd Run'!H:H,M81)&gt;1000,SMALL('2nd Run'!H:H,M81)&lt;3000),"nt",IF(SMALL('2nd Run'!H:H,M81)&gt;3000,"",SMALL('2nd Run'!H:H,M81))),"")</f>
        <v/>
      </c>
      <c r="E81" s="292" t="str">
        <f>IF(D81="nt",IFERROR(SMALL('2nd Run'!H:H,M81),""),IF(D81&gt;3000,"",IFERROR(SMALL('2nd Run'!H:H,M81),"")))</f>
        <v/>
      </c>
      <c r="F81" s="202"/>
      <c r="G81" s="200" t="str">
        <f t="shared" si="1"/>
        <v/>
      </c>
      <c r="H81" s="201" t="str">
        <f>IFERROR(VLOOKUP(D81,'2nd Run'!$S$4:$U$32,3,FALSE),"")</f>
        <v/>
      </c>
      <c r="I81" s="72"/>
      <c r="J81" s="72"/>
      <c r="K81" s="72"/>
      <c r="L81" s="80"/>
      <c r="M81" s="80">
        <v>80</v>
      </c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spans="1:26" ht="15.75" customHeight="1">
      <c r="A82" s="80" t="str">
        <f t="array" ref="A82">IFERROR(IF(D82="","",INDEX('2nd Run'!$A:$H,MATCH('Open 2'!$E82,'2nd Run'!$H:$H,0),1)),"")</f>
        <v/>
      </c>
      <c r="B82" s="196" t="str">
        <f t="array" ref="B82">IFERROR(IF(D82="","",INDEX('2nd Run'!$A:$H,MATCH('Open 2'!$E82,'2nd Run'!$H:$H,0),2)),"")</f>
        <v/>
      </c>
      <c r="C82" s="196" t="str">
        <f t="array" ref="C82">IFERROR(IF(D82="","",INDEX('2nd Run'!$A:$H,MATCH('Open 2'!$E82,'2nd Run'!$H:$H,0),3)),"")</f>
        <v/>
      </c>
      <c r="D82" s="82" t="str">
        <f>IFERROR(IF(AND(SMALL('2nd Run'!H:H,M82)&gt;1000,SMALL('2nd Run'!H:H,M82)&lt;3000),"nt",IF(SMALL('2nd Run'!H:H,M82)&gt;3000,"",SMALL('2nd Run'!H:H,M82))),"")</f>
        <v/>
      </c>
      <c r="E82" s="292" t="str">
        <f>IF(D82="nt",IFERROR(SMALL('2nd Run'!H:H,M82),""),IF(D82&gt;3000,"",IFERROR(SMALL('2nd Run'!H:H,M82),"")))</f>
        <v/>
      </c>
      <c r="F82" s="202"/>
      <c r="G82" s="200" t="str">
        <f t="shared" si="1"/>
        <v/>
      </c>
      <c r="H82" s="201" t="str">
        <f>IFERROR(VLOOKUP(D82,'2nd Run'!$S$4:$U$32,3,FALSE),"")</f>
        <v/>
      </c>
      <c r="I82" s="72"/>
      <c r="J82" s="72"/>
      <c r="K82" s="72"/>
      <c r="L82" s="80"/>
      <c r="M82" s="80">
        <v>81</v>
      </c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spans="1:26" ht="15.75" customHeight="1">
      <c r="A83" s="80" t="str">
        <f t="array" ref="A83">IFERROR(IF(D83="","",INDEX('2nd Run'!$A:$H,MATCH('Open 2'!$E83,'2nd Run'!$H:$H,0),1)),"")</f>
        <v/>
      </c>
      <c r="B83" s="196" t="str">
        <f t="array" ref="B83">IFERROR(IF(D83="","",INDEX('2nd Run'!$A:$H,MATCH('Open 2'!$E83,'2nd Run'!$H:$H,0),2)),"")</f>
        <v/>
      </c>
      <c r="C83" s="196" t="str">
        <f t="array" ref="C83">IFERROR(IF(D83="","",INDEX('2nd Run'!$A:$H,MATCH('Open 2'!$E83,'2nd Run'!$H:$H,0),3)),"")</f>
        <v/>
      </c>
      <c r="D83" s="82" t="str">
        <f>IFERROR(IF(AND(SMALL('2nd Run'!H:H,M83)&gt;1000,SMALL('2nd Run'!H:H,M83)&lt;3000),"nt",IF(SMALL('2nd Run'!H:H,M83)&gt;3000,"",SMALL('2nd Run'!H:H,M83))),"")</f>
        <v/>
      </c>
      <c r="E83" s="292" t="str">
        <f>IF(D83="nt",IFERROR(SMALL('2nd Run'!H:H,M83),""),IF(D83&gt;3000,"",IFERROR(SMALL('2nd Run'!H:H,M83),"")))</f>
        <v/>
      </c>
      <c r="F83" s="202"/>
      <c r="G83" s="200" t="str">
        <f t="shared" si="1"/>
        <v/>
      </c>
      <c r="H83" s="201" t="str">
        <f>IFERROR(VLOOKUP(D83,'2nd Run'!$S$4:$U$32,3,FALSE),"")</f>
        <v/>
      </c>
      <c r="I83" s="72"/>
      <c r="J83" s="72"/>
      <c r="K83" s="72"/>
      <c r="L83" s="80"/>
      <c r="M83" s="80">
        <v>82</v>
      </c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spans="1:26" ht="15.75" customHeight="1">
      <c r="A84" s="80" t="str">
        <f t="array" ref="A84">IFERROR(IF(D84="","",INDEX('2nd Run'!$A:$H,MATCH('Open 2'!$E84,'2nd Run'!$H:$H,0),1)),"")</f>
        <v/>
      </c>
      <c r="B84" s="196" t="str">
        <f t="array" ref="B84">IFERROR(IF(D84="","",INDEX('2nd Run'!$A:$H,MATCH('Open 2'!$E84,'2nd Run'!$H:$H,0),2)),"")</f>
        <v/>
      </c>
      <c r="C84" s="196" t="str">
        <f t="array" ref="C84">IFERROR(IF(D84="","",INDEX('2nd Run'!$A:$H,MATCH('Open 2'!$E84,'2nd Run'!$H:$H,0),3)),"")</f>
        <v/>
      </c>
      <c r="D84" s="82" t="str">
        <f>IFERROR(IF(AND(SMALL('2nd Run'!H:H,M84)&gt;1000,SMALL('2nd Run'!H:H,M84)&lt;3000),"nt",IF(SMALL('2nd Run'!H:H,M84)&gt;3000,"",SMALL('2nd Run'!H:H,M84))),"")</f>
        <v/>
      </c>
      <c r="E84" s="292" t="str">
        <f>IF(D84="nt",IFERROR(SMALL('2nd Run'!H:H,M84),""),IF(D84&gt;3000,"",IFERROR(SMALL('2nd Run'!H:H,M84),"")))</f>
        <v/>
      </c>
      <c r="F84" s="202"/>
      <c r="G84" s="200" t="str">
        <f t="shared" si="1"/>
        <v/>
      </c>
      <c r="H84" s="201" t="str">
        <f>IFERROR(VLOOKUP(D84,'2nd Run'!$S$4:$U$32,3,FALSE),"")</f>
        <v/>
      </c>
      <c r="I84" s="72"/>
      <c r="J84" s="72"/>
      <c r="K84" s="72"/>
      <c r="L84" s="80"/>
      <c r="M84" s="80">
        <v>83</v>
      </c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spans="1:26" ht="15.75" customHeight="1">
      <c r="A85" s="80" t="str">
        <f t="array" ref="A85">IFERROR(IF(D85="","",INDEX('2nd Run'!$A:$H,MATCH('Open 2'!$E85,'2nd Run'!$H:$H,0),1)),"")</f>
        <v/>
      </c>
      <c r="B85" s="196" t="str">
        <f t="array" ref="B85">IFERROR(IF(D85="","",INDEX('2nd Run'!$A:$H,MATCH('Open 2'!$E85,'2nd Run'!$H:$H,0),2)),"")</f>
        <v/>
      </c>
      <c r="C85" s="196" t="str">
        <f t="array" ref="C85">IFERROR(IF(D85="","",INDEX('2nd Run'!$A:$H,MATCH('Open 2'!$E85,'2nd Run'!$H:$H,0),3)),"")</f>
        <v/>
      </c>
      <c r="D85" s="82" t="str">
        <f>IFERROR(IF(AND(SMALL('2nd Run'!H:H,M85)&gt;1000,SMALL('2nd Run'!H:H,M85)&lt;3000),"nt",IF(SMALL('2nd Run'!H:H,M85)&gt;3000,"",SMALL('2nd Run'!H:H,M85))),"")</f>
        <v/>
      </c>
      <c r="E85" s="292" t="str">
        <f>IF(D85="nt",IFERROR(SMALL('2nd Run'!H:H,M85),""),IF(D85&gt;3000,"",IFERROR(SMALL('2nd Run'!H:H,M85),"")))</f>
        <v/>
      </c>
      <c r="F85" s="202"/>
      <c r="G85" s="200" t="str">
        <f t="shared" si="1"/>
        <v/>
      </c>
      <c r="H85" s="201" t="str">
        <f>IFERROR(VLOOKUP(D85,'2nd Run'!$S$4:$U$32,3,FALSE),"")</f>
        <v/>
      </c>
      <c r="I85" s="72"/>
      <c r="J85" s="72"/>
      <c r="K85" s="72"/>
      <c r="L85" s="80"/>
      <c r="M85" s="80">
        <v>84</v>
      </c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spans="1:26" ht="15.75" customHeight="1">
      <c r="A86" s="80" t="str">
        <f t="array" ref="A86">IFERROR(IF(D86="","",INDEX('2nd Run'!$A:$H,MATCH('Open 2'!$E86,'2nd Run'!$H:$H,0),1)),"")</f>
        <v/>
      </c>
      <c r="B86" s="196" t="str">
        <f t="array" ref="B86">IFERROR(IF(D86="","",INDEX('2nd Run'!$A:$H,MATCH('Open 2'!$E86,'2nd Run'!$H:$H,0),2)),"")</f>
        <v/>
      </c>
      <c r="C86" s="196" t="str">
        <f t="array" ref="C86">IFERROR(IF(D86="","",INDEX('2nd Run'!$A:$H,MATCH('Open 2'!$E86,'2nd Run'!$H:$H,0),3)),"")</f>
        <v/>
      </c>
      <c r="D86" s="82" t="str">
        <f>IFERROR(IF(AND(SMALL('2nd Run'!H:H,M86)&gt;1000,SMALL('2nd Run'!H:H,M86)&lt;3000),"nt",IF(SMALL('2nd Run'!H:H,M86)&gt;3000,"",SMALL('2nd Run'!H:H,M86))),"")</f>
        <v/>
      </c>
      <c r="E86" s="292" t="str">
        <f>IF(D86="nt",IFERROR(SMALL('2nd Run'!H:H,M86),""),IF(D86&gt;3000,"",IFERROR(SMALL('2nd Run'!H:H,M86),"")))</f>
        <v/>
      </c>
      <c r="F86" s="202"/>
      <c r="G86" s="200" t="str">
        <f t="shared" si="1"/>
        <v/>
      </c>
      <c r="H86" s="201" t="str">
        <f>IFERROR(VLOOKUP(D86,'2nd Run'!$S$4:$U$32,3,FALSE),"")</f>
        <v/>
      </c>
      <c r="I86" s="72"/>
      <c r="J86" s="72"/>
      <c r="K86" s="72"/>
      <c r="L86" s="80"/>
      <c r="M86" s="80">
        <v>85</v>
      </c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 spans="1:26" ht="15.75" customHeight="1">
      <c r="A87" s="80" t="str">
        <f t="array" ref="A87">IFERROR(IF(D87="","",INDEX('2nd Run'!$A:$H,MATCH('Open 2'!$E87,'2nd Run'!$H:$H,0),1)),"")</f>
        <v/>
      </c>
      <c r="B87" s="196" t="str">
        <f t="array" ref="B87">IFERROR(IF(D87="","",INDEX('2nd Run'!$A:$H,MATCH('Open 2'!$E87,'2nd Run'!$H:$H,0),2)),"")</f>
        <v/>
      </c>
      <c r="C87" s="196" t="str">
        <f t="array" ref="C87">IFERROR(IF(D87="","",INDEX('2nd Run'!$A:$H,MATCH('Open 2'!$E87,'2nd Run'!$H:$H,0),3)),"")</f>
        <v/>
      </c>
      <c r="D87" s="82" t="str">
        <f>IFERROR(IF(AND(SMALL('2nd Run'!H:H,M87)&gt;1000,SMALL('2nd Run'!H:H,M87)&lt;3000),"nt",IF(SMALL('2nd Run'!H:H,M87)&gt;3000,"",SMALL('2nd Run'!H:H,M87))),"")</f>
        <v/>
      </c>
      <c r="E87" s="292" t="str">
        <f>IF(D87="nt",IFERROR(SMALL('2nd Run'!H:H,M87),""),IF(D87&gt;3000,"",IFERROR(SMALL('2nd Run'!H:H,M87),"")))</f>
        <v/>
      </c>
      <c r="F87" s="202"/>
      <c r="G87" s="200" t="str">
        <f t="shared" si="1"/>
        <v/>
      </c>
      <c r="H87" s="201" t="str">
        <f>IFERROR(VLOOKUP(D87,'2nd Run'!$S$4:$U$32,3,FALSE),"")</f>
        <v/>
      </c>
      <c r="I87" s="72"/>
      <c r="J87" s="72"/>
      <c r="K87" s="72"/>
      <c r="L87" s="80"/>
      <c r="M87" s="80">
        <v>86</v>
      </c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 spans="1:26" ht="15.75" customHeight="1">
      <c r="A88" s="80" t="str">
        <f t="array" ref="A88">IFERROR(IF(D88="","",INDEX('2nd Run'!$A:$H,MATCH('Open 2'!$E88,'2nd Run'!$H:$H,0),1)),"")</f>
        <v/>
      </c>
      <c r="B88" s="196" t="str">
        <f t="array" ref="B88">IFERROR(IF(D88="","",INDEX('2nd Run'!$A:$H,MATCH('Open 2'!$E88,'2nd Run'!$H:$H,0),2)),"")</f>
        <v/>
      </c>
      <c r="C88" s="196" t="str">
        <f t="array" ref="C88">IFERROR(IF(D88="","",INDEX('2nd Run'!$A:$H,MATCH('Open 2'!$E88,'2nd Run'!$H:$H,0),3)),"")</f>
        <v/>
      </c>
      <c r="D88" s="82" t="str">
        <f>IFERROR(IF(AND(SMALL('2nd Run'!H:H,M88)&gt;1000,SMALL('2nd Run'!H:H,M88)&lt;3000),"nt",IF(SMALL('2nd Run'!H:H,M88)&gt;3000,"",SMALL('2nd Run'!H:H,M88))),"")</f>
        <v/>
      </c>
      <c r="E88" s="292" t="str">
        <f>IF(D88="nt",IFERROR(SMALL('2nd Run'!H:H,M88),""),IF(D88&gt;3000,"",IFERROR(SMALL('2nd Run'!H:H,M88),"")))</f>
        <v/>
      </c>
      <c r="F88" s="202"/>
      <c r="G88" s="200" t="str">
        <f t="shared" si="1"/>
        <v/>
      </c>
      <c r="H88" s="201" t="str">
        <f>IFERROR(VLOOKUP(D88,'2nd Run'!$S$4:$U$32,3,FALSE),"")</f>
        <v/>
      </c>
      <c r="I88" s="72"/>
      <c r="J88" s="72"/>
      <c r="K88" s="72"/>
      <c r="L88" s="80"/>
      <c r="M88" s="80">
        <v>87</v>
      </c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 spans="1:26" ht="15.75" customHeight="1">
      <c r="A89" s="80" t="str">
        <f t="array" ref="A89">IFERROR(IF(D89="","",INDEX('2nd Run'!$A:$H,MATCH('Open 2'!$E89,'2nd Run'!$H:$H,0),1)),"")</f>
        <v/>
      </c>
      <c r="B89" s="196" t="str">
        <f t="array" ref="B89">IFERROR(IF(D89="","",INDEX('2nd Run'!$A:$H,MATCH('Open 2'!$E89,'2nd Run'!$H:$H,0),2)),"")</f>
        <v/>
      </c>
      <c r="C89" s="196" t="str">
        <f t="array" ref="C89">IFERROR(IF(D89="","",INDEX('2nd Run'!$A:$H,MATCH('Open 2'!$E89,'2nd Run'!$H:$H,0),3)),"")</f>
        <v/>
      </c>
      <c r="D89" s="82" t="str">
        <f>IFERROR(IF(AND(SMALL('2nd Run'!H:H,M89)&gt;1000,SMALL('2nd Run'!H:H,M89)&lt;3000),"nt",IF(SMALL('2nd Run'!H:H,M89)&gt;3000,"",SMALL('2nd Run'!H:H,M89))),"")</f>
        <v/>
      </c>
      <c r="E89" s="292" t="str">
        <f>IF(D89="nt",IFERROR(SMALL('2nd Run'!H:H,M89),""),IF(D89&gt;3000,"",IFERROR(SMALL('2nd Run'!H:H,M89),"")))</f>
        <v/>
      </c>
      <c r="F89" s="202"/>
      <c r="G89" s="200" t="str">
        <f t="shared" si="1"/>
        <v/>
      </c>
      <c r="H89" s="201" t="str">
        <f>IFERROR(VLOOKUP(D89,'2nd Run'!$S$4:$U$32,3,FALSE),"")</f>
        <v/>
      </c>
      <c r="I89" s="72"/>
      <c r="J89" s="72"/>
      <c r="K89" s="72"/>
      <c r="L89" s="80"/>
      <c r="M89" s="80">
        <v>88</v>
      </c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 spans="1:26" ht="15.75" customHeight="1">
      <c r="A90" s="80" t="str">
        <f t="array" ref="A90">IFERROR(IF(D90="","",INDEX('2nd Run'!$A:$H,MATCH('Open 2'!$E90,'2nd Run'!$H:$H,0),1)),"")</f>
        <v/>
      </c>
      <c r="B90" s="196" t="str">
        <f t="array" ref="B90">IFERROR(IF(D90="","",INDEX('2nd Run'!$A:$H,MATCH('Open 2'!$E90,'2nd Run'!$H:$H,0),2)),"")</f>
        <v/>
      </c>
      <c r="C90" s="196" t="str">
        <f t="array" ref="C90">IFERROR(IF(D90="","",INDEX('2nd Run'!$A:$H,MATCH('Open 2'!$E90,'2nd Run'!$H:$H,0),3)),"")</f>
        <v/>
      </c>
      <c r="D90" s="82" t="str">
        <f>IFERROR(IF(AND(SMALL('2nd Run'!H:H,M90)&gt;1000,SMALL('2nd Run'!H:H,M90)&lt;3000),"nt",IF(SMALL('2nd Run'!H:H,M90)&gt;3000,"",SMALL('2nd Run'!H:H,M90))),"")</f>
        <v/>
      </c>
      <c r="E90" s="292" t="str">
        <f>IF(D90="nt",IFERROR(SMALL('2nd Run'!H:H,M90),""),IF(D90&gt;3000,"",IFERROR(SMALL('2nd Run'!H:H,M90),"")))</f>
        <v/>
      </c>
      <c r="F90" s="202"/>
      <c r="G90" s="200" t="str">
        <f t="shared" si="1"/>
        <v/>
      </c>
      <c r="H90" s="201" t="str">
        <f>IFERROR(VLOOKUP(D90,'2nd Run'!$S$4:$U$32,3,FALSE),"")</f>
        <v/>
      </c>
      <c r="I90" s="72"/>
      <c r="J90" s="72"/>
      <c r="K90" s="72"/>
      <c r="L90" s="80"/>
      <c r="M90" s="80">
        <v>89</v>
      </c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 spans="1:26" ht="15.75" customHeight="1">
      <c r="A91" s="80" t="str">
        <f t="array" ref="A91">IFERROR(IF(D91="","",INDEX('2nd Run'!$A:$H,MATCH('Open 2'!$E91,'2nd Run'!$H:$H,0),1)),"")</f>
        <v/>
      </c>
      <c r="B91" s="196" t="str">
        <f t="array" ref="B91">IFERROR(IF(D91="","",INDEX('2nd Run'!$A:$H,MATCH('Open 2'!$E91,'2nd Run'!$H:$H,0),2)),"")</f>
        <v/>
      </c>
      <c r="C91" s="196" t="str">
        <f t="array" ref="C91">IFERROR(IF(D91="","",INDEX('2nd Run'!$A:$H,MATCH('Open 2'!$E91,'2nd Run'!$H:$H,0),3)),"")</f>
        <v/>
      </c>
      <c r="D91" s="82" t="str">
        <f>IFERROR(IF(AND(SMALL('2nd Run'!H:H,M91)&gt;1000,SMALL('2nd Run'!H:H,M91)&lt;3000),"nt",IF(SMALL('2nd Run'!H:H,M91)&gt;3000,"",SMALL('2nd Run'!H:H,M91))),"")</f>
        <v/>
      </c>
      <c r="E91" s="292" t="str">
        <f>IF(D91="nt",IFERROR(SMALL('2nd Run'!H:H,M91),""),IF(D91&gt;3000,"",IFERROR(SMALL('2nd Run'!H:H,M91),"")))</f>
        <v/>
      </c>
      <c r="F91" s="202"/>
      <c r="G91" s="200" t="str">
        <f t="shared" si="1"/>
        <v/>
      </c>
      <c r="H91" s="201" t="str">
        <f>IFERROR(VLOOKUP(D91,'2nd Run'!$S$4:$U$32,3,FALSE),"")</f>
        <v/>
      </c>
      <c r="I91" s="72"/>
      <c r="J91" s="72"/>
      <c r="K91" s="72"/>
      <c r="L91" s="80"/>
      <c r="M91" s="80">
        <v>90</v>
      </c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 spans="1:26" ht="15.75" customHeight="1">
      <c r="A92" s="80" t="str">
        <f t="array" ref="A92">IFERROR(IF(D92="","",INDEX('2nd Run'!$A:$H,MATCH('Open 2'!$E92,'2nd Run'!$H:$H,0),1)),"")</f>
        <v/>
      </c>
      <c r="B92" s="196" t="str">
        <f t="array" ref="B92">IFERROR(IF(D92="","",INDEX('2nd Run'!$A:$H,MATCH('Open 2'!$E92,'2nd Run'!$H:$H,0),2)),"")</f>
        <v/>
      </c>
      <c r="C92" s="196" t="str">
        <f t="array" ref="C92">IFERROR(IF(D92="","",INDEX('2nd Run'!$A:$H,MATCH('Open 2'!$E92,'2nd Run'!$H:$H,0),3)),"")</f>
        <v/>
      </c>
      <c r="D92" s="82" t="str">
        <f>IFERROR(IF(AND(SMALL('2nd Run'!H:H,M92)&gt;1000,SMALL('2nd Run'!H:H,M92)&lt;3000),"nt",IF(SMALL('2nd Run'!H:H,M92)&gt;3000,"",SMALL('2nd Run'!H:H,M92))),"")</f>
        <v/>
      </c>
      <c r="E92" s="292" t="str">
        <f>IF(D92="nt",IFERROR(SMALL('2nd Run'!H:H,M92),""),IF(D92&gt;3000,"",IFERROR(SMALL('2nd Run'!H:H,M92),"")))</f>
        <v/>
      </c>
      <c r="F92" s="202"/>
      <c r="G92" s="200" t="str">
        <f t="shared" si="1"/>
        <v/>
      </c>
      <c r="H92" s="201" t="str">
        <f>IFERROR(VLOOKUP(D92,'2nd Run'!$S$4:$U$32,3,FALSE),"")</f>
        <v/>
      </c>
      <c r="I92" s="72"/>
      <c r="J92" s="72"/>
      <c r="K92" s="72"/>
      <c r="L92" s="80"/>
      <c r="M92" s="80">
        <v>91</v>
      </c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 spans="1:26" ht="15.75" customHeight="1">
      <c r="A93" s="80" t="str">
        <f t="array" ref="A93">IFERROR(IF(D93="","",INDEX('2nd Run'!$A:$H,MATCH('Open 2'!$E93,'2nd Run'!$H:$H,0),1)),"")</f>
        <v/>
      </c>
      <c r="B93" s="196" t="str">
        <f t="array" ref="B93">IFERROR(IF(D93="","",INDEX('2nd Run'!$A:$H,MATCH('Open 2'!$E93,'2nd Run'!$H:$H,0),2)),"")</f>
        <v/>
      </c>
      <c r="C93" s="196" t="str">
        <f t="array" ref="C93">IFERROR(IF(D93="","",INDEX('2nd Run'!$A:$H,MATCH('Open 2'!$E93,'2nd Run'!$H:$H,0),3)),"")</f>
        <v/>
      </c>
      <c r="D93" s="82" t="str">
        <f>IFERROR(IF(AND(SMALL('2nd Run'!H:H,M93)&gt;1000,SMALL('2nd Run'!H:H,M93)&lt;3000),"nt",IF(SMALL('2nd Run'!H:H,M93)&gt;3000,"",SMALL('2nd Run'!H:H,M93))),"")</f>
        <v/>
      </c>
      <c r="E93" s="292" t="str">
        <f>IF(D93="nt",IFERROR(SMALL('2nd Run'!H:H,M93),""),IF(D93&gt;3000,"",IFERROR(SMALL('2nd Run'!H:H,M93),"")))</f>
        <v/>
      </c>
      <c r="F93" s="202"/>
      <c r="G93" s="200" t="str">
        <f t="shared" si="1"/>
        <v/>
      </c>
      <c r="H93" s="201" t="str">
        <f>IFERROR(VLOOKUP(D93,'2nd Run'!$S$4:$U$32,3,FALSE),"")</f>
        <v/>
      </c>
      <c r="I93" s="72"/>
      <c r="J93" s="72"/>
      <c r="K93" s="72"/>
      <c r="L93" s="80"/>
      <c r="M93" s="80">
        <v>92</v>
      </c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 spans="1:26" ht="15.75" customHeight="1">
      <c r="A94" s="80" t="str">
        <f t="array" ref="A94">IFERROR(IF(D94="","",INDEX('2nd Run'!$A:$H,MATCH('Open 2'!$E94,'2nd Run'!$H:$H,0),1)),"")</f>
        <v/>
      </c>
      <c r="B94" s="196" t="str">
        <f t="array" ref="B94">IFERROR(IF(D94="","",INDEX('2nd Run'!$A:$H,MATCH('Open 2'!$E94,'2nd Run'!$H:$H,0),2)),"")</f>
        <v/>
      </c>
      <c r="C94" s="196" t="str">
        <f t="array" ref="C94">IFERROR(IF(D94="","",INDEX('2nd Run'!$A:$H,MATCH('Open 2'!$E94,'2nd Run'!$H:$H,0),3)),"")</f>
        <v/>
      </c>
      <c r="D94" s="82" t="str">
        <f>IFERROR(IF(AND(SMALL('2nd Run'!H:H,M94)&gt;1000,SMALL('2nd Run'!H:H,M94)&lt;3000),"nt",IF(SMALL('2nd Run'!H:H,M94)&gt;3000,"",SMALL('2nd Run'!H:H,M94))),"")</f>
        <v/>
      </c>
      <c r="E94" s="292" t="str">
        <f>IF(D94="nt",IFERROR(SMALL('2nd Run'!H:H,M94),""),IF(D94&gt;3000,"",IFERROR(SMALL('2nd Run'!H:H,M94),"")))</f>
        <v/>
      </c>
      <c r="F94" s="202"/>
      <c r="G94" s="200" t="str">
        <f t="shared" si="1"/>
        <v/>
      </c>
      <c r="H94" s="201" t="str">
        <f>IFERROR(VLOOKUP(D94,'2nd Run'!$S$4:$U$32,3,FALSE),"")</f>
        <v/>
      </c>
      <c r="I94" s="72"/>
      <c r="J94" s="72"/>
      <c r="K94" s="72"/>
      <c r="L94" s="80"/>
      <c r="M94" s="80">
        <v>93</v>
      </c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 spans="1:26" ht="15.75" customHeight="1">
      <c r="A95" s="80" t="str">
        <f t="array" ref="A95">IFERROR(IF(D95="","",INDEX('2nd Run'!$A:$H,MATCH('Open 2'!$E95,'2nd Run'!$H:$H,0),1)),"")</f>
        <v/>
      </c>
      <c r="B95" s="196" t="str">
        <f t="array" ref="B95">IFERROR(IF(D95="","",INDEX('2nd Run'!$A:$H,MATCH('Open 2'!$E95,'2nd Run'!$H:$H,0),2)),"")</f>
        <v/>
      </c>
      <c r="C95" s="196" t="str">
        <f t="array" ref="C95">IFERROR(IF(D95="","",INDEX('2nd Run'!$A:$H,MATCH('Open 2'!$E95,'2nd Run'!$H:$H,0),3)),"")</f>
        <v/>
      </c>
      <c r="D95" s="82" t="str">
        <f>IFERROR(IF(AND(SMALL('2nd Run'!H:H,M95)&gt;1000,SMALL('2nd Run'!H:H,M95)&lt;3000),"nt",IF(SMALL('2nd Run'!H:H,M95)&gt;3000,"",SMALL('2nd Run'!H:H,M95))),"")</f>
        <v/>
      </c>
      <c r="E95" s="292" t="str">
        <f>IF(D95="nt",IFERROR(SMALL('2nd Run'!H:H,M95),""),IF(D95&gt;3000,"",IFERROR(SMALL('2nd Run'!H:H,M95),"")))</f>
        <v/>
      </c>
      <c r="F95" s="202"/>
      <c r="G95" s="200" t="str">
        <f t="shared" si="1"/>
        <v/>
      </c>
      <c r="H95" s="201" t="str">
        <f>IFERROR(VLOOKUP(D95,'2nd Run'!$S$4:$U$32,3,FALSE),"")</f>
        <v/>
      </c>
      <c r="I95" s="72"/>
      <c r="J95" s="72"/>
      <c r="K95" s="72"/>
      <c r="L95" s="80"/>
      <c r="M95" s="80">
        <v>94</v>
      </c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 spans="1:26" ht="15.75" customHeight="1">
      <c r="A96" s="80" t="str">
        <f t="array" ref="A96">IFERROR(IF(D96="","",INDEX('2nd Run'!$A:$H,MATCH('Open 2'!$E96,'2nd Run'!$H:$H,0),1)),"")</f>
        <v/>
      </c>
      <c r="B96" s="196" t="str">
        <f t="array" ref="B96">IFERROR(IF(D96="","",INDEX('2nd Run'!$A:$H,MATCH('Open 2'!$E96,'2nd Run'!$H:$H,0),2)),"")</f>
        <v/>
      </c>
      <c r="C96" s="196" t="str">
        <f t="array" ref="C96">IFERROR(IF(D96="","",INDEX('2nd Run'!$A:$H,MATCH('Open 2'!$E96,'2nd Run'!$H:$H,0),3)),"")</f>
        <v/>
      </c>
      <c r="D96" s="82" t="str">
        <f>IFERROR(IF(AND(SMALL('2nd Run'!H:H,M96)&gt;1000,SMALL('2nd Run'!H:H,M96)&lt;3000),"nt",IF(SMALL('2nd Run'!H:H,M96)&gt;3000,"",SMALL('2nd Run'!H:H,M96))),"")</f>
        <v/>
      </c>
      <c r="E96" s="292" t="str">
        <f>IF(D96="nt",IFERROR(SMALL('2nd Run'!H:H,M96),""),IF(D96&gt;3000,"",IFERROR(SMALL('2nd Run'!H:H,M96),"")))</f>
        <v/>
      </c>
      <c r="F96" s="202"/>
      <c r="G96" s="200" t="str">
        <f t="shared" si="1"/>
        <v/>
      </c>
      <c r="H96" s="201" t="str">
        <f>IFERROR(VLOOKUP(D96,'2nd Run'!$S$4:$U$32,3,FALSE),"")</f>
        <v/>
      </c>
      <c r="I96" s="72"/>
      <c r="J96" s="72"/>
      <c r="K96" s="72"/>
      <c r="L96" s="80"/>
      <c r="M96" s="80">
        <v>95</v>
      </c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 spans="1:26" ht="15.75" customHeight="1">
      <c r="A97" s="80" t="str">
        <f t="array" ref="A97">IFERROR(IF(D97="","",INDEX('2nd Run'!$A:$H,MATCH('Open 2'!$E97,'2nd Run'!$H:$H,0),1)),"")</f>
        <v/>
      </c>
      <c r="B97" s="196" t="str">
        <f t="array" ref="B97">IFERROR(IF(D97="","",INDEX('2nd Run'!$A:$H,MATCH('Open 2'!$E97,'2nd Run'!$H:$H,0),2)),"")</f>
        <v/>
      </c>
      <c r="C97" s="196" t="str">
        <f t="array" ref="C97">IFERROR(IF(D97="","",INDEX('2nd Run'!$A:$H,MATCH('Open 2'!$E97,'2nd Run'!$H:$H,0),3)),"")</f>
        <v/>
      </c>
      <c r="D97" s="82" t="str">
        <f>IFERROR(IF(AND(SMALL('2nd Run'!H:H,M97)&gt;1000,SMALL('2nd Run'!H:H,M97)&lt;3000),"nt",IF(SMALL('2nd Run'!H:H,M97)&gt;3000,"",SMALL('2nd Run'!H:H,M97))),"")</f>
        <v/>
      </c>
      <c r="E97" s="292" t="str">
        <f>IF(D97="nt",IFERROR(SMALL('2nd Run'!H:H,M97),""),IF(D97&gt;3000,"",IFERROR(SMALL('2nd Run'!H:H,M97),"")))</f>
        <v/>
      </c>
      <c r="F97" s="202"/>
      <c r="G97" s="200" t="str">
        <f t="shared" si="1"/>
        <v/>
      </c>
      <c r="H97" s="201" t="str">
        <f>IFERROR(VLOOKUP(D97,'2nd Run'!$S$4:$U$32,3,FALSE),"")</f>
        <v/>
      </c>
      <c r="I97" s="72"/>
      <c r="J97" s="72"/>
      <c r="K97" s="72"/>
      <c r="L97" s="80"/>
      <c r="M97" s="80">
        <v>96</v>
      </c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 spans="1:26" ht="15.75" customHeight="1">
      <c r="A98" s="80" t="str">
        <f t="array" ref="A98">IFERROR(IF(D98="","",INDEX('2nd Run'!$A:$H,MATCH('Open 2'!$E98,'2nd Run'!$H:$H,0),1)),"")</f>
        <v/>
      </c>
      <c r="B98" s="196" t="str">
        <f t="array" ref="B98">IFERROR(IF(D98="","",INDEX('2nd Run'!$A:$H,MATCH('Open 2'!$E98,'2nd Run'!$H:$H,0),2)),"")</f>
        <v/>
      </c>
      <c r="C98" s="196" t="str">
        <f t="array" ref="C98">IFERROR(IF(D98="","",INDEX('2nd Run'!$A:$H,MATCH('Open 2'!$E98,'2nd Run'!$H:$H,0),3)),"")</f>
        <v/>
      </c>
      <c r="D98" s="82" t="str">
        <f>IFERROR(IF(AND(SMALL('2nd Run'!H:H,M98)&gt;1000,SMALL('2nd Run'!H:H,M98)&lt;3000),"nt",IF(SMALL('2nd Run'!H:H,M98)&gt;3000,"",SMALL('2nd Run'!H:H,M98))),"")</f>
        <v/>
      </c>
      <c r="E98" s="292" t="str">
        <f>IF(D98="nt",IFERROR(SMALL('2nd Run'!H:H,M98),""),IF(D98&gt;3000,"",IFERROR(SMALL('2nd Run'!H:H,M98),"")))</f>
        <v/>
      </c>
      <c r="F98" s="202"/>
      <c r="G98" s="200" t="str">
        <f t="shared" si="1"/>
        <v/>
      </c>
      <c r="H98" s="201" t="str">
        <f>IFERROR(VLOOKUP(D98,'2nd Run'!$S$4:$U$32,3,FALSE),"")</f>
        <v/>
      </c>
      <c r="I98" s="72"/>
      <c r="J98" s="72"/>
      <c r="K98" s="72"/>
      <c r="L98" s="80"/>
      <c r="M98" s="80">
        <v>97</v>
      </c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 spans="1:26" ht="15.75" customHeight="1">
      <c r="A99" s="80" t="str">
        <f t="array" ref="A99">IFERROR(IF(D99="","",INDEX('2nd Run'!$A:$H,MATCH('Open 2'!$E99,'2nd Run'!$H:$H,0),1)),"")</f>
        <v/>
      </c>
      <c r="B99" s="196" t="str">
        <f t="array" ref="B99">IFERROR(IF(D99="","",INDEX('2nd Run'!$A:$H,MATCH('Open 2'!$E99,'2nd Run'!$H:$H,0),2)),"")</f>
        <v/>
      </c>
      <c r="C99" s="196" t="str">
        <f t="array" ref="C99">IFERROR(IF(D99="","",INDEX('2nd Run'!$A:$H,MATCH('Open 2'!$E99,'2nd Run'!$H:$H,0),3)),"")</f>
        <v/>
      </c>
      <c r="D99" s="82" t="str">
        <f>IFERROR(IF(AND(SMALL('2nd Run'!H:H,M99)&gt;1000,SMALL('2nd Run'!H:H,M99)&lt;3000),"nt",IF(SMALL('2nd Run'!H:H,M99)&gt;3000,"",SMALL('2nd Run'!H:H,M99))),"")</f>
        <v/>
      </c>
      <c r="E99" s="292" t="str">
        <f>IF(D99="nt",IFERROR(SMALL('2nd Run'!H:H,M99),""),IF(D99&gt;3000,"",IFERROR(SMALL('2nd Run'!H:H,M99),"")))</f>
        <v/>
      </c>
      <c r="F99" s="202"/>
      <c r="G99" s="200" t="str">
        <f t="shared" si="1"/>
        <v/>
      </c>
      <c r="H99" s="201" t="str">
        <f>IFERROR(VLOOKUP(D99,'2nd Run'!$S$4:$U$32,3,FALSE),"")</f>
        <v/>
      </c>
      <c r="I99" s="72"/>
      <c r="J99" s="72"/>
      <c r="K99" s="72"/>
      <c r="L99" s="80"/>
      <c r="M99" s="80">
        <v>98</v>
      </c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 spans="1:26" ht="15.75" customHeight="1">
      <c r="A100" s="80" t="str">
        <f t="array" ref="A100">IFERROR(IF(D100="","",INDEX('2nd Run'!$A:$H,MATCH('Open 2'!$E100,'2nd Run'!$H:$H,0),1)),"")</f>
        <v/>
      </c>
      <c r="B100" s="196" t="str">
        <f t="array" ref="B100">IFERROR(IF(D100="","",INDEX('2nd Run'!$A:$H,MATCH('Open 2'!$E100,'2nd Run'!$H:$H,0),2)),"")</f>
        <v/>
      </c>
      <c r="C100" s="196" t="str">
        <f t="array" ref="C100">IFERROR(IF(D100="","",INDEX('2nd Run'!$A:$H,MATCH('Open 2'!$E100,'2nd Run'!$H:$H,0),3)),"")</f>
        <v/>
      </c>
      <c r="D100" s="82" t="str">
        <f>IFERROR(IF(AND(SMALL('2nd Run'!H:H,M100)&gt;1000,SMALL('2nd Run'!H:H,M100)&lt;3000),"nt",IF(SMALL('2nd Run'!H:H,M100)&gt;3000,"",SMALL('2nd Run'!H:H,M100))),"")</f>
        <v/>
      </c>
      <c r="E100" s="292" t="str">
        <f>IF(D100="nt",IFERROR(SMALL('2nd Run'!H:H,M100),""),IF(D100&gt;3000,"",IFERROR(SMALL('2nd Run'!H:H,M100),"")))</f>
        <v/>
      </c>
      <c r="F100" s="202"/>
      <c r="G100" s="200" t="str">
        <f t="shared" si="1"/>
        <v/>
      </c>
      <c r="H100" s="201" t="str">
        <f>IFERROR(VLOOKUP(D100,'2nd Run'!$S$4:$U$32,3,FALSE),"")</f>
        <v/>
      </c>
      <c r="I100" s="72"/>
      <c r="J100" s="72"/>
      <c r="K100" s="72"/>
      <c r="L100" s="80"/>
      <c r="M100" s="80">
        <v>99</v>
      </c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 spans="1:26" ht="15.75" customHeight="1">
      <c r="A101" s="80" t="str">
        <f t="array" ref="A101">IFERROR(IF(D101="","",INDEX('2nd Run'!$A:$H,MATCH('Open 2'!$E101,'2nd Run'!$H:$H,0),1)),"")</f>
        <v/>
      </c>
      <c r="B101" s="196" t="str">
        <f t="array" ref="B101">IFERROR(IF(D101="","",INDEX('2nd Run'!$A:$H,MATCH('Open 2'!$E101,'2nd Run'!$H:$H,0),2)),"")</f>
        <v/>
      </c>
      <c r="C101" s="196" t="str">
        <f t="array" ref="C101">IFERROR(IF(D101="","",INDEX('2nd Run'!$A:$H,MATCH('Open 2'!$E101,'2nd Run'!$H:$H,0),3)),"")</f>
        <v/>
      </c>
      <c r="D101" s="82" t="str">
        <f>IFERROR(IF(AND(SMALL('2nd Run'!H:H,M101)&gt;1000,SMALL('2nd Run'!H:H,M101)&lt;3000),"nt",IF(SMALL('2nd Run'!H:H,M101)&gt;3000,"",SMALL('2nd Run'!H:H,M101))),"")</f>
        <v/>
      </c>
      <c r="E101" s="292" t="str">
        <f>IF(D101="nt",IFERROR(SMALL('2nd Run'!H:H,M101),""),IF(D101&gt;3000,"",IFERROR(SMALL('2nd Run'!H:H,M101),"")))</f>
        <v/>
      </c>
      <c r="F101" s="202"/>
      <c r="G101" s="200" t="str">
        <f t="shared" si="1"/>
        <v/>
      </c>
      <c r="H101" s="201" t="str">
        <f>IFERROR(VLOOKUP(D101,'2nd Run'!$S$4:$U$32,3,FALSE),"")</f>
        <v/>
      </c>
      <c r="I101" s="72"/>
      <c r="J101" s="72"/>
      <c r="K101" s="72"/>
      <c r="L101" s="80"/>
      <c r="M101" s="80">
        <v>100</v>
      </c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 spans="1:26" ht="15.75" customHeight="1">
      <c r="A102" s="80" t="str">
        <f t="array" ref="A102">IFERROR(IF(D102="","",INDEX('2nd Run'!$A:$H,MATCH('Open 2'!$E102,'2nd Run'!$H:$H,0),1)),"")</f>
        <v/>
      </c>
      <c r="B102" s="196" t="str">
        <f t="array" ref="B102">IFERROR(IF(D102="","",INDEX('2nd Run'!$A:$H,MATCH('Open 2'!$E102,'2nd Run'!$H:$H,0),2)),"")</f>
        <v/>
      </c>
      <c r="C102" s="196" t="str">
        <f t="array" ref="C102">IFERROR(IF(D102="","",INDEX('2nd Run'!$A:$H,MATCH('Open 2'!$E102,'2nd Run'!$H:$H,0),3)),"")</f>
        <v/>
      </c>
      <c r="D102" s="82" t="str">
        <f>IFERROR(IF(AND(SMALL('2nd Run'!H:H,M102)&gt;1000,SMALL('2nd Run'!H:H,M102)&lt;3000),"nt",IF(SMALL('2nd Run'!H:H,M102)&gt;3000,"",SMALL('2nd Run'!H:H,M102))),"")</f>
        <v/>
      </c>
      <c r="E102" s="292" t="str">
        <f>IF(D102="nt",IFERROR(SMALL('2nd Run'!H:H,M102),""),IF(D102&gt;3000,"",IFERROR(SMALL('2nd Run'!H:H,M102),"")))</f>
        <v/>
      </c>
      <c r="F102" s="202"/>
      <c r="G102" s="200" t="str">
        <f t="shared" si="1"/>
        <v/>
      </c>
      <c r="H102" s="201" t="str">
        <f>IFERROR(VLOOKUP(D102,'2nd Run'!$S$4:$U$32,3,FALSE),"")</f>
        <v/>
      </c>
      <c r="I102" s="72"/>
      <c r="J102" s="72"/>
      <c r="K102" s="72"/>
      <c r="L102" s="80"/>
      <c r="M102" s="80">
        <v>101</v>
      </c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 spans="1:26" ht="15.75" customHeight="1">
      <c r="A103" s="80" t="str">
        <f t="array" ref="A103">IFERROR(IF(D103="","",INDEX('2nd Run'!$A:$H,MATCH('Open 2'!$E103,'2nd Run'!$H:$H,0),1)),"")</f>
        <v/>
      </c>
      <c r="B103" s="196" t="str">
        <f t="array" ref="B103">IFERROR(IF(D103="","",INDEX('2nd Run'!$A:$H,MATCH('Open 2'!$E103,'2nd Run'!$H:$H,0),2)),"")</f>
        <v/>
      </c>
      <c r="C103" s="196" t="str">
        <f t="array" ref="C103">IFERROR(IF(D103="","",INDEX('2nd Run'!$A:$H,MATCH('Open 2'!$E103,'2nd Run'!$H:$H,0),3)),"")</f>
        <v/>
      </c>
      <c r="D103" s="82" t="str">
        <f>IFERROR(IF(AND(SMALL('2nd Run'!H:H,M103)&gt;1000,SMALL('2nd Run'!H:H,M103)&lt;3000),"nt",IF(SMALL('2nd Run'!H:H,M103)&gt;3000,"",SMALL('2nd Run'!H:H,M103))),"")</f>
        <v/>
      </c>
      <c r="E103" s="292" t="str">
        <f>IF(D103="nt",IFERROR(SMALL('2nd Run'!H:H,M103),""),IF(D103&gt;3000,"",IFERROR(SMALL('2nd Run'!H:H,M103),"")))</f>
        <v/>
      </c>
      <c r="F103" s="202"/>
      <c r="G103" s="200" t="str">
        <f t="shared" si="1"/>
        <v/>
      </c>
      <c r="H103" s="201" t="str">
        <f>IFERROR(VLOOKUP(D103,'2nd Run'!$S$4:$U$32,3,FALSE),"")</f>
        <v/>
      </c>
      <c r="I103" s="72"/>
      <c r="J103" s="72"/>
      <c r="K103" s="72"/>
      <c r="L103" s="80"/>
      <c r="M103" s="80">
        <v>102</v>
      </c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 spans="1:26" ht="15.75" customHeight="1">
      <c r="A104" s="80" t="str">
        <f t="array" ref="A104">IFERROR(IF(D104="","",INDEX('2nd Run'!$A:$H,MATCH('Open 2'!$E104,'2nd Run'!$H:$H,0),1)),"")</f>
        <v/>
      </c>
      <c r="B104" s="196" t="str">
        <f t="array" ref="B104">IFERROR(IF(D104="","",INDEX('2nd Run'!$A:$H,MATCH('Open 2'!$E104,'2nd Run'!$H:$H,0),2)),"")</f>
        <v/>
      </c>
      <c r="C104" s="196" t="str">
        <f t="array" ref="C104">IFERROR(IF(D104="","",INDEX('2nd Run'!$A:$H,MATCH('Open 2'!$E104,'2nd Run'!$H:$H,0),3)),"")</f>
        <v/>
      </c>
      <c r="D104" s="82" t="str">
        <f>IFERROR(IF(AND(SMALL('2nd Run'!H:H,M104)&gt;1000,SMALL('2nd Run'!H:H,M104)&lt;3000),"nt",IF(SMALL('2nd Run'!H:H,M104)&gt;3000,"",SMALL('2nd Run'!H:H,M104))),"")</f>
        <v/>
      </c>
      <c r="E104" s="292" t="str">
        <f>IF(D104="nt",IFERROR(SMALL('2nd Run'!H:H,M104),""),IF(D104&gt;3000,"",IFERROR(SMALL('2nd Run'!H:H,M104),"")))</f>
        <v/>
      </c>
      <c r="F104" s="202"/>
      <c r="G104" s="200" t="str">
        <f t="shared" si="1"/>
        <v/>
      </c>
      <c r="H104" s="201" t="str">
        <f>IFERROR(VLOOKUP(D104,'2nd Run'!$S$4:$U$32,3,FALSE),"")</f>
        <v/>
      </c>
      <c r="I104" s="72"/>
      <c r="J104" s="72"/>
      <c r="K104" s="72"/>
      <c r="L104" s="80"/>
      <c r="M104" s="80">
        <v>103</v>
      </c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 spans="1:26" ht="15.75" customHeight="1">
      <c r="A105" s="80" t="str">
        <f t="array" ref="A105">IFERROR(IF(D105="","",INDEX('2nd Run'!$A:$H,MATCH('Open 2'!$E105,'2nd Run'!$H:$H,0),1)),"")</f>
        <v/>
      </c>
      <c r="B105" s="196" t="str">
        <f t="array" ref="B105">IFERROR(IF(D105="","",INDEX('2nd Run'!$A:$H,MATCH('Open 2'!$E105,'2nd Run'!$H:$H,0),2)),"")</f>
        <v/>
      </c>
      <c r="C105" s="196" t="str">
        <f t="array" ref="C105">IFERROR(IF(D105="","",INDEX('2nd Run'!$A:$H,MATCH('Open 2'!$E105,'2nd Run'!$H:$H,0),3)),"")</f>
        <v/>
      </c>
      <c r="D105" s="82" t="str">
        <f>IFERROR(IF(AND(SMALL('2nd Run'!H:H,M105)&gt;1000,SMALL('2nd Run'!H:H,M105)&lt;3000),"nt",IF(SMALL('2nd Run'!H:H,M105)&gt;3000,"",SMALL('2nd Run'!H:H,M105))),"")</f>
        <v/>
      </c>
      <c r="E105" s="292" t="str">
        <f>IF(D105="nt",IFERROR(SMALL('2nd Run'!H:H,M105),""),IF(D105&gt;3000,"",IFERROR(SMALL('2nd Run'!H:H,M105),"")))</f>
        <v/>
      </c>
      <c r="F105" s="202"/>
      <c r="G105" s="200" t="str">
        <f t="shared" si="1"/>
        <v/>
      </c>
      <c r="H105" s="201" t="str">
        <f>IFERROR(VLOOKUP(D105,'2nd Run'!$S$4:$U$32,3,FALSE),"")</f>
        <v/>
      </c>
      <c r="I105" s="72"/>
      <c r="J105" s="72"/>
      <c r="K105" s="72"/>
      <c r="L105" s="80"/>
      <c r="M105" s="80">
        <v>104</v>
      </c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 spans="1:26" ht="15.75" customHeight="1">
      <c r="A106" s="80" t="str">
        <f t="array" ref="A106">IFERROR(IF(D106="","",INDEX('2nd Run'!$A:$H,MATCH('Open 2'!$E106,'2nd Run'!$H:$H,0),1)),"")</f>
        <v/>
      </c>
      <c r="B106" s="196" t="str">
        <f t="array" ref="B106">IFERROR(IF(D106="","",INDEX('2nd Run'!$A:$H,MATCH('Open 2'!$E106,'2nd Run'!$H:$H,0),2)),"")</f>
        <v/>
      </c>
      <c r="C106" s="196" t="str">
        <f t="array" ref="C106">IFERROR(IF(D106="","",INDEX('2nd Run'!$A:$H,MATCH('Open 2'!$E106,'2nd Run'!$H:$H,0),3)),"")</f>
        <v/>
      </c>
      <c r="D106" s="82" t="str">
        <f>IFERROR(IF(AND(SMALL('2nd Run'!H:H,M106)&gt;1000,SMALL('2nd Run'!H:H,M106)&lt;3000),"nt",IF(SMALL('2nd Run'!H:H,M106)&gt;3000,"",SMALL('2nd Run'!H:H,M106))),"")</f>
        <v/>
      </c>
      <c r="E106" s="292" t="str">
        <f>IF(D106="nt",IFERROR(SMALL('2nd Run'!H:H,M106),""),IF(D106&gt;3000,"",IFERROR(SMALL('2nd Run'!H:H,M106),"")))</f>
        <v/>
      </c>
      <c r="F106" s="202"/>
      <c r="G106" s="200" t="str">
        <f t="shared" si="1"/>
        <v/>
      </c>
      <c r="H106" s="201" t="str">
        <f>IFERROR(VLOOKUP(D106,'2nd Run'!$S$4:$U$32,3,FALSE),"")</f>
        <v/>
      </c>
      <c r="I106" s="72"/>
      <c r="J106" s="72"/>
      <c r="K106" s="72"/>
      <c r="L106" s="80"/>
      <c r="M106" s="80">
        <v>105</v>
      </c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 spans="1:26" ht="15.75" customHeight="1">
      <c r="A107" s="80" t="str">
        <f t="array" ref="A107">IFERROR(IF(D107="","",INDEX('2nd Run'!$A:$H,MATCH('Open 2'!$E107,'2nd Run'!$H:$H,0),1)),"")</f>
        <v/>
      </c>
      <c r="B107" s="196" t="str">
        <f t="array" ref="B107">IFERROR(IF(D107="","",INDEX('2nd Run'!$A:$H,MATCH('Open 2'!$E107,'2nd Run'!$H:$H,0),2)),"")</f>
        <v/>
      </c>
      <c r="C107" s="196" t="str">
        <f t="array" ref="C107">IFERROR(IF(D107="","",INDEX('2nd Run'!$A:$H,MATCH('Open 2'!$E107,'2nd Run'!$H:$H,0),3)),"")</f>
        <v/>
      </c>
      <c r="D107" s="82" t="str">
        <f>IFERROR(IF(AND(SMALL('2nd Run'!H:H,M107)&gt;1000,SMALL('2nd Run'!H:H,M107)&lt;3000),"nt",IF(SMALL('2nd Run'!H:H,M107)&gt;3000,"",SMALL('2nd Run'!H:H,M107))),"")</f>
        <v/>
      </c>
      <c r="E107" s="292" t="str">
        <f>IF(D107="nt",IFERROR(SMALL('2nd Run'!H:H,M107),""),IF(D107&gt;3000,"",IFERROR(SMALL('2nd Run'!H:H,M107),"")))</f>
        <v/>
      </c>
      <c r="F107" s="202"/>
      <c r="G107" s="200" t="str">
        <f t="shared" si="1"/>
        <v/>
      </c>
      <c r="H107" s="201" t="str">
        <f>IFERROR(VLOOKUP(D107,'2nd Run'!$S$4:$U$32,3,FALSE),"")</f>
        <v/>
      </c>
      <c r="I107" s="72"/>
      <c r="J107" s="72"/>
      <c r="K107" s="72"/>
      <c r="L107" s="80"/>
      <c r="M107" s="80">
        <v>106</v>
      </c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 spans="1:26" ht="15.75" customHeight="1">
      <c r="A108" s="80" t="str">
        <f t="array" ref="A108">IFERROR(IF(D108="","",INDEX('2nd Run'!$A:$H,MATCH('Open 2'!$E108,'2nd Run'!$H:$H,0),1)),"")</f>
        <v/>
      </c>
      <c r="B108" s="196" t="str">
        <f t="array" ref="B108">IFERROR(IF(D108="","",INDEX('2nd Run'!$A:$H,MATCH('Open 2'!$E108,'2nd Run'!$H:$H,0),2)),"")</f>
        <v/>
      </c>
      <c r="C108" s="196" t="str">
        <f t="array" ref="C108">IFERROR(IF(D108="","",INDEX('2nd Run'!$A:$H,MATCH('Open 2'!$E108,'2nd Run'!$H:$H,0),3)),"")</f>
        <v/>
      </c>
      <c r="D108" s="82" t="str">
        <f>IFERROR(IF(AND(SMALL('2nd Run'!H:H,M108)&gt;1000,SMALL('2nd Run'!H:H,M108)&lt;3000),"nt",IF(SMALL('2nd Run'!H:H,M108)&gt;3000,"",SMALL('2nd Run'!H:H,M108))),"")</f>
        <v/>
      </c>
      <c r="E108" s="292" t="str">
        <f>IF(D108="nt",IFERROR(SMALL('2nd Run'!H:H,M108),""),IF(D108&gt;3000,"",IFERROR(SMALL('2nd Run'!H:H,M108),"")))</f>
        <v/>
      </c>
      <c r="F108" s="202"/>
      <c r="G108" s="200" t="str">
        <f t="shared" si="1"/>
        <v/>
      </c>
      <c r="H108" s="201" t="str">
        <f>IFERROR(VLOOKUP(D108,'2nd Run'!$S$4:$U$32,3,FALSE),"")</f>
        <v/>
      </c>
      <c r="I108" s="72"/>
      <c r="J108" s="72"/>
      <c r="K108" s="72"/>
      <c r="L108" s="80"/>
      <c r="M108" s="80">
        <v>107</v>
      </c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 spans="1:26" ht="15.75" customHeight="1">
      <c r="A109" s="80" t="str">
        <f t="array" ref="A109">IFERROR(IF(D109="","",INDEX('2nd Run'!$A:$H,MATCH('Open 2'!$E109,'2nd Run'!$H:$H,0),1)),"")</f>
        <v/>
      </c>
      <c r="B109" s="196" t="str">
        <f t="array" ref="B109">IFERROR(IF(D109="","",INDEX('2nd Run'!$A:$H,MATCH('Open 2'!$E109,'2nd Run'!$H:$H,0),2)),"")</f>
        <v/>
      </c>
      <c r="C109" s="196" t="str">
        <f t="array" ref="C109">IFERROR(IF(D109="","",INDEX('2nd Run'!$A:$H,MATCH('Open 2'!$E109,'2nd Run'!$H:$H,0),3)),"")</f>
        <v/>
      </c>
      <c r="D109" s="82" t="str">
        <f>IFERROR(IF(AND(SMALL('2nd Run'!H:H,M109)&gt;1000,SMALL('2nd Run'!H:H,M109)&lt;3000),"nt",IF(SMALL('2nd Run'!H:H,M109)&gt;3000,"",SMALL('2nd Run'!H:H,M109))),"")</f>
        <v/>
      </c>
      <c r="E109" s="292" t="str">
        <f>IF(D109="nt",IFERROR(SMALL('2nd Run'!H:H,M109),""),IF(D109&gt;3000,"",IFERROR(SMALL('2nd Run'!H:H,M109),"")))</f>
        <v/>
      </c>
      <c r="F109" s="202"/>
      <c r="G109" s="200" t="str">
        <f t="shared" si="1"/>
        <v/>
      </c>
      <c r="H109" s="201" t="str">
        <f>IFERROR(VLOOKUP(D109,'2nd Run'!$S$4:$U$32,3,FALSE),"")</f>
        <v/>
      </c>
      <c r="I109" s="72"/>
      <c r="J109" s="72"/>
      <c r="K109" s="72"/>
      <c r="L109" s="80"/>
      <c r="M109" s="80">
        <v>108</v>
      </c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 spans="1:26" ht="15.75" customHeight="1">
      <c r="A110" s="80" t="str">
        <f t="array" ref="A110">IFERROR(IF(D110="","",INDEX('2nd Run'!$A:$H,MATCH('Open 2'!$E110,'2nd Run'!$H:$H,0),1)),"")</f>
        <v/>
      </c>
      <c r="B110" s="196" t="str">
        <f t="array" ref="B110">IFERROR(IF(D110="","",INDEX('2nd Run'!$A:$H,MATCH('Open 2'!$E110,'2nd Run'!$H:$H,0),2)),"")</f>
        <v/>
      </c>
      <c r="C110" s="196" t="str">
        <f t="array" ref="C110">IFERROR(IF(D110="","",INDEX('2nd Run'!$A:$H,MATCH('Open 2'!$E110,'2nd Run'!$H:$H,0),3)),"")</f>
        <v/>
      </c>
      <c r="D110" s="82" t="str">
        <f>IFERROR(IF(AND(SMALL('2nd Run'!H:H,M110)&gt;1000,SMALL('2nd Run'!H:H,M110)&lt;3000),"nt",IF(SMALL('2nd Run'!H:H,M110)&gt;3000,"",SMALL('2nd Run'!H:H,M110))),"")</f>
        <v/>
      </c>
      <c r="E110" s="292" t="str">
        <f>IF(D110="nt",IFERROR(SMALL('2nd Run'!H:H,M110),""),IF(D110&gt;3000,"",IFERROR(SMALL('2nd Run'!H:H,M110),"")))</f>
        <v/>
      </c>
      <c r="F110" s="202"/>
      <c r="G110" s="200" t="str">
        <f t="shared" si="1"/>
        <v/>
      </c>
      <c r="H110" s="201" t="str">
        <f>IFERROR(VLOOKUP(D110,'2nd Run'!$S$4:$U$32,3,FALSE),"")</f>
        <v/>
      </c>
      <c r="I110" s="72"/>
      <c r="J110" s="72"/>
      <c r="K110" s="72"/>
      <c r="L110" s="80"/>
      <c r="M110" s="80">
        <v>109</v>
      </c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 spans="1:26" ht="15.75" customHeight="1">
      <c r="A111" s="80" t="str">
        <f t="array" ref="A111">IFERROR(IF(D111="","",INDEX('2nd Run'!$A:$H,MATCH('Open 2'!$E111,'2nd Run'!$H:$H,0),1)),"")</f>
        <v/>
      </c>
      <c r="B111" s="196" t="str">
        <f t="array" ref="B111">IFERROR(IF(D111="","",INDEX('2nd Run'!$A:$H,MATCH('Open 2'!$E111,'2nd Run'!$H:$H,0),2)),"")</f>
        <v/>
      </c>
      <c r="C111" s="196" t="str">
        <f t="array" ref="C111">IFERROR(IF(D111="","",INDEX('2nd Run'!$A:$H,MATCH('Open 2'!$E111,'2nd Run'!$H:$H,0),3)),"")</f>
        <v/>
      </c>
      <c r="D111" s="82" t="str">
        <f>IFERROR(IF(AND(SMALL('2nd Run'!H:H,M111)&gt;1000,SMALL('2nd Run'!H:H,M111)&lt;3000),"nt",IF(SMALL('2nd Run'!H:H,M111)&gt;3000,"",SMALL('2nd Run'!H:H,M111))),"")</f>
        <v/>
      </c>
      <c r="E111" s="292" t="str">
        <f>IF(D111="nt",IFERROR(SMALL('2nd Run'!H:H,M111),""),IF(D111&gt;3000,"",IFERROR(SMALL('2nd Run'!H:H,M111),"")))</f>
        <v/>
      </c>
      <c r="F111" s="202"/>
      <c r="G111" s="200" t="str">
        <f t="shared" si="1"/>
        <v/>
      </c>
      <c r="H111" s="201" t="str">
        <f>IFERROR(VLOOKUP(D111,'2nd Run'!$S$4:$U$32,3,FALSE),"")</f>
        <v/>
      </c>
      <c r="I111" s="72"/>
      <c r="J111" s="72"/>
      <c r="K111" s="72"/>
      <c r="L111" s="80"/>
      <c r="M111" s="80">
        <v>110</v>
      </c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 spans="1:26" ht="15.75" customHeight="1">
      <c r="A112" s="80" t="str">
        <f t="array" ref="A112">IFERROR(IF(D112="","",INDEX('2nd Run'!$A:$H,MATCH('Open 2'!$E112,'2nd Run'!$H:$H,0),1)),"")</f>
        <v/>
      </c>
      <c r="B112" s="196" t="str">
        <f t="array" ref="B112">IFERROR(IF(D112="","",INDEX('2nd Run'!$A:$H,MATCH('Open 2'!$E112,'2nd Run'!$H:$H,0),2)),"")</f>
        <v/>
      </c>
      <c r="C112" s="196" t="str">
        <f t="array" ref="C112">IFERROR(IF(D112="","",INDEX('2nd Run'!$A:$H,MATCH('Open 2'!$E112,'2nd Run'!$H:$H,0),3)),"")</f>
        <v/>
      </c>
      <c r="D112" s="82" t="str">
        <f>IFERROR(IF(AND(SMALL('2nd Run'!H:H,M112)&gt;1000,SMALL('2nd Run'!H:H,M112)&lt;3000),"nt",IF(SMALL('2nd Run'!H:H,M112)&gt;3000,"",SMALL('2nd Run'!H:H,M112))),"")</f>
        <v/>
      </c>
      <c r="E112" s="292" t="str">
        <f>IF(D112="nt",IFERROR(SMALL('2nd Run'!H:H,M112),""),IF(D112&gt;3000,"",IFERROR(SMALL('2nd Run'!H:H,M112),"")))</f>
        <v/>
      </c>
      <c r="F112" s="202"/>
      <c r="G112" s="200" t="str">
        <f t="shared" si="1"/>
        <v/>
      </c>
      <c r="H112" s="201" t="str">
        <f>IFERROR(VLOOKUP(D112,'2nd Run'!$S$4:$U$32,3,FALSE),"")</f>
        <v/>
      </c>
      <c r="I112" s="72"/>
      <c r="J112" s="72"/>
      <c r="K112" s="72"/>
      <c r="L112" s="80"/>
      <c r="M112" s="80">
        <v>111</v>
      </c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spans="1:26" ht="15.75" customHeight="1">
      <c r="A113" s="80" t="str">
        <f t="array" ref="A113">IFERROR(IF(D113="","",INDEX('2nd Run'!$A:$H,MATCH('Open 2'!$E113,'2nd Run'!$H:$H,0),1)),"")</f>
        <v/>
      </c>
      <c r="B113" s="196" t="str">
        <f t="array" ref="B113">IFERROR(IF(D113="","",INDEX('2nd Run'!$A:$H,MATCH('Open 2'!$E113,'2nd Run'!$H:$H,0),2)),"")</f>
        <v/>
      </c>
      <c r="C113" s="196" t="str">
        <f t="array" ref="C113">IFERROR(IF(D113="","",INDEX('2nd Run'!$A:$H,MATCH('Open 2'!$E113,'2nd Run'!$H:$H,0),3)),"")</f>
        <v/>
      </c>
      <c r="D113" s="82" t="str">
        <f>IFERROR(IF(AND(SMALL('2nd Run'!H:H,M113)&gt;1000,SMALL('2nd Run'!H:H,M113)&lt;3000),"nt",IF(SMALL('2nd Run'!H:H,M113)&gt;3000,"",SMALL('2nd Run'!H:H,M113))),"")</f>
        <v/>
      </c>
      <c r="E113" s="292" t="str">
        <f>IF(D113="nt",IFERROR(SMALL('2nd Run'!H:H,M113),""),IF(D113&gt;3000,"",IFERROR(SMALL('2nd Run'!H:H,M113),"")))</f>
        <v/>
      </c>
      <c r="F113" s="202"/>
      <c r="G113" s="200" t="str">
        <f t="shared" si="1"/>
        <v/>
      </c>
      <c r="H113" s="201" t="str">
        <f>IFERROR(VLOOKUP(D113,'2nd Run'!$S$4:$U$32,3,FALSE),"")</f>
        <v/>
      </c>
      <c r="I113" s="72"/>
      <c r="J113" s="72"/>
      <c r="K113" s="72"/>
      <c r="L113" s="80"/>
      <c r="M113" s="80">
        <v>112</v>
      </c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spans="1:26" ht="15.75" customHeight="1">
      <c r="A114" s="80" t="str">
        <f t="array" ref="A114">IFERROR(IF(D114="","",INDEX('2nd Run'!$A:$H,MATCH('Open 2'!$E114,'2nd Run'!$H:$H,0),1)),"")</f>
        <v/>
      </c>
      <c r="B114" s="196" t="str">
        <f t="array" ref="B114">IFERROR(IF(D114="","",INDEX('2nd Run'!$A:$H,MATCH('Open 2'!$E114,'2nd Run'!$H:$H,0),2)),"")</f>
        <v/>
      </c>
      <c r="C114" s="196" t="str">
        <f t="array" ref="C114">IFERROR(IF(D114="","",INDEX('2nd Run'!$A:$H,MATCH('Open 2'!$E114,'2nd Run'!$H:$H,0),3)),"")</f>
        <v/>
      </c>
      <c r="D114" s="82" t="str">
        <f>IFERROR(IF(AND(SMALL('2nd Run'!H:H,M114)&gt;1000,SMALL('2nd Run'!H:H,M114)&lt;3000),"nt",IF(SMALL('2nd Run'!H:H,M114)&gt;3000,"",SMALL('2nd Run'!H:H,M114))),"")</f>
        <v/>
      </c>
      <c r="E114" s="292" t="str">
        <f>IF(D114="nt",IFERROR(SMALL('2nd Run'!H:H,M114),""),IF(D114&gt;3000,"",IFERROR(SMALL('2nd Run'!H:H,M114),"")))</f>
        <v/>
      </c>
      <c r="F114" s="202"/>
      <c r="G114" s="200" t="str">
        <f t="shared" si="1"/>
        <v/>
      </c>
      <c r="H114" s="201" t="str">
        <f>IFERROR(VLOOKUP(D114,'2nd Run'!$S$4:$U$32,3,FALSE),"")</f>
        <v/>
      </c>
      <c r="I114" s="72"/>
      <c r="J114" s="72"/>
      <c r="K114" s="72"/>
      <c r="L114" s="80"/>
      <c r="M114" s="80">
        <v>113</v>
      </c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spans="1:26" ht="15.75" customHeight="1">
      <c r="A115" s="80" t="str">
        <f t="array" ref="A115">IFERROR(IF(D115="","",INDEX('2nd Run'!$A:$H,MATCH('Open 2'!$E115,'2nd Run'!$H:$H,0),1)),"")</f>
        <v/>
      </c>
      <c r="B115" s="196" t="str">
        <f t="array" ref="B115">IFERROR(IF(D115="","",INDEX('2nd Run'!$A:$H,MATCH('Open 2'!$E115,'2nd Run'!$H:$H,0),2)),"")</f>
        <v/>
      </c>
      <c r="C115" s="196" t="str">
        <f t="array" ref="C115">IFERROR(IF(D115="","",INDEX('2nd Run'!$A:$H,MATCH('Open 2'!$E115,'2nd Run'!$H:$H,0),3)),"")</f>
        <v/>
      </c>
      <c r="D115" s="82" t="str">
        <f>IFERROR(IF(AND(SMALL('2nd Run'!H:H,M115)&gt;1000,SMALL('2nd Run'!H:H,M115)&lt;3000),"nt",IF(SMALL('2nd Run'!H:H,M115)&gt;3000,"",SMALL('2nd Run'!H:H,M115))),"")</f>
        <v/>
      </c>
      <c r="E115" s="292" t="str">
        <f>IF(D115="nt",IFERROR(SMALL('2nd Run'!H:H,M115),""),IF(D115&gt;3000,"",IFERROR(SMALL('2nd Run'!H:H,M115),"")))</f>
        <v/>
      </c>
      <c r="F115" s="202"/>
      <c r="G115" s="200" t="str">
        <f t="shared" si="1"/>
        <v/>
      </c>
      <c r="H115" s="201" t="str">
        <f>IFERROR(VLOOKUP(D115,'2nd Run'!$S$4:$U$32,3,FALSE),"")</f>
        <v/>
      </c>
      <c r="I115" s="72"/>
      <c r="J115" s="72"/>
      <c r="K115" s="72"/>
      <c r="L115" s="80"/>
      <c r="M115" s="80">
        <v>114</v>
      </c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spans="1:26" ht="15.75" customHeight="1">
      <c r="A116" s="80" t="str">
        <f t="array" ref="A116">IFERROR(IF(D116="","",INDEX('2nd Run'!$A:$H,MATCH('Open 2'!$E116,'2nd Run'!$H:$H,0),1)),"")</f>
        <v/>
      </c>
      <c r="B116" s="196" t="str">
        <f t="array" ref="B116">IFERROR(IF(D116="","",INDEX('2nd Run'!$A:$H,MATCH('Open 2'!$E116,'2nd Run'!$H:$H,0),2)),"")</f>
        <v/>
      </c>
      <c r="C116" s="196" t="str">
        <f t="array" ref="C116">IFERROR(IF(D116="","",INDEX('2nd Run'!$A:$H,MATCH('Open 2'!$E116,'2nd Run'!$H:$H,0),3)),"")</f>
        <v/>
      </c>
      <c r="D116" s="82" t="str">
        <f>IFERROR(IF(AND(SMALL('2nd Run'!H:H,M116)&gt;1000,SMALL('2nd Run'!H:H,M116)&lt;3000),"nt",IF(SMALL('2nd Run'!H:H,M116)&gt;3000,"",SMALL('2nd Run'!H:H,M116))),"")</f>
        <v/>
      </c>
      <c r="E116" s="292" t="str">
        <f>IF(D116="nt",IFERROR(SMALL('2nd Run'!H:H,M116),""),IF(D116&gt;3000,"",IFERROR(SMALL('2nd Run'!H:H,M116),"")))</f>
        <v/>
      </c>
      <c r="F116" s="202"/>
      <c r="G116" s="200" t="str">
        <f t="shared" si="1"/>
        <v/>
      </c>
      <c r="H116" s="201" t="str">
        <f>IFERROR(VLOOKUP(D116,'2nd Run'!$S$4:$U$32,3,FALSE),"")</f>
        <v/>
      </c>
      <c r="I116" s="72"/>
      <c r="J116" s="72"/>
      <c r="K116" s="72"/>
      <c r="L116" s="80"/>
      <c r="M116" s="80">
        <v>115</v>
      </c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spans="1:26" ht="15.75" customHeight="1">
      <c r="A117" s="80" t="str">
        <f t="array" ref="A117">IFERROR(IF(D117="","",INDEX('2nd Run'!$A:$H,MATCH('Open 2'!$E117,'2nd Run'!$H:$H,0),1)),"")</f>
        <v/>
      </c>
      <c r="B117" s="196" t="str">
        <f t="array" ref="B117">IFERROR(IF(D117="","",INDEX('2nd Run'!$A:$H,MATCH('Open 2'!$E117,'2nd Run'!$H:$H,0),2)),"")</f>
        <v/>
      </c>
      <c r="C117" s="196" t="str">
        <f t="array" ref="C117">IFERROR(IF(D117="","",INDEX('2nd Run'!$A:$H,MATCH('Open 2'!$E117,'2nd Run'!$H:$H,0),3)),"")</f>
        <v/>
      </c>
      <c r="D117" s="82" t="str">
        <f>IFERROR(IF(AND(SMALL('2nd Run'!H:H,M117)&gt;1000,SMALL('2nd Run'!H:H,M117)&lt;3000),"nt",IF(SMALL('2nd Run'!H:H,M117)&gt;3000,"",SMALL('2nd Run'!H:H,M117))),"")</f>
        <v/>
      </c>
      <c r="E117" s="292" t="str">
        <f>IF(D117="nt",IFERROR(SMALL('2nd Run'!H:H,M117),""),IF(D117&gt;3000,"",IFERROR(SMALL('2nd Run'!H:H,M117),"")))</f>
        <v/>
      </c>
      <c r="F117" s="202"/>
      <c r="G117" s="200" t="str">
        <f t="shared" si="1"/>
        <v/>
      </c>
      <c r="H117" s="201" t="str">
        <f>IFERROR(VLOOKUP(D117,'2nd Run'!$S$4:$U$32,3,FALSE),"")</f>
        <v/>
      </c>
      <c r="I117" s="72"/>
      <c r="J117" s="72"/>
      <c r="K117" s="72"/>
      <c r="L117" s="80"/>
      <c r="M117" s="80">
        <v>116</v>
      </c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 spans="1:26" ht="15.75" customHeight="1">
      <c r="A118" s="80" t="str">
        <f t="array" ref="A118">IFERROR(IF(D118="","",INDEX('2nd Run'!$A:$H,MATCH('Open 2'!$E118,'2nd Run'!$H:$H,0),1)),"")</f>
        <v/>
      </c>
      <c r="B118" s="196" t="str">
        <f t="array" ref="B118">IFERROR(IF(D118="","",INDEX('2nd Run'!$A:$H,MATCH('Open 2'!$E118,'2nd Run'!$H:$H,0),2)),"")</f>
        <v/>
      </c>
      <c r="C118" s="196" t="str">
        <f t="array" ref="C118">IFERROR(IF(D118="","",INDEX('2nd Run'!$A:$H,MATCH('Open 2'!$E118,'2nd Run'!$H:$H,0),3)),"")</f>
        <v/>
      </c>
      <c r="D118" s="82" t="str">
        <f>IFERROR(IF(AND(SMALL('2nd Run'!H:H,M118)&gt;1000,SMALL('2nd Run'!H:H,M118)&lt;3000),"nt",IF(SMALL('2nd Run'!H:H,M118)&gt;3000,"",SMALL('2nd Run'!H:H,M118))),"")</f>
        <v/>
      </c>
      <c r="E118" s="292" t="str">
        <f>IF(D118="nt",IFERROR(SMALL('2nd Run'!H:H,M118),""),IF(D118&gt;3000,"",IFERROR(SMALL('2nd Run'!H:H,M118),"")))</f>
        <v/>
      </c>
      <c r="F118" s="202"/>
      <c r="G118" s="200" t="str">
        <f t="shared" si="1"/>
        <v/>
      </c>
      <c r="H118" s="201" t="str">
        <f>IFERROR(VLOOKUP(D118,'2nd Run'!$S$4:$U$32,3,FALSE),"")</f>
        <v/>
      </c>
      <c r="I118" s="72"/>
      <c r="J118" s="72"/>
      <c r="K118" s="72"/>
      <c r="L118" s="80"/>
      <c r="M118" s="80">
        <v>117</v>
      </c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 spans="1:26" ht="15.75" customHeight="1">
      <c r="A119" s="80" t="str">
        <f t="array" ref="A119">IFERROR(IF(D119="","",INDEX('2nd Run'!$A:$H,MATCH('Open 2'!$E119,'2nd Run'!$H:$H,0),1)),"")</f>
        <v/>
      </c>
      <c r="B119" s="196" t="str">
        <f t="array" ref="B119">IFERROR(IF(D119="","",INDEX('2nd Run'!$A:$H,MATCH('Open 2'!$E119,'2nd Run'!$H:$H,0),2)),"")</f>
        <v/>
      </c>
      <c r="C119" s="196" t="str">
        <f t="array" ref="C119">IFERROR(IF(D119="","",INDEX('2nd Run'!$A:$H,MATCH('Open 2'!$E119,'2nd Run'!$H:$H,0),3)),"")</f>
        <v/>
      </c>
      <c r="D119" s="82" t="str">
        <f>IFERROR(IF(AND(SMALL('2nd Run'!H:H,M119)&gt;1000,SMALL('2nd Run'!H:H,M119)&lt;3000),"nt",IF(SMALL('2nd Run'!H:H,M119)&gt;3000,"",SMALL('2nd Run'!H:H,M119))),"")</f>
        <v/>
      </c>
      <c r="E119" s="292" t="str">
        <f>IF(D119="nt",IFERROR(SMALL('2nd Run'!H:H,M119),""),IF(D119&gt;3000,"",IFERROR(SMALL('2nd Run'!H:H,M119),"")))</f>
        <v/>
      </c>
      <c r="F119" s="202"/>
      <c r="G119" s="200" t="str">
        <f t="shared" si="1"/>
        <v/>
      </c>
      <c r="H119" s="201" t="str">
        <f>IFERROR(VLOOKUP(D119,'2nd Run'!$S$4:$U$32,3,FALSE),"")</f>
        <v/>
      </c>
      <c r="I119" s="72"/>
      <c r="J119" s="72"/>
      <c r="K119" s="72"/>
      <c r="L119" s="80"/>
      <c r="M119" s="80">
        <v>118</v>
      </c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 spans="1:26" ht="15.75" customHeight="1">
      <c r="A120" s="80" t="str">
        <f t="array" ref="A120">IFERROR(IF(D120="","",INDEX('2nd Run'!$A:$H,MATCH('Open 2'!$E120,'2nd Run'!$H:$H,0),1)),"")</f>
        <v/>
      </c>
      <c r="B120" s="196" t="str">
        <f t="array" ref="B120">IFERROR(IF(D120="","",INDEX('2nd Run'!$A:$H,MATCH('Open 2'!$E120,'2nd Run'!$H:$H,0),2)),"")</f>
        <v/>
      </c>
      <c r="C120" s="196" t="str">
        <f t="array" ref="C120">IFERROR(IF(D120="","",INDEX('2nd Run'!$A:$H,MATCH('Open 2'!$E120,'2nd Run'!$H:$H,0),3)),"")</f>
        <v/>
      </c>
      <c r="D120" s="82" t="str">
        <f>IFERROR(IF(AND(SMALL('2nd Run'!H:H,M120)&gt;1000,SMALL('2nd Run'!H:H,M120)&lt;3000),"nt",IF(SMALL('2nd Run'!H:H,M120)&gt;3000,"",SMALL('2nd Run'!H:H,M120))),"")</f>
        <v/>
      </c>
      <c r="E120" s="292" t="str">
        <f>IF(D120="nt",IFERROR(SMALL('2nd Run'!H:H,M120),""),IF(D120&gt;3000,"",IFERROR(SMALL('2nd Run'!H:H,M120),"")))</f>
        <v/>
      </c>
      <c r="F120" s="202"/>
      <c r="G120" s="200" t="str">
        <f t="shared" si="1"/>
        <v/>
      </c>
      <c r="H120" s="201" t="str">
        <f>IFERROR(VLOOKUP(D120,'2nd Run'!$S$4:$U$32,3,FALSE),"")</f>
        <v/>
      </c>
      <c r="I120" s="72"/>
      <c r="J120" s="72"/>
      <c r="K120" s="72"/>
      <c r="L120" s="80"/>
      <c r="M120" s="80">
        <v>119</v>
      </c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 spans="1:26" ht="15.75" customHeight="1">
      <c r="A121" s="80" t="str">
        <f t="array" ref="A121">IFERROR(IF(D121="","",INDEX('2nd Run'!$A:$H,MATCH('Open 2'!$E121,'2nd Run'!$H:$H,0),1)),"")</f>
        <v/>
      </c>
      <c r="B121" s="196" t="str">
        <f t="array" ref="B121">IFERROR(IF(D121="","",INDEX('2nd Run'!$A:$H,MATCH('Open 2'!$E121,'2nd Run'!$H:$H,0),2)),"")</f>
        <v/>
      </c>
      <c r="C121" s="196" t="str">
        <f t="array" ref="C121">IFERROR(IF(D121="","",INDEX('2nd Run'!$A:$H,MATCH('Open 2'!$E121,'2nd Run'!$H:$H,0),3)),"")</f>
        <v/>
      </c>
      <c r="D121" s="82" t="str">
        <f>IFERROR(IF(AND(SMALL('2nd Run'!H:H,M121)&gt;1000,SMALL('2nd Run'!H:H,M121)&lt;3000),"nt",IF(SMALL('2nd Run'!H:H,M121)&gt;3000,"",SMALL('2nd Run'!H:H,M121))),"")</f>
        <v/>
      </c>
      <c r="E121" s="292" t="str">
        <f>IF(D121="nt",IFERROR(SMALL('2nd Run'!H:H,M121),""),IF(D121&gt;3000,"",IFERROR(SMALL('2nd Run'!H:H,M121),"")))</f>
        <v/>
      </c>
      <c r="F121" s="202"/>
      <c r="G121" s="200" t="str">
        <f t="shared" si="1"/>
        <v/>
      </c>
      <c r="H121" s="201" t="str">
        <f>IFERROR(VLOOKUP(D121,'2nd Run'!$S$4:$U$32,3,FALSE),"")</f>
        <v/>
      </c>
      <c r="I121" s="72"/>
      <c r="J121" s="72"/>
      <c r="K121" s="72"/>
      <c r="L121" s="80"/>
      <c r="M121" s="80">
        <v>120</v>
      </c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 spans="1:26" ht="15.75" customHeight="1">
      <c r="A122" s="80" t="str">
        <f t="array" ref="A122">IFERROR(IF(D122="","",INDEX('2nd Run'!$A:$H,MATCH('Open 2'!$E122,'2nd Run'!$H:$H,0),1)),"")</f>
        <v/>
      </c>
      <c r="B122" s="196" t="str">
        <f t="array" ref="B122">IFERROR(IF(D122="","",INDEX('2nd Run'!$A:$H,MATCH('Open 2'!$E122,'2nd Run'!$H:$H,0),2)),"")</f>
        <v/>
      </c>
      <c r="C122" s="196" t="str">
        <f t="array" ref="C122">IFERROR(IF(D122="","",INDEX('2nd Run'!$A:$H,MATCH('Open 2'!$E122,'2nd Run'!$H:$H,0),3)),"")</f>
        <v/>
      </c>
      <c r="D122" s="82" t="str">
        <f>IFERROR(IF(AND(SMALL('2nd Run'!H:H,M122)&gt;1000,SMALL('2nd Run'!H:H,M122)&lt;3000),"nt",IF(SMALL('2nd Run'!H:H,M122)&gt;3000,"",SMALL('2nd Run'!H:H,M122))),"")</f>
        <v/>
      </c>
      <c r="E122" s="292" t="str">
        <f>IF(D122="nt",IFERROR(SMALL('2nd Run'!H:H,M122),""),IF(D122&gt;3000,"",IFERROR(SMALL('2nd Run'!H:H,M122),"")))</f>
        <v/>
      </c>
      <c r="F122" s="202"/>
      <c r="G122" s="200" t="str">
        <f t="shared" si="1"/>
        <v/>
      </c>
      <c r="H122" s="201" t="str">
        <f>IFERROR(VLOOKUP(D122,'2nd Run'!$S$4:$U$32,3,FALSE),"")</f>
        <v/>
      </c>
      <c r="I122" s="72"/>
      <c r="J122" s="72"/>
      <c r="K122" s="72"/>
      <c r="L122" s="80"/>
      <c r="M122" s="80">
        <v>121</v>
      </c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 spans="1:26" ht="15.75" customHeight="1">
      <c r="A123" s="80" t="str">
        <f t="array" ref="A123">IFERROR(IF(D123="","",INDEX('2nd Run'!$A:$H,MATCH('Open 2'!$E123,'2nd Run'!$H:$H,0),1)),"")</f>
        <v/>
      </c>
      <c r="B123" s="196" t="str">
        <f t="array" ref="B123">IFERROR(IF(D123="","",INDEX('2nd Run'!$A:$H,MATCH('Open 2'!$E123,'2nd Run'!$H:$H,0),2)),"")</f>
        <v/>
      </c>
      <c r="C123" s="196" t="str">
        <f t="array" ref="C123">IFERROR(IF(D123="","",INDEX('2nd Run'!$A:$H,MATCH('Open 2'!$E123,'2nd Run'!$H:$H,0),3)),"")</f>
        <v/>
      </c>
      <c r="D123" s="82" t="str">
        <f>IFERROR(IF(AND(SMALL('2nd Run'!H:H,M123)&gt;1000,SMALL('2nd Run'!H:H,M123)&lt;3000),"nt",IF(SMALL('2nd Run'!H:H,M123)&gt;3000,"",SMALL('2nd Run'!H:H,M123))),"")</f>
        <v/>
      </c>
      <c r="E123" s="292" t="str">
        <f>IF(D123="nt",IFERROR(SMALL('2nd Run'!H:H,M123),""),IF(D123&gt;3000,"",IFERROR(SMALL('2nd Run'!H:H,M123),"")))</f>
        <v/>
      </c>
      <c r="F123" s="202"/>
      <c r="G123" s="200" t="str">
        <f t="shared" si="1"/>
        <v/>
      </c>
      <c r="H123" s="201" t="str">
        <f>IFERROR(VLOOKUP(D123,'2nd Run'!$S$4:$U$32,3,FALSE),"")</f>
        <v/>
      </c>
      <c r="I123" s="72"/>
      <c r="J123" s="72"/>
      <c r="K123" s="72"/>
      <c r="L123" s="80"/>
      <c r="M123" s="80">
        <v>122</v>
      </c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 spans="1:26" ht="15.75" customHeight="1">
      <c r="A124" s="80" t="str">
        <f t="array" ref="A124">IFERROR(IF(D124="","",INDEX('2nd Run'!$A:$H,MATCH('Open 2'!$E124,'2nd Run'!$H:$H,0),1)),"")</f>
        <v/>
      </c>
      <c r="B124" s="196" t="str">
        <f t="array" ref="B124">IFERROR(IF(D124="","",INDEX('2nd Run'!$A:$H,MATCH('Open 2'!$E124,'2nd Run'!$H:$H,0),2)),"")</f>
        <v/>
      </c>
      <c r="C124" s="196" t="str">
        <f t="array" ref="C124">IFERROR(IF(D124="","",INDEX('2nd Run'!$A:$H,MATCH('Open 2'!$E124,'2nd Run'!$H:$H,0),3)),"")</f>
        <v/>
      </c>
      <c r="D124" s="82" t="str">
        <f>IFERROR(IF(AND(SMALL('2nd Run'!H:H,M124)&gt;1000,SMALL('2nd Run'!H:H,M124)&lt;3000),"nt",IF(SMALL('2nd Run'!H:H,M124)&gt;3000,"",SMALL('2nd Run'!H:H,M124))),"")</f>
        <v/>
      </c>
      <c r="E124" s="292" t="str">
        <f>IF(D124="nt",IFERROR(SMALL('2nd Run'!H:H,M124),""),IF(D124&gt;3000,"",IFERROR(SMALL('2nd Run'!H:H,M124),"")))</f>
        <v/>
      </c>
      <c r="F124" s="202"/>
      <c r="G124" s="200" t="str">
        <f t="shared" si="1"/>
        <v/>
      </c>
      <c r="H124" s="201" t="str">
        <f>IFERROR(VLOOKUP(D124,'2nd Run'!$S$4:$U$32,3,FALSE),"")</f>
        <v/>
      </c>
      <c r="I124" s="72"/>
      <c r="J124" s="72"/>
      <c r="K124" s="72"/>
      <c r="L124" s="80"/>
      <c r="M124" s="80">
        <v>123</v>
      </c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spans="1:26" ht="15.75" customHeight="1">
      <c r="A125" s="80" t="str">
        <f t="array" ref="A125">IFERROR(IF(D125="","",INDEX('2nd Run'!$A:$H,MATCH('Open 2'!$E125,'2nd Run'!$H:$H,0),1)),"")</f>
        <v/>
      </c>
      <c r="B125" s="196" t="str">
        <f t="array" ref="B125">IFERROR(IF(D125="","",INDEX('2nd Run'!$A:$H,MATCH('Open 2'!$E125,'2nd Run'!$H:$H,0),2)),"")</f>
        <v/>
      </c>
      <c r="C125" s="196" t="str">
        <f t="array" ref="C125">IFERROR(IF(D125="","",INDEX('2nd Run'!$A:$H,MATCH('Open 2'!$E125,'2nd Run'!$H:$H,0),3)),"")</f>
        <v/>
      </c>
      <c r="D125" s="82" t="str">
        <f>IFERROR(IF(AND(SMALL('2nd Run'!H:H,M125)&gt;1000,SMALL('2nd Run'!H:H,M125)&lt;3000),"nt",IF(SMALL('2nd Run'!H:H,M125)&gt;3000,"",SMALL('2nd Run'!H:H,M125))),"")</f>
        <v/>
      </c>
      <c r="E125" s="292" t="str">
        <f>IF(D125="nt",IFERROR(SMALL('2nd Run'!H:H,M125),""),IF(D125&gt;3000,"",IFERROR(SMALL('2nd Run'!H:H,M125),"")))</f>
        <v/>
      </c>
      <c r="F125" s="202"/>
      <c r="G125" s="200" t="str">
        <f t="shared" si="1"/>
        <v/>
      </c>
      <c r="H125" s="201" t="str">
        <f>IFERROR(VLOOKUP(D125,'2nd Run'!$S$4:$U$32,3,FALSE),"")</f>
        <v/>
      </c>
      <c r="I125" s="72"/>
      <c r="J125" s="72"/>
      <c r="K125" s="72"/>
      <c r="L125" s="80"/>
      <c r="M125" s="80">
        <v>124</v>
      </c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 spans="1:26" ht="15.75" customHeight="1">
      <c r="A126" s="80" t="str">
        <f t="array" ref="A126">IFERROR(IF(D126="","",INDEX('2nd Run'!$A:$H,MATCH('Open 2'!$E126,'2nd Run'!$H:$H,0),1)),"")</f>
        <v/>
      </c>
      <c r="B126" s="196" t="str">
        <f t="array" ref="B126">IFERROR(IF(D126="","",INDEX('2nd Run'!$A:$H,MATCH('Open 2'!$E126,'2nd Run'!$H:$H,0),2)),"")</f>
        <v/>
      </c>
      <c r="C126" s="196" t="str">
        <f t="array" ref="C126">IFERROR(IF(D126="","",INDEX('2nd Run'!$A:$H,MATCH('Open 2'!$E126,'2nd Run'!$H:$H,0),3)),"")</f>
        <v/>
      </c>
      <c r="D126" s="82" t="str">
        <f>IFERROR(IF(AND(SMALL('2nd Run'!H:H,M126)&gt;1000,SMALL('2nd Run'!H:H,M126)&lt;3000),"nt",IF(SMALL('2nd Run'!H:H,M126)&gt;3000,"",SMALL('2nd Run'!H:H,M126))),"")</f>
        <v/>
      </c>
      <c r="E126" s="292" t="str">
        <f>IF(D126="nt",IFERROR(SMALL('2nd Run'!H:H,M126),""),IF(D126&gt;3000,"",IFERROR(SMALL('2nd Run'!H:H,M126),"")))</f>
        <v/>
      </c>
      <c r="F126" s="202"/>
      <c r="G126" s="200" t="str">
        <f t="shared" si="1"/>
        <v/>
      </c>
      <c r="H126" s="201" t="str">
        <f>IFERROR(VLOOKUP(D126,'2nd Run'!$S$4:$U$32,3,FALSE),"")</f>
        <v/>
      </c>
      <c r="I126" s="72"/>
      <c r="J126" s="72"/>
      <c r="K126" s="72"/>
      <c r="L126" s="80"/>
      <c r="M126" s="80">
        <v>125</v>
      </c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 spans="1:26" ht="15.75" customHeight="1">
      <c r="A127" s="80" t="str">
        <f t="array" ref="A127">IFERROR(IF(D127="","",INDEX('2nd Run'!$A:$H,MATCH('Open 2'!$E127,'2nd Run'!$H:$H,0),1)),"")</f>
        <v/>
      </c>
      <c r="B127" s="196" t="str">
        <f t="array" ref="B127">IFERROR(IF(D127="","",INDEX('2nd Run'!$A:$H,MATCH('Open 2'!$E127,'2nd Run'!$H:$H,0),2)),"")</f>
        <v/>
      </c>
      <c r="C127" s="196" t="str">
        <f t="array" ref="C127">IFERROR(IF(D127="","",INDEX('2nd Run'!$A:$H,MATCH('Open 2'!$E127,'2nd Run'!$H:$H,0),3)),"")</f>
        <v/>
      </c>
      <c r="D127" s="82" t="str">
        <f>IFERROR(IF(AND(SMALL('2nd Run'!H:H,M127)&gt;1000,SMALL('2nd Run'!H:H,M127)&lt;3000),"nt",IF(SMALL('2nd Run'!H:H,M127)&gt;3000,"",SMALL('2nd Run'!H:H,M127))),"")</f>
        <v/>
      </c>
      <c r="E127" s="292" t="str">
        <f>IF(D127="nt",IFERROR(SMALL('2nd Run'!H:H,M127),""),IF(D127&gt;3000,"",IFERROR(SMALL('2nd Run'!H:H,M127),"")))</f>
        <v/>
      </c>
      <c r="F127" s="202"/>
      <c r="G127" s="200" t="str">
        <f t="shared" si="1"/>
        <v/>
      </c>
      <c r="H127" s="201" t="str">
        <f>IFERROR(VLOOKUP(D127,'2nd Run'!$S$4:$U$32,3,FALSE),"")</f>
        <v/>
      </c>
      <c r="I127" s="72"/>
      <c r="J127" s="72"/>
      <c r="K127" s="72"/>
      <c r="L127" s="80"/>
      <c r="M127" s="80">
        <v>126</v>
      </c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 spans="1:26" ht="15.75" customHeight="1">
      <c r="A128" s="80" t="str">
        <f t="array" ref="A128">IFERROR(IF(D128="","",INDEX('2nd Run'!$A:$H,MATCH('Open 2'!$E128,'2nd Run'!$H:$H,0),1)),"")</f>
        <v/>
      </c>
      <c r="B128" s="196" t="str">
        <f t="array" ref="B128">IFERROR(IF(D128="","",INDEX('2nd Run'!$A:$H,MATCH('Open 2'!$E128,'2nd Run'!$H:$H,0),2)),"")</f>
        <v/>
      </c>
      <c r="C128" s="196" t="str">
        <f t="array" ref="C128">IFERROR(IF(D128="","",INDEX('2nd Run'!$A:$H,MATCH('Open 2'!$E128,'2nd Run'!$H:$H,0),3)),"")</f>
        <v/>
      </c>
      <c r="D128" s="82" t="str">
        <f>IFERROR(IF(AND(SMALL('2nd Run'!H:H,M128)&gt;1000,SMALL('2nd Run'!H:H,M128)&lt;3000),"nt",IF(SMALL('2nd Run'!H:H,M128)&gt;3000,"",SMALL('2nd Run'!H:H,M128))),"")</f>
        <v/>
      </c>
      <c r="E128" s="292" t="str">
        <f>IF(D128="nt",IFERROR(SMALL('2nd Run'!H:H,M128),""),IF(D128&gt;3000,"",IFERROR(SMALL('2nd Run'!H:H,M128),"")))</f>
        <v/>
      </c>
      <c r="F128" s="202"/>
      <c r="G128" s="200" t="str">
        <f t="shared" si="1"/>
        <v/>
      </c>
      <c r="H128" s="201" t="str">
        <f>IFERROR(VLOOKUP(D128,'2nd Run'!$S$4:$U$32,3,FALSE),"")</f>
        <v/>
      </c>
      <c r="I128" s="72"/>
      <c r="J128" s="72"/>
      <c r="K128" s="72"/>
      <c r="L128" s="80"/>
      <c r="M128" s="80">
        <v>127</v>
      </c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 spans="1:26" ht="15.75" customHeight="1">
      <c r="A129" s="80" t="str">
        <f t="array" ref="A129">IFERROR(IF(D129="","",INDEX('2nd Run'!$A:$H,MATCH('Open 2'!$E129,'2nd Run'!$H:$H,0),1)),"")</f>
        <v/>
      </c>
      <c r="B129" s="196" t="str">
        <f t="array" ref="B129">IFERROR(IF(D129="","",INDEX('2nd Run'!$A:$H,MATCH('Open 2'!$E129,'2nd Run'!$H:$H,0),2)),"")</f>
        <v/>
      </c>
      <c r="C129" s="196" t="str">
        <f t="array" ref="C129">IFERROR(IF(D129="","",INDEX('2nd Run'!$A:$H,MATCH('Open 2'!$E129,'2nd Run'!$H:$H,0),3)),"")</f>
        <v/>
      </c>
      <c r="D129" s="82" t="str">
        <f>IFERROR(IF(AND(SMALL('2nd Run'!H:H,M129)&gt;1000,SMALL('2nd Run'!H:H,M129)&lt;3000),"nt",IF(SMALL('2nd Run'!H:H,M129)&gt;3000,"",SMALL('2nd Run'!H:H,M129))),"")</f>
        <v/>
      </c>
      <c r="E129" s="292" t="str">
        <f>IF(D129="nt",IFERROR(SMALL('2nd Run'!H:H,M129),""),IF(D129&gt;3000,"",IFERROR(SMALL('2nd Run'!H:H,M129),"")))</f>
        <v/>
      </c>
      <c r="F129" s="202"/>
      <c r="G129" s="200" t="str">
        <f t="shared" si="1"/>
        <v/>
      </c>
      <c r="H129" s="201" t="str">
        <f>IFERROR(VLOOKUP(D129,'2nd Run'!$S$4:$U$32,3,FALSE),"")</f>
        <v/>
      </c>
      <c r="I129" s="72"/>
      <c r="J129" s="72"/>
      <c r="K129" s="72"/>
      <c r="L129" s="80"/>
      <c r="M129" s="80">
        <v>128</v>
      </c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 spans="1:26" ht="15.75" customHeight="1">
      <c r="A130" s="80" t="str">
        <f t="array" ref="A130">IFERROR(IF(D130="","",INDEX('2nd Run'!$A:$H,MATCH('Open 2'!$E130,'2nd Run'!$H:$H,0),1)),"")</f>
        <v/>
      </c>
      <c r="B130" s="196" t="str">
        <f t="array" ref="B130">IFERROR(IF(D130="","",INDEX('2nd Run'!$A:$H,MATCH('Open 2'!$E130,'2nd Run'!$H:$H,0),2)),"")</f>
        <v/>
      </c>
      <c r="C130" s="196" t="str">
        <f t="array" ref="C130">IFERROR(IF(D130="","",INDEX('2nd Run'!$A:$H,MATCH('Open 2'!$E130,'2nd Run'!$H:$H,0),3)),"")</f>
        <v/>
      </c>
      <c r="D130" s="82" t="str">
        <f>IFERROR(IF(AND(SMALL('2nd Run'!H:H,M130)&gt;1000,SMALL('2nd Run'!H:H,M130)&lt;3000),"nt",IF(SMALL('2nd Run'!H:H,M130)&gt;3000,"",SMALL('2nd Run'!H:H,M130))),"")</f>
        <v/>
      </c>
      <c r="E130" s="292" t="str">
        <f>IF(D130="nt",IFERROR(SMALL('2nd Run'!H:H,M130),""),IF(D130&gt;3000,"",IFERROR(SMALL('2nd Run'!H:H,M130),"")))</f>
        <v/>
      </c>
      <c r="F130" s="202"/>
      <c r="G130" s="200" t="str">
        <f t="shared" si="1"/>
        <v/>
      </c>
      <c r="H130" s="201" t="str">
        <f>IFERROR(VLOOKUP(D130,'2nd Run'!$S$4:$U$32,3,FALSE),"")</f>
        <v/>
      </c>
      <c r="I130" s="72"/>
      <c r="J130" s="72"/>
      <c r="K130" s="72"/>
      <c r="L130" s="80"/>
      <c r="M130" s="80">
        <v>129</v>
      </c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 spans="1:26" ht="15.75" customHeight="1">
      <c r="A131" s="80" t="str">
        <f t="array" ref="A131">IFERROR(IF(D131="","",INDEX('2nd Run'!$A:$H,MATCH('Open 2'!$E131,'2nd Run'!$H:$H,0),1)),"")</f>
        <v/>
      </c>
      <c r="B131" s="196" t="str">
        <f t="array" ref="B131">IFERROR(IF(D131="","",INDEX('2nd Run'!$A:$H,MATCH('Open 2'!$E131,'2nd Run'!$H:$H,0),2)),"")</f>
        <v/>
      </c>
      <c r="C131" s="196" t="str">
        <f t="array" ref="C131">IFERROR(IF(D131="","",INDEX('2nd Run'!$A:$H,MATCH('Open 2'!$E131,'2nd Run'!$H:$H,0),3)),"")</f>
        <v/>
      </c>
      <c r="D131" s="82" t="str">
        <f>IFERROR(IF(AND(SMALL('2nd Run'!H:H,M131)&gt;1000,SMALL('2nd Run'!H:H,M131)&lt;3000),"nt",IF(SMALL('2nd Run'!H:H,M131)&gt;3000,"",SMALL('2nd Run'!H:H,M131))),"")</f>
        <v/>
      </c>
      <c r="E131" s="292" t="str">
        <f>IF(D131="nt",IFERROR(SMALL('2nd Run'!H:H,M131),""),IF(D131&gt;3000,"",IFERROR(SMALL('2nd Run'!H:H,M131),"")))</f>
        <v/>
      </c>
      <c r="F131" s="202"/>
      <c r="G131" s="200" t="str">
        <f t="shared" si="1"/>
        <v/>
      </c>
      <c r="H131" s="201" t="str">
        <f>IFERROR(VLOOKUP(D131,'2nd Run'!$S$4:$U$32,3,FALSE),"")</f>
        <v/>
      </c>
      <c r="I131" s="72"/>
      <c r="J131" s="72"/>
      <c r="K131" s="72"/>
      <c r="L131" s="80"/>
      <c r="M131" s="80">
        <v>130</v>
      </c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 spans="1:26" ht="15.75" customHeight="1">
      <c r="A132" s="80" t="str">
        <f t="array" ref="A132">IFERROR(IF(D132="","",INDEX('2nd Run'!$A:$H,MATCH('Open 2'!$E132,'2nd Run'!$H:$H,0),1)),"")</f>
        <v/>
      </c>
      <c r="B132" s="196" t="str">
        <f t="array" ref="B132">IFERROR(IF(D132="","",INDEX('2nd Run'!$A:$H,MATCH('Open 2'!$E132,'2nd Run'!$H:$H,0),2)),"")</f>
        <v/>
      </c>
      <c r="C132" s="196" t="str">
        <f t="array" ref="C132">IFERROR(IF(D132="","",INDEX('2nd Run'!$A:$H,MATCH('Open 2'!$E132,'2nd Run'!$H:$H,0),3)),"")</f>
        <v/>
      </c>
      <c r="D132" s="82" t="str">
        <f>IFERROR(IF(AND(SMALL('2nd Run'!H:H,M132)&gt;1000,SMALL('2nd Run'!H:H,M132)&lt;3000),"nt",IF(SMALL('2nd Run'!H:H,M132)&gt;3000,"",SMALL('2nd Run'!H:H,M132))),"")</f>
        <v/>
      </c>
      <c r="E132" s="292" t="str">
        <f>IF(D132="nt",IFERROR(SMALL('2nd Run'!H:H,M132),""),IF(D132&gt;3000,"",IFERROR(SMALL('2nd Run'!H:H,M132),"")))</f>
        <v/>
      </c>
      <c r="F132" s="202"/>
      <c r="G132" s="200" t="str">
        <f t="shared" si="1"/>
        <v/>
      </c>
      <c r="H132" s="201" t="str">
        <f>IFERROR(VLOOKUP(D132,'2nd Run'!$S$4:$U$32,3,FALSE),"")</f>
        <v/>
      </c>
      <c r="I132" s="72"/>
      <c r="J132" s="72"/>
      <c r="K132" s="72"/>
      <c r="L132" s="80"/>
      <c r="M132" s="80">
        <v>131</v>
      </c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 spans="1:26" ht="15.75" customHeight="1">
      <c r="A133" s="80" t="str">
        <f t="array" ref="A133">IFERROR(IF(D133="","",INDEX('2nd Run'!$A:$H,MATCH('Open 2'!$E133,'2nd Run'!$H:$H,0),1)),"")</f>
        <v/>
      </c>
      <c r="B133" s="196" t="str">
        <f t="array" ref="B133">IFERROR(IF(D133="","",INDEX('2nd Run'!$A:$H,MATCH('Open 2'!$E133,'2nd Run'!$H:$H,0),2)),"")</f>
        <v/>
      </c>
      <c r="C133" s="196" t="str">
        <f t="array" ref="C133">IFERROR(IF(D133="","",INDEX('2nd Run'!$A:$H,MATCH('Open 2'!$E133,'2nd Run'!$H:$H,0),3)),"")</f>
        <v/>
      </c>
      <c r="D133" s="82" t="str">
        <f>IFERROR(IF(AND(SMALL('2nd Run'!H:H,M133)&gt;1000,SMALL('2nd Run'!H:H,M133)&lt;3000),"nt",IF(SMALL('2nd Run'!H:H,M133)&gt;3000,"",SMALL('2nd Run'!H:H,M133))),"")</f>
        <v/>
      </c>
      <c r="E133" s="292" t="str">
        <f>IF(D133="nt",IFERROR(SMALL('2nd Run'!H:H,M133),""),IF(D133&gt;3000,"",IFERROR(SMALL('2nd Run'!H:H,M133),"")))</f>
        <v/>
      </c>
      <c r="F133" s="202"/>
      <c r="G133" s="200" t="str">
        <f t="shared" si="1"/>
        <v/>
      </c>
      <c r="H133" s="201" t="str">
        <f>IFERROR(VLOOKUP(D133,'2nd Run'!$S$4:$U$32,3,FALSE),"")</f>
        <v/>
      </c>
      <c r="I133" s="72"/>
      <c r="J133" s="72"/>
      <c r="K133" s="72"/>
      <c r="L133" s="80"/>
      <c r="M133" s="80">
        <v>132</v>
      </c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 spans="1:26" ht="15.75" customHeight="1">
      <c r="A134" s="80" t="str">
        <f t="array" ref="A134">IFERROR(IF(D134="","",INDEX('2nd Run'!$A:$H,MATCH('Open 2'!$E134,'2nd Run'!$H:$H,0),1)),"")</f>
        <v/>
      </c>
      <c r="B134" s="196" t="str">
        <f t="array" ref="B134">IFERROR(IF(D134="","",INDEX('2nd Run'!$A:$H,MATCH('Open 2'!$E134,'2nd Run'!$H:$H,0),2)),"")</f>
        <v/>
      </c>
      <c r="C134" s="196" t="str">
        <f t="array" ref="C134">IFERROR(IF(D134="","",INDEX('2nd Run'!$A:$H,MATCH('Open 2'!$E134,'2nd Run'!$H:$H,0),3)),"")</f>
        <v/>
      </c>
      <c r="D134" s="82" t="str">
        <f>IFERROR(IF(AND(SMALL('2nd Run'!H:H,M134)&gt;1000,SMALL('2nd Run'!H:H,M134)&lt;3000),"nt",IF(SMALL('2nd Run'!H:H,M134)&gt;3000,"",SMALL('2nd Run'!H:H,M134))),"")</f>
        <v/>
      </c>
      <c r="E134" s="292" t="str">
        <f>IF(D134="nt",IFERROR(SMALL('2nd Run'!H:H,M134),""),IF(D134&gt;3000,"",IFERROR(SMALL('2nd Run'!H:H,M134),"")))</f>
        <v/>
      </c>
      <c r="F134" s="202"/>
      <c r="G134" s="200" t="str">
        <f t="shared" si="1"/>
        <v/>
      </c>
      <c r="H134" s="201" t="str">
        <f>IFERROR(VLOOKUP(D134,'2nd Run'!$S$4:$U$32,3,FALSE),"")</f>
        <v/>
      </c>
      <c r="I134" s="72"/>
      <c r="J134" s="72"/>
      <c r="K134" s="72"/>
      <c r="L134" s="80"/>
      <c r="M134" s="80">
        <v>133</v>
      </c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 spans="1:26" ht="15.75" customHeight="1">
      <c r="A135" s="80" t="str">
        <f t="array" ref="A135">IFERROR(IF(D135="","",INDEX('2nd Run'!$A:$H,MATCH('Open 2'!$E135,'2nd Run'!$H:$H,0),1)),"")</f>
        <v/>
      </c>
      <c r="B135" s="196" t="str">
        <f t="array" ref="B135">IFERROR(IF(D135="","",INDEX('2nd Run'!$A:$H,MATCH('Open 2'!$E135,'2nd Run'!$H:$H,0),2)),"")</f>
        <v/>
      </c>
      <c r="C135" s="196" t="str">
        <f t="array" ref="C135">IFERROR(IF(D135="","",INDEX('2nd Run'!$A:$H,MATCH('Open 2'!$E135,'2nd Run'!$H:$H,0),3)),"")</f>
        <v/>
      </c>
      <c r="D135" s="82" t="str">
        <f>IFERROR(IF(AND(SMALL('2nd Run'!H:H,M135)&gt;1000,SMALL('2nd Run'!H:H,M135)&lt;3000),"nt",IF(SMALL('2nd Run'!H:H,M135)&gt;3000,"",SMALL('2nd Run'!H:H,M135))),"")</f>
        <v/>
      </c>
      <c r="E135" s="292" t="str">
        <f>IF(D135="nt",IFERROR(SMALL('2nd Run'!H:H,M135),""),IF(D135&gt;3000,"",IFERROR(SMALL('2nd Run'!H:H,M135),"")))</f>
        <v/>
      </c>
      <c r="F135" s="202"/>
      <c r="G135" s="200" t="str">
        <f t="shared" si="1"/>
        <v/>
      </c>
      <c r="H135" s="201" t="str">
        <f>IFERROR(VLOOKUP(D135,'2nd Run'!$S$4:$U$32,3,FALSE),"")</f>
        <v/>
      </c>
      <c r="I135" s="72"/>
      <c r="J135" s="72"/>
      <c r="K135" s="72"/>
      <c r="L135" s="80"/>
      <c r="M135" s="80">
        <v>134</v>
      </c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 spans="1:26" ht="15.75" customHeight="1">
      <c r="A136" s="80" t="str">
        <f t="array" ref="A136">IFERROR(IF(D136="","",INDEX('2nd Run'!$A:$H,MATCH('Open 2'!$E136,'2nd Run'!$H:$H,0),1)),"")</f>
        <v/>
      </c>
      <c r="B136" s="196" t="str">
        <f t="array" ref="B136">IFERROR(IF(D136="","",INDEX('2nd Run'!$A:$H,MATCH('Open 2'!$E136,'2nd Run'!$H:$H,0),2)),"")</f>
        <v/>
      </c>
      <c r="C136" s="196" t="str">
        <f t="array" ref="C136">IFERROR(IF(D136="","",INDEX('2nd Run'!$A:$H,MATCH('Open 2'!$E136,'2nd Run'!$H:$H,0),3)),"")</f>
        <v/>
      </c>
      <c r="D136" s="82" t="str">
        <f>IFERROR(IF(AND(SMALL('2nd Run'!H:H,M136)&gt;1000,SMALL('2nd Run'!H:H,M136)&lt;3000),"nt",IF(SMALL('2nd Run'!H:H,M136)&gt;3000,"",SMALL('2nd Run'!H:H,M136))),"")</f>
        <v/>
      </c>
      <c r="E136" s="292" t="str">
        <f>IF(D136="nt",IFERROR(SMALL('2nd Run'!H:H,M136),""),IF(D136&gt;3000,"",IFERROR(SMALL('2nd Run'!H:H,M136),"")))</f>
        <v/>
      </c>
      <c r="F136" s="202"/>
      <c r="G136" s="200" t="str">
        <f t="shared" si="1"/>
        <v/>
      </c>
      <c r="H136" s="201" t="str">
        <f>IFERROR(VLOOKUP(D136,'2nd Run'!$S$4:$U$32,3,FALSE),"")</f>
        <v/>
      </c>
      <c r="I136" s="72"/>
      <c r="J136" s="72"/>
      <c r="K136" s="72"/>
      <c r="L136" s="80"/>
      <c r="M136" s="80">
        <v>135</v>
      </c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 spans="1:26" ht="15.75" customHeight="1">
      <c r="A137" s="80" t="str">
        <f t="array" ref="A137">IFERROR(IF(D137="","",INDEX('2nd Run'!$A:$H,MATCH('Open 2'!$E137,'2nd Run'!$H:$H,0),1)),"")</f>
        <v/>
      </c>
      <c r="B137" s="196" t="str">
        <f t="array" ref="B137">IFERROR(IF(D137="","",INDEX('2nd Run'!$A:$H,MATCH('Open 2'!$E137,'2nd Run'!$H:$H,0),2)),"")</f>
        <v/>
      </c>
      <c r="C137" s="196" t="str">
        <f t="array" ref="C137">IFERROR(IF(D137="","",INDEX('2nd Run'!$A:$H,MATCH('Open 2'!$E137,'2nd Run'!$H:$H,0),3)),"")</f>
        <v/>
      </c>
      <c r="D137" s="82" t="str">
        <f>IFERROR(IF(AND(SMALL('2nd Run'!H:H,M137)&gt;1000,SMALL('2nd Run'!H:H,M137)&lt;3000),"nt",IF(SMALL('2nd Run'!H:H,M137)&gt;3000,"",SMALL('2nd Run'!H:H,M137))),"")</f>
        <v/>
      </c>
      <c r="E137" s="292" t="str">
        <f>IF(D137="nt",IFERROR(SMALL('2nd Run'!H:H,M137),""),IF(D137&gt;3000,"",IFERROR(SMALL('2nd Run'!H:H,M137),"")))</f>
        <v/>
      </c>
      <c r="F137" s="202"/>
      <c r="G137" s="200" t="str">
        <f t="shared" si="1"/>
        <v/>
      </c>
      <c r="H137" s="201" t="str">
        <f>IFERROR(VLOOKUP(D137,'2nd Run'!$S$4:$U$32,3,FALSE),"")</f>
        <v/>
      </c>
      <c r="I137" s="72"/>
      <c r="J137" s="72"/>
      <c r="K137" s="72"/>
      <c r="L137" s="80"/>
      <c r="M137" s="80">
        <v>136</v>
      </c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 spans="1:26" ht="15.75" customHeight="1">
      <c r="A138" s="80" t="str">
        <f t="array" ref="A138">IFERROR(IF(D138="","",INDEX('2nd Run'!$A:$H,MATCH('Open 2'!$E138,'2nd Run'!$H:$H,0),1)),"")</f>
        <v/>
      </c>
      <c r="B138" s="196" t="str">
        <f t="array" ref="B138">IFERROR(IF(D138="","",INDEX('2nd Run'!$A:$H,MATCH('Open 2'!$E138,'2nd Run'!$H:$H,0),2)),"")</f>
        <v/>
      </c>
      <c r="C138" s="196" t="str">
        <f t="array" ref="C138">IFERROR(IF(D138="","",INDEX('2nd Run'!$A:$H,MATCH('Open 2'!$E138,'2nd Run'!$H:$H,0),3)),"")</f>
        <v/>
      </c>
      <c r="D138" s="82" t="str">
        <f>IFERROR(IF(AND(SMALL('2nd Run'!H:H,M138)&gt;1000,SMALL('2nd Run'!H:H,M138)&lt;3000),"nt",IF(SMALL('2nd Run'!H:H,M138)&gt;3000,"",SMALL('2nd Run'!H:H,M138))),"")</f>
        <v/>
      </c>
      <c r="E138" s="292" t="str">
        <f>IF(D138="nt",IFERROR(SMALL('2nd Run'!H:H,M138),""),IF(D138&gt;3000,"",IFERROR(SMALL('2nd Run'!H:H,M138),"")))</f>
        <v/>
      </c>
      <c r="F138" s="202"/>
      <c r="G138" s="200" t="str">
        <f t="shared" si="1"/>
        <v/>
      </c>
      <c r="H138" s="201" t="str">
        <f>IFERROR(VLOOKUP(D138,'2nd Run'!$S$4:$U$32,3,FALSE),"")</f>
        <v/>
      </c>
      <c r="I138" s="72"/>
      <c r="J138" s="72"/>
      <c r="K138" s="72"/>
      <c r="L138" s="80"/>
      <c r="M138" s="80">
        <v>137</v>
      </c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 spans="1:26" ht="15.75" customHeight="1">
      <c r="A139" s="80" t="str">
        <f t="array" ref="A139">IFERROR(IF(D139="","",INDEX('2nd Run'!$A:$H,MATCH('Open 2'!$E139,'2nd Run'!$H:$H,0),1)),"")</f>
        <v/>
      </c>
      <c r="B139" s="196" t="str">
        <f t="array" ref="B139">IFERROR(IF(D139="","",INDEX('2nd Run'!$A:$H,MATCH('Open 2'!$E139,'2nd Run'!$H:$H,0),2)),"")</f>
        <v/>
      </c>
      <c r="C139" s="196" t="str">
        <f t="array" ref="C139">IFERROR(IF(D139="","",INDEX('2nd Run'!$A:$H,MATCH('Open 2'!$E139,'2nd Run'!$H:$H,0),3)),"")</f>
        <v/>
      </c>
      <c r="D139" s="82" t="str">
        <f>IFERROR(IF(AND(SMALL('2nd Run'!H:H,M139)&gt;1000,SMALL('2nd Run'!H:H,M139)&lt;3000),"nt",IF(SMALL('2nd Run'!H:H,M139)&gt;3000,"",SMALL('2nd Run'!H:H,M139))),"")</f>
        <v/>
      </c>
      <c r="E139" s="292" t="str">
        <f>IF(D139="nt",IFERROR(SMALL('2nd Run'!H:H,M139),""),IF(D139&gt;3000,"",IFERROR(SMALL('2nd Run'!H:H,M139),"")))</f>
        <v/>
      </c>
      <c r="F139" s="202"/>
      <c r="G139" s="200" t="str">
        <f t="shared" si="1"/>
        <v/>
      </c>
      <c r="H139" s="201" t="str">
        <f>IFERROR(VLOOKUP(D139,'2nd Run'!$S$4:$U$32,3,FALSE),"")</f>
        <v/>
      </c>
      <c r="I139" s="72"/>
      <c r="J139" s="72"/>
      <c r="K139" s="72"/>
      <c r="L139" s="80"/>
      <c r="M139" s="80">
        <v>138</v>
      </c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 spans="1:26" ht="15.75" customHeight="1">
      <c r="A140" s="80" t="str">
        <f t="array" ref="A140">IFERROR(IF(D140="","",INDEX('2nd Run'!$A:$H,MATCH('Open 2'!$E140,'2nd Run'!$H:$H,0),1)),"")</f>
        <v/>
      </c>
      <c r="B140" s="196" t="str">
        <f t="array" ref="B140">IFERROR(IF(D140="","",INDEX('2nd Run'!$A:$H,MATCH('Open 2'!$E140,'2nd Run'!$H:$H,0),2)),"")</f>
        <v/>
      </c>
      <c r="C140" s="196" t="str">
        <f t="array" ref="C140">IFERROR(IF(D140="","",INDEX('2nd Run'!$A:$H,MATCH('Open 2'!$E140,'2nd Run'!$H:$H,0),3)),"")</f>
        <v/>
      </c>
      <c r="D140" s="82" t="str">
        <f>IFERROR(IF(AND(SMALL('2nd Run'!H:H,M140)&gt;1000,SMALL('2nd Run'!H:H,M140)&lt;3000),"nt",IF(SMALL('2nd Run'!H:H,M140)&gt;3000,"",SMALL('2nd Run'!H:H,M140))),"")</f>
        <v/>
      </c>
      <c r="E140" s="292" t="str">
        <f>IF(D140="nt",IFERROR(SMALL('2nd Run'!H:H,M140),""),IF(D140&gt;3000,"",IFERROR(SMALL('2nd Run'!H:H,M140),"")))</f>
        <v/>
      </c>
      <c r="F140" s="202"/>
      <c r="G140" s="200" t="str">
        <f t="shared" si="1"/>
        <v/>
      </c>
      <c r="H140" s="201" t="str">
        <f>IFERROR(VLOOKUP(D140,'2nd Run'!$S$4:$U$32,3,FALSE),"")</f>
        <v/>
      </c>
      <c r="I140" s="72"/>
      <c r="J140" s="72"/>
      <c r="K140" s="72"/>
      <c r="L140" s="80"/>
      <c r="M140" s="80">
        <v>139</v>
      </c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 spans="1:26" ht="15.75" customHeight="1">
      <c r="A141" s="80" t="str">
        <f t="array" ref="A141">IFERROR(IF(D141="","",INDEX('2nd Run'!$A:$H,MATCH('Open 2'!$E141,'2nd Run'!$H:$H,0),1)),"")</f>
        <v/>
      </c>
      <c r="B141" s="196" t="str">
        <f t="array" ref="B141">IFERROR(IF(D141="","",INDEX('2nd Run'!$A:$H,MATCH('Open 2'!$E141,'2nd Run'!$H:$H,0),2)),"")</f>
        <v/>
      </c>
      <c r="C141" s="196" t="str">
        <f t="array" ref="C141">IFERROR(IF(D141="","",INDEX('2nd Run'!$A:$H,MATCH('Open 2'!$E141,'2nd Run'!$H:$H,0),3)),"")</f>
        <v/>
      </c>
      <c r="D141" s="82" t="str">
        <f>IFERROR(IF(AND(SMALL('2nd Run'!H:H,M141)&gt;1000,SMALL('2nd Run'!H:H,M141)&lt;3000),"nt",IF(SMALL('2nd Run'!H:H,M141)&gt;3000,"",SMALL('2nd Run'!H:H,M141))),"")</f>
        <v/>
      </c>
      <c r="E141" s="292" t="str">
        <f>IF(D141="nt",IFERROR(SMALL('2nd Run'!H:H,M141),""),IF(D141&gt;3000,"",IFERROR(SMALL('2nd Run'!H:H,M141),"")))</f>
        <v/>
      </c>
      <c r="F141" s="202"/>
      <c r="G141" s="200" t="str">
        <f t="shared" si="1"/>
        <v/>
      </c>
      <c r="H141" s="201" t="str">
        <f>IFERROR(VLOOKUP(D141,'2nd Run'!$S$4:$U$32,3,FALSE),"")</f>
        <v/>
      </c>
      <c r="I141" s="72"/>
      <c r="J141" s="72"/>
      <c r="K141" s="72"/>
      <c r="L141" s="80"/>
      <c r="M141" s="80">
        <v>140</v>
      </c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 spans="1:26" ht="15.75" customHeight="1">
      <c r="A142" s="80" t="str">
        <f t="array" ref="A142">IFERROR(IF(D142="","",INDEX('2nd Run'!$A:$H,MATCH('Open 2'!$E142,'2nd Run'!$H:$H,0),1)),"")</f>
        <v/>
      </c>
      <c r="B142" s="196" t="str">
        <f t="array" ref="B142">IFERROR(IF(D142="","",INDEX('2nd Run'!$A:$H,MATCH('Open 2'!$E142,'2nd Run'!$H:$H,0),2)),"")</f>
        <v/>
      </c>
      <c r="C142" s="196" t="str">
        <f t="array" ref="C142">IFERROR(IF(D142="","",INDEX('2nd Run'!$A:$H,MATCH('Open 2'!$E142,'2nd Run'!$H:$H,0),3)),"")</f>
        <v/>
      </c>
      <c r="D142" s="82" t="str">
        <f>IFERROR(IF(AND(SMALL('2nd Run'!H:H,M142)&gt;1000,SMALL('2nd Run'!H:H,M142)&lt;3000),"nt",IF(SMALL('2nd Run'!H:H,M142)&gt;3000,"",SMALL('2nd Run'!H:H,M142))),"")</f>
        <v/>
      </c>
      <c r="E142" s="292" t="str">
        <f>IF(D142="nt",IFERROR(SMALL('2nd Run'!H:H,M142),""),IF(D142&gt;3000,"",IFERROR(SMALL('2nd Run'!H:H,M142),"")))</f>
        <v/>
      </c>
      <c r="F142" s="202"/>
      <c r="G142" s="200" t="str">
        <f t="shared" si="1"/>
        <v/>
      </c>
      <c r="H142" s="201" t="str">
        <f>IFERROR(VLOOKUP(D142,'2nd Run'!$S$4:$U$32,3,FALSE),"")</f>
        <v/>
      </c>
      <c r="I142" s="72"/>
      <c r="J142" s="72"/>
      <c r="K142" s="72"/>
      <c r="L142" s="80"/>
      <c r="M142" s="80">
        <v>141</v>
      </c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 spans="1:26" ht="15.75" customHeight="1">
      <c r="A143" s="80" t="str">
        <f t="array" ref="A143">IFERROR(IF(D143="","",INDEX('2nd Run'!$A:$H,MATCH('Open 2'!$E143,'2nd Run'!$H:$H,0),1)),"")</f>
        <v/>
      </c>
      <c r="B143" s="196" t="str">
        <f t="array" ref="B143">IFERROR(IF(D143="","",INDEX('2nd Run'!$A:$H,MATCH('Open 2'!$E143,'2nd Run'!$H:$H,0),2)),"")</f>
        <v/>
      </c>
      <c r="C143" s="196" t="str">
        <f t="array" ref="C143">IFERROR(IF(D143="","",INDEX('2nd Run'!$A:$H,MATCH('Open 2'!$E143,'2nd Run'!$H:$H,0),3)),"")</f>
        <v/>
      </c>
      <c r="D143" s="82" t="str">
        <f>IFERROR(IF(AND(SMALL('2nd Run'!H:H,M143)&gt;1000,SMALL('2nd Run'!H:H,M143)&lt;3000),"nt",IF(SMALL('2nd Run'!H:H,M143)&gt;3000,"",SMALL('2nd Run'!H:H,M143))),"")</f>
        <v/>
      </c>
      <c r="E143" s="292" t="str">
        <f>IF(D143="nt",IFERROR(SMALL('2nd Run'!H:H,M143),""),IF(D143&gt;3000,"",IFERROR(SMALL('2nd Run'!H:H,M143),"")))</f>
        <v/>
      </c>
      <c r="F143" s="202"/>
      <c r="G143" s="200" t="str">
        <f t="shared" si="1"/>
        <v/>
      </c>
      <c r="H143" s="201" t="str">
        <f>IFERROR(VLOOKUP(D143,'2nd Run'!$S$4:$U$32,3,FALSE),"")</f>
        <v/>
      </c>
      <c r="I143" s="72"/>
      <c r="J143" s="72"/>
      <c r="K143" s="72"/>
      <c r="L143" s="80"/>
      <c r="M143" s="80">
        <v>142</v>
      </c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 spans="1:26" ht="15.75" customHeight="1">
      <c r="A144" s="80" t="str">
        <f t="array" ref="A144">IFERROR(IF(D144="","",INDEX('2nd Run'!$A:$H,MATCH('Open 2'!$E144,'2nd Run'!$H:$H,0),1)),"")</f>
        <v/>
      </c>
      <c r="B144" s="196" t="str">
        <f t="array" ref="B144">IFERROR(IF(D144="","",INDEX('2nd Run'!$A:$H,MATCH('Open 2'!$E144,'2nd Run'!$H:$H,0),2)),"")</f>
        <v/>
      </c>
      <c r="C144" s="196" t="str">
        <f t="array" ref="C144">IFERROR(IF(D144="","",INDEX('2nd Run'!$A:$H,MATCH('Open 2'!$E144,'2nd Run'!$H:$H,0),3)),"")</f>
        <v/>
      </c>
      <c r="D144" s="82" t="str">
        <f>IFERROR(IF(AND(SMALL('2nd Run'!H:H,M144)&gt;1000,SMALL('2nd Run'!H:H,M144)&lt;3000),"nt",IF(SMALL('2nd Run'!H:H,M144)&gt;3000,"",SMALL('2nd Run'!H:H,M144))),"")</f>
        <v/>
      </c>
      <c r="E144" s="292" t="str">
        <f>IF(D144="nt",IFERROR(SMALL('2nd Run'!H:H,M144),""),IF(D144&gt;3000,"",IFERROR(SMALL('2nd Run'!H:H,M144),"")))</f>
        <v/>
      </c>
      <c r="F144" s="202"/>
      <c r="G144" s="200" t="str">
        <f t="shared" si="1"/>
        <v/>
      </c>
      <c r="H144" s="201" t="str">
        <f>IFERROR(VLOOKUP(D144,'2nd Run'!$S$4:$U$32,3,FALSE),"")</f>
        <v/>
      </c>
      <c r="I144" s="72"/>
      <c r="J144" s="72"/>
      <c r="K144" s="72"/>
      <c r="L144" s="80"/>
      <c r="M144" s="80">
        <v>143</v>
      </c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 spans="1:26" ht="15.75" customHeight="1">
      <c r="A145" s="80" t="str">
        <f t="array" ref="A145">IFERROR(IF(D145="","",INDEX('2nd Run'!$A:$H,MATCH('Open 2'!$E145,'2nd Run'!$H:$H,0),1)),"")</f>
        <v/>
      </c>
      <c r="B145" s="196" t="str">
        <f t="array" ref="B145">IFERROR(IF(D145="","",INDEX('2nd Run'!$A:$H,MATCH('Open 2'!$E145,'2nd Run'!$H:$H,0),2)),"")</f>
        <v/>
      </c>
      <c r="C145" s="196" t="str">
        <f t="array" ref="C145">IFERROR(IF(D145="","",INDEX('2nd Run'!$A:$H,MATCH('Open 2'!$E145,'2nd Run'!$H:$H,0),3)),"")</f>
        <v/>
      </c>
      <c r="D145" s="82" t="str">
        <f>IFERROR(IF(AND(SMALL('2nd Run'!H:H,M145)&gt;1000,SMALL('2nd Run'!H:H,M145)&lt;3000),"nt",IF(SMALL('2nd Run'!H:H,M145)&gt;3000,"",SMALL('2nd Run'!H:H,M145))),"")</f>
        <v/>
      </c>
      <c r="E145" s="292" t="str">
        <f>IF(D145="nt",IFERROR(SMALL('2nd Run'!H:H,M145),""),IF(D145&gt;3000,"",IFERROR(SMALL('2nd Run'!H:H,M145),"")))</f>
        <v/>
      </c>
      <c r="F145" s="202"/>
      <c r="G145" s="200" t="str">
        <f t="shared" si="1"/>
        <v/>
      </c>
      <c r="H145" s="201" t="str">
        <f>IFERROR(VLOOKUP(D145,'2nd Run'!$S$4:$U$32,3,FALSE),"")</f>
        <v/>
      </c>
      <c r="I145" s="72"/>
      <c r="J145" s="72"/>
      <c r="K145" s="72"/>
      <c r="L145" s="80"/>
      <c r="M145" s="80">
        <v>144</v>
      </c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 spans="1:26" ht="15.75" customHeight="1">
      <c r="A146" s="80" t="str">
        <f t="array" ref="A146">IFERROR(IF(D146="","",INDEX('2nd Run'!$A:$H,MATCH('Open 2'!$E146,'2nd Run'!$H:$H,0),1)),"")</f>
        <v/>
      </c>
      <c r="B146" s="196" t="str">
        <f t="array" ref="B146">IFERROR(IF(D146="","",INDEX('2nd Run'!$A:$H,MATCH('Open 2'!$E146,'2nd Run'!$H:$H,0),2)),"")</f>
        <v/>
      </c>
      <c r="C146" s="196" t="str">
        <f t="array" ref="C146">IFERROR(IF(D146="","",INDEX('2nd Run'!$A:$H,MATCH('Open 2'!$E146,'2nd Run'!$H:$H,0),3)),"")</f>
        <v/>
      </c>
      <c r="D146" s="82" t="str">
        <f>IFERROR(IF(AND(SMALL('2nd Run'!H:H,M146)&gt;1000,SMALL('2nd Run'!H:H,M146)&lt;3000),"nt",IF(SMALL('2nd Run'!H:H,M146)&gt;3000,"",SMALL('2nd Run'!H:H,M146))),"")</f>
        <v/>
      </c>
      <c r="E146" s="292" t="str">
        <f>IF(D146="nt",IFERROR(SMALL('2nd Run'!H:H,M146),""),IF(D146&gt;3000,"",IFERROR(SMALL('2nd Run'!H:H,M146),"")))</f>
        <v/>
      </c>
      <c r="F146" s="202"/>
      <c r="G146" s="200" t="str">
        <f t="shared" si="1"/>
        <v/>
      </c>
      <c r="H146" s="201" t="str">
        <f>IFERROR(VLOOKUP(D146,'2nd Run'!$S$4:$U$32,3,FALSE),"")</f>
        <v/>
      </c>
      <c r="I146" s="72"/>
      <c r="J146" s="72"/>
      <c r="K146" s="72"/>
      <c r="L146" s="80"/>
      <c r="M146" s="80">
        <v>145</v>
      </c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 spans="1:26" ht="15.75" customHeight="1">
      <c r="A147" s="80" t="str">
        <f t="array" ref="A147">IFERROR(IF(D147="","",INDEX('2nd Run'!$A:$H,MATCH('Open 2'!$E147,'2nd Run'!$H:$H,0),1)),"")</f>
        <v/>
      </c>
      <c r="B147" s="196" t="str">
        <f t="array" ref="B147">IFERROR(IF(D147="","",INDEX('2nd Run'!$A:$H,MATCH('Open 2'!$E147,'2nd Run'!$H:$H,0),2)),"")</f>
        <v/>
      </c>
      <c r="C147" s="196" t="str">
        <f t="array" ref="C147">IFERROR(IF(D147="","",INDEX('2nd Run'!$A:$H,MATCH('Open 2'!$E147,'2nd Run'!$H:$H,0),3)),"")</f>
        <v/>
      </c>
      <c r="D147" s="82" t="str">
        <f>IFERROR(IF(AND(SMALL('2nd Run'!H:H,M147)&gt;1000,SMALL('2nd Run'!H:H,M147)&lt;3000),"nt",IF(SMALL('2nd Run'!H:H,M147)&gt;3000,"",SMALL('2nd Run'!H:H,M147))),"")</f>
        <v/>
      </c>
      <c r="E147" s="292" t="str">
        <f>IF(D147="nt",IFERROR(SMALL('2nd Run'!H:H,M147),""),IF(D147&gt;3000,"",IFERROR(SMALL('2nd Run'!H:H,M147),"")))</f>
        <v/>
      </c>
      <c r="F147" s="202"/>
      <c r="G147" s="200" t="str">
        <f t="shared" si="1"/>
        <v/>
      </c>
      <c r="H147" s="201" t="str">
        <f>IFERROR(VLOOKUP(D147,'2nd Run'!$S$4:$U$32,3,FALSE),"")</f>
        <v/>
      </c>
      <c r="I147" s="72"/>
      <c r="J147" s="72"/>
      <c r="K147" s="72"/>
      <c r="L147" s="80"/>
      <c r="M147" s="80">
        <v>146</v>
      </c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</row>
    <row r="148" spans="1:26" ht="15.75" customHeight="1">
      <c r="A148" s="80" t="str">
        <f t="array" ref="A148">IFERROR(IF(D148="","",INDEX('2nd Run'!$A:$H,MATCH('Open 2'!$E148,'2nd Run'!$H:$H,0),1)),"")</f>
        <v/>
      </c>
      <c r="B148" s="196" t="str">
        <f t="array" ref="B148">IFERROR(IF(D148="","",INDEX('2nd Run'!$A:$H,MATCH('Open 2'!$E148,'2nd Run'!$H:$H,0),2)),"")</f>
        <v/>
      </c>
      <c r="C148" s="196" t="str">
        <f t="array" ref="C148">IFERROR(IF(D148="","",INDEX('2nd Run'!$A:$H,MATCH('Open 2'!$E148,'2nd Run'!$H:$H,0),3)),"")</f>
        <v/>
      </c>
      <c r="D148" s="82" t="str">
        <f>IFERROR(IF(AND(SMALL('2nd Run'!H:H,M148)&gt;1000,SMALL('2nd Run'!H:H,M148)&lt;3000),"nt",IF(SMALL('2nd Run'!H:H,M148)&gt;3000,"",SMALL('2nd Run'!H:H,M148))),"")</f>
        <v/>
      </c>
      <c r="E148" s="292" t="str">
        <f>IF(D148="nt",IFERROR(SMALL('2nd Run'!H:H,M148),""),IF(D148&gt;3000,"",IFERROR(SMALL('2nd Run'!H:H,M148),"")))</f>
        <v/>
      </c>
      <c r="F148" s="202"/>
      <c r="G148" s="200" t="str">
        <f t="shared" si="1"/>
        <v/>
      </c>
      <c r="H148" s="201" t="str">
        <f>IFERROR(VLOOKUP(D148,'2nd Run'!$S$4:$U$32,3,FALSE),"")</f>
        <v/>
      </c>
      <c r="I148" s="72"/>
      <c r="J148" s="72"/>
      <c r="K148" s="72"/>
      <c r="L148" s="80"/>
      <c r="M148" s="80">
        <v>147</v>
      </c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</row>
    <row r="149" spans="1:26" ht="15.75" customHeight="1">
      <c r="A149" s="80" t="str">
        <f t="array" ref="A149">IFERROR(IF(D149="","",INDEX('2nd Run'!$A:$H,MATCH('Open 2'!$E149,'2nd Run'!$H:$H,0),1)),"")</f>
        <v/>
      </c>
      <c r="B149" s="196" t="str">
        <f t="array" ref="B149">IFERROR(IF(D149="","",INDEX('2nd Run'!$A:$H,MATCH('Open 2'!$E149,'2nd Run'!$H:$H,0),2)),"")</f>
        <v/>
      </c>
      <c r="C149" s="196" t="str">
        <f t="array" ref="C149">IFERROR(IF(D149="","",INDEX('2nd Run'!$A:$H,MATCH('Open 2'!$E149,'2nd Run'!$H:$H,0),3)),"")</f>
        <v/>
      </c>
      <c r="D149" s="82" t="str">
        <f>IFERROR(IF(AND(SMALL('2nd Run'!H:H,M149)&gt;1000,SMALL('2nd Run'!H:H,M149)&lt;3000),"nt",IF(SMALL('2nd Run'!H:H,M149)&gt;3000,"",SMALL('2nd Run'!H:H,M149))),"")</f>
        <v/>
      </c>
      <c r="E149" s="292" t="str">
        <f>IF(D149="nt",IFERROR(SMALL('2nd Run'!H:H,M149),""),IF(D149&gt;3000,"",IFERROR(SMALL('2nd Run'!H:H,M149),"")))</f>
        <v/>
      </c>
      <c r="F149" s="202"/>
      <c r="G149" s="200" t="str">
        <f t="shared" si="1"/>
        <v/>
      </c>
      <c r="H149" s="201" t="str">
        <f>IFERROR(VLOOKUP(D149,'2nd Run'!$S$4:$U$32,3,FALSE),"")</f>
        <v/>
      </c>
      <c r="I149" s="72"/>
      <c r="J149" s="72"/>
      <c r="K149" s="72"/>
      <c r="L149" s="80"/>
      <c r="M149" s="80">
        <v>148</v>
      </c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</row>
    <row r="150" spans="1:26" ht="15.75" customHeight="1">
      <c r="A150" s="80" t="str">
        <f t="array" ref="A150">IFERROR(IF(D150="","",INDEX('2nd Run'!$A:$H,MATCH('Open 2'!$E150,'2nd Run'!$H:$H,0),1)),"")</f>
        <v/>
      </c>
      <c r="B150" s="196" t="str">
        <f t="array" ref="B150">IFERROR(IF(D150="","",INDEX('2nd Run'!$A:$H,MATCH('Open 2'!$E150,'2nd Run'!$H:$H,0),2)),"")</f>
        <v/>
      </c>
      <c r="C150" s="196" t="str">
        <f t="array" ref="C150">IFERROR(IF(D150="","",INDEX('2nd Run'!$A:$H,MATCH('Open 2'!$E150,'2nd Run'!$H:$H,0),3)),"")</f>
        <v/>
      </c>
      <c r="D150" s="82" t="str">
        <f>IFERROR(IF(AND(SMALL('2nd Run'!H:H,M150)&gt;1000,SMALL('2nd Run'!H:H,M150)&lt;3000),"nt",IF(SMALL('2nd Run'!H:H,M150)&gt;3000,"",SMALL('2nd Run'!H:H,M150))),"")</f>
        <v/>
      </c>
      <c r="E150" s="292" t="str">
        <f>IF(D150="nt",IFERROR(SMALL('2nd Run'!H:H,M150),""),IF(D150&gt;3000,"",IFERROR(SMALL('2nd Run'!H:H,M150),"")))</f>
        <v/>
      </c>
      <c r="F150" s="202"/>
      <c r="G150" s="200" t="str">
        <f t="shared" si="1"/>
        <v/>
      </c>
      <c r="H150" s="201" t="str">
        <f>IFERROR(VLOOKUP(D150,'2nd Run'!$S$4:$U$32,3,FALSE),"")</f>
        <v/>
      </c>
      <c r="I150" s="72"/>
      <c r="J150" s="72"/>
      <c r="K150" s="72"/>
      <c r="L150" s="80"/>
      <c r="M150" s="80">
        <v>149</v>
      </c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</row>
    <row r="151" spans="1:26" ht="15.75" customHeight="1">
      <c r="A151" s="80" t="str">
        <f t="array" ref="A151">IFERROR(IF(D151="","",INDEX('2nd Run'!$A:$H,MATCH('Open 2'!$E151,'2nd Run'!$H:$H,0),1)),"")</f>
        <v/>
      </c>
      <c r="B151" s="196" t="str">
        <f t="array" ref="B151">IFERROR(IF(D151="","",INDEX('2nd Run'!$A:$H,MATCH('Open 2'!$E151,'2nd Run'!$H:$H,0),2)),"")</f>
        <v/>
      </c>
      <c r="C151" s="196" t="str">
        <f t="array" ref="C151">IFERROR(IF(D151="","",INDEX('2nd Run'!$A:$H,MATCH('Open 2'!$E151,'2nd Run'!$H:$H,0),3)),"")</f>
        <v/>
      </c>
      <c r="D151" s="82" t="str">
        <f>IFERROR(IF(AND(SMALL('2nd Run'!H:H,M151)&gt;1000,SMALL('2nd Run'!H:H,M151)&lt;3000),"nt",IF(SMALL('2nd Run'!H:H,M151)&gt;3000,"",SMALL('2nd Run'!H:H,M151))),"")</f>
        <v/>
      </c>
      <c r="E151" s="292" t="str">
        <f>IF(D151="nt",IFERROR(SMALL('2nd Run'!H:H,M151),""),IF(D151&gt;3000,"",IFERROR(SMALL('2nd Run'!H:H,M151),"")))</f>
        <v/>
      </c>
      <c r="F151" s="202"/>
      <c r="G151" s="200" t="str">
        <f t="shared" si="1"/>
        <v/>
      </c>
      <c r="H151" s="201" t="str">
        <f>IFERROR(VLOOKUP(D151,'2nd Run'!$S$4:$U$32,3,FALSE),"")</f>
        <v/>
      </c>
      <c r="I151" s="72"/>
      <c r="J151" s="72"/>
      <c r="K151" s="72"/>
      <c r="L151" s="80"/>
      <c r="M151" s="80">
        <v>150</v>
      </c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</row>
    <row r="152" spans="1:26" ht="15.75" customHeight="1">
      <c r="A152" s="80" t="str">
        <f t="array" ref="A152">IFERROR(IF(D152="","",INDEX('2nd Run'!$A:$H,MATCH('Open 2'!$E152,'2nd Run'!$H:$H,0),1)),"")</f>
        <v/>
      </c>
      <c r="B152" s="196" t="str">
        <f t="array" ref="B152">IFERROR(IF(D152="","",INDEX('2nd Run'!$A:$H,MATCH('Open 2'!$E152,'2nd Run'!$H:$H,0),2)),"")</f>
        <v/>
      </c>
      <c r="C152" s="196" t="str">
        <f t="array" ref="C152">IFERROR(IF(D152="","",INDEX('2nd Run'!$A:$H,MATCH('Open 2'!$E152,'2nd Run'!$H:$H,0),3)),"")</f>
        <v/>
      </c>
      <c r="D152" s="82" t="str">
        <f>IFERROR(IF(AND(SMALL('2nd Run'!H:H,M152)&gt;1000,SMALL('2nd Run'!H:H,M152)&lt;3000),"nt",IF(SMALL('2nd Run'!H:H,M152)&gt;3000,"",SMALL('2nd Run'!H:H,M152))),"")</f>
        <v/>
      </c>
      <c r="E152" s="292" t="str">
        <f>IF(D152="nt",IFERROR(SMALL('2nd Run'!H:H,M152),""),IF(D152&gt;3000,"",IFERROR(SMALL('2nd Run'!H:H,M152),"")))</f>
        <v/>
      </c>
      <c r="F152" s="202"/>
      <c r="G152" s="200" t="str">
        <f t="shared" si="1"/>
        <v/>
      </c>
      <c r="H152" s="201" t="str">
        <f>IFERROR(VLOOKUP(D152,'2nd Run'!$S$4:$U$32,3,FALSE),"")</f>
        <v/>
      </c>
      <c r="I152" s="72"/>
      <c r="J152" s="72"/>
      <c r="K152" s="72"/>
      <c r="L152" s="80"/>
      <c r="M152" s="80">
        <v>151</v>
      </c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</row>
    <row r="153" spans="1:26" ht="15.75" customHeight="1">
      <c r="A153" s="80" t="str">
        <f t="array" ref="A153">IFERROR(IF(D153="","",INDEX('2nd Run'!$A:$H,MATCH('Open 2'!$E153,'2nd Run'!$H:$H,0),1)),"")</f>
        <v/>
      </c>
      <c r="B153" s="196" t="str">
        <f t="array" ref="B153">IFERROR(IF(D153="","",INDEX('2nd Run'!$A:$H,MATCH('Open 2'!$E153,'2nd Run'!$H:$H,0),2)),"")</f>
        <v/>
      </c>
      <c r="C153" s="196" t="str">
        <f t="array" ref="C153">IFERROR(IF(D153="","",INDEX('2nd Run'!$A:$H,MATCH('Open 2'!$E153,'2nd Run'!$H:$H,0),3)),"")</f>
        <v/>
      </c>
      <c r="D153" s="82" t="str">
        <f>IFERROR(IF(AND(SMALL('2nd Run'!H:H,M153)&gt;1000,SMALL('2nd Run'!H:H,M153)&lt;3000),"nt",IF(SMALL('2nd Run'!H:H,M153)&gt;3000,"",SMALL('2nd Run'!H:H,M153))),"")</f>
        <v/>
      </c>
      <c r="E153" s="292" t="str">
        <f>IF(D153="nt",IFERROR(SMALL('2nd Run'!H:H,M153),""),IF(D153&gt;3000,"",IFERROR(SMALL('2nd Run'!H:H,M153),"")))</f>
        <v/>
      </c>
      <c r="F153" s="202"/>
      <c r="G153" s="200" t="str">
        <f t="shared" si="1"/>
        <v/>
      </c>
      <c r="H153" s="201" t="str">
        <f>IFERROR(VLOOKUP(D153,'2nd Run'!$S$4:$U$32,3,FALSE),"")</f>
        <v/>
      </c>
      <c r="I153" s="72"/>
      <c r="J153" s="72"/>
      <c r="K153" s="72"/>
      <c r="L153" s="80"/>
      <c r="M153" s="80">
        <v>152</v>
      </c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</row>
    <row r="154" spans="1:26" ht="15.75" customHeight="1">
      <c r="A154" s="80" t="str">
        <f t="array" ref="A154">IFERROR(IF(D154="","",INDEX('2nd Run'!$A:$H,MATCH('Open 2'!$E154,'2nd Run'!$H:$H,0),1)),"")</f>
        <v/>
      </c>
      <c r="B154" s="196" t="str">
        <f t="array" ref="B154">IFERROR(IF(D154="","",INDEX('2nd Run'!$A:$H,MATCH('Open 2'!$E154,'2nd Run'!$H:$H,0),2)),"")</f>
        <v/>
      </c>
      <c r="C154" s="196" t="str">
        <f t="array" ref="C154">IFERROR(IF(D154="","",INDEX('2nd Run'!$A:$H,MATCH('Open 2'!$E154,'2nd Run'!$H:$H,0),3)),"")</f>
        <v/>
      </c>
      <c r="D154" s="82" t="str">
        <f>IFERROR(IF(AND(SMALL('2nd Run'!H:H,M154)&gt;1000,SMALL('2nd Run'!H:H,M154)&lt;3000),"nt",IF(SMALL('2nd Run'!H:H,M154)&gt;3000,"",SMALL('2nd Run'!H:H,M154))),"")</f>
        <v/>
      </c>
      <c r="E154" s="292" t="str">
        <f>IF(D154="nt",IFERROR(SMALL('2nd Run'!H:H,M154),""),IF(D154&gt;3000,"",IFERROR(SMALL('2nd Run'!H:H,M154),"")))</f>
        <v/>
      </c>
      <c r="F154" s="202"/>
      <c r="G154" s="200" t="str">
        <f t="shared" si="1"/>
        <v/>
      </c>
      <c r="H154" s="201" t="str">
        <f>IFERROR(VLOOKUP(D154,'2nd Run'!$S$4:$U$32,3,FALSE),"")</f>
        <v/>
      </c>
      <c r="I154" s="72"/>
      <c r="J154" s="72"/>
      <c r="K154" s="72"/>
      <c r="L154" s="80"/>
      <c r="M154" s="80">
        <v>153</v>
      </c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</row>
    <row r="155" spans="1:26" ht="15.75" customHeight="1">
      <c r="A155" s="80" t="str">
        <f t="array" ref="A155">IFERROR(IF(D155="","",INDEX('2nd Run'!$A:$H,MATCH('Open 2'!$E155,'2nd Run'!$H:$H,0),1)),"")</f>
        <v/>
      </c>
      <c r="B155" s="196" t="str">
        <f t="array" ref="B155">IFERROR(IF(D155="","",INDEX('2nd Run'!$A:$H,MATCH('Open 2'!$E155,'2nd Run'!$H:$H,0),2)),"")</f>
        <v/>
      </c>
      <c r="C155" s="196" t="str">
        <f t="array" ref="C155">IFERROR(IF(D155="","",INDEX('2nd Run'!$A:$H,MATCH('Open 2'!$E155,'2nd Run'!$H:$H,0),3)),"")</f>
        <v/>
      </c>
      <c r="D155" s="82" t="str">
        <f>IFERROR(IF(AND(SMALL('2nd Run'!H:H,M155)&gt;1000,SMALL('2nd Run'!H:H,M155)&lt;3000),"nt",IF(SMALL('2nd Run'!H:H,M155)&gt;3000,"",SMALL('2nd Run'!H:H,M155))),"")</f>
        <v/>
      </c>
      <c r="E155" s="292" t="str">
        <f>IF(D155="nt",IFERROR(SMALL('2nd Run'!H:H,M155),""),IF(D155&gt;3000,"",IFERROR(SMALL('2nd Run'!H:H,M155),"")))</f>
        <v/>
      </c>
      <c r="F155" s="202"/>
      <c r="G155" s="200" t="str">
        <f t="shared" si="1"/>
        <v/>
      </c>
      <c r="H155" s="201" t="str">
        <f>IFERROR(VLOOKUP(D155,'2nd Run'!$S$4:$U$32,3,FALSE),"")</f>
        <v/>
      </c>
      <c r="I155" s="72"/>
      <c r="J155" s="72"/>
      <c r="K155" s="72"/>
      <c r="L155" s="80"/>
      <c r="M155" s="80">
        <v>154</v>
      </c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</row>
    <row r="156" spans="1:26" ht="15.75" customHeight="1">
      <c r="A156" s="80" t="str">
        <f t="array" ref="A156">IFERROR(IF(D156="","",INDEX('2nd Run'!$A:$H,MATCH('Open 2'!$E156,'2nd Run'!$H:$H,0),1)),"")</f>
        <v/>
      </c>
      <c r="B156" s="196" t="str">
        <f t="array" ref="B156">IFERROR(IF(D156="","",INDEX('2nd Run'!$A:$H,MATCH('Open 2'!$E156,'2nd Run'!$H:$H,0),2)),"")</f>
        <v/>
      </c>
      <c r="C156" s="196" t="str">
        <f t="array" ref="C156">IFERROR(IF(D156="","",INDEX('2nd Run'!$A:$H,MATCH('Open 2'!$E156,'2nd Run'!$H:$H,0),3)),"")</f>
        <v/>
      </c>
      <c r="D156" s="82" t="str">
        <f>IFERROR(IF(AND(SMALL('2nd Run'!H:H,M156)&gt;1000,SMALL('2nd Run'!H:H,M156)&lt;3000),"nt",IF(SMALL('2nd Run'!H:H,M156)&gt;3000,"",SMALL('2nd Run'!H:H,M156))),"")</f>
        <v/>
      </c>
      <c r="E156" s="292" t="str">
        <f>IF(D156="nt",IFERROR(SMALL('2nd Run'!H:H,M156),""),IF(D156&gt;3000,"",IFERROR(SMALL('2nd Run'!H:H,M156),"")))</f>
        <v/>
      </c>
      <c r="F156" s="202"/>
      <c r="G156" s="200" t="str">
        <f t="shared" si="1"/>
        <v/>
      </c>
      <c r="H156" s="201" t="str">
        <f>IFERROR(VLOOKUP(D156,'2nd Run'!$S$4:$U$32,3,FALSE),"")</f>
        <v/>
      </c>
      <c r="I156" s="72"/>
      <c r="J156" s="72"/>
      <c r="K156" s="72"/>
      <c r="L156" s="80"/>
      <c r="M156" s="80">
        <v>155</v>
      </c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</row>
    <row r="157" spans="1:26" ht="15.75" customHeight="1">
      <c r="A157" s="80" t="str">
        <f t="array" ref="A157">IFERROR(IF(D157="","",INDEX('2nd Run'!$A:$H,MATCH('Open 2'!$E157,'2nd Run'!$H:$H,0),1)),"")</f>
        <v/>
      </c>
      <c r="B157" s="196" t="str">
        <f t="array" ref="B157">IFERROR(IF(D157="","",INDEX('2nd Run'!$A:$H,MATCH('Open 2'!$E157,'2nd Run'!$H:$H,0),2)),"")</f>
        <v/>
      </c>
      <c r="C157" s="196" t="str">
        <f t="array" ref="C157">IFERROR(IF(D157="","",INDEX('2nd Run'!$A:$H,MATCH('Open 2'!$E157,'2nd Run'!$H:$H,0),3)),"")</f>
        <v/>
      </c>
      <c r="D157" s="82" t="str">
        <f>IFERROR(IF(AND(SMALL('2nd Run'!H:H,M157)&gt;1000,SMALL('2nd Run'!H:H,M157)&lt;3000),"nt",IF(SMALL('2nd Run'!H:H,M157)&gt;3000,"",SMALL('2nd Run'!H:H,M157))),"")</f>
        <v/>
      </c>
      <c r="E157" s="292" t="str">
        <f>IF(D157="nt",IFERROR(SMALL('2nd Run'!H:H,M157),""),IF(D157&gt;3000,"",IFERROR(SMALL('2nd Run'!H:H,M157),"")))</f>
        <v/>
      </c>
      <c r="F157" s="202"/>
      <c r="G157" s="200" t="str">
        <f t="shared" si="1"/>
        <v/>
      </c>
      <c r="H157" s="201" t="str">
        <f>IFERROR(VLOOKUP(D157,'2nd Run'!$S$4:$U$32,3,FALSE),"")</f>
        <v/>
      </c>
      <c r="I157" s="72"/>
      <c r="J157" s="72"/>
      <c r="K157" s="72"/>
      <c r="L157" s="80"/>
      <c r="M157" s="80">
        <v>156</v>
      </c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</row>
    <row r="158" spans="1:26" ht="15.75" customHeight="1">
      <c r="A158" s="80" t="str">
        <f t="array" ref="A158">IFERROR(IF(D158="","",INDEX('2nd Run'!$A:$H,MATCH('Open 2'!$E158,'2nd Run'!$H:$H,0),1)),"")</f>
        <v/>
      </c>
      <c r="B158" s="196" t="str">
        <f t="array" ref="B158">IFERROR(IF(D158="","",INDEX('2nd Run'!$A:$H,MATCH('Open 2'!$E158,'2nd Run'!$H:$H,0),2)),"")</f>
        <v/>
      </c>
      <c r="C158" s="196" t="str">
        <f t="array" ref="C158">IFERROR(IF(D158="","",INDEX('2nd Run'!$A:$H,MATCH('Open 2'!$E158,'2nd Run'!$H:$H,0),3)),"")</f>
        <v/>
      </c>
      <c r="D158" s="82" t="str">
        <f>IFERROR(IF(AND(SMALL('2nd Run'!H:H,M158)&gt;1000,SMALL('2nd Run'!H:H,M158)&lt;3000),"nt",IF(SMALL('2nd Run'!H:H,M158)&gt;3000,"",SMALL('2nd Run'!H:H,M158))),"")</f>
        <v/>
      </c>
      <c r="E158" s="292" t="str">
        <f>IF(D158="nt",IFERROR(SMALL('2nd Run'!H:H,M158),""),IF(D158&gt;3000,"",IFERROR(SMALL('2nd Run'!H:H,M158),"")))</f>
        <v/>
      </c>
      <c r="F158" s="202"/>
      <c r="G158" s="200" t="str">
        <f t="shared" si="1"/>
        <v/>
      </c>
      <c r="H158" s="201" t="str">
        <f>IFERROR(VLOOKUP(D158,'2nd Run'!$S$4:$U$32,3,FALSE),"")</f>
        <v/>
      </c>
      <c r="I158" s="72"/>
      <c r="J158" s="72"/>
      <c r="K158" s="72"/>
      <c r="L158" s="80"/>
      <c r="M158" s="80">
        <v>157</v>
      </c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</row>
    <row r="159" spans="1:26" ht="15.75" customHeight="1">
      <c r="A159" s="80" t="str">
        <f t="array" ref="A159">IFERROR(IF(D159="","",INDEX('2nd Run'!$A:$H,MATCH('Open 2'!$E159,'2nd Run'!$H:$H,0),1)),"")</f>
        <v/>
      </c>
      <c r="B159" s="196" t="str">
        <f t="array" ref="B159">IFERROR(IF(D159="","",INDEX('2nd Run'!$A:$H,MATCH('Open 2'!$E159,'2nd Run'!$H:$H,0),2)),"")</f>
        <v/>
      </c>
      <c r="C159" s="196" t="str">
        <f t="array" ref="C159">IFERROR(IF(D159="","",INDEX('2nd Run'!$A:$H,MATCH('Open 2'!$E159,'2nd Run'!$H:$H,0),3)),"")</f>
        <v/>
      </c>
      <c r="D159" s="82" t="str">
        <f>IFERROR(IF(AND(SMALL('2nd Run'!H:H,M159)&gt;1000,SMALL('2nd Run'!H:H,M159)&lt;3000),"nt",IF(SMALL('2nd Run'!H:H,M159)&gt;3000,"",SMALL('2nd Run'!H:H,M159))),"")</f>
        <v/>
      </c>
      <c r="E159" s="292" t="str">
        <f>IF(D159="nt",IFERROR(SMALL('2nd Run'!H:H,M159),""),IF(D159&gt;3000,"",IFERROR(SMALL('2nd Run'!H:H,M159),"")))</f>
        <v/>
      </c>
      <c r="F159" s="202"/>
      <c r="G159" s="200" t="str">
        <f t="shared" si="1"/>
        <v/>
      </c>
      <c r="H159" s="201" t="str">
        <f>IFERROR(VLOOKUP(D159,'2nd Run'!$S$4:$U$32,3,FALSE),"")</f>
        <v/>
      </c>
      <c r="I159" s="72"/>
      <c r="J159" s="72"/>
      <c r="K159" s="72"/>
      <c r="L159" s="80"/>
      <c r="M159" s="80">
        <v>158</v>
      </c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</row>
    <row r="160" spans="1:26" ht="15.75" customHeight="1">
      <c r="A160" s="80" t="str">
        <f t="array" ref="A160">IFERROR(IF(D160="","",INDEX('2nd Run'!$A:$H,MATCH('Open 2'!$E160,'2nd Run'!$H:$H,0),1)),"")</f>
        <v/>
      </c>
      <c r="B160" s="196" t="str">
        <f t="array" ref="B160">IFERROR(IF(D160="","",INDEX('2nd Run'!$A:$H,MATCH('Open 2'!$E160,'2nd Run'!$H:$H,0),2)),"")</f>
        <v/>
      </c>
      <c r="C160" s="196" t="str">
        <f t="array" ref="C160">IFERROR(IF(D160="","",INDEX('2nd Run'!$A:$H,MATCH('Open 2'!$E160,'2nd Run'!$H:$H,0),3)),"")</f>
        <v/>
      </c>
      <c r="D160" s="82" t="str">
        <f>IFERROR(IF(AND(SMALL('2nd Run'!H:H,M160)&gt;1000,SMALL('2nd Run'!H:H,M160)&lt;3000),"nt",IF(SMALL('2nd Run'!H:H,M160)&gt;3000,"",SMALL('2nd Run'!H:H,M160))),"")</f>
        <v/>
      </c>
      <c r="E160" s="292" t="str">
        <f>IF(D160="nt",IFERROR(SMALL('2nd Run'!H:H,M160),""),IF(D160&gt;3000,"",IFERROR(SMALL('2nd Run'!H:H,M160),"")))</f>
        <v/>
      </c>
      <c r="F160" s="202"/>
      <c r="G160" s="200" t="str">
        <f t="shared" si="1"/>
        <v/>
      </c>
      <c r="H160" s="201" t="str">
        <f>IFERROR(VLOOKUP(D160,'2nd Run'!$S$4:$U$32,3,FALSE),"")</f>
        <v/>
      </c>
      <c r="I160" s="72"/>
      <c r="J160" s="72"/>
      <c r="K160" s="72"/>
      <c r="L160" s="80"/>
      <c r="M160" s="80">
        <v>159</v>
      </c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</row>
    <row r="161" spans="1:26" ht="15.75" customHeight="1">
      <c r="A161" s="80" t="str">
        <f t="array" ref="A161">IFERROR(IF(D161="","",INDEX('2nd Run'!$A:$H,MATCH('Open 2'!$E161,'2nd Run'!$H:$H,0),1)),"")</f>
        <v/>
      </c>
      <c r="B161" s="196" t="str">
        <f t="array" ref="B161">IFERROR(IF(D161="","",INDEX('2nd Run'!$A:$H,MATCH('Open 2'!$E161,'2nd Run'!$H:$H,0),2)),"")</f>
        <v/>
      </c>
      <c r="C161" s="196" t="str">
        <f t="array" ref="C161">IFERROR(IF(D161="","",INDEX('2nd Run'!$A:$H,MATCH('Open 2'!$E161,'2nd Run'!$H:$H,0),3)),"")</f>
        <v/>
      </c>
      <c r="D161" s="82" t="str">
        <f>IFERROR(IF(AND(SMALL('2nd Run'!H:H,M161)&gt;1000,SMALL('2nd Run'!H:H,M161)&lt;3000),"nt",IF(SMALL('2nd Run'!H:H,M161)&gt;3000,"",SMALL('2nd Run'!H:H,M161))),"")</f>
        <v/>
      </c>
      <c r="E161" s="292" t="str">
        <f>IF(D161="nt",IFERROR(SMALL('2nd Run'!H:H,M161),""),IF(D161&gt;3000,"",IFERROR(SMALL('2nd Run'!H:H,M161),"")))</f>
        <v/>
      </c>
      <c r="F161" s="202"/>
      <c r="G161" s="200" t="str">
        <f t="shared" si="1"/>
        <v/>
      </c>
      <c r="H161" s="201" t="str">
        <f>IFERROR(VLOOKUP(D161,'2nd Run'!$S$4:$U$32,3,FALSE),"")</f>
        <v/>
      </c>
      <c r="I161" s="72"/>
      <c r="J161" s="72"/>
      <c r="K161" s="72"/>
      <c r="L161" s="80"/>
      <c r="M161" s="80">
        <v>160</v>
      </c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</row>
    <row r="162" spans="1:26" ht="15.75" customHeight="1">
      <c r="A162" s="80" t="str">
        <f t="array" ref="A162">IFERROR(IF(D162="","",INDEX('2nd Run'!$A:$H,MATCH('Open 2'!$E162,'2nd Run'!$H:$H,0),1)),"")</f>
        <v/>
      </c>
      <c r="B162" s="196" t="str">
        <f t="array" ref="B162">IFERROR(IF(D162="","",INDEX('2nd Run'!$A:$H,MATCH('Open 2'!$E162,'2nd Run'!$H:$H,0),2)),"")</f>
        <v/>
      </c>
      <c r="C162" s="196" t="str">
        <f t="array" ref="C162">IFERROR(IF(D162="","",INDEX('2nd Run'!$A:$H,MATCH('Open 2'!$E162,'2nd Run'!$H:$H,0),3)),"")</f>
        <v/>
      </c>
      <c r="D162" s="82" t="str">
        <f>IFERROR(IF(AND(SMALL('2nd Run'!H:H,M162)&gt;1000,SMALL('2nd Run'!H:H,M162)&lt;3000),"nt",IF(SMALL('2nd Run'!H:H,M162)&gt;3000,"",SMALL('2nd Run'!H:H,M162))),"")</f>
        <v/>
      </c>
      <c r="E162" s="292" t="str">
        <f>IF(D162="nt",IFERROR(SMALL('2nd Run'!H:H,M162),""),IF(D162&gt;3000,"",IFERROR(SMALL('2nd Run'!H:H,M162),"")))</f>
        <v/>
      </c>
      <c r="F162" s="202"/>
      <c r="G162" s="200" t="str">
        <f t="shared" si="1"/>
        <v/>
      </c>
      <c r="H162" s="201" t="str">
        <f>IFERROR(VLOOKUP(D162,'2nd Run'!$S$4:$U$32,3,FALSE),"")</f>
        <v/>
      </c>
      <c r="I162" s="72"/>
      <c r="J162" s="72"/>
      <c r="K162" s="72"/>
      <c r="L162" s="80"/>
      <c r="M162" s="80">
        <v>161</v>
      </c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</row>
    <row r="163" spans="1:26" ht="15.75" customHeight="1">
      <c r="A163" s="80" t="str">
        <f t="array" ref="A163">IFERROR(IF(D163="","",INDEX('2nd Run'!$A:$H,MATCH('Open 2'!$E163,'2nd Run'!$H:$H,0),1)),"")</f>
        <v/>
      </c>
      <c r="B163" s="196" t="str">
        <f t="array" ref="B163">IFERROR(IF(D163="","",INDEX('2nd Run'!$A:$H,MATCH('Open 2'!$E163,'2nd Run'!$H:$H,0),2)),"")</f>
        <v/>
      </c>
      <c r="C163" s="196" t="str">
        <f t="array" ref="C163">IFERROR(IF(D163="","",INDEX('2nd Run'!$A:$H,MATCH('Open 2'!$E163,'2nd Run'!$H:$H,0),3)),"")</f>
        <v/>
      </c>
      <c r="D163" s="82" t="str">
        <f>IFERROR(IF(AND(SMALL('2nd Run'!H:H,M163)&gt;1000,SMALL('2nd Run'!H:H,M163)&lt;3000),"nt",IF(SMALL('2nd Run'!H:H,M163)&gt;3000,"",SMALL('2nd Run'!H:H,M163))),"")</f>
        <v/>
      </c>
      <c r="E163" s="292" t="str">
        <f>IF(D163="nt",IFERROR(SMALL('2nd Run'!H:H,M163),""),IF(D163&gt;3000,"",IFERROR(SMALL('2nd Run'!H:H,M163),"")))</f>
        <v/>
      </c>
      <c r="F163" s="202"/>
      <c r="G163" s="200" t="str">
        <f t="shared" si="1"/>
        <v/>
      </c>
      <c r="H163" s="201" t="str">
        <f>IFERROR(VLOOKUP(D163,'2nd Run'!$S$4:$U$32,3,FALSE),"")</f>
        <v/>
      </c>
      <c r="I163" s="72"/>
      <c r="J163" s="72"/>
      <c r="K163" s="72"/>
      <c r="L163" s="80"/>
      <c r="M163" s="80">
        <v>162</v>
      </c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</row>
    <row r="164" spans="1:26" ht="15.75" customHeight="1">
      <c r="A164" s="80" t="str">
        <f t="array" ref="A164">IFERROR(IF(D164="","",INDEX('2nd Run'!$A:$H,MATCH('Open 2'!$E164,'2nd Run'!$H:$H,0),1)),"")</f>
        <v/>
      </c>
      <c r="B164" s="196" t="str">
        <f t="array" ref="B164">IFERROR(IF(D164="","",INDEX('2nd Run'!$A:$H,MATCH('Open 2'!$E164,'2nd Run'!$H:$H,0),2)),"")</f>
        <v/>
      </c>
      <c r="C164" s="196" t="str">
        <f t="array" ref="C164">IFERROR(IF(D164="","",INDEX('2nd Run'!$A:$H,MATCH('Open 2'!$E164,'2nd Run'!$H:$H,0),3)),"")</f>
        <v/>
      </c>
      <c r="D164" s="82" t="str">
        <f>IFERROR(IF(AND(SMALL('2nd Run'!H:H,M164)&gt;1000,SMALL('2nd Run'!H:H,M164)&lt;3000),"nt",IF(SMALL('2nd Run'!H:H,M164)&gt;3000,"",SMALL('2nd Run'!H:H,M164))),"")</f>
        <v/>
      </c>
      <c r="E164" s="292" t="str">
        <f>IF(D164="nt",IFERROR(SMALL('2nd Run'!H:H,M164),""),IF(D164&gt;3000,"",IFERROR(SMALL('2nd Run'!H:H,M164),"")))</f>
        <v/>
      </c>
      <c r="F164" s="202"/>
      <c r="G164" s="200" t="str">
        <f t="shared" si="1"/>
        <v/>
      </c>
      <c r="H164" s="201" t="str">
        <f>IFERROR(VLOOKUP(D164,'2nd Run'!$S$4:$U$32,3,FALSE),"")</f>
        <v/>
      </c>
      <c r="I164" s="72"/>
      <c r="J164" s="72"/>
      <c r="K164" s="72"/>
      <c r="L164" s="80"/>
      <c r="M164" s="80">
        <v>163</v>
      </c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</row>
    <row r="165" spans="1:26" ht="15.75" customHeight="1">
      <c r="A165" s="80" t="str">
        <f t="array" ref="A165">IFERROR(IF(D165="","",INDEX('2nd Run'!$A:$H,MATCH('Open 2'!$E165,'2nd Run'!$H:$H,0),1)),"")</f>
        <v/>
      </c>
      <c r="B165" s="196" t="str">
        <f t="array" ref="B165">IFERROR(IF(D165="","",INDEX('2nd Run'!$A:$H,MATCH('Open 2'!$E165,'2nd Run'!$H:$H,0),2)),"")</f>
        <v/>
      </c>
      <c r="C165" s="196" t="str">
        <f t="array" ref="C165">IFERROR(IF(D165="","",INDEX('2nd Run'!$A:$H,MATCH('Open 2'!$E165,'2nd Run'!$H:$H,0),3)),"")</f>
        <v/>
      </c>
      <c r="D165" s="82" t="str">
        <f>IFERROR(IF(AND(SMALL('2nd Run'!H:H,M165)&gt;1000,SMALL('2nd Run'!H:H,M165)&lt;3000),"nt",IF(SMALL('2nd Run'!H:H,M165)&gt;3000,"",SMALL('2nd Run'!H:H,M165))),"")</f>
        <v/>
      </c>
      <c r="E165" s="292" t="str">
        <f>IF(D165="nt",IFERROR(SMALL('2nd Run'!H:H,M165),""),IF(D165&gt;3000,"",IFERROR(SMALL('2nd Run'!H:H,M165),"")))</f>
        <v/>
      </c>
      <c r="F165" s="202"/>
      <c r="G165" s="200" t="str">
        <f t="shared" si="1"/>
        <v/>
      </c>
      <c r="H165" s="201" t="str">
        <f>IFERROR(VLOOKUP(D165,'2nd Run'!$S$4:$U$32,3,FALSE),"")</f>
        <v/>
      </c>
      <c r="I165" s="72"/>
      <c r="J165" s="72"/>
      <c r="K165" s="72"/>
      <c r="L165" s="80"/>
      <c r="M165" s="80">
        <v>164</v>
      </c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</row>
    <row r="166" spans="1:26" ht="15.75" customHeight="1">
      <c r="A166" s="80" t="str">
        <f t="array" ref="A166">IFERROR(IF(D166="","",INDEX('2nd Run'!$A:$H,MATCH('Open 2'!$E166,'2nd Run'!$H:$H,0),1)),"")</f>
        <v/>
      </c>
      <c r="B166" s="196" t="str">
        <f t="array" ref="B166">IFERROR(IF(D166="","",INDEX('2nd Run'!$A:$H,MATCH('Open 2'!$E166,'2nd Run'!$H:$H,0),2)),"")</f>
        <v/>
      </c>
      <c r="C166" s="196" t="str">
        <f t="array" ref="C166">IFERROR(IF(D166="","",INDEX('2nd Run'!$A:$H,MATCH('Open 2'!$E166,'2nd Run'!$H:$H,0),3)),"")</f>
        <v/>
      </c>
      <c r="D166" s="82" t="str">
        <f>IFERROR(IF(AND(SMALL('2nd Run'!H:H,M166)&gt;1000,SMALL('2nd Run'!H:H,M166)&lt;3000),"nt",IF(SMALL('2nd Run'!H:H,M166)&gt;3000,"",SMALL('2nd Run'!H:H,M166))),"")</f>
        <v/>
      </c>
      <c r="E166" s="292" t="str">
        <f>IF(D166="nt",IFERROR(SMALL('2nd Run'!H:H,M166),""),IF(D166&gt;3000,"",IFERROR(SMALL('2nd Run'!H:H,M166),"")))</f>
        <v/>
      </c>
      <c r="F166" s="202"/>
      <c r="G166" s="200" t="str">
        <f t="shared" si="1"/>
        <v/>
      </c>
      <c r="H166" s="201" t="str">
        <f>IFERROR(VLOOKUP(D166,'2nd Run'!$S$4:$U$32,3,FALSE),"")</f>
        <v/>
      </c>
      <c r="I166" s="72"/>
      <c r="J166" s="72"/>
      <c r="K166" s="72"/>
      <c r="L166" s="80"/>
      <c r="M166" s="80">
        <v>165</v>
      </c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</row>
    <row r="167" spans="1:26" ht="15.75" customHeight="1">
      <c r="A167" s="80" t="str">
        <f t="array" ref="A167">IFERROR(IF(D167="","",INDEX('2nd Run'!$A:$H,MATCH('Open 2'!$E167,'2nd Run'!$H:$H,0),1)),"")</f>
        <v/>
      </c>
      <c r="B167" s="196" t="str">
        <f t="array" ref="B167">IFERROR(IF(D167="","",INDEX('2nd Run'!$A:$H,MATCH('Open 2'!$E167,'2nd Run'!$H:$H,0),2)),"")</f>
        <v/>
      </c>
      <c r="C167" s="196" t="str">
        <f t="array" ref="C167">IFERROR(IF(D167="","",INDEX('2nd Run'!$A:$H,MATCH('Open 2'!$E167,'2nd Run'!$H:$H,0),3)),"")</f>
        <v/>
      </c>
      <c r="D167" s="82" t="str">
        <f>IFERROR(IF(AND(SMALL('2nd Run'!H:H,M167)&gt;1000,SMALL('2nd Run'!H:H,M167)&lt;3000),"nt",IF(SMALL('2nd Run'!H:H,M167)&gt;3000,"",SMALL('2nd Run'!H:H,M167))),"")</f>
        <v/>
      </c>
      <c r="E167" s="292" t="str">
        <f>IF(D167="nt",IFERROR(SMALL('2nd Run'!H:H,M167),""),IF(D167&gt;3000,"",IFERROR(SMALL('2nd Run'!H:H,M167),"")))</f>
        <v/>
      </c>
      <c r="F167" s="202"/>
      <c r="G167" s="200" t="str">
        <f t="shared" si="1"/>
        <v/>
      </c>
      <c r="H167" s="201" t="str">
        <f>IFERROR(VLOOKUP(D167,'2nd Run'!$S$4:$U$32,3,FALSE),"")</f>
        <v/>
      </c>
      <c r="I167" s="72"/>
      <c r="J167" s="72"/>
      <c r="K167" s="72"/>
      <c r="L167" s="80"/>
      <c r="M167" s="80">
        <v>166</v>
      </c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</row>
    <row r="168" spans="1:26" ht="15.75" customHeight="1">
      <c r="A168" s="80" t="str">
        <f t="array" ref="A168">IFERROR(IF(D168="","",INDEX('2nd Run'!$A:$H,MATCH('Open 2'!$E168,'2nd Run'!$H:$H,0),1)),"")</f>
        <v/>
      </c>
      <c r="B168" s="196" t="str">
        <f t="array" ref="B168">IFERROR(IF(D168="","",INDEX('2nd Run'!$A:$H,MATCH('Open 2'!$E168,'2nd Run'!$H:$H,0),2)),"")</f>
        <v/>
      </c>
      <c r="C168" s="196" t="str">
        <f t="array" ref="C168">IFERROR(IF(D168="","",INDEX('2nd Run'!$A:$H,MATCH('Open 2'!$E168,'2nd Run'!$H:$H,0),3)),"")</f>
        <v/>
      </c>
      <c r="D168" s="82" t="str">
        <f>IFERROR(IF(AND(SMALL('2nd Run'!H:H,M168)&gt;1000,SMALL('2nd Run'!H:H,M168)&lt;3000),"nt",IF(SMALL('2nd Run'!H:H,M168)&gt;3000,"",SMALL('2nd Run'!H:H,M168))),"")</f>
        <v/>
      </c>
      <c r="E168" s="292" t="str">
        <f>IF(D168="nt",IFERROR(SMALL('2nd Run'!H:H,M168),""),IF(D168&gt;3000,"",IFERROR(SMALL('2nd Run'!H:H,M168),"")))</f>
        <v/>
      </c>
      <c r="F168" s="202"/>
      <c r="G168" s="200" t="str">
        <f t="shared" si="1"/>
        <v/>
      </c>
      <c r="H168" s="201" t="str">
        <f>IFERROR(VLOOKUP(D168,'2nd Run'!$S$4:$U$32,3,FALSE),"")</f>
        <v/>
      </c>
      <c r="I168" s="72"/>
      <c r="J168" s="72"/>
      <c r="K168" s="72"/>
      <c r="L168" s="80"/>
      <c r="M168" s="80">
        <v>167</v>
      </c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</row>
    <row r="169" spans="1:26" ht="15.75" customHeight="1">
      <c r="A169" s="80" t="str">
        <f t="array" ref="A169">IFERROR(IF(D169="","",INDEX('2nd Run'!$A:$H,MATCH('Open 2'!$E169,'2nd Run'!$H:$H,0),1)),"")</f>
        <v/>
      </c>
      <c r="B169" s="196" t="str">
        <f t="array" ref="B169">IFERROR(IF(D169="","",INDEX('2nd Run'!$A:$H,MATCH('Open 2'!$E169,'2nd Run'!$H:$H,0),2)),"")</f>
        <v/>
      </c>
      <c r="C169" s="196" t="str">
        <f t="array" ref="C169">IFERROR(IF(D169="","",INDEX('2nd Run'!$A:$H,MATCH('Open 2'!$E169,'2nd Run'!$H:$H,0),3)),"")</f>
        <v/>
      </c>
      <c r="D169" s="82" t="str">
        <f>IFERROR(IF(AND(SMALL('2nd Run'!H:H,M169)&gt;1000,SMALL('2nd Run'!H:H,M169)&lt;3000),"nt",IF(SMALL('2nd Run'!H:H,M169)&gt;3000,"",SMALL('2nd Run'!H:H,M169))),"")</f>
        <v/>
      </c>
      <c r="E169" s="292" t="str">
        <f>IF(D169="nt",IFERROR(SMALL('2nd Run'!H:H,M169),""),IF(D169&gt;3000,"",IFERROR(SMALL('2nd Run'!H:H,M169),"")))</f>
        <v/>
      </c>
      <c r="F169" s="202"/>
      <c r="G169" s="200" t="str">
        <f t="shared" si="1"/>
        <v/>
      </c>
      <c r="H169" s="201" t="str">
        <f>IFERROR(VLOOKUP(D169,'2nd Run'!$S$4:$U$32,3,FALSE),"")</f>
        <v/>
      </c>
      <c r="I169" s="72"/>
      <c r="J169" s="72"/>
      <c r="K169" s="72"/>
      <c r="L169" s="80"/>
      <c r="M169" s="80">
        <v>168</v>
      </c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</row>
    <row r="170" spans="1:26" ht="15.75" customHeight="1">
      <c r="A170" s="80" t="str">
        <f t="array" ref="A170">IFERROR(IF(D170="","",INDEX('2nd Run'!$A:$H,MATCH('Open 2'!$E170,'2nd Run'!$H:$H,0),1)),"")</f>
        <v/>
      </c>
      <c r="B170" s="196" t="str">
        <f t="array" ref="B170">IFERROR(IF(D170="","",INDEX('2nd Run'!$A:$H,MATCH('Open 2'!$E170,'2nd Run'!$H:$H,0),2)),"")</f>
        <v/>
      </c>
      <c r="C170" s="196" t="str">
        <f t="array" ref="C170">IFERROR(IF(D170="","",INDEX('2nd Run'!$A:$H,MATCH('Open 2'!$E170,'2nd Run'!$H:$H,0),3)),"")</f>
        <v/>
      </c>
      <c r="D170" s="82" t="str">
        <f>IFERROR(IF(AND(SMALL('2nd Run'!H:H,M170)&gt;1000,SMALL('2nd Run'!H:H,M170)&lt;3000),"nt",IF(SMALL('2nd Run'!H:H,M170)&gt;3000,"",SMALL('2nd Run'!H:H,M170))),"")</f>
        <v/>
      </c>
      <c r="E170" s="292" t="str">
        <f>IF(D170="nt",IFERROR(SMALL('2nd Run'!H:H,M170),""),IF(D170&gt;3000,"",IFERROR(SMALL('2nd Run'!H:H,M170),"")))</f>
        <v/>
      </c>
      <c r="F170" s="202"/>
      <c r="G170" s="200" t="str">
        <f t="shared" si="1"/>
        <v/>
      </c>
      <c r="H170" s="201" t="str">
        <f>IFERROR(VLOOKUP(D170,'2nd Run'!$S$4:$U$32,3,FALSE),"")</f>
        <v/>
      </c>
      <c r="I170" s="72"/>
      <c r="J170" s="72"/>
      <c r="K170" s="72"/>
      <c r="L170" s="80"/>
      <c r="M170" s="80">
        <v>169</v>
      </c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</row>
    <row r="171" spans="1:26" ht="15.75" customHeight="1">
      <c r="A171" s="80" t="str">
        <f t="array" ref="A171">IFERROR(IF(D171="","",INDEX('2nd Run'!$A:$H,MATCH('Open 2'!$E171,'2nd Run'!$H:$H,0),1)),"")</f>
        <v/>
      </c>
      <c r="B171" s="196" t="str">
        <f t="array" ref="B171">IFERROR(IF(D171="","",INDEX('2nd Run'!$A:$H,MATCH('Open 2'!$E171,'2nd Run'!$H:$H,0),2)),"")</f>
        <v/>
      </c>
      <c r="C171" s="196" t="str">
        <f t="array" ref="C171">IFERROR(IF(D171="","",INDEX('2nd Run'!$A:$H,MATCH('Open 2'!$E171,'2nd Run'!$H:$H,0),3)),"")</f>
        <v/>
      </c>
      <c r="D171" s="82" t="str">
        <f>IFERROR(IF(AND(SMALL('2nd Run'!H:H,M171)&gt;1000,SMALL('2nd Run'!H:H,M171)&lt;3000),"nt",IF(SMALL('2nd Run'!H:H,M171)&gt;3000,"",SMALL('2nd Run'!H:H,M171))),"")</f>
        <v/>
      </c>
      <c r="E171" s="292" t="str">
        <f>IF(D171="nt",IFERROR(SMALL('2nd Run'!H:H,M171),""),IF(D171&gt;3000,"",IFERROR(SMALL('2nd Run'!H:H,M171),"")))</f>
        <v/>
      </c>
      <c r="F171" s="202"/>
      <c r="G171" s="200" t="str">
        <f t="shared" si="1"/>
        <v/>
      </c>
      <c r="H171" s="201" t="str">
        <f>IFERROR(VLOOKUP(D171,'2nd Run'!$S$4:$U$32,3,FALSE),"")</f>
        <v/>
      </c>
      <c r="I171" s="72"/>
      <c r="J171" s="72"/>
      <c r="K171" s="72"/>
      <c r="L171" s="80"/>
      <c r="M171" s="80">
        <v>170</v>
      </c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</row>
    <row r="172" spans="1:26" ht="15.75" customHeight="1">
      <c r="A172" s="80" t="str">
        <f t="array" ref="A172">IFERROR(IF(D172="","",INDEX('2nd Run'!$A:$H,MATCH('Open 2'!$E172,'2nd Run'!$H:$H,0),1)),"")</f>
        <v/>
      </c>
      <c r="B172" s="196" t="str">
        <f t="array" ref="B172">IFERROR(IF(D172="","",INDEX('2nd Run'!$A:$H,MATCH('Open 2'!$E172,'2nd Run'!$H:$H,0),2)),"")</f>
        <v/>
      </c>
      <c r="C172" s="196" t="str">
        <f t="array" ref="C172">IFERROR(IF(D172="","",INDEX('2nd Run'!$A:$H,MATCH('Open 2'!$E172,'2nd Run'!$H:$H,0),3)),"")</f>
        <v/>
      </c>
      <c r="D172" s="82" t="str">
        <f>IFERROR(IF(AND(SMALL('2nd Run'!H:H,M172)&gt;1000,SMALL('2nd Run'!H:H,M172)&lt;3000),"nt",IF(SMALL('2nd Run'!H:H,M172)&gt;3000,"",SMALL('2nd Run'!H:H,M172))),"")</f>
        <v/>
      </c>
      <c r="E172" s="292" t="str">
        <f>IF(D172="nt",IFERROR(SMALL('2nd Run'!H:H,M172),""),IF(D172&gt;3000,"",IFERROR(SMALL('2nd Run'!H:H,M172),"")))</f>
        <v/>
      </c>
      <c r="F172" s="202"/>
      <c r="G172" s="200" t="str">
        <f t="shared" si="1"/>
        <v/>
      </c>
      <c r="H172" s="201" t="str">
        <f>IFERROR(VLOOKUP(D172,'2nd Run'!$S$4:$U$32,3,FALSE),"")</f>
        <v/>
      </c>
      <c r="I172" s="72"/>
      <c r="J172" s="72"/>
      <c r="K172" s="72"/>
      <c r="L172" s="80"/>
      <c r="M172" s="80">
        <v>171</v>
      </c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</row>
    <row r="173" spans="1:26" ht="15.75" customHeight="1">
      <c r="A173" s="80" t="str">
        <f t="array" ref="A173">IFERROR(IF(D173="","",INDEX('2nd Run'!$A:$H,MATCH('Open 2'!$E173,'2nd Run'!$H:$H,0),1)),"")</f>
        <v/>
      </c>
      <c r="B173" s="196" t="str">
        <f t="array" ref="B173">IFERROR(IF(D173="","",INDEX('2nd Run'!$A:$H,MATCH('Open 2'!$E173,'2nd Run'!$H:$H,0),2)),"")</f>
        <v/>
      </c>
      <c r="C173" s="196" t="str">
        <f t="array" ref="C173">IFERROR(IF(D173="","",INDEX('2nd Run'!$A:$H,MATCH('Open 2'!$E173,'2nd Run'!$H:$H,0),3)),"")</f>
        <v/>
      </c>
      <c r="D173" s="82" t="str">
        <f>IFERROR(IF(AND(SMALL('2nd Run'!H:H,M173)&gt;1000,SMALL('2nd Run'!H:H,M173)&lt;3000),"nt",IF(SMALL('2nd Run'!H:H,M173)&gt;3000,"",SMALL('2nd Run'!H:H,M173))),"")</f>
        <v/>
      </c>
      <c r="E173" s="292" t="str">
        <f>IF(D173="nt",IFERROR(SMALL('2nd Run'!H:H,M173),""),IF(D173&gt;3000,"",IFERROR(SMALL('2nd Run'!H:H,M173),"")))</f>
        <v/>
      </c>
      <c r="F173" s="202"/>
      <c r="G173" s="200" t="str">
        <f t="shared" si="1"/>
        <v/>
      </c>
      <c r="H173" s="201" t="str">
        <f>IFERROR(VLOOKUP(D173,'2nd Run'!$S$4:$U$32,3,FALSE),"")</f>
        <v/>
      </c>
      <c r="I173" s="72"/>
      <c r="J173" s="72"/>
      <c r="K173" s="72"/>
      <c r="L173" s="80"/>
      <c r="M173" s="80">
        <v>172</v>
      </c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</row>
    <row r="174" spans="1:26" ht="15.75" customHeight="1">
      <c r="A174" s="80" t="str">
        <f t="array" ref="A174">IFERROR(IF(D174="","",INDEX('2nd Run'!$A:$H,MATCH('Open 2'!$E174,'2nd Run'!$H:$H,0),1)),"")</f>
        <v/>
      </c>
      <c r="B174" s="196" t="str">
        <f t="array" ref="B174">IFERROR(IF(D174="","",INDEX('2nd Run'!$A:$H,MATCH('Open 2'!$E174,'2nd Run'!$H:$H,0),2)),"")</f>
        <v/>
      </c>
      <c r="C174" s="196" t="str">
        <f t="array" ref="C174">IFERROR(IF(D174="","",INDEX('2nd Run'!$A:$H,MATCH('Open 2'!$E174,'2nd Run'!$H:$H,0),3)),"")</f>
        <v/>
      </c>
      <c r="D174" s="82" t="str">
        <f>IFERROR(IF(AND(SMALL('2nd Run'!H:H,M174)&gt;1000,SMALL('2nd Run'!H:H,M174)&lt;3000),"nt",IF(SMALL('2nd Run'!H:H,M174)&gt;3000,"",SMALL('2nd Run'!H:H,M174))),"")</f>
        <v/>
      </c>
      <c r="E174" s="292" t="str">
        <f>IF(D174="nt",IFERROR(SMALL('2nd Run'!H:H,M174),""),IF(D174&gt;3000,"",IFERROR(SMALL('2nd Run'!H:H,M174),"")))</f>
        <v/>
      </c>
      <c r="F174" s="202"/>
      <c r="G174" s="200" t="str">
        <f t="shared" si="1"/>
        <v/>
      </c>
      <c r="H174" s="201" t="str">
        <f>IFERROR(VLOOKUP(D174,'2nd Run'!$S$4:$U$32,3,FALSE),"")</f>
        <v/>
      </c>
      <c r="I174" s="72"/>
      <c r="J174" s="72"/>
      <c r="K174" s="72"/>
      <c r="L174" s="80"/>
      <c r="M174" s="80">
        <v>173</v>
      </c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</row>
    <row r="175" spans="1:26" ht="15.75" customHeight="1">
      <c r="A175" s="80" t="str">
        <f t="array" ref="A175">IFERROR(IF(D175="","",INDEX('2nd Run'!$A:$H,MATCH('Open 2'!$E175,'2nd Run'!$H:$H,0),1)),"")</f>
        <v/>
      </c>
      <c r="B175" s="196" t="str">
        <f t="array" ref="B175">IFERROR(IF(D175="","",INDEX('2nd Run'!$A:$H,MATCH('Open 2'!$E175,'2nd Run'!$H:$H,0),2)),"")</f>
        <v/>
      </c>
      <c r="C175" s="196" t="str">
        <f t="array" ref="C175">IFERROR(IF(D175="","",INDEX('2nd Run'!$A:$H,MATCH('Open 2'!$E175,'2nd Run'!$H:$H,0),3)),"")</f>
        <v/>
      </c>
      <c r="D175" s="82" t="str">
        <f>IFERROR(IF(AND(SMALL('2nd Run'!H:H,M175)&gt;1000,SMALL('2nd Run'!H:H,M175)&lt;3000),"nt",IF(SMALL('2nd Run'!H:H,M175)&gt;3000,"",SMALL('2nd Run'!H:H,M175))),"")</f>
        <v/>
      </c>
      <c r="E175" s="292" t="str">
        <f>IF(D175="nt",IFERROR(SMALL('2nd Run'!H:H,M175),""),IF(D175&gt;3000,"",IFERROR(SMALL('2nd Run'!H:H,M175),"")))</f>
        <v/>
      </c>
      <c r="F175" s="202"/>
      <c r="G175" s="200" t="str">
        <f t="shared" si="1"/>
        <v/>
      </c>
      <c r="H175" s="201" t="str">
        <f>IFERROR(VLOOKUP(D175,'2nd Run'!$S$4:$U$32,3,FALSE),"")</f>
        <v/>
      </c>
      <c r="I175" s="72"/>
      <c r="J175" s="72"/>
      <c r="K175" s="72"/>
      <c r="L175" s="80"/>
      <c r="M175" s="80">
        <v>174</v>
      </c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</row>
    <row r="176" spans="1:26" ht="15.75" customHeight="1">
      <c r="A176" s="80" t="str">
        <f t="array" ref="A176">IFERROR(IF(D176="","",INDEX('2nd Run'!$A:$H,MATCH('Open 2'!$E176,'2nd Run'!$H:$H,0),1)),"")</f>
        <v/>
      </c>
      <c r="B176" s="196" t="str">
        <f t="array" ref="B176">IFERROR(IF(D176="","",INDEX('2nd Run'!$A:$H,MATCH('Open 2'!$E176,'2nd Run'!$H:$H,0),2)),"")</f>
        <v/>
      </c>
      <c r="C176" s="196" t="str">
        <f t="array" ref="C176">IFERROR(IF(D176="","",INDEX('2nd Run'!$A:$H,MATCH('Open 2'!$E176,'2nd Run'!$H:$H,0),3)),"")</f>
        <v/>
      </c>
      <c r="D176" s="82" t="str">
        <f>IFERROR(IF(AND(SMALL('2nd Run'!H:H,M176)&gt;1000,SMALL('2nd Run'!H:H,M176)&lt;3000),"nt",IF(SMALL('2nd Run'!H:H,M176)&gt;3000,"",SMALL('2nd Run'!H:H,M176))),"")</f>
        <v/>
      </c>
      <c r="E176" s="292" t="str">
        <f>IF(D176="nt",IFERROR(SMALL('2nd Run'!H:H,M176),""),IF(D176&gt;3000,"",IFERROR(SMALL('2nd Run'!H:H,M176),"")))</f>
        <v/>
      </c>
      <c r="F176" s="202"/>
      <c r="G176" s="200" t="str">
        <f t="shared" si="1"/>
        <v/>
      </c>
      <c r="H176" s="201" t="str">
        <f>IFERROR(VLOOKUP(D176,'2nd Run'!$S$4:$U$32,3,FALSE),"")</f>
        <v/>
      </c>
      <c r="I176" s="72"/>
      <c r="J176" s="72"/>
      <c r="K176" s="72"/>
      <c r="L176" s="80"/>
      <c r="M176" s="80">
        <v>175</v>
      </c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</row>
    <row r="177" spans="1:26" ht="15.75" customHeight="1">
      <c r="A177" s="80" t="str">
        <f t="array" ref="A177">IFERROR(IF(D177="","",INDEX('2nd Run'!$A:$H,MATCH('Open 2'!$E177,'2nd Run'!$H:$H,0),1)),"")</f>
        <v/>
      </c>
      <c r="B177" s="196" t="str">
        <f t="array" ref="B177">IFERROR(IF(D177="","",INDEX('2nd Run'!$A:$H,MATCH('Open 2'!$E177,'2nd Run'!$H:$H,0),2)),"")</f>
        <v/>
      </c>
      <c r="C177" s="196" t="str">
        <f t="array" ref="C177">IFERROR(IF(D177="","",INDEX('2nd Run'!$A:$H,MATCH('Open 2'!$E177,'2nd Run'!$H:$H,0),3)),"")</f>
        <v/>
      </c>
      <c r="D177" s="82" t="str">
        <f>IFERROR(IF(AND(SMALL('2nd Run'!H:H,M177)&gt;1000,SMALL('2nd Run'!H:H,M177)&lt;3000),"nt",IF(SMALL('2nd Run'!H:H,M177)&gt;3000,"",SMALL('2nd Run'!H:H,M177))),"")</f>
        <v/>
      </c>
      <c r="E177" s="292" t="str">
        <f>IF(D177="nt",IFERROR(SMALL('2nd Run'!H:H,M177),""),IF(D177&gt;3000,"",IFERROR(SMALL('2nd Run'!H:H,M177),"")))</f>
        <v/>
      </c>
      <c r="F177" s="202"/>
      <c r="G177" s="200" t="str">
        <f t="shared" si="1"/>
        <v/>
      </c>
      <c r="H177" s="201" t="str">
        <f>IFERROR(VLOOKUP(D177,'2nd Run'!$S$4:$U$32,3,FALSE),"")</f>
        <v/>
      </c>
      <c r="I177" s="72"/>
      <c r="J177" s="72"/>
      <c r="K177" s="72"/>
      <c r="L177" s="80"/>
      <c r="M177" s="80">
        <v>176</v>
      </c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 spans="1:26" ht="15.75" customHeight="1">
      <c r="A178" s="80" t="str">
        <f t="array" ref="A178">IFERROR(IF(D178="","",INDEX('2nd Run'!$A:$H,MATCH('Open 2'!$E178,'2nd Run'!$H:$H,0),1)),"")</f>
        <v/>
      </c>
      <c r="B178" s="196" t="str">
        <f t="array" ref="B178">IFERROR(IF(D178="","",INDEX('2nd Run'!$A:$H,MATCH('Open 2'!$E178,'2nd Run'!$H:$H,0),2)),"")</f>
        <v/>
      </c>
      <c r="C178" s="196" t="str">
        <f t="array" ref="C178">IFERROR(IF(D178="","",INDEX('2nd Run'!$A:$H,MATCH('Open 2'!$E178,'2nd Run'!$H:$H,0),3)),"")</f>
        <v/>
      </c>
      <c r="D178" s="82" t="str">
        <f>IFERROR(IF(AND(SMALL('2nd Run'!H:H,M178)&gt;1000,SMALL('2nd Run'!H:H,M178)&lt;3000),"nt",IF(SMALL('2nd Run'!H:H,M178)&gt;3000,"",SMALL('2nd Run'!H:H,M178))),"")</f>
        <v/>
      </c>
      <c r="E178" s="292" t="str">
        <f>IF(D178="nt",IFERROR(SMALL('2nd Run'!H:H,M178),""),IF(D178&gt;3000,"",IFERROR(SMALL('2nd Run'!H:H,M178),"")))</f>
        <v/>
      </c>
      <c r="F178" s="202"/>
      <c r="G178" s="200" t="str">
        <f t="shared" si="1"/>
        <v/>
      </c>
      <c r="H178" s="201" t="str">
        <f>IFERROR(VLOOKUP(D178,'2nd Run'!$S$4:$U$32,3,FALSE),"")</f>
        <v/>
      </c>
      <c r="I178" s="72"/>
      <c r="J178" s="72"/>
      <c r="K178" s="72"/>
      <c r="L178" s="80"/>
      <c r="M178" s="80">
        <v>177</v>
      </c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</row>
    <row r="179" spans="1:26" ht="15.75" customHeight="1">
      <c r="A179" s="80" t="str">
        <f t="array" ref="A179">IFERROR(IF(D179="","",INDEX('2nd Run'!$A:$H,MATCH('Open 2'!$E179,'2nd Run'!$H:$H,0),1)),"")</f>
        <v/>
      </c>
      <c r="B179" s="196" t="str">
        <f t="array" ref="B179">IFERROR(IF(D179="","",INDEX('2nd Run'!$A:$H,MATCH('Open 2'!$E179,'2nd Run'!$H:$H,0),2)),"")</f>
        <v/>
      </c>
      <c r="C179" s="196" t="str">
        <f t="array" ref="C179">IFERROR(IF(D179="","",INDEX('2nd Run'!$A:$H,MATCH('Open 2'!$E179,'2nd Run'!$H:$H,0),3)),"")</f>
        <v/>
      </c>
      <c r="D179" s="82" t="str">
        <f>IFERROR(IF(AND(SMALL('2nd Run'!H:H,M179)&gt;1000,SMALL('2nd Run'!H:H,M179)&lt;3000),"nt",IF(SMALL('2nd Run'!H:H,M179)&gt;3000,"",SMALL('2nd Run'!H:H,M179))),"")</f>
        <v/>
      </c>
      <c r="E179" s="292" t="str">
        <f>IF(D179="nt",IFERROR(SMALL('2nd Run'!H:H,M179),""),IF(D179&gt;3000,"",IFERROR(SMALL('2nd Run'!H:H,M179),"")))</f>
        <v/>
      </c>
      <c r="F179" s="202"/>
      <c r="G179" s="200" t="str">
        <f t="shared" si="1"/>
        <v/>
      </c>
      <c r="H179" s="201" t="str">
        <f>IFERROR(VLOOKUP(D179,'2nd Run'!$S$4:$U$32,3,FALSE),"")</f>
        <v/>
      </c>
      <c r="I179" s="72"/>
      <c r="J179" s="72"/>
      <c r="K179" s="72"/>
      <c r="L179" s="80"/>
      <c r="M179" s="80">
        <v>178</v>
      </c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 spans="1:26" ht="15.75" customHeight="1">
      <c r="A180" s="80" t="str">
        <f t="array" ref="A180">IFERROR(IF(D180="","",INDEX('2nd Run'!$A:$H,MATCH('Open 2'!$E180,'2nd Run'!$H:$H,0),1)),"")</f>
        <v/>
      </c>
      <c r="B180" s="196" t="str">
        <f t="array" ref="B180">IFERROR(IF(D180="","",INDEX('2nd Run'!$A:$H,MATCH('Open 2'!$E180,'2nd Run'!$H:$H,0),2)),"")</f>
        <v/>
      </c>
      <c r="C180" s="196" t="str">
        <f t="array" ref="C180">IFERROR(IF(D180="","",INDEX('2nd Run'!$A:$H,MATCH('Open 2'!$E180,'2nd Run'!$H:$H,0),3)),"")</f>
        <v/>
      </c>
      <c r="D180" s="82" t="str">
        <f>IFERROR(IF(AND(SMALL('2nd Run'!H:H,M180)&gt;1000,SMALL('2nd Run'!H:H,M180)&lt;3000),"nt",IF(SMALL('2nd Run'!H:H,M180)&gt;3000,"",SMALL('2nd Run'!H:H,M180))),"")</f>
        <v/>
      </c>
      <c r="E180" s="292" t="str">
        <f>IF(D180="nt",IFERROR(SMALL('2nd Run'!H:H,M180),""),IF(D180&gt;3000,"",IFERROR(SMALL('2nd Run'!H:H,M180),"")))</f>
        <v/>
      </c>
      <c r="F180" s="202"/>
      <c r="G180" s="200" t="str">
        <f t="shared" si="1"/>
        <v/>
      </c>
      <c r="H180" s="201" t="str">
        <f>IFERROR(VLOOKUP(D180,'2nd Run'!$S$4:$U$32,3,FALSE),"")</f>
        <v/>
      </c>
      <c r="I180" s="72"/>
      <c r="J180" s="72"/>
      <c r="K180" s="72"/>
      <c r="L180" s="80"/>
      <c r="M180" s="80">
        <v>179</v>
      </c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 spans="1:26" ht="15.75" customHeight="1">
      <c r="A181" s="80" t="str">
        <f t="array" ref="A181">IFERROR(IF(D181="","",INDEX('2nd Run'!$A:$H,MATCH('Open 2'!$E181,'2nd Run'!$H:$H,0),1)),"")</f>
        <v/>
      </c>
      <c r="B181" s="196" t="str">
        <f t="array" ref="B181">IFERROR(IF(D181="","",INDEX('2nd Run'!$A:$H,MATCH('Open 2'!$E181,'2nd Run'!$H:$H,0),2)),"")</f>
        <v/>
      </c>
      <c r="C181" s="196" t="str">
        <f t="array" ref="C181">IFERROR(IF(D181="","",INDEX('2nd Run'!$A:$H,MATCH('Open 2'!$E181,'2nd Run'!$H:$H,0),3)),"")</f>
        <v/>
      </c>
      <c r="D181" s="82" t="str">
        <f>IFERROR(IF(AND(SMALL('2nd Run'!H:H,M181)&gt;1000,SMALL('2nd Run'!H:H,M181)&lt;3000),"nt",IF(SMALL('2nd Run'!H:H,M181)&gt;3000,"",SMALL('2nd Run'!H:H,M181))),"")</f>
        <v/>
      </c>
      <c r="E181" s="292" t="str">
        <f>IF(D181="nt",IFERROR(SMALL('2nd Run'!H:H,M181),""),IF(D181&gt;3000,"",IFERROR(SMALL('2nd Run'!H:H,M181),"")))</f>
        <v/>
      </c>
      <c r="F181" s="202"/>
      <c r="G181" s="200" t="str">
        <f t="shared" si="1"/>
        <v/>
      </c>
      <c r="H181" s="201" t="str">
        <f>IFERROR(VLOOKUP(D181,'2nd Run'!$S$4:$U$32,3,FALSE),"")</f>
        <v/>
      </c>
      <c r="I181" s="72"/>
      <c r="J181" s="72"/>
      <c r="K181" s="72"/>
      <c r="L181" s="80"/>
      <c r="M181" s="80">
        <v>180</v>
      </c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 spans="1:26" ht="15.75" customHeight="1">
      <c r="A182" s="80" t="str">
        <f t="array" ref="A182">IFERROR(IF(D182="","",INDEX('2nd Run'!$A:$H,MATCH('Open 2'!$E182,'2nd Run'!$H:$H,0),1)),"")</f>
        <v/>
      </c>
      <c r="B182" s="196" t="str">
        <f t="array" ref="B182">IFERROR(IF(D182="","",INDEX('2nd Run'!$A:$H,MATCH('Open 2'!$E182,'2nd Run'!$H:$H,0),2)),"")</f>
        <v/>
      </c>
      <c r="C182" s="196" t="str">
        <f t="array" ref="C182">IFERROR(IF(D182="","",INDEX('2nd Run'!$A:$H,MATCH('Open 2'!$E182,'2nd Run'!$H:$H,0),3)),"")</f>
        <v/>
      </c>
      <c r="D182" s="82" t="str">
        <f>IFERROR(IF(AND(SMALL('2nd Run'!H:H,M182)&gt;1000,SMALL('2nd Run'!H:H,M182)&lt;3000),"nt",IF(SMALL('2nd Run'!H:H,M182)&gt;3000,"",SMALL('2nd Run'!H:H,M182))),"")</f>
        <v/>
      </c>
      <c r="E182" s="292" t="str">
        <f>IF(D182="nt",IFERROR(SMALL('2nd Run'!H:H,M182),""),IF(D182&gt;3000,"",IFERROR(SMALL('2nd Run'!H:H,M182),"")))</f>
        <v/>
      </c>
      <c r="F182" s="202"/>
      <c r="G182" s="200" t="str">
        <f t="shared" si="1"/>
        <v/>
      </c>
      <c r="H182" s="201" t="str">
        <f>IFERROR(VLOOKUP(D182,'2nd Run'!$S$4:$U$32,3,FALSE),"")</f>
        <v/>
      </c>
      <c r="I182" s="72"/>
      <c r="J182" s="72"/>
      <c r="K182" s="72"/>
      <c r="L182" s="80"/>
      <c r="M182" s="80">
        <v>181</v>
      </c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 spans="1:26" ht="15.75" customHeight="1">
      <c r="A183" s="80" t="str">
        <f t="array" ref="A183">IFERROR(IF(D183="","",INDEX('2nd Run'!$A:$H,MATCH('Open 2'!$E183,'2nd Run'!$H:$H,0),1)),"")</f>
        <v/>
      </c>
      <c r="B183" s="196" t="str">
        <f t="array" ref="B183">IFERROR(IF(D183="","",INDEX('2nd Run'!$A:$H,MATCH('Open 2'!$E183,'2nd Run'!$H:$H,0),2)),"")</f>
        <v/>
      </c>
      <c r="C183" s="196" t="str">
        <f t="array" ref="C183">IFERROR(IF(D183="","",INDEX('2nd Run'!$A:$H,MATCH('Open 2'!$E183,'2nd Run'!$H:$H,0),3)),"")</f>
        <v/>
      </c>
      <c r="D183" s="82" t="str">
        <f>IFERROR(IF(AND(SMALL('2nd Run'!H:H,M183)&gt;1000,SMALL('2nd Run'!H:H,M183)&lt;3000),"nt",IF(SMALL('2nd Run'!H:H,M183)&gt;3000,"",SMALL('2nd Run'!H:H,M183))),"")</f>
        <v/>
      </c>
      <c r="E183" s="292" t="str">
        <f>IF(D183="nt",IFERROR(SMALL('2nd Run'!H:H,M183),""),IF(D183&gt;3000,"",IFERROR(SMALL('2nd Run'!H:H,M183),"")))</f>
        <v/>
      </c>
      <c r="F183" s="202"/>
      <c r="G183" s="200" t="str">
        <f t="shared" si="1"/>
        <v/>
      </c>
      <c r="H183" s="201" t="str">
        <f>IFERROR(VLOOKUP(D183,'2nd Run'!$S$4:$U$32,3,FALSE),"")</f>
        <v/>
      </c>
      <c r="I183" s="72"/>
      <c r="J183" s="72"/>
      <c r="K183" s="72"/>
      <c r="L183" s="80"/>
      <c r="M183" s="80">
        <v>182</v>
      </c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 spans="1:26" ht="15.75" customHeight="1">
      <c r="A184" s="80" t="str">
        <f t="array" ref="A184">IFERROR(IF(D184="","",INDEX('2nd Run'!$A:$H,MATCH('Open 2'!$E184,'2nd Run'!$H:$H,0),1)),"")</f>
        <v/>
      </c>
      <c r="B184" s="196" t="str">
        <f t="array" ref="B184">IFERROR(IF(D184="","",INDEX('2nd Run'!$A:$H,MATCH('Open 2'!$E184,'2nd Run'!$H:$H,0),2)),"")</f>
        <v/>
      </c>
      <c r="C184" s="196" t="str">
        <f t="array" ref="C184">IFERROR(IF(D184="","",INDEX('2nd Run'!$A:$H,MATCH('Open 2'!$E184,'2nd Run'!$H:$H,0),3)),"")</f>
        <v/>
      </c>
      <c r="D184" s="82" t="str">
        <f>IFERROR(IF(AND(SMALL('2nd Run'!H:H,M184)&gt;1000,SMALL('2nd Run'!H:H,M184)&lt;3000),"nt",IF(SMALL('2nd Run'!H:H,M184)&gt;3000,"",SMALL('2nd Run'!H:H,M184))),"")</f>
        <v/>
      </c>
      <c r="E184" s="292" t="str">
        <f>IF(D184="nt",IFERROR(SMALL('2nd Run'!H:H,M184),""),IF(D184&gt;3000,"",IFERROR(SMALL('2nd Run'!H:H,M184),"")))</f>
        <v/>
      </c>
      <c r="F184" s="202"/>
      <c r="G184" s="200" t="str">
        <f t="shared" si="1"/>
        <v/>
      </c>
      <c r="H184" s="201" t="str">
        <f>IFERROR(VLOOKUP(D184,'2nd Run'!$S$4:$U$32,3,FALSE),"")</f>
        <v/>
      </c>
      <c r="I184" s="72"/>
      <c r="J184" s="72"/>
      <c r="K184" s="72"/>
      <c r="L184" s="80"/>
      <c r="M184" s="80">
        <v>183</v>
      </c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 spans="1:26" ht="15.75" customHeight="1">
      <c r="A185" s="80" t="str">
        <f t="array" ref="A185">IFERROR(IF(D185="","",INDEX('2nd Run'!$A:$H,MATCH('Open 2'!$E185,'2nd Run'!$H:$H,0),1)),"")</f>
        <v/>
      </c>
      <c r="B185" s="196" t="str">
        <f t="array" ref="B185">IFERROR(IF(D185="","",INDEX('2nd Run'!$A:$H,MATCH('Open 2'!$E185,'2nd Run'!$H:$H,0),2)),"")</f>
        <v/>
      </c>
      <c r="C185" s="196" t="str">
        <f t="array" ref="C185">IFERROR(IF(D185="","",INDEX('2nd Run'!$A:$H,MATCH('Open 2'!$E185,'2nd Run'!$H:$H,0),3)),"")</f>
        <v/>
      </c>
      <c r="D185" s="82" t="str">
        <f>IFERROR(IF(AND(SMALL('2nd Run'!H:H,M185)&gt;1000,SMALL('2nd Run'!H:H,M185)&lt;3000),"nt",IF(SMALL('2nd Run'!H:H,M185)&gt;3000,"",SMALL('2nd Run'!H:H,M185))),"")</f>
        <v/>
      </c>
      <c r="E185" s="292" t="str">
        <f>IF(D185="nt",IFERROR(SMALL('2nd Run'!H:H,M185),""),IF(D185&gt;3000,"",IFERROR(SMALL('2nd Run'!H:H,M185),"")))</f>
        <v/>
      </c>
      <c r="F185" s="202"/>
      <c r="G185" s="200" t="str">
        <f t="shared" si="1"/>
        <v/>
      </c>
      <c r="H185" s="201" t="str">
        <f>IFERROR(VLOOKUP(D185,'2nd Run'!$S$4:$U$32,3,FALSE),"")</f>
        <v/>
      </c>
      <c r="I185" s="72"/>
      <c r="J185" s="72"/>
      <c r="K185" s="72"/>
      <c r="L185" s="80"/>
      <c r="M185" s="80">
        <v>184</v>
      </c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</row>
    <row r="186" spans="1:26" ht="15.75" customHeight="1">
      <c r="A186" s="80" t="str">
        <f t="array" ref="A186">IFERROR(IF(D186="","",INDEX('2nd Run'!$A:$H,MATCH('Open 2'!$E186,'2nd Run'!$H:$H,0),1)),"")</f>
        <v/>
      </c>
      <c r="B186" s="196" t="str">
        <f t="array" ref="B186">IFERROR(IF(D186="","",INDEX('2nd Run'!$A:$H,MATCH('Open 2'!$E186,'2nd Run'!$H:$H,0),2)),"")</f>
        <v/>
      </c>
      <c r="C186" s="196" t="str">
        <f t="array" ref="C186">IFERROR(IF(D186="","",INDEX('2nd Run'!$A:$H,MATCH('Open 2'!$E186,'2nd Run'!$H:$H,0),3)),"")</f>
        <v/>
      </c>
      <c r="D186" s="82" t="str">
        <f>IFERROR(IF(AND(SMALL('2nd Run'!H:H,M186)&gt;1000,SMALL('2nd Run'!H:H,M186)&lt;3000),"nt",IF(SMALL('2nd Run'!H:H,M186)&gt;3000,"",SMALL('2nd Run'!H:H,M186))),"")</f>
        <v/>
      </c>
      <c r="E186" s="292" t="str">
        <f>IF(D186="nt",IFERROR(SMALL('2nd Run'!H:H,M186),""),IF(D186&gt;3000,"",IFERROR(SMALL('2nd Run'!H:H,M186),"")))</f>
        <v/>
      </c>
      <c r="F186" s="202"/>
      <c r="G186" s="200" t="str">
        <f t="shared" si="1"/>
        <v/>
      </c>
      <c r="H186" s="201" t="str">
        <f>IFERROR(VLOOKUP(D186,'2nd Run'!$S$4:$U$32,3,FALSE),"")</f>
        <v/>
      </c>
      <c r="I186" s="72"/>
      <c r="J186" s="72"/>
      <c r="K186" s="72"/>
      <c r="L186" s="80"/>
      <c r="M186" s="80">
        <v>185</v>
      </c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</row>
    <row r="187" spans="1:26" ht="15.75" customHeight="1">
      <c r="A187" s="80" t="str">
        <f t="array" ref="A187">IFERROR(IF(D187="","",INDEX('2nd Run'!$A:$H,MATCH('Open 2'!$E187,'2nd Run'!$H:$H,0),1)),"")</f>
        <v/>
      </c>
      <c r="B187" s="196" t="str">
        <f t="array" ref="B187">IFERROR(IF(D187="","",INDEX('2nd Run'!$A:$H,MATCH('Open 2'!$E187,'2nd Run'!$H:$H,0),2)),"")</f>
        <v/>
      </c>
      <c r="C187" s="196" t="str">
        <f t="array" ref="C187">IFERROR(IF(D187="","",INDEX('2nd Run'!$A:$H,MATCH('Open 2'!$E187,'2nd Run'!$H:$H,0),3)),"")</f>
        <v/>
      </c>
      <c r="D187" s="82" t="str">
        <f>IFERROR(IF(AND(SMALL('2nd Run'!H:H,M187)&gt;1000,SMALL('2nd Run'!H:H,M187)&lt;3000),"nt",IF(SMALL('2nd Run'!H:H,M187)&gt;3000,"",SMALL('2nd Run'!H:H,M187))),"")</f>
        <v/>
      </c>
      <c r="E187" s="292" t="str">
        <f>IF(D187="nt",IFERROR(SMALL('2nd Run'!H:H,M187),""),IF(D187&gt;3000,"",IFERROR(SMALL('2nd Run'!H:H,M187),"")))</f>
        <v/>
      </c>
      <c r="F187" s="202"/>
      <c r="G187" s="200" t="str">
        <f t="shared" si="1"/>
        <v/>
      </c>
      <c r="H187" s="201" t="str">
        <f>IFERROR(VLOOKUP(D187,'2nd Run'!$S$4:$U$32,3,FALSE),"")</f>
        <v/>
      </c>
      <c r="I187" s="72"/>
      <c r="J187" s="72"/>
      <c r="K187" s="72"/>
      <c r="L187" s="80"/>
      <c r="M187" s="80">
        <v>186</v>
      </c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</row>
    <row r="188" spans="1:26" ht="15.75" customHeight="1">
      <c r="A188" s="80" t="str">
        <f t="array" ref="A188">IFERROR(IF(D188="","",INDEX('2nd Run'!$A:$H,MATCH('Open 2'!$E188,'2nd Run'!$H:$H,0),1)),"")</f>
        <v/>
      </c>
      <c r="B188" s="196" t="str">
        <f t="array" ref="B188">IFERROR(IF(D188="","",INDEX('2nd Run'!$A:$H,MATCH('Open 2'!$E188,'2nd Run'!$H:$H,0),2)),"")</f>
        <v/>
      </c>
      <c r="C188" s="196" t="str">
        <f t="array" ref="C188">IFERROR(IF(D188="","",INDEX('2nd Run'!$A:$H,MATCH('Open 2'!$E188,'2nd Run'!$H:$H,0),3)),"")</f>
        <v/>
      </c>
      <c r="D188" s="82" t="str">
        <f>IFERROR(IF(AND(SMALL('2nd Run'!H:H,M188)&gt;1000,SMALL('2nd Run'!H:H,M188)&lt;3000),"nt",IF(SMALL('2nd Run'!H:H,M188)&gt;3000,"",SMALL('2nd Run'!H:H,M188))),"")</f>
        <v/>
      </c>
      <c r="E188" s="292" t="str">
        <f>IF(D188="nt",IFERROR(SMALL('2nd Run'!H:H,M188),""),IF(D188&gt;3000,"",IFERROR(SMALL('2nd Run'!H:H,M188),"")))</f>
        <v/>
      </c>
      <c r="F188" s="202"/>
      <c r="G188" s="200" t="str">
        <f t="shared" si="1"/>
        <v/>
      </c>
      <c r="H188" s="201" t="str">
        <f>IFERROR(VLOOKUP(D188,'2nd Run'!$S$4:$U$32,3,FALSE),"")</f>
        <v/>
      </c>
      <c r="I188" s="72"/>
      <c r="J188" s="72"/>
      <c r="K188" s="72"/>
      <c r="L188" s="80"/>
      <c r="M188" s="80">
        <v>187</v>
      </c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</row>
    <row r="189" spans="1:26" ht="15.75" customHeight="1">
      <c r="A189" s="80" t="str">
        <f t="array" ref="A189">IFERROR(IF(D189="","",INDEX('2nd Run'!$A:$H,MATCH('Open 2'!$E189,'2nd Run'!$H:$H,0),1)),"")</f>
        <v/>
      </c>
      <c r="B189" s="196" t="str">
        <f t="array" ref="B189">IFERROR(IF(D189="","",INDEX('2nd Run'!$A:$H,MATCH('Open 2'!$E189,'2nd Run'!$H:$H,0),2)),"")</f>
        <v/>
      </c>
      <c r="C189" s="196" t="str">
        <f t="array" ref="C189">IFERROR(IF(D189="","",INDEX('2nd Run'!$A:$H,MATCH('Open 2'!$E189,'2nd Run'!$H:$H,0),3)),"")</f>
        <v/>
      </c>
      <c r="D189" s="82" t="str">
        <f>IFERROR(IF(AND(SMALL('2nd Run'!H:H,M189)&gt;1000,SMALL('2nd Run'!H:H,M189)&lt;3000),"nt",IF(SMALL('2nd Run'!H:H,M189)&gt;3000,"",SMALL('2nd Run'!H:H,M189))),"")</f>
        <v/>
      </c>
      <c r="E189" s="292" t="str">
        <f>IF(D189="nt",IFERROR(SMALL('2nd Run'!H:H,M189),""),IF(D189&gt;3000,"",IFERROR(SMALL('2nd Run'!H:H,M189),"")))</f>
        <v/>
      </c>
      <c r="F189" s="202"/>
      <c r="G189" s="200" t="str">
        <f t="shared" si="1"/>
        <v/>
      </c>
      <c r="H189" s="201" t="str">
        <f>IFERROR(VLOOKUP(D189,'2nd Run'!$S$4:$U$32,3,FALSE),"")</f>
        <v/>
      </c>
      <c r="I189" s="72"/>
      <c r="J189" s="72"/>
      <c r="K189" s="72"/>
      <c r="L189" s="80"/>
      <c r="M189" s="80">
        <v>188</v>
      </c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</row>
    <row r="190" spans="1:26" ht="15.75" customHeight="1">
      <c r="A190" s="80" t="str">
        <f t="array" ref="A190">IFERROR(IF(D190="","",INDEX('2nd Run'!$A:$H,MATCH('Open 2'!$E190,'2nd Run'!$H:$H,0),1)),"")</f>
        <v/>
      </c>
      <c r="B190" s="196" t="str">
        <f t="array" ref="B190">IFERROR(IF(D190="","",INDEX('2nd Run'!$A:$H,MATCH('Open 2'!$E190,'2nd Run'!$H:$H,0),2)),"")</f>
        <v/>
      </c>
      <c r="C190" s="196" t="str">
        <f t="array" ref="C190">IFERROR(IF(D190="","",INDEX('2nd Run'!$A:$H,MATCH('Open 2'!$E190,'2nd Run'!$H:$H,0),3)),"")</f>
        <v/>
      </c>
      <c r="D190" s="82" t="str">
        <f>IFERROR(IF(AND(SMALL('2nd Run'!H:H,M190)&gt;1000,SMALL('2nd Run'!H:H,M190)&lt;3000),"nt",IF(SMALL('2nd Run'!H:H,M190)&gt;3000,"",SMALL('2nd Run'!H:H,M190))),"")</f>
        <v/>
      </c>
      <c r="E190" s="292" t="str">
        <f>IF(D190="nt",IFERROR(SMALL('2nd Run'!H:H,M190),""),IF(D190&gt;3000,"",IFERROR(SMALL('2nd Run'!H:H,M190),"")))</f>
        <v/>
      </c>
      <c r="F190" s="202"/>
      <c r="G190" s="200" t="str">
        <f t="shared" si="1"/>
        <v/>
      </c>
      <c r="H190" s="201" t="str">
        <f>IFERROR(VLOOKUP(D190,'2nd Run'!$S$4:$U$32,3,FALSE),"")</f>
        <v/>
      </c>
      <c r="I190" s="72"/>
      <c r="J190" s="72"/>
      <c r="K190" s="72"/>
      <c r="L190" s="80"/>
      <c r="M190" s="80">
        <v>189</v>
      </c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</row>
    <row r="191" spans="1:26" ht="15.75" customHeight="1">
      <c r="A191" s="80" t="str">
        <f t="array" ref="A191">IFERROR(IF(D191="","",INDEX('2nd Run'!$A:$H,MATCH('Open 2'!$E191,'2nd Run'!$H:$H,0),1)),"")</f>
        <v/>
      </c>
      <c r="B191" s="196" t="str">
        <f t="array" ref="B191">IFERROR(IF(D191="","",INDEX('2nd Run'!$A:$H,MATCH('Open 2'!$E191,'2nd Run'!$H:$H,0),2)),"")</f>
        <v/>
      </c>
      <c r="C191" s="196" t="str">
        <f t="array" ref="C191">IFERROR(IF(D191="","",INDEX('2nd Run'!$A:$H,MATCH('Open 2'!$E191,'2nd Run'!$H:$H,0),3)),"")</f>
        <v/>
      </c>
      <c r="D191" s="82" t="str">
        <f>IFERROR(IF(AND(SMALL('2nd Run'!H:H,M191)&gt;1000,SMALL('2nd Run'!H:H,M191)&lt;3000),"nt",IF(SMALL('2nd Run'!H:H,M191)&gt;3000,"",SMALL('2nd Run'!H:H,M191))),"")</f>
        <v/>
      </c>
      <c r="E191" s="292" t="str">
        <f>IF(D191="nt",IFERROR(SMALL('2nd Run'!H:H,M191),""),IF(D191&gt;3000,"",IFERROR(SMALL('2nd Run'!H:H,M191),"")))</f>
        <v/>
      </c>
      <c r="F191" s="202"/>
      <c r="G191" s="200" t="str">
        <f t="shared" si="1"/>
        <v/>
      </c>
      <c r="H191" s="201" t="str">
        <f>IFERROR(VLOOKUP(D191,'2nd Run'!$S$4:$U$32,3,FALSE),"")</f>
        <v/>
      </c>
      <c r="I191" s="72"/>
      <c r="J191" s="72"/>
      <c r="K191" s="72"/>
      <c r="L191" s="80"/>
      <c r="M191" s="80">
        <v>190</v>
      </c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</row>
    <row r="192" spans="1:26" ht="15.75" customHeight="1">
      <c r="A192" s="80" t="str">
        <f t="array" ref="A192">IFERROR(IF(D192="","",INDEX('2nd Run'!$A:$H,MATCH('Open 2'!$E192,'2nd Run'!$H:$H,0),1)),"")</f>
        <v/>
      </c>
      <c r="B192" s="196" t="str">
        <f t="array" ref="B192">IFERROR(IF(D192="","",INDEX('2nd Run'!$A:$H,MATCH('Open 2'!$E192,'2nd Run'!$H:$H,0),2)),"")</f>
        <v/>
      </c>
      <c r="C192" s="196" t="str">
        <f t="array" ref="C192">IFERROR(IF(D192="","",INDEX('2nd Run'!$A:$H,MATCH('Open 2'!$E192,'2nd Run'!$H:$H,0),3)),"")</f>
        <v/>
      </c>
      <c r="D192" s="82" t="str">
        <f>IFERROR(IF(AND(SMALL('2nd Run'!H:H,M192)&gt;1000,SMALL('2nd Run'!H:H,M192)&lt;3000),"nt",IF(SMALL('2nd Run'!H:H,M192)&gt;3000,"",SMALL('2nd Run'!H:H,M192))),"")</f>
        <v/>
      </c>
      <c r="E192" s="292" t="str">
        <f>IF(D192="nt",IFERROR(SMALL('2nd Run'!H:H,M192),""),IF(D192&gt;3000,"",IFERROR(SMALL('2nd Run'!H:H,M192),"")))</f>
        <v/>
      </c>
      <c r="F192" s="202"/>
      <c r="G192" s="200" t="str">
        <f t="shared" si="1"/>
        <v/>
      </c>
      <c r="H192" s="201" t="str">
        <f>IFERROR(VLOOKUP(D192,'2nd Run'!$S$4:$U$32,3,FALSE),"")</f>
        <v/>
      </c>
      <c r="I192" s="72"/>
      <c r="J192" s="72"/>
      <c r="K192" s="72"/>
      <c r="L192" s="80"/>
      <c r="M192" s="80">
        <v>191</v>
      </c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</row>
    <row r="193" spans="1:26" ht="15.75" customHeight="1">
      <c r="A193" s="80" t="str">
        <f t="array" ref="A193">IFERROR(IF(D193="","",INDEX('2nd Run'!$A:$H,MATCH('Open 2'!$E193,'2nd Run'!$H:$H,0),1)),"")</f>
        <v/>
      </c>
      <c r="B193" s="196" t="str">
        <f t="array" ref="B193">IFERROR(IF(D193="","",INDEX('2nd Run'!$A:$H,MATCH('Open 2'!$E193,'2nd Run'!$H:$H,0),2)),"")</f>
        <v/>
      </c>
      <c r="C193" s="196" t="str">
        <f t="array" ref="C193">IFERROR(IF(D193="","",INDEX('2nd Run'!$A:$H,MATCH('Open 2'!$E193,'2nd Run'!$H:$H,0),3)),"")</f>
        <v/>
      </c>
      <c r="D193" s="82" t="str">
        <f>IFERROR(IF(AND(SMALL('2nd Run'!H:H,M193)&gt;1000,SMALL('2nd Run'!H:H,M193)&lt;3000),"nt",IF(SMALL('2nd Run'!H:H,M193)&gt;3000,"",SMALL('2nd Run'!H:H,M193))),"")</f>
        <v/>
      </c>
      <c r="E193" s="292" t="str">
        <f>IF(D193="nt",IFERROR(SMALL('2nd Run'!H:H,M193),""),IF(D193&gt;3000,"",IFERROR(SMALL('2nd Run'!H:H,M193),"")))</f>
        <v/>
      </c>
      <c r="F193" s="202"/>
      <c r="G193" s="200" t="str">
        <f t="shared" si="1"/>
        <v/>
      </c>
      <c r="H193" s="201" t="str">
        <f>IFERROR(VLOOKUP(D193,'2nd Run'!$S$4:$U$32,3,FALSE),"")</f>
        <v/>
      </c>
      <c r="I193" s="72"/>
      <c r="J193" s="72"/>
      <c r="K193" s="72"/>
      <c r="L193" s="80"/>
      <c r="M193" s="80">
        <v>192</v>
      </c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</row>
    <row r="194" spans="1:26" ht="15.75" customHeight="1">
      <c r="A194" s="80" t="str">
        <f t="array" ref="A194">IFERROR(IF(D194="","",INDEX('2nd Run'!$A:$H,MATCH('Open 2'!$E194,'2nd Run'!$H:$H,0),1)),"")</f>
        <v/>
      </c>
      <c r="B194" s="196" t="str">
        <f t="array" ref="B194">IFERROR(IF(D194="","",INDEX('2nd Run'!$A:$H,MATCH('Open 2'!$E194,'2nd Run'!$H:$H,0),2)),"")</f>
        <v/>
      </c>
      <c r="C194" s="196" t="str">
        <f t="array" ref="C194">IFERROR(IF(D194="","",INDEX('2nd Run'!$A:$H,MATCH('Open 2'!$E194,'2nd Run'!$H:$H,0),3)),"")</f>
        <v/>
      </c>
      <c r="D194" s="82" t="str">
        <f>IFERROR(IF(AND(SMALL('2nd Run'!H:H,M194)&gt;1000,SMALL('2nd Run'!H:H,M194)&lt;3000),"nt",IF(SMALL('2nd Run'!H:H,M194)&gt;3000,"",SMALL('2nd Run'!H:H,M194))),"")</f>
        <v/>
      </c>
      <c r="E194" s="292" t="str">
        <f>IF(D194="nt",IFERROR(SMALL('2nd Run'!H:H,M194),""),IF(D194&gt;3000,"",IFERROR(SMALL('2nd Run'!H:H,M194),"")))</f>
        <v/>
      </c>
      <c r="F194" s="202"/>
      <c r="G194" s="200" t="str">
        <f t="shared" si="1"/>
        <v/>
      </c>
      <c r="H194" s="201" t="str">
        <f>IFERROR(VLOOKUP(D194,'2nd Run'!$S$4:$U$32,3,FALSE),"")</f>
        <v/>
      </c>
      <c r="I194" s="72"/>
      <c r="J194" s="72"/>
      <c r="K194" s="72"/>
      <c r="L194" s="80"/>
      <c r="M194" s="80">
        <v>193</v>
      </c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</row>
    <row r="195" spans="1:26" ht="15.75" customHeight="1">
      <c r="A195" s="80" t="str">
        <f t="array" ref="A195">IFERROR(IF(D195="","",INDEX('2nd Run'!$A:$H,MATCH('Open 2'!$E195,'2nd Run'!$H:$H,0),1)),"")</f>
        <v/>
      </c>
      <c r="B195" s="196" t="str">
        <f t="array" ref="B195">IFERROR(IF(D195="","",INDEX('2nd Run'!$A:$H,MATCH('Open 2'!$E195,'2nd Run'!$H:$H,0),2)),"")</f>
        <v/>
      </c>
      <c r="C195" s="196" t="str">
        <f t="array" ref="C195">IFERROR(IF(D195="","",INDEX('2nd Run'!$A:$H,MATCH('Open 2'!$E195,'2nd Run'!$H:$H,0),3)),"")</f>
        <v/>
      </c>
      <c r="D195" s="82" t="str">
        <f>IFERROR(IF(AND(SMALL('2nd Run'!H:H,M195)&gt;1000,SMALL('2nd Run'!H:H,M195)&lt;3000),"nt",IF(SMALL('2nd Run'!H:H,M195)&gt;3000,"",SMALL('2nd Run'!H:H,M195))),"")</f>
        <v/>
      </c>
      <c r="E195" s="292" t="str">
        <f>IF(D195="nt",IFERROR(SMALL('2nd Run'!H:H,M195),""),IF(D195&gt;3000,"",IFERROR(SMALL('2nd Run'!H:H,M195),"")))</f>
        <v/>
      </c>
      <c r="F195" s="202"/>
      <c r="G195" s="200" t="str">
        <f t="shared" si="1"/>
        <v/>
      </c>
      <c r="H195" s="201" t="str">
        <f>IFERROR(VLOOKUP(D195,'2nd Run'!$S$4:$U$32,3,FALSE),"")</f>
        <v/>
      </c>
      <c r="I195" s="72"/>
      <c r="J195" s="72"/>
      <c r="K195" s="72"/>
      <c r="L195" s="80"/>
      <c r="M195" s="80">
        <v>194</v>
      </c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</row>
    <row r="196" spans="1:26" ht="15.75" customHeight="1">
      <c r="A196" s="80" t="str">
        <f t="array" ref="A196">IFERROR(IF(D196="","",INDEX('2nd Run'!$A:$H,MATCH('Open 2'!$E196,'2nd Run'!$H:$H,0),1)),"")</f>
        <v/>
      </c>
      <c r="B196" s="196" t="str">
        <f t="array" ref="B196">IFERROR(IF(D196="","",INDEX('2nd Run'!$A:$H,MATCH('Open 2'!$E196,'2nd Run'!$H:$H,0),2)),"")</f>
        <v/>
      </c>
      <c r="C196" s="196" t="str">
        <f t="array" ref="C196">IFERROR(IF(D196="","",INDEX('2nd Run'!$A:$H,MATCH('Open 2'!$E196,'2nd Run'!$H:$H,0),3)),"")</f>
        <v/>
      </c>
      <c r="D196" s="82" t="str">
        <f>IFERROR(IF(AND(SMALL('2nd Run'!H:H,M196)&gt;1000,SMALL('2nd Run'!H:H,M196)&lt;3000),"nt",IF(SMALL('2nd Run'!H:H,M196)&gt;3000,"",SMALL('2nd Run'!H:H,M196))),"")</f>
        <v/>
      </c>
      <c r="E196" s="292" t="str">
        <f>IF(D196="nt",IFERROR(SMALL('2nd Run'!H:H,M196),""),IF(D196&gt;3000,"",IFERROR(SMALL('2nd Run'!H:H,M196),"")))</f>
        <v/>
      </c>
      <c r="F196" s="202"/>
      <c r="G196" s="200" t="str">
        <f t="shared" si="1"/>
        <v/>
      </c>
      <c r="H196" s="201" t="str">
        <f>IFERROR(VLOOKUP(D196,'2nd Run'!$S$4:$U$32,3,FALSE),"")</f>
        <v/>
      </c>
      <c r="I196" s="72"/>
      <c r="J196" s="72"/>
      <c r="K196" s="72"/>
      <c r="L196" s="80"/>
      <c r="M196" s="80">
        <v>195</v>
      </c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</row>
    <row r="197" spans="1:26" ht="15.75" customHeight="1">
      <c r="A197" s="80" t="str">
        <f t="array" ref="A197">IFERROR(IF(D197="","",INDEX('2nd Run'!$A:$H,MATCH('Open 2'!$E197,'2nd Run'!$H:$H,0),1)),"")</f>
        <v/>
      </c>
      <c r="B197" s="196" t="str">
        <f t="array" ref="B197">IFERROR(IF(D197="","",INDEX('2nd Run'!$A:$H,MATCH('Open 2'!$E197,'2nd Run'!$H:$H,0),2)),"")</f>
        <v/>
      </c>
      <c r="C197" s="196" t="str">
        <f t="array" ref="C197">IFERROR(IF(D197="","",INDEX('2nd Run'!$A:$H,MATCH('Open 2'!$E197,'2nd Run'!$H:$H,0),3)),"")</f>
        <v/>
      </c>
      <c r="D197" s="82" t="str">
        <f>IFERROR(IF(AND(SMALL('2nd Run'!H:H,M197)&gt;1000,SMALL('2nd Run'!H:H,M197)&lt;3000),"nt",IF(SMALL('2nd Run'!H:H,M197)&gt;3000,"",SMALL('2nd Run'!H:H,M197))),"")</f>
        <v/>
      </c>
      <c r="E197" s="292" t="str">
        <f>IF(D197="nt",IFERROR(SMALL('2nd Run'!H:H,M197),""),IF(D197&gt;3000,"",IFERROR(SMALL('2nd Run'!H:H,M197),"")))</f>
        <v/>
      </c>
      <c r="F197" s="202"/>
      <c r="G197" s="200" t="str">
        <f t="shared" si="1"/>
        <v/>
      </c>
      <c r="H197" s="201" t="str">
        <f>IFERROR(VLOOKUP(D197,'2nd Run'!$S$4:$U$32,3,FALSE),"")</f>
        <v/>
      </c>
      <c r="I197" s="72"/>
      <c r="J197" s="72"/>
      <c r="K197" s="72"/>
      <c r="L197" s="80"/>
      <c r="M197" s="80">
        <v>196</v>
      </c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</row>
    <row r="198" spans="1:26" ht="15.75" customHeight="1">
      <c r="A198" s="80" t="str">
        <f t="array" ref="A198">IFERROR(IF(D198="","",INDEX('2nd Run'!$A:$H,MATCH('Open 2'!$E198,'2nd Run'!$H:$H,0),1)),"")</f>
        <v/>
      </c>
      <c r="B198" s="196" t="str">
        <f t="array" ref="B198">IFERROR(IF(D198="","",INDEX('2nd Run'!$A:$H,MATCH('Open 2'!$E198,'2nd Run'!$H:$H,0),2)),"")</f>
        <v/>
      </c>
      <c r="C198" s="196" t="str">
        <f t="array" ref="C198">IFERROR(IF(D198="","",INDEX('2nd Run'!$A:$H,MATCH('Open 2'!$E198,'2nd Run'!$H:$H,0),3)),"")</f>
        <v/>
      </c>
      <c r="D198" s="82" t="str">
        <f>IFERROR(IF(AND(SMALL('2nd Run'!H:H,M198)&gt;1000,SMALL('2nd Run'!H:H,M198)&lt;3000),"nt",IF(SMALL('2nd Run'!H:H,M198)&gt;3000,"",SMALL('2nd Run'!H:H,M198))),"")</f>
        <v/>
      </c>
      <c r="E198" s="292" t="str">
        <f>IF(D198="nt",IFERROR(SMALL('2nd Run'!H:H,M198),""),IF(D198&gt;3000,"",IFERROR(SMALL('2nd Run'!H:H,M198),"")))</f>
        <v/>
      </c>
      <c r="F198" s="202"/>
      <c r="G198" s="200" t="str">
        <f t="shared" si="1"/>
        <v/>
      </c>
      <c r="H198" s="201" t="str">
        <f>IFERROR(VLOOKUP(D198,'2nd Run'!$S$4:$U$32,3,FALSE),"")</f>
        <v/>
      </c>
      <c r="I198" s="72"/>
      <c r="J198" s="72"/>
      <c r="K198" s="72"/>
      <c r="L198" s="80"/>
      <c r="M198" s="80">
        <v>197</v>
      </c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</row>
    <row r="199" spans="1:26" ht="15.75" customHeight="1">
      <c r="A199" s="80" t="str">
        <f t="array" ref="A199">IFERROR(IF(D199="","",INDEX('2nd Run'!$A:$H,MATCH('Open 2'!$E199,'2nd Run'!$H:$H,0),1)),"")</f>
        <v/>
      </c>
      <c r="B199" s="196" t="str">
        <f t="array" ref="B199">IFERROR(IF(D199="","",INDEX('2nd Run'!$A:$H,MATCH('Open 2'!$E199,'2nd Run'!$H:$H,0),2)),"")</f>
        <v/>
      </c>
      <c r="C199" s="196" t="str">
        <f t="array" ref="C199">IFERROR(IF(D199="","",INDEX('2nd Run'!$A:$H,MATCH('Open 2'!$E199,'2nd Run'!$H:$H,0),3)),"")</f>
        <v/>
      </c>
      <c r="D199" s="82" t="str">
        <f>IFERROR(IF(AND(SMALL('2nd Run'!H:H,M199)&gt;1000,SMALL('2nd Run'!H:H,M199)&lt;3000),"nt",IF(SMALL('2nd Run'!H:H,M199)&gt;3000,"",SMALL('2nd Run'!H:H,M199))),"")</f>
        <v/>
      </c>
      <c r="E199" s="292" t="str">
        <f>IF(D199="nt",IFERROR(SMALL('2nd Run'!H:H,M199),""),IF(D199&gt;3000,"",IFERROR(SMALL('2nd Run'!H:H,M199),"")))</f>
        <v/>
      </c>
      <c r="F199" s="202"/>
      <c r="G199" s="200" t="str">
        <f t="shared" si="1"/>
        <v/>
      </c>
      <c r="H199" s="201" t="str">
        <f>IFERROR(VLOOKUP(D199,'2nd Run'!$S$4:$U$32,3,FALSE),"")</f>
        <v/>
      </c>
      <c r="I199" s="72"/>
      <c r="J199" s="72"/>
      <c r="K199" s="72"/>
      <c r="L199" s="80"/>
      <c r="M199" s="80">
        <v>198</v>
      </c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</row>
    <row r="200" spans="1:26" ht="15.75" customHeight="1">
      <c r="A200" s="80" t="str">
        <f t="array" ref="A200">IFERROR(IF(D200="","",INDEX('2nd Run'!$A:$H,MATCH('Open 2'!$E200,'2nd Run'!$H:$H,0),1)),"")</f>
        <v/>
      </c>
      <c r="B200" s="196" t="str">
        <f t="array" ref="B200">IFERROR(IF(D200="","",INDEX('2nd Run'!$A:$H,MATCH('Open 2'!$E200,'2nd Run'!$H:$H,0),2)),"")</f>
        <v/>
      </c>
      <c r="C200" s="196" t="str">
        <f t="array" ref="C200">IFERROR(IF(D200="","",INDEX('2nd Run'!$A:$H,MATCH('Open 2'!$E200,'2nd Run'!$H:$H,0),3)),"")</f>
        <v/>
      </c>
      <c r="D200" s="82" t="str">
        <f>IFERROR(IF(AND(SMALL('2nd Run'!H:H,M200)&gt;1000,SMALL('2nd Run'!H:H,M200)&lt;3000),"nt",IF(SMALL('2nd Run'!H:H,M200)&gt;3000,"",SMALL('2nd Run'!H:H,M200))),"")</f>
        <v/>
      </c>
      <c r="E200" s="292" t="str">
        <f>IF(D200="nt",IFERROR(SMALL('2nd Run'!H:H,M200),""),IF(D200&gt;3000,"",IFERROR(SMALL('2nd Run'!H:H,M200),"")))</f>
        <v/>
      </c>
      <c r="F200" s="202"/>
      <c r="G200" s="200" t="str">
        <f t="shared" si="1"/>
        <v/>
      </c>
      <c r="H200" s="201" t="str">
        <f>IFERROR(VLOOKUP(D200,'2nd Run'!$S$4:$U$32,3,FALSE),"")</f>
        <v/>
      </c>
      <c r="I200" s="72"/>
      <c r="J200" s="72"/>
      <c r="K200" s="72"/>
      <c r="L200" s="80"/>
      <c r="M200" s="80">
        <v>199</v>
      </c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 spans="1:26" ht="15.75" customHeight="1">
      <c r="A201" s="80" t="str">
        <f t="array" ref="A201">IFERROR(IF(D201="","",INDEX('2nd Run'!$A:$H,MATCH('Open 2'!$E201,'2nd Run'!$H:$H,0),1)),"")</f>
        <v/>
      </c>
      <c r="B201" s="196" t="str">
        <f t="array" ref="B201">IFERROR(IF(D201="","",INDEX('2nd Run'!$A:$H,MATCH('Open 2'!$E201,'2nd Run'!$H:$H,0),2)),"")</f>
        <v/>
      </c>
      <c r="C201" s="196" t="str">
        <f t="array" ref="C201">IFERROR(IF(D201="","",INDEX('2nd Run'!$A:$H,MATCH('Open 2'!$E201,'2nd Run'!$H:$H,0),3)),"")</f>
        <v/>
      </c>
      <c r="D201" s="82" t="str">
        <f>IFERROR(IF(AND(SMALL('2nd Run'!H:H,M201)&gt;1000,SMALL('2nd Run'!H:H,M201)&lt;3000),"nt",IF(SMALL('2nd Run'!H:H,M201)&gt;3000,"",SMALL('2nd Run'!H:H,M201))),"")</f>
        <v/>
      </c>
      <c r="E201" s="292" t="str">
        <f>IF(D201="nt",IFERROR(SMALL('2nd Run'!H:H,M201),""),IF(D201&gt;3000,"",IFERROR(SMALL('2nd Run'!H:H,M201),"")))</f>
        <v/>
      </c>
      <c r="F201" s="202"/>
      <c r="G201" s="200" t="str">
        <f t="shared" si="1"/>
        <v/>
      </c>
      <c r="H201" s="201" t="str">
        <f>IFERROR(VLOOKUP(D201,'2nd Run'!$S$4:$U$32,3,FALSE),"")</f>
        <v/>
      </c>
      <c r="I201" s="72"/>
      <c r="J201" s="72"/>
      <c r="K201" s="72"/>
      <c r="L201" s="80"/>
      <c r="M201" s="80">
        <v>200</v>
      </c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</row>
    <row r="202" spans="1:26" ht="15.75" customHeight="1">
      <c r="A202" s="80" t="str">
        <f t="array" ref="A202">IFERROR(IF(D202="","",INDEX('2nd Run'!$A:$H,MATCH('Open 2'!$E202,'2nd Run'!$H:$H,0),1)),"")</f>
        <v/>
      </c>
      <c r="B202" s="196" t="str">
        <f t="array" ref="B202">IFERROR(IF(D202="","",INDEX('2nd Run'!$A:$H,MATCH('Open 2'!$E202,'2nd Run'!$H:$H,0),2)),"")</f>
        <v/>
      </c>
      <c r="C202" s="196" t="str">
        <f t="array" ref="C202">IFERROR(IF(D202="","",INDEX('2nd Run'!$A:$H,MATCH('Open 2'!$E202,'2nd Run'!$H:$H,0),3)),"")</f>
        <v/>
      </c>
      <c r="D202" s="82" t="str">
        <f>IFERROR(IF(AND(SMALL('2nd Run'!H:H,M202)&gt;1000,SMALL('2nd Run'!H:H,M202)&lt;3000),"nt",IF(SMALL('2nd Run'!H:H,M202)&gt;3000,"",SMALL('2nd Run'!H:H,M202))),"")</f>
        <v/>
      </c>
      <c r="E202" s="292" t="str">
        <f>IF(D202="nt",IFERROR(SMALL('2nd Run'!H:H,M202),""),IF(D202&gt;3000,"",IFERROR(SMALL('2nd Run'!H:H,M202),"")))</f>
        <v/>
      </c>
      <c r="F202" s="202"/>
      <c r="G202" s="200" t="str">
        <f t="shared" si="1"/>
        <v/>
      </c>
      <c r="H202" s="201" t="str">
        <f>IFERROR(VLOOKUP(D202,'2nd Run'!$S$4:$U$32,3,FALSE),"")</f>
        <v/>
      </c>
      <c r="I202" s="72"/>
      <c r="J202" s="72"/>
      <c r="K202" s="72"/>
      <c r="L202" s="80"/>
      <c r="M202" s="80">
        <v>201</v>
      </c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</row>
    <row r="203" spans="1:26" ht="15.75" customHeight="1">
      <c r="A203" s="80" t="str">
        <f t="array" ref="A203">IFERROR(IF(D203="","",INDEX('2nd Run'!$A:$H,MATCH('Open 2'!$E203,'2nd Run'!$H:$H,0),1)),"")</f>
        <v/>
      </c>
      <c r="B203" s="196" t="str">
        <f t="array" ref="B203">IFERROR(IF(D203="","",INDEX('2nd Run'!$A:$H,MATCH('Open 2'!$E203,'2nd Run'!$H:$H,0),2)),"")</f>
        <v/>
      </c>
      <c r="C203" s="196" t="str">
        <f t="array" ref="C203">IFERROR(IF(D203="","",INDEX('2nd Run'!$A:$H,MATCH('Open 2'!$E203,'2nd Run'!$H:$H,0),3)),"")</f>
        <v/>
      </c>
      <c r="D203" s="82" t="str">
        <f>IFERROR(IF(AND(SMALL('2nd Run'!H:H,M203)&gt;1000,SMALL('2nd Run'!H:H,M203)&lt;3000),"nt",IF(SMALL('2nd Run'!H:H,M203)&gt;3000,"",SMALL('2nd Run'!H:H,M203))),"")</f>
        <v/>
      </c>
      <c r="E203" s="292" t="str">
        <f>IF(D203="nt",IFERROR(SMALL('2nd Run'!H:H,M203),""),IF(D203&gt;3000,"",IFERROR(SMALL('2nd Run'!H:H,M203),"")))</f>
        <v/>
      </c>
      <c r="F203" s="202"/>
      <c r="G203" s="200" t="str">
        <f t="shared" si="1"/>
        <v/>
      </c>
      <c r="H203" s="201" t="str">
        <f>IFERROR(VLOOKUP(D203,'2nd Run'!$S$4:$U$32,3,FALSE),"")</f>
        <v/>
      </c>
      <c r="I203" s="72"/>
      <c r="J203" s="72"/>
      <c r="K203" s="72"/>
      <c r="L203" s="80"/>
      <c r="M203" s="80">
        <v>202</v>
      </c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</row>
    <row r="204" spans="1:26" ht="15.75" customHeight="1">
      <c r="A204" s="80" t="str">
        <f t="array" ref="A204">IFERROR(IF(D204="","",INDEX('2nd Run'!$A:$H,MATCH('Open 2'!$E204,'2nd Run'!$H:$H,0),1)),"")</f>
        <v/>
      </c>
      <c r="B204" s="196" t="str">
        <f t="array" ref="B204">IFERROR(IF(D204="","",INDEX('2nd Run'!$A:$H,MATCH('Open 2'!$E204,'2nd Run'!$H:$H,0),2)),"")</f>
        <v/>
      </c>
      <c r="C204" s="196" t="str">
        <f t="array" ref="C204">IFERROR(IF(D204="","",INDEX('2nd Run'!$A:$H,MATCH('Open 2'!$E204,'2nd Run'!$H:$H,0),3)),"")</f>
        <v/>
      </c>
      <c r="D204" s="82" t="str">
        <f>IFERROR(IF(AND(SMALL('2nd Run'!H:H,M204)&gt;1000,SMALL('2nd Run'!H:H,M204)&lt;3000),"nt",IF(SMALL('2nd Run'!H:H,M204)&gt;3000,"",SMALL('2nd Run'!H:H,M204))),"")</f>
        <v/>
      </c>
      <c r="E204" s="292" t="str">
        <f>IF(D204="nt",IFERROR(SMALL('2nd Run'!H:H,M204),""),IF(D204&gt;3000,"",IFERROR(SMALL('2nd Run'!H:H,M204),"")))</f>
        <v/>
      </c>
      <c r="F204" s="202"/>
      <c r="G204" s="200" t="str">
        <f t="shared" si="1"/>
        <v/>
      </c>
      <c r="H204" s="201" t="str">
        <f>IFERROR(VLOOKUP(D204,'2nd Run'!$S$4:$U$32,3,FALSE),"")</f>
        <v/>
      </c>
      <c r="I204" s="72"/>
      <c r="J204" s="72"/>
      <c r="K204" s="72"/>
      <c r="L204" s="80"/>
      <c r="M204" s="80">
        <v>203</v>
      </c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</row>
    <row r="205" spans="1:26" ht="15.75" customHeight="1">
      <c r="A205" s="80" t="str">
        <f t="array" ref="A205">IFERROR(IF(D205="","",INDEX('2nd Run'!$A:$H,MATCH('Open 2'!$E205,'2nd Run'!$H:$H,0),1)),"")</f>
        <v/>
      </c>
      <c r="B205" s="196" t="str">
        <f t="array" ref="B205">IFERROR(IF(D205="","",INDEX('2nd Run'!$A:$H,MATCH('Open 2'!$E205,'2nd Run'!$H:$H,0),2)),"")</f>
        <v/>
      </c>
      <c r="C205" s="196" t="str">
        <f t="array" ref="C205">IFERROR(IF(D205="","",INDEX('2nd Run'!$A:$H,MATCH('Open 2'!$E205,'2nd Run'!$H:$H,0),3)),"")</f>
        <v/>
      </c>
      <c r="D205" s="82" t="str">
        <f>IFERROR(IF(AND(SMALL('2nd Run'!H:H,M205)&gt;1000,SMALL('2nd Run'!H:H,M205)&lt;3000),"nt",IF(SMALL('2nd Run'!H:H,M205)&gt;3000,"",SMALL('2nd Run'!H:H,M205))),"")</f>
        <v/>
      </c>
      <c r="E205" s="292" t="str">
        <f>IF(D205="nt",IFERROR(SMALL('2nd Run'!H:H,M205),""),IF(D205&gt;3000,"",IFERROR(SMALL('2nd Run'!H:H,M205),"")))</f>
        <v/>
      </c>
      <c r="F205" s="202"/>
      <c r="G205" s="200" t="str">
        <f t="shared" si="1"/>
        <v/>
      </c>
      <c r="H205" s="201" t="str">
        <f>IFERROR(VLOOKUP(D205,'2nd Run'!$S$4:$U$32,3,FALSE),"")</f>
        <v/>
      </c>
      <c r="I205" s="72"/>
      <c r="J205" s="72"/>
      <c r="K205" s="72"/>
      <c r="L205" s="80"/>
      <c r="M205" s="80">
        <v>204</v>
      </c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</row>
    <row r="206" spans="1:26" ht="15.75" customHeight="1">
      <c r="A206" s="80" t="str">
        <f t="array" ref="A206">IFERROR(IF(D206="","",INDEX('2nd Run'!$A:$H,MATCH('Open 2'!$E206,'2nd Run'!$H:$H,0),1)),"")</f>
        <v/>
      </c>
      <c r="B206" s="196" t="str">
        <f t="array" ref="B206">IFERROR(IF(D206="","",INDEX('2nd Run'!$A:$H,MATCH('Open 2'!$E206,'2nd Run'!$H:$H,0),2)),"")</f>
        <v/>
      </c>
      <c r="C206" s="196" t="str">
        <f t="array" ref="C206">IFERROR(IF(D206="","",INDEX('2nd Run'!$A:$H,MATCH('Open 2'!$E206,'2nd Run'!$H:$H,0),3)),"")</f>
        <v/>
      </c>
      <c r="D206" s="82" t="str">
        <f>IFERROR(IF(AND(SMALL('2nd Run'!H:H,M206)&gt;1000,SMALL('2nd Run'!H:H,M206)&lt;3000),"nt",IF(SMALL('2nd Run'!H:H,M206)&gt;3000,"",SMALL('2nd Run'!H:H,M206))),"")</f>
        <v/>
      </c>
      <c r="E206" s="292" t="str">
        <f>IF(D206="nt",IFERROR(SMALL('2nd Run'!H:H,M206),""),IF(D206&gt;3000,"",IFERROR(SMALL('2nd Run'!H:H,M206),"")))</f>
        <v/>
      </c>
      <c r="F206" s="202"/>
      <c r="G206" s="200" t="str">
        <f t="shared" si="1"/>
        <v/>
      </c>
      <c r="H206" s="201" t="str">
        <f>IFERROR(VLOOKUP(D206,'2nd Run'!$S$4:$U$32,3,FALSE),"")</f>
        <v/>
      </c>
      <c r="I206" s="72"/>
      <c r="J206" s="72"/>
      <c r="K206" s="72"/>
      <c r="L206" s="80"/>
      <c r="M206" s="80">
        <v>205</v>
      </c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</row>
    <row r="207" spans="1:26" ht="15.75" customHeight="1">
      <c r="A207" s="80" t="str">
        <f t="array" ref="A207">IFERROR(IF(D207="","",INDEX('2nd Run'!$A:$H,MATCH('Open 2'!$E207,'2nd Run'!$H:$H,0),1)),"")</f>
        <v/>
      </c>
      <c r="B207" s="196" t="str">
        <f t="array" ref="B207">IFERROR(IF(D207="","",INDEX('2nd Run'!$A:$H,MATCH('Open 2'!$E207,'2nd Run'!$H:$H,0),2)),"")</f>
        <v/>
      </c>
      <c r="C207" s="196" t="str">
        <f t="array" ref="C207">IFERROR(IF(D207="","",INDEX('2nd Run'!$A:$H,MATCH('Open 2'!$E207,'2nd Run'!$H:$H,0),3)),"")</f>
        <v/>
      </c>
      <c r="D207" s="82" t="str">
        <f>IFERROR(IF(AND(SMALL('2nd Run'!H:H,M207)&gt;1000,SMALL('2nd Run'!H:H,M207)&lt;3000),"nt",IF(SMALL('2nd Run'!H:H,M207)&gt;3000,"",SMALL('2nd Run'!H:H,M207))),"")</f>
        <v/>
      </c>
      <c r="E207" s="292" t="str">
        <f>IF(D207="nt",IFERROR(SMALL('2nd Run'!H:H,M207),""),IF(D207&gt;3000,"",IFERROR(SMALL('2nd Run'!H:H,M207),"")))</f>
        <v/>
      </c>
      <c r="F207" s="202"/>
      <c r="G207" s="200" t="str">
        <f t="shared" si="1"/>
        <v/>
      </c>
      <c r="H207" s="201" t="str">
        <f>IFERROR(VLOOKUP(D207,'2nd Run'!$S$4:$U$32,3,FALSE),"")</f>
        <v/>
      </c>
      <c r="I207" s="72"/>
      <c r="J207" s="72"/>
      <c r="K207" s="72"/>
      <c r="L207" s="80"/>
      <c r="M207" s="80">
        <v>206</v>
      </c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</row>
    <row r="208" spans="1:26" ht="15.75" customHeight="1">
      <c r="A208" s="80" t="str">
        <f t="array" ref="A208">IFERROR(IF(D208="","",INDEX('2nd Run'!$A:$H,MATCH('Open 2'!$E208,'2nd Run'!$H:$H,0),1)),"")</f>
        <v/>
      </c>
      <c r="B208" s="196" t="str">
        <f t="array" ref="B208">IFERROR(IF(D208="","",INDEX('2nd Run'!$A:$H,MATCH('Open 2'!$E208,'2nd Run'!$H:$H,0),2)),"")</f>
        <v/>
      </c>
      <c r="C208" s="196" t="str">
        <f t="array" ref="C208">IFERROR(IF(D208="","",INDEX('2nd Run'!$A:$H,MATCH('Open 2'!$E208,'2nd Run'!$H:$H,0),3)),"")</f>
        <v/>
      </c>
      <c r="D208" s="82" t="str">
        <f>IFERROR(IF(AND(SMALL('2nd Run'!H:H,M208)&gt;1000,SMALL('2nd Run'!H:H,M208)&lt;3000),"nt",IF(SMALL('2nd Run'!H:H,M208)&gt;3000,"",SMALL('2nd Run'!H:H,M208))),"")</f>
        <v/>
      </c>
      <c r="E208" s="292" t="str">
        <f>IF(D208="nt",IFERROR(SMALL('2nd Run'!H:H,M208),""),IF(D208&gt;3000,"",IFERROR(SMALL('2nd Run'!H:H,M208),"")))</f>
        <v/>
      </c>
      <c r="F208" s="202"/>
      <c r="G208" s="200" t="str">
        <f t="shared" si="1"/>
        <v/>
      </c>
      <c r="H208" s="201" t="str">
        <f>IFERROR(VLOOKUP(D208,'2nd Run'!$S$4:$U$32,3,FALSE),"")</f>
        <v/>
      </c>
      <c r="I208" s="72"/>
      <c r="J208" s="72"/>
      <c r="K208" s="72"/>
      <c r="L208" s="80"/>
      <c r="M208" s="80">
        <v>207</v>
      </c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</row>
    <row r="209" spans="1:26" ht="15.75" customHeight="1">
      <c r="A209" s="80" t="str">
        <f t="array" ref="A209">IFERROR(IF(D209="","",INDEX('2nd Run'!$A:$H,MATCH('Open 2'!$E209,'2nd Run'!$H:$H,0),1)),"")</f>
        <v/>
      </c>
      <c r="B209" s="196" t="str">
        <f t="array" ref="B209">IFERROR(IF(D209="","",INDEX('2nd Run'!$A:$H,MATCH('Open 2'!$E209,'2nd Run'!$H:$H,0),2)),"")</f>
        <v/>
      </c>
      <c r="C209" s="196" t="str">
        <f t="array" ref="C209">IFERROR(IF(D209="","",INDEX('2nd Run'!$A:$H,MATCH('Open 2'!$E209,'2nd Run'!$H:$H,0),3)),"")</f>
        <v/>
      </c>
      <c r="D209" s="82" t="str">
        <f>IFERROR(IF(AND(SMALL('2nd Run'!H:H,M209)&gt;1000,SMALL('2nd Run'!H:H,M209)&lt;3000),"nt",IF(SMALL('2nd Run'!H:H,M209)&gt;3000,"",SMALL('2nd Run'!H:H,M209))),"")</f>
        <v/>
      </c>
      <c r="E209" s="292" t="str">
        <f>IF(D209="nt",IFERROR(SMALL('2nd Run'!H:H,M209),""),IF(D209&gt;3000,"",IFERROR(SMALL('2nd Run'!H:H,M209),"")))</f>
        <v/>
      </c>
      <c r="F209" s="202"/>
      <c r="G209" s="200" t="str">
        <f t="shared" si="1"/>
        <v/>
      </c>
      <c r="H209" s="201" t="str">
        <f>IFERROR(VLOOKUP(D209,'2nd Run'!$S$4:$U$32,3,FALSE),"")</f>
        <v/>
      </c>
      <c r="I209" s="72"/>
      <c r="J209" s="72"/>
      <c r="K209" s="72"/>
      <c r="L209" s="80"/>
      <c r="M209" s="80">
        <v>208</v>
      </c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</row>
    <row r="210" spans="1:26" ht="15.75" customHeight="1">
      <c r="A210" s="80" t="str">
        <f t="array" ref="A210">IFERROR(IF(D210="","",INDEX('2nd Run'!$A:$H,MATCH('Open 2'!$E210,'2nd Run'!$H:$H,0),1)),"")</f>
        <v/>
      </c>
      <c r="B210" s="196" t="str">
        <f t="array" ref="B210">IFERROR(IF(D210="","",INDEX('2nd Run'!$A:$H,MATCH('Open 2'!$E210,'2nd Run'!$H:$H,0),2)),"")</f>
        <v/>
      </c>
      <c r="C210" s="196" t="str">
        <f t="array" ref="C210">IFERROR(IF(D210="","",INDEX('2nd Run'!$A:$H,MATCH('Open 2'!$E210,'2nd Run'!$H:$H,0),3)),"")</f>
        <v/>
      </c>
      <c r="D210" s="82" t="str">
        <f>IFERROR(IF(AND(SMALL('2nd Run'!H:H,M210)&gt;1000,SMALL('2nd Run'!H:H,M210)&lt;3000),"nt",IF(SMALL('2nd Run'!H:H,M210)&gt;3000,"",SMALL('2nd Run'!H:H,M210))),"")</f>
        <v/>
      </c>
      <c r="E210" s="292" t="str">
        <f>IF(D210="nt",IFERROR(SMALL('2nd Run'!H:H,M210),""),IF(D210&gt;3000,"",IFERROR(SMALL('2nd Run'!H:H,M210),"")))</f>
        <v/>
      </c>
      <c r="F210" s="202"/>
      <c r="G210" s="200" t="str">
        <f t="shared" si="1"/>
        <v/>
      </c>
      <c r="H210" s="201" t="str">
        <f>IFERROR(VLOOKUP(D210,'2nd Run'!$S$4:$U$32,3,FALSE),"")</f>
        <v/>
      </c>
      <c r="I210" s="72"/>
      <c r="J210" s="72"/>
      <c r="K210" s="72"/>
      <c r="L210" s="80"/>
      <c r="M210" s="80">
        <v>209</v>
      </c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 spans="1:26" ht="15.75" customHeight="1">
      <c r="A211" s="80" t="str">
        <f t="array" ref="A211">IFERROR(IF(D211="","",INDEX('2nd Run'!$A:$H,MATCH('Open 2'!$E211,'2nd Run'!$H:$H,0),1)),"")</f>
        <v/>
      </c>
      <c r="B211" s="196" t="str">
        <f t="array" ref="B211">IFERROR(IF(D211="","",INDEX('2nd Run'!$A:$H,MATCH('Open 2'!$E211,'2nd Run'!$H:$H,0),2)),"")</f>
        <v/>
      </c>
      <c r="C211" s="196" t="str">
        <f t="array" ref="C211">IFERROR(IF(D211="","",INDEX('2nd Run'!$A:$H,MATCH('Open 2'!$E211,'2nd Run'!$H:$H,0),3)),"")</f>
        <v/>
      </c>
      <c r="D211" s="82" t="str">
        <f>IFERROR(IF(AND(SMALL('2nd Run'!H:H,M211)&gt;1000,SMALL('2nd Run'!H:H,M211)&lt;3000),"nt",IF(SMALL('2nd Run'!H:H,M211)&gt;3000,"",SMALL('2nd Run'!H:H,M211))),"")</f>
        <v/>
      </c>
      <c r="E211" s="292" t="str">
        <f>IF(D211="nt",IFERROR(SMALL('2nd Run'!H:H,M211),""),IF(D211&gt;3000,"",IFERROR(SMALL('2nd Run'!H:H,M211),"")))</f>
        <v/>
      </c>
      <c r="F211" s="202"/>
      <c r="G211" s="200" t="str">
        <f t="shared" si="1"/>
        <v/>
      </c>
      <c r="H211" s="201" t="str">
        <f>IFERROR(VLOOKUP(D211,'2nd Run'!$S$4:$U$32,3,FALSE),"")</f>
        <v/>
      </c>
      <c r="I211" s="72"/>
      <c r="J211" s="72"/>
      <c r="K211" s="72"/>
      <c r="L211" s="80"/>
      <c r="M211" s="80">
        <v>210</v>
      </c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 spans="1:26" ht="15.75" customHeight="1">
      <c r="A212" s="80" t="str">
        <f t="array" ref="A212">IFERROR(IF(D212="","",INDEX('2nd Run'!$A:$H,MATCH('Open 2'!$E212,'2nd Run'!$H:$H,0),1)),"")</f>
        <v/>
      </c>
      <c r="B212" s="196" t="str">
        <f t="array" ref="B212">IFERROR(IF(D212="","",INDEX('2nd Run'!$A:$H,MATCH('Open 2'!$E212,'2nd Run'!$H:$H,0),2)),"")</f>
        <v/>
      </c>
      <c r="C212" s="196" t="str">
        <f t="array" ref="C212">IFERROR(IF(D212="","",INDEX('2nd Run'!$A:$H,MATCH('Open 2'!$E212,'2nd Run'!$H:$H,0),3)),"")</f>
        <v/>
      </c>
      <c r="D212" s="82" t="str">
        <f>IFERROR(IF(AND(SMALL('2nd Run'!H:H,M212)&gt;1000,SMALL('2nd Run'!H:H,M212)&lt;3000),"nt",IF(SMALL('2nd Run'!H:H,M212)&gt;3000,"",SMALL('2nd Run'!H:H,M212))),"")</f>
        <v/>
      </c>
      <c r="E212" s="292" t="str">
        <f>IF(D212="nt",IFERROR(SMALL('2nd Run'!H:H,M212),""),IF(D212&gt;3000,"",IFERROR(SMALL('2nd Run'!H:H,M212),"")))</f>
        <v/>
      </c>
      <c r="F212" s="202"/>
      <c r="G212" s="200" t="str">
        <f t="shared" si="1"/>
        <v/>
      </c>
      <c r="H212" s="201" t="str">
        <f>IFERROR(VLOOKUP(D212,'2nd Run'!$S$4:$U$32,3,FALSE),"")</f>
        <v/>
      </c>
      <c r="I212" s="72"/>
      <c r="J212" s="72"/>
      <c r="K212" s="72"/>
      <c r="L212" s="80"/>
      <c r="M212" s="80">
        <v>211</v>
      </c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</row>
    <row r="213" spans="1:26" ht="15.75" customHeight="1">
      <c r="A213" s="80" t="str">
        <f t="array" ref="A213">IFERROR(IF(D213="","",INDEX('2nd Run'!$A:$H,MATCH('Open 2'!$E213,'2nd Run'!$H:$H,0),1)),"")</f>
        <v/>
      </c>
      <c r="B213" s="196" t="str">
        <f t="array" ref="B213">IFERROR(IF(D213="","",INDEX('2nd Run'!$A:$H,MATCH('Open 2'!$E213,'2nd Run'!$H:$H,0),2)),"")</f>
        <v/>
      </c>
      <c r="C213" s="196" t="str">
        <f t="array" ref="C213">IFERROR(IF(D213="","",INDEX('2nd Run'!$A:$H,MATCH('Open 2'!$E213,'2nd Run'!$H:$H,0),3)),"")</f>
        <v/>
      </c>
      <c r="D213" s="82" t="str">
        <f>IFERROR(IF(AND(SMALL('2nd Run'!H:H,M213)&gt;1000,SMALL('2nd Run'!H:H,M213)&lt;3000),"nt",IF(SMALL('2nd Run'!H:H,M213)&gt;3000,"",SMALL('2nd Run'!H:H,M213))),"")</f>
        <v/>
      </c>
      <c r="E213" s="292" t="str">
        <f>IF(D213="nt",IFERROR(SMALL('2nd Run'!H:H,M213),""),IF(D213&gt;3000,"",IFERROR(SMALL('2nd Run'!H:H,M213),"")))</f>
        <v/>
      </c>
      <c r="F213" s="202"/>
      <c r="G213" s="200" t="str">
        <f t="shared" si="1"/>
        <v/>
      </c>
      <c r="H213" s="201" t="str">
        <f>IFERROR(VLOOKUP(D213,'2nd Run'!$S$4:$U$32,3,FALSE),"")</f>
        <v/>
      </c>
      <c r="I213" s="72"/>
      <c r="J213" s="72"/>
      <c r="K213" s="72"/>
      <c r="L213" s="80"/>
      <c r="M213" s="80">
        <v>212</v>
      </c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</row>
    <row r="214" spans="1:26" ht="15.75" customHeight="1">
      <c r="A214" s="80" t="str">
        <f t="array" ref="A214">IFERROR(IF(D214="","",INDEX('2nd Run'!$A:$H,MATCH('Open 2'!$E214,'2nd Run'!$H:$H,0),1)),"")</f>
        <v/>
      </c>
      <c r="B214" s="196" t="str">
        <f t="array" ref="B214">IFERROR(IF(D214="","",INDEX('2nd Run'!$A:$H,MATCH('Open 2'!$E214,'2nd Run'!$H:$H,0),2)),"")</f>
        <v/>
      </c>
      <c r="C214" s="196" t="str">
        <f t="array" ref="C214">IFERROR(IF(D214="","",INDEX('2nd Run'!$A:$H,MATCH('Open 2'!$E214,'2nd Run'!$H:$H,0),3)),"")</f>
        <v/>
      </c>
      <c r="D214" s="82" t="str">
        <f>IFERROR(IF(AND(SMALL('2nd Run'!H:H,M214)&gt;1000,SMALL('2nd Run'!H:H,M214)&lt;3000),"nt",IF(SMALL('2nd Run'!H:H,M214)&gt;3000,"",SMALL('2nd Run'!H:H,M214))),"")</f>
        <v/>
      </c>
      <c r="E214" s="292" t="str">
        <f>IF(D214="nt",IFERROR(SMALL('2nd Run'!H:H,M214),""),IF(D214&gt;3000,"",IFERROR(SMALL('2nd Run'!H:H,M214),"")))</f>
        <v/>
      </c>
      <c r="F214" s="202"/>
      <c r="G214" s="200" t="str">
        <f t="shared" si="1"/>
        <v/>
      </c>
      <c r="H214" s="201" t="str">
        <f>IFERROR(VLOOKUP(D214,'2nd Run'!$S$4:$U$32,3,FALSE),"")</f>
        <v/>
      </c>
      <c r="I214" s="72"/>
      <c r="J214" s="72"/>
      <c r="K214" s="72"/>
      <c r="L214" s="80"/>
      <c r="M214" s="80">
        <v>213</v>
      </c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</row>
    <row r="215" spans="1:26" ht="15.75" customHeight="1">
      <c r="A215" s="80" t="str">
        <f t="array" ref="A215">IFERROR(IF(D215="","",INDEX('2nd Run'!$A:$H,MATCH('Open 2'!$E215,'2nd Run'!$H:$H,0),1)),"")</f>
        <v/>
      </c>
      <c r="B215" s="196" t="str">
        <f t="array" ref="B215">IFERROR(IF(D215="","",INDEX('2nd Run'!$A:$H,MATCH('Open 2'!$E215,'2nd Run'!$H:$H,0),2)),"")</f>
        <v/>
      </c>
      <c r="C215" s="196" t="str">
        <f t="array" ref="C215">IFERROR(IF(D215="","",INDEX('2nd Run'!$A:$H,MATCH('Open 2'!$E215,'2nd Run'!$H:$H,0),3)),"")</f>
        <v/>
      </c>
      <c r="D215" s="82" t="str">
        <f>IFERROR(IF(AND(SMALL('2nd Run'!H:H,M215)&gt;1000,SMALL('2nd Run'!H:H,M215)&lt;3000),"nt",IF(SMALL('2nd Run'!H:H,M215)&gt;3000,"",SMALL('2nd Run'!H:H,M215))),"")</f>
        <v/>
      </c>
      <c r="E215" s="292" t="str">
        <f>IF(D215="nt",IFERROR(SMALL('2nd Run'!H:H,M215),""),IF(D215&gt;3000,"",IFERROR(SMALL('2nd Run'!H:H,M215),"")))</f>
        <v/>
      </c>
      <c r="F215" s="202"/>
      <c r="G215" s="200" t="str">
        <f t="shared" si="1"/>
        <v/>
      </c>
      <c r="H215" s="201" t="str">
        <f>IFERROR(VLOOKUP(D215,'2nd Run'!$S$4:$U$32,3,FALSE),"")</f>
        <v/>
      </c>
      <c r="I215" s="72"/>
      <c r="J215" s="72"/>
      <c r="K215" s="72"/>
      <c r="L215" s="80"/>
      <c r="M215" s="80">
        <v>214</v>
      </c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spans="1:26" ht="15.75" customHeight="1">
      <c r="A216" s="80" t="str">
        <f t="array" ref="A216">IFERROR(IF(D216="","",INDEX('2nd Run'!$A:$H,MATCH('Open 2'!$E216,'2nd Run'!$H:$H,0),1)),"")</f>
        <v/>
      </c>
      <c r="B216" s="196" t="str">
        <f t="array" ref="B216">IFERROR(IF(D216="","",INDEX('2nd Run'!$A:$H,MATCH('Open 2'!$E216,'2nd Run'!$H:$H,0),2)),"")</f>
        <v/>
      </c>
      <c r="C216" s="196" t="str">
        <f t="array" ref="C216">IFERROR(IF(D216="","",INDEX('2nd Run'!$A:$H,MATCH('Open 2'!$E216,'2nd Run'!$H:$H,0),3)),"")</f>
        <v/>
      </c>
      <c r="D216" s="82" t="str">
        <f>IFERROR(IF(AND(SMALL('2nd Run'!H:H,M216)&gt;1000,SMALL('2nd Run'!H:H,M216)&lt;3000),"nt",IF(SMALL('2nd Run'!H:H,M216)&gt;3000,"",SMALL('2nd Run'!H:H,M216))),"")</f>
        <v/>
      </c>
      <c r="E216" s="292" t="str">
        <f>IF(D216="nt",IFERROR(SMALL('2nd Run'!H:H,M216),""),IF(D216&gt;3000,"",IFERROR(SMALL('2nd Run'!H:H,M216),"")))</f>
        <v/>
      </c>
      <c r="F216" s="202"/>
      <c r="G216" s="200" t="str">
        <f t="shared" si="1"/>
        <v/>
      </c>
      <c r="H216" s="201" t="str">
        <f>IFERROR(VLOOKUP(D216,'2nd Run'!$S$4:$U$32,3,FALSE),"")</f>
        <v/>
      </c>
      <c r="I216" s="72"/>
      <c r="J216" s="72"/>
      <c r="K216" s="72"/>
      <c r="L216" s="80"/>
      <c r="M216" s="80">
        <v>215</v>
      </c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</row>
    <row r="217" spans="1:26" ht="15.75" customHeight="1">
      <c r="A217" s="80" t="str">
        <f t="array" ref="A217">IFERROR(IF(D217="","",INDEX('2nd Run'!$A:$H,MATCH('Open 2'!$E217,'2nd Run'!$H:$H,0),1)),"")</f>
        <v/>
      </c>
      <c r="B217" s="196" t="str">
        <f t="array" ref="B217">IFERROR(IF(D217="","",INDEX('2nd Run'!$A:$H,MATCH('Open 2'!$E217,'2nd Run'!$H:$H,0),2)),"")</f>
        <v/>
      </c>
      <c r="C217" s="196" t="str">
        <f t="array" ref="C217">IFERROR(IF(D217="","",INDEX('2nd Run'!$A:$H,MATCH('Open 2'!$E217,'2nd Run'!$H:$H,0),3)),"")</f>
        <v/>
      </c>
      <c r="D217" s="82" t="str">
        <f>IFERROR(IF(AND(SMALL('2nd Run'!H:H,M217)&gt;1000,SMALL('2nd Run'!H:H,M217)&lt;3000),"nt",IF(SMALL('2nd Run'!H:H,M217)&gt;3000,"",SMALL('2nd Run'!H:H,M217))),"")</f>
        <v/>
      </c>
      <c r="E217" s="292" t="str">
        <f>IF(D217="nt",IFERROR(SMALL('2nd Run'!H:H,M217),""),IF(D217&gt;3000,"",IFERROR(SMALL('2nd Run'!H:H,M217),"")))</f>
        <v/>
      </c>
      <c r="F217" s="202"/>
      <c r="G217" s="200" t="str">
        <f t="shared" si="1"/>
        <v/>
      </c>
      <c r="H217" s="201" t="str">
        <f>IFERROR(VLOOKUP(D217,'2nd Run'!$S$4:$U$32,3,FALSE),"")</f>
        <v/>
      </c>
      <c r="I217" s="72"/>
      <c r="J217" s="72"/>
      <c r="K217" s="72"/>
      <c r="L217" s="80"/>
      <c r="M217" s="80">
        <v>216</v>
      </c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</row>
    <row r="218" spans="1:26" ht="15.75" customHeight="1">
      <c r="A218" s="80" t="str">
        <f t="array" ref="A218">IFERROR(IF(D218="","",INDEX('2nd Run'!$A:$H,MATCH('Open 2'!$E218,'2nd Run'!$H:$H,0),1)),"")</f>
        <v/>
      </c>
      <c r="B218" s="196" t="str">
        <f t="array" ref="B218">IFERROR(IF(D218="","",INDEX('2nd Run'!$A:$H,MATCH('Open 2'!$E218,'2nd Run'!$H:$H,0),2)),"")</f>
        <v/>
      </c>
      <c r="C218" s="196" t="str">
        <f t="array" ref="C218">IFERROR(IF(D218="","",INDEX('2nd Run'!$A:$H,MATCH('Open 2'!$E218,'2nd Run'!$H:$H,0),3)),"")</f>
        <v/>
      </c>
      <c r="D218" s="82" t="str">
        <f>IFERROR(IF(AND(SMALL('2nd Run'!H:H,M218)&gt;1000,SMALL('2nd Run'!H:H,M218)&lt;3000),"nt",IF(SMALL('2nd Run'!H:H,M218)&gt;3000,"",SMALL('2nd Run'!H:H,M218))),"")</f>
        <v/>
      </c>
      <c r="E218" s="292" t="str">
        <f>IF(D218="nt",IFERROR(SMALL('2nd Run'!H:H,M218),""),IF(D218&gt;3000,"",IFERROR(SMALL('2nd Run'!H:H,M218),"")))</f>
        <v/>
      </c>
      <c r="F218" s="202"/>
      <c r="G218" s="200" t="str">
        <f t="shared" si="1"/>
        <v/>
      </c>
      <c r="H218" s="201" t="str">
        <f>IFERROR(VLOOKUP(D218,'2nd Run'!$S$4:$U$32,3,FALSE),"")</f>
        <v/>
      </c>
      <c r="I218" s="72"/>
      <c r="J218" s="72"/>
      <c r="K218" s="72"/>
      <c r="L218" s="80"/>
      <c r="M218" s="80">
        <v>217</v>
      </c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</row>
    <row r="219" spans="1:26" ht="15.75" customHeight="1">
      <c r="A219" s="80" t="str">
        <f t="array" ref="A219">IFERROR(IF(D219="","",INDEX('2nd Run'!$A:$H,MATCH('Open 2'!$E219,'2nd Run'!$H:$H,0),1)),"")</f>
        <v/>
      </c>
      <c r="B219" s="196" t="str">
        <f t="array" ref="B219">IFERROR(IF(D219="","",INDEX('2nd Run'!$A:$H,MATCH('Open 2'!$E219,'2nd Run'!$H:$H,0),2)),"")</f>
        <v/>
      </c>
      <c r="C219" s="196" t="str">
        <f t="array" ref="C219">IFERROR(IF(D219="","",INDEX('2nd Run'!$A:$H,MATCH('Open 2'!$E219,'2nd Run'!$H:$H,0),3)),"")</f>
        <v/>
      </c>
      <c r="D219" s="82" t="str">
        <f>IFERROR(IF(AND(SMALL('2nd Run'!H:H,M219)&gt;1000,SMALL('2nd Run'!H:H,M219)&lt;3000),"nt",IF(SMALL('2nd Run'!H:H,M219)&gt;3000,"",SMALL('2nd Run'!H:H,M219))),"")</f>
        <v/>
      </c>
      <c r="E219" s="292" t="str">
        <f>IF(D219="nt",IFERROR(SMALL('2nd Run'!H:H,M219),""),IF(D219&gt;3000,"",IFERROR(SMALL('2nd Run'!H:H,M219),"")))</f>
        <v/>
      </c>
      <c r="F219" s="202"/>
      <c r="G219" s="200" t="str">
        <f t="shared" si="1"/>
        <v/>
      </c>
      <c r="H219" s="201" t="str">
        <f>IFERROR(VLOOKUP(D219,'2nd Run'!$S$4:$U$32,3,FALSE),"")</f>
        <v/>
      </c>
      <c r="I219" s="72"/>
      <c r="J219" s="72"/>
      <c r="K219" s="72"/>
      <c r="L219" s="80"/>
      <c r="M219" s="80">
        <v>218</v>
      </c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</row>
    <row r="220" spans="1:26" ht="15.75" customHeight="1">
      <c r="A220" s="80" t="str">
        <f t="array" ref="A220">IFERROR(IF(D220="","",INDEX('2nd Run'!$A:$H,MATCH('Open 2'!$E220,'2nd Run'!$H:$H,0),1)),"")</f>
        <v/>
      </c>
      <c r="B220" s="196" t="str">
        <f t="array" ref="B220">IFERROR(IF(D220="","",INDEX('2nd Run'!$A:$H,MATCH('Open 2'!$E220,'2nd Run'!$H:$H,0),2)),"")</f>
        <v/>
      </c>
      <c r="C220" s="196" t="str">
        <f t="array" ref="C220">IFERROR(IF(D220="","",INDEX('2nd Run'!$A:$H,MATCH('Open 2'!$E220,'2nd Run'!$H:$H,0),3)),"")</f>
        <v/>
      </c>
      <c r="D220" s="82" t="str">
        <f>IFERROR(IF(AND(SMALL('2nd Run'!H:H,M220)&gt;1000,SMALL('2nd Run'!H:H,M220)&lt;3000),"nt",IF(SMALL('2nd Run'!H:H,M220)&gt;3000,"",SMALL('2nd Run'!H:H,M220))),"")</f>
        <v/>
      </c>
      <c r="E220" s="292" t="str">
        <f>IF(D220="nt",IFERROR(SMALL('2nd Run'!H:H,M220),""),IF(D220&gt;3000,"",IFERROR(SMALL('2nd Run'!H:H,M220),"")))</f>
        <v/>
      </c>
      <c r="F220" s="202"/>
      <c r="G220" s="200" t="str">
        <f t="shared" si="1"/>
        <v/>
      </c>
      <c r="H220" s="201" t="str">
        <f>IFERROR(VLOOKUP(D220,'2nd Run'!$S$4:$U$32,3,FALSE),"")</f>
        <v/>
      </c>
      <c r="I220" s="72"/>
      <c r="J220" s="72"/>
      <c r="K220" s="72"/>
      <c r="L220" s="80"/>
      <c r="M220" s="80">
        <v>219</v>
      </c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</row>
    <row r="221" spans="1:26" ht="15.75" customHeight="1">
      <c r="A221" s="80" t="str">
        <f t="array" ref="A221">IFERROR(IF(D221="","",INDEX('2nd Run'!$A:$H,MATCH('Open 2'!$E221,'2nd Run'!$H:$H,0),1)),"")</f>
        <v/>
      </c>
      <c r="B221" s="196" t="str">
        <f t="array" ref="B221">IFERROR(IF(D221="","",INDEX('2nd Run'!$A:$H,MATCH('Open 2'!$E221,'2nd Run'!$H:$H,0),2)),"")</f>
        <v/>
      </c>
      <c r="C221" s="196" t="str">
        <f t="array" ref="C221">IFERROR(IF(D221="","",INDEX('2nd Run'!$A:$H,MATCH('Open 2'!$E221,'2nd Run'!$H:$H,0),3)),"")</f>
        <v/>
      </c>
      <c r="D221" s="82" t="str">
        <f>IFERROR(IF(AND(SMALL('2nd Run'!H:H,M221)&gt;1000,SMALL('2nd Run'!H:H,M221)&lt;3000),"nt",IF(SMALL('2nd Run'!H:H,M221)&gt;3000,"",SMALL('2nd Run'!H:H,M221))),"")</f>
        <v/>
      </c>
      <c r="E221" s="292" t="str">
        <f>IF(D221="nt",IFERROR(SMALL('2nd Run'!H:H,M221),""),IF(D221&gt;3000,"",IFERROR(SMALL('2nd Run'!H:H,M221),"")))</f>
        <v/>
      </c>
      <c r="F221" s="202"/>
      <c r="G221" s="200" t="str">
        <f t="shared" si="1"/>
        <v/>
      </c>
      <c r="H221" s="201" t="str">
        <f>IFERROR(VLOOKUP(D221,'2nd Run'!$S$4:$U$32,3,FALSE),"")</f>
        <v/>
      </c>
      <c r="I221" s="72"/>
      <c r="J221" s="72"/>
      <c r="K221" s="72"/>
      <c r="L221" s="80"/>
      <c r="M221" s="80">
        <v>220</v>
      </c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</row>
    <row r="222" spans="1:26" ht="15.75" customHeight="1">
      <c r="A222" s="80" t="str">
        <f t="array" ref="A222">IFERROR(IF(D222="","",INDEX('2nd Run'!$A:$H,MATCH('Open 2'!$E222,'2nd Run'!$H:$H,0),1)),"")</f>
        <v/>
      </c>
      <c r="B222" s="196" t="str">
        <f t="array" ref="B222">IFERROR(IF(D222="","",INDEX('2nd Run'!$A:$H,MATCH('Open 2'!$E222,'2nd Run'!$H:$H,0),2)),"")</f>
        <v/>
      </c>
      <c r="C222" s="196" t="str">
        <f t="array" ref="C222">IFERROR(IF(D222="","",INDEX('2nd Run'!$A:$H,MATCH('Open 2'!$E222,'2nd Run'!$H:$H,0),3)),"")</f>
        <v/>
      </c>
      <c r="D222" s="82" t="str">
        <f>IFERROR(IF(AND(SMALL('2nd Run'!H:H,M222)&gt;1000,SMALL('2nd Run'!H:H,M222)&lt;3000),"nt",IF(SMALL('2nd Run'!H:H,M222)&gt;3000,"",SMALL('2nd Run'!H:H,M222))),"")</f>
        <v/>
      </c>
      <c r="E222" s="292" t="str">
        <f>IF(D222="nt",IFERROR(SMALL('2nd Run'!H:H,M222),""),IF(D222&gt;3000,"",IFERROR(SMALL('2nd Run'!H:H,M222),"")))</f>
        <v/>
      </c>
      <c r="F222" s="202"/>
      <c r="G222" s="200" t="str">
        <f t="shared" si="1"/>
        <v/>
      </c>
      <c r="H222" s="201" t="str">
        <f>IFERROR(VLOOKUP(D222,'2nd Run'!$S$4:$U$32,3,FALSE),"")</f>
        <v/>
      </c>
      <c r="I222" s="72"/>
      <c r="J222" s="72"/>
      <c r="K222" s="72"/>
      <c r="L222" s="80"/>
      <c r="M222" s="80">
        <v>221</v>
      </c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</row>
    <row r="223" spans="1:26" ht="15.75" customHeight="1">
      <c r="A223" s="80" t="str">
        <f t="array" ref="A223">IFERROR(IF(D223="","",INDEX('2nd Run'!$A:$H,MATCH('Open 2'!$E223,'2nd Run'!$H:$H,0),1)),"")</f>
        <v/>
      </c>
      <c r="B223" s="196" t="str">
        <f t="array" ref="B223">IFERROR(IF(D223="","",INDEX('2nd Run'!$A:$H,MATCH('Open 2'!$E223,'2nd Run'!$H:$H,0),2)),"")</f>
        <v/>
      </c>
      <c r="C223" s="196" t="str">
        <f t="array" ref="C223">IFERROR(IF(D223="","",INDEX('2nd Run'!$A:$H,MATCH('Open 2'!$E223,'2nd Run'!$H:$H,0),3)),"")</f>
        <v/>
      </c>
      <c r="D223" s="82" t="str">
        <f>IFERROR(IF(AND(SMALL('2nd Run'!H:H,M223)&gt;1000,SMALL('2nd Run'!H:H,M223)&lt;3000),"nt",IF(SMALL('2nd Run'!H:H,M223)&gt;3000,"",SMALL('2nd Run'!H:H,M223))),"")</f>
        <v/>
      </c>
      <c r="E223" s="292" t="str">
        <f>IF(D223="nt",IFERROR(SMALL('2nd Run'!H:H,M223),""),IF(D223&gt;3000,"",IFERROR(SMALL('2nd Run'!H:H,M223),"")))</f>
        <v/>
      </c>
      <c r="F223" s="202"/>
      <c r="G223" s="200" t="str">
        <f t="shared" si="1"/>
        <v/>
      </c>
      <c r="H223" s="201" t="str">
        <f>IFERROR(VLOOKUP(D223,'2nd Run'!$S$4:$U$32,3,FALSE),"")</f>
        <v/>
      </c>
      <c r="I223" s="72"/>
      <c r="J223" s="72"/>
      <c r="K223" s="72"/>
      <c r="L223" s="80"/>
      <c r="M223" s="80">
        <v>222</v>
      </c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</row>
    <row r="224" spans="1:26" ht="15.75" customHeight="1">
      <c r="A224" s="80" t="str">
        <f t="array" ref="A224">IFERROR(IF(D224="","",INDEX('2nd Run'!$A:$H,MATCH('Open 2'!$E224,'2nd Run'!$H:$H,0),1)),"")</f>
        <v/>
      </c>
      <c r="B224" s="196" t="str">
        <f t="array" ref="B224">IFERROR(IF(D224="","",INDEX('2nd Run'!$A:$H,MATCH('Open 2'!$E224,'2nd Run'!$H:$H,0),2)),"")</f>
        <v/>
      </c>
      <c r="C224" s="196" t="str">
        <f t="array" ref="C224">IFERROR(IF(D224="","",INDEX('2nd Run'!$A:$H,MATCH('Open 2'!$E224,'2nd Run'!$H:$H,0),3)),"")</f>
        <v/>
      </c>
      <c r="D224" s="82" t="str">
        <f>IFERROR(IF(AND(SMALL('2nd Run'!H:H,M224)&gt;1000,SMALL('2nd Run'!H:H,M224)&lt;3000),"nt",IF(SMALL('2nd Run'!H:H,M224)&gt;3000,"",SMALL('2nd Run'!H:H,M224))),"")</f>
        <v/>
      </c>
      <c r="E224" s="292" t="str">
        <f>IF(D224="nt",IFERROR(SMALL('2nd Run'!H:H,M224),""),IF(D224&gt;3000,"",IFERROR(SMALL('2nd Run'!H:H,M224),"")))</f>
        <v/>
      </c>
      <c r="F224" s="202"/>
      <c r="G224" s="200" t="str">
        <f t="shared" si="1"/>
        <v/>
      </c>
      <c r="H224" s="201" t="str">
        <f>IFERROR(VLOOKUP(D224,'2nd Run'!$S$4:$U$32,3,FALSE),"")</f>
        <v/>
      </c>
      <c r="I224" s="72"/>
      <c r="J224" s="72"/>
      <c r="K224" s="72"/>
      <c r="L224" s="80"/>
      <c r="M224" s="80">
        <v>223</v>
      </c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</row>
    <row r="225" spans="1:26" ht="15.75" customHeight="1">
      <c r="A225" s="80" t="str">
        <f t="array" ref="A225">IFERROR(IF(D225="","",INDEX('2nd Run'!$A:$H,MATCH('Open 2'!$E225,'2nd Run'!$H:$H,0),1)),"")</f>
        <v/>
      </c>
      <c r="B225" s="196" t="str">
        <f t="array" ref="B225">IFERROR(IF(D225="","",INDEX('2nd Run'!$A:$H,MATCH('Open 2'!$E225,'2nd Run'!$H:$H,0),2)),"")</f>
        <v/>
      </c>
      <c r="C225" s="196" t="str">
        <f t="array" ref="C225">IFERROR(IF(D225="","",INDEX('2nd Run'!$A:$H,MATCH('Open 2'!$E225,'2nd Run'!$H:$H,0),3)),"")</f>
        <v/>
      </c>
      <c r="D225" s="82" t="str">
        <f>IFERROR(IF(AND(SMALL('2nd Run'!H:H,M225)&gt;1000,SMALL('2nd Run'!H:H,M225)&lt;3000),"nt",IF(SMALL('2nd Run'!H:H,M225)&gt;3000,"",SMALL('2nd Run'!H:H,M225))),"")</f>
        <v/>
      </c>
      <c r="E225" s="292" t="str">
        <f>IF(D225="nt",IFERROR(SMALL('2nd Run'!H:H,M225),""),IF(D225&gt;3000,"",IFERROR(SMALL('2nd Run'!H:H,M225),"")))</f>
        <v/>
      </c>
      <c r="F225" s="202"/>
      <c r="G225" s="200" t="str">
        <f t="shared" si="1"/>
        <v/>
      </c>
      <c r="H225" s="201" t="str">
        <f>IFERROR(VLOOKUP(D225,'2nd Run'!$S$4:$U$32,3,FALSE),"")</f>
        <v/>
      </c>
      <c r="I225" s="72"/>
      <c r="J225" s="72"/>
      <c r="K225" s="72"/>
      <c r="L225" s="80"/>
      <c r="M225" s="80">
        <v>224</v>
      </c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</row>
    <row r="226" spans="1:26" ht="15.75" customHeight="1">
      <c r="A226" s="80" t="str">
        <f t="array" ref="A226">IFERROR(IF(D226="","",INDEX('2nd Run'!$A:$H,MATCH('Open 2'!$E226,'2nd Run'!$H:$H,0),1)),"")</f>
        <v/>
      </c>
      <c r="B226" s="196" t="str">
        <f t="array" ref="B226">IFERROR(IF(D226="","",INDEX('2nd Run'!$A:$H,MATCH('Open 2'!$E226,'2nd Run'!$H:$H,0),2)),"")</f>
        <v/>
      </c>
      <c r="C226" s="196" t="str">
        <f t="array" ref="C226">IFERROR(IF(D226="","",INDEX('2nd Run'!$A:$H,MATCH('Open 2'!$E226,'2nd Run'!$H:$H,0),3)),"")</f>
        <v/>
      </c>
      <c r="D226" s="82" t="str">
        <f>IFERROR(IF(AND(SMALL('2nd Run'!H:H,M226)&gt;1000,SMALL('2nd Run'!H:H,M226)&lt;3000),"nt",IF(SMALL('2nd Run'!H:H,M226)&gt;3000,"",SMALL('2nd Run'!H:H,M226))),"")</f>
        <v/>
      </c>
      <c r="E226" s="292" t="str">
        <f>IF(D226="nt",IFERROR(SMALL('2nd Run'!H:H,M226),""),IF(D226&gt;3000,"",IFERROR(SMALL('2nd Run'!H:H,M226),"")))</f>
        <v/>
      </c>
      <c r="F226" s="202"/>
      <c r="G226" s="200" t="str">
        <f t="shared" si="1"/>
        <v/>
      </c>
      <c r="H226" s="201" t="str">
        <f>IFERROR(VLOOKUP(D226,'2nd Run'!$S$4:$U$32,3,FALSE),"")</f>
        <v/>
      </c>
      <c r="I226" s="72"/>
      <c r="J226" s="72"/>
      <c r="K226" s="72"/>
      <c r="L226" s="80"/>
      <c r="M226" s="80">
        <v>225</v>
      </c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</row>
    <row r="227" spans="1:26" ht="15.75" customHeight="1">
      <c r="A227" s="80" t="str">
        <f t="array" ref="A227">IFERROR(IF(D227="","",INDEX('2nd Run'!$A:$H,MATCH('Open 2'!$E227,'2nd Run'!$H:$H,0),1)),"")</f>
        <v/>
      </c>
      <c r="B227" s="196" t="str">
        <f t="array" ref="B227">IFERROR(IF(D227="","",INDEX('2nd Run'!$A:$H,MATCH('Open 2'!$E227,'2nd Run'!$H:$H,0),2)),"")</f>
        <v/>
      </c>
      <c r="C227" s="196" t="str">
        <f t="array" ref="C227">IFERROR(IF(D227="","",INDEX('2nd Run'!$A:$H,MATCH('Open 2'!$E227,'2nd Run'!$H:$H,0),3)),"")</f>
        <v/>
      </c>
      <c r="D227" s="82" t="str">
        <f>IFERROR(IF(AND(SMALL('2nd Run'!H:H,M227)&gt;1000,SMALL('2nd Run'!H:H,M227)&lt;3000),"nt",IF(SMALL('2nd Run'!H:H,M227)&gt;3000,"",SMALL('2nd Run'!H:H,M227))),"")</f>
        <v/>
      </c>
      <c r="E227" s="292" t="str">
        <f>IF(D227="nt",IFERROR(SMALL('2nd Run'!H:H,M227),""),IF(D227&gt;3000,"",IFERROR(SMALL('2nd Run'!H:H,M227),"")))</f>
        <v/>
      </c>
      <c r="F227" s="202"/>
      <c r="G227" s="200" t="str">
        <f t="shared" si="1"/>
        <v/>
      </c>
      <c r="H227" s="201" t="str">
        <f>IFERROR(VLOOKUP(D227,'2nd Run'!$S$4:$U$32,3,FALSE),"")</f>
        <v/>
      </c>
      <c r="I227" s="72"/>
      <c r="J227" s="72"/>
      <c r="K227" s="72"/>
      <c r="L227" s="80"/>
      <c r="M227" s="80">
        <v>226</v>
      </c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</row>
    <row r="228" spans="1:26" ht="15.75" customHeight="1">
      <c r="A228" s="80" t="str">
        <f t="array" ref="A228">IFERROR(IF(D228="","",INDEX('2nd Run'!$A:$H,MATCH('Open 2'!$E228,'2nd Run'!$H:$H,0),1)),"")</f>
        <v/>
      </c>
      <c r="B228" s="196" t="str">
        <f t="array" ref="B228">IFERROR(IF(D228="","",INDEX('2nd Run'!$A:$H,MATCH('Open 2'!$E228,'2nd Run'!$H:$H,0),2)),"")</f>
        <v/>
      </c>
      <c r="C228" s="196" t="str">
        <f t="array" ref="C228">IFERROR(IF(D228="","",INDEX('2nd Run'!$A:$H,MATCH('Open 2'!$E228,'2nd Run'!$H:$H,0),3)),"")</f>
        <v/>
      </c>
      <c r="D228" s="82" t="str">
        <f>IFERROR(IF(AND(SMALL('2nd Run'!H:H,M228)&gt;1000,SMALL('2nd Run'!H:H,M228)&lt;3000),"nt",IF(SMALL('2nd Run'!H:H,M228)&gt;3000,"",SMALL('2nd Run'!H:H,M228))),"")</f>
        <v/>
      </c>
      <c r="E228" s="292" t="str">
        <f>IF(D228="nt",IFERROR(SMALL('2nd Run'!H:H,M228),""),IF(D228&gt;3000,"",IFERROR(SMALL('2nd Run'!H:H,M228),"")))</f>
        <v/>
      </c>
      <c r="F228" s="202"/>
      <c r="G228" s="200" t="str">
        <f t="shared" si="1"/>
        <v/>
      </c>
      <c r="H228" s="201" t="str">
        <f>IFERROR(VLOOKUP(D228,'2nd Run'!$S$4:$U$32,3,FALSE),"")</f>
        <v/>
      </c>
      <c r="I228" s="72"/>
      <c r="J228" s="72"/>
      <c r="K228" s="72"/>
      <c r="L228" s="80"/>
      <c r="M228" s="80">
        <v>227</v>
      </c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</row>
    <row r="229" spans="1:26" ht="15.75" customHeight="1">
      <c r="A229" s="80" t="str">
        <f t="array" ref="A229">IFERROR(IF(D229="","",INDEX('2nd Run'!$A:$H,MATCH('Open 2'!$E229,'2nd Run'!$H:$H,0),1)),"")</f>
        <v/>
      </c>
      <c r="B229" s="196" t="str">
        <f t="array" ref="B229">IFERROR(IF(D229="","",INDEX('2nd Run'!$A:$H,MATCH('Open 2'!$E229,'2nd Run'!$H:$H,0),2)),"")</f>
        <v/>
      </c>
      <c r="C229" s="196" t="str">
        <f t="array" ref="C229">IFERROR(IF(D229="","",INDEX('2nd Run'!$A:$H,MATCH('Open 2'!$E229,'2nd Run'!$H:$H,0),3)),"")</f>
        <v/>
      </c>
      <c r="D229" s="82" t="str">
        <f>IFERROR(IF(AND(SMALL('2nd Run'!H:H,M229)&gt;1000,SMALL('2nd Run'!H:H,M229)&lt;3000),"nt",IF(SMALL('2nd Run'!H:H,M229)&gt;3000,"",SMALL('2nd Run'!H:H,M229))),"")</f>
        <v/>
      </c>
      <c r="E229" s="292" t="str">
        <f>IF(D229="nt",IFERROR(SMALL('2nd Run'!H:H,M229),""),IF(D229&gt;3000,"",IFERROR(SMALL('2nd Run'!H:H,M229),"")))</f>
        <v/>
      </c>
      <c r="F229" s="202"/>
      <c r="G229" s="200" t="str">
        <f t="shared" si="1"/>
        <v/>
      </c>
      <c r="H229" s="201" t="str">
        <f>IFERROR(VLOOKUP(D229,'2nd Run'!$S$4:$U$32,3,FALSE),"")</f>
        <v/>
      </c>
      <c r="I229" s="72"/>
      <c r="J229" s="72"/>
      <c r="K229" s="72"/>
      <c r="L229" s="80"/>
      <c r="M229" s="80">
        <v>228</v>
      </c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</row>
    <row r="230" spans="1:26" ht="15.75" customHeight="1">
      <c r="A230" s="80" t="str">
        <f t="array" ref="A230">IFERROR(IF(D230="","",INDEX('2nd Run'!$A:$H,MATCH('Open 2'!$E230,'2nd Run'!$H:$H,0),1)),"")</f>
        <v/>
      </c>
      <c r="B230" s="196" t="str">
        <f t="array" ref="B230">IFERROR(IF(D230="","",INDEX('2nd Run'!$A:$H,MATCH('Open 2'!$E230,'2nd Run'!$H:$H,0),2)),"")</f>
        <v/>
      </c>
      <c r="C230" s="196" t="str">
        <f t="array" ref="C230">IFERROR(IF(D230="","",INDEX('2nd Run'!$A:$H,MATCH('Open 2'!$E230,'2nd Run'!$H:$H,0),3)),"")</f>
        <v/>
      </c>
      <c r="D230" s="82" t="str">
        <f>IFERROR(IF(AND(SMALL('2nd Run'!H:H,M230)&gt;1000,SMALL('2nd Run'!H:H,M230)&lt;3000),"nt",IF(SMALL('2nd Run'!H:H,M230)&gt;3000,"",SMALL('2nd Run'!H:H,M230))),"")</f>
        <v/>
      </c>
      <c r="E230" s="292" t="str">
        <f>IF(D230="nt",IFERROR(SMALL('2nd Run'!H:H,M230),""),IF(D230&gt;3000,"",IFERROR(SMALL('2nd Run'!H:H,M230),"")))</f>
        <v/>
      </c>
      <c r="F230" s="202"/>
      <c r="G230" s="200" t="str">
        <f t="shared" si="1"/>
        <v/>
      </c>
      <c r="H230" s="201" t="str">
        <f>IFERROR(VLOOKUP(D230,'2nd Run'!$S$4:$U$32,3,FALSE),"")</f>
        <v/>
      </c>
      <c r="I230" s="72"/>
      <c r="J230" s="72"/>
      <c r="K230" s="72"/>
      <c r="L230" s="80"/>
      <c r="M230" s="80">
        <v>229</v>
      </c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</row>
    <row r="231" spans="1:26" ht="15.75" customHeight="1">
      <c r="A231" s="80" t="str">
        <f t="array" ref="A231">IFERROR(IF(D231="","",INDEX('2nd Run'!$A:$H,MATCH('Open 2'!$E231,'2nd Run'!$H:$H,0),1)),"")</f>
        <v/>
      </c>
      <c r="B231" s="196" t="str">
        <f t="array" ref="B231">IFERROR(IF(D231="","",INDEX('2nd Run'!$A:$H,MATCH('Open 2'!$E231,'2nd Run'!$H:$H,0),2)),"")</f>
        <v/>
      </c>
      <c r="C231" s="196" t="str">
        <f t="array" ref="C231">IFERROR(IF(D231="","",INDEX('2nd Run'!$A:$H,MATCH('Open 2'!$E231,'2nd Run'!$H:$H,0),3)),"")</f>
        <v/>
      </c>
      <c r="D231" s="82" t="str">
        <f>IFERROR(IF(AND(SMALL('2nd Run'!H:H,M231)&gt;1000,SMALL('2nd Run'!H:H,M231)&lt;3000),"nt",IF(SMALL('2nd Run'!H:H,M231)&gt;3000,"",SMALL('2nd Run'!H:H,M231))),"")</f>
        <v/>
      </c>
      <c r="E231" s="292" t="str">
        <f>IF(D231="nt",IFERROR(SMALL('2nd Run'!H:H,M231),""),IF(D231&gt;3000,"",IFERROR(SMALL('2nd Run'!H:H,M231),"")))</f>
        <v/>
      </c>
      <c r="F231" s="202"/>
      <c r="G231" s="200" t="str">
        <f t="shared" si="1"/>
        <v/>
      </c>
      <c r="H231" s="201" t="str">
        <f>IFERROR(VLOOKUP(D231,'2nd Run'!$S$4:$U$32,3,FALSE),"")</f>
        <v/>
      </c>
      <c r="I231" s="72"/>
      <c r="J231" s="72"/>
      <c r="K231" s="72"/>
      <c r="L231" s="80"/>
      <c r="M231" s="80">
        <v>230</v>
      </c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</row>
    <row r="232" spans="1:26" ht="15.75" customHeight="1">
      <c r="A232" s="80" t="str">
        <f t="array" ref="A232">IFERROR(IF(D232="","",INDEX('2nd Run'!$A:$H,MATCH('Open 2'!$E232,'2nd Run'!$H:$H,0),1)),"")</f>
        <v/>
      </c>
      <c r="B232" s="196" t="str">
        <f t="array" ref="B232">IFERROR(IF(D232="","",INDEX('2nd Run'!$A:$H,MATCH('Open 2'!$E232,'2nd Run'!$H:$H,0),2)),"")</f>
        <v/>
      </c>
      <c r="C232" s="196" t="str">
        <f t="array" ref="C232">IFERROR(IF(D232="","",INDEX('2nd Run'!$A:$H,MATCH('Open 2'!$E232,'2nd Run'!$H:$H,0),3)),"")</f>
        <v/>
      </c>
      <c r="D232" s="82" t="str">
        <f>IFERROR(IF(AND(SMALL('2nd Run'!H:H,M232)&gt;1000,SMALL('2nd Run'!H:H,M232)&lt;3000),"nt",IF(SMALL('2nd Run'!H:H,M232)&gt;3000,"",SMALL('2nd Run'!H:H,M232))),"")</f>
        <v/>
      </c>
      <c r="E232" s="292" t="str">
        <f>IF(D232="nt",IFERROR(SMALL('2nd Run'!H:H,M232),""),IF(D232&gt;3000,"",IFERROR(SMALL('2nd Run'!H:H,M232),"")))</f>
        <v/>
      </c>
      <c r="F232" s="202"/>
      <c r="G232" s="200" t="str">
        <f t="shared" si="1"/>
        <v/>
      </c>
      <c r="H232" s="201" t="str">
        <f>IFERROR(VLOOKUP(D232,'2nd Run'!$S$4:$U$32,3,FALSE),"")</f>
        <v/>
      </c>
      <c r="I232" s="72"/>
      <c r="J232" s="72"/>
      <c r="K232" s="72"/>
      <c r="L232" s="80"/>
      <c r="M232" s="80">
        <v>231</v>
      </c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</row>
    <row r="233" spans="1:26" ht="15.75" customHeight="1">
      <c r="A233" s="80" t="str">
        <f t="array" ref="A233">IFERROR(IF(D233="","",INDEX('2nd Run'!$A:$H,MATCH('Open 2'!$E233,'2nd Run'!$H:$H,0),1)),"")</f>
        <v/>
      </c>
      <c r="B233" s="196" t="str">
        <f t="array" ref="B233">IFERROR(IF(D233="","",INDEX('2nd Run'!$A:$H,MATCH('Open 2'!$E233,'2nd Run'!$H:$H,0),2)),"")</f>
        <v/>
      </c>
      <c r="C233" s="196" t="str">
        <f t="array" ref="C233">IFERROR(IF(D233="","",INDEX('2nd Run'!$A:$H,MATCH('Open 2'!$E233,'2nd Run'!$H:$H,0),3)),"")</f>
        <v/>
      </c>
      <c r="D233" s="82" t="str">
        <f>IFERROR(IF(AND(SMALL('2nd Run'!H:H,M233)&gt;1000,SMALL('2nd Run'!H:H,M233)&lt;3000),"nt",IF(SMALL('2nd Run'!H:H,M233)&gt;3000,"",SMALL('2nd Run'!H:H,M233))),"")</f>
        <v/>
      </c>
      <c r="E233" s="292" t="str">
        <f>IF(D233="nt",IFERROR(SMALL('2nd Run'!H:H,M233),""),IF(D233&gt;3000,"",IFERROR(SMALL('2nd Run'!H:H,M233),"")))</f>
        <v/>
      </c>
      <c r="F233" s="202"/>
      <c r="G233" s="200" t="str">
        <f t="shared" si="1"/>
        <v/>
      </c>
      <c r="H233" s="201" t="str">
        <f>IFERROR(VLOOKUP(D233,'2nd Run'!$S$4:$U$32,3,FALSE),"")</f>
        <v/>
      </c>
      <c r="I233" s="72"/>
      <c r="J233" s="72"/>
      <c r="K233" s="72"/>
      <c r="L233" s="80"/>
      <c r="M233" s="80">
        <v>232</v>
      </c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</row>
    <row r="234" spans="1:26" ht="15.75" customHeight="1">
      <c r="A234" s="80" t="str">
        <f t="array" ref="A234">IFERROR(IF(D234="","",INDEX('2nd Run'!$A:$H,MATCH('Open 2'!$E234,'2nd Run'!$H:$H,0),1)),"")</f>
        <v/>
      </c>
      <c r="B234" s="196" t="str">
        <f t="array" ref="B234">IFERROR(IF(D234="","",INDEX('2nd Run'!$A:$H,MATCH('Open 2'!$E234,'2nd Run'!$H:$H,0),2)),"")</f>
        <v/>
      </c>
      <c r="C234" s="196" t="str">
        <f t="array" ref="C234">IFERROR(IF(D234="","",INDEX('2nd Run'!$A:$H,MATCH('Open 2'!$E234,'2nd Run'!$H:$H,0),3)),"")</f>
        <v/>
      </c>
      <c r="D234" s="82" t="str">
        <f>IFERROR(IF(AND(SMALL('2nd Run'!H:H,M234)&gt;1000,SMALL('2nd Run'!H:H,M234)&lt;3000),"nt",IF(SMALL('2nd Run'!H:H,M234)&gt;3000,"",SMALL('2nd Run'!H:H,M234))),"")</f>
        <v/>
      </c>
      <c r="E234" s="292" t="str">
        <f>IF(D234="nt",IFERROR(SMALL('2nd Run'!H:H,M234),""),IF(D234&gt;3000,"",IFERROR(SMALL('2nd Run'!H:H,M234),"")))</f>
        <v/>
      </c>
      <c r="F234" s="202"/>
      <c r="G234" s="200" t="str">
        <f t="shared" si="1"/>
        <v/>
      </c>
      <c r="H234" s="201" t="str">
        <f>IFERROR(VLOOKUP(D234,'2nd Run'!$S$4:$U$32,3,FALSE),"")</f>
        <v/>
      </c>
      <c r="I234" s="72"/>
      <c r="J234" s="72"/>
      <c r="K234" s="72"/>
      <c r="L234" s="80"/>
      <c r="M234" s="80">
        <v>233</v>
      </c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</row>
    <row r="235" spans="1:26" ht="15.75" customHeight="1">
      <c r="A235" s="80" t="str">
        <f t="array" ref="A235">IFERROR(IF(D235="","",INDEX('2nd Run'!$A:$H,MATCH('Open 2'!$E235,'2nd Run'!$H:$H,0),1)),"")</f>
        <v/>
      </c>
      <c r="B235" s="196" t="str">
        <f t="array" ref="B235">IFERROR(IF(D235="","",INDEX('2nd Run'!$A:$H,MATCH('Open 2'!$E235,'2nd Run'!$H:$H,0),2)),"")</f>
        <v/>
      </c>
      <c r="C235" s="196" t="str">
        <f t="array" ref="C235">IFERROR(IF(D235="","",INDEX('2nd Run'!$A:$H,MATCH('Open 2'!$E235,'2nd Run'!$H:$H,0),3)),"")</f>
        <v/>
      </c>
      <c r="D235" s="82" t="str">
        <f>IFERROR(IF(AND(SMALL('2nd Run'!H:H,M235)&gt;1000,SMALL('2nd Run'!H:H,M235)&lt;3000),"nt",IF(SMALL('2nd Run'!H:H,M235)&gt;3000,"",SMALL('2nd Run'!H:H,M235))),"")</f>
        <v/>
      </c>
      <c r="E235" s="292" t="str">
        <f>IF(D235="nt",IFERROR(SMALL('2nd Run'!H:H,M235),""),IF(D235&gt;3000,"",IFERROR(SMALL('2nd Run'!H:H,M235),"")))</f>
        <v/>
      </c>
      <c r="F235" s="202"/>
      <c r="G235" s="200" t="str">
        <f t="shared" si="1"/>
        <v/>
      </c>
      <c r="H235" s="201" t="str">
        <f>IFERROR(VLOOKUP(D235,'2nd Run'!$S$4:$U$32,3,FALSE),"")</f>
        <v/>
      </c>
      <c r="I235" s="72"/>
      <c r="J235" s="72"/>
      <c r="K235" s="72"/>
      <c r="L235" s="80"/>
      <c r="M235" s="80">
        <v>234</v>
      </c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</row>
    <row r="236" spans="1:26" ht="15.75" customHeight="1">
      <c r="A236" s="80" t="str">
        <f t="array" ref="A236">IFERROR(IF(D236="","",INDEX('2nd Run'!$A:$H,MATCH('Open 2'!$E236,'2nd Run'!$H:$H,0),1)),"")</f>
        <v/>
      </c>
      <c r="B236" s="196" t="str">
        <f t="array" ref="B236">IFERROR(IF(D236="","",INDEX('2nd Run'!$A:$H,MATCH('Open 2'!$E236,'2nd Run'!$H:$H,0),2)),"")</f>
        <v/>
      </c>
      <c r="C236" s="196" t="str">
        <f t="array" ref="C236">IFERROR(IF(D236="","",INDEX('2nd Run'!$A:$H,MATCH('Open 2'!$E236,'2nd Run'!$H:$H,0),3)),"")</f>
        <v/>
      </c>
      <c r="D236" s="82" t="str">
        <f>IFERROR(IF(AND(SMALL('2nd Run'!H:H,M236)&gt;1000,SMALL('2nd Run'!H:H,M236)&lt;3000),"nt",IF(SMALL('2nd Run'!H:H,M236)&gt;3000,"",SMALL('2nd Run'!H:H,M236))),"")</f>
        <v/>
      </c>
      <c r="E236" s="292" t="str">
        <f>IF(D236="nt",IFERROR(SMALL('2nd Run'!H:H,M236),""),IF(D236&gt;3000,"",IFERROR(SMALL('2nd Run'!H:H,M236),"")))</f>
        <v/>
      </c>
      <c r="F236" s="202"/>
      <c r="G236" s="200" t="str">
        <f t="shared" si="1"/>
        <v/>
      </c>
      <c r="H236" s="201" t="str">
        <f>IFERROR(VLOOKUP(D236,'2nd Run'!$S$4:$U$32,3,FALSE),"")</f>
        <v/>
      </c>
      <c r="I236" s="72"/>
      <c r="J236" s="72"/>
      <c r="K236" s="72"/>
      <c r="L236" s="80"/>
      <c r="M236" s="80">
        <v>235</v>
      </c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</row>
    <row r="237" spans="1:26" ht="15.75" customHeight="1">
      <c r="A237" s="80" t="str">
        <f t="array" ref="A237">IFERROR(IF(D237="","",INDEX('2nd Run'!$A:$H,MATCH('Open 2'!$E237,'2nd Run'!$H:$H,0),1)),"")</f>
        <v/>
      </c>
      <c r="B237" s="196" t="str">
        <f t="array" ref="B237">IFERROR(IF(D237="","",INDEX('2nd Run'!$A:$H,MATCH('Open 2'!$E237,'2nd Run'!$H:$H,0),2)),"")</f>
        <v/>
      </c>
      <c r="C237" s="196" t="str">
        <f t="array" ref="C237">IFERROR(IF(D237="","",INDEX('2nd Run'!$A:$H,MATCH('Open 2'!$E237,'2nd Run'!$H:$H,0),3)),"")</f>
        <v/>
      </c>
      <c r="D237" s="82" t="str">
        <f>IFERROR(IF(AND(SMALL('2nd Run'!H:H,M237)&gt;1000,SMALL('2nd Run'!H:H,M237)&lt;3000),"nt",IF(SMALL('2nd Run'!H:H,M237)&gt;3000,"",SMALL('2nd Run'!H:H,M237))),"")</f>
        <v/>
      </c>
      <c r="E237" s="292" t="str">
        <f>IF(D237="nt",IFERROR(SMALL('2nd Run'!H:H,M237),""),IF(D237&gt;3000,"",IFERROR(SMALL('2nd Run'!H:H,M237),"")))</f>
        <v/>
      </c>
      <c r="F237" s="202"/>
      <c r="G237" s="200" t="str">
        <f t="shared" si="1"/>
        <v/>
      </c>
      <c r="H237" s="201" t="str">
        <f>IFERROR(VLOOKUP(D237,'2nd Run'!$S$4:$U$32,3,FALSE),"")</f>
        <v/>
      </c>
      <c r="I237" s="72"/>
      <c r="J237" s="72"/>
      <c r="K237" s="72"/>
      <c r="L237" s="80"/>
      <c r="M237" s="80">
        <v>236</v>
      </c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</row>
    <row r="238" spans="1:26" ht="15.75" customHeight="1">
      <c r="A238" s="80" t="str">
        <f t="array" ref="A238">IFERROR(IF(D238="","",INDEX('2nd Run'!$A:$H,MATCH('Open 2'!$E238,'2nd Run'!$H:$H,0),1)),"")</f>
        <v/>
      </c>
      <c r="B238" s="196" t="str">
        <f t="array" ref="B238">IFERROR(IF(D238="","",INDEX('2nd Run'!$A:$H,MATCH('Open 2'!$E238,'2nd Run'!$H:$H,0),2)),"")</f>
        <v/>
      </c>
      <c r="C238" s="196" t="str">
        <f t="array" ref="C238">IFERROR(IF(D238="","",INDEX('2nd Run'!$A:$H,MATCH('Open 2'!$E238,'2nd Run'!$H:$H,0),3)),"")</f>
        <v/>
      </c>
      <c r="D238" s="82" t="str">
        <f>IFERROR(IF(AND(SMALL('2nd Run'!H:H,M238)&gt;1000,SMALL('2nd Run'!H:H,M238)&lt;3000),"nt",IF(SMALL('2nd Run'!H:H,M238)&gt;3000,"",SMALL('2nd Run'!H:H,M238))),"")</f>
        <v/>
      </c>
      <c r="E238" s="292" t="str">
        <f>IF(D238="nt",IFERROR(SMALL('2nd Run'!H:H,M238),""),IF(D238&gt;3000,"",IFERROR(SMALL('2nd Run'!H:H,M238),"")))</f>
        <v/>
      </c>
      <c r="F238" s="202"/>
      <c r="G238" s="200" t="str">
        <f t="shared" si="1"/>
        <v/>
      </c>
      <c r="H238" s="201" t="str">
        <f>IFERROR(VLOOKUP(D238,'2nd Run'!$S$4:$U$32,3,FALSE),"")</f>
        <v/>
      </c>
      <c r="I238" s="72"/>
      <c r="J238" s="72"/>
      <c r="K238" s="72"/>
      <c r="L238" s="80"/>
      <c r="M238" s="80">
        <v>237</v>
      </c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</row>
    <row r="239" spans="1:26" ht="15.75" customHeight="1">
      <c r="A239" s="80" t="str">
        <f t="array" ref="A239">IFERROR(IF(D239="","",INDEX('2nd Run'!$A:$H,MATCH('Open 2'!$E239,'2nd Run'!$H:$H,0),1)),"")</f>
        <v/>
      </c>
      <c r="B239" s="196" t="str">
        <f t="array" ref="B239">IFERROR(IF(D239="","",INDEX('2nd Run'!$A:$H,MATCH('Open 2'!$E239,'2nd Run'!$H:$H,0),2)),"")</f>
        <v/>
      </c>
      <c r="C239" s="196" t="str">
        <f t="array" ref="C239">IFERROR(IF(D239="","",INDEX('2nd Run'!$A:$H,MATCH('Open 2'!$E239,'2nd Run'!$H:$H,0),3)),"")</f>
        <v/>
      </c>
      <c r="D239" s="82" t="str">
        <f>IFERROR(IF(AND(SMALL('2nd Run'!H:H,M239)&gt;1000,SMALL('2nd Run'!H:H,M239)&lt;3000),"nt",IF(SMALL('2nd Run'!H:H,M239)&gt;3000,"",SMALL('2nd Run'!H:H,M239))),"")</f>
        <v/>
      </c>
      <c r="E239" s="292" t="str">
        <f>IF(D239="nt",IFERROR(SMALL('2nd Run'!H:H,M239),""),IF(D239&gt;3000,"",IFERROR(SMALL('2nd Run'!H:H,M239),"")))</f>
        <v/>
      </c>
      <c r="F239" s="202"/>
      <c r="G239" s="200" t="str">
        <f t="shared" si="1"/>
        <v/>
      </c>
      <c r="H239" s="201" t="str">
        <f>IFERROR(VLOOKUP(D239,'2nd Run'!$S$4:$U$32,3,FALSE),"")</f>
        <v/>
      </c>
      <c r="I239" s="72"/>
      <c r="J239" s="72"/>
      <c r="K239" s="72"/>
      <c r="L239" s="80"/>
      <c r="M239" s="80">
        <v>238</v>
      </c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</row>
    <row r="240" spans="1:26" ht="15.75" customHeight="1">
      <c r="A240" s="80" t="str">
        <f t="array" ref="A240">IFERROR(IF(D240="","",INDEX('2nd Run'!$A:$H,MATCH('Open 2'!$E240,'2nd Run'!$H:$H,0),1)),"")</f>
        <v/>
      </c>
      <c r="B240" s="196" t="str">
        <f t="array" ref="B240">IFERROR(IF(D240="","",INDEX('2nd Run'!$A:$H,MATCH('Open 2'!$E240,'2nd Run'!$H:$H,0),2)),"")</f>
        <v/>
      </c>
      <c r="C240" s="196" t="str">
        <f t="array" ref="C240">IFERROR(IF(D240="","",INDEX('2nd Run'!$A:$H,MATCH('Open 2'!$E240,'2nd Run'!$H:$H,0),3)),"")</f>
        <v/>
      </c>
      <c r="D240" s="82" t="str">
        <f>IFERROR(IF(AND(SMALL('2nd Run'!H:H,M240)&gt;1000,SMALL('2nd Run'!H:H,M240)&lt;3000),"nt",IF(SMALL('2nd Run'!H:H,M240)&gt;3000,"",SMALL('2nd Run'!H:H,M240))),"")</f>
        <v/>
      </c>
      <c r="E240" s="292" t="str">
        <f>IF(D240="nt",IFERROR(SMALL('2nd Run'!H:H,M240),""),IF(D240&gt;3000,"",IFERROR(SMALL('2nd Run'!H:H,M240),"")))</f>
        <v/>
      </c>
      <c r="F240" s="202"/>
      <c r="G240" s="200" t="str">
        <f t="shared" si="1"/>
        <v/>
      </c>
      <c r="H240" s="201" t="str">
        <f>IFERROR(VLOOKUP(D240,'2nd Run'!$S$4:$U$32,3,FALSE),"")</f>
        <v/>
      </c>
      <c r="I240" s="72"/>
      <c r="J240" s="72"/>
      <c r="K240" s="72"/>
      <c r="L240" s="80"/>
      <c r="M240" s="80">
        <v>239</v>
      </c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</row>
    <row r="241" spans="1:26" ht="15.75" customHeight="1">
      <c r="A241" s="80" t="str">
        <f t="array" ref="A241">IFERROR(IF(D241="","",INDEX('2nd Run'!$A:$H,MATCH('Open 2'!$E241,'2nd Run'!$H:$H,0),1)),"")</f>
        <v/>
      </c>
      <c r="B241" s="196" t="str">
        <f t="array" ref="B241">IFERROR(IF(D241="","",INDEX('2nd Run'!$A:$H,MATCH('Open 2'!$E241,'2nd Run'!$H:$H,0),2)),"")</f>
        <v/>
      </c>
      <c r="C241" s="196" t="str">
        <f t="array" ref="C241">IFERROR(IF(D241="","",INDEX('2nd Run'!$A:$H,MATCH('Open 2'!$E241,'2nd Run'!$H:$H,0),3)),"")</f>
        <v/>
      </c>
      <c r="D241" s="82" t="str">
        <f>IFERROR(IF(AND(SMALL('2nd Run'!H:H,M241)&gt;1000,SMALL('2nd Run'!H:H,M241)&lt;3000),"nt",IF(SMALL('2nd Run'!H:H,M241)&gt;3000,"",SMALL('2nd Run'!H:H,M241))),"")</f>
        <v/>
      </c>
      <c r="E241" s="292" t="str">
        <f>IF(D241="nt",IFERROR(SMALL('2nd Run'!H:H,M241),""),IF(D241&gt;3000,"",IFERROR(SMALL('2nd Run'!H:H,M241),"")))</f>
        <v/>
      </c>
      <c r="F241" s="202"/>
      <c r="G241" s="200" t="str">
        <f t="shared" si="1"/>
        <v/>
      </c>
      <c r="H241" s="201" t="str">
        <f>IFERROR(VLOOKUP(D241,'2nd Run'!$S$4:$U$32,3,FALSE),"")</f>
        <v/>
      </c>
      <c r="I241" s="72"/>
      <c r="J241" s="72"/>
      <c r="K241" s="72"/>
      <c r="L241" s="80"/>
      <c r="M241" s="80">
        <v>240</v>
      </c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</row>
    <row r="242" spans="1:26" ht="15.75" customHeight="1">
      <c r="A242" s="80" t="str">
        <f t="array" ref="A242">IFERROR(IF(D242="","",INDEX('2nd Run'!$A:$H,MATCH('Open 2'!$E242,'2nd Run'!$H:$H,0),1)),"")</f>
        <v/>
      </c>
      <c r="B242" s="196" t="str">
        <f t="array" ref="B242">IFERROR(IF(D242="","",INDEX('2nd Run'!$A:$H,MATCH('Open 2'!$E242,'2nd Run'!$H:$H,0),2)),"")</f>
        <v/>
      </c>
      <c r="C242" s="196" t="str">
        <f t="array" ref="C242">IFERROR(IF(D242="","",INDEX('2nd Run'!$A:$H,MATCH('Open 2'!$E242,'2nd Run'!$H:$H,0),3)),"")</f>
        <v/>
      </c>
      <c r="D242" s="82" t="str">
        <f>IFERROR(IF(AND(SMALL('2nd Run'!H:H,M242)&gt;1000,SMALL('2nd Run'!H:H,M242)&lt;3000),"nt",IF(SMALL('2nd Run'!H:H,M242)&gt;3000,"",SMALL('2nd Run'!H:H,M242))),"")</f>
        <v/>
      </c>
      <c r="E242" s="292" t="str">
        <f>IF(D242="nt",IFERROR(SMALL('2nd Run'!H:H,M242),""),IF(D242&gt;3000,"",IFERROR(SMALL('2nd Run'!H:H,M242),"")))</f>
        <v/>
      </c>
      <c r="F242" s="202"/>
      <c r="G242" s="200" t="str">
        <f t="shared" si="1"/>
        <v/>
      </c>
      <c r="H242" s="201" t="str">
        <f>IFERROR(VLOOKUP(D242,'2nd Run'!$S$4:$U$32,3,FALSE),"")</f>
        <v/>
      </c>
      <c r="I242" s="72"/>
      <c r="J242" s="72"/>
      <c r="K242" s="72"/>
      <c r="L242" s="80"/>
      <c r="M242" s="80">
        <v>241</v>
      </c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</row>
    <row r="243" spans="1:26" ht="15.75" customHeight="1">
      <c r="A243" s="80" t="str">
        <f t="array" ref="A243">IFERROR(IF(D243="","",INDEX('2nd Run'!$A:$H,MATCH('Open 2'!$E243,'2nd Run'!$H:$H,0),1)),"")</f>
        <v/>
      </c>
      <c r="B243" s="196" t="str">
        <f t="array" ref="B243">IFERROR(IF(D243="","",INDEX('2nd Run'!$A:$H,MATCH('Open 2'!$E243,'2nd Run'!$H:$H,0),2)),"")</f>
        <v/>
      </c>
      <c r="C243" s="196" t="str">
        <f t="array" ref="C243">IFERROR(IF(D243="","",INDEX('2nd Run'!$A:$H,MATCH('Open 2'!$E243,'2nd Run'!$H:$H,0),3)),"")</f>
        <v/>
      </c>
      <c r="D243" s="82" t="str">
        <f>IFERROR(IF(AND(SMALL('2nd Run'!H:H,M243)&gt;1000,SMALL('2nd Run'!H:H,M243)&lt;3000),"nt",IF(SMALL('2nd Run'!H:H,M243)&gt;3000,"",SMALL('2nd Run'!H:H,M243))),"")</f>
        <v/>
      </c>
      <c r="E243" s="292" t="str">
        <f>IF(D243="nt",IFERROR(SMALL('2nd Run'!H:H,M243),""),IF(D243&gt;3000,"",IFERROR(SMALL('2nd Run'!H:H,M243),"")))</f>
        <v/>
      </c>
      <c r="F243" s="202"/>
      <c r="G243" s="200" t="str">
        <f t="shared" si="1"/>
        <v/>
      </c>
      <c r="H243" s="201" t="str">
        <f>IFERROR(VLOOKUP(D243,'2nd Run'!$S$4:$U$32,3,FALSE),"")</f>
        <v/>
      </c>
      <c r="I243" s="72"/>
      <c r="J243" s="72"/>
      <c r="K243" s="72"/>
      <c r="L243" s="80"/>
      <c r="M243" s="80">
        <v>242</v>
      </c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</row>
    <row r="244" spans="1:26" ht="15.75" customHeight="1">
      <c r="A244" s="80" t="str">
        <f t="array" ref="A244">IFERROR(IF(D244="","",INDEX('2nd Run'!$A:$H,MATCH('Open 2'!$E244,'2nd Run'!$H:$H,0),1)),"")</f>
        <v/>
      </c>
      <c r="B244" s="196" t="str">
        <f t="array" ref="B244">IFERROR(IF(D244="","",INDEX('2nd Run'!$A:$H,MATCH('Open 2'!$E244,'2nd Run'!$H:$H,0),2)),"")</f>
        <v/>
      </c>
      <c r="C244" s="196" t="str">
        <f t="array" ref="C244">IFERROR(IF(D244="","",INDEX('2nd Run'!$A:$H,MATCH('Open 2'!$E244,'2nd Run'!$H:$H,0),3)),"")</f>
        <v/>
      </c>
      <c r="D244" s="82" t="str">
        <f>IFERROR(IF(AND(SMALL('2nd Run'!H:H,M244)&gt;1000,SMALL('2nd Run'!H:H,M244)&lt;3000),"nt",IF(SMALL('2nd Run'!H:H,M244)&gt;3000,"",SMALL('2nd Run'!H:H,M244))),"")</f>
        <v/>
      </c>
      <c r="E244" s="292" t="str">
        <f>IF(D244="nt",IFERROR(SMALL('2nd Run'!H:H,M244),""),IF(D244&gt;3000,"",IFERROR(SMALL('2nd Run'!H:H,M244),"")))</f>
        <v/>
      </c>
      <c r="F244" s="202"/>
      <c r="G244" s="200" t="str">
        <f t="shared" si="1"/>
        <v/>
      </c>
      <c r="H244" s="201" t="str">
        <f>IFERROR(VLOOKUP(D244,'2nd Run'!$S$4:$U$32,3,FALSE),"")</f>
        <v/>
      </c>
      <c r="I244" s="72"/>
      <c r="J244" s="72"/>
      <c r="K244" s="72"/>
      <c r="L244" s="80"/>
      <c r="M244" s="80">
        <v>243</v>
      </c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</row>
    <row r="245" spans="1:26" ht="15.75" customHeight="1">
      <c r="A245" s="80" t="str">
        <f t="array" ref="A245">IFERROR(IF(D245="","",INDEX('2nd Run'!$A:$H,MATCH('Open 2'!$E245,'2nd Run'!$H:$H,0),1)),"")</f>
        <v/>
      </c>
      <c r="B245" s="196" t="str">
        <f t="array" ref="B245">IFERROR(IF(D245="","",INDEX('2nd Run'!$A:$H,MATCH('Open 2'!$E245,'2nd Run'!$H:$H,0),2)),"")</f>
        <v/>
      </c>
      <c r="C245" s="196" t="str">
        <f t="array" ref="C245">IFERROR(IF(D245="","",INDEX('2nd Run'!$A:$H,MATCH('Open 2'!$E245,'2nd Run'!$H:$H,0),3)),"")</f>
        <v/>
      </c>
      <c r="D245" s="82" t="str">
        <f>IFERROR(IF(AND(SMALL('2nd Run'!H:H,M245)&gt;1000,SMALL('2nd Run'!H:H,M245)&lt;3000),"nt",IF(SMALL('2nd Run'!H:H,M245)&gt;3000,"",SMALL('2nd Run'!H:H,M245))),"")</f>
        <v/>
      </c>
      <c r="E245" s="292" t="str">
        <f>IF(D245="nt",IFERROR(SMALL('2nd Run'!H:H,M245),""),IF(D245&gt;3000,"",IFERROR(SMALL('2nd Run'!H:H,M245),"")))</f>
        <v/>
      </c>
      <c r="F245" s="202"/>
      <c r="G245" s="200" t="str">
        <f t="shared" si="1"/>
        <v/>
      </c>
      <c r="H245" s="201" t="str">
        <f>IFERROR(VLOOKUP(D245,'2nd Run'!$S$4:$U$32,3,FALSE),"")</f>
        <v/>
      </c>
      <c r="I245" s="72"/>
      <c r="J245" s="72"/>
      <c r="K245" s="72"/>
      <c r="L245" s="80"/>
      <c r="M245" s="80">
        <v>244</v>
      </c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</row>
    <row r="246" spans="1:26" ht="15.75" customHeight="1">
      <c r="A246" s="80" t="str">
        <f t="array" ref="A246">IFERROR(IF(D246="","",INDEX('2nd Run'!$A:$H,MATCH('Open 2'!$E246,'2nd Run'!$H:$H,0),1)),"")</f>
        <v/>
      </c>
      <c r="B246" s="196" t="str">
        <f t="array" ref="B246">IFERROR(IF(D246="","",INDEX('2nd Run'!$A:$H,MATCH('Open 2'!$E246,'2nd Run'!$H:$H,0),2)),"")</f>
        <v/>
      </c>
      <c r="C246" s="196" t="str">
        <f t="array" ref="C246">IFERROR(IF(D246="","",INDEX('2nd Run'!$A:$H,MATCH('Open 2'!$E246,'2nd Run'!$H:$H,0),3)),"")</f>
        <v/>
      </c>
      <c r="D246" s="82" t="str">
        <f>IFERROR(IF(AND(SMALL('2nd Run'!H:H,M246)&gt;1000,SMALL('2nd Run'!H:H,M246)&lt;3000),"nt",IF(SMALL('2nd Run'!H:H,M246)&gt;3000,"",SMALL('2nd Run'!H:H,M246))),"")</f>
        <v/>
      </c>
      <c r="E246" s="292" t="str">
        <f>IF(D246="nt",IFERROR(SMALL('2nd Run'!H:H,M246),""),IF(D246&gt;3000,"",IFERROR(SMALL('2nd Run'!H:H,M246),"")))</f>
        <v/>
      </c>
      <c r="F246" s="202"/>
      <c r="G246" s="200" t="str">
        <f t="shared" si="1"/>
        <v/>
      </c>
      <c r="H246" s="201" t="str">
        <f>IFERROR(VLOOKUP(D246,'2nd Run'!$S$4:$U$32,3,FALSE),"")</f>
        <v/>
      </c>
      <c r="I246" s="72"/>
      <c r="J246" s="72"/>
      <c r="K246" s="72"/>
      <c r="L246" s="80"/>
      <c r="M246" s="80">
        <v>245</v>
      </c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</row>
    <row r="247" spans="1:26" ht="15.75" customHeight="1">
      <c r="A247" s="80" t="str">
        <f t="array" ref="A247">IFERROR(IF(D247="","",INDEX('2nd Run'!$A:$H,MATCH('Open 2'!$E247,'2nd Run'!$H:$H,0),1)),"")</f>
        <v/>
      </c>
      <c r="B247" s="196" t="str">
        <f t="array" ref="B247">IFERROR(IF(D247="","",INDEX('2nd Run'!$A:$H,MATCH('Open 2'!$E247,'2nd Run'!$H:$H,0),2)),"")</f>
        <v/>
      </c>
      <c r="C247" s="196" t="str">
        <f t="array" ref="C247">IFERROR(IF(D247="","",INDEX('2nd Run'!$A:$H,MATCH('Open 2'!$E247,'2nd Run'!$H:$H,0),3)),"")</f>
        <v/>
      </c>
      <c r="D247" s="82" t="str">
        <f>IFERROR(IF(AND(SMALL('2nd Run'!H:H,M247)&gt;1000,SMALL('2nd Run'!H:H,M247)&lt;3000),"nt",IF(SMALL('2nd Run'!H:H,M247)&gt;3000,"",SMALL('2nd Run'!H:H,M247))),"")</f>
        <v/>
      </c>
      <c r="E247" s="292" t="str">
        <f>IF(D247="nt",IFERROR(SMALL('2nd Run'!H:H,M247),""),IF(D247&gt;3000,"",IFERROR(SMALL('2nd Run'!H:H,M247),"")))</f>
        <v/>
      </c>
      <c r="F247" s="202"/>
      <c r="G247" s="200" t="str">
        <f t="shared" si="1"/>
        <v/>
      </c>
      <c r="H247" s="201" t="str">
        <f>IFERROR(VLOOKUP(D247,'2nd Run'!$S$4:$U$32,3,FALSE),"")</f>
        <v/>
      </c>
      <c r="I247" s="72"/>
      <c r="J247" s="72"/>
      <c r="K247" s="72"/>
      <c r="L247" s="80"/>
      <c r="M247" s="80">
        <v>246</v>
      </c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</row>
    <row r="248" spans="1:26" ht="15.75" customHeight="1">
      <c r="A248" s="80" t="str">
        <f t="array" ref="A248">IFERROR(IF(D248="","",INDEX('2nd Run'!$A:$H,MATCH('Open 2'!$E248,'2nd Run'!$H:$H,0),1)),"")</f>
        <v/>
      </c>
      <c r="B248" s="196" t="str">
        <f t="array" ref="B248">IFERROR(IF(D248="","",INDEX('2nd Run'!$A:$H,MATCH('Open 2'!$E248,'2nd Run'!$H:$H,0),2)),"")</f>
        <v/>
      </c>
      <c r="C248" s="196" t="str">
        <f t="array" ref="C248">IFERROR(IF(D248="","",INDEX('2nd Run'!$A:$H,MATCH('Open 2'!$E248,'2nd Run'!$H:$H,0),3)),"")</f>
        <v/>
      </c>
      <c r="D248" s="82" t="str">
        <f>IFERROR(IF(AND(SMALL('2nd Run'!H:H,M248)&gt;1000,SMALL('2nd Run'!H:H,M248)&lt;3000),"nt",IF(SMALL('2nd Run'!H:H,M248)&gt;3000,"",SMALL('2nd Run'!H:H,M248))),"")</f>
        <v/>
      </c>
      <c r="E248" s="292" t="str">
        <f>IF(D248="nt",IFERROR(SMALL('2nd Run'!H:H,M248),""),IF(D248&gt;3000,"",IFERROR(SMALL('2nd Run'!H:H,M248),"")))</f>
        <v/>
      </c>
      <c r="F248" s="202"/>
      <c r="G248" s="200" t="str">
        <f t="shared" si="1"/>
        <v/>
      </c>
      <c r="H248" s="201" t="str">
        <f>IFERROR(VLOOKUP(D248,'2nd Run'!$S$4:$U$32,3,FALSE),"")</f>
        <v/>
      </c>
      <c r="I248" s="72"/>
      <c r="J248" s="72"/>
      <c r="K248" s="72"/>
      <c r="L248" s="80"/>
      <c r="M248" s="80">
        <v>247</v>
      </c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</row>
    <row r="249" spans="1:26" ht="15.75" customHeight="1">
      <c r="A249" s="80" t="str">
        <f t="array" ref="A249">IFERROR(IF(D249="","",INDEX('2nd Run'!$A:$H,MATCH('Open 2'!$E249,'2nd Run'!$H:$H,0),1)),"")</f>
        <v/>
      </c>
      <c r="B249" s="196" t="str">
        <f t="array" ref="B249">IFERROR(IF(D249="","",INDEX('2nd Run'!$A:$H,MATCH('Open 2'!$E249,'2nd Run'!$H:$H,0),2)),"")</f>
        <v/>
      </c>
      <c r="C249" s="196" t="str">
        <f t="array" ref="C249">IFERROR(IF(D249="","",INDEX('2nd Run'!$A:$H,MATCH('Open 2'!$E249,'2nd Run'!$H:$H,0),3)),"")</f>
        <v/>
      </c>
      <c r="D249" s="82" t="str">
        <f>IFERROR(IF(AND(SMALL('2nd Run'!H:H,M249)&gt;1000,SMALL('2nd Run'!H:H,M249)&lt;3000),"nt",IF(SMALL('2nd Run'!H:H,M249)&gt;3000,"",SMALL('2nd Run'!H:H,M249))),"")</f>
        <v/>
      </c>
      <c r="E249" s="292" t="str">
        <f>IF(D249="nt",IFERROR(SMALL('2nd Run'!H:H,M249),""),IF(D249&gt;3000,"",IFERROR(SMALL('2nd Run'!H:H,M249),"")))</f>
        <v/>
      </c>
      <c r="F249" s="202"/>
      <c r="G249" s="200" t="str">
        <f t="shared" si="1"/>
        <v/>
      </c>
      <c r="H249" s="201" t="str">
        <f>IFERROR(VLOOKUP(D249,'2nd Run'!$S$4:$U$32,3,FALSE),"")</f>
        <v/>
      </c>
      <c r="I249" s="72"/>
      <c r="J249" s="72"/>
      <c r="K249" s="72"/>
      <c r="L249" s="80"/>
      <c r="M249" s="80">
        <v>248</v>
      </c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</row>
    <row r="250" spans="1:26" ht="15.75" customHeight="1">
      <c r="A250" s="80" t="str">
        <f t="array" ref="A250">IFERROR(IF(D250="","",INDEX('2nd Run'!$A:$H,MATCH('Open 2'!$E250,'2nd Run'!$H:$H,0),1)),"")</f>
        <v/>
      </c>
      <c r="B250" s="196" t="str">
        <f t="array" ref="B250">IFERROR(IF(D250="","",INDEX('2nd Run'!$A:$H,MATCH('Open 2'!$E250,'2nd Run'!$H:$H,0),2)),"")</f>
        <v/>
      </c>
      <c r="C250" s="196" t="str">
        <f t="array" ref="C250">IFERROR(IF(D250="","",INDEX('2nd Run'!$A:$H,MATCH('Open 2'!$E250,'2nd Run'!$H:$H,0),3)),"")</f>
        <v/>
      </c>
      <c r="D250" s="82" t="str">
        <f>IFERROR(IF(AND(SMALL('2nd Run'!H:H,M250)&gt;1000,SMALL('2nd Run'!H:H,M250)&lt;3000),"nt",IF(SMALL('2nd Run'!H:H,M250)&gt;3000,"",SMALL('2nd Run'!H:H,M250))),"")</f>
        <v/>
      </c>
      <c r="E250" s="292" t="str">
        <f>IF(D250="nt",IFERROR(SMALL('2nd Run'!H:H,M250),""),IF(D250&gt;3000,"",IFERROR(SMALL('2nd Run'!H:H,M250),"")))</f>
        <v/>
      </c>
      <c r="F250" s="202"/>
      <c r="G250" s="200" t="str">
        <f t="shared" si="1"/>
        <v/>
      </c>
      <c r="H250" s="201" t="str">
        <f>IFERROR(VLOOKUP(D250,'2nd Run'!$S$4:$U$32,3,FALSE),"")</f>
        <v/>
      </c>
      <c r="I250" s="72"/>
      <c r="J250" s="72"/>
      <c r="K250" s="72"/>
      <c r="L250" s="80"/>
      <c r="M250" s="80">
        <v>249</v>
      </c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</row>
    <row r="251" spans="1:26" ht="15.75" customHeight="1">
      <c r="A251" s="80" t="str">
        <f t="array" ref="A251">IFERROR(IF(D251="","",INDEX('2nd Run'!$A:$H,MATCH('Open 2'!$E251,'2nd Run'!$H:$H,0),1)),"")</f>
        <v/>
      </c>
      <c r="B251" s="196" t="str">
        <f t="array" ref="B251">IFERROR(IF(D251="","",INDEX('2nd Run'!$A:$H,MATCH('Open 2'!$E251,'2nd Run'!$H:$H,0),2)),"")</f>
        <v/>
      </c>
      <c r="C251" s="196" t="str">
        <f t="array" ref="C251">IFERROR(IF(D251="","",INDEX('2nd Run'!$A:$H,MATCH('Open 2'!$E251,'2nd Run'!$H:$H,0),3)),"")</f>
        <v/>
      </c>
      <c r="D251" s="82" t="str">
        <f>IFERROR(IF(AND(SMALL('2nd Run'!H:H,M251)&gt;1000,SMALL('2nd Run'!H:H,M251)&lt;3000),"nt",IF(SMALL('2nd Run'!H:H,M251)&gt;3000,"",SMALL('2nd Run'!H:H,M251))),"")</f>
        <v/>
      </c>
      <c r="E251" s="292" t="str">
        <f>IF(D251="nt",IFERROR(SMALL('2nd Run'!H:H,M251),""),IF(D251&gt;3000,"",IFERROR(SMALL('2nd Run'!H:H,M251),"")))</f>
        <v/>
      </c>
      <c r="F251" s="202"/>
      <c r="G251" s="200" t="str">
        <f t="shared" si="1"/>
        <v/>
      </c>
      <c r="H251" s="201" t="str">
        <f>IFERROR(VLOOKUP(D251,'2nd Run'!$S$4:$U$32,3,FALSE),"")</f>
        <v/>
      </c>
      <c r="I251" s="72"/>
      <c r="J251" s="72"/>
      <c r="K251" s="72"/>
      <c r="L251" s="80"/>
      <c r="M251" s="80">
        <v>250</v>
      </c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</row>
    <row r="252" spans="1:26" ht="15.75" customHeight="1">
      <c r="A252" s="80" t="str">
        <f t="array" ref="A252">IFERROR(IF(D252="","",INDEX('2nd Run'!$A:$H,MATCH('Open 2'!$E252,'2nd Run'!$H:$H,0),1)),"")</f>
        <v/>
      </c>
      <c r="B252" s="196" t="str">
        <f t="array" ref="B252">IFERROR(IF(D252="","",INDEX('2nd Run'!$A:$H,MATCH('Open 2'!$E252,'2nd Run'!$H:$H,0),2)),"")</f>
        <v/>
      </c>
      <c r="C252" s="196" t="str">
        <f t="array" ref="C252">IFERROR(IF(D252="","",INDEX('2nd Run'!$A:$H,MATCH('Open 2'!$E252,'2nd Run'!$H:$H,0),3)),"")</f>
        <v/>
      </c>
      <c r="D252" s="82"/>
      <c r="E252" s="203"/>
      <c r="F252" s="202"/>
      <c r="G252" s="88"/>
      <c r="H252" s="201" t="str">
        <f>IFERROR(VLOOKUP(D252,'2nd Run'!$S$4:$U$32,3,FALSE),"")</f>
        <v/>
      </c>
      <c r="I252" s="72"/>
      <c r="J252" s="72"/>
      <c r="K252" s="72"/>
      <c r="L252" s="80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</row>
    <row r="253" spans="1:26" ht="15.75" customHeight="1">
      <c r="A253" s="80" t="str">
        <f t="array" ref="A253">IFERROR(IF(D253="","",INDEX('2nd Run'!$A:$H,MATCH('Open 2'!$E253,'2nd Run'!$H:$H,0),1)),"")</f>
        <v/>
      </c>
      <c r="B253" s="196" t="str">
        <f t="array" ref="B253">IFERROR(IF(D253="","",INDEX('2nd Run'!$A:$H,MATCH('Open 2'!$E253,'2nd Run'!$H:$H,0),2)),"")</f>
        <v/>
      </c>
      <c r="C253" s="196" t="str">
        <f t="array" ref="C253">IFERROR(IF(D253="","",INDEX('2nd Run'!$A:$H,MATCH('Open 2'!$E253,'2nd Run'!$H:$H,0),3)),"")</f>
        <v/>
      </c>
      <c r="D253" s="82"/>
      <c r="E253" s="203"/>
      <c r="F253" s="202"/>
      <c r="G253" s="88"/>
      <c r="H253" s="201" t="str">
        <f>IFERROR(VLOOKUP(D253,'2nd Run'!$S$4:$U$32,3,FALSE),"")</f>
        <v/>
      </c>
      <c r="I253" s="72"/>
      <c r="J253" s="72"/>
      <c r="K253" s="72"/>
      <c r="L253" s="80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</row>
    <row r="254" spans="1:26" ht="15.75" customHeight="1">
      <c r="A254" s="80" t="str">
        <f t="array" ref="A254">IFERROR(IF(D254="","",INDEX('2nd Run'!$A:$H,MATCH('Open 2'!$E254,'2nd Run'!$H:$H,0),1)),"")</f>
        <v/>
      </c>
      <c r="B254" s="196" t="str">
        <f t="array" ref="B254">IFERROR(IF(D254="","",INDEX('2nd Run'!$A:$H,MATCH('Open 2'!$E254,'2nd Run'!$H:$H,0),2)),"")</f>
        <v/>
      </c>
      <c r="C254" s="196" t="str">
        <f t="array" ref="C254">IFERROR(IF(D254="","",INDEX('2nd Run'!$A:$H,MATCH('Open 2'!$E254,'2nd Run'!$H:$H,0),3)),"")</f>
        <v/>
      </c>
      <c r="D254" s="82"/>
      <c r="E254" s="203"/>
      <c r="F254" s="202"/>
      <c r="G254" s="88"/>
      <c r="H254" s="201" t="str">
        <f>IFERROR(VLOOKUP(D254,'2nd Run'!$S$4:$U$32,3,FALSE),"")</f>
        <v/>
      </c>
      <c r="I254" s="72"/>
      <c r="J254" s="72"/>
      <c r="K254" s="72"/>
      <c r="L254" s="80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</row>
    <row r="255" spans="1:26" ht="15.75" customHeight="1">
      <c r="A255" s="80" t="str">
        <f t="array" ref="A255">IFERROR(IF(D255="","",INDEX('2nd Run'!$A:$H,MATCH('Open 2'!$E255,'2nd Run'!$H:$H,0),1)),"")</f>
        <v/>
      </c>
      <c r="B255" s="196" t="str">
        <f t="array" ref="B255">IFERROR(IF(D255="","",INDEX('2nd Run'!$A:$H,MATCH('Open 2'!$E255,'2nd Run'!$H:$H,0),2)),"")</f>
        <v/>
      </c>
      <c r="C255" s="196" t="str">
        <f t="array" ref="C255">IFERROR(IF(D255="","",INDEX('2nd Run'!$A:$H,MATCH('Open 2'!$E255,'2nd Run'!$H:$H,0),3)),"")</f>
        <v/>
      </c>
      <c r="D255" s="82"/>
      <c r="E255" s="203"/>
      <c r="F255" s="202"/>
      <c r="G255" s="88"/>
      <c r="H255" s="201" t="str">
        <f>IFERROR(VLOOKUP(D255,'2nd Run'!$S$4:$U$32,3,FALSE),"")</f>
        <v/>
      </c>
      <c r="I255" s="72"/>
      <c r="J255" s="72"/>
      <c r="K255" s="72"/>
      <c r="L255" s="80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</row>
    <row r="256" spans="1:26" ht="15.75" customHeight="1">
      <c r="A256" s="80" t="str">
        <f t="array" ref="A256">IFERROR(IF(D256="","",INDEX('2nd Run'!$A:$H,MATCH('Open 2'!$E256,'2nd Run'!$H:$H,0),1)),"")</f>
        <v/>
      </c>
      <c r="B256" s="196" t="str">
        <f t="array" ref="B256">IFERROR(IF(D256="","",INDEX('2nd Run'!$A:$H,MATCH('Open 2'!$E256,'2nd Run'!$H:$H,0),2)),"")</f>
        <v/>
      </c>
      <c r="C256" s="196" t="str">
        <f t="array" ref="C256">IFERROR(IF(D256="","",INDEX('2nd Run'!$A:$H,MATCH('Open 2'!$E256,'2nd Run'!$H:$H,0),3)),"")</f>
        <v/>
      </c>
      <c r="D256" s="82"/>
      <c r="E256" s="203"/>
      <c r="F256" s="202"/>
      <c r="G256" s="88"/>
      <c r="H256" s="201" t="str">
        <f>IFERROR(VLOOKUP(D256,'2nd Run'!$S$4:$U$32,3,FALSE),"")</f>
        <v/>
      </c>
      <c r="I256" s="72"/>
      <c r="J256" s="72"/>
      <c r="K256" s="72"/>
      <c r="L256" s="80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</row>
    <row r="257" spans="1:26" ht="15.75" customHeight="1">
      <c r="A257" s="80" t="str">
        <f t="array" ref="A257">IFERROR(IF(D257="","",INDEX('2nd Run'!$A:$H,MATCH('Open 2'!$E257,'2nd Run'!$H:$H,0),1)),"")</f>
        <v/>
      </c>
      <c r="B257" s="196" t="str">
        <f t="array" ref="B257">IFERROR(IF(D257="","",INDEX('2nd Run'!$A:$H,MATCH('Open 2'!$E257,'2nd Run'!$H:$H,0),2)),"")</f>
        <v/>
      </c>
      <c r="C257" s="196" t="str">
        <f t="array" ref="C257">IFERROR(IF(D257="","",INDEX('2nd Run'!$A:$H,MATCH('Open 2'!$E257,'2nd Run'!$H:$H,0),3)),"")</f>
        <v/>
      </c>
      <c r="D257" s="82"/>
      <c r="E257" s="203"/>
      <c r="F257" s="202"/>
      <c r="G257" s="88"/>
      <c r="H257" s="201" t="str">
        <f>IFERROR(VLOOKUP(D257,'2nd Run'!$S$4:$U$32,3,FALSE),"")</f>
        <v/>
      </c>
      <c r="I257" s="72"/>
      <c r="J257" s="72"/>
      <c r="K257" s="72"/>
      <c r="L257" s="80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</row>
    <row r="258" spans="1:26" ht="15.75" customHeight="1">
      <c r="A258" s="80" t="str">
        <f t="array" ref="A258">IFERROR(IF(D258="","",INDEX('2nd Run'!$A:$H,MATCH('Open 2'!$E258,'2nd Run'!$H:$H,0),1)),"")</f>
        <v/>
      </c>
      <c r="B258" s="196" t="str">
        <f t="array" ref="B258">IFERROR(IF(D258="","",INDEX('2nd Run'!$A:$H,MATCH('Open 2'!$E258,'2nd Run'!$H:$H,0),2)),"")</f>
        <v/>
      </c>
      <c r="C258" s="196" t="str">
        <f t="array" ref="C258">IFERROR(IF(D258="","",INDEX('2nd Run'!$A:$H,MATCH('Open 2'!$E258,'2nd Run'!$H:$H,0),3)),"")</f>
        <v/>
      </c>
      <c r="D258" s="82"/>
      <c r="E258" s="203"/>
      <c r="F258" s="202"/>
      <c r="G258" s="88"/>
      <c r="H258" s="201" t="str">
        <f>IFERROR(VLOOKUP(D258,'2nd Run'!$S$4:$U$32,3,FALSE),"")</f>
        <v/>
      </c>
      <c r="I258" s="72"/>
      <c r="J258" s="72"/>
      <c r="K258" s="72"/>
      <c r="L258" s="80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</row>
    <row r="259" spans="1:26" ht="15.75" customHeight="1">
      <c r="A259" s="80" t="str">
        <f t="array" ref="A259">IFERROR(IF(D259="","",INDEX('2nd Run'!$A:$H,MATCH('Open 2'!$E259,'2nd Run'!$H:$H,0),1)),"")</f>
        <v/>
      </c>
      <c r="B259" s="196" t="str">
        <f t="array" ref="B259">IFERROR(IF(D259="","",INDEX('2nd Run'!$A:$H,MATCH('Open 2'!$E259,'2nd Run'!$H:$H,0),2)),"")</f>
        <v/>
      </c>
      <c r="C259" s="196" t="str">
        <f t="array" ref="C259">IFERROR(IF(D259="","",INDEX('2nd Run'!$A:$H,MATCH('Open 2'!$E259,'2nd Run'!$H:$H,0),3)),"")</f>
        <v/>
      </c>
      <c r="D259" s="82"/>
      <c r="E259" s="203"/>
      <c r="F259" s="202"/>
      <c r="G259" s="88"/>
      <c r="H259" s="201" t="str">
        <f>IFERROR(VLOOKUP(D259,'2nd Run'!$S$4:$U$32,3,FALSE),"")</f>
        <v/>
      </c>
      <c r="I259" s="72"/>
      <c r="J259" s="72"/>
      <c r="K259" s="72"/>
      <c r="L259" s="80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</row>
    <row r="260" spans="1:26" ht="15.75" customHeight="1">
      <c r="A260" s="80" t="str">
        <f t="array" ref="A260">IFERROR(IF(D260="","",INDEX('2nd Run'!$A:$H,MATCH('Open 2'!$E260,'2nd Run'!$H:$H,0),1)),"")</f>
        <v/>
      </c>
      <c r="B260" s="196" t="str">
        <f t="array" ref="B260">IFERROR(IF(D260="","",INDEX('2nd Run'!$A:$H,MATCH('Open 2'!$E260,'2nd Run'!$H:$H,0),2)),"")</f>
        <v/>
      </c>
      <c r="C260" s="196" t="str">
        <f t="array" ref="C260">IFERROR(IF(D260="","",INDEX('2nd Run'!$A:$H,MATCH('Open 2'!$E260,'2nd Run'!$H:$H,0),3)),"")</f>
        <v/>
      </c>
      <c r="D260" s="82"/>
      <c r="E260" s="203"/>
      <c r="F260" s="202"/>
      <c r="G260" s="88"/>
      <c r="H260" s="201" t="str">
        <f>IFERROR(VLOOKUP(D260,'2nd Run'!$S$4:$U$32,3,FALSE),"")</f>
        <v/>
      </c>
      <c r="I260" s="72"/>
      <c r="J260" s="72"/>
      <c r="K260" s="72"/>
      <c r="L260" s="80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</row>
    <row r="261" spans="1:26" ht="15.75" customHeight="1">
      <c r="A261" s="80" t="str">
        <f t="array" ref="A261">IFERROR(IF(D261="","",INDEX('2nd Run'!$A:$H,MATCH('Open 2'!$E261,'2nd Run'!$H:$H,0),1)),"")</f>
        <v/>
      </c>
      <c r="B261" s="196" t="str">
        <f t="array" ref="B261">IFERROR(IF(D261="","",INDEX('2nd Run'!$A:$H,MATCH('Open 2'!$E261,'2nd Run'!$H:$H,0),2)),"")</f>
        <v/>
      </c>
      <c r="C261" s="196" t="str">
        <f t="array" ref="C261">IFERROR(IF(D261="","",INDEX('2nd Run'!$A:$H,MATCH('Open 2'!$E261,'2nd Run'!$H:$H,0),3)),"")</f>
        <v/>
      </c>
      <c r="D261" s="82"/>
      <c r="E261" s="203"/>
      <c r="F261" s="202"/>
      <c r="G261" s="88"/>
      <c r="H261" s="201" t="str">
        <f>IFERROR(VLOOKUP(D261,'2nd Run'!$S$4:$U$32,3,FALSE),"")</f>
        <v/>
      </c>
      <c r="I261" s="72"/>
      <c r="J261" s="72"/>
      <c r="K261" s="72"/>
      <c r="L261" s="80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</row>
    <row r="262" spans="1:26" ht="15.75" customHeight="1">
      <c r="A262" s="80" t="str">
        <f t="array" ref="A262">IFERROR(IF(D262="","",INDEX('2nd Run'!$A:$H,MATCH('Open 2'!$E262,'2nd Run'!$H:$H,0),1)),"")</f>
        <v/>
      </c>
      <c r="B262" s="196" t="str">
        <f t="array" ref="B262">IFERROR(IF(D262="","",INDEX('2nd Run'!$A:$H,MATCH('Open 2'!$E262,'2nd Run'!$H:$H,0),2)),"")</f>
        <v/>
      </c>
      <c r="C262" s="196" t="str">
        <f t="array" ref="C262">IFERROR(IF(D262="","",INDEX('2nd Run'!$A:$H,MATCH('Open 2'!$E262,'2nd Run'!$H:$H,0),3)),"")</f>
        <v/>
      </c>
      <c r="D262" s="82"/>
      <c r="E262" s="203"/>
      <c r="F262" s="202"/>
      <c r="G262" s="88"/>
      <c r="H262" s="201" t="str">
        <f>IFERROR(VLOOKUP(D262,'2nd Run'!$S$4:$U$32,3,FALSE),"")</f>
        <v/>
      </c>
      <c r="I262" s="72"/>
      <c r="J262" s="72"/>
      <c r="K262" s="72"/>
      <c r="L262" s="80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</row>
    <row r="263" spans="1:26" ht="15.75" customHeight="1">
      <c r="A263" s="80" t="str">
        <f t="array" ref="A263">IFERROR(IF(D263="","",INDEX('2nd Run'!$A:$H,MATCH('Open 2'!$E263,'2nd Run'!$H:$H,0),1)),"")</f>
        <v/>
      </c>
      <c r="B263" s="196" t="str">
        <f t="array" ref="B263">IFERROR(IF(D263="","",INDEX('2nd Run'!$A:$H,MATCH('Open 2'!$E263,'2nd Run'!$H:$H,0),2)),"")</f>
        <v/>
      </c>
      <c r="C263" s="196" t="str">
        <f t="array" ref="C263">IFERROR(IF(D263="","",INDEX('2nd Run'!$A:$H,MATCH('Open 2'!$E263,'2nd Run'!$H:$H,0),3)),"")</f>
        <v/>
      </c>
      <c r="D263" s="82"/>
      <c r="E263" s="203"/>
      <c r="F263" s="202"/>
      <c r="G263" s="88"/>
      <c r="H263" s="201" t="str">
        <f>IFERROR(VLOOKUP(D263,'2nd Run'!$S$4:$U$32,3,FALSE),"")</f>
        <v/>
      </c>
      <c r="I263" s="72"/>
      <c r="J263" s="72"/>
      <c r="K263" s="72"/>
      <c r="L263" s="80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</row>
    <row r="264" spans="1:26" ht="15.75" customHeight="1">
      <c r="A264" s="80" t="str">
        <f t="array" ref="A264">IFERROR(IF(D264="","",INDEX('2nd Run'!$A:$H,MATCH('Open 2'!$E264,'2nd Run'!$H:$H,0),1)),"")</f>
        <v/>
      </c>
      <c r="B264" s="196" t="str">
        <f t="array" ref="B264">IFERROR(IF(D264="","",INDEX('2nd Run'!$A:$H,MATCH('Open 2'!$E264,'2nd Run'!$H:$H,0),2)),"")</f>
        <v/>
      </c>
      <c r="C264" s="196" t="str">
        <f t="array" ref="C264">IFERROR(IF(D264="","",INDEX('2nd Run'!$A:$H,MATCH('Open 2'!$E264,'2nd Run'!$H:$H,0),3)),"")</f>
        <v/>
      </c>
      <c r="D264" s="82"/>
      <c r="E264" s="203"/>
      <c r="F264" s="202"/>
      <c r="G264" s="88"/>
      <c r="H264" s="201" t="str">
        <f>IFERROR(VLOOKUP(D264,'2nd Run'!$S$4:$U$32,3,FALSE),"")</f>
        <v/>
      </c>
      <c r="I264" s="72"/>
      <c r="J264" s="72"/>
      <c r="K264" s="72"/>
      <c r="L264" s="80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</row>
    <row r="265" spans="1:26" ht="15.75" customHeight="1">
      <c r="A265" s="80" t="str">
        <f t="array" ref="A265">IFERROR(IF(D265="","",INDEX('2nd Run'!$A:$H,MATCH('Open 2'!$E265,'2nd Run'!$H:$H,0),1)),"")</f>
        <v/>
      </c>
      <c r="B265" s="196" t="str">
        <f t="array" ref="B265">IFERROR(IF(D265="","",INDEX('2nd Run'!$A:$H,MATCH('Open 2'!$E265,'2nd Run'!$H:$H,0),2)),"")</f>
        <v/>
      </c>
      <c r="C265" s="196" t="str">
        <f t="array" ref="C265">IFERROR(IF(D265="","",INDEX('2nd Run'!$A:$H,MATCH('Open 2'!$E265,'2nd Run'!$H:$H,0),3)),"")</f>
        <v/>
      </c>
      <c r="D265" s="82"/>
      <c r="E265" s="203"/>
      <c r="F265" s="202"/>
      <c r="G265" s="88"/>
      <c r="H265" s="201" t="str">
        <f>IFERROR(VLOOKUP(D265,'2nd Run'!$S$4:$U$32,3,FALSE),"")</f>
        <v/>
      </c>
      <c r="I265" s="72"/>
      <c r="J265" s="72"/>
      <c r="K265" s="72"/>
      <c r="L265" s="80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</row>
    <row r="266" spans="1:26" ht="15.75" customHeight="1">
      <c r="A266" s="80" t="str">
        <f t="array" ref="A266">IFERROR(IF(D266="","",INDEX('2nd Run'!$A:$H,MATCH('Open 2'!$E266,'2nd Run'!$H:$H,0),1)),"")</f>
        <v/>
      </c>
      <c r="B266" s="196" t="str">
        <f t="array" ref="B266">IFERROR(IF(D266="","",INDEX('2nd Run'!$A:$H,MATCH('Open 2'!$E266,'2nd Run'!$H:$H,0),2)),"")</f>
        <v/>
      </c>
      <c r="C266" s="196" t="str">
        <f t="array" ref="C266">IFERROR(IF(D266="","",INDEX('2nd Run'!$A:$H,MATCH('Open 2'!$E266,'2nd Run'!$H:$H,0),3)),"")</f>
        <v/>
      </c>
      <c r="D266" s="82"/>
      <c r="E266" s="203"/>
      <c r="F266" s="202"/>
      <c r="G266" s="88"/>
      <c r="H266" s="201" t="str">
        <f>IFERROR(VLOOKUP(D266,'2nd Run'!$S$4:$U$32,3,FALSE),"")</f>
        <v/>
      </c>
      <c r="I266" s="72"/>
      <c r="J266" s="72"/>
      <c r="K266" s="72"/>
      <c r="L266" s="80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</row>
    <row r="267" spans="1:26" ht="15.75" customHeight="1">
      <c r="A267" s="80" t="str">
        <f t="array" ref="A267">IFERROR(IF(D267="","",INDEX('2nd Run'!$A:$H,MATCH('Open 2'!$E267,'2nd Run'!$H:$H,0),1)),"")</f>
        <v/>
      </c>
      <c r="B267" s="196" t="str">
        <f t="array" ref="B267">IFERROR(IF(D267="","",INDEX('2nd Run'!$A:$H,MATCH('Open 2'!$E267,'2nd Run'!$H:$H,0),2)),"")</f>
        <v/>
      </c>
      <c r="C267" s="196" t="str">
        <f t="array" ref="C267">IFERROR(IF(D267="","",INDEX('2nd Run'!$A:$H,MATCH('Open 2'!$E267,'2nd Run'!$H:$H,0),3)),"")</f>
        <v/>
      </c>
      <c r="D267" s="82"/>
      <c r="E267" s="203"/>
      <c r="F267" s="202"/>
      <c r="G267" s="88"/>
      <c r="H267" s="201" t="str">
        <f>IFERROR(VLOOKUP(D267,'2nd Run'!$S$4:$U$32,3,FALSE),"")</f>
        <v/>
      </c>
      <c r="I267" s="72"/>
      <c r="J267" s="72"/>
      <c r="K267" s="72"/>
      <c r="L267" s="80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</row>
    <row r="268" spans="1:26" ht="15.75" customHeight="1">
      <c r="A268" s="80" t="str">
        <f t="array" ref="A268">IFERROR(IF(D268="","",INDEX('2nd Run'!$A:$H,MATCH('Open 2'!$E268,'2nd Run'!$H:$H,0),1)),"")</f>
        <v/>
      </c>
      <c r="B268" s="196" t="str">
        <f t="array" ref="B268">IFERROR(IF(D268="","",INDEX('2nd Run'!$A:$H,MATCH('Open 2'!$E268,'2nd Run'!$H:$H,0),2)),"")</f>
        <v/>
      </c>
      <c r="C268" s="196" t="str">
        <f t="array" ref="C268">IFERROR(IF(D268="","",INDEX('2nd Run'!$A:$H,MATCH('Open 2'!$E268,'2nd Run'!$H:$H,0),3)),"")</f>
        <v/>
      </c>
      <c r="D268" s="82"/>
      <c r="E268" s="203"/>
      <c r="F268" s="202"/>
      <c r="G268" s="88"/>
      <c r="H268" s="201" t="str">
        <f>IFERROR(VLOOKUP(D268,'2nd Run'!$S$4:$U$32,3,FALSE),"")</f>
        <v/>
      </c>
      <c r="I268" s="72"/>
      <c r="J268" s="72"/>
      <c r="K268" s="72"/>
      <c r="L268" s="80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</row>
    <row r="269" spans="1:26" ht="15.75" customHeight="1">
      <c r="A269" s="80" t="str">
        <f t="array" ref="A269">IFERROR(IF(D269="","",INDEX('2nd Run'!$A:$H,MATCH('Open 2'!$E269,'2nd Run'!$H:$H,0),1)),"")</f>
        <v/>
      </c>
      <c r="B269" s="196" t="str">
        <f t="array" ref="B269">IFERROR(IF(D269="","",INDEX('2nd Run'!$A:$H,MATCH('Open 2'!$E269,'2nd Run'!$H:$H,0),2)),"")</f>
        <v/>
      </c>
      <c r="C269" s="196" t="str">
        <f t="array" ref="C269">IFERROR(IF(D269="","",INDEX('2nd Run'!$A:$H,MATCH('Open 2'!$E269,'2nd Run'!$H:$H,0),3)),"")</f>
        <v/>
      </c>
      <c r="D269" s="82"/>
      <c r="E269" s="203"/>
      <c r="F269" s="202"/>
      <c r="G269" s="88"/>
      <c r="H269" s="201" t="str">
        <f>IFERROR(VLOOKUP(D269,'2nd Run'!$S$4:$U$32,3,FALSE),"")</f>
        <v/>
      </c>
      <c r="I269" s="72"/>
      <c r="J269" s="72"/>
      <c r="K269" s="72"/>
      <c r="L269" s="80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</row>
    <row r="270" spans="1:26" ht="15.75" customHeight="1">
      <c r="A270" s="80" t="str">
        <f t="array" ref="A270">IFERROR(IF(D270="","",INDEX('2nd Run'!$A:$H,MATCH('Open 2'!$E270,'2nd Run'!$H:$H,0),1)),"")</f>
        <v/>
      </c>
      <c r="B270" s="196" t="str">
        <f t="array" ref="B270">IFERROR(IF(D270="","",INDEX('2nd Run'!$A:$H,MATCH('Open 2'!$E270,'2nd Run'!$H:$H,0),2)),"")</f>
        <v/>
      </c>
      <c r="C270" s="196" t="str">
        <f t="array" ref="C270">IFERROR(IF(D270="","",INDEX('2nd Run'!$A:$H,MATCH('Open 2'!$E270,'2nd Run'!$H:$H,0),3)),"")</f>
        <v/>
      </c>
      <c r="D270" s="82"/>
      <c r="E270" s="203"/>
      <c r="F270" s="202"/>
      <c r="G270" s="88"/>
      <c r="H270" s="201" t="str">
        <f>IFERROR(VLOOKUP(D270,'2nd Run'!$S$4:$U$32,3,FALSE),"")</f>
        <v/>
      </c>
      <c r="I270" s="72"/>
      <c r="J270" s="72"/>
      <c r="K270" s="72"/>
      <c r="L270" s="80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</row>
    <row r="271" spans="1:26" ht="15.75" customHeight="1">
      <c r="A271" s="80" t="str">
        <f t="array" ref="A271">IFERROR(IF(D271="","",INDEX('2nd Run'!$A:$H,MATCH('Open 2'!$E271,'2nd Run'!$H:$H,0),1)),"")</f>
        <v/>
      </c>
      <c r="B271" s="196" t="str">
        <f t="array" ref="B271">IFERROR(IF(D271="","",INDEX('2nd Run'!$A:$H,MATCH('Open 2'!$E271,'2nd Run'!$H:$H,0),2)),"")</f>
        <v/>
      </c>
      <c r="C271" s="196" t="str">
        <f t="array" ref="C271">IFERROR(IF(D271="","",INDEX('2nd Run'!$A:$H,MATCH('Open 2'!$E271,'2nd Run'!$H:$H,0),3)),"")</f>
        <v/>
      </c>
      <c r="D271" s="82"/>
      <c r="E271" s="203"/>
      <c r="F271" s="202"/>
      <c r="G271" s="88"/>
      <c r="H271" s="201" t="str">
        <f>IFERROR(VLOOKUP(D271,'2nd Run'!$S$4:$U$32,3,FALSE),"")</f>
        <v/>
      </c>
      <c r="I271" s="72"/>
      <c r="J271" s="72"/>
      <c r="K271" s="72"/>
      <c r="L271" s="80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</row>
    <row r="272" spans="1:26" ht="15.75" customHeight="1">
      <c r="A272" s="80" t="str">
        <f t="array" ref="A272">IFERROR(IF(D272="","",INDEX('2nd Run'!$A:$H,MATCH('Open 2'!$E272,'2nd Run'!$H:$H,0),1)),"")</f>
        <v/>
      </c>
      <c r="B272" s="196" t="str">
        <f t="array" ref="B272">IFERROR(IF(D272="","",INDEX('2nd Run'!$A:$H,MATCH('Open 2'!$E272,'2nd Run'!$H:$H,0),2)),"")</f>
        <v/>
      </c>
      <c r="C272" s="196" t="str">
        <f t="array" ref="C272">IFERROR(IF(D272="","",INDEX('2nd Run'!$A:$H,MATCH('Open 2'!$E272,'2nd Run'!$H:$H,0),3)),"")</f>
        <v/>
      </c>
      <c r="D272" s="82"/>
      <c r="E272" s="203"/>
      <c r="F272" s="202"/>
      <c r="G272" s="88"/>
      <c r="H272" s="201" t="str">
        <f>IFERROR(VLOOKUP(D272,'2nd Run'!$S$4:$U$32,3,FALSE),"")</f>
        <v/>
      </c>
      <c r="I272" s="72"/>
      <c r="J272" s="72"/>
      <c r="K272" s="72"/>
      <c r="L272" s="80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</row>
    <row r="273" spans="1:26" ht="15.75" customHeight="1">
      <c r="A273" s="80" t="str">
        <f t="array" ref="A273">IFERROR(IF(D273="","",INDEX('2nd Run'!$A:$H,MATCH('Open 2'!$E273,'2nd Run'!$H:$H,0),1)),"")</f>
        <v/>
      </c>
      <c r="B273" s="196" t="str">
        <f t="array" ref="B273">IFERROR(IF(D273="","",INDEX('2nd Run'!$A:$H,MATCH('Open 2'!$E273,'2nd Run'!$H:$H,0),2)),"")</f>
        <v/>
      </c>
      <c r="C273" s="196" t="str">
        <f t="array" ref="C273">IFERROR(IF(D273="","",INDEX('2nd Run'!$A:$H,MATCH('Open 2'!$E273,'2nd Run'!$H:$H,0),3)),"")</f>
        <v/>
      </c>
      <c r="D273" s="82"/>
      <c r="E273" s="203"/>
      <c r="F273" s="202"/>
      <c r="G273" s="88"/>
      <c r="H273" s="201" t="str">
        <f>IFERROR(VLOOKUP(D273,'2nd Run'!$S$4:$U$32,3,FALSE),"")</f>
        <v/>
      </c>
      <c r="I273" s="72"/>
      <c r="J273" s="72"/>
      <c r="K273" s="72"/>
      <c r="L273" s="80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</row>
    <row r="274" spans="1:26" ht="15.75" customHeight="1">
      <c r="A274" s="80" t="str">
        <f t="array" ref="A274">IFERROR(IF(D274="","",INDEX('2nd Run'!$A:$H,MATCH('Open 2'!$E274,'2nd Run'!$H:$H,0),1)),"")</f>
        <v/>
      </c>
      <c r="B274" s="196" t="str">
        <f t="array" ref="B274">IFERROR(IF(D274="","",INDEX('2nd Run'!$A:$H,MATCH('Open 2'!$E274,'2nd Run'!$H:$H,0),2)),"")</f>
        <v/>
      </c>
      <c r="C274" s="196" t="str">
        <f t="array" ref="C274">IFERROR(IF(D274="","",INDEX('2nd Run'!$A:$H,MATCH('Open 2'!$E274,'2nd Run'!$H:$H,0),3)),"")</f>
        <v/>
      </c>
      <c r="D274" s="82"/>
      <c r="E274" s="203"/>
      <c r="F274" s="202"/>
      <c r="G274" s="88"/>
      <c r="H274" s="201" t="str">
        <f>IFERROR(VLOOKUP(D274,'2nd Run'!$S$4:$U$32,3,FALSE),"")</f>
        <v/>
      </c>
      <c r="I274" s="72"/>
      <c r="J274" s="72"/>
      <c r="K274" s="72"/>
      <c r="L274" s="80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</row>
    <row r="275" spans="1:26" ht="15.75" customHeight="1">
      <c r="A275" s="80"/>
      <c r="B275" s="72"/>
      <c r="C275" s="72"/>
      <c r="D275" s="82"/>
      <c r="E275" s="203"/>
      <c r="F275" s="202"/>
      <c r="G275" s="88"/>
      <c r="H275" s="194"/>
      <c r="I275" s="72"/>
      <c r="J275" s="72"/>
      <c r="K275" s="72"/>
      <c r="L275" s="80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</row>
    <row r="276" spans="1:26" ht="15.75" customHeight="1">
      <c r="A276" s="80"/>
      <c r="B276" s="72"/>
      <c r="C276" s="72"/>
      <c r="D276" s="82"/>
      <c r="E276" s="203"/>
      <c r="F276" s="202"/>
      <c r="G276" s="88"/>
      <c r="H276" s="194"/>
      <c r="I276" s="72"/>
      <c r="J276" s="72"/>
      <c r="K276" s="72"/>
      <c r="L276" s="80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</row>
    <row r="277" spans="1:26" ht="15.75" customHeight="1">
      <c r="A277" s="80"/>
      <c r="B277" s="72"/>
      <c r="C277" s="72"/>
      <c r="D277" s="82"/>
      <c r="E277" s="203"/>
      <c r="F277" s="202"/>
      <c r="G277" s="88"/>
      <c r="H277" s="194"/>
      <c r="I277" s="72"/>
      <c r="J277" s="72"/>
      <c r="K277" s="72"/>
      <c r="L277" s="80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</row>
    <row r="278" spans="1:26" ht="15.75" customHeight="1">
      <c r="A278" s="80"/>
      <c r="B278" s="72"/>
      <c r="C278" s="72"/>
      <c r="D278" s="82"/>
      <c r="E278" s="203"/>
      <c r="F278" s="202"/>
      <c r="G278" s="88"/>
      <c r="H278" s="194"/>
      <c r="I278" s="72"/>
      <c r="J278" s="72"/>
      <c r="K278" s="72"/>
      <c r="L278" s="80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</row>
    <row r="279" spans="1:26" ht="15.75" customHeight="1">
      <c r="A279" s="80"/>
      <c r="B279" s="72"/>
      <c r="C279" s="72"/>
      <c r="D279" s="82"/>
      <c r="E279" s="203"/>
      <c r="F279" s="202"/>
      <c r="G279" s="88"/>
      <c r="H279" s="194"/>
      <c r="I279" s="72"/>
      <c r="J279" s="72"/>
      <c r="K279" s="72"/>
      <c r="L279" s="80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</row>
    <row r="280" spans="1:26" ht="15.75" customHeight="1">
      <c r="A280" s="80"/>
      <c r="B280" s="72"/>
      <c r="C280" s="72"/>
      <c r="D280" s="82"/>
      <c r="E280" s="203"/>
      <c r="F280" s="202"/>
      <c r="G280" s="88"/>
      <c r="H280" s="194"/>
      <c r="I280" s="72"/>
      <c r="J280" s="72"/>
      <c r="K280" s="72"/>
      <c r="L280" s="80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</row>
    <row r="281" spans="1:26" ht="15.75" customHeight="1">
      <c r="A281" s="80"/>
      <c r="B281" s="72"/>
      <c r="C281" s="72"/>
      <c r="D281" s="82"/>
      <c r="E281" s="203"/>
      <c r="F281" s="202"/>
      <c r="G281" s="88"/>
      <c r="H281" s="194"/>
      <c r="I281" s="72"/>
      <c r="J281" s="72"/>
      <c r="K281" s="72"/>
      <c r="L281" s="80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</row>
    <row r="282" spans="1:26" ht="15.75" customHeight="1">
      <c r="A282" s="80"/>
      <c r="B282" s="72"/>
      <c r="C282" s="72"/>
      <c r="D282" s="82"/>
      <c r="E282" s="203"/>
      <c r="F282" s="202"/>
      <c r="G282" s="88"/>
      <c r="H282" s="194"/>
      <c r="I282" s="72"/>
      <c r="J282" s="72"/>
      <c r="K282" s="72"/>
      <c r="L282" s="80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</row>
    <row r="283" spans="1:26" ht="15.75" customHeight="1">
      <c r="A283" s="80"/>
      <c r="B283" s="72"/>
      <c r="C283" s="72"/>
      <c r="D283" s="82"/>
      <c r="E283" s="203"/>
      <c r="F283" s="202"/>
      <c r="G283" s="88"/>
      <c r="H283" s="194"/>
      <c r="I283" s="72"/>
      <c r="J283" s="72"/>
      <c r="K283" s="72"/>
      <c r="L283" s="80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</row>
    <row r="284" spans="1:26" ht="15.75" customHeight="1">
      <c r="A284" s="80"/>
      <c r="B284" s="72"/>
      <c r="C284" s="72"/>
      <c r="D284" s="82"/>
      <c r="E284" s="203"/>
      <c r="F284" s="202"/>
      <c r="G284" s="88"/>
      <c r="H284" s="194"/>
      <c r="I284" s="72"/>
      <c r="J284" s="72"/>
      <c r="K284" s="72"/>
      <c r="L284" s="80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</row>
    <row r="285" spans="1:26" ht="15.75" customHeight="1">
      <c r="A285" s="80"/>
      <c r="B285" s="72"/>
      <c r="C285" s="72"/>
      <c r="D285" s="82"/>
      <c r="E285" s="203"/>
      <c r="F285" s="202"/>
      <c r="G285" s="88"/>
      <c r="H285" s="194"/>
      <c r="I285" s="72"/>
      <c r="J285" s="72"/>
      <c r="K285" s="72"/>
      <c r="L285" s="80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</row>
    <row r="286" spans="1:26" ht="15.75" customHeight="1">
      <c r="A286" s="80"/>
      <c r="B286" s="72"/>
      <c r="C286" s="72"/>
      <c r="D286" s="82"/>
      <c r="E286" s="203"/>
      <c r="F286" s="202"/>
      <c r="G286" s="88"/>
      <c r="H286" s="194"/>
      <c r="I286" s="72"/>
      <c r="J286" s="72"/>
      <c r="K286" s="72"/>
      <c r="L286" s="80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</row>
    <row r="287" spans="1:26" ht="15.75" customHeight="1">
      <c r="A287" s="80"/>
      <c r="B287" s="72"/>
      <c r="C287" s="72"/>
      <c r="D287" s="82"/>
      <c r="E287" s="203"/>
      <c r="F287" s="202"/>
      <c r="G287" s="88"/>
      <c r="H287" s="194"/>
      <c r="I287" s="72"/>
      <c r="J287" s="72"/>
      <c r="K287" s="72"/>
      <c r="L287" s="80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</row>
    <row r="288" spans="1:26" ht="15.75" customHeight="1">
      <c r="A288" s="80"/>
      <c r="B288" s="72"/>
      <c r="C288" s="72"/>
      <c r="D288" s="82"/>
      <c r="E288" s="203"/>
      <c r="F288" s="202"/>
      <c r="G288" s="88"/>
      <c r="H288" s="194"/>
      <c r="I288" s="72"/>
      <c r="J288" s="72"/>
      <c r="K288" s="72"/>
      <c r="L288" s="80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</row>
    <row r="289" spans="1:26" ht="15.75" customHeight="1">
      <c r="A289" s="80"/>
      <c r="B289" s="72"/>
      <c r="C289" s="72"/>
      <c r="D289" s="82"/>
      <c r="E289" s="203"/>
      <c r="F289" s="202"/>
      <c r="G289" s="88"/>
      <c r="H289" s="194"/>
      <c r="I289" s="72"/>
      <c r="J289" s="72"/>
      <c r="K289" s="72"/>
      <c r="L289" s="80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</row>
    <row r="290" spans="1:26" ht="15.75" customHeight="1">
      <c r="A290" s="80"/>
      <c r="B290" s="72"/>
      <c r="C290" s="72"/>
      <c r="D290" s="82"/>
      <c r="E290" s="203"/>
      <c r="F290" s="202"/>
      <c r="G290" s="88"/>
      <c r="H290" s="194"/>
      <c r="I290" s="72"/>
      <c r="J290" s="72"/>
      <c r="K290" s="72"/>
      <c r="L290" s="80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</row>
    <row r="291" spans="1:26" ht="15.75" customHeight="1">
      <c r="A291" s="80"/>
      <c r="B291" s="72"/>
      <c r="C291" s="72"/>
      <c r="D291" s="82"/>
      <c r="E291" s="203"/>
      <c r="F291" s="202"/>
      <c r="G291" s="88"/>
      <c r="H291" s="194"/>
      <c r="I291" s="72"/>
      <c r="J291" s="72"/>
      <c r="K291" s="72"/>
      <c r="L291" s="80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</row>
    <row r="292" spans="1:26" ht="15.75" customHeight="1">
      <c r="A292" s="80"/>
      <c r="B292" s="72"/>
      <c r="C292" s="72"/>
      <c r="D292" s="82"/>
      <c r="E292" s="203"/>
      <c r="F292" s="202"/>
      <c r="G292" s="88"/>
      <c r="H292" s="194"/>
      <c r="I292" s="72"/>
      <c r="J292" s="72"/>
      <c r="K292" s="72"/>
      <c r="L292" s="80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</row>
    <row r="293" spans="1:26" ht="15.75" customHeight="1">
      <c r="A293" s="80"/>
      <c r="B293" s="72"/>
      <c r="C293" s="72"/>
      <c r="D293" s="82"/>
      <c r="E293" s="203"/>
      <c r="F293" s="202"/>
      <c r="G293" s="88"/>
      <c r="H293" s="194"/>
      <c r="I293" s="72"/>
      <c r="J293" s="72"/>
      <c r="K293" s="72"/>
      <c r="L293" s="80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</row>
    <row r="294" spans="1:26" ht="15.75" customHeight="1">
      <c r="A294" s="80"/>
      <c r="B294" s="72"/>
      <c r="C294" s="72"/>
      <c r="D294" s="82"/>
      <c r="E294" s="203"/>
      <c r="F294" s="202"/>
      <c r="G294" s="88"/>
      <c r="H294" s="194"/>
      <c r="I294" s="72"/>
      <c r="J294" s="72"/>
      <c r="K294" s="72"/>
      <c r="L294" s="80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</row>
    <row r="295" spans="1:26" ht="15.75" customHeight="1">
      <c r="A295" s="80"/>
      <c r="B295" s="72"/>
      <c r="C295" s="72"/>
      <c r="D295" s="82"/>
      <c r="E295" s="203"/>
      <c r="F295" s="202"/>
      <c r="G295" s="88"/>
      <c r="H295" s="194"/>
      <c r="I295" s="72"/>
      <c r="J295" s="72"/>
      <c r="K295" s="72"/>
      <c r="L295" s="80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</row>
    <row r="296" spans="1:26" ht="15.75" customHeight="1">
      <c r="A296" s="80"/>
      <c r="B296" s="72"/>
      <c r="C296" s="72"/>
      <c r="D296" s="82"/>
      <c r="E296" s="203"/>
      <c r="F296" s="202"/>
      <c r="G296" s="88"/>
      <c r="H296" s="194"/>
      <c r="I296" s="72"/>
      <c r="J296" s="72"/>
      <c r="K296" s="72"/>
      <c r="L296" s="80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</row>
    <row r="297" spans="1:26" ht="15.75" customHeight="1">
      <c r="A297" s="80"/>
      <c r="B297" s="72"/>
      <c r="C297" s="72"/>
      <c r="D297" s="82"/>
      <c r="E297" s="203"/>
      <c r="F297" s="202"/>
      <c r="G297" s="88"/>
      <c r="H297" s="194"/>
      <c r="I297" s="72"/>
      <c r="J297" s="72"/>
      <c r="K297" s="72"/>
      <c r="L297" s="80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</row>
    <row r="298" spans="1:26" ht="15.75" customHeight="1">
      <c r="A298" s="80"/>
      <c r="B298" s="72"/>
      <c r="C298" s="72"/>
      <c r="D298" s="82"/>
      <c r="E298" s="203"/>
      <c r="F298" s="202"/>
      <c r="G298" s="88"/>
      <c r="H298" s="194"/>
      <c r="I298" s="72"/>
      <c r="J298" s="72"/>
      <c r="K298" s="72"/>
      <c r="L298" s="80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</row>
    <row r="299" spans="1:26" ht="15.75" customHeight="1">
      <c r="A299" s="80"/>
      <c r="B299" s="72"/>
      <c r="C299" s="72"/>
      <c r="D299" s="82"/>
      <c r="E299" s="203"/>
      <c r="F299" s="202"/>
      <c r="G299" s="88"/>
      <c r="H299" s="194"/>
      <c r="I299" s="72"/>
      <c r="J299" s="72"/>
      <c r="K299" s="72"/>
      <c r="L299" s="80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</row>
    <row r="300" spans="1:26" ht="15.75" customHeight="1">
      <c r="A300" s="80"/>
      <c r="B300" s="72"/>
      <c r="C300" s="72"/>
      <c r="D300" s="82"/>
      <c r="E300" s="203"/>
      <c r="F300" s="202"/>
      <c r="G300" s="88"/>
      <c r="H300" s="194"/>
      <c r="I300" s="72"/>
      <c r="J300" s="72"/>
      <c r="K300" s="72"/>
      <c r="L300" s="80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</row>
    <row r="301" spans="1:26" ht="15.75" customHeight="1">
      <c r="A301" s="80"/>
      <c r="B301" s="72"/>
      <c r="C301" s="72"/>
      <c r="D301" s="82"/>
      <c r="E301" s="203"/>
      <c r="F301" s="202"/>
      <c r="G301" s="88"/>
      <c r="H301" s="194"/>
      <c r="I301" s="72"/>
      <c r="J301" s="72"/>
      <c r="K301" s="72"/>
      <c r="L301" s="80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</row>
    <row r="302" spans="1:26" ht="15.75" customHeight="1">
      <c r="A302" s="80"/>
      <c r="B302" s="72"/>
      <c r="C302" s="72"/>
      <c r="D302" s="82"/>
      <c r="E302" s="203"/>
      <c r="F302" s="202"/>
      <c r="G302" s="88"/>
      <c r="H302" s="194"/>
      <c r="I302" s="72"/>
      <c r="J302" s="72"/>
      <c r="K302" s="72"/>
      <c r="L302" s="80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</row>
    <row r="303" spans="1:26" ht="15.75" customHeight="1">
      <c r="A303" s="80"/>
      <c r="B303" s="72"/>
      <c r="C303" s="72"/>
      <c r="D303" s="82"/>
      <c r="E303" s="203"/>
      <c r="F303" s="202"/>
      <c r="G303" s="88"/>
      <c r="H303" s="194"/>
      <c r="I303" s="72"/>
      <c r="J303" s="72"/>
      <c r="K303" s="72"/>
      <c r="L303" s="80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</row>
    <row r="304" spans="1:26" ht="15.75" customHeight="1">
      <c r="A304" s="80"/>
      <c r="B304" s="72"/>
      <c r="C304" s="72"/>
      <c r="D304" s="82"/>
      <c r="E304" s="203"/>
      <c r="F304" s="202"/>
      <c r="G304" s="88"/>
      <c r="H304" s="194"/>
      <c r="I304" s="72"/>
      <c r="J304" s="72"/>
      <c r="K304" s="72"/>
      <c r="L304" s="80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</row>
    <row r="305" spans="1:26" ht="15.75" customHeight="1">
      <c r="A305" s="80"/>
      <c r="B305" s="72"/>
      <c r="C305" s="72"/>
      <c r="D305" s="82"/>
      <c r="E305" s="203"/>
      <c r="F305" s="202"/>
      <c r="G305" s="88"/>
      <c r="H305" s="194"/>
      <c r="I305" s="72"/>
      <c r="J305" s="72"/>
      <c r="K305" s="72"/>
      <c r="L305" s="80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</row>
    <row r="306" spans="1:26" ht="15.75" customHeight="1">
      <c r="A306" s="80"/>
      <c r="B306" s="72"/>
      <c r="C306" s="72"/>
      <c r="D306" s="82"/>
      <c r="E306" s="203"/>
      <c r="F306" s="202"/>
      <c r="G306" s="88"/>
      <c r="H306" s="194"/>
      <c r="I306" s="72"/>
      <c r="J306" s="72"/>
      <c r="K306" s="72"/>
      <c r="L306" s="80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spans="1:26" ht="15.75" customHeight="1">
      <c r="A307" s="80"/>
      <c r="B307" s="72"/>
      <c r="C307" s="72"/>
      <c r="D307" s="82"/>
      <c r="E307" s="203"/>
      <c r="F307" s="202"/>
      <c r="G307" s="88"/>
      <c r="H307" s="194"/>
      <c r="I307" s="72"/>
      <c r="J307" s="72"/>
      <c r="K307" s="72"/>
      <c r="L307" s="80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</row>
    <row r="308" spans="1:26" ht="15.75" customHeight="1">
      <c r="A308" s="80"/>
      <c r="B308" s="72"/>
      <c r="C308" s="72"/>
      <c r="D308" s="82"/>
      <c r="E308" s="203"/>
      <c r="F308" s="202"/>
      <c r="G308" s="88"/>
      <c r="H308" s="194"/>
      <c r="I308" s="72"/>
      <c r="J308" s="72"/>
      <c r="K308" s="72"/>
      <c r="L308" s="80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</row>
    <row r="309" spans="1:26" ht="15.75" customHeight="1">
      <c r="A309" s="80"/>
      <c r="B309" s="72"/>
      <c r="C309" s="72"/>
      <c r="D309" s="82"/>
      <c r="E309" s="203"/>
      <c r="F309" s="202"/>
      <c r="G309" s="88"/>
      <c r="H309" s="194"/>
      <c r="I309" s="72"/>
      <c r="J309" s="72"/>
      <c r="K309" s="72"/>
      <c r="L309" s="80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</row>
    <row r="310" spans="1:26" ht="15.75" customHeight="1">
      <c r="A310" s="80"/>
      <c r="B310" s="72"/>
      <c r="C310" s="72"/>
      <c r="D310" s="82"/>
      <c r="E310" s="203"/>
      <c r="F310" s="202"/>
      <c r="G310" s="88"/>
      <c r="H310" s="194"/>
      <c r="I310" s="72"/>
      <c r="J310" s="72"/>
      <c r="K310" s="72"/>
      <c r="L310" s="80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</row>
    <row r="311" spans="1:26" ht="15.75" customHeight="1">
      <c r="A311" s="80"/>
      <c r="B311" s="72"/>
      <c r="C311" s="72"/>
      <c r="D311" s="82"/>
      <c r="E311" s="203"/>
      <c r="F311" s="202"/>
      <c r="G311" s="88"/>
      <c r="H311" s="194"/>
      <c r="I311" s="72"/>
      <c r="J311" s="72"/>
      <c r="K311" s="72"/>
      <c r="L311" s="80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</row>
    <row r="312" spans="1:26" ht="15.75" customHeight="1">
      <c r="A312" s="80"/>
      <c r="B312" s="72"/>
      <c r="C312" s="72"/>
      <c r="D312" s="82"/>
      <c r="E312" s="203"/>
      <c r="F312" s="202"/>
      <c r="G312" s="88"/>
      <c r="H312" s="194"/>
      <c r="I312" s="72"/>
      <c r="J312" s="72"/>
      <c r="K312" s="72"/>
      <c r="L312" s="80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</row>
    <row r="313" spans="1:26" ht="15.75" customHeight="1">
      <c r="A313" s="80"/>
      <c r="B313" s="72"/>
      <c r="C313" s="72"/>
      <c r="D313" s="82"/>
      <c r="E313" s="203"/>
      <c r="F313" s="202"/>
      <c r="G313" s="88"/>
      <c r="H313" s="194"/>
      <c r="I313" s="72"/>
      <c r="J313" s="72"/>
      <c r="K313" s="72"/>
      <c r="L313" s="80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</row>
    <row r="314" spans="1:26" ht="15.75" customHeight="1">
      <c r="A314" s="80"/>
      <c r="B314" s="72"/>
      <c r="C314" s="72"/>
      <c r="D314" s="82"/>
      <c r="E314" s="203"/>
      <c r="F314" s="202"/>
      <c r="G314" s="88"/>
      <c r="H314" s="194"/>
      <c r="I314" s="72"/>
      <c r="J314" s="72"/>
      <c r="K314" s="72"/>
      <c r="L314" s="80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</row>
    <row r="315" spans="1:26" ht="15.75" customHeight="1">
      <c r="A315" s="80"/>
      <c r="B315" s="72"/>
      <c r="C315" s="72"/>
      <c r="D315" s="82"/>
      <c r="E315" s="203"/>
      <c r="F315" s="202"/>
      <c r="G315" s="88"/>
      <c r="H315" s="194"/>
      <c r="I315" s="72"/>
      <c r="J315" s="72"/>
      <c r="K315" s="72"/>
      <c r="L315" s="80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</row>
    <row r="316" spans="1:26" ht="15.75" customHeight="1">
      <c r="A316" s="80"/>
      <c r="B316" s="72"/>
      <c r="C316" s="72"/>
      <c r="D316" s="82"/>
      <c r="E316" s="203"/>
      <c r="F316" s="202"/>
      <c r="G316" s="88"/>
      <c r="H316" s="194"/>
      <c r="I316" s="72"/>
      <c r="J316" s="72"/>
      <c r="K316" s="72"/>
      <c r="L316" s="80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</row>
    <row r="317" spans="1:26" ht="15.75" customHeight="1">
      <c r="A317" s="80"/>
      <c r="B317" s="72"/>
      <c r="C317" s="72"/>
      <c r="D317" s="82"/>
      <c r="E317" s="203"/>
      <c r="F317" s="202"/>
      <c r="G317" s="88"/>
      <c r="H317" s="194"/>
      <c r="I317" s="72"/>
      <c r="J317" s="72"/>
      <c r="K317" s="72"/>
      <c r="L317" s="80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</row>
    <row r="318" spans="1:26" ht="15.75" customHeight="1">
      <c r="A318" s="80"/>
      <c r="B318" s="72"/>
      <c r="C318" s="72"/>
      <c r="D318" s="82"/>
      <c r="E318" s="203"/>
      <c r="F318" s="202"/>
      <c r="G318" s="88"/>
      <c r="H318" s="194"/>
      <c r="I318" s="72"/>
      <c r="J318" s="72"/>
      <c r="K318" s="72"/>
      <c r="L318" s="80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</row>
    <row r="319" spans="1:26" ht="15.75" customHeight="1">
      <c r="A319" s="80"/>
      <c r="B319" s="72"/>
      <c r="C319" s="72"/>
      <c r="D319" s="82"/>
      <c r="E319" s="203"/>
      <c r="F319" s="202"/>
      <c r="G319" s="88"/>
      <c r="H319" s="194"/>
      <c r="I319" s="72"/>
      <c r="J319" s="72"/>
      <c r="K319" s="72"/>
      <c r="L319" s="80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</row>
    <row r="320" spans="1:26" ht="15.75" customHeight="1">
      <c r="A320" s="80"/>
      <c r="B320" s="72"/>
      <c r="C320" s="72"/>
      <c r="D320" s="82"/>
      <c r="E320" s="203"/>
      <c r="F320" s="202"/>
      <c r="G320" s="88"/>
      <c r="H320" s="194"/>
      <c r="I320" s="72"/>
      <c r="J320" s="72"/>
      <c r="K320" s="72"/>
      <c r="L320" s="80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</row>
    <row r="321" spans="1:26" ht="15.75" customHeight="1">
      <c r="A321" s="80"/>
      <c r="B321" s="72"/>
      <c r="C321" s="72"/>
      <c r="D321" s="82"/>
      <c r="E321" s="203"/>
      <c r="F321" s="202"/>
      <c r="G321" s="88"/>
      <c r="H321" s="194"/>
      <c r="I321" s="72"/>
      <c r="J321" s="72"/>
      <c r="K321" s="72"/>
      <c r="L321" s="80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</row>
    <row r="322" spans="1:26" ht="15.75" customHeight="1">
      <c r="A322" s="80"/>
      <c r="B322" s="72"/>
      <c r="C322" s="72"/>
      <c r="D322" s="82"/>
      <c r="E322" s="203"/>
      <c r="F322" s="202"/>
      <c r="G322" s="88"/>
      <c r="H322" s="194"/>
      <c r="I322" s="72"/>
      <c r="J322" s="72"/>
      <c r="K322" s="72"/>
      <c r="L322" s="80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</row>
    <row r="323" spans="1:26" ht="15.75" customHeight="1">
      <c r="A323" s="80"/>
      <c r="B323" s="72"/>
      <c r="C323" s="72"/>
      <c r="D323" s="82"/>
      <c r="E323" s="203"/>
      <c r="F323" s="202"/>
      <c r="G323" s="88"/>
      <c r="H323" s="194"/>
      <c r="I323" s="72"/>
      <c r="J323" s="72"/>
      <c r="K323" s="72"/>
      <c r="L323" s="80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</row>
    <row r="324" spans="1:26" ht="15.75" customHeight="1">
      <c r="A324" s="80"/>
      <c r="B324" s="72"/>
      <c r="C324" s="72"/>
      <c r="D324" s="82"/>
      <c r="E324" s="203"/>
      <c r="F324" s="202"/>
      <c r="G324" s="88"/>
      <c r="H324" s="194"/>
      <c r="I324" s="72"/>
      <c r="J324" s="72"/>
      <c r="K324" s="72"/>
      <c r="L324" s="80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 spans="1:26" ht="15.75" customHeight="1">
      <c r="A325" s="80"/>
      <c r="B325" s="72"/>
      <c r="C325" s="72"/>
      <c r="D325" s="82"/>
      <c r="E325" s="203"/>
      <c r="F325" s="202"/>
      <c r="G325" s="88"/>
      <c r="H325" s="194"/>
      <c r="I325" s="72"/>
      <c r="J325" s="72"/>
      <c r="K325" s="72"/>
      <c r="L325" s="80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 spans="1:26" ht="15.75" customHeight="1">
      <c r="A326" s="80"/>
      <c r="B326" s="72"/>
      <c r="C326" s="72"/>
      <c r="D326" s="82"/>
      <c r="E326" s="203"/>
      <c r="F326" s="202"/>
      <c r="G326" s="88"/>
      <c r="H326" s="194"/>
      <c r="I326" s="72"/>
      <c r="J326" s="72"/>
      <c r="K326" s="72"/>
      <c r="L326" s="80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 spans="1:26" ht="15.75" customHeight="1">
      <c r="A327" s="80"/>
      <c r="B327" s="72"/>
      <c r="C327" s="72"/>
      <c r="D327" s="82"/>
      <c r="E327" s="203"/>
      <c r="F327" s="202"/>
      <c r="G327" s="88"/>
      <c r="H327" s="194"/>
      <c r="I327" s="72"/>
      <c r="J327" s="72"/>
      <c r="K327" s="72"/>
      <c r="L327" s="80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 spans="1:26" ht="15.75" customHeight="1">
      <c r="A328" s="80"/>
      <c r="B328" s="72"/>
      <c r="C328" s="72"/>
      <c r="D328" s="82"/>
      <c r="E328" s="203"/>
      <c r="F328" s="202"/>
      <c r="G328" s="88"/>
      <c r="H328" s="194"/>
      <c r="I328" s="72"/>
      <c r="J328" s="72"/>
      <c r="K328" s="72"/>
      <c r="L328" s="80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 spans="1:26" ht="15.75" customHeight="1">
      <c r="A329" s="80"/>
      <c r="B329" s="72"/>
      <c r="C329" s="72"/>
      <c r="D329" s="82"/>
      <c r="E329" s="203"/>
      <c r="F329" s="202"/>
      <c r="G329" s="88"/>
      <c r="H329" s="194"/>
      <c r="I329" s="72"/>
      <c r="J329" s="72"/>
      <c r="K329" s="72"/>
      <c r="L329" s="80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 spans="1:26" ht="15.75" customHeight="1">
      <c r="A330" s="80"/>
      <c r="B330" s="72"/>
      <c r="C330" s="72"/>
      <c r="D330" s="82"/>
      <c r="E330" s="203"/>
      <c r="F330" s="202"/>
      <c r="G330" s="88"/>
      <c r="H330" s="194"/>
      <c r="I330" s="72"/>
      <c r="J330" s="72"/>
      <c r="K330" s="72"/>
      <c r="L330" s="80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 spans="1:26" ht="15.75" customHeight="1">
      <c r="A331" s="80"/>
      <c r="B331" s="72"/>
      <c r="C331" s="72"/>
      <c r="D331" s="82"/>
      <c r="E331" s="203"/>
      <c r="F331" s="202"/>
      <c r="G331" s="88"/>
      <c r="H331" s="194"/>
      <c r="I331" s="72"/>
      <c r="J331" s="72"/>
      <c r="K331" s="72"/>
      <c r="L331" s="80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 spans="1:26" ht="15.75" customHeight="1">
      <c r="A332" s="80"/>
      <c r="B332" s="72"/>
      <c r="C332" s="72"/>
      <c r="D332" s="82"/>
      <c r="E332" s="203"/>
      <c r="F332" s="202"/>
      <c r="G332" s="88"/>
      <c r="H332" s="194"/>
      <c r="I332" s="72"/>
      <c r="J332" s="72"/>
      <c r="K332" s="72"/>
      <c r="L332" s="80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 spans="1:26" ht="15.75" customHeight="1">
      <c r="A333" s="80"/>
      <c r="B333" s="72"/>
      <c r="C333" s="72"/>
      <c r="D333" s="82"/>
      <c r="E333" s="203"/>
      <c r="F333" s="202"/>
      <c r="G333" s="88"/>
      <c r="H333" s="194"/>
      <c r="I333" s="72"/>
      <c r="J333" s="72"/>
      <c r="K333" s="72"/>
      <c r="L333" s="80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 spans="1:26" ht="15.75" customHeight="1">
      <c r="A334" s="80"/>
      <c r="B334" s="72"/>
      <c r="C334" s="72"/>
      <c r="D334" s="82"/>
      <c r="E334" s="203"/>
      <c r="F334" s="202"/>
      <c r="G334" s="88"/>
      <c r="H334" s="194"/>
      <c r="I334" s="72"/>
      <c r="J334" s="72"/>
      <c r="K334" s="72"/>
      <c r="L334" s="80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 spans="1:26" ht="15.75" customHeight="1">
      <c r="A335" s="80"/>
      <c r="B335" s="72"/>
      <c r="C335" s="72"/>
      <c r="D335" s="82"/>
      <c r="E335" s="203"/>
      <c r="F335" s="202"/>
      <c r="G335" s="88"/>
      <c r="H335" s="194"/>
      <c r="I335" s="72"/>
      <c r="J335" s="72"/>
      <c r="K335" s="72"/>
      <c r="L335" s="80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 spans="1:26" ht="15.75" customHeight="1">
      <c r="A336" s="80"/>
      <c r="B336" s="72"/>
      <c r="C336" s="72"/>
      <c r="D336" s="82"/>
      <c r="E336" s="203"/>
      <c r="F336" s="202"/>
      <c r="G336" s="88"/>
      <c r="H336" s="194"/>
      <c r="I336" s="72"/>
      <c r="J336" s="72"/>
      <c r="K336" s="72"/>
      <c r="L336" s="80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 spans="1:26" ht="15.75" customHeight="1">
      <c r="A337" s="80"/>
      <c r="B337" s="72"/>
      <c r="C337" s="72"/>
      <c r="D337" s="82"/>
      <c r="E337" s="203"/>
      <c r="F337" s="202"/>
      <c r="G337" s="88"/>
      <c r="H337" s="194"/>
      <c r="I337" s="72"/>
      <c r="J337" s="72"/>
      <c r="K337" s="72"/>
      <c r="L337" s="80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 spans="1:26" ht="15.75" customHeight="1">
      <c r="A338" s="80"/>
      <c r="B338" s="72"/>
      <c r="C338" s="72"/>
      <c r="D338" s="82"/>
      <c r="E338" s="203"/>
      <c r="F338" s="202"/>
      <c r="G338" s="88"/>
      <c r="H338" s="194"/>
      <c r="I338" s="72"/>
      <c r="J338" s="72"/>
      <c r="K338" s="72"/>
      <c r="L338" s="80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 spans="1:26" ht="15.75" customHeight="1">
      <c r="A339" s="80"/>
      <c r="B339" s="72"/>
      <c r="C339" s="72"/>
      <c r="D339" s="82"/>
      <c r="E339" s="203"/>
      <c r="F339" s="202"/>
      <c r="G339" s="88"/>
      <c r="H339" s="194"/>
      <c r="I339" s="72"/>
      <c r="J339" s="72"/>
      <c r="K339" s="72"/>
      <c r="L339" s="80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 spans="1:26" ht="15.75" customHeight="1">
      <c r="A340" s="80"/>
      <c r="B340" s="72"/>
      <c r="C340" s="72"/>
      <c r="D340" s="82"/>
      <c r="E340" s="203"/>
      <c r="F340" s="202"/>
      <c r="G340" s="88"/>
      <c r="H340" s="194"/>
      <c r="I340" s="72"/>
      <c r="J340" s="72"/>
      <c r="K340" s="72"/>
      <c r="L340" s="80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 spans="1:26" ht="15.75" customHeight="1">
      <c r="A341" s="80"/>
      <c r="B341" s="72"/>
      <c r="C341" s="72"/>
      <c r="D341" s="82"/>
      <c r="E341" s="203"/>
      <c r="F341" s="202"/>
      <c r="G341" s="88"/>
      <c r="H341" s="194"/>
      <c r="I341" s="72"/>
      <c r="J341" s="72"/>
      <c r="K341" s="72"/>
      <c r="L341" s="80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 spans="1:26" ht="15.75" customHeight="1">
      <c r="A342" s="80"/>
      <c r="B342" s="72"/>
      <c r="C342" s="72"/>
      <c r="D342" s="82"/>
      <c r="E342" s="203"/>
      <c r="F342" s="202"/>
      <c r="G342" s="88"/>
      <c r="H342" s="194"/>
      <c r="I342" s="72"/>
      <c r="J342" s="72"/>
      <c r="K342" s="72"/>
      <c r="L342" s="80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 spans="1:26" ht="15.75" customHeight="1">
      <c r="A343" s="80"/>
      <c r="B343" s="72"/>
      <c r="C343" s="72"/>
      <c r="D343" s="82"/>
      <c r="E343" s="203"/>
      <c r="F343" s="202"/>
      <c r="G343" s="88"/>
      <c r="H343" s="194"/>
      <c r="I343" s="72"/>
      <c r="J343" s="72"/>
      <c r="K343" s="72"/>
      <c r="L343" s="80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 spans="1:26" ht="15.75" customHeight="1">
      <c r="A344" s="80"/>
      <c r="B344" s="72"/>
      <c r="C344" s="72"/>
      <c r="D344" s="82"/>
      <c r="E344" s="203"/>
      <c r="F344" s="202"/>
      <c r="G344" s="88"/>
      <c r="H344" s="194"/>
      <c r="I344" s="72"/>
      <c r="J344" s="72"/>
      <c r="K344" s="72"/>
      <c r="L344" s="80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 spans="1:26" ht="15.75" customHeight="1">
      <c r="A345" s="80"/>
      <c r="B345" s="72"/>
      <c r="C345" s="72"/>
      <c r="D345" s="82"/>
      <c r="E345" s="203"/>
      <c r="F345" s="202"/>
      <c r="G345" s="88"/>
      <c r="H345" s="194"/>
      <c r="I345" s="72"/>
      <c r="J345" s="72"/>
      <c r="K345" s="72"/>
      <c r="L345" s="80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 spans="1:26" ht="15.75" customHeight="1">
      <c r="A346" s="80"/>
      <c r="B346" s="72"/>
      <c r="C346" s="72"/>
      <c r="D346" s="82"/>
      <c r="E346" s="203"/>
      <c r="F346" s="202"/>
      <c r="G346" s="88"/>
      <c r="H346" s="194"/>
      <c r="I346" s="72"/>
      <c r="J346" s="72"/>
      <c r="K346" s="72"/>
      <c r="L346" s="80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 spans="1:26" ht="15.75" customHeight="1">
      <c r="A347" s="80"/>
      <c r="B347" s="72"/>
      <c r="C347" s="72"/>
      <c r="D347" s="82"/>
      <c r="E347" s="203"/>
      <c r="F347" s="202"/>
      <c r="G347" s="88"/>
      <c r="H347" s="194"/>
      <c r="I347" s="72"/>
      <c r="J347" s="72"/>
      <c r="K347" s="72"/>
      <c r="L347" s="80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 spans="1:26" ht="15.75" customHeight="1">
      <c r="A348" s="80"/>
      <c r="B348" s="72"/>
      <c r="C348" s="72"/>
      <c r="D348" s="82"/>
      <c r="E348" s="203"/>
      <c r="F348" s="202"/>
      <c r="G348" s="88"/>
      <c r="H348" s="194"/>
      <c r="I348" s="72"/>
      <c r="J348" s="72"/>
      <c r="K348" s="72"/>
      <c r="L348" s="80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 spans="1:26" ht="15.75" customHeight="1">
      <c r="A349" s="80"/>
      <c r="B349" s="72"/>
      <c r="C349" s="72"/>
      <c r="D349" s="82"/>
      <c r="E349" s="203"/>
      <c r="F349" s="202"/>
      <c r="G349" s="88"/>
      <c r="H349" s="194"/>
      <c r="I349" s="72"/>
      <c r="J349" s="72"/>
      <c r="K349" s="72"/>
      <c r="L349" s="80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 spans="1:26" ht="15.75" customHeight="1">
      <c r="A350" s="80"/>
      <c r="B350" s="72"/>
      <c r="C350" s="72"/>
      <c r="D350" s="82"/>
      <c r="E350" s="203"/>
      <c r="F350" s="202"/>
      <c r="G350" s="88"/>
      <c r="H350" s="194"/>
      <c r="I350" s="72"/>
      <c r="J350" s="72"/>
      <c r="K350" s="72"/>
      <c r="L350" s="80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 spans="1:26" ht="15.75" customHeight="1">
      <c r="A351" s="80"/>
      <c r="B351" s="72"/>
      <c r="C351" s="72"/>
      <c r="D351" s="82"/>
      <c r="E351" s="203"/>
      <c r="F351" s="202"/>
      <c r="G351" s="88"/>
      <c r="H351" s="194"/>
      <c r="I351" s="72"/>
      <c r="J351" s="72"/>
      <c r="K351" s="72"/>
      <c r="L351" s="80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 spans="1:26" ht="15.75" customHeight="1">
      <c r="A352" s="80"/>
      <c r="B352" s="72"/>
      <c r="C352" s="72"/>
      <c r="D352" s="82"/>
      <c r="E352" s="203"/>
      <c r="F352" s="202"/>
      <c r="G352" s="88"/>
      <c r="H352" s="194"/>
      <c r="I352" s="72"/>
      <c r="J352" s="72"/>
      <c r="K352" s="72"/>
      <c r="L352" s="80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 spans="1:26" ht="15.75" customHeight="1">
      <c r="A353" s="80"/>
      <c r="B353" s="72"/>
      <c r="C353" s="72"/>
      <c r="D353" s="82"/>
      <c r="E353" s="203"/>
      <c r="F353" s="202"/>
      <c r="G353" s="88"/>
      <c r="H353" s="194"/>
      <c r="I353" s="72"/>
      <c r="J353" s="72"/>
      <c r="K353" s="72"/>
      <c r="L353" s="80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 spans="1:26" ht="15.75" customHeight="1">
      <c r="A354" s="80"/>
      <c r="B354" s="72"/>
      <c r="C354" s="72"/>
      <c r="D354" s="82"/>
      <c r="E354" s="203"/>
      <c r="F354" s="202"/>
      <c r="G354" s="88"/>
      <c r="H354" s="194"/>
      <c r="I354" s="72"/>
      <c r="J354" s="72"/>
      <c r="K354" s="72"/>
      <c r="L354" s="80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 spans="1:26" ht="15.75" customHeight="1">
      <c r="A355" s="80"/>
      <c r="B355" s="72"/>
      <c r="C355" s="72"/>
      <c r="D355" s="82"/>
      <c r="E355" s="203"/>
      <c r="F355" s="202"/>
      <c r="G355" s="88"/>
      <c r="H355" s="194"/>
      <c r="I355" s="72"/>
      <c r="J355" s="72"/>
      <c r="K355" s="72"/>
      <c r="L355" s="80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 spans="1:26" ht="15.75" customHeight="1">
      <c r="A356" s="80"/>
      <c r="B356" s="72"/>
      <c r="C356" s="72"/>
      <c r="D356" s="82"/>
      <c r="E356" s="203"/>
      <c r="F356" s="202"/>
      <c r="G356" s="88"/>
      <c r="H356" s="194"/>
      <c r="I356" s="72"/>
      <c r="J356" s="72"/>
      <c r="K356" s="72"/>
      <c r="L356" s="80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 spans="1:26" ht="15.75" customHeight="1">
      <c r="A357" s="80"/>
      <c r="B357" s="72"/>
      <c r="C357" s="72"/>
      <c r="D357" s="82"/>
      <c r="E357" s="203"/>
      <c r="F357" s="202"/>
      <c r="G357" s="88"/>
      <c r="H357" s="194"/>
      <c r="I357" s="72"/>
      <c r="J357" s="72"/>
      <c r="K357" s="72"/>
      <c r="L357" s="80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 spans="1:26" ht="15.75" customHeight="1">
      <c r="A358" s="80"/>
      <c r="B358" s="72"/>
      <c r="C358" s="72"/>
      <c r="D358" s="82"/>
      <c r="E358" s="203"/>
      <c r="F358" s="202"/>
      <c r="G358" s="88"/>
      <c r="H358" s="194"/>
      <c r="I358" s="72"/>
      <c r="J358" s="72"/>
      <c r="K358" s="72"/>
      <c r="L358" s="80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 spans="1:26" ht="15.75" customHeight="1">
      <c r="A359" s="80"/>
      <c r="B359" s="72"/>
      <c r="C359" s="72"/>
      <c r="D359" s="82"/>
      <c r="E359" s="203"/>
      <c r="F359" s="202"/>
      <c r="G359" s="88"/>
      <c r="H359" s="194"/>
      <c r="I359" s="72"/>
      <c r="J359" s="72"/>
      <c r="K359" s="72"/>
      <c r="L359" s="80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 spans="1:26" ht="15.75" customHeight="1">
      <c r="A360" s="80"/>
      <c r="B360" s="72"/>
      <c r="C360" s="72"/>
      <c r="D360" s="82"/>
      <c r="E360" s="203"/>
      <c r="F360" s="202"/>
      <c r="G360" s="88"/>
      <c r="H360" s="194"/>
      <c r="I360" s="72"/>
      <c r="J360" s="72"/>
      <c r="K360" s="72"/>
      <c r="L360" s="80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 spans="1:26" ht="15.75" customHeight="1">
      <c r="A361" s="80"/>
      <c r="B361" s="72"/>
      <c r="C361" s="72"/>
      <c r="D361" s="82"/>
      <c r="E361" s="203"/>
      <c r="F361" s="202"/>
      <c r="G361" s="88"/>
      <c r="H361" s="194"/>
      <c r="I361" s="72"/>
      <c r="J361" s="72"/>
      <c r="K361" s="72"/>
      <c r="L361" s="80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 spans="1:26" ht="15.75" customHeight="1">
      <c r="A362" s="80"/>
      <c r="B362" s="72"/>
      <c r="C362" s="72"/>
      <c r="D362" s="82"/>
      <c r="E362" s="203"/>
      <c r="F362" s="202"/>
      <c r="G362" s="88"/>
      <c r="H362" s="194"/>
      <c r="I362" s="72"/>
      <c r="J362" s="72"/>
      <c r="K362" s="72"/>
      <c r="L362" s="80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 spans="1:26" ht="15.75" customHeight="1">
      <c r="A363" s="80"/>
      <c r="B363" s="72"/>
      <c r="C363" s="72"/>
      <c r="D363" s="82"/>
      <c r="E363" s="203"/>
      <c r="F363" s="202"/>
      <c r="G363" s="88"/>
      <c r="H363" s="194"/>
      <c r="I363" s="72"/>
      <c r="J363" s="72"/>
      <c r="K363" s="72"/>
      <c r="L363" s="80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 spans="1:26" ht="15.75" customHeight="1">
      <c r="A364" s="80"/>
      <c r="B364" s="72"/>
      <c r="C364" s="72"/>
      <c r="D364" s="82"/>
      <c r="E364" s="203"/>
      <c r="F364" s="202"/>
      <c r="G364" s="88"/>
      <c r="H364" s="194"/>
      <c r="I364" s="72"/>
      <c r="J364" s="72"/>
      <c r="K364" s="72"/>
      <c r="L364" s="80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 spans="1:26" ht="15.75" customHeight="1">
      <c r="A365" s="80"/>
      <c r="B365" s="72"/>
      <c r="C365" s="72"/>
      <c r="D365" s="82"/>
      <c r="E365" s="203"/>
      <c r="F365" s="202"/>
      <c r="G365" s="88"/>
      <c r="H365" s="194"/>
      <c r="I365" s="72"/>
      <c r="J365" s="72"/>
      <c r="K365" s="72"/>
      <c r="L365" s="80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 spans="1:26" ht="15.75" customHeight="1">
      <c r="A366" s="80"/>
      <c r="B366" s="72"/>
      <c r="C366" s="72"/>
      <c r="D366" s="82"/>
      <c r="E366" s="203"/>
      <c r="F366" s="202"/>
      <c r="G366" s="88"/>
      <c r="H366" s="194"/>
      <c r="I366" s="72"/>
      <c r="J366" s="72"/>
      <c r="K366" s="72"/>
      <c r="L366" s="80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 spans="1:26" ht="15.75" customHeight="1">
      <c r="A367" s="80"/>
      <c r="B367" s="72"/>
      <c r="C367" s="72"/>
      <c r="D367" s="82"/>
      <c r="E367" s="203"/>
      <c r="F367" s="202"/>
      <c r="G367" s="88"/>
      <c r="H367" s="194"/>
      <c r="I367" s="72"/>
      <c r="J367" s="72"/>
      <c r="K367" s="72"/>
      <c r="L367" s="80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 spans="1:26" ht="15.75" customHeight="1">
      <c r="A368" s="80"/>
      <c r="B368" s="72"/>
      <c r="C368" s="72"/>
      <c r="D368" s="82"/>
      <c r="E368" s="203"/>
      <c r="F368" s="202"/>
      <c r="G368" s="88"/>
      <c r="H368" s="194"/>
      <c r="I368" s="72"/>
      <c r="J368" s="72"/>
      <c r="K368" s="72"/>
      <c r="L368" s="80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 spans="1:26" ht="15.75" customHeight="1">
      <c r="A369" s="80"/>
      <c r="B369" s="72"/>
      <c r="C369" s="72"/>
      <c r="D369" s="82"/>
      <c r="E369" s="203"/>
      <c r="F369" s="202"/>
      <c r="G369" s="88"/>
      <c r="H369" s="194"/>
      <c r="I369" s="72"/>
      <c r="J369" s="72"/>
      <c r="K369" s="72"/>
      <c r="L369" s="80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 spans="1:26" ht="15.75" customHeight="1">
      <c r="A370" s="80"/>
      <c r="B370" s="72"/>
      <c r="C370" s="72"/>
      <c r="D370" s="82"/>
      <c r="E370" s="203"/>
      <c r="F370" s="202"/>
      <c r="G370" s="88"/>
      <c r="H370" s="194"/>
      <c r="I370" s="72"/>
      <c r="J370" s="72"/>
      <c r="K370" s="72"/>
      <c r="L370" s="80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 spans="1:26" ht="15.75" customHeight="1">
      <c r="A371" s="80"/>
      <c r="B371" s="72"/>
      <c r="C371" s="72"/>
      <c r="D371" s="82"/>
      <c r="E371" s="203"/>
      <c r="F371" s="202"/>
      <c r="G371" s="88"/>
      <c r="H371" s="194"/>
      <c r="I371" s="72"/>
      <c r="J371" s="72"/>
      <c r="K371" s="72"/>
      <c r="L371" s="80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 spans="1:26" ht="15.75" customHeight="1">
      <c r="A372" s="80"/>
      <c r="B372" s="72"/>
      <c r="C372" s="72"/>
      <c r="D372" s="82"/>
      <c r="E372" s="203"/>
      <c r="F372" s="202"/>
      <c r="G372" s="88"/>
      <c r="H372" s="194"/>
      <c r="I372" s="72"/>
      <c r="J372" s="72"/>
      <c r="K372" s="72"/>
      <c r="L372" s="80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 spans="1:26" ht="15.75" customHeight="1">
      <c r="A373" s="80"/>
      <c r="B373" s="72"/>
      <c r="C373" s="72"/>
      <c r="D373" s="82"/>
      <c r="E373" s="203"/>
      <c r="F373" s="202"/>
      <c r="G373" s="88"/>
      <c r="H373" s="194"/>
      <c r="I373" s="72"/>
      <c r="J373" s="72"/>
      <c r="K373" s="72"/>
      <c r="L373" s="80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 spans="1:26" ht="15.75" customHeight="1">
      <c r="A374" s="80"/>
      <c r="B374" s="72"/>
      <c r="C374" s="72"/>
      <c r="D374" s="82"/>
      <c r="E374" s="203"/>
      <c r="F374" s="202"/>
      <c r="G374" s="88"/>
      <c r="H374" s="194"/>
      <c r="I374" s="72"/>
      <c r="J374" s="72"/>
      <c r="K374" s="72"/>
      <c r="L374" s="80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 spans="1:26" ht="15.75" customHeight="1">
      <c r="A375" s="80"/>
      <c r="B375" s="72"/>
      <c r="C375" s="72"/>
      <c r="D375" s="82"/>
      <c r="E375" s="203"/>
      <c r="F375" s="202"/>
      <c r="G375" s="88"/>
      <c r="H375" s="194"/>
      <c r="I375" s="72"/>
      <c r="J375" s="72"/>
      <c r="K375" s="72"/>
      <c r="L375" s="80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 spans="1:26" ht="15.75" customHeight="1">
      <c r="A376" s="80"/>
      <c r="B376" s="72"/>
      <c r="C376" s="72"/>
      <c r="D376" s="82"/>
      <c r="E376" s="203"/>
      <c r="F376" s="202"/>
      <c r="G376" s="88"/>
      <c r="H376" s="194"/>
      <c r="I376" s="72"/>
      <c r="J376" s="72"/>
      <c r="K376" s="72"/>
      <c r="L376" s="80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 spans="1:26" ht="15.75" customHeight="1">
      <c r="A377" s="80"/>
      <c r="B377" s="72"/>
      <c r="C377" s="72"/>
      <c r="D377" s="82"/>
      <c r="E377" s="203"/>
      <c r="F377" s="202"/>
      <c r="G377" s="88"/>
      <c r="H377" s="194"/>
      <c r="I377" s="72"/>
      <c r="J377" s="72"/>
      <c r="K377" s="72"/>
      <c r="L377" s="80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 spans="1:26" ht="15.75" customHeight="1">
      <c r="A378" s="80"/>
      <c r="B378" s="72"/>
      <c r="C378" s="72"/>
      <c r="D378" s="82"/>
      <c r="E378" s="203"/>
      <c r="F378" s="202"/>
      <c r="G378" s="88"/>
      <c r="H378" s="194"/>
      <c r="I378" s="72"/>
      <c r="J378" s="72"/>
      <c r="K378" s="72"/>
      <c r="L378" s="80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 spans="1:26" ht="15.75" customHeight="1">
      <c r="A379" s="80"/>
      <c r="B379" s="72"/>
      <c r="C379" s="72"/>
      <c r="D379" s="82"/>
      <c r="E379" s="203"/>
      <c r="F379" s="202"/>
      <c r="G379" s="88"/>
      <c r="H379" s="194"/>
      <c r="I379" s="72"/>
      <c r="J379" s="72"/>
      <c r="K379" s="72"/>
      <c r="L379" s="80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 spans="1:26" ht="15.75" customHeight="1">
      <c r="A380" s="80"/>
      <c r="B380" s="72"/>
      <c r="C380" s="72"/>
      <c r="D380" s="82"/>
      <c r="E380" s="203"/>
      <c r="F380" s="202"/>
      <c r="G380" s="88"/>
      <c r="H380" s="194"/>
      <c r="I380" s="72"/>
      <c r="J380" s="72"/>
      <c r="K380" s="72"/>
      <c r="L380" s="80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 spans="1:26" ht="15.75" customHeight="1">
      <c r="A381" s="80"/>
      <c r="B381" s="72"/>
      <c r="C381" s="72"/>
      <c r="D381" s="82"/>
      <c r="E381" s="203"/>
      <c r="F381" s="202"/>
      <c r="G381" s="88"/>
      <c r="H381" s="194"/>
      <c r="I381" s="72"/>
      <c r="J381" s="72"/>
      <c r="K381" s="72"/>
      <c r="L381" s="80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 spans="1:26" ht="15.75" customHeight="1">
      <c r="A382" s="80"/>
      <c r="B382" s="72"/>
      <c r="C382" s="72"/>
      <c r="D382" s="82"/>
      <c r="E382" s="203"/>
      <c r="F382" s="202"/>
      <c r="G382" s="88"/>
      <c r="H382" s="194"/>
      <c r="I382" s="72"/>
      <c r="J382" s="72"/>
      <c r="K382" s="72"/>
      <c r="L382" s="80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 spans="1:26" ht="15.75" customHeight="1">
      <c r="A383" s="80"/>
      <c r="B383" s="72"/>
      <c r="C383" s="72"/>
      <c r="D383" s="82"/>
      <c r="E383" s="203"/>
      <c r="F383" s="202"/>
      <c r="G383" s="88"/>
      <c r="H383" s="194"/>
      <c r="I383" s="72"/>
      <c r="J383" s="72"/>
      <c r="K383" s="72"/>
      <c r="L383" s="80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 spans="1:26" ht="15.75" customHeight="1">
      <c r="A384" s="80"/>
      <c r="B384" s="72"/>
      <c r="C384" s="72"/>
      <c r="D384" s="82"/>
      <c r="E384" s="203"/>
      <c r="F384" s="202"/>
      <c r="G384" s="88"/>
      <c r="H384" s="194"/>
      <c r="I384" s="72"/>
      <c r="J384" s="72"/>
      <c r="K384" s="72"/>
      <c r="L384" s="80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 spans="1:26" ht="15.75" customHeight="1">
      <c r="A385" s="80"/>
      <c r="B385" s="72"/>
      <c r="C385" s="72"/>
      <c r="D385" s="82"/>
      <c r="E385" s="203"/>
      <c r="F385" s="202"/>
      <c r="G385" s="88"/>
      <c r="H385" s="194"/>
      <c r="I385" s="72"/>
      <c r="J385" s="72"/>
      <c r="K385" s="72"/>
      <c r="L385" s="80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 spans="1:26" ht="15.75" customHeight="1">
      <c r="A386" s="80"/>
      <c r="B386" s="72"/>
      <c r="C386" s="72"/>
      <c r="D386" s="82"/>
      <c r="E386" s="203"/>
      <c r="F386" s="202"/>
      <c r="G386" s="88"/>
      <c r="H386" s="194"/>
      <c r="I386" s="72"/>
      <c r="J386" s="72"/>
      <c r="K386" s="72"/>
      <c r="L386" s="80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 spans="1:26" ht="15.75" customHeight="1">
      <c r="A387" s="80"/>
      <c r="B387" s="72"/>
      <c r="C387" s="72"/>
      <c r="D387" s="82"/>
      <c r="E387" s="203"/>
      <c r="F387" s="202"/>
      <c r="G387" s="88"/>
      <c r="H387" s="194"/>
      <c r="I387" s="72"/>
      <c r="J387" s="72"/>
      <c r="K387" s="72"/>
      <c r="L387" s="80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 spans="1:26" ht="15.75" customHeight="1">
      <c r="A388" s="80"/>
      <c r="B388" s="72"/>
      <c r="C388" s="72"/>
      <c r="D388" s="82"/>
      <c r="E388" s="203"/>
      <c r="F388" s="202"/>
      <c r="G388" s="88"/>
      <c r="H388" s="194"/>
      <c r="I388" s="72"/>
      <c r="J388" s="72"/>
      <c r="K388" s="72"/>
      <c r="L388" s="80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 spans="1:26" ht="15.75" customHeight="1">
      <c r="A389" s="80"/>
      <c r="B389" s="72"/>
      <c r="C389" s="72"/>
      <c r="D389" s="82"/>
      <c r="E389" s="203"/>
      <c r="F389" s="202"/>
      <c r="G389" s="88"/>
      <c r="H389" s="194"/>
      <c r="I389" s="72"/>
      <c r="J389" s="72"/>
      <c r="K389" s="72"/>
      <c r="L389" s="80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 spans="1:26" ht="15.75" customHeight="1">
      <c r="A390" s="80"/>
      <c r="B390" s="72"/>
      <c r="C390" s="72"/>
      <c r="D390" s="82"/>
      <c r="E390" s="203"/>
      <c r="F390" s="202"/>
      <c r="G390" s="88"/>
      <c r="H390" s="194"/>
      <c r="I390" s="72"/>
      <c r="J390" s="72"/>
      <c r="K390" s="72"/>
      <c r="L390" s="80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 spans="1:26" ht="15.75" customHeight="1">
      <c r="A391" s="80"/>
      <c r="B391" s="72"/>
      <c r="C391" s="72"/>
      <c r="D391" s="82"/>
      <c r="E391" s="203"/>
      <c r="F391" s="202"/>
      <c r="G391" s="88"/>
      <c r="H391" s="194"/>
      <c r="I391" s="72"/>
      <c r="J391" s="72"/>
      <c r="K391" s="72"/>
      <c r="L391" s="80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 spans="1:26" ht="15.75" customHeight="1">
      <c r="A392" s="80"/>
      <c r="B392" s="72"/>
      <c r="C392" s="72"/>
      <c r="D392" s="82"/>
      <c r="E392" s="203"/>
      <c r="F392" s="202"/>
      <c r="G392" s="88"/>
      <c r="H392" s="194"/>
      <c r="I392" s="72"/>
      <c r="J392" s="72"/>
      <c r="K392" s="72"/>
      <c r="L392" s="80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 spans="1:26" ht="15.75" customHeight="1">
      <c r="A393" s="80"/>
      <c r="B393" s="72"/>
      <c r="C393" s="72"/>
      <c r="D393" s="82"/>
      <c r="E393" s="203"/>
      <c r="F393" s="202"/>
      <c r="G393" s="88"/>
      <c r="H393" s="194"/>
      <c r="I393" s="72"/>
      <c r="J393" s="72"/>
      <c r="K393" s="72"/>
      <c r="L393" s="80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 spans="1:26" ht="15.75" customHeight="1">
      <c r="A394" s="80"/>
      <c r="B394" s="72"/>
      <c r="C394" s="72"/>
      <c r="D394" s="82"/>
      <c r="E394" s="203"/>
      <c r="F394" s="202"/>
      <c r="G394" s="88"/>
      <c r="H394" s="194"/>
      <c r="I394" s="72"/>
      <c r="J394" s="72"/>
      <c r="K394" s="72"/>
      <c r="L394" s="80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 spans="1:26" ht="15.75" customHeight="1">
      <c r="A395" s="80"/>
      <c r="B395" s="72"/>
      <c r="C395" s="72"/>
      <c r="D395" s="82"/>
      <c r="E395" s="203"/>
      <c r="F395" s="202"/>
      <c r="G395" s="88"/>
      <c r="H395" s="194"/>
      <c r="I395" s="72"/>
      <c r="J395" s="72"/>
      <c r="K395" s="72"/>
      <c r="L395" s="80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 spans="1:26" ht="15.75" customHeight="1">
      <c r="A396" s="80"/>
      <c r="B396" s="72"/>
      <c r="C396" s="72"/>
      <c r="D396" s="82"/>
      <c r="E396" s="203"/>
      <c r="F396" s="202"/>
      <c r="G396" s="88"/>
      <c r="H396" s="194"/>
      <c r="I396" s="72"/>
      <c r="J396" s="72"/>
      <c r="K396" s="72"/>
      <c r="L396" s="80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 spans="1:26" ht="15.75" customHeight="1">
      <c r="A397" s="80"/>
      <c r="B397" s="72"/>
      <c r="C397" s="72"/>
      <c r="D397" s="82"/>
      <c r="E397" s="203"/>
      <c r="F397" s="202"/>
      <c r="G397" s="88"/>
      <c r="H397" s="194"/>
      <c r="I397" s="72"/>
      <c r="J397" s="72"/>
      <c r="K397" s="72"/>
      <c r="L397" s="80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ht="15.75" customHeight="1">
      <c r="A398" s="80"/>
      <c r="B398" s="72"/>
      <c r="C398" s="72"/>
      <c r="D398" s="82"/>
      <c r="E398" s="203"/>
      <c r="F398" s="202"/>
      <c r="G398" s="88"/>
      <c r="H398" s="194"/>
      <c r="I398" s="72"/>
      <c r="J398" s="72"/>
      <c r="K398" s="72"/>
      <c r="L398" s="80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 spans="1:26" ht="15.75" customHeight="1">
      <c r="A399" s="80"/>
      <c r="B399" s="72"/>
      <c r="C399" s="72"/>
      <c r="D399" s="82"/>
      <c r="E399" s="203"/>
      <c r="F399" s="202"/>
      <c r="G399" s="88"/>
      <c r="H399" s="194"/>
      <c r="I399" s="72"/>
      <c r="J399" s="72"/>
      <c r="K399" s="72"/>
      <c r="L399" s="80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 spans="1:26" ht="15.75" customHeight="1">
      <c r="A400" s="80"/>
      <c r="B400" s="72"/>
      <c r="C400" s="72"/>
      <c r="D400" s="82"/>
      <c r="E400" s="203"/>
      <c r="F400" s="202"/>
      <c r="G400" s="88"/>
      <c r="H400" s="194"/>
      <c r="I400" s="72"/>
      <c r="J400" s="72"/>
      <c r="K400" s="72"/>
      <c r="L400" s="80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 spans="1:26" ht="15.75" customHeight="1">
      <c r="A401" s="80"/>
      <c r="B401" s="72"/>
      <c r="C401" s="72"/>
      <c r="D401" s="82"/>
      <c r="E401" s="203"/>
      <c r="F401" s="202"/>
      <c r="G401" s="88"/>
      <c r="H401" s="194"/>
      <c r="I401" s="72"/>
      <c r="J401" s="72"/>
      <c r="K401" s="72"/>
      <c r="L401" s="80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 spans="1:26" ht="15.75" customHeight="1">
      <c r="A402" s="80"/>
      <c r="B402" s="72"/>
      <c r="C402" s="72"/>
      <c r="D402" s="82"/>
      <c r="E402" s="203"/>
      <c r="F402" s="202"/>
      <c r="G402" s="88"/>
      <c r="H402" s="194"/>
      <c r="I402" s="72"/>
      <c r="J402" s="72"/>
      <c r="K402" s="72"/>
      <c r="L402" s="80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 spans="1:26" ht="15.75" customHeight="1">
      <c r="A403" s="80"/>
      <c r="B403" s="72"/>
      <c r="C403" s="72"/>
      <c r="D403" s="82"/>
      <c r="E403" s="203"/>
      <c r="F403" s="202"/>
      <c r="G403" s="88"/>
      <c r="H403" s="194"/>
      <c r="I403" s="72"/>
      <c r="J403" s="72"/>
      <c r="K403" s="72"/>
      <c r="L403" s="80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 spans="1:26" ht="15.75" customHeight="1">
      <c r="A404" s="80"/>
      <c r="B404" s="72"/>
      <c r="C404" s="72"/>
      <c r="D404" s="82"/>
      <c r="E404" s="203"/>
      <c r="F404" s="202"/>
      <c r="G404" s="88"/>
      <c r="H404" s="194"/>
      <c r="I404" s="72"/>
      <c r="J404" s="72"/>
      <c r="K404" s="72"/>
      <c r="L404" s="80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 spans="1:26" ht="15.75" customHeight="1">
      <c r="A405" s="80"/>
      <c r="B405" s="72"/>
      <c r="C405" s="72"/>
      <c r="D405" s="82"/>
      <c r="E405" s="203"/>
      <c r="F405" s="202"/>
      <c r="G405" s="88"/>
      <c r="H405" s="194"/>
      <c r="I405" s="72"/>
      <c r="J405" s="72"/>
      <c r="K405" s="72"/>
      <c r="L405" s="80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 spans="1:26" ht="15.75" customHeight="1">
      <c r="A406" s="80"/>
      <c r="B406" s="72"/>
      <c r="C406" s="72"/>
      <c r="D406" s="82"/>
      <c r="E406" s="203"/>
      <c r="F406" s="202"/>
      <c r="G406" s="88"/>
      <c r="H406" s="194"/>
      <c r="I406" s="72"/>
      <c r="J406" s="72"/>
      <c r="K406" s="72"/>
      <c r="L406" s="80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 spans="1:26" ht="15.75" customHeight="1">
      <c r="A407" s="80"/>
      <c r="B407" s="72"/>
      <c r="C407" s="72"/>
      <c r="D407" s="82"/>
      <c r="E407" s="203"/>
      <c r="F407" s="202"/>
      <c r="G407" s="88"/>
      <c r="H407" s="194"/>
      <c r="I407" s="72"/>
      <c r="J407" s="72"/>
      <c r="K407" s="72"/>
      <c r="L407" s="80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 spans="1:26" ht="15.75" customHeight="1">
      <c r="A408" s="80"/>
      <c r="B408" s="72"/>
      <c r="C408" s="72"/>
      <c r="D408" s="82"/>
      <c r="E408" s="203"/>
      <c r="F408" s="202"/>
      <c r="G408" s="88"/>
      <c r="H408" s="194"/>
      <c r="I408" s="72"/>
      <c r="J408" s="72"/>
      <c r="K408" s="72"/>
      <c r="L408" s="80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ht="15.75" customHeight="1">
      <c r="A409" s="80"/>
      <c r="B409" s="72"/>
      <c r="C409" s="72"/>
      <c r="D409" s="82"/>
      <c r="E409" s="203"/>
      <c r="F409" s="202"/>
      <c r="G409" s="88"/>
      <c r="H409" s="194"/>
      <c r="I409" s="72"/>
      <c r="J409" s="72"/>
      <c r="K409" s="72"/>
      <c r="L409" s="80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ht="15.75" customHeight="1">
      <c r="A410" s="80"/>
      <c r="B410" s="72"/>
      <c r="C410" s="72"/>
      <c r="D410" s="82"/>
      <c r="E410" s="203"/>
      <c r="F410" s="202"/>
      <c r="G410" s="88"/>
      <c r="H410" s="194"/>
      <c r="I410" s="72"/>
      <c r="J410" s="72"/>
      <c r="K410" s="72"/>
      <c r="L410" s="80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 spans="1:26" ht="15.75" customHeight="1">
      <c r="A411" s="80"/>
      <c r="B411" s="72"/>
      <c r="C411" s="72"/>
      <c r="D411" s="82"/>
      <c r="E411" s="203"/>
      <c r="F411" s="202"/>
      <c r="G411" s="88"/>
      <c r="H411" s="194"/>
      <c r="I411" s="72"/>
      <c r="J411" s="72"/>
      <c r="K411" s="72"/>
      <c r="L411" s="80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 spans="1:26" ht="15.75" customHeight="1">
      <c r="A412" s="80"/>
      <c r="B412" s="72"/>
      <c r="C412" s="72"/>
      <c r="D412" s="82"/>
      <c r="E412" s="203"/>
      <c r="F412" s="202"/>
      <c r="G412" s="88"/>
      <c r="H412" s="194"/>
      <c r="I412" s="72"/>
      <c r="J412" s="72"/>
      <c r="K412" s="72"/>
      <c r="L412" s="80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 spans="1:26" ht="15.75" customHeight="1">
      <c r="A413" s="80"/>
      <c r="B413" s="72"/>
      <c r="C413" s="72"/>
      <c r="D413" s="82"/>
      <c r="E413" s="203"/>
      <c r="F413" s="202"/>
      <c r="G413" s="88"/>
      <c r="H413" s="194"/>
      <c r="I413" s="72"/>
      <c r="J413" s="72"/>
      <c r="K413" s="72"/>
      <c r="L413" s="80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 spans="1:26" ht="15.75" customHeight="1">
      <c r="A414" s="80"/>
      <c r="B414" s="72"/>
      <c r="C414" s="72"/>
      <c r="D414" s="82"/>
      <c r="E414" s="203"/>
      <c r="F414" s="202"/>
      <c r="G414" s="88"/>
      <c r="H414" s="194"/>
      <c r="I414" s="72"/>
      <c r="J414" s="72"/>
      <c r="K414" s="72"/>
      <c r="L414" s="80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 spans="1:26" ht="15.75" customHeight="1">
      <c r="A415" s="80"/>
      <c r="B415" s="72"/>
      <c r="C415" s="72"/>
      <c r="D415" s="82"/>
      <c r="E415" s="203"/>
      <c r="F415" s="202"/>
      <c r="G415" s="88"/>
      <c r="H415" s="194"/>
      <c r="I415" s="72"/>
      <c r="J415" s="72"/>
      <c r="K415" s="72"/>
      <c r="L415" s="80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 spans="1:26" ht="15.75" customHeight="1">
      <c r="A416" s="80"/>
      <c r="B416" s="72"/>
      <c r="C416" s="72"/>
      <c r="D416" s="82"/>
      <c r="E416" s="203"/>
      <c r="F416" s="202"/>
      <c r="G416" s="88"/>
      <c r="H416" s="194"/>
      <c r="I416" s="72"/>
      <c r="J416" s="72"/>
      <c r="K416" s="72"/>
      <c r="L416" s="80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 spans="1:26" ht="15.75" customHeight="1">
      <c r="A417" s="80"/>
      <c r="B417" s="72"/>
      <c r="C417" s="72"/>
      <c r="D417" s="82"/>
      <c r="E417" s="203"/>
      <c r="F417" s="202"/>
      <c r="G417" s="88"/>
      <c r="H417" s="194"/>
      <c r="I417" s="72"/>
      <c r="J417" s="72"/>
      <c r="K417" s="72"/>
      <c r="L417" s="80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 spans="1:26" ht="15.75" customHeight="1">
      <c r="A418" s="80"/>
      <c r="B418" s="72"/>
      <c r="C418" s="72"/>
      <c r="D418" s="82"/>
      <c r="E418" s="203"/>
      <c r="F418" s="202"/>
      <c r="G418" s="88"/>
      <c r="H418" s="194"/>
      <c r="I418" s="72"/>
      <c r="J418" s="72"/>
      <c r="K418" s="72"/>
      <c r="L418" s="80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 spans="1:26" ht="15.75" customHeight="1">
      <c r="A419" s="80"/>
      <c r="B419" s="72"/>
      <c r="C419" s="72"/>
      <c r="D419" s="82"/>
      <c r="E419" s="203"/>
      <c r="F419" s="202"/>
      <c r="G419" s="88"/>
      <c r="H419" s="194"/>
      <c r="I419" s="72"/>
      <c r="J419" s="72"/>
      <c r="K419" s="72"/>
      <c r="L419" s="80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 spans="1:26" ht="15.75" customHeight="1">
      <c r="A420" s="80"/>
      <c r="B420" s="72"/>
      <c r="C420" s="72"/>
      <c r="D420" s="82"/>
      <c r="E420" s="203"/>
      <c r="F420" s="202"/>
      <c r="G420" s="88"/>
      <c r="H420" s="194"/>
      <c r="I420" s="72"/>
      <c r="J420" s="72"/>
      <c r="K420" s="72"/>
      <c r="L420" s="80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 spans="1:26" ht="15.75" customHeight="1">
      <c r="A421" s="80"/>
      <c r="B421" s="72"/>
      <c r="C421" s="72"/>
      <c r="D421" s="82"/>
      <c r="E421" s="203"/>
      <c r="F421" s="202"/>
      <c r="G421" s="88"/>
      <c r="H421" s="194"/>
      <c r="I421" s="72"/>
      <c r="J421" s="72"/>
      <c r="K421" s="72"/>
      <c r="L421" s="80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 spans="1:26" ht="15.75" customHeight="1">
      <c r="A422" s="80"/>
      <c r="B422" s="72"/>
      <c r="C422" s="72"/>
      <c r="D422" s="82"/>
      <c r="E422" s="203"/>
      <c r="F422" s="202"/>
      <c r="G422" s="88"/>
      <c r="H422" s="194"/>
      <c r="I422" s="72"/>
      <c r="J422" s="72"/>
      <c r="K422" s="72"/>
      <c r="L422" s="80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 spans="1:26" ht="15.75" customHeight="1">
      <c r="A423" s="80"/>
      <c r="B423" s="72"/>
      <c r="C423" s="72"/>
      <c r="D423" s="82"/>
      <c r="E423" s="203"/>
      <c r="F423" s="202"/>
      <c r="G423" s="88"/>
      <c r="H423" s="194"/>
      <c r="I423" s="72"/>
      <c r="J423" s="72"/>
      <c r="K423" s="72"/>
      <c r="L423" s="80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 spans="1:26" ht="15.75" customHeight="1">
      <c r="A424" s="80"/>
      <c r="B424" s="72"/>
      <c r="C424" s="72"/>
      <c r="D424" s="82"/>
      <c r="E424" s="203"/>
      <c r="F424" s="202"/>
      <c r="G424" s="88"/>
      <c r="H424" s="194"/>
      <c r="I424" s="72"/>
      <c r="J424" s="72"/>
      <c r="K424" s="72"/>
      <c r="L424" s="80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 spans="1:26" ht="15.75" customHeight="1">
      <c r="A425" s="80"/>
      <c r="B425" s="72"/>
      <c r="C425" s="72"/>
      <c r="D425" s="82"/>
      <c r="E425" s="203"/>
      <c r="F425" s="202"/>
      <c r="G425" s="88"/>
      <c r="H425" s="194"/>
      <c r="I425" s="72"/>
      <c r="J425" s="72"/>
      <c r="K425" s="72"/>
      <c r="L425" s="80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 spans="1:26" ht="15.75" customHeight="1">
      <c r="A426" s="80"/>
      <c r="B426" s="72"/>
      <c r="C426" s="72"/>
      <c r="D426" s="82"/>
      <c r="E426" s="203"/>
      <c r="F426" s="202"/>
      <c r="G426" s="88"/>
      <c r="H426" s="194"/>
      <c r="I426" s="72"/>
      <c r="J426" s="72"/>
      <c r="K426" s="72"/>
      <c r="L426" s="80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 spans="1:26" ht="15.75" customHeight="1">
      <c r="A427" s="80"/>
      <c r="B427" s="72"/>
      <c r="C427" s="72"/>
      <c r="D427" s="82"/>
      <c r="E427" s="203"/>
      <c r="F427" s="202"/>
      <c r="G427" s="88"/>
      <c r="H427" s="194"/>
      <c r="I427" s="72"/>
      <c r="J427" s="72"/>
      <c r="K427" s="72"/>
      <c r="L427" s="80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 spans="1:26" ht="15.75" customHeight="1">
      <c r="A428" s="80"/>
      <c r="B428" s="72"/>
      <c r="C428" s="72"/>
      <c r="D428" s="82"/>
      <c r="E428" s="203"/>
      <c r="F428" s="202"/>
      <c r="G428" s="88"/>
      <c r="H428" s="194"/>
      <c r="I428" s="72"/>
      <c r="J428" s="72"/>
      <c r="K428" s="72"/>
      <c r="L428" s="80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 spans="1:26" ht="15.75" customHeight="1">
      <c r="A429" s="80"/>
      <c r="B429" s="72"/>
      <c r="C429" s="72"/>
      <c r="D429" s="82"/>
      <c r="E429" s="203"/>
      <c r="F429" s="202"/>
      <c r="G429" s="88"/>
      <c r="H429" s="194"/>
      <c r="I429" s="72"/>
      <c r="J429" s="72"/>
      <c r="K429" s="72"/>
      <c r="L429" s="80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 spans="1:26" ht="15.75" customHeight="1">
      <c r="A430" s="80"/>
      <c r="B430" s="72"/>
      <c r="C430" s="72"/>
      <c r="D430" s="82"/>
      <c r="E430" s="203"/>
      <c r="F430" s="202"/>
      <c r="G430" s="88"/>
      <c r="H430" s="194"/>
      <c r="I430" s="72"/>
      <c r="J430" s="72"/>
      <c r="K430" s="72"/>
      <c r="L430" s="80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 spans="1:26" ht="15.75" customHeight="1">
      <c r="A431" s="80"/>
      <c r="B431" s="72"/>
      <c r="C431" s="72"/>
      <c r="D431" s="82"/>
      <c r="E431" s="203"/>
      <c r="F431" s="202"/>
      <c r="G431" s="88"/>
      <c r="H431" s="194"/>
      <c r="I431" s="72"/>
      <c r="J431" s="72"/>
      <c r="K431" s="72"/>
      <c r="L431" s="80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 spans="1:26" ht="15.75" customHeight="1">
      <c r="A432" s="80"/>
      <c r="B432" s="72"/>
      <c r="C432" s="72"/>
      <c r="D432" s="82"/>
      <c r="E432" s="203"/>
      <c r="F432" s="202"/>
      <c r="G432" s="88"/>
      <c r="H432" s="194"/>
      <c r="I432" s="72"/>
      <c r="J432" s="72"/>
      <c r="K432" s="72"/>
      <c r="L432" s="80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 spans="1:26" ht="15.75" customHeight="1">
      <c r="A433" s="80"/>
      <c r="B433" s="72"/>
      <c r="C433" s="72"/>
      <c r="D433" s="82"/>
      <c r="E433" s="203"/>
      <c r="F433" s="202"/>
      <c r="G433" s="88"/>
      <c r="H433" s="194"/>
      <c r="I433" s="72"/>
      <c r="J433" s="72"/>
      <c r="K433" s="72"/>
      <c r="L433" s="80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 spans="1:26" ht="15.75" customHeight="1">
      <c r="A434" s="80"/>
      <c r="B434" s="72"/>
      <c r="C434" s="72"/>
      <c r="D434" s="82"/>
      <c r="E434" s="203"/>
      <c r="F434" s="202"/>
      <c r="G434" s="88"/>
      <c r="H434" s="194"/>
      <c r="I434" s="72"/>
      <c r="J434" s="72"/>
      <c r="K434" s="72"/>
      <c r="L434" s="80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 spans="1:26" ht="15.75" customHeight="1">
      <c r="A435" s="80"/>
      <c r="B435" s="72"/>
      <c r="C435" s="72"/>
      <c r="D435" s="82"/>
      <c r="E435" s="203"/>
      <c r="F435" s="202"/>
      <c r="G435" s="88"/>
      <c r="H435" s="194"/>
      <c r="I435" s="72"/>
      <c r="J435" s="72"/>
      <c r="K435" s="72"/>
      <c r="L435" s="80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 spans="1:26" ht="15.75" customHeight="1">
      <c r="A436" s="80"/>
      <c r="B436" s="72"/>
      <c r="C436" s="72"/>
      <c r="D436" s="82"/>
      <c r="E436" s="203"/>
      <c r="F436" s="202"/>
      <c r="G436" s="88"/>
      <c r="H436" s="194"/>
      <c r="I436" s="72"/>
      <c r="J436" s="72"/>
      <c r="K436" s="72"/>
      <c r="L436" s="80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 spans="1:26" ht="15.75" customHeight="1">
      <c r="A437" s="80"/>
      <c r="B437" s="72"/>
      <c r="C437" s="72"/>
      <c r="D437" s="82"/>
      <c r="E437" s="203"/>
      <c r="F437" s="202"/>
      <c r="G437" s="88"/>
      <c r="H437" s="194"/>
      <c r="I437" s="72"/>
      <c r="J437" s="72"/>
      <c r="K437" s="72"/>
      <c r="L437" s="80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 spans="1:26" ht="15.75" customHeight="1">
      <c r="A438" s="80"/>
      <c r="B438" s="72"/>
      <c r="C438" s="72"/>
      <c r="D438" s="82"/>
      <c r="E438" s="203"/>
      <c r="F438" s="202"/>
      <c r="G438" s="88"/>
      <c r="H438" s="194"/>
      <c r="I438" s="72"/>
      <c r="J438" s="72"/>
      <c r="K438" s="72"/>
      <c r="L438" s="80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 spans="1:26" ht="15.75" customHeight="1">
      <c r="A439" s="80"/>
      <c r="B439" s="72"/>
      <c r="C439" s="72"/>
      <c r="D439" s="82"/>
      <c r="E439" s="203"/>
      <c r="F439" s="202"/>
      <c r="G439" s="88"/>
      <c r="H439" s="194"/>
      <c r="I439" s="72"/>
      <c r="J439" s="72"/>
      <c r="K439" s="72"/>
      <c r="L439" s="80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 spans="1:26" ht="15.75" customHeight="1">
      <c r="A440" s="80"/>
      <c r="B440" s="72"/>
      <c r="C440" s="72"/>
      <c r="D440" s="82"/>
      <c r="E440" s="203"/>
      <c r="F440" s="202"/>
      <c r="G440" s="88"/>
      <c r="H440" s="194"/>
      <c r="I440" s="72"/>
      <c r="J440" s="72"/>
      <c r="K440" s="72"/>
      <c r="L440" s="80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 spans="1:26" ht="15.75" customHeight="1">
      <c r="A441" s="80"/>
      <c r="B441" s="72"/>
      <c r="C441" s="72"/>
      <c r="D441" s="82"/>
      <c r="E441" s="203"/>
      <c r="F441" s="202"/>
      <c r="G441" s="88"/>
      <c r="H441" s="194"/>
      <c r="I441" s="72"/>
      <c r="J441" s="72"/>
      <c r="K441" s="72"/>
      <c r="L441" s="80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 spans="1:26" ht="15.75" customHeight="1">
      <c r="A442" s="80"/>
      <c r="B442" s="72"/>
      <c r="C442" s="72"/>
      <c r="D442" s="82"/>
      <c r="E442" s="203"/>
      <c r="F442" s="202"/>
      <c r="G442" s="88"/>
      <c r="H442" s="194"/>
      <c r="I442" s="72"/>
      <c r="J442" s="72"/>
      <c r="K442" s="72"/>
      <c r="L442" s="80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 spans="1:26" ht="15.75" customHeight="1">
      <c r="A443" s="80"/>
      <c r="B443" s="72"/>
      <c r="C443" s="72"/>
      <c r="D443" s="82"/>
      <c r="E443" s="203"/>
      <c r="F443" s="202"/>
      <c r="G443" s="88"/>
      <c r="H443" s="194"/>
      <c r="I443" s="72"/>
      <c r="J443" s="72"/>
      <c r="K443" s="72"/>
      <c r="L443" s="80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 spans="1:26" ht="15.75" customHeight="1">
      <c r="A444" s="80"/>
      <c r="B444" s="72"/>
      <c r="C444" s="72"/>
      <c r="D444" s="82"/>
      <c r="E444" s="203"/>
      <c r="F444" s="202"/>
      <c r="G444" s="88"/>
      <c r="H444" s="194"/>
      <c r="I444" s="72"/>
      <c r="J444" s="72"/>
      <c r="K444" s="72"/>
      <c r="L444" s="80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 spans="1:26" ht="15.75" customHeight="1">
      <c r="A445" s="80"/>
      <c r="B445" s="72"/>
      <c r="C445" s="72"/>
      <c r="D445" s="82"/>
      <c r="E445" s="203"/>
      <c r="F445" s="202"/>
      <c r="G445" s="88"/>
      <c r="H445" s="194"/>
      <c r="I445" s="72"/>
      <c r="J445" s="72"/>
      <c r="K445" s="72"/>
      <c r="L445" s="80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 spans="1:26" ht="15.75" customHeight="1">
      <c r="A446" s="80"/>
      <c r="B446" s="72"/>
      <c r="C446" s="72"/>
      <c r="D446" s="82"/>
      <c r="E446" s="203"/>
      <c r="F446" s="202"/>
      <c r="G446" s="88"/>
      <c r="H446" s="194"/>
      <c r="I446" s="72"/>
      <c r="J446" s="72"/>
      <c r="K446" s="72"/>
      <c r="L446" s="80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 spans="1:26" ht="15.75" customHeight="1">
      <c r="A447" s="80"/>
      <c r="B447" s="72"/>
      <c r="C447" s="72"/>
      <c r="D447" s="82"/>
      <c r="E447" s="203"/>
      <c r="F447" s="202"/>
      <c r="G447" s="88"/>
      <c r="H447" s="194"/>
      <c r="I447" s="72"/>
      <c r="J447" s="72"/>
      <c r="K447" s="72"/>
      <c r="L447" s="80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 spans="1:26" ht="15.75" customHeight="1">
      <c r="A448" s="80"/>
      <c r="B448" s="72"/>
      <c r="C448" s="72"/>
      <c r="D448" s="82"/>
      <c r="E448" s="203"/>
      <c r="F448" s="202"/>
      <c r="G448" s="88"/>
      <c r="H448" s="194"/>
      <c r="I448" s="72"/>
      <c r="J448" s="72"/>
      <c r="K448" s="72"/>
      <c r="L448" s="80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 spans="1:26" ht="15.75" customHeight="1">
      <c r="A449" s="80"/>
      <c r="B449" s="72"/>
      <c r="C449" s="72"/>
      <c r="D449" s="82"/>
      <c r="E449" s="203"/>
      <c r="F449" s="202"/>
      <c r="G449" s="88"/>
      <c r="H449" s="194"/>
      <c r="I449" s="72"/>
      <c r="J449" s="72"/>
      <c r="K449" s="72"/>
      <c r="L449" s="80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 spans="1:26" ht="15.75" customHeight="1">
      <c r="A450" s="80"/>
      <c r="B450" s="72"/>
      <c r="C450" s="72"/>
      <c r="D450" s="82"/>
      <c r="E450" s="203"/>
      <c r="F450" s="202"/>
      <c r="G450" s="88"/>
      <c r="H450" s="194"/>
      <c r="I450" s="72"/>
      <c r="J450" s="72"/>
      <c r="K450" s="72"/>
      <c r="L450" s="80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 spans="1:26" ht="15.75" customHeight="1">
      <c r="A451" s="80"/>
      <c r="B451" s="72"/>
      <c r="C451" s="72"/>
      <c r="D451" s="82"/>
      <c r="E451" s="203"/>
      <c r="F451" s="202"/>
      <c r="G451" s="88"/>
      <c r="H451" s="194"/>
      <c r="I451" s="72"/>
      <c r="J451" s="72"/>
      <c r="K451" s="72"/>
      <c r="L451" s="80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 spans="1:26" ht="15.75" customHeight="1">
      <c r="A452" s="80"/>
      <c r="B452" s="72"/>
      <c r="C452" s="72"/>
      <c r="D452" s="82"/>
      <c r="E452" s="203"/>
      <c r="F452" s="202"/>
      <c r="G452" s="88"/>
      <c r="H452" s="194"/>
      <c r="I452" s="72"/>
      <c r="J452" s="72"/>
      <c r="K452" s="72"/>
      <c r="L452" s="80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 spans="1:26" ht="15.75" customHeight="1">
      <c r="A453" s="80"/>
      <c r="B453" s="72"/>
      <c r="C453" s="72"/>
      <c r="D453" s="82"/>
      <c r="E453" s="203"/>
      <c r="F453" s="202"/>
      <c r="G453" s="88"/>
      <c r="H453" s="194"/>
      <c r="I453" s="72"/>
      <c r="J453" s="72"/>
      <c r="K453" s="72"/>
      <c r="L453" s="80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 spans="1:26" ht="15.75" customHeight="1">
      <c r="A454" s="80"/>
      <c r="B454" s="72"/>
      <c r="C454" s="72"/>
      <c r="D454" s="82"/>
      <c r="E454" s="203"/>
      <c r="F454" s="202"/>
      <c r="G454" s="88"/>
      <c r="H454" s="194"/>
      <c r="I454" s="72"/>
      <c r="J454" s="72"/>
      <c r="K454" s="72"/>
      <c r="L454" s="80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 spans="1:26" ht="15.75" customHeight="1">
      <c r="A455" s="80"/>
      <c r="B455" s="72"/>
      <c r="C455" s="72"/>
      <c r="D455" s="82"/>
      <c r="E455" s="203"/>
      <c r="F455" s="202"/>
      <c r="G455" s="88"/>
      <c r="H455" s="194"/>
      <c r="I455" s="72"/>
      <c r="J455" s="72"/>
      <c r="K455" s="72"/>
      <c r="L455" s="80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 spans="1:26" ht="15.75" customHeight="1">
      <c r="A456" s="80"/>
      <c r="B456" s="72"/>
      <c r="C456" s="72"/>
      <c r="D456" s="82"/>
      <c r="E456" s="203"/>
      <c r="F456" s="202"/>
      <c r="G456" s="88"/>
      <c r="H456" s="194"/>
      <c r="I456" s="72"/>
      <c r="J456" s="72"/>
      <c r="K456" s="72"/>
      <c r="L456" s="80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 spans="1:26" ht="15.75" customHeight="1">
      <c r="A457" s="80"/>
      <c r="B457" s="72"/>
      <c r="C457" s="72"/>
      <c r="D457" s="82"/>
      <c r="E457" s="203"/>
      <c r="F457" s="202"/>
      <c r="G457" s="88"/>
      <c r="H457" s="194"/>
      <c r="I457" s="72"/>
      <c r="J457" s="72"/>
      <c r="K457" s="72"/>
      <c r="L457" s="80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 spans="1:26" ht="15.75" customHeight="1">
      <c r="A458" s="80"/>
      <c r="B458" s="72"/>
      <c r="C458" s="72"/>
      <c r="D458" s="82"/>
      <c r="E458" s="203"/>
      <c r="F458" s="202"/>
      <c r="G458" s="88"/>
      <c r="H458" s="194"/>
      <c r="I458" s="72"/>
      <c r="J458" s="72"/>
      <c r="K458" s="72"/>
      <c r="L458" s="80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 spans="1:26" ht="15.75" customHeight="1">
      <c r="A459" s="80"/>
      <c r="B459" s="72"/>
      <c r="C459" s="72"/>
      <c r="D459" s="82"/>
      <c r="E459" s="203"/>
      <c r="F459" s="202"/>
      <c r="G459" s="88"/>
      <c r="H459" s="194"/>
      <c r="I459" s="72"/>
      <c r="J459" s="72"/>
      <c r="K459" s="72"/>
      <c r="L459" s="80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 spans="1:26" ht="15.75" customHeight="1">
      <c r="A460" s="80"/>
      <c r="B460" s="72"/>
      <c r="C460" s="72"/>
      <c r="D460" s="82"/>
      <c r="E460" s="203"/>
      <c r="F460" s="202"/>
      <c r="G460" s="88"/>
      <c r="H460" s="194"/>
      <c r="I460" s="72"/>
      <c r="J460" s="72"/>
      <c r="K460" s="72"/>
      <c r="L460" s="80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 spans="1:26" ht="15.75" customHeight="1">
      <c r="A461" s="80"/>
      <c r="B461" s="72"/>
      <c r="C461" s="72"/>
      <c r="D461" s="82"/>
      <c r="E461" s="203"/>
      <c r="F461" s="202"/>
      <c r="G461" s="88"/>
      <c r="H461" s="194"/>
      <c r="I461" s="72"/>
      <c r="J461" s="72"/>
      <c r="K461" s="72"/>
      <c r="L461" s="80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 spans="1:26" ht="15.75" customHeight="1">
      <c r="A462" s="80"/>
      <c r="B462" s="72"/>
      <c r="C462" s="72"/>
      <c r="D462" s="82"/>
      <c r="E462" s="203"/>
      <c r="F462" s="202"/>
      <c r="G462" s="88"/>
      <c r="H462" s="194"/>
      <c r="I462" s="72"/>
      <c r="J462" s="72"/>
      <c r="K462" s="72"/>
      <c r="L462" s="80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 spans="1:26" ht="15.75" customHeight="1">
      <c r="A463" s="80"/>
      <c r="B463" s="72"/>
      <c r="C463" s="72"/>
      <c r="D463" s="82"/>
      <c r="E463" s="203"/>
      <c r="F463" s="202"/>
      <c r="G463" s="88"/>
      <c r="H463" s="194"/>
      <c r="I463" s="72"/>
      <c r="J463" s="72"/>
      <c r="K463" s="72"/>
      <c r="L463" s="80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 spans="1:26" ht="15.75" customHeight="1">
      <c r="A464" s="80"/>
      <c r="B464" s="72"/>
      <c r="C464" s="72"/>
      <c r="D464" s="82"/>
      <c r="E464" s="203"/>
      <c r="F464" s="202"/>
      <c r="G464" s="88"/>
      <c r="H464" s="194"/>
      <c r="I464" s="72"/>
      <c r="J464" s="72"/>
      <c r="K464" s="72"/>
      <c r="L464" s="80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 spans="1:26" ht="15.75" customHeight="1">
      <c r="A465" s="80"/>
      <c r="B465" s="72"/>
      <c r="C465" s="72"/>
      <c r="D465" s="82"/>
      <c r="E465" s="203"/>
      <c r="F465" s="202"/>
      <c r="G465" s="88"/>
      <c r="H465" s="194"/>
      <c r="I465" s="72"/>
      <c r="J465" s="72"/>
      <c r="K465" s="72"/>
      <c r="L465" s="80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 spans="1:26" ht="15.75" customHeight="1">
      <c r="A466" s="80"/>
      <c r="B466" s="72"/>
      <c r="C466" s="72"/>
      <c r="D466" s="82"/>
      <c r="E466" s="203"/>
      <c r="F466" s="202"/>
      <c r="G466" s="88"/>
      <c r="H466" s="194"/>
      <c r="I466" s="72"/>
      <c r="J466" s="72"/>
      <c r="K466" s="72"/>
      <c r="L466" s="80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 spans="1:26" ht="15.75" customHeight="1">
      <c r="A467" s="80"/>
      <c r="B467" s="72"/>
      <c r="C467" s="72"/>
      <c r="D467" s="82"/>
      <c r="E467" s="203"/>
      <c r="F467" s="202"/>
      <c r="G467" s="88"/>
      <c r="H467" s="194"/>
      <c r="I467" s="72"/>
      <c r="J467" s="72"/>
      <c r="K467" s="72"/>
      <c r="L467" s="80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 spans="1:26" ht="15.75" customHeight="1">
      <c r="A468" s="80"/>
      <c r="B468" s="72"/>
      <c r="C468" s="72"/>
      <c r="D468" s="82"/>
      <c r="E468" s="203"/>
      <c r="F468" s="202"/>
      <c r="G468" s="88"/>
      <c r="H468" s="194"/>
      <c r="I468" s="72"/>
      <c r="J468" s="72"/>
      <c r="K468" s="72"/>
      <c r="L468" s="80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 spans="1:26" ht="15.75" customHeight="1">
      <c r="A469" s="80"/>
      <c r="B469" s="72"/>
      <c r="C469" s="72"/>
      <c r="D469" s="82"/>
      <c r="E469" s="203"/>
      <c r="F469" s="202"/>
      <c r="G469" s="88"/>
      <c r="H469" s="194"/>
      <c r="I469" s="72"/>
      <c r="J469" s="72"/>
      <c r="K469" s="72"/>
      <c r="L469" s="80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 spans="1:26" ht="15.75" customHeight="1">
      <c r="A470" s="80"/>
      <c r="B470" s="72"/>
      <c r="C470" s="72"/>
      <c r="D470" s="82"/>
      <c r="E470" s="203"/>
      <c r="F470" s="202"/>
      <c r="G470" s="88"/>
      <c r="H470" s="194"/>
      <c r="I470" s="72"/>
      <c r="J470" s="72"/>
      <c r="K470" s="72"/>
      <c r="L470" s="80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 spans="1:26" ht="15.75" customHeight="1">
      <c r="A471" s="80"/>
      <c r="B471" s="72"/>
      <c r="C471" s="72"/>
      <c r="D471" s="82"/>
      <c r="E471" s="203"/>
      <c r="F471" s="202"/>
      <c r="G471" s="88"/>
      <c r="H471" s="194"/>
      <c r="I471" s="72"/>
      <c r="J471" s="72"/>
      <c r="K471" s="72"/>
      <c r="L471" s="80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 spans="1:26" ht="15.75" customHeight="1">
      <c r="A472" s="80"/>
      <c r="B472" s="72"/>
      <c r="C472" s="72"/>
      <c r="D472" s="82"/>
      <c r="E472" s="203"/>
      <c r="F472" s="202"/>
      <c r="G472" s="88"/>
      <c r="H472" s="194"/>
      <c r="I472" s="72"/>
      <c r="J472" s="72"/>
      <c r="K472" s="72"/>
      <c r="L472" s="80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 spans="1:26" ht="15.75" customHeight="1">
      <c r="A473" s="80"/>
      <c r="B473" s="72"/>
      <c r="C473" s="72"/>
      <c r="D473" s="82"/>
      <c r="E473" s="203"/>
      <c r="F473" s="202"/>
      <c r="G473" s="88"/>
      <c r="H473" s="194"/>
      <c r="I473" s="72"/>
      <c r="J473" s="72"/>
      <c r="K473" s="72"/>
      <c r="L473" s="80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 spans="1:26" ht="15.75" customHeight="1">
      <c r="A474" s="80"/>
      <c r="B474" s="72"/>
      <c r="C474" s="72"/>
      <c r="D474" s="82"/>
      <c r="E474" s="203"/>
      <c r="F474" s="202"/>
      <c r="G474" s="88"/>
      <c r="H474" s="194"/>
      <c r="I474" s="72"/>
      <c r="J474" s="72"/>
      <c r="K474" s="72"/>
      <c r="L474" s="80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 spans="1:26" ht="15.75" customHeight="1">
      <c r="A475" s="72"/>
      <c r="B475" s="72"/>
      <c r="C475" s="72"/>
      <c r="D475" s="72"/>
      <c r="E475" s="72"/>
      <c r="F475" s="72"/>
      <c r="G475" s="72"/>
      <c r="H475" s="194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 spans="1:26" ht="15.75" customHeight="1">
      <c r="A476" s="72"/>
      <c r="B476" s="72"/>
      <c r="C476" s="72"/>
      <c r="D476" s="72"/>
      <c r="E476" s="72"/>
      <c r="F476" s="72"/>
      <c r="G476" s="72"/>
      <c r="H476" s="194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 spans="1:26" ht="15.75" customHeight="1">
      <c r="A477" s="72"/>
      <c r="B477" s="72"/>
      <c r="C477" s="72"/>
      <c r="D477" s="72"/>
      <c r="E477" s="72"/>
      <c r="F477" s="72"/>
      <c r="G477" s="72"/>
      <c r="H477" s="194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 spans="1:26" ht="15.75" customHeight="1">
      <c r="A478" s="72"/>
      <c r="B478" s="72"/>
      <c r="C478" s="72"/>
      <c r="D478" s="72"/>
      <c r="E478" s="72"/>
      <c r="F478" s="72"/>
      <c r="G478" s="72"/>
      <c r="H478" s="194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 spans="1:26" ht="15.75" customHeight="1">
      <c r="A479" s="72"/>
      <c r="B479" s="72"/>
      <c r="C479" s="72"/>
      <c r="D479" s="72"/>
      <c r="E479" s="72"/>
      <c r="F479" s="72"/>
      <c r="G479" s="72"/>
      <c r="H479" s="194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 spans="1:26" ht="15.75" customHeight="1">
      <c r="A480" s="72"/>
      <c r="B480" s="72"/>
      <c r="C480" s="72"/>
      <c r="D480" s="72"/>
      <c r="E480" s="72"/>
      <c r="F480" s="72"/>
      <c r="G480" s="72"/>
      <c r="H480" s="194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 spans="1:26" ht="15.75" customHeight="1">
      <c r="A481" s="72"/>
      <c r="B481" s="72"/>
      <c r="C481" s="72"/>
      <c r="D481" s="72"/>
      <c r="E481" s="72"/>
      <c r="F481" s="72"/>
      <c r="G481" s="72"/>
      <c r="H481" s="194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 spans="1:26" ht="15.75" customHeight="1">
      <c r="A482" s="72"/>
      <c r="B482" s="72"/>
      <c r="C482" s="72"/>
      <c r="D482" s="72"/>
      <c r="E482" s="72"/>
      <c r="F482" s="72"/>
      <c r="G482" s="72"/>
      <c r="H482" s="194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 spans="1:26" ht="15.75" customHeight="1">
      <c r="A483" s="72"/>
      <c r="B483" s="72"/>
      <c r="C483" s="72"/>
      <c r="D483" s="72"/>
      <c r="E483" s="72"/>
      <c r="F483" s="72"/>
      <c r="G483" s="72"/>
      <c r="H483" s="194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 spans="1:26" ht="15.75" customHeight="1">
      <c r="A484" s="72"/>
      <c r="B484" s="72"/>
      <c r="C484" s="72"/>
      <c r="D484" s="72"/>
      <c r="E484" s="72"/>
      <c r="F484" s="72"/>
      <c r="G484" s="72"/>
      <c r="H484" s="194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 spans="1:26" ht="15.75" customHeight="1">
      <c r="A485" s="72"/>
      <c r="B485" s="72"/>
      <c r="C485" s="72"/>
      <c r="D485" s="72"/>
      <c r="E485" s="72"/>
      <c r="F485" s="72"/>
      <c r="G485" s="72"/>
      <c r="H485" s="194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 spans="1:26" ht="15.75" customHeight="1">
      <c r="A486" s="72"/>
      <c r="B486" s="72"/>
      <c r="C486" s="72"/>
      <c r="D486" s="72"/>
      <c r="E486" s="72"/>
      <c r="F486" s="72"/>
      <c r="G486" s="72"/>
      <c r="H486" s="194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 spans="1:26" ht="15.75" customHeight="1">
      <c r="A487" s="72"/>
      <c r="B487" s="72"/>
      <c r="C487" s="72"/>
      <c r="D487" s="72"/>
      <c r="E487" s="72"/>
      <c r="F487" s="72"/>
      <c r="G487" s="72"/>
      <c r="H487" s="194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 spans="1:26" ht="15.75" customHeight="1">
      <c r="A488" s="72"/>
      <c r="B488" s="72"/>
      <c r="C488" s="72"/>
      <c r="D488" s="72"/>
      <c r="E488" s="72"/>
      <c r="F488" s="72"/>
      <c r="G488" s="72"/>
      <c r="H488" s="194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 spans="1:26" ht="15.75" customHeight="1">
      <c r="A489" s="72"/>
      <c r="B489" s="72"/>
      <c r="C489" s="72"/>
      <c r="D489" s="72"/>
      <c r="E489" s="72"/>
      <c r="F489" s="72"/>
      <c r="G489" s="72"/>
      <c r="H489" s="194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 spans="1:26" ht="15.75" customHeight="1">
      <c r="A490" s="72"/>
      <c r="B490" s="72"/>
      <c r="C490" s="72"/>
      <c r="D490" s="72"/>
      <c r="E490" s="72"/>
      <c r="F490" s="72"/>
      <c r="G490" s="72"/>
      <c r="H490" s="194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 spans="1:26" ht="15.75" customHeight="1">
      <c r="A491" s="72"/>
      <c r="B491" s="72"/>
      <c r="C491" s="72"/>
      <c r="D491" s="72"/>
      <c r="E491" s="72"/>
      <c r="F491" s="72"/>
      <c r="G491" s="72"/>
      <c r="H491" s="194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 spans="1:26" ht="15.75" customHeight="1">
      <c r="A492" s="72"/>
      <c r="B492" s="72"/>
      <c r="C492" s="72"/>
      <c r="D492" s="72"/>
      <c r="E492" s="72"/>
      <c r="F492" s="72"/>
      <c r="G492" s="72"/>
      <c r="H492" s="194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 spans="1:26" ht="15.75" customHeight="1">
      <c r="A493" s="72"/>
      <c r="B493" s="72"/>
      <c r="C493" s="72"/>
      <c r="D493" s="72"/>
      <c r="E493" s="72"/>
      <c r="F493" s="72"/>
      <c r="G493" s="72"/>
      <c r="H493" s="194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 spans="1:26" ht="15.75" customHeight="1">
      <c r="A494" s="72"/>
      <c r="B494" s="72"/>
      <c r="C494" s="72"/>
      <c r="D494" s="72"/>
      <c r="E494" s="72"/>
      <c r="F494" s="72"/>
      <c r="G494" s="72"/>
      <c r="H494" s="194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 spans="1:26" ht="15.75" customHeight="1">
      <c r="A495" s="72"/>
      <c r="B495" s="72"/>
      <c r="C495" s="72"/>
      <c r="D495" s="72"/>
      <c r="E495" s="72"/>
      <c r="F495" s="72"/>
      <c r="G495" s="72"/>
      <c r="H495" s="194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 spans="1:26" ht="15.75" customHeight="1">
      <c r="A496" s="72"/>
      <c r="B496" s="72"/>
      <c r="C496" s="72"/>
      <c r="D496" s="72"/>
      <c r="E496" s="72"/>
      <c r="F496" s="72"/>
      <c r="G496" s="72"/>
      <c r="H496" s="194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 spans="1:26" ht="15.75" customHeight="1">
      <c r="A497" s="72"/>
      <c r="B497" s="72"/>
      <c r="C497" s="72"/>
      <c r="D497" s="72"/>
      <c r="E497" s="72"/>
      <c r="F497" s="72"/>
      <c r="G497" s="72"/>
      <c r="H497" s="194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 spans="1:26" ht="15.75" customHeight="1">
      <c r="A498" s="72"/>
      <c r="B498" s="72"/>
      <c r="C498" s="72"/>
      <c r="D498" s="72"/>
      <c r="E498" s="72"/>
      <c r="F498" s="72"/>
      <c r="G498" s="72"/>
      <c r="H498" s="194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 spans="1:26" ht="15.75" customHeight="1">
      <c r="A499" s="72"/>
      <c r="B499" s="72"/>
      <c r="C499" s="72"/>
      <c r="D499" s="72"/>
      <c r="E499" s="72"/>
      <c r="F499" s="72"/>
      <c r="G499" s="72"/>
      <c r="H499" s="194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 spans="1:26" ht="15.75" customHeight="1">
      <c r="A500" s="72"/>
      <c r="B500" s="72"/>
      <c r="C500" s="72"/>
      <c r="D500" s="72"/>
      <c r="E500" s="72"/>
      <c r="F500" s="72"/>
      <c r="G500" s="72"/>
      <c r="H500" s="194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 spans="1:26" ht="15.75" customHeight="1">
      <c r="A501" s="72"/>
      <c r="B501" s="72"/>
      <c r="C501" s="72"/>
      <c r="D501" s="72"/>
      <c r="E501" s="72"/>
      <c r="F501" s="72"/>
      <c r="G501" s="72"/>
      <c r="H501" s="194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 spans="1:26" ht="15.75" customHeight="1">
      <c r="A502" s="72"/>
      <c r="B502" s="72"/>
      <c r="C502" s="72"/>
      <c r="D502" s="72"/>
      <c r="E502" s="72"/>
      <c r="F502" s="72"/>
      <c r="G502" s="72"/>
      <c r="H502" s="194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 spans="1:26" ht="15.75" customHeight="1">
      <c r="A503" s="72"/>
      <c r="B503" s="72"/>
      <c r="C503" s="72"/>
      <c r="D503" s="72"/>
      <c r="E503" s="72"/>
      <c r="F503" s="72"/>
      <c r="G503" s="72"/>
      <c r="H503" s="194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 spans="1:26" ht="15.75" customHeight="1">
      <c r="A504" s="72"/>
      <c r="B504" s="72"/>
      <c r="C504" s="72"/>
      <c r="D504" s="72"/>
      <c r="E504" s="72"/>
      <c r="F504" s="72"/>
      <c r="G504" s="72"/>
      <c r="H504" s="194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 spans="1:26" ht="15.75" customHeight="1">
      <c r="A505" s="72"/>
      <c r="B505" s="72"/>
      <c r="C505" s="72"/>
      <c r="D505" s="72"/>
      <c r="E505" s="72"/>
      <c r="F505" s="72"/>
      <c r="G505" s="72"/>
      <c r="H505" s="194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 spans="1:26" ht="15.75" customHeight="1">
      <c r="A506" s="72"/>
      <c r="B506" s="72"/>
      <c r="C506" s="72"/>
      <c r="D506" s="72"/>
      <c r="E506" s="72"/>
      <c r="F506" s="72"/>
      <c r="G506" s="72"/>
      <c r="H506" s="194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 spans="1:26" ht="15.75" customHeight="1">
      <c r="A507" s="72"/>
      <c r="B507" s="72"/>
      <c r="C507" s="72"/>
      <c r="D507" s="72"/>
      <c r="E507" s="72"/>
      <c r="F507" s="72"/>
      <c r="G507" s="72"/>
      <c r="H507" s="194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 spans="1:26" ht="15.75" customHeight="1">
      <c r="A508" s="72"/>
      <c r="B508" s="72"/>
      <c r="C508" s="72"/>
      <c r="D508" s="72"/>
      <c r="E508" s="72"/>
      <c r="F508" s="72"/>
      <c r="G508" s="72"/>
      <c r="H508" s="194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 spans="1:26" ht="15.75" customHeight="1">
      <c r="A509" s="72"/>
      <c r="B509" s="72"/>
      <c r="C509" s="72"/>
      <c r="D509" s="72"/>
      <c r="E509" s="72"/>
      <c r="F509" s="72"/>
      <c r="G509" s="72"/>
      <c r="H509" s="194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 spans="1:26" ht="15.75" customHeight="1">
      <c r="A510" s="72"/>
      <c r="B510" s="72"/>
      <c r="C510" s="72"/>
      <c r="D510" s="72"/>
      <c r="E510" s="72"/>
      <c r="F510" s="72"/>
      <c r="G510" s="72"/>
      <c r="H510" s="194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 spans="1:26" ht="15.75" customHeight="1">
      <c r="A511" s="72"/>
      <c r="B511" s="72"/>
      <c r="C511" s="72"/>
      <c r="D511" s="72"/>
      <c r="E511" s="72"/>
      <c r="F511" s="72"/>
      <c r="G511" s="72"/>
      <c r="H511" s="194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 spans="1:26" ht="15.75" customHeight="1">
      <c r="A512" s="72"/>
      <c r="B512" s="72"/>
      <c r="C512" s="72"/>
      <c r="D512" s="72"/>
      <c r="E512" s="72"/>
      <c r="F512" s="72"/>
      <c r="G512" s="72"/>
      <c r="H512" s="194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 spans="1:26" ht="15.75" customHeight="1">
      <c r="A513" s="72"/>
      <c r="B513" s="72"/>
      <c r="C513" s="72"/>
      <c r="D513" s="72"/>
      <c r="E513" s="72"/>
      <c r="F513" s="72"/>
      <c r="G513" s="72"/>
      <c r="H513" s="194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 spans="1:26" ht="15.75" customHeight="1">
      <c r="A514" s="72"/>
      <c r="B514" s="72"/>
      <c r="C514" s="72"/>
      <c r="D514" s="72"/>
      <c r="E514" s="72"/>
      <c r="F514" s="72"/>
      <c r="G514" s="72"/>
      <c r="H514" s="194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 spans="1:26" ht="15.75" customHeight="1">
      <c r="A515" s="72"/>
      <c r="B515" s="72"/>
      <c r="C515" s="72"/>
      <c r="D515" s="72"/>
      <c r="E515" s="72"/>
      <c r="F515" s="72"/>
      <c r="G515" s="72"/>
      <c r="H515" s="194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 spans="1:26" ht="15.75" customHeight="1">
      <c r="A516" s="72"/>
      <c r="B516" s="72"/>
      <c r="C516" s="72"/>
      <c r="D516" s="72"/>
      <c r="E516" s="72"/>
      <c r="F516" s="72"/>
      <c r="G516" s="72"/>
      <c r="H516" s="194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 spans="1:26" ht="15.75" customHeight="1">
      <c r="A517" s="72"/>
      <c r="B517" s="72"/>
      <c r="C517" s="72"/>
      <c r="D517" s="72"/>
      <c r="E517" s="72"/>
      <c r="F517" s="72"/>
      <c r="G517" s="72"/>
      <c r="H517" s="194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 spans="1:26" ht="15.75" customHeight="1">
      <c r="A518" s="72"/>
      <c r="B518" s="72"/>
      <c r="C518" s="72"/>
      <c r="D518" s="72"/>
      <c r="E518" s="72"/>
      <c r="F518" s="72"/>
      <c r="G518" s="72"/>
      <c r="H518" s="194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 spans="1:26" ht="15.75" customHeight="1">
      <c r="A519" s="72"/>
      <c r="B519" s="72"/>
      <c r="C519" s="72"/>
      <c r="D519" s="72"/>
      <c r="E519" s="72"/>
      <c r="F519" s="72"/>
      <c r="G519" s="72"/>
      <c r="H519" s="194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 spans="1:26" ht="15.75" customHeight="1">
      <c r="A520" s="72"/>
      <c r="B520" s="72"/>
      <c r="C520" s="72"/>
      <c r="D520" s="72"/>
      <c r="E520" s="72"/>
      <c r="F520" s="72"/>
      <c r="G520" s="72"/>
      <c r="H520" s="194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 spans="1:26" ht="15.75" customHeight="1">
      <c r="A521" s="72"/>
      <c r="B521" s="72"/>
      <c r="C521" s="72"/>
      <c r="D521" s="72"/>
      <c r="E521" s="72"/>
      <c r="F521" s="72"/>
      <c r="G521" s="72"/>
      <c r="H521" s="194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 spans="1:26" ht="15.75" customHeight="1">
      <c r="A522" s="72"/>
      <c r="B522" s="72"/>
      <c r="C522" s="72"/>
      <c r="D522" s="72"/>
      <c r="E522" s="72"/>
      <c r="F522" s="72"/>
      <c r="G522" s="72"/>
      <c r="H522" s="194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 spans="1:26" ht="15.75" customHeight="1">
      <c r="A523" s="72"/>
      <c r="B523" s="72"/>
      <c r="C523" s="72"/>
      <c r="D523" s="72"/>
      <c r="E523" s="72"/>
      <c r="F523" s="72"/>
      <c r="G523" s="72"/>
      <c r="H523" s="194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 spans="1:26" ht="15.75" customHeight="1">
      <c r="A524" s="72"/>
      <c r="B524" s="72"/>
      <c r="C524" s="72"/>
      <c r="D524" s="72"/>
      <c r="E524" s="72"/>
      <c r="F524" s="72"/>
      <c r="G524" s="72"/>
      <c r="H524" s="194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 spans="1:26" ht="15.75" customHeight="1">
      <c r="A525" s="72"/>
      <c r="B525" s="72"/>
      <c r="C525" s="72"/>
      <c r="D525" s="72"/>
      <c r="E525" s="72"/>
      <c r="F525" s="72"/>
      <c r="G525" s="72"/>
      <c r="H525" s="194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 spans="1:26" ht="15.75" customHeight="1">
      <c r="A526" s="72"/>
      <c r="B526" s="72"/>
      <c r="C526" s="72"/>
      <c r="D526" s="72"/>
      <c r="E526" s="72"/>
      <c r="F526" s="72"/>
      <c r="G526" s="72"/>
      <c r="H526" s="194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 spans="1:26" ht="15.75" customHeight="1">
      <c r="A527" s="72"/>
      <c r="B527" s="72"/>
      <c r="C527" s="72"/>
      <c r="D527" s="72"/>
      <c r="E527" s="72"/>
      <c r="F527" s="72"/>
      <c r="G527" s="72"/>
      <c r="H527" s="194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 spans="1:26" ht="15.75" customHeight="1">
      <c r="A528" s="72"/>
      <c r="B528" s="72"/>
      <c r="C528" s="72"/>
      <c r="D528" s="72"/>
      <c r="E528" s="72"/>
      <c r="F528" s="72"/>
      <c r="G528" s="72"/>
      <c r="H528" s="194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 spans="1:26" ht="15.75" customHeight="1">
      <c r="A529" s="72"/>
      <c r="B529" s="72"/>
      <c r="C529" s="72"/>
      <c r="D529" s="72"/>
      <c r="E529" s="72"/>
      <c r="F529" s="72"/>
      <c r="G529" s="72"/>
      <c r="H529" s="194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 spans="1:26" ht="15.75" customHeight="1">
      <c r="A530" s="72"/>
      <c r="B530" s="72"/>
      <c r="C530" s="72"/>
      <c r="D530" s="72"/>
      <c r="E530" s="72"/>
      <c r="F530" s="72"/>
      <c r="G530" s="72"/>
      <c r="H530" s="194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 spans="1:26" ht="15.75" customHeight="1">
      <c r="A531" s="72"/>
      <c r="B531" s="72"/>
      <c r="C531" s="72"/>
      <c r="D531" s="72"/>
      <c r="E531" s="72"/>
      <c r="F531" s="72"/>
      <c r="G531" s="72"/>
      <c r="H531" s="194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 spans="1:26" ht="15.75" customHeight="1">
      <c r="A532" s="72"/>
      <c r="B532" s="72"/>
      <c r="C532" s="72"/>
      <c r="D532" s="72"/>
      <c r="E532" s="72"/>
      <c r="F532" s="72"/>
      <c r="G532" s="72"/>
      <c r="H532" s="194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 spans="1:26" ht="15.75" customHeight="1">
      <c r="A533" s="72"/>
      <c r="B533" s="72"/>
      <c r="C533" s="72"/>
      <c r="D533" s="72"/>
      <c r="E533" s="72"/>
      <c r="F533" s="72"/>
      <c r="G533" s="72"/>
      <c r="H533" s="194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 spans="1:26" ht="15.75" customHeight="1">
      <c r="A534" s="72"/>
      <c r="B534" s="72"/>
      <c r="C534" s="72"/>
      <c r="D534" s="72"/>
      <c r="E534" s="72"/>
      <c r="F534" s="72"/>
      <c r="G534" s="72"/>
      <c r="H534" s="194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 spans="1:26" ht="15.75" customHeight="1">
      <c r="A535" s="72"/>
      <c r="B535" s="72"/>
      <c r="C535" s="72"/>
      <c r="D535" s="72"/>
      <c r="E535" s="72"/>
      <c r="F535" s="72"/>
      <c r="G535" s="72"/>
      <c r="H535" s="194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 spans="1:26" ht="15.75" customHeight="1">
      <c r="A536" s="72"/>
      <c r="B536" s="72"/>
      <c r="C536" s="72"/>
      <c r="D536" s="72"/>
      <c r="E536" s="72"/>
      <c r="F536" s="72"/>
      <c r="G536" s="72"/>
      <c r="H536" s="194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 spans="1:26" ht="15.75" customHeight="1">
      <c r="A537" s="72"/>
      <c r="B537" s="72"/>
      <c r="C537" s="72"/>
      <c r="D537" s="72"/>
      <c r="E537" s="72"/>
      <c r="F537" s="72"/>
      <c r="G537" s="72"/>
      <c r="H537" s="194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 spans="1:26" ht="15.75" customHeight="1">
      <c r="A538" s="72"/>
      <c r="B538" s="72"/>
      <c r="C538" s="72"/>
      <c r="D538" s="72"/>
      <c r="E538" s="72"/>
      <c r="F538" s="72"/>
      <c r="G538" s="72"/>
      <c r="H538" s="194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 spans="1:26" ht="15.75" customHeight="1">
      <c r="A539" s="72"/>
      <c r="B539" s="72"/>
      <c r="C539" s="72"/>
      <c r="D539" s="72"/>
      <c r="E539" s="72"/>
      <c r="F539" s="72"/>
      <c r="G539" s="72"/>
      <c r="H539" s="194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 spans="1:26" ht="15.75" customHeight="1">
      <c r="A540" s="72"/>
      <c r="B540" s="72"/>
      <c r="C540" s="72"/>
      <c r="D540" s="72"/>
      <c r="E540" s="72"/>
      <c r="F540" s="72"/>
      <c r="G540" s="72"/>
      <c r="H540" s="194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 spans="1:26" ht="15.75" customHeight="1">
      <c r="A541" s="72"/>
      <c r="B541" s="72"/>
      <c r="C541" s="72"/>
      <c r="D541" s="72"/>
      <c r="E541" s="72"/>
      <c r="F541" s="72"/>
      <c r="G541" s="72"/>
      <c r="H541" s="194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 spans="1:26" ht="15.75" customHeight="1">
      <c r="A542" s="72"/>
      <c r="B542" s="72"/>
      <c r="C542" s="72"/>
      <c r="D542" s="72"/>
      <c r="E542" s="72"/>
      <c r="F542" s="72"/>
      <c r="G542" s="72"/>
      <c r="H542" s="194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 spans="1:26" ht="15.75" customHeight="1">
      <c r="A543" s="72"/>
      <c r="B543" s="72"/>
      <c r="C543" s="72"/>
      <c r="D543" s="72"/>
      <c r="E543" s="72"/>
      <c r="F543" s="72"/>
      <c r="G543" s="72"/>
      <c r="H543" s="194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 spans="1:26" ht="15.75" customHeight="1">
      <c r="A544" s="72"/>
      <c r="B544" s="72"/>
      <c r="C544" s="72"/>
      <c r="D544" s="72"/>
      <c r="E544" s="72"/>
      <c r="F544" s="72"/>
      <c r="G544" s="72"/>
      <c r="H544" s="194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 spans="1:26" ht="15.75" customHeight="1">
      <c r="A545" s="72"/>
      <c r="B545" s="72"/>
      <c r="C545" s="72"/>
      <c r="D545" s="72"/>
      <c r="E545" s="72"/>
      <c r="F545" s="72"/>
      <c r="G545" s="72"/>
      <c r="H545" s="194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 spans="1:26" ht="15.75" customHeight="1">
      <c r="A546" s="72"/>
      <c r="B546" s="72"/>
      <c r="C546" s="72"/>
      <c r="D546" s="72"/>
      <c r="E546" s="72"/>
      <c r="F546" s="72"/>
      <c r="G546" s="72"/>
      <c r="H546" s="194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 spans="1:26" ht="15.75" customHeight="1">
      <c r="A547" s="72"/>
      <c r="B547" s="72"/>
      <c r="C547" s="72"/>
      <c r="D547" s="72"/>
      <c r="E547" s="72"/>
      <c r="F547" s="72"/>
      <c r="G547" s="72"/>
      <c r="H547" s="194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 spans="1:26" ht="15.75" customHeight="1">
      <c r="A548" s="72"/>
      <c r="B548" s="72"/>
      <c r="C548" s="72"/>
      <c r="D548" s="72"/>
      <c r="E548" s="72"/>
      <c r="F548" s="72"/>
      <c r="G548" s="72"/>
      <c r="H548" s="194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 spans="1:26" ht="15.75" customHeight="1">
      <c r="A549" s="72"/>
      <c r="B549" s="72"/>
      <c r="C549" s="72"/>
      <c r="D549" s="72"/>
      <c r="E549" s="72"/>
      <c r="F549" s="72"/>
      <c r="G549" s="72"/>
      <c r="H549" s="194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 spans="1:26" ht="15.75" customHeight="1">
      <c r="A550" s="72"/>
      <c r="B550" s="72"/>
      <c r="C550" s="72"/>
      <c r="D550" s="72"/>
      <c r="E550" s="72"/>
      <c r="F550" s="72"/>
      <c r="G550" s="72"/>
      <c r="H550" s="194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 spans="1:26" ht="15.75" customHeight="1">
      <c r="A551" s="72"/>
      <c r="B551" s="72"/>
      <c r="C551" s="72"/>
      <c r="D551" s="72"/>
      <c r="E551" s="72"/>
      <c r="F551" s="72"/>
      <c r="G551" s="72"/>
      <c r="H551" s="194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 spans="1:26" ht="15.75" customHeight="1">
      <c r="A552" s="72"/>
      <c r="B552" s="72"/>
      <c r="C552" s="72"/>
      <c r="D552" s="72"/>
      <c r="E552" s="72"/>
      <c r="F552" s="72"/>
      <c r="G552" s="72"/>
      <c r="H552" s="194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 spans="1:26" ht="15.75" customHeight="1">
      <c r="A553" s="72"/>
      <c r="B553" s="72"/>
      <c r="C553" s="72"/>
      <c r="D553" s="72"/>
      <c r="E553" s="72"/>
      <c r="F553" s="72"/>
      <c r="G553" s="72"/>
      <c r="H553" s="194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 spans="1:26" ht="15.75" customHeight="1">
      <c r="A554" s="72"/>
      <c r="B554" s="72"/>
      <c r="C554" s="72"/>
      <c r="D554" s="72"/>
      <c r="E554" s="72"/>
      <c r="F554" s="72"/>
      <c r="G554" s="72"/>
      <c r="H554" s="194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 spans="1:26" ht="15.75" customHeight="1">
      <c r="A555" s="72"/>
      <c r="B555" s="72"/>
      <c r="C555" s="72"/>
      <c r="D555" s="72"/>
      <c r="E555" s="72"/>
      <c r="F555" s="72"/>
      <c r="G555" s="72"/>
      <c r="H555" s="194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 spans="1:26" ht="15.75" customHeight="1">
      <c r="A556" s="72"/>
      <c r="B556" s="72"/>
      <c r="C556" s="72"/>
      <c r="D556" s="72"/>
      <c r="E556" s="72"/>
      <c r="F556" s="72"/>
      <c r="G556" s="72"/>
      <c r="H556" s="194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 spans="1:26" ht="15.75" customHeight="1">
      <c r="A557" s="72"/>
      <c r="B557" s="72"/>
      <c r="C557" s="72"/>
      <c r="D557" s="72"/>
      <c r="E557" s="72"/>
      <c r="F557" s="72"/>
      <c r="G557" s="72"/>
      <c r="H557" s="194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 spans="1:26" ht="15.75" customHeight="1">
      <c r="A558" s="72"/>
      <c r="B558" s="72"/>
      <c r="C558" s="72"/>
      <c r="D558" s="72"/>
      <c r="E558" s="72"/>
      <c r="F558" s="72"/>
      <c r="G558" s="72"/>
      <c r="H558" s="194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 spans="1:26" ht="15.75" customHeight="1">
      <c r="A559" s="72"/>
      <c r="B559" s="72"/>
      <c r="C559" s="72"/>
      <c r="D559" s="72"/>
      <c r="E559" s="72"/>
      <c r="F559" s="72"/>
      <c r="G559" s="72"/>
      <c r="H559" s="194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 spans="1:26" ht="15.75" customHeight="1">
      <c r="A560" s="72"/>
      <c r="B560" s="72"/>
      <c r="C560" s="72"/>
      <c r="D560" s="72"/>
      <c r="E560" s="72"/>
      <c r="F560" s="72"/>
      <c r="G560" s="72"/>
      <c r="H560" s="194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 spans="1:26" ht="15.75" customHeight="1">
      <c r="A561" s="72"/>
      <c r="B561" s="72"/>
      <c r="C561" s="72"/>
      <c r="D561" s="72"/>
      <c r="E561" s="72"/>
      <c r="F561" s="72"/>
      <c r="G561" s="72"/>
      <c r="H561" s="194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 spans="1:26" ht="15.75" customHeight="1">
      <c r="A562" s="72"/>
      <c r="B562" s="72"/>
      <c r="C562" s="72"/>
      <c r="D562" s="72"/>
      <c r="E562" s="72"/>
      <c r="F562" s="72"/>
      <c r="G562" s="72"/>
      <c r="H562" s="194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 spans="1:26" ht="15.75" customHeight="1">
      <c r="A563" s="72"/>
      <c r="B563" s="72"/>
      <c r="C563" s="72"/>
      <c r="D563" s="72"/>
      <c r="E563" s="72"/>
      <c r="F563" s="72"/>
      <c r="G563" s="72"/>
      <c r="H563" s="194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 spans="1:26" ht="15.75" customHeight="1">
      <c r="A564" s="72"/>
      <c r="B564" s="72"/>
      <c r="C564" s="72"/>
      <c r="D564" s="72"/>
      <c r="E564" s="72"/>
      <c r="F564" s="72"/>
      <c r="G564" s="72"/>
      <c r="H564" s="194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 spans="1:26" ht="15.75" customHeight="1">
      <c r="A565" s="72"/>
      <c r="B565" s="72"/>
      <c r="C565" s="72"/>
      <c r="D565" s="72"/>
      <c r="E565" s="72"/>
      <c r="F565" s="72"/>
      <c r="G565" s="72"/>
      <c r="H565" s="194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 spans="1:26" ht="15.75" customHeight="1">
      <c r="A566" s="72"/>
      <c r="B566" s="72"/>
      <c r="C566" s="72"/>
      <c r="D566" s="72"/>
      <c r="E566" s="72"/>
      <c r="F566" s="72"/>
      <c r="G566" s="72"/>
      <c r="H566" s="194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 spans="1:26" ht="15.75" customHeight="1">
      <c r="A567" s="72"/>
      <c r="B567" s="72"/>
      <c r="C567" s="72"/>
      <c r="D567" s="72"/>
      <c r="E567" s="72"/>
      <c r="F567" s="72"/>
      <c r="G567" s="72"/>
      <c r="H567" s="194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 spans="1:26" ht="15.75" customHeight="1">
      <c r="A568" s="72"/>
      <c r="B568" s="72"/>
      <c r="C568" s="72"/>
      <c r="D568" s="72"/>
      <c r="E568" s="72"/>
      <c r="F568" s="72"/>
      <c r="G568" s="72"/>
      <c r="H568" s="194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 spans="1:26" ht="15.75" customHeight="1">
      <c r="A569" s="72"/>
      <c r="B569" s="72"/>
      <c r="C569" s="72"/>
      <c r="D569" s="72"/>
      <c r="E569" s="72"/>
      <c r="F569" s="72"/>
      <c r="G569" s="72"/>
      <c r="H569" s="194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 spans="1:26" ht="15.75" customHeight="1">
      <c r="A570" s="72"/>
      <c r="B570" s="72"/>
      <c r="C570" s="72"/>
      <c r="D570" s="72"/>
      <c r="E570" s="72"/>
      <c r="F570" s="72"/>
      <c r="G570" s="72"/>
      <c r="H570" s="194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 spans="1:26" ht="15.75" customHeight="1">
      <c r="A571" s="72"/>
      <c r="B571" s="72"/>
      <c r="C571" s="72"/>
      <c r="D571" s="72"/>
      <c r="E571" s="72"/>
      <c r="F571" s="72"/>
      <c r="G571" s="72"/>
      <c r="H571" s="194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 spans="1:26" ht="15.75" customHeight="1">
      <c r="A572" s="72"/>
      <c r="B572" s="72"/>
      <c r="C572" s="72"/>
      <c r="D572" s="72"/>
      <c r="E572" s="72"/>
      <c r="F572" s="72"/>
      <c r="G572" s="72"/>
      <c r="H572" s="194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 spans="1:26" ht="15.75" customHeight="1">
      <c r="A573" s="72"/>
      <c r="B573" s="72"/>
      <c r="C573" s="72"/>
      <c r="D573" s="72"/>
      <c r="E573" s="72"/>
      <c r="F573" s="72"/>
      <c r="G573" s="72"/>
      <c r="H573" s="194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 spans="1:26" ht="15.75" customHeight="1">
      <c r="A574" s="72"/>
      <c r="B574" s="72"/>
      <c r="C574" s="72"/>
      <c r="D574" s="72"/>
      <c r="E574" s="72"/>
      <c r="F574" s="72"/>
      <c r="G574" s="72"/>
      <c r="H574" s="194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 spans="1:26" ht="15.75" customHeight="1">
      <c r="A575" s="72"/>
      <c r="B575" s="72"/>
      <c r="C575" s="72"/>
      <c r="D575" s="72"/>
      <c r="E575" s="72"/>
      <c r="F575" s="72"/>
      <c r="G575" s="72"/>
      <c r="H575" s="194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 spans="1:26" ht="15.75" customHeight="1">
      <c r="A576" s="72"/>
      <c r="B576" s="72"/>
      <c r="C576" s="72"/>
      <c r="D576" s="72"/>
      <c r="E576" s="72"/>
      <c r="F576" s="72"/>
      <c r="G576" s="72"/>
      <c r="H576" s="194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 spans="1:26" ht="15.75" customHeight="1">
      <c r="A577" s="72"/>
      <c r="B577" s="72"/>
      <c r="C577" s="72"/>
      <c r="D577" s="72"/>
      <c r="E577" s="72"/>
      <c r="F577" s="72"/>
      <c r="G577" s="72"/>
      <c r="H577" s="194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 spans="1:26" ht="15.75" customHeight="1">
      <c r="A578" s="72"/>
      <c r="B578" s="72"/>
      <c r="C578" s="72"/>
      <c r="D578" s="72"/>
      <c r="E578" s="72"/>
      <c r="F578" s="72"/>
      <c r="G578" s="72"/>
      <c r="H578" s="194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 spans="1:26" ht="15.75" customHeight="1">
      <c r="A579" s="72"/>
      <c r="B579" s="72"/>
      <c r="C579" s="72"/>
      <c r="D579" s="72"/>
      <c r="E579" s="72"/>
      <c r="F579" s="72"/>
      <c r="G579" s="72"/>
      <c r="H579" s="194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 spans="1:26" ht="15.75" customHeight="1">
      <c r="A580" s="72"/>
      <c r="B580" s="72"/>
      <c r="C580" s="72"/>
      <c r="D580" s="72"/>
      <c r="E580" s="72"/>
      <c r="F580" s="72"/>
      <c r="G580" s="72"/>
      <c r="H580" s="194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 spans="1:26" ht="15.75" customHeight="1">
      <c r="A581" s="72"/>
      <c r="B581" s="72"/>
      <c r="C581" s="72"/>
      <c r="D581" s="72"/>
      <c r="E581" s="72"/>
      <c r="F581" s="72"/>
      <c r="G581" s="72"/>
      <c r="H581" s="194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spans="1:26" ht="15.75" customHeight="1">
      <c r="A582" s="72"/>
      <c r="B582" s="72"/>
      <c r="C582" s="72"/>
      <c r="D582" s="72"/>
      <c r="E582" s="72"/>
      <c r="F582" s="72"/>
      <c r="G582" s="72"/>
      <c r="H582" s="194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spans="1:26" ht="15.75" customHeight="1">
      <c r="A583" s="72"/>
      <c r="B583" s="72"/>
      <c r="C583" s="72"/>
      <c r="D583" s="72"/>
      <c r="E583" s="72"/>
      <c r="F583" s="72"/>
      <c r="G583" s="72"/>
      <c r="H583" s="194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spans="1:26" ht="15.75" customHeight="1">
      <c r="A584" s="72"/>
      <c r="B584" s="72"/>
      <c r="C584" s="72"/>
      <c r="D584" s="72"/>
      <c r="E584" s="72"/>
      <c r="F584" s="72"/>
      <c r="G584" s="72"/>
      <c r="H584" s="194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spans="1:26" ht="15.75" customHeight="1">
      <c r="A585" s="72"/>
      <c r="B585" s="72"/>
      <c r="C585" s="72"/>
      <c r="D585" s="72"/>
      <c r="E585" s="72"/>
      <c r="F585" s="72"/>
      <c r="G585" s="72"/>
      <c r="H585" s="194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spans="1:26" ht="15.75" customHeight="1">
      <c r="A586" s="72"/>
      <c r="B586" s="72"/>
      <c r="C586" s="72"/>
      <c r="D586" s="72"/>
      <c r="E586" s="72"/>
      <c r="F586" s="72"/>
      <c r="G586" s="72"/>
      <c r="H586" s="194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spans="1:26" ht="15.75" customHeight="1">
      <c r="A587" s="72"/>
      <c r="B587" s="72"/>
      <c r="C587" s="72"/>
      <c r="D587" s="72"/>
      <c r="E587" s="72"/>
      <c r="F587" s="72"/>
      <c r="G587" s="72"/>
      <c r="H587" s="194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spans="1:26" ht="15.75" customHeight="1">
      <c r="A588" s="72"/>
      <c r="B588" s="72"/>
      <c r="C588" s="72"/>
      <c r="D588" s="72"/>
      <c r="E588" s="72"/>
      <c r="F588" s="72"/>
      <c r="G588" s="72"/>
      <c r="H588" s="194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spans="1:26" ht="15.75" customHeight="1">
      <c r="A589" s="72"/>
      <c r="B589" s="72"/>
      <c r="C589" s="72"/>
      <c r="D589" s="72"/>
      <c r="E589" s="72"/>
      <c r="F589" s="72"/>
      <c r="G589" s="72"/>
      <c r="H589" s="194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spans="1:26" ht="15.75" customHeight="1">
      <c r="A590" s="72"/>
      <c r="B590" s="72"/>
      <c r="C590" s="72"/>
      <c r="D590" s="72"/>
      <c r="E590" s="72"/>
      <c r="F590" s="72"/>
      <c r="G590" s="72"/>
      <c r="H590" s="194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spans="1:26" ht="15.75" customHeight="1">
      <c r="A591" s="72"/>
      <c r="B591" s="72"/>
      <c r="C591" s="72"/>
      <c r="D591" s="72"/>
      <c r="E591" s="72"/>
      <c r="F591" s="72"/>
      <c r="G591" s="72"/>
      <c r="H591" s="194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spans="1:26" ht="15.75" customHeight="1">
      <c r="A592" s="72"/>
      <c r="B592" s="72"/>
      <c r="C592" s="72"/>
      <c r="D592" s="72"/>
      <c r="E592" s="72"/>
      <c r="F592" s="72"/>
      <c r="G592" s="72"/>
      <c r="H592" s="194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spans="1:26" ht="15.75" customHeight="1">
      <c r="A593" s="72"/>
      <c r="B593" s="72"/>
      <c r="C593" s="72"/>
      <c r="D593" s="72"/>
      <c r="E593" s="72"/>
      <c r="F593" s="72"/>
      <c r="G593" s="72"/>
      <c r="H593" s="194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spans="1:26" ht="15.75" customHeight="1">
      <c r="A594" s="72"/>
      <c r="B594" s="72"/>
      <c r="C594" s="72"/>
      <c r="D594" s="72"/>
      <c r="E594" s="72"/>
      <c r="F594" s="72"/>
      <c r="G594" s="72"/>
      <c r="H594" s="194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spans="1:26" ht="15.75" customHeight="1">
      <c r="A595" s="72"/>
      <c r="B595" s="72"/>
      <c r="C595" s="72"/>
      <c r="D595" s="72"/>
      <c r="E595" s="72"/>
      <c r="F595" s="72"/>
      <c r="G595" s="72"/>
      <c r="H595" s="194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spans="1:26" ht="15.75" customHeight="1">
      <c r="A596" s="72"/>
      <c r="B596" s="72"/>
      <c r="C596" s="72"/>
      <c r="D596" s="72"/>
      <c r="E596" s="72"/>
      <c r="F596" s="72"/>
      <c r="G596" s="72"/>
      <c r="H596" s="194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spans="1:26" ht="15.75" customHeight="1">
      <c r="A597" s="72"/>
      <c r="B597" s="72"/>
      <c r="C597" s="72"/>
      <c r="D597" s="72"/>
      <c r="E597" s="72"/>
      <c r="F597" s="72"/>
      <c r="G597" s="72"/>
      <c r="H597" s="194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spans="1:26" ht="15.75" customHeight="1">
      <c r="A598" s="72"/>
      <c r="B598" s="72"/>
      <c r="C598" s="72"/>
      <c r="D598" s="72"/>
      <c r="E598" s="72"/>
      <c r="F598" s="72"/>
      <c r="G598" s="72"/>
      <c r="H598" s="194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spans="1:26" ht="15.75" customHeight="1">
      <c r="A599" s="72"/>
      <c r="B599" s="72"/>
      <c r="C599" s="72"/>
      <c r="D599" s="72"/>
      <c r="E599" s="72"/>
      <c r="F599" s="72"/>
      <c r="G599" s="72"/>
      <c r="H599" s="194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spans="1:26" ht="15.75" customHeight="1">
      <c r="A600" s="72"/>
      <c r="B600" s="72"/>
      <c r="C600" s="72"/>
      <c r="D600" s="72"/>
      <c r="E600" s="72"/>
      <c r="F600" s="72"/>
      <c r="G600" s="72"/>
      <c r="H600" s="194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spans="1:26" ht="15.75" customHeight="1">
      <c r="A601" s="72"/>
      <c r="B601" s="72"/>
      <c r="C601" s="72"/>
      <c r="D601" s="72"/>
      <c r="E601" s="72"/>
      <c r="F601" s="72"/>
      <c r="G601" s="72"/>
      <c r="H601" s="194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spans="1:26" ht="15.75" customHeight="1">
      <c r="A602" s="72"/>
      <c r="B602" s="72"/>
      <c r="C602" s="72"/>
      <c r="D602" s="72"/>
      <c r="E602" s="72"/>
      <c r="F602" s="72"/>
      <c r="G602" s="72"/>
      <c r="H602" s="194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spans="1:26" ht="15.75" customHeight="1">
      <c r="A603" s="72"/>
      <c r="B603" s="72"/>
      <c r="C603" s="72"/>
      <c r="D603" s="72"/>
      <c r="E603" s="72"/>
      <c r="F603" s="72"/>
      <c r="G603" s="72"/>
      <c r="H603" s="194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spans="1:26" ht="15.75" customHeight="1">
      <c r="A604" s="72"/>
      <c r="B604" s="72"/>
      <c r="C604" s="72"/>
      <c r="D604" s="72"/>
      <c r="E604" s="72"/>
      <c r="F604" s="72"/>
      <c r="G604" s="72"/>
      <c r="H604" s="194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spans="1:26" ht="15.75" customHeight="1">
      <c r="A605" s="72"/>
      <c r="B605" s="72"/>
      <c r="C605" s="72"/>
      <c r="D605" s="72"/>
      <c r="E605" s="72"/>
      <c r="F605" s="72"/>
      <c r="G605" s="72"/>
      <c r="H605" s="194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spans="1:26" ht="15.75" customHeight="1">
      <c r="A606" s="72"/>
      <c r="B606" s="72"/>
      <c r="C606" s="72"/>
      <c r="D606" s="72"/>
      <c r="E606" s="72"/>
      <c r="F606" s="72"/>
      <c r="G606" s="72"/>
      <c r="H606" s="194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spans="1:26" ht="15.75" customHeight="1">
      <c r="A607" s="72"/>
      <c r="B607" s="72"/>
      <c r="C607" s="72"/>
      <c r="D607" s="72"/>
      <c r="E607" s="72"/>
      <c r="F607" s="72"/>
      <c r="G607" s="72"/>
      <c r="H607" s="194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spans="1:26" ht="15.75" customHeight="1">
      <c r="A608" s="72"/>
      <c r="B608" s="72"/>
      <c r="C608" s="72"/>
      <c r="D608" s="72"/>
      <c r="E608" s="72"/>
      <c r="F608" s="72"/>
      <c r="G608" s="72"/>
      <c r="H608" s="194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spans="1:26" ht="15.75" customHeight="1">
      <c r="A609" s="72"/>
      <c r="B609" s="72"/>
      <c r="C609" s="72"/>
      <c r="D609" s="72"/>
      <c r="E609" s="72"/>
      <c r="F609" s="72"/>
      <c r="G609" s="72"/>
      <c r="H609" s="194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spans="1:26" ht="15.75" customHeight="1">
      <c r="A610" s="72"/>
      <c r="B610" s="72"/>
      <c r="C610" s="72"/>
      <c r="D610" s="72"/>
      <c r="E610" s="72"/>
      <c r="F610" s="72"/>
      <c r="G610" s="72"/>
      <c r="H610" s="194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spans="1:26" ht="15.75" customHeight="1">
      <c r="A611" s="72"/>
      <c r="B611" s="72"/>
      <c r="C611" s="72"/>
      <c r="D611" s="72"/>
      <c r="E611" s="72"/>
      <c r="F611" s="72"/>
      <c r="G611" s="72"/>
      <c r="H611" s="194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spans="1:26" ht="15.75" customHeight="1">
      <c r="A612" s="72"/>
      <c r="B612" s="72"/>
      <c r="C612" s="72"/>
      <c r="D612" s="72"/>
      <c r="E612" s="72"/>
      <c r="F612" s="72"/>
      <c r="G612" s="72"/>
      <c r="H612" s="194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spans="1:26" ht="15.75" customHeight="1">
      <c r="A613" s="72"/>
      <c r="B613" s="72"/>
      <c r="C613" s="72"/>
      <c r="D613" s="72"/>
      <c r="E613" s="72"/>
      <c r="F613" s="72"/>
      <c r="G613" s="72"/>
      <c r="H613" s="194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spans="1:26" ht="15.75" customHeight="1">
      <c r="A614" s="72"/>
      <c r="B614" s="72"/>
      <c r="C614" s="72"/>
      <c r="D614" s="72"/>
      <c r="E614" s="72"/>
      <c r="F614" s="72"/>
      <c r="G614" s="72"/>
      <c r="H614" s="194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spans="1:26" ht="15.75" customHeight="1">
      <c r="A615" s="72"/>
      <c r="B615" s="72"/>
      <c r="C615" s="72"/>
      <c r="D615" s="72"/>
      <c r="E615" s="72"/>
      <c r="F615" s="72"/>
      <c r="G615" s="72"/>
      <c r="H615" s="194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spans="1:26" ht="15.75" customHeight="1">
      <c r="A616" s="72"/>
      <c r="B616" s="72"/>
      <c r="C616" s="72"/>
      <c r="D616" s="72"/>
      <c r="E616" s="72"/>
      <c r="F616" s="72"/>
      <c r="G616" s="72"/>
      <c r="H616" s="194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spans="1:26" ht="15.75" customHeight="1">
      <c r="A617" s="72"/>
      <c r="B617" s="72"/>
      <c r="C617" s="72"/>
      <c r="D617" s="72"/>
      <c r="E617" s="72"/>
      <c r="F617" s="72"/>
      <c r="G617" s="72"/>
      <c r="H617" s="194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spans="1:26" ht="15.75" customHeight="1">
      <c r="A618" s="72"/>
      <c r="B618" s="72"/>
      <c r="C618" s="72"/>
      <c r="D618" s="72"/>
      <c r="E618" s="72"/>
      <c r="F618" s="72"/>
      <c r="G618" s="72"/>
      <c r="H618" s="194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spans="1:26" ht="15.75" customHeight="1">
      <c r="A619" s="72"/>
      <c r="B619" s="72"/>
      <c r="C619" s="72"/>
      <c r="D619" s="72"/>
      <c r="E619" s="72"/>
      <c r="F619" s="72"/>
      <c r="G619" s="72"/>
      <c r="H619" s="194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spans="1:26" ht="15.75" customHeight="1">
      <c r="A620" s="72"/>
      <c r="B620" s="72"/>
      <c r="C620" s="72"/>
      <c r="D620" s="72"/>
      <c r="E620" s="72"/>
      <c r="F620" s="72"/>
      <c r="G620" s="72"/>
      <c r="H620" s="194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spans="1:26" ht="15.75" customHeight="1">
      <c r="A621" s="72"/>
      <c r="B621" s="72"/>
      <c r="C621" s="72"/>
      <c r="D621" s="72"/>
      <c r="E621" s="72"/>
      <c r="F621" s="72"/>
      <c r="G621" s="72"/>
      <c r="H621" s="194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spans="1:26" ht="15.75" customHeight="1">
      <c r="A622" s="72"/>
      <c r="B622" s="72"/>
      <c r="C622" s="72"/>
      <c r="D622" s="72"/>
      <c r="E622" s="72"/>
      <c r="F622" s="72"/>
      <c r="G622" s="72"/>
      <c r="H622" s="194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spans="1:26" ht="15.75" customHeight="1">
      <c r="A623" s="72"/>
      <c r="B623" s="72"/>
      <c r="C623" s="72"/>
      <c r="D623" s="72"/>
      <c r="E623" s="72"/>
      <c r="F623" s="72"/>
      <c r="G623" s="72"/>
      <c r="H623" s="194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spans="1:26" ht="15.75" customHeight="1">
      <c r="A624" s="72"/>
      <c r="B624" s="72"/>
      <c r="C624" s="72"/>
      <c r="D624" s="72"/>
      <c r="E624" s="72"/>
      <c r="F624" s="72"/>
      <c r="G624" s="72"/>
      <c r="H624" s="194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spans="1:26" ht="15.75" customHeight="1">
      <c r="A625" s="72"/>
      <c r="B625" s="72"/>
      <c r="C625" s="72"/>
      <c r="D625" s="72"/>
      <c r="E625" s="72"/>
      <c r="F625" s="72"/>
      <c r="G625" s="72"/>
      <c r="H625" s="194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spans="1:26" ht="15.75" customHeight="1">
      <c r="A626" s="72"/>
      <c r="B626" s="72"/>
      <c r="C626" s="72"/>
      <c r="D626" s="72"/>
      <c r="E626" s="72"/>
      <c r="F626" s="72"/>
      <c r="G626" s="72"/>
      <c r="H626" s="194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spans="1:26" ht="15.75" customHeight="1">
      <c r="A627" s="72"/>
      <c r="B627" s="72"/>
      <c r="C627" s="72"/>
      <c r="D627" s="72"/>
      <c r="E627" s="72"/>
      <c r="F627" s="72"/>
      <c r="G627" s="72"/>
      <c r="H627" s="194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spans="1:26" ht="15.75" customHeight="1">
      <c r="A628" s="72"/>
      <c r="B628" s="72"/>
      <c r="C628" s="72"/>
      <c r="D628" s="72"/>
      <c r="E628" s="72"/>
      <c r="F628" s="72"/>
      <c r="G628" s="72"/>
      <c r="H628" s="194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spans="1:26" ht="15.75" customHeight="1">
      <c r="A629" s="72"/>
      <c r="B629" s="72"/>
      <c r="C629" s="72"/>
      <c r="D629" s="72"/>
      <c r="E629" s="72"/>
      <c r="F629" s="72"/>
      <c r="G629" s="72"/>
      <c r="H629" s="194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spans="1:26" ht="15.75" customHeight="1">
      <c r="A630" s="72"/>
      <c r="B630" s="72"/>
      <c r="C630" s="72"/>
      <c r="D630" s="72"/>
      <c r="E630" s="72"/>
      <c r="F630" s="72"/>
      <c r="G630" s="72"/>
      <c r="H630" s="194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spans="1:26" ht="15.75" customHeight="1">
      <c r="A631" s="72"/>
      <c r="B631" s="72"/>
      <c r="C631" s="72"/>
      <c r="D631" s="72"/>
      <c r="E631" s="72"/>
      <c r="F631" s="72"/>
      <c r="G631" s="72"/>
      <c r="H631" s="194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spans="1:26" ht="15.75" customHeight="1">
      <c r="A632" s="72"/>
      <c r="B632" s="72"/>
      <c r="C632" s="72"/>
      <c r="D632" s="72"/>
      <c r="E632" s="72"/>
      <c r="F632" s="72"/>
      <c r="G632" s="72"/>
      <c r="H632" s="194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spans="1:26" ht="15.75" customHeight="1">
      <c r="A633" s="72"/>
      <c r="B633" s="72"/>
      <c r="C633" s="72"/>
      <c r="D633" s="72"/>
      <c r="E633" s="72"/>
      <c r="F633" s="72"/>
      <c r="G633" s="72"/>
      <c r="H633" s="194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spans="1:26" ht="15.75" customHeight="1">
      <c r="A634" s="72"/>
      <c r="B634" s="72"/>
      <c r="C634" s="72"/>
      <c r="D634" s="72"/>
      <c r="E634" s="72"/>
      <c r="F634" s="72"/>
      <c r="G634" s="72"/>
      <c r="H634" s="194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spans="1:26" ht="15.75" customHeight="1">
      <c r="A635" s="72"/>
      <c r="B635" s="72"/>
      <c r="C635" s="72"/>
      <c r="D635" s="72"/>
      <c r="E635" s="72"/>
      <c r="F635" s="72"/>
      <c r="G635" s="72"/>
      <c r="H635" s="194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spans="1:26" ht="15.75" customHeight="1">
      <c r="A636" s="72"/>
      <c r="B636" s="72"/>
      <c r="C636" s="72"/>
      <c r="D636" s="72"/>
      <c r="E636" s="72"/>
      <c r="F636" s="72"/>
      <c r="G636" s="72"/>
      <c r="H636" s="194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spans="1:26" ht="15.75" customHeight="1">
      <c r="A637" s="72"/>
      <c r="B637" s="72"/>
      <c r="C637" s="72"/>
      <c r="D637" s="72"/>
      <c r="E637" s="72"/>
      <c r="F637" s="72"/>
      <c r="G637" s="72"/>
      <c r="H637" s="194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spans="1:26" ht="15.75" customHeight="1">
      <c r="A638" s="72"/>
      <c r="B638" s="72"/>
      <c r="C638" s="72"/>
      <c r="D638" s="72"/>
      <c r="E638" s="72"/>
      <c r="F638" s="72"/>
      <c r="G638" s="72"/>
      <c r="H638" s="194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spans="1:26" ht="15.75" customHeight="1">
      <c r="A639" s="72"/>
      <c r="B639" s="72"/>
      <c r="C639" s="72"/>
      <c r="D639" s="72"/>
      <c r="E639" s="72"/>
      <c r="F639" s="72"/>
      <c r="G639" s="72"/>
      <c r="H639" s="194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spans="1:26" ht="15.75" customHeight="1">
      <c r="A640" s="72"/>
      <c r="B640" s="72"/>
      <c r="C640" s="72"/>
      <c r="D640" s="72"/>
      <c r="E640" s="72"/>
      <c r="F640" s="72"/>
      <c r="G640" s="72"/>
      <c r="H640" s="194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spans="1:26" ht="15.75" customHeight="1">
      <c r="A641" s="72"/>
      <c r="B641" s="72"/>
      <c r="C641" s="72"/>
      <c r="D641" s="72"/>
      <c r="E641" s="72"/>
      <c r="F641" s="72"/>
      <c r="G641" s="72"/>
      <c r="H641" s="194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spans="1:26" ht="15.75" customHeight="1">
      <c r="A642" s="72"/>
      <c r="B642" s="72"/>
      <c r="C642" s="72"/>
      <c r="D642" s="72"/>
      <c r="E642" s="72"/>
      <c r="F642" s="72"/>
      <c r="G642" s="72"/>
      <c r="H642" s="194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spans="1:26" ht="15.75" customHeight="1">
      <c r="A643" s="72"/>
      <c r="B643" s="72"/>
      <c r="C643" s="72"/>
      <c r="D643" s="72"/>
      <c r="E643" s="72"/>
      <c r="F643" s="72"/>
      <c r="G643" s="72"/>
      <c r="H643" s="194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spans="1:26" ht="15.75" customHeight="1">
      <c r="A644" s="72"/>
      <c r="B644" s="72"/>
      <c r="C644" s="72"/>
      <c r="D644" s="72"/>
      <c r="E644" s="72"/>
      <c r="F644" s="72"/>
      <c r="G644" s="72"/>
      <c r="H644" s="194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spans="1:26" ht="15.75" customHeight="1">
      <c r="A645" s="72"/>
      <c r="B645" s="72"/>
      <c r="C645" s="72"/>
      <c r="D645" s="72"/>
      <c r="E645" s="72"/>
      <c r="F645" s="72"/>
      <c r="G645" s="72"/>
      <c r="H645" s="194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spans="1:26" ht="15.75" customHeight="1">
      <c r="A646" s="72"/>
      <c r="B646" s="72"/>
      <c r="C646" s="72"/>
      <c r="D646" s="72"/>
      <c r="E646" s="72"/>
      <c r="F646" s="72"/>
      <c r="G646" s="72"/>
      <c r="H646" s="194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spans="1:26" ht="15.75" customHeight="1">
      <c r="A647" s="72"/>
      <c r="B647" s="72"/>
      <c r="C647" s="72"/>
      <c r="D647" s="72"/>
      <c r="E647" s="72"/>
      <c r="F647" s="72"/>
      <c r="G647" s="72"/>
      <c r="H647" s="194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spans="1:26" ht="15.75" customHeight="1">
      <c r="A648" s="72"/>
      <c r="B648" s="72"/>
      <c r="C648" s="72"/>
      <c r="D648" s="72"/>
      <c r="E648" s="72"/>
      <c r="F648" s="72"/>
      <c r="G648" s="72"/>
      <c r="H648" s="194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spans="1:26" ht="15.75" customHeight="1">
      <c r="A649" s="72"/>
      <c r="B649" s="72"/>
      <c r="C649" s="72"/>
      <c r="D649" s="72"/>
      <c r="E649" s="72"/>
      <c r="F649" s="72"/>
      <c r="G649" s="72"/>
      <c r="H649" s="194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spans="1:26" ht="15.75" customHeight="1">
      <c r="A650" s="72"/>
      <c r="B650" s="72"/>
      <c r="C650" s="72"/>
      <c r="D650" s="72"/>
      <c r="E650" s="72"/>
      <c r="F650" s="72"/>
      <c r="G650" s="72"/>
      <c r="H650" s="194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spans="1:26" ht="15.75" customHeight="1">
      <c r="A651" s="72"/>
      <c r="B651" s="72"/>
      <c r="C651" s="72"/>
      <c r="D651" s="72"/>
      <c r="E651" s="72"/>
      <c r="F651" s="72"/>
      <c r="G651" s="72"/>
      <c r="H651" s="194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spans="1:26" ht="15.75" customHeight="1">
      <c r="A652" s="72"/>
      <c r="B652" s="72"/>
      <c r="C652" s="72"/>
      <c r="D652" s="72"/>
      <c r="E652" s="72"/>
      <c r="F652" s="72"/>
      <c r="G652" s="72"/>
      <c r="H652" s="194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spans="1:26" ht="15.75" customHeight="1">
      <c r="A653" s="72"/>
      <c r="B653" s="72"/>
      <c r="C653" s="72"/>
      <c r="D653" s="72"/>
      <c r="E653" s="72"/>
      <c r="F653" s="72"/>
      <c r="G653" s="72"/>
      <c r="H653" s="194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spans="1:26" ht="15.75" customHeight="1">
      <c r="A654" s="72"/>
      <c r="B654" s="72"/>
      <c r="C654" s="72"/>
      <c r="D654" s="72"/>
      <c r="E654" s="72"/>
      <c r="F654" s="72"/>
      <c r="G654" s="72"/>
      <c r="H654" s="194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spans="1:26" ht="15.75" customHeight="1">
      <c r="A655" s="72"/>
      <c r="B655" s="72"/>
      <c r="C655" s="72"/>
      <c r="D655" s="72"/>
      <c r="E655" s="72"/>
      <c r="F655" s="72"/>
      <c r="G655" s="72"/>
      <c r="H655" s="194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spans="1:26" ht="15.75" customHeight="1">
      <c r="A656" s="72"/>
      <c r="B656" s="72"/>
      <c r="C656" s="72"/>
      <c r="D656" s="72"/>
      <c r="E656" s="72"/>
      <c r="F656" s="72"/>
      <c r="G656" s="72"/>
      <c r="H656" s="194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spans="1:26" ht="15.75" customHeight="1">
      <c r="A657" s="72"/>
      <c r="B657" s="72"/>
      <c r="C657" s="72"/>
      <c r="D657" s="72"/>
      <c r="E657" s="72"/>
      <c r="F657" s="72"/>
      <c r="G657" s="72"/>
      <c r="H657" s="194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spans="1:26" ht="15.75" customHeight="1">
      <c r="A658" s="72"/>
      <c r="B658" s="72"/>
      <c r="C658" s="72"/>
      <c r="D658" s="72"/>
      <c r="E658" s="72"/>
      <c r="F658" s="72"/>
      <c r="G658" s="72"/>
      <c r="H658" s="194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spans="1:26" ht="15.75" customHeight="1">
      <c r="A659" s="72"/>
      <c r="B659" s="72"/>
      <c r="C659" s="72"/>
      <c r="D659" s="72"/>
      <c r="E659" s="72"/>
      <c r="F659" s="72"/>
      <c r="G659" s="72"/>
      <c r="H659" s="194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spans="1:26" ht="15.75" customHeight="1">
      <c r="A660" s="72"/>
      <c r="B660" s="72"/>
      <c r="C660" s="72"/>
      <c r="D660" s="72"/>
      <c r="E660" s="72"/>
      <c r="F660" s="72"/>
      <c r="G660" s="72"/>
      <c r="H660" s="194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spans="1:26" ht="15.75" customHeight="1">
      <c r="A661" s="72"/>
      <c r="B661" s="72"/>
      <c r="C661" s="72"/>
      <c r="D661" s="72"/>
      <c r="E661" s="72"/>
      <c r="F661" s="72"/>
      <c r="G661" s="72"/>
      <c r="H661" s="194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spans="1:26" ht="15.75" customHeight="1">
      <c r="A662" s="72"/>
      <c r="B662" s="72"/>
      <c r="C662" s="72"/>
      <c r="D662" s="72"/>
      <c r="E662" s="72"/>
      <c r="F662" s="72"/>
      <c r="G662" s="72"/>
      <c r="H662" s="194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spans="1:26" ht="15.75" customHeight="1">
      <c r="A663" s="72"/>
      <c r="B663" s="72"/>
      <c r="C663" s="72"/>
      <c r="D663" s="72"/>
      <c r="E663" s="72"/>
      <c r="F663" s="72"/>
      <c r="G663" s="72"/>
      <c r="H663" s="194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spans="1:26" ht="15.75" customHeight="1">
      <c r="A664" s="72"/>
      <c r="B664" s="72"/>
      <c r="C664" s="72"/>
      <c r="D664" s="72"/>
      <c r="E664" s="72"/>
      <c r="F664" s="72"/>
      <c r="G664" s="72"/>
      <c r="H664" s="194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spans="1:26" ht="15.75" customHeight="1">
      <c r="A665" s="72"/>
      <c r="B665" s="72"/>
      <c r="C665" s="72"/>
      <c r="D665" s="72"/>
      <c r="E665" s="72"/>
      <c r="F665" s="72"/>
      <c r="G665" s="72"/>
      <c r="H665" s="194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spans="1:26" ht="15.75" customHeight="1">
      <c r="A666" s="72"/>
      <c r="B666" s="72"/>
      <c r="C666" s="72"/>
      <c r="D666" s="72"/>
      <c r="E666" s="72"/>
      <c r="F666" s="72"/>
      <c r="G666" s="72"/>
      <c r="H666" s="194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spans="1:26" ht="15.75" customHeight="1">
      <c r="A667" s="72"/>
      <c r="B667" s="72"/>
      <c r="C667" s="72"/>
      <c r="D667" s="72"/>
      <c r="E667" s="72"/>
      <c r="F667" s="72"/>
      <c r="G667" s="72"/>
      <c r="H667" s="194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spans="1:26" ht="15.75" customHeight="1">
      <c r="A668" s="72"/>
      <c r="B668" s="72"/>
      <c r="C668" s="72"/>
      <c r="D668" s="72"/>
      <c r="E668" s="72"/>
      <c r="F668" s="72"/>
      <c r="G668" s="72"/>
      <c r="H668" s="194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spans="1:26" ht="15.75" customHeight="1">
      <c r="A669" s="72"/>
      <c r="B669" s="72"/>
      <c r="C669" s="72"/>
      <c r="D669" s="72"/>
      <c r="E669" s="72"/>
      <c r="F669" s="72"/>
      <c r="G669" s="72"/>
      <c r="H669" s="194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spans="1:26" ht="15.75" customHeight="1">
      <c r="A670" s="72"/>
      <c r="B670" s="72"/>
      <c r="C670" s="72"/>
      <c r="D670" s="72"/>
      <c r="E670" s="72"/>
      <c r="F670" s="72"/>
      <c r="G670" s="72"/>
      <c r="H670" s="194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spans="1:26" ht="15.75" customHeight="1">
      <c r="A671" s="72"/>
      <c r="B671" s="72"/>
      <c r="C671" s="72"/>
      <c r="D671" s="72"/>
      <c r="E671" s="72"/>
      <c r="F671" s="72"/>
      <c r="G671" s="72"/>
      <c r="H671" s="194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spans="1:26" ht="15.75" customHeight="1">
      <c r="A672" s="72"/>
      <c r="B672" s="72"/>
      <c r="C672" s="72"/>
      <c r="D672" s="72"/>
      <c r="E672" s="72"/>
      <c r="F672" s="72"/>
      <c r="G672" s="72"/>
      <c r="H672" s="194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spans="1:26" ht="15.75" customHeight="1">
      <c r="A673" s="72"/>
      <c r="B673" s="72"/>
      <c r="C673" s="72"/>
      <c r="D673" s="72"/>
      <c r="E673" s="72"/>
      <c r="F673" s="72"/>
      <c r="G673" s="72"/>
      <c r="H673" s="194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spans="1:26" ht="15.75" customHeight="1">
      <c r="A674" s="72"/>
      <c r="B674" s="72"/>
      <c r="C674" s="72"/>
      <c r="D674" s="72"/>
      <c r="E674" s="72"/>
      <c r="F674" s="72"/>
      <c r="G674" s="72"/>
      <c r="H674" s="194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spans="1:26" ht="15.75" customHeight="1">
      <c r="A675" s="72"/>
      <c r="B675" s="72"/>
      <c r="C675" s="72"/>
      <c r="D675" s="72"/>
      <c r="E675" s="72"/>
      <c r="F675" s="72"/>
      <c r="G675" s="72"/>
      <c r="H675" s="194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spans="1:26" ht="15.75" customHeight="1">
      <c r="A676" s="72"/>
      <c r="B676" s="72"/>
      <c r="C676" s="72"/>
      <c r="D676" s="72"/>
      <c r="E676" s="72"/>
      <c r="F676" s="72"/>
      <c r="G676" s="72"/>
      <c r="H676" s="194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spans="1:26" ht="15.75" customHeight="1">
      <c r="A677" s="72"/>
      <c r="B677" s="72"/>
      <c r="C677" s="72"/>
      <c r="D677" s="72"/>
      <c r="E677" s="72"/>
      <c r="F677" s="72"/>
      <c r="G677" s="72"/>
      <c r="H677" s="194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spans="1:26" ht="15.75" customHeight="1">
      <c r="A678" s="72"/>
      <c r="B678" s="72"/>
      <c r="C678" s="72"/>
      <c r="D678" s="72"/>
      <c r="E678" s="72"/>
      <c r="F678" s="72"/>
      <c r="G678" s="72"/>
      <c r="H678" s="194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spans="1:26" ht="15.75" customHeight="1">
      <c r="A679" s="72"/>
      <c r="B679" s="72"/>
      <c r="C679" s="72"/>
      <c r="D679" s="72"/>
      <c r="E679" s="72"/>
      <c r="F679" s="72"/>
      <c r="G679" s="72"/>
      <c r="H679" s="194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spans="1:26" ht="15.75" customHeight="1">
      <c r="A680" s="72"/>
      <c r="B680" s="72"/>
      <c r="C680" s="72"/>
      <c r="D680" s="72"/>
      <c r="E680" s="72"/>
      <c r="F680" s="72"/>
      <c r="G680" s="72"/>
      <c r="H680" s="194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spans="1:26" ht="15.75" customHeight="1">
      <c r="A681" s="72"/>
      <c r="B681" s="72"/>
      <c r="C681" s="72"/>
      <c r="D681" s="72"/>
      <c r="E681" s="72"/>
      <c r="F681" s="72"/>
      <c r="G681" s="72"/>
      <c r="H681" s="194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spans="1:26" ht="15.75" customHeight="1">
      <c r="A682" s="72"/>
      <c r="B682" s="72"/>
      <c r="C682" s="72"/>
      <c r="D682" s="72"/>
      <c r="E682" s="72"/>
      <c r="F682" s="72"/>
      <c r="G682" s="72"/>
      <c r="H682" s="194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spans="1:26" ht="15.75" customHeight="1">
      <c r="A683" s="72"/>
      <c r="B683" s="72"/>
      <c r="C683" s="72"/>
      <c r="D683" s="72"/>
      <c r="E683" s="72"/>
      <c r="F683" s="72"/>
      <c r="G683" s="72"/>
      <c r="H683" s="194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spans="1:26" ht="15.75" customHeight="1">
      <c r="A684" s="72"/>
      <c r="B684" s="72"/>
      <c r="C684" s="72"/>
      <c r="D684" s="72"/>
      <c r="E684" s="72"/>
      <c r="F684" s="72"/>
      <c r="G684" s="72"/>
      <c r="H684" s="194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spans="1:26" ht="15.75" customHeight="1">
      <c r="A685" s="72"/>
      <c r="B685" s="72"/>
      <c r="C685" s="72"/>
      <c r="D685" s="72"/>
      <c r="E685" s="72"/>
      <c r="F685" s="72"/>
      <c r="G685" s="72"/>
      <c r="H685" s="194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spans="1:26" ht="15.75" customHeight="1">
      <c r="A686" s="72"/>
      <c r="B686" s="72"/>
      <c r="C686" s="72"/>
      <c r="D686" s="72"/>
      <c r="E686" s="72"/>
      <c r="F686" s="72"/>
      <c r="G686" s="72"/>
      <c r="H686" s="194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spans="1:26" ht="15.75" customHeight="1">
      <c r="A687" s="72"/>
      <c r="B687" s="72"/>
      <c r="C687" s="72"/>
      <c r="D687" s="72"/>
      <c r="E687" s="72"/>
      <c r="F687" s="72"/>
      <c r="G687" s="72"/>
      <c r="H687" s="194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spans="1:26" ht="15.75" customHeight="1">
      <c r="A688" s="72"/>
      <c r="B688" s="72"/>
      <c r="C688" s="72"/>
      <c r="D688" s="72"/>
      <c r="E688" s="72"/>
      <c r="F688" s="72"/>
      <c r="G688" s="72"/>
      <c r="H688" s="194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spans="1:26" ht="15.75" customHeight="1">
      <c r="A689" s="72"/>
      <c r="B689" s="72"/>
      <c r="C689" s="72"/>
      <c r="D689" s="72"/>
      <c r="E689" s="72"/>
      <c r="F689" s="72"/>
      <c r="G689" s="72"/>
      <c r="H689" s="194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spans="1:26" ht="15.75" customHeight="1">
      <c r="A690" s="72"/>
      <c r="B690" s="72"/>
      <c r="C690" s="72"/>
      <c r="D690" s="72"/>
      <c r="E690" s="72"/>
      <c r="F690" s="72"/>
      <c r="G690" s="72"/>
      <c r="H690" s="194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spans="1:26" ht="15.75" customHeight="1">
      <c r="A691" s="72"/>
      <c r="B691" s="72"/>
      <c r="C691" s="72"/>
      <c r="D691" s="72"/>
      <c r="E691" s="72"/>
      <c r="F691" s="72"/>
      <c r="G691" s="72"/>
      <c r="H691" s="194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spans="1:26" ht="15.75" customHeight="1">
      <c r="A692" s="72"/>
      <c r="B692" s="72"/>
      <c r="C692" s="72"/>
      <c r="D692" s="72"/>
      <c r="E692" s="72"/>
      <c r="F692" s="72"/>
      <c r="G692" s="72"/>
      <c r="H692" s="194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spans="1:26" ht="15.75" customHeight="1">
      <c r="A693" s="72"/>
      <c r="B693" s="72"/>
      <c r="C693" s="72"/>
      <c r="D693" s="72"/>
      <c r="E693" s="72"/>
      <c r="F693" s="72"/>
      <c r="G693" s="72"/>
      <c r="H693" s="194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spans="1:26" ht="15.75" customHeight="1">
      <c r="A694" s="72"/>
      <c r="B694" s="72"/>
      <c r="C694" s="72"/>
      <c r="D694" s="72"/>
      <c r="E694" s="72"/>
      <c r="F694" s="72"/>
      <c r="G694" s="72"/>
      <c r="H694" s="194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spans="1:26" ht="15.75" customHeight="1">
      <c r="A695" s="72"/>
      <c r="B695" s="72"/>
      <c r="C695" s="72"/>
      <c r="D695" s="72"/>
      <c r="E695" s="72"/>
      <c r="F695" s="72"/>
      <c r="G695" s="72"/>
      <c r="H695" s="194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spans="1:26" ht="15.75" customHeight="1">
      <c r="A696" s="72"/>
      <c r="B696" s="72"/>
      <c r="C696" s="72"/>
      <c r="D696" s="72"/>
      <c r="E696" s="72"/>
      <c r="F696" s="72"/>
      <c r="G696" s="72"/>
      <c r="H696" s="194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spans="1:26" ht="15.75" customHeight="1">
      <c r="A697" s="72"/>
      <c r="B697" s="72"/>
      <c r="C697" s="72"/>
      <c r="D697" s="72"/>
      <c r="E697" s="72"/>
      <c r="F697" s="72"/>
      <c r="G697" s="72"/>
      <c r="H697" s="194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spans="1:26" ht="15.75" customHeight="1">
      <c r="A698" s="72"/>
      <c r="B698" s="72"/>
      <c r="C698" s="72"/>
      <c r="D698" s="72"/>
      <c r="E698" s="72"/>
      <c r="F698" s="72"/>
      <c r="G698" s="72"/>
      <c r="H698" s="194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spans="1:26" ht="15.75" customHeight="1">
      <c r="A699" s="72"/>
      <c r="B699" s="72"/>
      <c r="C699" s="72"/>
      <c r="D699" s="72"/>
      <c r="E699" s="72"/>
      <c r="F699" s="72"/>
      <c r="G699" s="72"/>
      <c r="H699" s="194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spans="1:26" ht="15.75" customHeight="1">
      <c r="A700" s="72"/>
      <c r="B700" s="72"/>
      <c r="C700" s="72"/>
      <c r="D700" s="72"/>
      <c r="E700" s="72"/>
      <c r="F700" s="72"/>
      <c r="G700" s="72"/>
      <c r="H700" s="194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spans="1:26" ht="15.75" customHeight="1">
      <c r="A701" s="72"/>
      <c r="B701" s="72"/>
      <c r="C701" s="72"/>
      <c r="D701" s="72"/>
      <c r="E701" s="72"/>
      <c r="F701" s="72"/>
      <c r="G701" s="72"/>
      <c r="H701" s="194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spans="1:26" ht="15.75" customHeight="1">
      <c r="A702" s="72"/>
      <c r="B702" s="72"/>
      <c r="C702" s="72"/>
      <c r="D702" s="72"/>
      <c r="E702" s="72"/>
      <c r="F702" s="72"/>
      <c r="G702" s="72"/>
      <c r="H702" s="194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spans="1:26" ht="15.75" customHeight="1">
      <c r="A703" s="72"/>
      <c r="B703" s="72"/>
      <c r="C703" s="72"/>
      <c r="D703" s="72"/>
      <c r="E703" s="72"/>
      <c r="F703" s="72"/>
      <c r="G703" s="72"/>
      <c r="H703" s="194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spans="1:26" ht="15.75" customHeight="1">
      <c r="A704" s="72"/>
      <c r="B704" s="72"/>
      <c r="C704" s="72"/>
      <c r="D704" s="72"/>
      <c r="E704" s="72"/>
      <c r="F704" s="72"/>
      <c r="G704" s="72"/>
      <c r="H704" s="194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spans="1:26" ht="15.75" customHeight="1">
      <c r="A705" s="72"/>
      <c r="B705" s="72"/>
      <c r="C705" s="72"/>
      <c r="D705" s="72"/>
      <c r="E705" s="72"/>
      <c r="F705" s="72"/>
      <c r="G705" s="72"/>
      <c r="H705" s="194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spans="1:26" ht="15.75" customHeight="1">
      <c r="A706" s="72"/>
      <c r="B706" s="72"/>
      <c r="C706" s="72"/>
      <c r="D706" s="72"/>
      <c r="E706" s="72"/>
      <c r="F706" s="72"/>
      <c r="G706" s="72"/>
      <c r="H706" s="194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spans="1:26" ht="15.75" customHeight="1">
      <c r="A707" s="72"/>
      <c r="B707" s="72"/>
      <c r="C707" s="72"/>
      <c r="D707" s="72"/>
      <c r="E707" s="72"/>
      <c r="F707" s="72"/>
      <c r="G707" s="72"/>
      <c r="H707" s="194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spans="1:26" ht="15.75" customHeight="1">
      <c r="A708" s="72"/>
      <c r="B708" s="72"/>
      <c r="C708" s="72"/>
      <c r="D708" s="72"/>
      <c r="E708" s="72"/>
      <c r="F708" s="72"/>
      <c r="G708" s="72"/>
      <c r="H708" s="194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spans="1:26" ht="15.75" customHeight="1">
      <c r="A709" s="72"/>
      <c r="B709" s="72"/>
      <c r="C709" s="72"/>
      <c r="D709" s="72"/>
      <c r="E709" s="72"/>
      <c r="F709" s="72"/>
      <c r="G709" s="72"/>
      <c r="H709" s="194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spans="1:26" ht="15.75" customHeight="1">
      <c r="A710" s="72"/>
      <c r="B710" s="72"/>
      <c r="C710" s="72"/>
      <c r="D710" s="72"/>
      <c r="E710" s="72"/>
      <c r="F710" s="72"/>
      <c r="G710" s="72"/>
      <c r="H710" s="194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spans="1:26" ht="15.75" customHeight="1">
      <c r="A711" s="72"/>
      <c r="B711" s="72"/>
      <c r="C711" s="72"/>
      <c r="D711" s="72"/>
      <c r="E711" s="72"/>
      <c r="F711" s="72"/>
      <c r="G711" s="72"/>
      <c r="H711" s="194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spans="1:26" ht="15.75" customHeight="1">
      <c r="A712" s="72"/>
      <c r="B712" s="72"/>
      <c r="C712" s="72"/>
      <c r="D712" s="72"/>
      <c r="E712" s="72"/>
      <c r="F712" s="72"/>
      <c r="G712" s="72"/>
      <c r="H712" s="194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spans="1:26" ht="15.75" customHeight="1">
      <c r="A713" s="72"/>
      <c r="B713" s="72"/>
      <c r="C713" s="72"/>
      <c r="D713" s="72"/>
      <c r="E713" s="72"/>
      <c r="F713" s="72"/>
      <c r="G713" s="72"/>
      <c r="H713" s="194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spans="1:26" ht="15.75" customHeight="1">
      <c r="A714" s="72"/>
      <c r="B714" s="72"/>
      <c r="C714" s="72"/>
      <c r="D714" s="72"/>
      <c r="E714" s="72"/>
      <c r="F714" s="72"/>
      <c r="G714" s="72"/>
      <c r="H714" s="194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spans="1:26" ht="15.75" customHeight="1">
      <c r="A715" s="72"/>
      <c r="B715" s="72"/>
      <c r="C715" s="72"/>
      <c r="D715" s="72"/>
      <c r="E715" s="72"/>
      <c r="F715" s="72"/>
      <c r="G715" s="72"/>
      <c r="H715" s="194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spans="1:26" ht="15.75" customHeight="1">
      <c r="A716" s="72"/>
      <c r="B716" s="72"/>
      <c r="C716" s="72"/>
      <c r="D716" s="72"/>
      <c r="E716" s="72"/>
      <c r="F716" s="72"/>
      <c r="G716" s="72"/>
      <c r="H716" s="194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spans="1:26" ht="15.75" customHeight="1">
      <c r="A717" s="72"/>
      <c r="B717" s="72"/>
      <c r="C717" s="72"/>
      <c r="D717" s="72"/>
      <c r="E717" s="72"/>
      <c r="F717" s="72"/>
      <c r="G717" s="72"/>
      <c r="H717" s="194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spans="1:26" ht="15.75" customHeight="1">
      <c r="A718" s="72"/>
      <c r="B718" s="72"/>
      <c r="C718" s="72"/>
      <c r="D718" s="72"/>
      <c r="E718" s="72"/>
      <c r="F718" s="72"/>
      <c r="G718" s="72"/>
      <c r="H718" s="194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spans="1:26" ht="15.75" customHeight="1">
      <c r="A719" s="72"/>
      <c r="B719" s="72"/>
      <c r="C719" s="72"/>
      <c r="D719" s="72"/>
      <c r="E719" s="72"/>
      <c r="F719" s="72"/>
      <c r="G719" s="72"/>
      <c r="H719" s="194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spans="1:26" ht="15.75" customHeight="1">
      <c r="A720" s="72"/>
      <c r="B720" s="72"/>
      <c r="C720" s="72"/>
      <c r="D720" s="72"/>
      <c r="E720" s="72"/>
      <c r="F720" s="72"/>
      <c r="G720" s="72"/>
      <c r="H720" s="194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spans="1:26" ht="15.75" customHeight="1">
      <c r="A721" s="72"/>
      <c r="B721" s="72"/>
      <c r="C721" s="72"/>
      <c r="D721" s="72"/>
      <c r="E721" s="72"/>
      <c r="F721" s="72"/>
      <c r="G721" s="72"/>
      <c r="H721" s="194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spans="1:26" ht="15.75" customHeight="1">
      <c r="A722" s="72"/>
      <c r="B722" s="72"/>
      <c r="C722" s="72"/>
      <c r="D722" s="72"/>
      <c r="E722" s="72"/>
      <c r="F722" s="72"/>
      <c r="G722" s="72"/>
      <c r="H722" s="194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spans="1:26" ht="15.75" customHeight="1">
      <c r="A723" s="72"/>
      <c r="B723" s="72"/>
      <c r="C723" s="72"/>
      <c r="D723" s="72"/>
      <c r="E723" s="72"/>
      <c r="F723" s="72"/>
      <c r="G723" s="72"/>
      <c r="H723" s="194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spans="1:26" ht="15.75" customHeight="1">
      <c r="A724" s="72"/>
      <c r="B724" s="72"/>
      <c r="C724" s="72"/>
      <c r="D724" s="72"/>
      <c r="E724" s="72"/>
      <c r="F724" s="72"/>
      <c r="G724" s="72"/>
      <c r="H724" s="194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spans="1:26" ht="15.75" customHeight="1">
      <c r="A725" s="72"/>
      <c r="B725" s="72"/>
      <c r="C725" s="72"/>
      <c r="D725" s="72"/>
      <c r="E725" s="72"/>
      <c r="F725" s="72"/>
      <c r="G725" s="72"/>
      <c r="H725" s="194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spans="1:26" ht="15.75" customHeight="1">
      <c r="A726" s="72"/>
      <c r="B726" s="72"/>
      <c r="C726" s="72"/>
      <c r="D726" s="72"/>
      <c r="E726" s="72"/>
      <c r="F726" s="72"/>
      <c r="G726" s="72"/>
      <c r="H726" s="194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spans="1:26" ht="15.75" customHeight="1">
      <c r="A727" s="72"/>
      <c r="B727" s="72"/>
      <c r="C727" s="72"/>
      <c r="D727" s="72"/>
      <c r="E727" s="72"/>
      <c r="F727" s="72"/>
      <c r="G727" s="72"/>
      <c r="H727" s="194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spans="1:26" ht="15.75" customHeight="1">
      <c r="A728" s="72"/>
      <c r="B728" s="72"/>
      <c r="C728" s="72"/>
      <c r="D728" s="72"/>
      <c r="E728" s="72"/>
      <c r="F728" s="72"/>
      <c r="G728" s="72"/>
      <c r="H728" s="194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spans="1:26" ht="15.75" customHeight="1">
      <c r="A729" s="72"/>
      <c r="B729" s="72"/>
      <c r="C729" s="72"/>
      <c r="D729" s="72"/>
      <c r="E729" s="72"/>
      <c r="F729" s="72"/>
      <c r="G729" s="72"/>
      <c r="H729" s="194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spans="1:26" ht="15.75" customHeight="1">
      <c r="A730" s="72"/>
      <c r="B730" s="72"/>
      <c r="C730" s="72"/>
      <c r="D730" s="72"/>
      <c r="E730" s="72"/>
      <c r="F730" s="72"/>
      <c r="G730" s="72"/>
      <c r="H730" s="194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spans="1:26" ht="15.75" customHeight="1">
      <c r="A731" s="72"/>
      <c r="B731" s="72"/>
      <c r="C731" s="72"/>
      <c r="D731" s="72"/>
      <c r="E731" s="72"/>
      <c r="F731" s="72"/>
      <c r="G731" s="72"/>
      <c r="H731" s="194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spans="1:26" ht="15.75" customHeight="1">
      <c r="A732" s="72"/>
      <c r="B732" s="72"/>
      <c r="C732" s="72"/>
      <c r="D732" s="72"/>
      <c r="E732" s="72"/>
      <c r="F732" s="72"/>
      <c r="G732" s="72"/>
      <c r="H732" s="194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spans="1:26" ht="15.75" customHeight="1">
      <c r="A733" s="72"/>
      <c r="B733" s="72"/>
      <c r="C733" s="72"/>
      <c r="D733" s="72"/>
      <c r="E733" s="72"/>
      <c r="F733" s="72"/>
      <c r="G733" s="72"/>
      <c r="H733" s="194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spans="1:26" ht="15.75" customHeight="1">
      <c r="A734" s="72"/>
      <c r="B734" s="72"/>
      <c r="C734" s="72"/>
      <c r="D734" s="72"/>
      <c r="E734" s="72"/>
      <c r="F734" s="72"/>
      <c r="G734" s="72"/>
      <c r="H734" s="194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spans="1:26" ht="15.75" customHeight="1">
      <c r="A735" s="72"/>
      <c r="B735" s="72"/>
      <c r="C735" s="72"/>
      <c r="D735" s="72"/>
      <c r="E735" s="72"/>
      <c r="F735" s="72"/>
      <c r="G735" s="72"/>
      <c r="H735" s="194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spans="1:26" ht="15.75" customHeight="1">
      <c r="A736" s="72"/>
      <c r="B736" s="72"/>
      <c r="C736" s="72"/>
      <c r="D736" s="72"/>
      <c r="E736" s="72"/>
      <c r="F736" s="72"/>
      <c r="G736" s="72"/>
      <c r="H736" s="194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spans="1:26" ht="15.75" customHeight="1">
      <c r="A737" s="72"/>
      <c r="B737" s="72"/>
      <c r="C737" s="72"/>
      <c r="D737" s="72"/>
      <c r="E737" s="72"/>
      <c r="F737" s="72"/>
      <c r="G737" s="72"/>
      <c r="H737" s="194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spans="1:26" ht="15.75" customHeight="1">
      <c r="A738" s="72"/>
      <c r="B738" s="72"/>
      <c r="C738" s="72"/>
      <c r="D738" s="72"/>
      <c r="E738" s="72"/>
      <c r="F738" s="72"/>
      <c r="G738" s="72"/>
      <c r="H738" s="194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spans="1:26" ht="15.75" customHeight="1">
      <c r="A739" s="72"/>
      <c r="B739" s="72"/>
      <c r="C739" s="72"/>
      <c r="D739" s="72"/>
      <c r="E739" s="72"/>
      <c r="F739" s="72"/>
      <c r="G739" s="72"/>
      <c r="H739" s="194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spans="1:26" ht="15.75" customHeight="1">
      <c r="A740" s="72"/>
      <c r="B740" s="72"/>
      <c r="C740" s="72"/>
      <c r="D740" s="72"/>
      <c r="E740" s="72"/>
      <c r="F740" s="72"/>
      <c r="G740" s="72"/>
      <c r="H740" s="194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spans="1:26" ht="15.75" customHeight="1">
      <c r="A741" s="72"/>
      <c r="B741" s="72"/>
      <c r="C741" s="72"/>
      <c r="D741" s="72"/>
      <c r="E741" s="72"/>
      <c r="F741" s="72"/>
      <c r="G741" s="72"/>
      <c r="H741" s="194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spans="1:26" ht="15.75" customHeight="1">
      <c r="A742" s="72"/>
      <c r="B742" s="72"/>
      <c r="C742" s="72"/>
      <c r="D742" s="72"/>
      <c r="E742" s="72"/>
      <c r="F742" s="72"/>
      <c r="G742" s="72"/>
      <c r="H742" s="194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spans="1:26" ht="15.75" customHeight="1">
      <c r="A743" s="72"/>
      <c r="B743" s="72"/>
      <c r="C743" s="72"/>
      <c r="D743" s="72"/>
      <c r="E743" s="72"/>
      <c r="F743" s="72"/>
      <c r="G743" s="72"/>
      <c r="H743" s="194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spans="1:26" ht="15.75" customHeight="1">
      <c r="A744" s="72"/>
      <c r="B744" s="72"/>
      <c r="C744" s="72"/>
      <c r="D744" s="72"/>
      <c r="E744" s="72"/>
      <c r="F744" s="72"/>
      <c r="G744" s="72"/>
      <c r="H744" s="194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spans="1:26" ht="15.75" customHeight="1">
      <c r="A745" s="72"/>
      <c r="B745" s="72"/>
      <c r="C745" s="72"/>
      <c r="D745" s="72"/>
      <c r="E745" s="72"/>
      <c r="F745" s="72"/>
      <c r="G745" s="72"/>
      <c r="H745" s="194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spans="1:26" ht="15.75" customHeight="1">
      <c r="A746" s="72"/>
      <c r="B746" s="72"/>
      <c r="C746" s="72"/>
      <c r="D746" s="72"/>
      <c r="E746" s="72"/>
      <c r="F746" s="72"/>
      <c r="G746" s="72"/>
      <c r="H746" s="194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spans="1:26" ht="15.75" customHeight="1">
      <c r="A747" s="72"/>
      <c r="B747" s="72"/>
      <c r="C747" s="72"/>
      <c r="D747" s="72"/>
      <c r="E747" s="72"/>
      <c r="F747" s="72"/>
      <c r="G747" s="72"/>
      <c r="H747" s="194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spans="1:26" ht="15.75" customHeight="1">
      <c r="A748" s="72"/>
      <c r="B748" s="72"/>
      <c r="C748" s="72"/>
      <c r="D748" s="72"/>
      <c r="E748" s="72"/>
      <c r="F748" s="72"/>
      <c r="G748" s="72"/>
      <c r="H748" s="194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spans="1:26" ht="15.75" customHeight="1">
      <c r="A749" s="72"/>
      <c r="B749" s="72"/>
      <c r="C749" s="72"/>
      <c r="D749" s="72"/>
      <c r="E749" s="72"/>
      <c r="F749" s="72"/>
      <c r="G749" s="72"/>
      <c r="H749" s="194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spans="1:26" ht="15.75" customHeight="1">
      <c r="A750" s="72"/>
      <c r="B750" s="72"/>
      <c r="C750" s="72"/>
      <c r="D750" s="72"/>
      <c r="E750" s="72"/>
      <c r="F750" s="72"/>
      <c r="G750" s="72"/>
      <c r="H750" s="194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spans="1:26" ht="15.75" customHeight="1">
      <c r="A751" s="72"/>
      <c r="B751" s="72"/>
      <c r="C751" s="72"/>
      <c r="D751" s="72"/>
      <c r="E751" s="72"/>
      <c r="F751" s="72"/>
      <c r="G751" s="72"/>
      <c r="H751" s="194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spans="1:26" ht="15.75" customHeight="1">
      <c r="A752" s="72"/>
      <c r="B752" s="72"/>
      <c r="C752" s="72"/>
      <c r="D752" s="72"/>
      <c r="E752" s="72"/>
      <c r="F752" s="72"/>
      <c r="G752" s="72"/>
      <c r="H752" s="194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spans="1:26" ht="15.75" customHeight="1">
      <c r="A753" s="72"/>
      <c r="B753" s="72"/>
      <c r="C753" s="72"/>
      <c r="D753" s="72"/>
      <c r="E753" s="72"/>
      <c r="F753" s="72"/>
      <c r="G753" s="72"/>
      <c r="H753" s="194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spans="1:26" ht="15.75" customHeight="1">
      <c r="A754" s="72"/>
      <c r="B754" s="72"/>
      <c r="C754" s="72"/>
      <c r="D754" s="72"/>
      <c r="E754" s="72"/>
      <c r="F754" s="72"/>
      <c r="G754" s="72"/>
      <c r="H754" s="194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spans="1:26" ht="15.75" customHeight="1">
      <c r="A755" s="72"/>
      <c r="B755" s="72"/>
      <c r="C755" s="72"/>
      <c r="D755" s="72"/>
      <c r="E755" s="72"/>
      <c r="F755" s="72"/>
      <c r="G755" s="72"/>
      <c r="H755" s="194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spans="1:26" ht="15.75" customHeight="1">
      <c r="A756" s="72"/>
      <c r="B756" s="72"/>
      <c r="C756" s="72"/>
      <c r="D756" s="72"/>
      <c r="E756" s="72"/>
      <c r="F756" s="72"/>
      <c r="G756" s="72"/>
      <c r="H756" s="194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spans="1:26" ht="15.75" customHeight="1">
      <c r="A757" s="72"/>
      <c r="B757" s="72"/>
      <c r="C757" s="72"/>
      <c r="D757" s="72"/>
      <c r="E757" s="72"/>
      <c r="F757" s="72"/>
      <c r="G757" s="72"/>
      <c r="H757" s="194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spans="1:26" ht="15.75" customHeight="1">
      <c r="A758" s="72"/>
      <c r="B758" s="72"/>
      <c r="C758" s="72"/>
      <c r="D758" s="72"/>
      <c r="E758" s="72"/>
      <c r="F758" s="72"/>
      <c r="G758" s="72"/>
      <c r="H758" s="194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spans="1:26" ht="15.75" customHeight="1">
      <c r="A759" s="72"/>
      <c r="B759" s="72"/>
      <c r="C759" s="72"/>
      <c r="D759" s="72"/>
      <c r="E759" s="72"/>
      <c r="F759" s="72"/>
      <c r="G759" s="72"/>
      <c r="H759" s="194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spans="1:26" ht="15.75" customHeight="1">
      <c r="A760" s="72"/>
      <c r="B760" s="72"/>
      <c r="C760" s="72"/>
      <c r="D760" s="72"/>
      <c r="E760" s="72"/>
      <c r="F760" s="72"/>
      <c r="G760" s="72"/>
      <c r="H760" s="194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spans="1:26" ht="15.75" customHeight="1">
      <c r="A761" s="72"/>
      <c r="B761" s="72"/>
      <c r="C761" s="72"/>
      <c r="D761" s="72"/>
      <c r="E761" s="72"/>
      <c r="F761" s="72"/>
      <c r="G761" s="72"/>
      <c r="H761" s="194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spans="1:26" ht="15.75" customHeight="1">
      <c r="A762" s="72"/>
      <c r="B762" s="72"/>
      <c r="C762" s="72"/>
      <c r="D762" s="72"/>
      <c r="E762" s="72"/>
      <c r="F762" s="72"/>
      <c r="G762" s="72"/>
      <c r="H762" s="194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spans="1:26" ht="15.75" customHeight="1">
      <c r="A763" s="72"/>
      <c r="B763" s="72"/>
      <c r="C763" s="72"/>
      <c r="D763" s="72"/>
      <c r="E763" s="72"/>
      <c r="F763" s="72"/>
      <c r="G763" s="72"/>
      <c r="H763" s="194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spans="1:26" ht="15.75" customHeight="1">
      <c r="A764" s="72"/>
      <c r="B764" s="72"/>
      <c r="C764" s="72"/>
      <c r="D764" s="72"/>
      <c r="E764" s="72"/>
      <c r="F764" s="72"/>
      <c r="G764" s="72"/>
      <c r="H764" s="194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spans="1:26" ht="15.75" customHeight="1">
      <c r="A765" s="72"/>
      <c r="B765" s="72"/>
      <c r="C765" s="72"/>
      <c r="D765" s="72"/>
      <c r="E765" s="72"/>
      <c r="F765" s="72"/>
      <c r="G765" s="72"/>
      <c r="H765" s="194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spans="1:26" ht="15.75" customHeight="1">
      <c r="A766" s="72"/>
      <c r="B766" s="72"/>
      <c r="C766" s="72"/>
      <c r="D766" s="72"/>
      <c r="E766" s="72"/>
      <c r="F766" s="72"/>
      <c r="G766" s="72"/>
      <c r="H766" s="194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spans="1:26" ht="15.75" customHeight="1">
      <c r="A767" s="72"/>
      <c r="B767" s="72"/>
      <c r="C767" s="72"/>
      <c r="D767" s="72"/>
      <c r="E767" s="72"/>
      <c r="F767" s="72"/>
      <c r="G767" s="72"/>
      <c r="H767" s="194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spans="1:26" ht="15.75" customHeight="1">
      <c r="A768" s="72"/>
      <c r="B768" s="72"/>
      <c r="C768" s="72"/>
      <c r="D768" s="72"/>
      <c r="E768" s="72"/>
      <c r="F768" s="72"/>
      <c r="G768" s="72"/>
      <c r="H768" s="194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spans="1:26" ht="15.75" customHeight="1">
      <c r="A769" s="72"/>
      <c r="B769" s="72"/>
      <c r="C769" s="72"/>
      <c r="D769" s="72"/>
      <c r="E769" s="72"/>
      <c r="F769" s="72"/>
      <c r="G769" s="72"/>
      <c r="H769" s="194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spans="1:26" ht="15.75" customHeight="1">
      <c r="A770" s="72"/>
      <c r="B770" s="72"/>
      <c r="C770" s="72"/>
      <c r="D770" s="72"/>
      <c r="E770" s="72"/>
      <c r="F770" s="72"/>
      <c r="G770" s="72"/>
      <c r="H770" s="194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spans="1:26" ht="15.75" customHeight="1">
      <c r="A771" s="72"/>
      <c r="B771" s="72"/>
      <c r="C771" s="72"/>
      <c r="D771" s="72"/>
      <c r="E771" s="72"/>
      <c r="F771" s="72"/>
      <c r="G771" s="72"/>
      <c r="H771" s="194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spans="1:26" ht="15.75" customHeight="1">
      <c r="A772" s="72"/>
      <c r="B772" s="72"/>
      <c r="C772" s="72"/>
      <c r="D772" s="72"/>
      <c r="E772" s="72"/>
      <c r="F772" s="72"/>
      <c r="G772" s="72"/>
      <c r="H772" s="194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spans="1:26" ht="15.75" customHeight="1">
      <c r="A773" s="72"/>
      <c r="B773" s="72"/>
      <c r="C773" s="72"/>
      <c r="D773" s="72"/>
      <c r="E773" s="72"/>
      <c r="F773" s="72"/>
      <c r="G773" s="72"/>
      <c r="H773" s="194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spans="1:26" ht="15.75" customHeight="1">
      <c r="A774" s="72"/>
      <c r="B774" s="72"/>
      <c r="C774" s="72"/>
      <c r="D774" s="72"/>
      <c r="E774" s="72"/>
      <c r="F774" s="72"/>
      <c r="G774" s="72"/>
      <c r="H774" s="194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spans="1:26" ht="15.75" customHeight="1">
      <c r="A775" s="72"/>
      <c r="B775" s="72"/>
      <c r="C775" s="72"/>
      <c r="D775" s="72"/>
      <c r="E775" s="72"/>
      <c r="F775" s="72"/>
      <c r="G775" s="72"/>
      <c r="H775" s="194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spans="1:26" ht="15.75" customHeight="1">
      <c r="A776" s="72"/>
      <c r="B776" s="72"/>
      <c r="C776" s="72"/>
      <c r="D776" s="72"/>
      <c r="E776" s="72"/>
      <c r="F776" s="72"/>
      <c r="G776" s="72"/>
      <c r="H776" s="194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spans="1:26" ht="15.75" customHeight="1">
      <c r="A777" s="72"/>
      <c r="B777" s="72"/>
      <c r="C777" s="72"/>
      <c r="D777" s="72"/>
      <c r="E777" s="72"/>
      <c r="F777" s="72"/>
      <c r="G777" s="72"/>
      <c r="H777" s="194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spans="1:26" ht="15.75" customHeight="1">
      <c r="A778" s="72"/>
      <c r="B778" s="72"/>
      <c r="C778" s="72"/>
      <c r="D778" s="72"/>
      <c r="E778" s="72"/>
      <c r="F778" s="72"/>
      <c r="G778" s="72"/>
      <c r="H778" s="194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spans="1:26" ht="15.75" customHeight="1">
      <c r="A779" s="72"/>
      <c r="B779" s="72"/>
      <c r="C779" s="72"/>
      <c r="D779" s="72"/>
      <c r="E779" s="72"/>
      <c r="F779" s="72"/>
      <c r="G779" s="72"/>
      <c r="H779" s="194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spans="1:26" ht="15.75" customHeight="1">
      <c r="A780" s="72"/>
      <c r="B780" s="72"/>
      <c r="C780" s="72"/>
      <c r="D780" s="72"/>
      <c r="E780" s="72"/>
      <c r="F780" s="72"/>
      <c r="G780" s="72"/>
      <c r="H780" s="194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spans="1:26" ht="15.75" customHeight="1">
      <c r="A781" s="72"/>
      <c r="B781" s="72"/>
      <c r="C781" s="72"/>
      <c r="D781" s="72"/>
      <c r="E781" s="72"/>
      <c r="F781" s="72"/>
      <c r="G781" s="72"/>
      <c r="H781" s="194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spans="1:26" ht="15.75" customHeight="1">
      <c r="A782" s="72"/>
      <c r="B782" s="72"/>
      <c r="C782" s="72"/>
      <c r="D782" s="72"/>
      <c r="E782" s="72"/>
      <c r="F782" s="72"/>
      <c r="G782" s="72"/>
      <c r="H782" s="194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spans="1:26" ht="15.75" customHeight="1">
      <c r="A783" s="72"/>
      <c r="B783" s="72"/>
      <c r="C783" s="72"/>
      <c r="D783" s="72"/>
      <c r="E783" s="72"/>
      <c r="F783" s="72"/>
      <c r="G783" s="72"/>
      <c r="H783" s="194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spans="1:26" ht="15.75" customHeight="1">
      <c r="A784" s="72"/>
      <c r="B784" s="72"/>
      <c r="C784" s="72"/>
      <c r="D784" s="72"/>
      <c r="E784" s="72"/>
      <c r="F784" s="72"/>
      <c r="G784" s="72"/>
      <c r="H784" s="194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spans="1:26" ht="15.75" customHeight="1">
      <c r="A785" s="72"/>
      <c r="B785" s="72"/>
      <c r="C785" s="72"/>
      <c r="D785" s="72"/>
      <c r="E785" s="72"/>
      <c r="F785" s="72"/>
      <c r="G785" s="72"/>
      <c r="H785" s="194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spans="1:26" ht="15.75" customHeight="1">
      <c r="A786" s="72"/>
      <c r="B786" s="72"/>
      <c r="C786" s="72"/>
      <c r="D786" s="72"/>
      <c r="E786" s="72"/>
      <c r="F786" s="72"/>
      <c r="G786" s="72"/>
      <c r="H786" s="194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spans="1:26" ht="15.75" customHeight="1">
      <c r="A787" s="72"/>
      <c r="B787" s="72"/>
      <c r="C787" s="72"/>
      <c r="D787" s="72"/>
      <c r="E787" s="72"/>
      <c r="F787" s="72"/>
      <c r="G787" s="72"/>
      <c r="H787" s="194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spans="1:26" ht="15.75" customHeight="1">
      <c r="A788" s="72"/>
      <c r="B788" s="72"/>
      <c r="C788" s="72"/>
      <c r="D788" s="72"/>
      <c r="E788" s="72"/>
      <c r="F788" s="72"/>
      <c r="G788" s="72"/>
      <c r="H788" s="194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spans="1:26" ht="15.75" customHeight="1">
      <c r="A789" s="72"/>
      <c r="B789" s="72"/>
      <c r="C789" s="72"/>
      <c r="D789" s="72"/>
      <c r="E789" s="72"/>
      <c r="F789" s="72"/>
      <c r="G789" s="72"/>
      <c r="H789" s="194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spans="1:26" ht="15.75" customHeight="1">
      <c r="A790" s="72"/>
      <c r="B790" s="72"/>
      <c r="C790" s="72"/>
      <c r="D790" s="72"/>
      <c r="E790" s="72"/>
      <c r="F790" s="72"/>
      <c r="G790" s="72"/>
      <c r="H790" s="194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spans="1:26" ht="15.75" customHeight="1">
      <c r="A791" s="72"/>
      <c r="B791" s="72"/>
      <c r="C791" s="72"/>
      <c r="D791" s="72"/>
      <c r="E791" s="72"/>
      <c r="F791" s="72"/>
      <c r="G791" s="72"/>
      <c r="H791" s="194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spans="1:26" ht="15.75" customHeight="1">
      <c r="A792" s="72"/>
      <c r="B792" s="72"/>
      <c r="C792" s="72"/>
      <c r="D792" s="72"/>
      <c r="E792" s="72"/>
      <c r="F792" s="72"/>
      <c r="G792" s="72"/>
      <c r="H792" s="194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spans="1:26" ht="15.75" customHeight="1">
      <c r="A793" s="72"/>
      <c r="B793" s="72"/>
      <c r="C793" s="72"/>
      <c r="D793" s="72"/>
      <c r="E793" s="72"/>
      <c r="F793" s="72"/>
      <c r="G793" s="72"/>
      <c r="H793" s="194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spans="1:26" ht="15.75" customHeight="1">
      <c r="A794" s="72"/>
      <c r="B794" s="72"/>
      <c r="C794" s="72"/>
      <c r="D794" s="72"/>
      <c r="E794" s="72"/>
      <c r="F794" s="72"/>
      <c r="G794" s="72"/>
      <c r="H794" s="194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spans="1:26" ht="15.75" customHeight="1">
      <c r="A795" s="72"/>
      <c r="B795" s="72"/>
      <c r="C795" s="72"/>
      <c r="D795" s="72"/>
      <c r="E795" s="72"/>
      <c r="F795" s="72"/>
      <c r="G795" s="72"/>
      <c r="H795" s="194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spans="1:26" ht="15.75" customHeight="1">
      <c r="A796" s="72"/>
      <c r="B796" s="72"/>
      <c r="C796" s="72"/>
      <c r="D796" s="72"/>
      <c r="E796" s="72"/>
      <c r="F796" s="72"/>
      <c r="G796" s="72"/>
      <c r="H796" s="194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spans="1:26" ht="15.75" customHeight="1">
      <c r="A797" s="72"/>
      <c r="B797" s="72"/>
      <c r="C797" s="72"/>
      <c r="D797" s="72"/>
      <c r="E797" s="72"/>
      <c r="F797" s="72"/>
      <c r="G797" s="72"/>
      <c r="H797" s="194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spans="1:26" ht="15.75" customHeight="1">
      <c r="A798" s="72"/>
      <c r="B798" s="72"/>
      <c r="C798" s="72"/>
      <c r="D798" s="72"/>
      <c r="E798" s="72"/>
      <c r="F798" s="72"/>
      <c r="G798" s="72"/>
      <c r="H798" s="194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spans="1:26" ht="15.75" customHeight="1">
      <c r="A799" s="72"/>
      <c r="B799" s="72"/>
      <c r="C799" s="72"/>
      <c r="D799" s="72"/>
      <c r="E799" s="72"/>
      <c r="F799" s="72"/>
      <c r="G799" s="72"/>
      <c r="H799" s="194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spans="1:26" ht="15.75" customHeight="1">
      <c r="A800" s="72"/>
      <c r="B800" s="72"/>
      <c r="C800" s="72"/>
      <c r="D800" s="72"/>
      <c r="E800" s="72"/>
      <c r="F800" s="72"/>
      <c r="G800" s="72"/>
      <c r="H800" s="194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spans="1:26" ht="15.75" customHeight="1">
      <c r="A801" s="72"/>
      <c r="B801" s="72"/>
      <c r="C801" s="72"/>
      <c r="D801" s="72"/>
      <c r="E801" s="72"/>
      <c r="F801" s="72"/>
      <c r="G801" s="72"/>
      <c r="H801" s="194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spans="1:26" ht="15.75" customHeight="1">
      <c r="A802" s="72"/>
      <c r="B802" s="72"/>
      <c r="C802" s="72"/>
      <c r="D802" s="72"/>
      <c r="E802" s="72"/>
      <c r="F802" s="72"/>
      <c r="G802" s="72"/>
      <c r="H802" s="194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spans="1:26" ht="15.75" customHeight="1">
      <c r="A803" s="72"/>
      <c r="B803" s="72"/>
      <c r="C803" s="72"/>
      <c r="D803" s="72"/>
      <c r="E803" s="72"/>
      <c r="F803" s="72"/>
      <c r="G803" s="72"/>
      <c r="H803" s="194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spans="1:26" ht="15.75" customHeight="1">
      <c r="A804" s="72"/>
      <c r="B804" s="72"/>
      <c r="C804" s="72"/>
      <c r="D804" s="72"/>
      <c r="E804" s="72"/>
      <c r="F804" s="72"/>
      <c r="G804" s="72"/>
      <c r="H804" s="194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spans="1:26" ht="15.75" customHeight="1">
      <c r="A805" s="72"/>
      <c r="B805" s="72"/>
      <c r="C805" s="72"/>
      <c r="D805" s="72"/>
      <c r="E805" s="72"/>
      <c r="F805" s="72"/>
      <c r="G805" s="72"/>
      <c r="H805" s="194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spans="1:26" ht="15.75" customHeight="1">
      <c r="A806" s="72"/>
      <c r="B806" s="72"/>
      <c r="C806" s="72"/>
      <c r="D806" s="72"/>
      <c r="E806" s="72"/>
      <c r="F806" s="72"/>
      <c r="G806" s="72"/>
      <c r="H806" s="194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spans="1:26" ht="15.75" customHeight="1">
      <c r="A807" s="72"/>
      <c r="B807" s="72"/>
      <c r="C807" s="72"/>
      <c r="D807" s="72"/>
      <c r="E807" s="72"/>
      <c r="F807" s="72"/>
      <c r="G807" s="72"/>
      <c r="H807" s="194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spans="1:26" ht="15.75" customHeight="1">
      <c r="A808" s="72"/>
      <c r="B808" s="72"/>
      <c r="C808" s="72"/>
      <c r="D808" s="72"/>
      <c r="E808" s="72"/>
      <c r="F808" s="72"/>
      <c r="G808" s="72"/>
      <c r="H808" s="194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spans="1:26" ht="15.75" customHeight="1">
      <c r="A809" s="72"/>
      <c r="B809" s="72"/>
      <c r="C809" s="72"/>
      <c r="D809" s="72"/>
      <c r="E809" s="72"/>
      <c r="F809" s="72"/>
      <c r="G809" s="72"/>
      <c r="H809" s="194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spans="1:26" ht="15.75" customHeight="1">
      <c r="A810" s="72"/>
      <c r="B810" s="72"/>
      <c r="C810" s="72"/>
      <c r="D810" s="72"/>
      <c r="E810" s="72"/>
      <c r="F810" s="72"/>
      <c r="G810" s="72"/>
      <c r="H810" s="194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spans="1:26" ht="15.75" customHeight="1">
      <c r="A811" s="72"/>
      <c r="B811" s="72"/>
      <c r="C811" s="72"/>
      <c r="D811" s="72"/>
      <c r="E811" s="72"/>
      <c r="F811" s="72"/>
      <c r="G811" s="72"/>
      <c r="H811" s="194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spans="1:26" ht="15.75" customHeight="1">
      <c r="A812" s="72"/>
      <c r="B812" s="72"/>
      <c r="C812" s="72"/>
      <c r="D812" s="72"/>
      <c r="E812" s="72"/>
      <c r="F812" s="72"/>
      <c r="G812" s="72"/>
      <c r="H812" s="194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spans="1:26" ht="15.75" customHeight="1">
      <c r="A813" s="72"/>
      <c r="B813" s="72"/>
      <c r="C813" s="72"/>
      <c r="D813" s="72"/>
      <c r="E813" s="72"/>
      <c r="F813" s="72"/>
      <c r="G813" s="72"/>
      <c r="H813" s="194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spans="1:26" ht="15.75" customHeight="1">
      <c r="A814" s="72"/>
      <c r="B814" s="72"/>
      <c r="C814" s="72"/>
      <c r="D814" s="72"/>
      <c r="E814" s="72"/>
      <c r="F814" s="72"/>
      <c r="G814" s="72"/>
      <c r="H814" s="194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spans="1:26" ht="15.75" customHeight="1">
      <c r="A815" s="72"/>
      <c r="B815" s="72"/>
      <c r="C815" s="72"/>
      <c r="D815" s="72"/>
      <c r="E815" s="72"/>
      <c r="F815" s="72"/>
      <c r="G815" s="72"/>
      <c r="H815" s="194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spans="1:26" ht="15.75" customHeight="1">
      <c r="A816" s="72"/>
      <c r="B816" s="72"/>
      <c r="C816" s="72"/>
      <c r="D816" s="72"/>
      <c r="E816" s="72"/>
      <c r="F816" s="72"/>
      <c r="G816" s="72"/>
      <c r="H816" s="194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spans="1:26" ht="15.75" customHeight="1">
      <c r="A817" s="72"/>
      <c r="B817" s="72"/>
      <c r="C817" s="72"/>
      <c r="D817" s="72"/>
      <c r="E817" s="72"/>
      <c r="F817" s="72"/>
      <c r="G817" s="72"/>
      <c r="H817" s="194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spans="1:26" ht="15.75" customHeight="1">
      <c r="A818" s="72"/>
      <c r="B818" s="72"/>
      <c r="C818" s="72"/>
      <c r="D818" s="72"/>
      <c r="E818" s="72"/>
      <c r="F818" s="72"/>
      <c r="G818" s="72"/>
      <c r="H818" s="194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spans="1:26" ht="15.75" customHeight="1">
      <c r="A819" s="72"/>
      <c r="B819" s="72"/>
      <c r="C819" s="72"/>
      <c r="D819" s="72"/>
      <c r="E819" s="72"/>
      <c r="F819" s="72"/>
      <c r="G819" s="72"/>
      <c r="H819" s="194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spans="1:26" ht="15.75" customHeight="1">
      <c r="A820" s="72"/>
      <c r="B820" s="72"/>
      <c r="C820" s="72"/>
      <c r="D820" s="72"/>
      <c r="E820" s="72"/>
      <c r="F820" s="72"/>
      <c r="G820" s="72"/>
      <c r="H820" s="194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spans="1:26" ht="15.75" customHeight="1">
      <c r="A821" s="72"/>
      <c r="B821" s="72"/>
      <c r="C821" s="72"/>
      <c r="D821" s="72"/>
      <c r="E821" s="72"/>
      <c r="F821" s="72"/>
      <c r="G821" s="72"/>
      <c r="H821" s="194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spans="1:26" ht="15.75" customHeight="1">
      <c r="A822" s="72"/>
      <c r="B822" s="72"/>
      <c r="C822" s="72"/>
      <c r="D822" s="72"/>
      <c r="E822" s="72"/>
      <c r="F822" s="72"/>
      <c r="G822" s="72"/>
      <c r="H822" s="194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spans="1:26" ht="15.75" customHeight="1">
      <c r="A823" s="72"/>
      <c r="B823" s="72"/>
      <c r="C823" s="72"/>
      <c r="D823" s="72"/>
      <c r="E823" s="72"/>
      <c r="F823" s="72"/>
      <c r="G823" s="72"/>
      <c r="H823" s="194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spans="1:26" ht="15.75" customHeight="1">
      <c r="A824" s="72"/>
      <c r="B824" s="72"/>
      <c r="C824" s="72"/>
      <c r="D824" s="72"/>
      <c r="E824" s="72"/>
      <c r="F824" s="72"/>
      <c r="G824" s="72"/>
      <c r="H824" s="194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spans="1:26" ht="15.75" customHeight="1">
      <c r="A825" s="72"/>
      <c r="B825" s="72"/>
      <c r="C825" s="72"/>
      <c r="D825" s="72"/>
      <c r="E825" s="72"/>
      <c r="F825" s="72"/>
      <c r="G825" s="72"/>
      <c r="H825" s="194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spans="1:26" ht="15.75" customHeight="1">
      <c r="A826" s="72"/>
      <c r="B826" s="72"/>
      <c r="C826" s="72"/>
      <c r="D826" s="72"/>
      <c r="E826" s="72"/>
      <c r="F826" s="72"/>
      <c r="G826" s="72"/>
      <c r="H826" s="194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spans="1:26" ht="15.75" customHeight="1">
      <c r="A827" s="72"/>
      <c r="B827" s="72"/>
      <c r="C827" s="72"/>
      <c r="D827" s="72"/>
      <c r="E827" s="72"/>
      <c r="F827" s="72"/>
      <c r="G827" s="72"/>
      <c r="H827" s="194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spans="1:26" ht="15.75" customHeight="1">
      <c r="A828" s="72"/>
      <c r="B828" s="72"/>
      <c r="C828" s="72"/>
      <c r="D828" s="72"/>
      <c r="E828" s="72"/>
      <c r="F828" s="72"/>
      <c r="G828" s="72"/>
      <c r="H828" s="194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spans="1:26" ht="15.75" customHeight="1">
      <c r="A829" s="72"/>
      <c r="B829" s="72"/>
      <c r="C829" s="72"/>
      <c r="D829" s="72"/>
      <c r="E829" s="72"/>
      <c r="F829" s="72"/>
      <c r="G829" s="72"/>
      <c r="H829" s="194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spans="1:26" ht="15.75" customHeight="1">
      <c r="A830" s="72"/>
      <c r="B830" s="72"/>
      <c r="C830" s="72"/>
      <c r="D830" s="72"/>
      <c r="E830" s="72"/>
      <c r="F830" s="72"/>
      <c r="G830" s="72"/>
      <c r="H830" s="194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spans="1:26" ht="15.75" customHeight="1">
      <c r="A831" s="72"/>
      <c r="B831" s="72"/>
      <c r="C831" s="72"/>
      <c r="D831" s="72"/>
      <c r="E831" s="72"/>
      <c r="F831" s="72"/>
      <c r="G831" s="72"/>
      <c r="H831" s="194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spans="1:26" ht="15.75" customHeight="1">
      <c r="A832" s="72"/>
      <c r="B832" s="72"/>
      <c r="C832" s="72"/>
      <c r="D832" s="72"/>
      <c r="E832" s="72"/>
      <c r="F832" s="72"/>
      <c r="G832" s="72"/>
      <c r="H832" s="194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spans="1:26" ht="15.75" customHeight="1">
      <c r="A833" s="72"/>
      <c r="B833" s="72"/>
      <c r="C833" s="72"/>
      <c r="D833" s="72"/>
      <c r="E833" s="72"/>
      <c r="F833" s="72"/>
      <c r="G833" s="72"/>
      <c r="H833" s="194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spans="1:26" ht="15.75" customHeight="1">
      <c r="A834" s="72"/>
      <c r="B834" s="72"/>
      <c r="C834" s="72"/>
      <c r="D834" s="72"/>
      <c r="E834" s="72"/>
      <c r="F834" s="72"/>
      <c r="G834" s="72"/>
      <c r="H834" s="194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spans="1:26" ht="15.75" customHeight="1">
      <c r="A835" s="72"/>
      <c r="B835" s="72"/>
      <c r="C835" s="72"/>
      <c r="D835" s="72"/>
      <c r="E835" s="72"/>
      <c r="F835" s="72"/>
      <c r="G835" s="72"/>
      <c r="H835" s="194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spans="1:26" ht="15.75" customHeight="1">
      <c r="A836" s="72"/>
      <c r="B836" s="72"/>
      <c r="C836" s="72"/>
      <c r="D836" s="72"/>
      <c r="E836" s="72"/>
      <c r="F836" s="72"/>
      <c r="G836" s="72"/>
      <c r="H836" s="194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spans="1:26" ht="15.75" customHeight="1">
      <c r="A837" s="72"/>
      <c r="B837" s="72"/>
      <c r="C837" s="72"/>
      <c r="D837" s="72"/>
      <c r="E837" s="72"/>
      <c r="F837" s="72"/>
      <c r="G837" s="72"/>
      <c r="H837" s="194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spans="1:26" ht="15.75" customHeight="1">
      <c r="A838" s="72"/>
      <c r="B838" s="72"/>
      <c r="C838" s="72"/>
      <c r="D838" s="72"/>
      <c r="E838" s="72"/>
      <c r="F838" s="72"/>
      <c r="G838" s="72"/>
      <c r="H838" s="194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spans="1:26" ht="15.75" customHeight="1">
      <c r="A839" s="72"/>
      <c r="B839" s="72"/>
      <c r="C839" s="72"/>
      <c r="D839" s="72"/>
      <c r="E839" s="72"/>
      <c r="F839" s="72"/>
      <c r="G839" s="72"/>
      <c r="H839" s="194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spans="1:26" ht="15.75" customHeight="1">
      <c r="A840" s="72"/>
      <c r="B840" s="72"/>
      <c r="C840" s="72"/>
      <c r="D840" s="72"/>
      <c r="E840" s="72"/>
      <c r="F840" s="72"/>
      <c r="G840" s="72"/>
      <c r="H840" s="194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spans="1:26" ht="15.75" customHeight="1">
      <c r="A841" s="72"/>
      <c r="B841" s="72"/>
      <c r="C841" s="72"/>
      <c r="D841" s="72"/>
      <c r="E841" s="72"/>
      <c r="F841" s="72"/>
      <c r="G841" s="72"/>
      <c r="H841" s="194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spans="1:26" ht="15.75" customHeight="1">
      <c r="A842" s="72"/>
      <c r="B842" s="72"/>
      <c r="C842" s="72"/>
      <c r="D842" s="72"/>
      <c r="E842" s="72"/>
      <c r="F842" s="72"/>
      <c r="G842" s="72"/>
      <c r="H842" s="194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spans="1:26" ht="15.75" customHeight="1">
      <c r="A843" s="72"/>
      <c r="B843" s="72"/>
      <c r="C843" s="72"/>
      <c r="D843" s="72"/>
      <c r="E843" s="72"/>
      <c r="F843" s="72"/>
      <c r="G843" s="72"/>
      <c r="H843" s="194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spans="1:26" ht="15.75" customHeight="1">
      <c r="A844" s="72"/>
      <c r="B844" s="72"/>
      <c r="C844" s="72"/>
      <c r="D844" s="72"/>
      <c r="E844" s="72"/>
      <c r="F844" s="72"/>
      <c r="G844" s="72"/>
      <c r="H844" s="194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spans="1:26" ht="15.75" customHeight="1">
      <c r="A845" s="72"/>
      <c r="B845" s="72"/>
      <c r="C845" s="72"/>
      <c r="D845" s="72"/>
      <c r="E845" s="72"/>
      <c r="F845" s="72"/>
      <c r="G845" s="72"/>
      <c r="H845" s="194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spans="1:26" ht="15.75" customHeight="1">
      <c r="A846" s="72"/>
      <c r="B846" s="72"/>
      <c r="C846" s="72"/>
      <c r="D846" s="72"/>
      <c r="E846" s="72"/>
      <c r="F846" s="72"/>
      <c r="G846" s="72"/>
      <c r="H846" s="194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spans="1:26" ht="15.75" customHeight="1">
      <c r="A847" s="72"/>
      <c r="B847" s="72"/>
      <c r="C847" s="72"/>
      <c r="D847" s="72"/>
      <c r="E847" s="72"/>
      <c r="F847" s="72"/>
      <c r="G847" s="72"/>
      <c r="H847" s="194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spans="1:26" ht="15.75" customHeight="1">
      <c r="A848" s="72"/>
      <c r="B848" s="72"/>
      <c r="C848" s="72"/>
      <c r="D848" s="72"/>
      <c r="E848" s="72"/>
      <c r="F848" s="72"/>
      <c r="G848" s="72"/>
      <c r="H848" s="194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spans="1:26" ht="15.75" customHeight="1">
      <c r="A849" s="72"/>
      <c r="B849" s="72"/>
      <c r="C849" s="72"/>
      <c r="D849" s="72"/>
      <c r="E849" s="72"/>
      <c r="F849" s="72"/>
      <c r="G849" s="72"/>
      <c r="H849" s="194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spans="1:26" ht="15.75" customHeight="1">
      <c r="A850" s="72"/>
      <c r="B850" s="72"/>
      <c r="C850" s="72"/>
      <c r="D850" s="72"/>
      <c r="E850" s="72"/>
      <c r="F850" s="72"/>
      <c r="G850" s="72"/>
      <c r="H850" s="194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spans="1:26" ht="15.75" customHeight="1">
      <c r="A851" s="72"/>
      <c r="B851" s="72"/>
      <c r="C851" s="72"/>
      <c r="D851" s="72"/>
      <c r="E851" s="72"/>
      <c r="F851" s="72"/>
      <c r="G851" s="72"/>
      <c r="H851" s="194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spans="1:26" ht="15.75" customHeight="1">
      <c r="A852" s="72"/>
      <c r="B852" s="72"/>
      <c r="C852" s="72"/>
      <c r="D852" s="72"/>
      <c r="E852" s="72"/>
      <c r="F852" s="72"/>
      <c r="G852" s="72"/>
      <c r="H852" s="194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spans="1:26" ht="15.75" customHeight="1">
      <c r="A853" s="72"/>
      <c r="B853" s="72"/>
      <c r="C853" s="72"/>
      <c r="D853" s="72"/>
      <c r="E853" s="72"/>
      <c r="F853" s="72"/>
      <c r="G853" s="72"/>
      <c r="H853" s="194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spans="1:26" ht="15.75" customHeight="1">
      <c r="A854" s="72"/>
      <c r="B854" s="72"/>
      <c r="C854" s="72"/>
      <c r="D854" s="72"/>
      <c r="E854" s="72"/>
      <c r="F854" s="72"/>
      <c r="G854" s="72"/>
      <c r="H854" s="194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spans="1:26" ht="15.75" customHeight="1">
      <c r="A855" s="72"/>
      <c r="B855" s="72"/>
      <c r="C855" s="72"/>
      <c r="D855" s="72"/>
      <c r="E855" s="72"/>
      <c r="F855" s="72"/>
      <c r="G855" s="72"/>
      <c r="H855" s="194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spans="1:26" ht="15.75" customHeight="1">
      <c r="A856" s="72"/>
      <c r="B856" s="72"/>
      <c r="C856" s="72"/>
      <c r="D856" s="72"/>
      <c r="E856" s="72"/>
      <c r="F856" s="72"/>
      <c r="G856" s="72"/>
      <c r="H856" s="194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spans="1:26" ht="15.75" customHeight="1">
      <c r="A857" s="72"/>
      <c r="B857" s="72"/>
      <c r="C857" s="72"/>
      <c r="D857" s="72"/>
      <c r="E857" s="72"/>
      <c r="F857" s="72"/>
      <c r="G857" s="72"/>
      <c r="H857" s="194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spans="1:26" ht="15.75" customHeight="1">
      <c r="A858" s="72"/>
      <c r="B858" s="72"/>
      <c r="C858" s="72"/>
      <c r="D858" s="72"/>
      <c r="E858" s="72"/>
      <c r="F858" s="72"/>
      <c r="G858" s="72"/>
      <c r="H858" s="194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spans="1:26" ht="15.75" customHeight="1">
      <c r="A859" s="72"/>
      <c r="B859" s="72"/>
      <c r="C859" s="72"/>
      <c r="D859" s="72"/>
      <c r="E859" s="72"/>
      <c r="F859" s="72"/>
      <c r="G859" s="72"/>
      <c r="H859" s="194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spans="1:26" ht="15.75" customHeight="1">
      <c r="A860" s="72"/>
      <c r="B860" s="72"/>
      <c r="C860" s="72"/>
      <c r="D860" s="72"/>
      <c r="E860" s="72"/>
      <c r="F860" s="72"/>
      <c r="G860" s="72"/>
      <c r="H860" s="194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spans="1:26" ht="15.75" customHeight="1">
      <c r="A861" s="72"/>
      <c r="B861" s="72"/>
      <c r="C861" s="72"/>
      <c r="D861" s="72"/>
      <c r="E861" s="72"/>
      <c r="F861" s="72"/>
      <c r="G861" s="72"/>
      <c r="H861" s="194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spans="1:26" ht="15.75" customHeight="1">
      <c r="A862" s="72"/>
      <c r="B862" s="72"/>
      <c r="C862" s="72"/>
      <c r="D862" s="72"/>
      <c r="E862" s="72"/>
      <c r="F862" s="72"/>
      <c r="G862" s="72"/>
      <c r="H862" s="194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spans="1:26" ht="15.75" customHeight="1">
      <c r="A863" s="72"/>
      <c r="B863" s="72"/>
      <c r="C863" s="72"/>
      <c r="D863" s="72"/>
      <c r="E863" s="72"/>
      <c r="F863" s="72"/>
      <c r="G863" s="72"/>
      <c r="H863" s="194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spans="1:26" ht="15.75" customHeight="1">
      <c r="A864" s="72"/>
      <c r="B864" s="72"/>
      <c r="C864" s="72"/>
      <c r="D864" s="72"/>
      <c r="E864" s="72"/>
      <c r="F864" s="72"/>
      <c r="G864" s="72"/>
      <c r="H864" s="194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spans="1:26" ht="15.75" customHeight="1">
      <c r="A865" s="72"/>
      <c r="B865" s="72"/>
      <c r="C865" s="72"/>
      <c r="D865" s="72"/>
      <c r="E865" s="72"/>
      <c r="F865" s="72"/>
      <c r="G865" s="72"/>
      <c r="H865" s="194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spans="1:26" ht="15.75" customHeight="1">
      <c r="A866" s="72"/>
      <c r="B866" s="72"/>
      <c r="C866" s="72"/>
      <c r="D866" s="72"/>
      <c r="E866" s="72"/>
      <c r="F866" s="72"/>
      <c r="G866" s="72"/>
      <c r="H866" s="194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spans="1:26" ht="15.75" customHeight="1">
      <c r="A867" s="72"/>
      <c r="B867" s="72"/>
      <c r="C867" s="72"/>
      <c r="D867" s="72"/>
      <c r="E867" s="72"/>
      <c r="F867" s="72"/>
      <c r="G867" s="72"/>
      <c r="H867" s="194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spans="1:26" ht="15.75" customHeight="1">
      <c r="A868" s="72"/>
      <c r="B868" s="72"/>
      <c r="C868" s="72"/>
      <c r="D868" s="72"/>
      <c r="E868" s="72"/>
      <c r="F868" s="72"/>
      <c r="G868" s="72"/>
      <c r="H868" s="194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spans="1:26" ht="15.75" customHeight="1">
      <c r="A869" s="72"/>
      <c r="B869" s="72"/>
      <c r="C869" s="72"/>
      <c r="D869" s="72"/>
      <c r="E869" s="72"/>
      <c r="F869" s="72"/>
      <c r="G869" s="72"/>
      <c r="H869" s="194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spans="1:26" ht="15.75" customHeight="1">
      <c r="A870" s="72"/>
      <c r="B870" s="72"/>
      <c r="C870" s="72"/>
      <c r="D870" s="72"/>
      <c r="E870" s="72"/>
      <c r="F870" s="72"/>
      <c r="G870" s="72"/>
      <c r="H870" s="194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spans="1:26" ht="15.75" customHeight="1">
      <c r="A871" s="72"/>
      <c r="B871" s="72"/>
      <c r="C871" s="72"/>
      <c r="D871" s="72"/>
      <c r="E871" s="72"/>
      <c r="F871" s="72"/>
      <c r="G871" s="72"/>
      <c r="H871" s="194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spans="1:26" ht="15.75" customHeight="1">
      <c r="A872" s="72"/>
      <c r="B872" s="72"/>
      <c r="C872" s="72"/>
      <c r="D872" s="72"/>
      <c r="E872" s="72"/>
      <c r="F872" s="72"/>
      <c r="G872" s="72"/>
      <c r="H872" s="194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spans="1:26" ht="15.75" customHeight="1">
      <c r="A873" s="72"/>
      <c r="B873" s="72"/>
      <c r="C873" s="72"/>
      <c r="D873" s="72"/>
      <c r="E873" s="72"/>
      <c r="F873" s="72"/>
      <c r="G873" s="72"/>
      <c r="H873" s="194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spans="1:26" ht="15.75" customHeight="1">
      <c r="A874" s="72"/>
      <c r="B874" s="72"/>
      <c r="C874" s="72"/>
      <c r="D874" s="72"/>
      <c r="E874" s="72"/>
      <c r="F874" s="72"/>
      <c r="G874" s="72"/>
      <c r="H874" s="194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spans="1:26" ht="15.75" customHeight="1">
      <c r="A875" s="72"/>
      <c r="B875" s="72"/>
      <c r="C875" s="72"/>
      <c r="D875" s="72"/>
      <c r="E875" s="72"/>
      <c r="F875" s="72"/>
      <c r="G875" s="72"/>
      <c r="H875" s="194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spans="1:26" ht="15.75" customHeight="1">
      <c r="A876" s="72"/>
      <c r="B876" s="72"/>
      <c r="C876" s="72"/>
      <c r="D876" s="72"/>
      <c r="E876" s="72"/>
      <c r="F876" s="72"/>
      <c r="G876" s="72"/>
      <c r="H876" s="194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spans="1:26" ht="15.75" customHeight="1">
      <c r="A877" s="72"/>
      <c r="B877" s="72"/>
      <c r="C877" s="72"/>
      <c r="D877" s="72"/>
      <c r="E877" s="72"/>
      <c r="F877" s="72"/>
      <c r="G877" s="72"/>
      <c r="H877" s="194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spans="1:26" ht="15.75" customHeight="1">
      <c r="A878" s="72"/>
      <c r="B878" s="72"/>
      <c r="C878" s="72"/>
      <c r="D878" s="72"/>
      <c r="E878" s="72"/>
      <c r="F878" s="72"/>
      <c r="G878" s="72"/>
      <c r="H878" s="194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spans="1:26" ht="15.75" customHeight="1">
      <c r="A879" s="72"/>
      <c r="B879" s="72"/>
      <c r="C879" s="72"/>
      <c r="D879" s="72"/>
      <c r="E879" s="72"/>
      <c r="F879" s="72"/>
      <c r="G879" s="72"/>
      <c r="H879" s="194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spans="1:26" ht="15.75" customHeight="1">
      <c r="A880" s="72"/>
      <c r="B880" s="72"/>
      <c r="C880" s="72"/>
      <c r="D880" s="72"/>
      <c r="E880" s="72"/>
      <c r="F880" s="72"/>
      <c r="G880" s="72"/>
      <c r="H880" s="194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spans="1:26" ht="15.75" customHeight="1">
      <c r="A881" s="72"/>
      <c r="B881" s="72"/>
      <c r="C881" s="72"/>
      <c r="D881" s="72"/>
      <c r="E881" s="72"/>
      <c r="F881" s="72"/>
      <c r="G881" s="72"/>
      <c r="H881" s="194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spans="1:26" ht="15.75" customHeight="1">
      <c r="A882" s="72"/>
      <c r="B882" s="72"/>
      <c r="C882" s="72"/>
      <c r="D882" s="72"/>
      <c r="E882" s="72"/>
      <c r="F882" s="72"/>
      <c r="G882" s="72"/>
      <c r="H882" s="194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spans="1:26" ht="15.75" customHeight="1">
      <c r="A883" s="72"/>
      <c r="B883" s="72"/>
      <c r="C883" s="72"/>
      <c r="D883" s="72"/>
      <c r="E883" s="72"/>
      <c r="F883" s="72"/>
      <c r="G883" s="72"/>
      <c r="H883" s="194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spans="1:26" ht="15.75" customHeight="1">
      <c r="A884" s="72"/>
      <c r="B884" s="72"/>
      <c r="C884" s="72"/>
      <c r="D884" s="72"/>
      <c r="E884" s="72"/>
      <c r="F884" s="72"/>
      <c r="G884" s="72"/>
      <c r="H884" s="194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spans="1:26" ht="15.75" customHeight="1">
      <c r="A885" s="72"/>
      <c r="B885" s="72"/>
      <c r="C885" s="72"/>
      <c r="D885" s="72"/>
      <c r="E885" s="72"/>
      <c r="F885" s="72"/>
      <c r="G885" s="72"/>
      <c r="H885" s="194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spans="1:26" ht="15.75" customHeight="1">
      <c r="A886" s="72"/>
      <c r="B886" s="72"/>
      <c r="C886" s="72"/>
      <c r="D886" s="72"/>
      <c r="E886" s="72"/>
      <c r="F886" s="72"/>
      <c r="G886" s="72"/>
      <c r="H886" s="194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spans="1:26" ht="15.75" customHeight="1">
      <c r="A887" s="72"/>
      <c r="B887" s="72"/>
      <c r="C887" s="72"/>
      <c r="D887" s="72"/>
      <c r="E887" s="72"/>
      <c r="F887" s="72"/>
      <c r="G887" s="72"/>
      <c r="H887" s="194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spans="1:26" ht="15.75" customHeight="1">
      <c r="A888" s="72"/>
      <c r="B888" s="72"/>
      <c r="C888" s="72"/>
      <c r="D888" s="72"/>
      <c r="E888" s="72"/>
      <c r="F888" s="72"/>
      <c r="G888" s="72"/>
      <c r="H888" s="194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spans="1:26" ht="15.75" customHeight="1">
      <c r="A889" s="72"/>
      <c r="B889" s="72"/>
      <c r="C889" s="72"/>
      <c r="D889" s="72"/>
      <c r="E889" s="72"/>
      <c r="F889" s="72"/>
      <c r="G889" s="72"/>
      <c r="H889" s="194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spans="1:26" ht="15.75" customHeight="1">
      <c r="A890" s="72"/>
      <c r="B890" s="72"/>
      <c r="C890" s="72"/>
      <c r="D890" s="72"/>
      <c r="E890" s="72"/>
      <c r="F890" s="72"/>
      <c r="G890" s="72"/>
      <c r="H890" s="194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spans="1:26" ht="15.75" customHeight="1">
      <c r="A891" s="72"/>
      <c r="B891" s="72"/>
      <c r="C891" s="72"/>
      <c r="D891" s="72"/>
      <c r="E891" s="72"/>
      <c r="F891" s="72"/>
      <c r="G891" s="72"/>
      <c r="H891" s="194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spans="1:26" ht="15.75" customHeight="1">
      <c r="A892" s="72"/>
      <c r="B892" s="72"/>
      <c r="C892" s="72"/>
      <c r="D892" s="72"/>
      <c r="E892" s="72"/>
      <c r="F892" s="72"/>
      <c r="G892" s="72"/>
      <c r="H892" s="194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spans="1:26" ht="15.75" customHeight="1">
      <c r="A893" s="72"/>
      <c r="B893" s="72"/>
      <c r="C893" s="72"/>
      <c r="D893" s="72"/>
      <c r="E893" s="72"/>
      <c r="F893" s="72"/>
      <c r="G893" s="72"/>
      <c r="H893" s="194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spans="1:26" ht="15.75" customHeight="1">
      <c r="A894" s="72"/>
      <c r="B894" s="72"/>
      <c r="C894" s="72"/>
      <c r="D894" s="72"/>
      <c r="E894" s="72"/>
      <c r="F894" s="72"/>
      <c r="G894" s="72"/>
      <c r="H894" s="194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spans="1:26" ht="15.75" customHeight="1">
      <c r="A895" s="72"/>
      <c r="B895" s="72"/>
      <c r="C895" s="72"/>
      <c r="D895" s="72"/>
      <c r="E895" s="72"/>
      <c r="F895" s="72"/>
      <c r="G895" s="72"/>
      <c r="H895" s="194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spans="1:26" ht="15.75" customHeight="1">
      <c r="A896" s="72"/>
      <c r="B896" s="72"/>
      <c r="C896" s="72"/>
      <c r="D896" s="72"/>
      <c r="E896" s="72"/>
      <c r="F896" s="72"/>
      <c r="G896" s="72"/>
      <c r="H896" s="194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spans="1:26" ht="15.75" customHeight="1">
      <c r="A897" s="72"/>
      <c r="B897" s="72"/>
      <c r="C897" s="72"/>
      <c r="D897" s="72"/>
      <c r="E897" s="72"/>
      <c r="F897" s="72"/>
      <c r="G897" s="72"/>
      <c r="H897" s="194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spans="1:26" ht="15.75" customHeight="1">
      <c r="A898" s="72"/>
      <c r="B898" s="72"/>
      <c r="C898" s="72"/>
      <c r="D898" s="72"/>
      <c r="E898" s="72"/>
      <c r="F898" s="72"/>
      <c r="G898" s="72"/>
      <c r="H898" s="194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spans="1:26" ht="15.75" customHeight="1">
      <c r="A899" s="72"/>
      <c r="B899" s="72"/>
      <c r="C899" s="72"/>
      <c r="D899" s="72"/>
      <c r="E899" s="72"/>
      <c r="F899" s="72"/>
      <c r="G899" s="72"/>
      <c r="H899" s="194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spans="1:26" ht="15.75" customHeight="1">
      <c r="A900" s="72"/>
      <c r="B900" s="72"/>
      <c r="C900" s="72"/>
      <c r="D900" s="72"/>
      <c r="E900" s="72"/>
      <c r="F900" s="72"/>
      <c r="G900" s="72"/>
      <c r="H900" s="194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spans="1:26" ht="15.75" customHeight="1">
      <c r="A901" s="72"/>
      <c r="B901" s="72"/>
      <c r="C901" s="72"/>
      <c r="D901" s="72"/>
      <c r="E901" s="72"/>
      <c r="F901" s="72"/>
      <c r="G901" s="72"/>
      <c r="H901" s="194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spans="1:26" ht="15.75" customHeight="1">
      <c r="A902" s="72"/>
      <c r="B902" s="72"/>
      <c r="C902" s="72"/>
      <c r="D902" s="72"/>
      <c r="E902" s="72"/>
      <c r="F902" s="72"/>
      <c r="G902" s="72"/>
      <c r="H902" s="194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spans="1:26" ht="15.75" customHeight="1">
      <c r="A903" s="72"/>
      <c r="B903" s="72"/>
      <c r="C903" s="72"/>
      <c r="D903" s="72"/>
      <c r="E903" s="72"/>
      <c r="F903" s="72"/>
      <c r="G903" s="72"/>
      <c r="H903" s="194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spans="1:26" ht="15.75" customHeight="1">
      <c r="A904" s="72"/>
      <c r="B904" s="72"/>
      <c r="C904" s="72"/>
      <c r="D904" s="72"/>
      <c r="E904" s="72"/>
      <c r="F904" s="72"/>
      <c r="G904" s="72"/>
      <c r="H904" s="194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spans="1:26" ht="15.75" customHeight="1">
      <c r="A905" s="72"/>
      <c r="B905" s="72"/>
      <c r="C905" s="72"/>
      <c r="D905" s="72"/>
      <c r="E905" s="72"/>
      <c r="F905" s="72"/>
      <c r="G905" s="72"/>
      <c r="H905" s="194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spans="1:26" ht="15.75" customHeight="1">
      <c r="A906" s="72"/>
      <c r="B906" s="72"/>
      <c r="C906" s="72"/>
      <c r="D906" s="72"/>
      <c r="E906" s="72"/>
      <c r="F906" s="72"/>
      <c r="G906" s="72"/>
      <c r="H906" s="194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spans="1:26" ht="15.75" customHeight="1">
      <c r="A907" s="72"/>
      <c r="B907" s="72"/>
      <c r="C907" s="72"/>
      <c r="D907" s="72"/>
      <c r="E907" s="72"/>
      <c r="F907" s="72"/>
      <c r="G907" s="72"/>
      <c r="H907" s="194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spans="1:26" ht="15.75" customHeight="1">
      <c r="A908" s="72"/>
      <c r="B908" s="72"/>
      <c r="C908" s="72"/>
      <c r="D908" s="72"/>
      <c r="E908" s="72"/>
      <c r="F908" s="72"/>
      <c r="G908" s="72"/>
      <c r="H908" s="194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spans="1:26" ht="15.75" customHeight="1">
      <c r="A909" s="72"/>
      <c r="B909" s="72"/>
      <c r="C909" s="72"/>
      <c r="D909" s="72"/>
      <c r="E909" s="72"/>
      <c r="F909" s="72"/>
      <c r="G909" s="72"/>
      <c r="H909" s="194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spans="1:26" ht="15.75" customHeight="1">
      <c r="A910" s="72"/>
      <c r="B910" s="72"/>
      <c r="C910" s="72"/>
      <c r="D910" s="72"/>
      <c r="E910" s="72"/>
      <c r="F910" s="72"/>
      <c r="G910" s="72"/>
      <c r="H910" s="194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spans="1:26" ht="15.75" customHeight="1">
      <c r="A911" s="72"/>
      <c r="B911" s="72"/>
      <c r="C911" s="72"/>
      <c r="D911" s="72"/>
      <c r="E911" s="72"/>
      <c r="F911" s="72"/>
      <c r="G911" s="72"/>
      <c r="H911" s="194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spans="1:26" ht="15.75" customHeight="1">
      <c r="A912" s="72"/>
      <c r="B912" s="72"/>
      <c r="C912" s="72"/>
      <c r="D912" s="72"/>
      <c r="E912" s="72"/>
      <c r="F912" s="72"/>
      <c r="G912" s="72"/>
      <c r="H912" s="194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spans="1:26" ht="15.75" customHeight="1">
      <c r="A913" s="72"/>
      <c r="B913" s="72"/>
      <c r="C913" s="72"/>
      <c r="D913" s="72"/>
      <c r="E913" s="72"/>
      <c r="F913" s="72"/>
      <c r="G913" s="72"/>
      <c r="H913" s="194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spans="1:26" ht="15.75" customHeight="1">
      <c r="A914" s="72"/>
      <c r="B914" s="72"/>
      <c r="C914" s="72"/>
      <c r="D914" s="72"/>
      <c r="E914" s="72"/>
      <c r="F914" s="72"/>
      <c r="G914" s="72"/>
      <c r="H914" s="194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spans="1:26" ht="15.75" customHeight="1">
      <c r="A915" s="72"/>
      <c r="B915" s="72"/>
      <c r="C915" s="72"/>
      <c r="D915" s="72"/>
      <c r="E915" s="72"/>
      <c r="F915" s="72"/>
      <c r="G915" s="72"/>
      <c r="H915" s="194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spans="1:26" ht="15.75" customHeight="1">
      <c r="A916" s="72"/>
      <c r="B916" s="72"/>
      <c r="C916" s="72"/>
      <c r="D916" s="72"/>
      <c r="E916" s="72"/>
      <c r="F916" s="72"/>
      <c r="G916" s="72"/>
      <c r="H916" s="194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spans="1:26" ht="15.75" customHeight="1">
      <c r="A917" s="72"/>
      <c r="B917" s="72"/>
      <c r="C917" s="72"/>
      <c r="D917" s="72"/>
      <c r="E917" s="72"/>
      <c r="F917" s="72"/>
      <c r="G917" s="72"/>
      <c r="H917" s="194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spans="1:26" ht="15.75" customHeight="1">
      <c r="A918" s="72"/>
      <c r="B918" s="72"/>
      <c r="C918" s="72"/>
      <c r="D918" s="72"/>
      <c r="E918" s="72"/>
      <c r="F918" s="72"/>
      <c r="G918" s="72"/>
      <c r="H918" s="194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spans="1:26" ht="15.75" customHeight="1">
      <c r="A919" s="72"/>
      <c r="B919" s="72"/>
      <c r="C919" s="72"/>
      <c r="D919" s="72"/>
      <c r="E919" s="72"/>
      <c r="F919" s="72"/>
      <c r="G919" s="72"/>
      <c r="H919" s="194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spans="1:26" ht="15.75" customHeight="1">
      <c r="A920" s="72"/>
      <c r="B920" s="72"/>
      <c r="C920" s="72"/>
      <c r="D920" s="72"/>
      <c r="E920" s="72"/>
      <c r="F920" s="72"/>
      <c r="G920" s="72"/>
      <c r="H920" s="194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spans="1:26" ht="15.75" customHeight="1">
      <c r="A921" s="72"/>
      <c r="B921" s="72"/>
      <c r="C921" s="72"/>
      <c r="D921" s="72"/>
      <c r="E921" s="72"/>
      <c r="F921" s="72"/>
      <c r="G921" s="72"/>
      <c r="H921" s="194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spans="1:26" ht="15.75" customHeight="1">
      <c r="A922" s="72"/>
      <c r="B922" s="72"/>
      <c r="C922" s="72"/>
      <c r="D922" s="72"/>
      <c r="E922" s="72"/>
      <c r="F922" s="72"/>
      <c r="G922" s="72"/>
      <c r="H922" s="194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spans="1:26" ht="15.75" customHeight="1">
      <c r="A923" s="72"/>
      <c r="B923" s="72"/>
      <c r="C923" s="72"/>
      <c r="D923" s="72"/>
      <c r="E923" s="72"/>
      <c r="F923" s="72"/>
      <c r="G923" s="72"/>
      <c r="H923" s="194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 spans="1:26" ht="15.75" customHeight="1">
      <c r="A924" s="72"/>
      <c r="B924" s="72"/>
      <c r="C924" s="72"/>
      <c r="D924" s="72"/>
      <c r="E924" s="72"/>
      <c r="F924" s="72"/>
      <c r="G924" s="72"/>
      <c r="H924" s="194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 spans="1:26" ht="15.75" customHeight="1">
      <c r="A925" s="72"/>
      <c r="B925" s="72"/>
      <c r="C925" s="72"/>
      <c r="D925" s="72"/>
      <c r="E925" s="72"/>
      <c r="F925" s="72"/>
      <c r="G925" s="72"/>
      <c r="H925" s="194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 spans="1:26" ht="15.75" customHeight="1">
      <c r="A926" s="72"/>
      <c r="B926" s="72"/>
      <c r="C926" s="72"/>
      <c r="D926" s="72"/>
      <c r="E926" s="72"/>
      <c r="F926" s="72"/>
      <c r="G926" s="72"/>
      <c r="H926" s="194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 spans="1:26" ht="15.75" customHeight="1">
      <c r="A927" s="72"/>
      <c r="B927" s="72"/>
      <c r="C927" s="72"/>
      <c r="D927" s="72"/>
      <c r="E927" s="72"/>
      <c r="F927" s="72"/>
      <c r="G927" s="72"/>
      <c r="H927" s="194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 spans="1:26" ht="15.75" customHeight="1">
      <c r="A928" s="72"/>
      <c r="B928" s="72"/>
      <c r="C928" s="72"/>
      <c r="D928" s="72"/>
      <c r="E928" s="72"/>
      <c r="F928" s="72"/>
      <c r="G928" s="72"/>
      <c r="H928" s="194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 spans="1:26" ht="15.75" customHeight="1">
      <c r="A929" s="72"/>
      <c r="B929" s="72"/>
      <c r="C929" s="72"/>
      <c r="D929" s="72"/>
      <c r="E929" s="72"/>
      <c r="F929" s="72"/>
      <c r="G929" s="72"/>
      <c r="H929" s="194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 spans="1:26" ht="15.75" customHeight="1">
      <c r="A930" s="72"/>
      <c r="B930" s="72"/>
      <c r="C930" s="72"/>
      <c r="D930" s="72"/>
      <c r="E930" s="72"/>
      <c r="F930" s="72"/>
      <c r="G930" s="72"/>
      <c r="H930" s="194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 spans="1:26" ht="15.75" customHeight="1">
      <c r="A931" s="72"/>
      <c r="B931" s="72"/>
      <c r="C931" s="72"/>
      <c r="D931" s="72"/>
      <c r="E931" s="72"/>
      <c r="F931" s="72"/>
      <c r="G931" s="72"/>
      <c r="H931" s="194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 spans="1:26" ht="15.75" customHeight="1">
      <c r="A932" s="72"/>
      <c r="B932" s="72"/>
      <c r="C932" s="72"/>
      <c r="D932" s="72"/>
      <c r="E932" s="72"/>
      <c r="F932" s="72"/>
      <c r="G932" s="72"/>
      <c r="H932" s="194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 spans="1:26" ht="15.75" customHeight="1">
      <c r="A933" s="72"/>
      <c r="B933" s="72"/>
      <c r="C933" s="72"/>
      <c r="D933" s="72"/>
      <c r="E933" s="72"/>
      <c r="F933" s="72"/>
      <c r="G933" s="72"/>
      <c r="H933" s="194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 spans="1:26" ht="15.75" customHeight="1">
      <c r="A934" s="72"/>
      <c r="B934" s="72"/>
      <c r="C934" s="72"/>
      <c r="D934" s="72"/>
      <c r="E934" s="72"/>
      <c r="F934" s="72"/>
      <c r="G934" s="72"/>
      <c r="H934" s="194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 spans="1:26" ht="15.75" customHeight="1">
      <c r="A935" s="72"/>
      <c r="B935" s="72"/>
      <c r="C935" s="72"/>
      <c r="D935" s="72"/>
      <c r="E935" s="72"/>
      <c r="F935" s="72"/>
      <c r="G935" s="72"/>
      <c r="H935" s="194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 spans="1:26" ht="15.75" customHeight="1">
      <c r="A936" s="72"/>
      <c r="B936" s="72"/>
      <c r="C936" s="72"/>
      <c r="D936" s="72"/>
      <c r="E936" s="72"/>
      <c r="F936" s="72"/>
      <c r="G936" s="72"/>
      <c r="H936" s="194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 spans="1:26" ht="15.75" customHeight="1">
      <c r="A937" s="72"/>
      <c r="B937" s="72"/>
      <c r="C937" s="72"/>
      <c r="D937" s="72"/>
      <c r="E937" s="72"/>
      <c r="F937" s="72"/>
      <c r="G937" s="72"/>
      <c r="H937" s="194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 spans="1:26" ht="15.75" customHeight="1">
      <c r="A938" s="72"/>
      <c r="B938" s="72"/>
      <c r="C938" s="72"/>
      <c r="D938" s="72"/>
      <c r="E938" s="72"/>
      <c r="F938" s="72"/>
      <c r="G938" s="72"/>
      <c r="H938" s="194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 spans="1:26" ht="15.75" customHeight="1">
      <c r="A939" s="72"/>
      <c r="B939" s="72"/>
      <c r="C939" s="72"/>
      <c r="D939" s="72"/>
      <c r="E939" s="72"/>
      <c r="F939" s="72"/>
      <c r="G939" s="72"/>
      <c r="H939" s="194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 spans="1:26" ht="15.75" customHeight="1">
      <c r="A940" s="72"/>
      <c r="B940" s="72"/>
      <c r="C940" s="72"/>
      <c r="D940" s="72"/>
      <c r="E940" s="72"/>
      <c r="F940" s="72"/>
      <c r="G940" s="72"/>
      <c r="H940" s="194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 spans="1:26" ht="15.75" customHeight="1">
      <c r="A941" s="72"/>
      <c r="B941" s="72"/>
      <c r="C941" s="72"/>
      <c r="D941" s="72"/>
      <c r="E941" s="72"/>
      <c r="F941" s="72"/>
      <c r="G941" s="72"/>
      <c r="H941" s="194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 spans="1:26" ht="15.75" customHeight="1">
      <c r="A942" s="72"/>
      <c r="B942" s="72"/>
      <c r="C942" s="72"/>
      <c r="D942" s="72"/>
      <c r="E942" s="72"/>
      <c r="F942" s="72"/>
      <c r="G942" s="72"/>
      <c r="H942" s="194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 spans="1:26" ht="15.75" customHeight="1">
      <c r="A943" s="72"/>
      <c r="B943" s="72"/>
      <c r="C943" s="72"/>
      <c r="D943" s="72"/>
      <c r="E943" s="72"/>
      <c r="F943" s="72"/>
      <c r="G943" s="72"/>
      <c r="H943" s="194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 spans="1:26" ht="15.75" customHeight="1">
      <c r="A944" s="72"/>
      <c r="B944" s="72"/>
      <c r="C944" s="72"/>
      <c r="D944" s="72"/>
      <c r="E944" s="72"/>
      <c r="F944" s="72"/>
      <c r="G944" s="72"/>
      <c r="H944" s="194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 spans="1:26" ht="15.75" customHeight="1">
      <c r="A945" s="72"/>
      <c r="B945" s="72"/>
      <c r="C945" s="72"/>
      <c r="D945" s="72"/>
      <c r="E945" s="72"/>
      <c r="F945" s="72"/>
      <c r="G945" s="72"/>
      <c r="H945" s="194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 spans="1:26" ht="15.75" customHeight="1">
      <c r="A946" s="72"/>
      <c r="B946" s="72"/>
      <c r="C946" s="72"/>
      <c r="D946" s="72"/>
      <c r="E946" s="72"/>
      <c r="F946" s="72"/>
      <c r="G946" s="72"/>
      <c r="H946" s="194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 spans="1:26" ht="15.75" customHeight="1">
      <c r="A947" s="72"/>
      <c r="B947" s="72"/>
      <c r="C947" s="72"/>
      <c r="D947" s="72"/>
      <c r="E947" s="72"/>
      <c r="F947" s="72"/>
      <c r="G947" s="72"/>
      <c r="H947" s="194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 spans="1:26" ht="15.75" customHeight="1">
      <c r="A948" s="72"/>
      <c r="B948" s="72"/>
      <c r="C948" s="72"/>
      <c r="D948" s="72"/>
      <c r="E948" s="72"/>
      <c r="F948" s="72"/>
      <c r="G948" s="72"/>
      <c r="H948" s="194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 spans="1:26" ht="15.75" customHeight="1">
      <c r="A949" s="72"/>
      <c r="B949" s="72"/>
      <c r="C949" s="72"/>
      <c r="D949" s="72"/>
      <c r="E949" s="72"/>
      <c r="F949" s="72"/>
      <c r="G949" s="72"/>
      <c r="H949" s="194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 spans="1:26" ht="15.75" customHeight="1">
      <c r="A950" s="72"/>
      <c r="B950" s="72"/>
      <c r="C950" s="72"/>
      <c r="D950" s="72"/>
      <c r="E950" s="72"/>
      <c r="F950" s="72"/>
      <c r="G950" s="72"/>
      <c r="H950" s="194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 spans="1:26" ht="15.75" customHeight="1">
      <c r="A951" s="72"/>
      <c r="B951" s="72"/>
      <c r="C951" s="72"/>
      <c r="D951" s="72"/>
      <c r="E951" s="72"/>
      <c r="F951" s="72"/>
      <c r="G951" s="72"/>
      <c r="H951" s="194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 spans="1:26" ht="15.75" customHeight="1">
      <c r="A952" s="72"/>
      <c r="B952" s="72"/>
      <c r="C952" s="72"/>
      <c r="D952" s="72"/>
      <c r="E952" s="72"/>
      <c r="F952" s="72"/>
      <c r="G952" s="72"/>
      <c r="H952" s="194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 spans="1:26" ht="15.75" customHeight="1">
      <c r="A953" s="72"/>
      <c r="B953" s="72"/>
      <c r="C953" s="72"/>
      <c r="D953" s="72"/>
      <c r="E953" s="72"/>
      <c r="F953" s="72"/>
      <c r="G953" s="72"/>
      <c r="H953" s="194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 spans="1:26" ht="15.75" customHeight="1">
      <c r="A954" s="72"/>
      <c r="B954" s="72"/>
      <c r="C954" s="72"/>
      <c r="D954" s="72"/>
      <c r="E954" s="72"/>
      <c r="F954" s="72"/>
      <c r="G954" s="72"/>
      <c r="H954" s="194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 spans="1:26" ht="15.75" customHeight="1">
      <c r="A955" s="72"/>
      <c r="B955" s="72"/>
      <c r="C955" s="72"/>
      <c r="D955" s="72"/>
      <c r="E955" s="72"/>
      <c r="F955" s="72"/>
      <c r="G955" s="72"/>
      <c r="H955" s="194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 spans="1:26" ht="15.75" customHeight="1">
      <c r="A956" s="72"/>
      <c r="B956" s="72"/>
      <c r="C956" s="72"/>
      <c r="D956" s="72"/>
      <c r="E956" s="72"/>
      <c r="F956" s="72"/>
      <c r="G956" s="72"/>
      <c r="H956" s="194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 spans="1:26" ht="15.75" customHeight="1">
      <c r="A957" s="72"/>
      <c r="B957" s="72"/>
      <c r="C957" s="72"/>
      <c r="D957" s="72"/>
      <c r="E957" s="72"/>
      <c r="F957" s="72"/>
      <c r="G957" s="72"/>
      <c r="H957" s="194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 spans="1:26" ht="15.75" customHeight="1">
      <c r="A958" s="72"/>
      <c r="B958" s="72"/>
      <c r="C958" s="72"/>
      <c r="D958" s="72"/>
      <c r="E958" s="72"/>
      <c r="F958" s="72"/>
      <c r="G958" s="72"/>
      <c r="H958" s="194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 spans="1:26" ht="15.75" customHeight="1">
      <c r="A959" s="72"/>
      <c r="B959" s="72"/>
      <c r="C959" s="72"/>
      <c r="D959" s="72"/>
      <c r="E959" s="72"/>
      <c r="F959" s="72"/>
      <c r="G959" s="72"/>
      <c r="H959" s="194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 spans="1:26" ht="15.75" customHeight="1">
      <c r="A960" s="72"/>
      <c r="B960" s="72"/>
      <c r="C960" s="72"/>
      <c r="D960" s="72"/>
      <c r="E960" s="72"/>
      <c r="F960" s="72"/>
      <c r="G960" s="72"/>
      <c r="H960" s="194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 spans="1:26" ht="15.75" customHeight="1">
      <c r="A961" s="72"/>
      <c r="B961" s="72"/>
      <c r="C961" s="72"/>
      <c r="D961" s="72"/>
      <c r="E961" s="72"/>
      <c r="F961" s="72"/>
      <c r="G961" s="72"/>
      <c r="H961" s="194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 spans="1:26" ht="15.75" customHeight="1">
      <c r="A962" s="72"/>
      <c r="B962" s="72"/>
      <c r="C962" s="72"/>
      <c r="D962" s="72"/>
      <c r="E962" s="72"/>
      <c r="F962" s="72"/>
      <c r="G962" s="72"/>
      <c r="H962" s="194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 spans="1:26" ht="15.75" customHeight="1">
      <c r="A963" s="72"/>
      <c r="B963" s="72"/>
      <c r="C963" s="72"/>
      <c r="D963" s="72"/>
      <c r="E963" s="72"/>
      <c r="F963" s="72"/>
      <c r="G963" s="72"/>
      <c r="H963" s="194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 spans="1:26" ht="15.75" customHeight="1">
      <c r="A964" s="72"/>
      <c r="B964" s="72"/>
      <c r="C964" s="72"/>
      <c r="D964" s="72"/>
      <c r="E964" s="72"/>
      <c r="F964" s="72"/>
      <c r="G964" s="72"/>
      <c r="H964" s="194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  <row r="965" spans="1:26" ht="15.75" customHeight="1">
      <c r="A965" s="72"/>
      <c r="B965" s="72"/>
      <c r="C965" s="72"/>
      <c r="D965" s="72"/>
      <c r="E965" s="72"/>
      <c r="F965" s="72"/>
      <c r="G965" s="72"/>
      <c r="H965" s="194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</row>
    <row r="966" spans="1:26" ht="15.75" customHeight="1">
      <c r="A966" s="72"/>
      <c r="B966" s="72"/>
      <c r="C966" s="72"/>
      <c r="D966" s="72"/>
      <c r="E966" s="72"/>
      <c r="F966" s="72"/>
      <c r="G966" s="72"/>
      <c r="H966" s="194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</row>
    <row r="967" spans="1:26" ht="15.75" customHeight="1">
      <c r="A967" s="72"/>
      <c r="B967" s="72"/>
      <c r="C967" s="72"/>
      <c r="D967" s="72"/>
      <c r="E967" s="72"/>
      <c r="F967" s="72"/>
      <c r="G967" s="72"/>
      <c r="H967" s="194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</row>
    <row r="968" spans="1:26" ht="15.75" customHeight="1">
      <c r="A968" s="72"/>
      <c r="B968" s="72"/>
      <c r="C968" s="72"/>
      <c r="D968" s="72"/>
      <c r="E968" s="72"/>
      <c r="F968" s="72"/>
      <c r="G968" s="72"/>
      <c r="H968" s="194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</row>
    <row r="969" spans="1:26" ht="15.75" customHeight="1">
      <c r="A969" s="72"/>
      <c r="B969" s="72"/>
      <c r="C969" s="72"/>
      <c r="D969" s="72"/>
      <c r="E969" s="72"/>
      <c r="F969" s="72"/>
      <c r="G969" s="72"/>
      <c r="H969" s="194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</row>
    <row r="970" spans="1:26" ht="15.75" customHeight="1">
      <c r="A970" s="72"/>
      <c r="B970" s="72"/>
      <c r="C970" s="72"/>
      <c r="D970" s="72"/>
      <c r="E970" s="72"/>
      <c r="F970" s="72"/>
      <c r="G970" s="72"/>
      <c r="H970" s="194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</row>
    <row r="971" spans="1:26" ht="15.75" customHeight="1">
      <c r="A971" s="72"/>
      <c r="B971" s="72"/>
      <c r="C971" s="72"/>
      <c r="D971" s="72"/>
      <c r="E971" s="72"/>
      <c r="F971" s="72"/>
      <c r="G971" s="72"/>
      <c r="H971" s="194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</row>
    <row r="972" spans="1:26" ht="15.75" customHeight="1">
      <c r="A972" s="72"/>
      <c r="B972" s="72"/>
      <c r="C972" s="72"/>
      <c r="D972" s="72"/>
      <c r="E972" s="72"/>
      <c r="F972" s="72"/>
      <c r="G972" s="72"/>
      <c r="H972" s="194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</row>
    <row r="973" spans="1:26" ht="15.75" customHeight="1">
      <c r="A973" s="72"/>
      <c r="B973" s="72"/>
      <c r="C973" s="72"/>
      <c r="D973" s="72"/>
      <c r="E973" s="72"/>
      <c r="F973" s="72"/>
      <c r="G973" s="72"/>
      <c r="H973" s="194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</row>
    <row r="974" spans="1:26" ht="15.75" customHeight="1">
      <c r="A974" s="72"/>
      <c r="B974" s="72"/>
      <c r="C974" s="72"/>
      <c r="D974" s="72"/>
      <c r="E974" s="72"/>
      <c r="F974" s="72"/>
      <c r="G974" s="72"/>
      <c r="H974" s="194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</row>
    <row r="975" spans="1:26" ht="15.75" customHeight="1">
      <c r="A975" s="72"/>
      <c r="B975" s="72"/>
      <c r="C975" s="72"/>
      <c r="D975" s="72"/>
      <c r="E975" s="72"/>
      <c r="F975" s="72"/>
      <c r="G975" s="72"/>
      <c r="H975" s="194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</row>
    <row r="976" spans="1:26" ht="15.75" customHeight="1">
      <c r="A976" s="72"/>
      <c r="B976" s="72"/>
      <c r="C976" s="72"/>
      <c r="D976" s="72"/>
      <c r="E976" s="72"/>
      <c r="F976" s="72"/>
      <c r="G976" s="72"/>
      <c r="H976" s="194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</row>
    <row r="977" spans="1:26" ht="15.75" customHeight="1">
      <c r="A977" s="72"/>
      <c r="B977" s="72"/>
      <c r="C977" s="72"/>
      <c r="D977" s="72"/>
      <c r="E977" s="72"/>
      <c r="F977" s="72"/>
      <c r="G977" s="72"/>
      <c r="H977" s="194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</row>
    <row r="978" spans="1:26" ht="15.75" customHeight="1">
      <c r="A978" s="72"/>
      <c r="B978" s="72"/>
      <c r="C978" s="72"/>
      <c r="D978" s="72"/>
      <c r="E978" s="72"/>
      <c r="F978" s="72"/>
      <c r="G978" s="72"/>
      <c r="H978" s="194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</row>
    <row r="979" spans="1:26" ht="15.75" customHeight="1">
      <c r="A979" s="72"/>
      <c r="B979" s="72"/>
      <c r="C979" s="72"/>
      <c r="D979" s="72"/>
      <c r="E979" s="72"/>
      <c r="F979" s="72"/>
      <c r="G979" s="72"/>
      <c r="H979" s="194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</row>
    <row r="980" spans="1:26" ht="15.75" customHeight="1">
      <c r="A980" s="72"/>
      <c r="B980" s="72"/>
      <c r="C980" s="72"/>
      <c r="D980" s="72"/>
      <c r="E980" s="72"/>
      <c r="F980" s="72"/>
      <c r="G980" s="72"/>
      <c r="H980" s="194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</row>
    <row r="981" spans="1:26" ht="15.75" customHeight="1">
      <c r="A981" s="72"/>
      <c r="B981" s="72"/>
      <c r="C981" s="72"/>
      <c r="D981" s="72"/>
      <c r="E981" s="72"/>
      <c r="F981" s="72"/>
      <c r="G981" s="72"/>
      <c r="H981" s="194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</row>
    <row r="982" spans="1:26" ht="15.75" customHeight="1">
      <c r="A982" s="72"/>
      <c r="B982" s="72"/>
      <c r="C982" s="72"/>
      <c r="D982" s="72"/>
      <c r="E982" s="72"/>
      <c r="F982" s="72"/>
      <c r="G982" s="72"/>
      <c r="H982" s="194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</row>
    <row r="983" spans="1:26" ht="15.75" customHeight="1">
      <c r="A983" s="72"/>
      <c r="B983" s="72"/>
      <c r="C983" s="72"/>
      <c r="D983" s="72"/>
      <c r="E983" s="72"/>
      <c r="F983" s="72"/>
      <c r="G983" s="72"/>
      <c r="H983" s="194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</row>
    <row r="984" spans="1:26" ht="15.75" customHeight="1">
      <c r="A984" s="72"/>
      <c r="B984" s="72"/>
      <c r="C984" s="72"/>
      <c r="D984" s="72"/>
      <c r="E984" s="72"/>
      <c r="F984" s="72"/>
      <c r="G984" s="72"/>
      <c r="H984" s="194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</row>
    <row r="985" spans="1:26" ht="15.75" customHeight="1">
      <c r="A985" s="72"/>
      <c r="B985" s="72"/>
      <c r="C985" s="72"/>
      <c r="D985" s="72"/>
      <c r="E985" s="72"/>
      <c r="F985" s="72"/>
      <c r="G985" s="72"/>
      <c r="H985" s="194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</row>
    <row r="986" spans="1:26" ht="15.75" customHeight="1">
      <c r="A986" s="72"/>
      <c r="B986" s="72"/>
      <c r="C986" s="72"/>
      <c r="D986" s="72"/>
      <c r="E986" s="72"/>
      <c r="F986" s="72"/>
      <c r="G986" s="72"/>
      <c r="H986" s="194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</row>
    <row r="987" spans="1:26" ht="15.75" customHeight="1">
      <c r="A987" s="72"/>
      <c r="B987" s="72"/>
      <c r="C987" s="72"/>
      <c r="D987" s="72"/>
      <c r="E987" s="72"/>
      <c r="F987" s="72"/>
      <c r="G987" s="72"/>
      <c r="H987" s="194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</row>
    <row r="988" spans="1:26" ht="15.75" customHeight="1">
      <c r="A988" s="72"/>
      <c r="B988" s="72"/>
      <c r="C988" s="72"/>
      <c r="D988" s="72"/>
      <c r="E988" s="72"/>
      <c r="F988" s="72"/>
      <c r="G988" s="72"/>
      <c r="H988" s="194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</row>
    <row r="989" spans="1:26" ht="15.75" customHeight="1">
      <c r="A989" s="72"/>
      <c r="B989" s="72"/>
      <c r="C989" s="72"/>
      <c r="D989" s="72"/>
      <c r="E989" s="72"/>
      <c r="F989" s="72"/>
      <c r="G989" s="72"/>
      <c r="H989" s="194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</row>
    <row r="990" spans="1:26" ht="15.75" customHeight="1">
      <c r="A990" s="72"/>
      <c r="B990" s="72"/>
      <c r="C990" s="72"/>
      <c r="D990" s="72"/>
      <c r="E990" s="72"/>
      <c r="F990" s="72"/>
      <c r="G990" s="72"/>
      <c r="H990" s="194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</row>
    <row r="991" spans="1:26" ht="15.75" customHeight="1">
      <c r="A991" s="72"/>
      <c r="B991" s="72"/>
      <c r="C991" s="72"/>
      <c r="D991" s="72"/>
      <c r="E991" s="72"/>
      <c r="F991" s="72"/>
      <c r="G991" s="72"/>
      <c r="H991" s="194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</row>
    <row r="992" spans="1:26" ht="15.75" customHeight="1">
      <c r="A992" s="72"/>
      <c r="B992" s="72"/>
      <c r="C992" s="72"/>
      <c r="D992" s="72"/>
      <c r="E992" s="72"/>
      <c r="F992" s="72"/>
      <c r="G992" s="72"/>
      <c r="H992" s="194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</row>
    <row r="993" spans="1:26" ht="15.75" customHeight="1">
      <c r="A993" s="72"/>
      <c r="B993" s="72"/>
      <c r="C993" s="72"/>
      <c r="D993" s="72"/>
      <c r="E993" s="72"/>
      <c r="F993" s="72"/>
      <c r="G993" s="72"/>
      <c r="H993" s="194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</row>
    <row r="994" spans="1:26" ht="15.75" customHeight="1">
      <c r="A994" s="72"/>
      <c r="B994" s="72"/>
      <c r="C994" s="72"/>
      <c r="D994" s="72"/>
      <c r="E994" s="72"/>
      <c r="F994" s="72"/>
      <c r="G994" s="72"/>
      <c r="H994" s="194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</row>
    <row r="995" spans="1:26" ht="15.75" customHeight="1">
      <c r="A995" s="72"/>
      <c r="B995" s="72"/>
      <c r="C995" s="72"/>
      <c r="D995" s="72"/>
      <c r="E995" s="72"/>
      <c r="F995" s="72"/>
      <c r="G995" s="72"/>
      <c r="H995" s="194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</row>
    <row r="996" spans="1:26" ht="15.75" customHeight="1">
      <c r="A996" s="72"/>
      <c r="B996" s="72"/>
      <c r="C996" s="72"/>
      <c r="D996" s="72"/>
      <c r="E996" s="72"/>
      <c r="F996" s="72"/>
      <c r="G996" s="72"/>
      <c r="H996" s="194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</row>
    <row r="997" spans="1:26" ht="15.75" customHeight="1">
      <c r="A997" s="72"/>
      <c r="B997" s="72"/>
      <c r="C997" s="72"/>
      <c r="D997" s="72"/>
      <c r="E997" s="72"/>
      <c r="F997" s="72"/>
      <c r="G997" s="72"/>
      <c r="H997" s="194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</row>
    <row r="998" spans="1:26" ht="15.75" customHeight="1">
      <c r="A998" s="72"/>
      <c r="B998" s="72"/>
      <c r="C998" s="72"/>
      <c r="D998" s="72"/>
      <c r="E998" s="72"/>
      <c r="F998" s="72"/>
      <c r="G998" s="72"/>
      <c r="H998" s="194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</row>
    <row r="999" spans="1:26" ht="15.75" customHeight="1">
      <c r="A999" s="72"/>
      <c r="B999" s="72"/>
      <c r="C999" s="72"/>
      <c r="D999" s="72"/>
      <c r="E999" s="72"/>
      <c r="F999" s="72"/>
      <c r="G999" s="72"/>
      <c r="H999" s="194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</row>
    <row r="1000" spans="1:26" ht="15.75" customHeight="1">
      <c r="A1000" s="72"/>
      <c r="B1000" s="72"/>
      <c r="C1000" s="72"/>
      <c r="D1000" s="72"/>
      <c r="E1000" s="72"/>
      <c r="F1000" s="72"/>
      <c r="G1000" s="72"/>
      <c r="H1000" s="194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</row>
  </sheetData>
  <conditionalFormatting sqref="A2:D2">
    <cfRule type="expression" dxfId="18" priority="1">
      <formula>NOT($A2="")</formula>
    </cfRule>
  </conditionalFormatting>
  <conditionalFormatting sqref="A3:D273">
    <cfRule type="expression" dxfId="17" priority="2">
      <formula>NOT($A3="")</formula>
    </cfRule>
  </conditionalFormatting>
  <pageMargins left="0.7" right="0.7" top="0.75" bottom="0.75" header="0" footer="0"/>
  <pageSetup orientation="portrait"/>
  <headerFooter>
    <oddHeader>&amp;LOpen 2 Results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A8D08D"/>
  </sheetPr>
  <dimension ref="A1:AT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hidden="1" customWidth="1"/>
    <col min="6" max="6" width="8" hidden="1" customWidth="1"/>
    <col min="7" max="7" width="7" customWidth="1"/>
    <col min="8" max="8" width="6.625" customWidth="1"/>
    <col min="9" max="9" width="8.75" customWidth="1"/>
    <col min="10" max="10" width="8.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20" width="8" customWidth="1"/>
    <col min="21" max="21" width="2" customWidth="1"/>
    <col min="22" max="26" width="2.875" customWidth="1"/>
    <col min="27" max="27" width="3.75" customWidth="1"/>
    <col min="28" max="28" width="4.875" customWidth="1"/>
    <col min="29" max="29" width="6.375" customWidth="1"/>
    <col min="30" max="30" width="5" customWidth="1"/>
    <col min="31" max="31" width="5.375" customWidth="1"/>
    <col min="32" max="32" width="4.75" customWidth="1"/>
    <col min="33" max="33" width="6.25" customWidth="1"/>
    <col min="34" max="34" width="1.75" customWidth="1"/>
    <col min="35" max="36" width="8" customWidth="1"/>
    <col min="37" max="37" width="5.125" customWidth="1"/>
    <col min="38" max="39" width="4.375" customWidth="1"/>
    <col min="40" max="40" width="10.125" customWidth="1"/>
    <col min="41" max="41" width="4.375" customWidth="1"/>
    <col min="42" max="45" width="5.875" customWidth="1"/>
    <col min="46" max="46" width="5.125" customWidth="1"/>
  </cols>
  <sheetData>
    <row r="1" spans="1:46" ht="22.5" customHeight="1">
      <c r="A1" s="204" t="s">
        <v>113</v>
      </c>
      <c r="B1" s="205" t="s">
        <v>41</v>
      </c>
      <c r="C1" s="205" t="s">
        <v>42</v>
      </c>
      <c r="D1" s="206" t="s">
        <v>114</v>
      </c>
      <c r="E1" s="207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18" t="s">
        <v>133</v>
      </c>
      <c r="V1" s="210" t="s">
        <v>134</v>
      </c>
      <c r="W1" s="210" t="s">
        <v>135</v>
      </c>
      <c r="X1" s="210" t="s">
        <v>136</v>
      </c>
      <c r="Y1" s="210" t="s">
        <v>137</v>
      </c>
      <c r="Z1" s="211" t="s">
        <v>138</v>
      </c>
      <c r="AA1" s="18"/>
      <c r="AK1" s="208"/>
      <c r="AL1" s="208"/>
      <c r="AM1" s="208"/>
      <c r="AN1" s="208"/>
      <c r="AO1" s="208"/>
      <c r="AP1" s="208"/>
      <c r="AQ1" s="208"/>
      <c r="AR1" s="208"/>
      <c r="AS1" s="208"/>
      <c r="AT1" s="208"/>
    </row>
    <row r="2" spans="1:46" ht="15.75" customHeight="1">
      <c r="A2" s="212" t="str">
        <f>IF(B2="","",Draw!AA2)</f>
        <v/>
      </c>
      <c r="B2" s="213" t="str">
        <f>IFERROR(Draw!AB2,"")</f>
        <v/>
      </c>
      <c r="C2" s="213" t="str">
        <f>IFERROR(Draw!AC2,"")</f>
        <v/>
      </c>
      <c r="D2" s="214"/>
      <c r="E2" s="207">
        <v>1.0000000000000001E-9</v>
      </c>
      <c r="F2" s="215" t="str">
        <f t="shared" ref="F2:F256" si="0">IF(D2="scratch",3000+E2,IF(D2="nt",1000+E2,IF((D2+E2)&gt;5,D2+E2,"")))</f>
        <v/>
      </c>
      <c r="G2" s="215" t="str">
        <f t="shared" ref="G2:G12" si="1">IF(OR(AND(D2&gt;1,D2&lt;1050),D2="nt",D2="",D2="scratch"),"","Not a valid input")</f>
        <v/>
      </c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17" t="str">
        <f>IFERROR(VLOOKUP('2nd Run'!I2,$AB$3:$AC$7,2,TRUE),"")</f>
        <v/>
      </c>
      <c r="V2" s="218" t="str">
        <f>IFERROR(IF(U2=$V$1,'2nd Run'!I2,""),"")</f>
        <v/>
      </c>
      <c r="W2" s="218" t="str">
        <f>IFERROR(IF(U2=$W$1,'2nd Run'!I2,""),"")</f>
        <v/>
      </c>
      <c r="X2" s="218" t="str">
        <f>IFERROR(IF(U2=$X$1,'2nd Run'!I2,""),"")</f>
        <v/>
      </c>
      <c r="Y2" s="218" t="str">
        <f>IFERROR(IF($U2=$Y$1,'2nd Run'!I2,""),"")</f>
        <v/>
      </c>
      <c r="Z2" s="218" t="str">
        <f>IFERROR(IF(U2=$Z$1,'2nd Run'!I2,""),"")</f>
        <v/>
      </c>
      <c r="AA2" s="217"/>
      <c r="AK2" s="208"/>
      <c r="AL2" s="208"/>
      <c r="AM2" s="208"/>
      <c r="AN2" s="208"/>
      <c r="AO2" s="208"/>
      <c r="AP2" s="219">
        <v>0.35</v>
      </c>
      <c r="AQ2" s="219">
        <v>0.3</v>
      </c>
      <c r="AR2" s="219">
        <v>0.2</v>
      </c>
      <c r="AS2" s="219">
        <v>0.15</v>
      </c>
      <c r="AT2" s="219">
        <f>SUM(AP2:AS2)</f>
        <v>0.99999999999999989</v>
      </c>
    </row>
    <row r="3" spans="1:46" ht="15.75" customHeight="1">
      <c r="A3" s="212" t="str">
        <f>IF(B3="","",Draw!AA3)</f>
        <v/>
      </c>
      <c r="B3" s="213" t="str">
        <f>IFERROR(Draw!AB3,"")</f>
        <v/>
      </c>
      <c r="C3" s="213" t="str">
        <f>IFERROR(Draw!AC3,"")</f>
        <v/>
      </c>
      <c r="D3" s="222"/>
      <c r="E3" s="207">
        <v>2.0000000000000001E-9</v>
      </c>
      <c r="F3" s="215" t="str">
        <f t="shared" si="0"/>
        <v/>
      </c>
      <c r="G3" s="215" t="str">
        <f t="shared" si="1"/>
        <v/>
      </c>
      <c r="H3" s="400" t="s">
        <v>177</v>
      </c>
      <c r="I3" s="369"/>
      <c r="J3" s="223">
        <v>0</v>
      </c>
      <c r="K3" s="208"/>
      <c r="L3" s="224"/>
      <c r="M3" s="204" t="s">
        <v>149</v>
      </c>
      <c r="N3" s="205" t="s">
        <v>41</v>
      </c>
      <c r="O3" s="205" t="s">
        <v>42</v>
      </c>
      <c r="P3" s="225" t="s">
        <v>131</v>
      </c>
      <c r="Q3" s="225" t="s">
        <v>143</v>
      </c>
      <c r="R3" s="208"/>
      <c r="S3" s="208"/>
      <c r="T3" s="208"/>
      <c r="U3" s="217" t="str">
        <f>IFERROR(VLOOKUP('2nd Run'!I3,$AB$3:$AC$7,2,TRUE),"")</f>
        <v/>
      </c>
      <c r="V3" s="218" t="str">
        <f>IFERROR(IF(U3=$V$1,'2nd Run'!I3,""),"")</f>
        <v/>
      </c>
      <c r="W3" s="218" t="str">
        <f>IFERROR(IF(U3=$W$1,'2nd Run'!I3,""),"")</f>
        <v/>
      </c>
      <c r="X3" s="218" t="str">
        <f>IFERROR(IF(U3=$X$1,'2nd Run'!I3,""),"")</f>
        <v/>
      </c>
      <c r="Y3" s="218" t="str">
        <f>IFERROR(IF($U3=$Y$1,'2nd Run'!I3,""),"")</f>
        <v/>
      </c>
      <c r="Z3" s="218" t="str">
        <f>IFERROR(IF(U3=$Z$1,'2nd Run'!I3,""),"")</f>
        <v/>
      </c>
      <c r="AA3" s="217"/>
      <c r="AB3" s="226">
        <f>MIN('2nd Run'!E:E)</f>
        <v>19.065000000000001</v>
      </c>
      <c r="AC3" s="227" t="s">
        <v>134</v>
      </c>
      <c r="AD3" s="20"/>
      <c r="AK3" s="208"/>
      <c r="AL3" s="208"/>
      <c r="AM3" s="208"/>
      <c r="AN3" s="208"/>
      <c r="AO3" s="208"/>
      <c r="AP3" s="209" t="s">
        <v>134</v>
      </c>
      <c r="AQ3" s="209" t="s">
        <v>135</v>
      </c>
      <c r="AR3" s="209" t="s">
        <v>136</v>
      </c>
      <c r="AS3" s="209" t="s">
        <v>137</v>
      </c>
      <c r="AT3" s="209"/>
    </row>
    <row r="4" spans="1:46" ht="15.75" customHeight="1">
      <c r="A4" s="212" t="str">
        <f>IF(B4="","",Draw!AA4)</f>
        <v/>
      </c>
      <c r="B4" s="213" t="str">
        <f>IFERROR(Draw!AB4,"")</f>
        <v/>
      </c>
      <c r="C4" s="213" t="str">
        <f>IFERROR(Draw!AC4,"")</f>
        <v/>
      </c>
      <c r="D4" s="222"/>
      <c r="E4" s="207">
        <v>3E-9</v>
      </c>
      <c r="F4" s="215" t="str">
        <f t="shared" si="0"/>
        <v/>
      </c>
      <c r="G4" s="215" t="str">
        <f t="shared" si="1"/>
        <v/>
      </c>
      <c r="H4" s="208"/>
      <c r="I4" s="208"/>
      <c r="J4" s="208"/>
      <c r="K4" s="208"/>
      <c r="L4" s="401" t="s">
        <v>134</v>
      </c>
      <c r="M4" s="228" t="str">
        <f>'Youth 2 Calc'!AC10</f>
        <v>1st</v>
      </c>
      <c r="N4" s="212" t="str">
        <f>'Youth 2 Calc'!AD10</f>
        <v>sadie deruyter (Y only)</v>
      </c>
      <c r="O4" s="212" t="str">
        <f>'Youth 2 Calc'!AE10</f>
        <v>dutch</v>
      </c>
      <c r="P4" s="229">
        <f>'Youth 2 Calc'!AF10</f>
        <v>19.065000008000002</v>
      </c>
      <c r="Q4" s="230">
        <f t="shared" ref="Q4:Q8" si="2">AG10</f>
        <v>44.099999999999994</v>
      </c>
      <c r="R4" s="208"/>
      <c r="S4" s="208"/>
      <c r="T4" s="208"/>
      <c r="U4" s="217" t="str">
        <f>IFERROR(VLOOKUP('2nd Run'!I4,$AB$3:$AC$7,2,TRUE),"")</f>
        <v/>
      </c>
      <c r="V4" s="218" t="str">
        <f>IFERROR(IF(U4=$V$1,'2nd Run'!I4,""),"")</f>
        <v/>
      </c>
      <c r="W4" s="218" t="str">
        <f>IFERROR(IF(U4=$W$1,'2nd Run'!I4,""),"")</f>
        <v/>
      </c>
      <c r="X4" s="218" t="str">
        <f>IFERROR(IF(U4=$X$1,'2nd Run'!I4,""),"")</f>
        <v/>
      </c>
      <c r="Y4" s="218" t="str">
        <f>IFERROR(IF($U4=$Y$1,'2nd Run'!I4,""),"")</f>
        <v/>
      </c>
      <c r="Z4" s="218" t="str">
        <f>IFERROR(IF(U4=$Z$1,'2nd Run'!I4,""),"")</f>
        <v/>
      </c>
      <c r="AA4" s="217"/>
      <c r="AB4" s="231">
        <f t="shared" ref="AB4:AB5" si="3">AB3+0.5</f>
        <v>19.565000000000001</v>
      </c>
      <c r="AC4" s="232" t="s">
        <v>135</v>
      </c>
      <c r="AD4" s="20"/>
      <c r="AK4" s="233">
        <v>1</v>
      </c>
      <c r="AL4" s="233">
        <v>0.6</v>
      </c>
      <c r="AM4" s="233">
        <v>0.5</v>
      </c>
      <c r="AN4" s="233">
        <v>0.4</v>
      </c>
      <c r="AO4" s="233">
        <v>0.3</v>
      </c>
      <c r="AP4" s="234">
        <f t="shared" ref="AP4:AS4" si="4">IF($J$17&lt;=12,$AK4,IF(AND($J$17&gt;12,$J$17&lt;=20),$AL4,IF(AND($J$17&gt;20,$J$17&lt;=40),$AM4,IF(AND($J$17&gt;40,$J$17&lt;=80),$AN4,IF(AND($J$17&gt;80,$J$17&lt;=120),$AO4,"")))))*AP$9</f>
        <v>44.099999999999994</v>
      </c>
      <c r="AQ4" s="234">
        <f t="shared" si="4"/>
        <v>37.799999999999997</v>
      </c>
      <c r="AR4" s="234">
        <f t="shared" si="4"/>
        <v>25.200000000000003</v>
      </c>
      <c r="AS4" s="234">
        <f t="shared" si="4"/>
        <v>18.899999999999999</v>
      </c>
      <c r="AT4" s="208"/>
    </row>
    <row r="5" spans="1:46" ht="15.75" customHeight="1">
      <c r="A5" s="212" t="str">
        <f>IF(B5="","",Draw!AA5)</f>
        <v/>
      </c>
      <c r="B5" s="213" t="str">
        <f>IFERROR(Draw!AB5,"")</f>
        <v/>
      </c>
      <c r="C5" s="213" t="str">
        <f>IFERROR(Draw!AC5,"")</f>
        <v/>
      </c>
      <c r="D5" s="222"/>
      <c r="E5" s="207">
        <v>4.0000000000000002E-9</v>
      </c>
      <c r="F5" s="215" t="str">
        <f t="shared" si="0"/>
        <v/>
      </c>
      <c r="G5" s="215" t="str">
        <f t="shared" si="1"/>
        <v/>
      </c>
      <c r="H5" s="208"/>
      <c r="I5" s="235" t="s">
        <v>134</v>
      </c>
      <c r="J5" s="236">
        <f>'Youth 2 Calc'!AB3</f>
        <v>19.065000000000001</v>
      </c>
      <c r="K5" s="208"/>
      <c r="L5" s="379"/>
      <c r="M5" s="237" t="str">
        <f>IF($J$10&lt;"2","",'Youth 2 Calc'!AC11)</f>
        <v/>
      </c>
      <c r="N5" s="220" t="str">
        <f>IF(M5="","",'Youth 2 Calc'!AD11)</f>
        <v/>
      </c>
      <c r="O5" s="220" t="str">
        <f>IF(N5="","",'Youth 2 Calc'!AE11)</f>
        <v/>
      </c>
      <c r="P5" s="238" t="str">
        <f>IF(O5="","",'Youth 2 Calc'!AF11)</f>
        <v/>
      </c>
      <c r="Q5" s="239" t="str">
        <f t="shared" si="2"/>
        <v/>
      </c>
      <c r="R5" s="208"/>
      <c r="S5" s="208"/>
      <c r="T5" s="208"/>
      <c r="U5" s="217" t="str">
        <f>IFERROR(VLOOKUP('2nd Run'!I5,$AB$3:$AC$7,2,TRUE),"")</f>
        <v>3D</v>
      </c>
      <c r="V5" s="218" t="str">
        <f>IFERROR(IF(U5=$V$1,'2nd Run'!I5,""),"")</f>
        <v/>
      </c>
      <c r="W5" s="218" t="str">
        <f>IFERROR(IF(U5=$W$1,'2nd Run'!I5,""),"")</f>
        <v/>
      </c>
      <c r="X5" s="218">
        <f>IFERROR(IF(U5=$X$1,'2nd Run'!I5,""),"")</f>
        <v>20.850000004000002</v>
      </c>
      <c r="Y5" s="218" t="str">
        <f>IFERROR(IF($U5=$Y$1,'2nd Run'!I5,""),"")</f>
        <v/>
      </c>
      <c r="Z5" s="218" t="str">
        <f>IFERROR(IF(U5=$Z$1,'2nd Run'!I5,""),"")</f>
        <v/>
      </c>
      <c r="AA5" s="217"/>
      <c r="AB5" s="231">
        <f t="shared" si="3"/>
        <v>20.065000000000001</v>
      </c>
      <c r="AC5" s="232" t="s">
        <v>136</v>
      </c>
      <c r="AD5" s="20"/>
      <c r="AK5" s="233"/>
      <c r="AL5" s="233">
        <v>0.4</v>
      </c>
      <c r="AM5" s="233">
        <v>0.3</v>
      </c>
      <c r="AN5" s="233">
        <v>0.3</v>
      </c>
      <c r="AO5" s="233">
        <v>0.25</v>
      </c>
      <c r="AP5" s="234">
        <f t="shared" ref="AP5:AS5" si="5">IF($J$17&lt;=12,$AK5,IF(AND($J$17&gt;12,$J$17&lt;=20),$AL5,IF(AND($J$17&gt;20,$J$17&lt;=40),$AM5,IF(AND($J$17&gt;40,$J$17&lt;=80),$AN5,IF(AND($J$17&gt;80,$J$17&lt;=120),$AO5,"")))))*AP$9</f>
        <v>0</v>
      </c>
      <c r="AQ5" s="234">
        <f t="shared" si="5"/>
        <v>0</v>
      </c>
      <c r="AR5" s="234">
        <f t="shared" si="5"/>
        <v>0</v>
      </c>
      <c r="AS5" s="234">
        <f t="shared" si="5"/>
        <v>0</v>
      </c>
      <c r="AT5" s="208"/>
    </row>
    <row r="6" spans="1:46" ht="15.75" customHeight="1">
      <c r="A6" s="212" t="str">
        <f>IF(B6="","",Draw!AA6)</f>
        <v/>
      </c>
      <c r="B6" s="213" t="str">
        <f>IFERROR(Draw!AB6,"")</f>
        <v/>
      </c>
      <c r="C6" s="213" t="str">
        <f>IFERROR(Draw!AC6,"")</f>
        <v/>
      </c>
      <c r="D6" s="222"/>
      <c r="E6" s="207">
        <v>5.0000000000000001E-9</v>
      </c>
      <c r="F6" s="215" t="str">
        <f t="shared" si="0"/>
        <v/>
      </c>
      <c r="G6" s="215" t="str">
        <f t="shared" si="1"/>
        <v/>
      </c>
      <c r="H6" s="208"/>
      <c r="I6" s="241" t="s">
        <v>135</v>
      </c>
      <c r="J6" s="236">
        <f>'Youth 2 Calc'!AB4</f>
        <v>19.565000000000001</v>
      </c>
      <c r="K6" s="208"/>
      <c r="L6" s="379"/>
      <c r="M6" s="237" t="str">
        <f>IF($J$10&lt;"3","",'Youth 2 Calc'!AC12)</f>
        <v/>
      </c>
      <c r="N6" s="220" t="str">
        <f>IF(M6="","",'Youth 2 Calc'!AD12)</f>
        <v/>
      </c>
      <c r="O6" s="220" t="str">
        <f>IF(N6="","",'Youth 2 Calc'!AE12)</f>
        <v/>
      </c>
      <c r="P6" s="238" t="str">
        <f>IF(O6="","",'Youth 2 Calc'!AF12)</f>
        <v/>
      </c>
      <c r="Q6" s="239" t="str">
        <f t="shared" si="2"/>
        <v/>
      </c>
      <c r="R6" s="208"/>
      <c r="S6" s="208"/>
      <c r="T6" s="208"/>
      <c r="U6" s="217" t="str">
        <f>IFERROR(VLOOKUP('2nd Run'!I6,$AB$3:$AC$7,2,TRUE),"")</f>
        <v/>
      </c>
      <c r="V6" s="218" t="str">
        <f>IFERROR(IF(U6=$V$1,'2nd Run'!I6,""),"")</f>
        <v/>
      </c>
      <c r="W6" s="218" t="str">
        <f>IFERROR(IF(U6=$W$1,'2nd Run'!I6,""),"")</f>
        <v/>
      </c>
      <c r="X6" s="218" t="str">
        <f>IFERROR(IF(U6=$X$1,'2nd Run'!I6,""),"")</f>
        <v/>
      </c>
      <c r="Y6" s="218" t="str">
        <f>IFERROR(IF($U6=$Y$1,'2nd Run'!I6,""),"")</f>
        <v/>
      </c>
      <c r="Z6" s="218" t="str">
        <f>IFERROR(IF(U6=$Z$1,'2nd Run'!I6,""),"")</f>
        <v/>
      </c>
      <c r="AA6" s="217"/>
      <c r="AB6" s="231">
        <f>AB5+1</f>
        <v>21.065000000000001</v>
      </c>
      <c r="AC6" s="232" t="s">
        <v>137</v>
      </c>
      <c r="AD6" s="20"/>
      <c r="AK6" s="233"/>
      <c r="AL6" s="233"/>
      <c r="AM6" s="233">
        <v>0.2</v>
      </c>
      <c r="AN6" s="233">
        <v>0.2</v>
      </c>
      <c r="AO6" s="233">
        <v>0.2</v>
      </c>
      <c r="AP6" s="234">
        <f t="shared" ref="AP6:AS6" si="6">IF($J$17&lt;=12,$AK6,IF(AND($J$17&gt;12,$J$17&lt;=20),$AL6,IF(AND($J$17&gt;20,$J$17&lt;=40),$AM6,IF(AND($J$17&gt;40,$J$17&lt;=80),$AN6,IF(AND($J$17&gt;80,$J$17&lt;=120),$AO6,"")))))*AP$9</f>
        <v>0</v>
      </c>
      <c r="AQ6" s="234">
        <f t="shared" si="6"/>
        <v>0</v>
      </c>
      <c r="AR6" s="234">
        <f t="shared" si="6"/>
        <v>0</v>
      </c>
      <c r="AS6" s="234">
        <f t="shared" si="6"/>
        <v>0</v>
      </c>
      <c r="AT6" s="208"/>
    </row>
    <row r="7" spans="1:46" ht="15.75" customHeight="1">
      <c r="A7" s="212" t="str">
        <f>IF(B7="","",Draw!AA7)</f>
        <v/>
      </c>
      <c r="B7" s="213" t="str">
        <f>IFERROR(Draw!AB7,"")</f>
        <v/>
      </c>
      <c r="C7" s="213" t="str">
        <f>IFERROR(Draw!AC7,"")</f>
        <v/>
      </c>
      <c r="D7" s="242"/>
      <c r="E7" s="207">
        <v>6E-9</v>
      </c>
      <c r="F7" s="215" t="str">
        <f t="shared" si="0"/>
        <v/>
      </c>
      <c r="G7" s="215" t="str">
        <f t="shared" si="1"/>
        <v/>
      </c>
      <c r="H7" s="208"/>
      <c r="I7" s="324" t="s">
        <v>136</v>
      </c>
      <c r="J7" s="236">
        <f>'Youth 2 Calc'!AB5</f>
        <v>20.065000000000001</v>
      </c>
      <c r="K7" s="208"/>
      <c r="L7" s="379"/>
      <c r="M7" s="237" t="str">
        <f>IF($J$10&lt;"4","",'Youth 2 Calc'!AC13)</f>
        <v/>
      </c>
      <c r="N7" s="220" t="str">
        <f>IF(M7="","",'Youth 2 Calc'!AD13)</f>
        <v/>
      </c>
      <c r="O7" s="220" t="str">
        <f>IF(N7="","",'Youth 2 Calc'!AE13)</f>
        <v/>
      </c>
      <c r="P7" s="238" t="str">
        <f>IF(O7="","",'Youth 2 Calc'!AF13)</f>
        <v/>
      </c>
      <c r="Q7" s="239" t="str">
        <f t="shared" si="2"/>
        <v/>
      </c>
      <c r="R7" s="208"/>
      <c r="S7" s="208"/>
      <c r="T7" s="208"/>
      <c r="U7" s="217" t="str">
        <f>IFERROR(VLOOKUP('2nd Run'!I7,$AB$3:$AC$7,2,TRUE),"")</f>
        <v/>
      </c>
      <c r="V7" s="218" t="str">
        <f>IFERROR(IF(U7=$V$1,'2nd Run'!I7,""),"")</f>
        <v/>
      </c>
      <c r="W7" s="218" t="str">
        <f>IFERROR(IF(U7=$W$1,'2nd Run'!I7,""),"")</f>
        <v/>
      </c>
      <c r="X7" s="218" t="str">
        <f>IFERROR(IF(U7=$X$1,'2nd Run'!I7,""),"")</f>
        <v/>
      </c>
      <c r="Y7" s="218" t="str">
        <f>IFERROR(IF($U7=$Y$1,'2nd Run'!I7,""),"")</f>
        <v/>
      </c>
      <c r="Z7" s="218" t="str">
        <f>IFERROR(IF(U7=$Z$1,'2nd Run'!I7,""),"")</f>
        <v/>
      </c>
      <c r="AA7" s="217"/>
      <c r="AB7" s="245"/>
      <c r="AC7" s="246" t="s">
        <v>138</v>
      </c>
      <c r="AK7" s="233"/>
      <c r="AL7" s="233"/>
      <c r="AM7" s="233"/>
      <c r="AN7" s="233">
        <v>0.1</v>
      </c>
      <c r="AO7" s="233">
        <v>0.15</v>
      </c>
      <c r="AP7" s="234">
        <f t="shared" ref="AP7:AS7" si="7">IF($J$17&lt;=12,$AK7,IF(AND($J$17&gt;12,$J$17&lt;=20),$AL7,IF(AND($J$17&gt;20,$J$17&lt;=40),$AM7,IF(AND($J$17&gt;40,$J$17&lt;=80),$AN7,IF(AND($J$17&gt;80,$J$17&lt;=120),$AO7,"")))))*AP$9</f>
        <v>0</v>
      </c>
      <c r="AQ7" s="234">
        <f t="shared" si="7"/>
        <v>0</v>
      </c>
      <c r="AR7" s="234">
        <f t="shared" si="7"/>
        <v>0</v>
      </c>
      <c r="AS7" s="234">
        <f t="shared" si="7"/>
        <v>0</v>
      </c>
      <c r="AT7" s="208"/>
    </row>
    <row r="8" spans="1:46" ht="15.75" customHeight="1">
      <c r="A8" s="212" t="str">
        <f>IF(B8="","",Draw!AA8)</f>
        <v/>
      </c>
      <c r="B8" s="213" t="str">
        <f>IFERROR(Draw!AB8,"")</f>
        <v/>
      </c>
      <c r="C8" s="213" t="str">
        <f>IFERROR(Draw!AC8,"")</f>
        <v/>
      </c>
      <c r="D8" s="247"/>
      <c r="E8" s="207">
        <v>6.9999999999999998E-9</v>
      </c>
      <c r="F8" s="215" t="str">
        <f t="shared" si="0"/>
        <v/>
      </c>
      <c r="G8" s="215" t="str">
        <f t="shared" si="1"/>
        <v/>
      </c>
      <c r="H8" s="208"/>
      <c r="I8" s="248" t="s">
        <v>137</v>
      </c>
      <c r="J8" s="236">
        <f>'Youth 2 Calc'!AB6</f>
        <v>21.065000000000001</v>
      </c>
      <c r="K8" s="208"/>
      <c r="L8" s="374"/>
      <c r="M8" s="250" t="str">
        <f>IF($J$10&lt;"5","",'Youth 2 Calc'!AC14)</f>
        <v/>
      </c>
      <c r="N8" s="251" t="str">
        <f>IF(M8="","",'Youth 2 Calc'!AD14)</f>
        <v/>
      </c>
      <c r="O8" s="251" t="str">
        <f>IF(N8="","",'Youth 2 Calc'!AE14)</f>
        <v/>
      </c>
      <c r="P8" s="252" t="str">
        <f>IF(O8="","",'Youth 2 Calc'!AF14)</f>
        <v/>
      </c>
      <c r="Q8" s="253" t="str">
        <f t="shared" si="2"/>
        <v/>
      </c>
      <c r="R8" s="208"/>
      <c r="S8" s="208"/>
      <c r="T8" s="208"/>
      <c r="U8" s="217" t="str">
        <f>IFERROR(VLOOKUP('2nd Run'!I8,$AB$3:$AC$7,2,TRUE),"")</f>
        <v/>
      </c>
      <c r="V8" s="218" t="str">
        <f>IFERROR(IF(U8=$V$1,'2nd Run'!I8,""),"")</f>
        <v/>
      </c>
      <c r="W8" s="218" t="str">
        <f>IFERROR(IF(U8=$W$1,'2nd Run'!I8,""),"")</f>
        <v/>
      </c>
      <c r="X8" s="218" t="str">
        <f>IFERROR(IF(U8=$X$1,'2nd Run'!I8,""),"")</f>
        <v/>
      </c>
      <c r="Y8" s="218" t="str">
        <f>IFERROR(IF($U8=$Y$1,'2nd Run'!I8,""),"")</f>
        <v/>
      </c>
      <c r="Z8" s="218" t="str">
        <f>IFERROR(IF(U8=$Z$1,'2nd Run'!I8,""),"")</f>
        <v/>
      </c>
      <c r="AA8" s="217"/>
      <c r="AC8" s="19"/>
      <c r="AD8" s="19"/>
      <c r="AK8" s="208"/>
      <c r="AL8" s="208"/>
      <c r="AM8" s="208"/>
      <c r="AN8" s="208"/>
      <c r="AO8" s="233">
        <v>0.1</v>
      </c>
      <c r="AP8" s="234">
        <f t="shared" ref="AP8:AS8" si="8">IF($J$17&lt;=12,$AK8,IF(AND($J$17&gt;12,$J$17&lt;=20),$AL8,IF(AND($J$17&gt;20,$J$17&lt;=40),$AM8,IF(AND($J$17&gt;40,$J$17&lt;=80),$AN8,IF(AND($J$17&gt;80,$J$17&lt;=120),$AO8,"")))))*AP$9</f>
        <v>0</v>
      </c>
      <c r="AQ8" s="234">
        <f t="shared" si="8"/>
        <v>0</v>
      </c>
      <c r="AR8" s="234">
        <f t="shared" si="8"/>
        <v>0</v>
      </c>
      <c r="AS8" s="234">
        <f t="shared" si="8"/>
        <v>0</v>
      </c>
      <c r="AT8" s="208"/>
    </row>
    <row r="9" spans="1:46" ht="15.75" customHeight="1">
      <c r="A9" s="212" t="str">
        <f>IF(B9="","",Draw!AA9)</f>
        <v/>
      </c>
      <c r="B9" s="213" t="str">
        <f>IFERROR(Draw!AB9,"")</f>
        <v/>
      </c>
      <c r="C9" s="213" t="str">
        <f>IFERROR(Draw!AC9,"")</f>
        <v/>
      </c>
      <c r="D9" s="222"/>
      <c r="E9" s="207">
        <v>8.0000000000000005E-9</v>
      </c>
      <c r="F9" s="215" t="str">
        <f t="shared" si="0"/>
        <v/>
      </c>
      <c r="G9" s="215" t="str">
        <f t="shared" si="1"/>
        <v/>
      </c>
      <c r="H9" s="208"/>
      <c r="I9" s="208"/>
      <c r="J9" s="208"/>
      <c r="K9" s="209"/>
      <c r="L9" s="254"/>
      <c r="M9" s="255"/>
      <c r="N9" s="256"/>
      <c r="O9" s="256"/>
      <c r="P9" s="257"/>
      <c r="Q9" s="258"/>
      <c r="R9" s="208"/>
      <c r="S9" s="208"/>
      <c r="T9" s="208"/>
      <c r="U9" s="217" t="str">
        <f>IFERROR(VLOOKUP('2nd Run'!I9,$AB$3:$AC$7,2,TRUE),"")</f>
        <v>1D</v>
      </c>
      <c r="V9" s="218">
        <f>IFERROR(IF(U9=$V$1,'2nd Run'!I9,""),"")</f>
        <v>19.065000008000002</v>
      </c>
      <c r="W9" s="218" t="str">
        <f>IFERROR(IF(U9=$W$1,'2nd Run'!I9,""),"")</f>
        <v/>
      </c>
      <c r="X9" s="218" t="str">
        <f>IFERROR(IF(U9=$X$1,'2nd Run'!I9,""),"")</f>
        <v/>
      </c>
      <c r="Y9" s="218" t="str">
        <f>IFERROR(IF($U9=$Y$1,'2nd Run'!I9,""),"")</f>
        <v/>
      </c>
      <c r="Z9" s="218" t="str">
        <f>IFERROR(IF(U9=$Z$1,'2nd Run'!I9,""),"")</f>
        <v/>
      </c>
      <c r="AA9" s="217"/>
      <c r="AB9" s="259" t="s">
        <v>133</v>
      </c>
      <c r="AC9" s="260" t="s">
        <v>149</v>
      </c>
      <c r="AD9" s="260" t="s">
        <v>150</v>
      </c>
      <c r="AE9" s="260" t="s">
        <v>42</v>
      </c>
      <c r="AF9" s="260" t="s">
        <v>131</v>
      </c>
      <c r="AG9" s="261" t="s">
        <v>143</v>
      </c>
      <c r="AK9" s="208"/>
      <c r="AL9" s="208"/>
      <c r="AM9" s="208"/>
      <c r="AN9" s="208"/>
      <c r="AO9" s="208"/>
      <c r="AP9" s="234">
        <f t="shared" ref="AP9:AS9" si="9">AP2*$AN$12</f>
        <v>44.099999999999994</v>
      </c>
      <c r="AQ9" s="234">
        <f t="shared" si="9"/>
        <v>37.799999999999997</v>
      </c>
      <c r="AR9" s="234">
        <f t="shared" si="9"/>
        <v>25.200000000000003</v>
      </c>
      <c r="AS9" s="234">
        <f t="shared" si="9"/>
        <v>18.899999999999999</v>
      </c>
      <c r="AT9" s="208"/>
    </row>
    <row r="10" spans="1:46" ht="15.75" customHeight="1">
      <c r="A10" s="212" t="str">
        <f>IF(B10="","",Draw!AA10)</f>
        <v/>
      </c>
      <c r="B10" s="213" t="str">
        <f>IFERROR(Draw!AB10,"")</f>
        <v/>
      </c>
      <c r="C10" s="213" t="str">
        <f>IFERROR(Draw!AC10,"")</f>
        <v/>
      </c>
      <c r="D10" s="222"/>
      <c r="E10" s="207">
        <v>8.9999999999999995E-9</v>
      </c>
      <c r="F10" s="215" t="str">
        <f t="shared" si="0"/>
        <v/>
      </c>
      <c r="G10" s="215" t="str">
        <f t="shared" si="1"/>
        <v/>
      </c>
      <c r="H10" s="208"/>
      <c r="I10" s="267" t="s">
        <v>159</v>
      </c>
      <c r="J10" s="268" t="str">
        <f>IF(J17&lt;=12,"1",IF(AND(J17&gt;12,J17&lt;=20),"2",IF(AND(J17&gt;20,J17&lt;=40),"3",IF(AND(J17&gt;40,J17&lt;=80),"4",IF(AND(J17&gt;80,J17&lt;=120),"5")))))</f>
        <v>1</v>
      </c>
      <c r="K10" s="263">
        <v>1</v>
      </c>
      <c r="L10" s="397" t="s">
        <v>135</v>
      </c>
      <c r="M10" s="228" t="str">
        <f>'Youth 2 Calc'!AC16</f>
        <v>1st</v>
      </c>
      <c r="N10" s="212" t="str">
        <f>'Youth 2 Calc'!AD16</f>
        <v>Jasmine Fuller (Y only)</v>
      </c>
      <c r="O10" s="212" t="str">
        <f>'Youth 2 Calc'!AE16</f>
        <v>Hank</v>
      </c>
      <c r="P10" s="229">
        <f>'Youth 2 Calc'!AF16</f>
        <v>19.984000020000003</v>
      </c>
      <c r="Q10" s="230">
        <f t="shared" ref="Q10:Q14" si="10">AG16</f>
        <v>37.799999999999997</v>
      </c>
      <c r="R10" s="208"/>
      <c r="S10" s="208"/>
      <c r="T10" s="208"/>
      <c r="U10" s="217" t="str">
        <f>IFERROR(VLOOKUP('2nd Run'!I10,$AB$3:$AC$7,2,TRUE),"")</f>
        <v>3D</v>
      </c>
      <c r="V10" s="218" t="str">
        <f>IFERROR(IF(U10=$V$1,'2nd Run'!I10,""),"")</f>
        <v/>
      </c>
      <c r="W10" s="218" t="str">
        <f>IFERROR(IF(U10=$W$1,'2nd Run'!I10,""),"")</f>
        <v/>
      </c>
      <c r="X10" s="218">
        <f>IFERROR(IF(U10=$X$1,'2nd Run'!I10,""),"")</f>
        <v>20.697000009</v>
      </c>
      <c r="Y10" s="218" t="str">
        <f>IFERROR(IF($U10=$Y$1,'2nd Run'!I10,""),"")</f>
        <v/>
      </c>
      <c r="Z10" s="218" t="str">
        <f>IFERROR(IF(U10=$Z$1,'2nd Run'!I10,""),"")</f>
        <v/>
      </c>
      <c r="AA10" s="217" t="s">
        <v>47</v>
      </c>
      <c r="AB10" s="402" t="s">
        <v>134</v>
      </c>
      <c r="AC10" s="218" t="str">
        <f t="shared" ref="AC10:AC14" si="11">IF(AD10="-","-",AA10)</f>
        <v>1st</v>
      </c>
      <c r="AD10" s="264" t="str">
        <f t="array" ref="AD10">IFERROR(INDEX('2nd Run'!B:I,MATCH(AF10,'2nd Run'!$I:$I,0),1),"-")</f>
        <v>sadie deruyter (Y only)</v>
      </c>
      <c r="AE10" s="264" t="str">
        <f t="array" ref="AE10">IFERROR(INDEX('2nd Run'!$B:$I,MATCH(AF10,'2nd Run'!$I:$I,0),2),"-")</f>
        <v>dutch</v>
      </c>
      <c r="AF10" s="218">
        <f t="shared" ref="AF10:AF14" si="12">IFERROR(SMALL($V$2:$V$286,AH10),"-")</f>
        <v>19.065000008000002</v>
      </c>
      <c r="AG10" s="265">
        <f t="shared" ref="AG10:AG14" si="13">IF(AP4&gt;0,AP4,"")</f>
        <v>44.099999999999994</v>
      </c>
      <c r="AH10" s="20">
        <v>1</v>
      </c>
      <c r="AK10" s="394" t="s">
        <v>153</v>
      </c>
      <c r="AL10" s="361"/>
      <c r="AM10" s="361"/>
      <c r="AN10" s="208">
        <f>J17</f>
        <v>9</v>
      </c>
      <c r="AO10" s="208"/>
      <c r="AP10" s="208"/>
      <c r="AQ10" s="208"/>
      <c r="AR10" s="208"/>
      <c r="AS10" s="208"/>
      <c r="AT10" s="208"/>
    </row>
    <row r="11" spans="1:46" ht="15.75" customHeight="1">
      <c r="A11" s="212" t="str">
        <f>IF(B11="","",Draw!AA11)</f>
        <v/>
      </c>
      <c r="B11" s="213" t="str">
        <f>IFERROR(Draw!AB11,"")</f>
        <v/>
      </c>
      <c r="C11" s="213" t="str">
        <f>IFERROR(Draw!AC11,"")</f>
        <v/>
      </c>
      <c r="D11" s="222"/>
      <c r="E11" s="207">
        <v>1E-8</v>
      </c>
      <c r="F11" s="215" t="str">
        <f t="shared" si="0"/>
        <v/>
      </c>
      <c r="G11" s="215" t="str">
        <f t="shared" si="1"/>
        <v/>
      </c>
      <c r="H11" s="208"/>
      <c r="I11" s="208"/>
      <c r="J11" s="208"/>
      <c r="K11" s="263">
        <v>2</v>
      </c>
      <c r="L11" s="379"/>
      <c r="M11" s="237" t="str">
        <f>IF($J$10&lt;"2","",'Youth 2 Calc'!AC17)</f>
        <v/>
      </c>
      <c r="N11" s="220" t="str">
        <f>IF(M11="","",'Youth 2 Calc'!AD17)</f>
        <v/>
      </c>
      <c r="O11" s="220" t="str">
        <f>IF(N11="","",'Youth 2 Calc'!AE17)</f>
        <v/>
      </c>
      <c r="P11" s="238" t="str">
        <f>IF(O11="","",'Youth 2 Calc'!AF17)</f>
        <v/>
      </c>
      <c r="Q11" s="239" t="str">
        <f t="shared" si="10"/>
        <v/>
      </c>
      <c r="R11" s="208"/>
      <c r="S11" s="208"/>
      <c r="T11" s="208"/>
      <c r="U11" s="217" t="str">
        <f>IFERROR(VLOOKUP('2nd Run'!I11,$AB$3:$AC$7,2,TRUE),"")</f>
        <v>4D</v>
      </c>
      <c r="V11" s="218" t="str">
        <f>IFERROR(IF(U11=$V$1,'2nd Run'!I11,""),"")</f>
        <v/>
      </c>
      <c r="W11" s="218" t="str">
        <f>IFERROR(IF(U11=$W$1,'2nd Run'!I11,""),"")</f>
        <v/>
      </c>
      <c r="X11" s="218" t="str">
        <f>IFERROR(IF(U11=$X$1,'2nd Run'!I11,""),"")</f>
        <v/>
      </c>
      <c r="Y11" s="218">
        <f>IFERROR(IF($U11=$Y$1,'2nd Run'!I11,""),"")</f>
        <v>3000.0000000099999</v>
      </c>
      <c r="Z11" s="218" t="str">
        <f>IFERROR(IF(U11=$Z$1,'2nd Run'!I11,""),"")</f>
        <v/>
      </c>
      <c r="AA11" s="217" t="s">
        <v>48</v>
      </c>
      <c r="AB11" s="387"/>
      <c r="AC11" s="264" t="str">
        <f t="shared" si="11"/>
        <v>-</v>
      </c>
      <c r="AD11" s="264" t="str">
        <f t="array" ref="AD11">IFERROR(INDEX('2nd Run'!B:I,MATCH(AF11,'2nd Run'!$I:$I,0),1),"-")</f>
        <v>-</v>
      </c>
      <c r="AE11" s="264" t="str">
        <f t="array" ref="AE11">IFERROR(INDEX('2nd Run'!$B:$I,MATCH(AF11,'2nd Run'!$I:$I,0),2),"-")</f>
        <v>-</v>
      </c>
      <c r="AF11" s="218" t="str">
        <f t="shared" si="12"/>
        <v>-</v>
      </c>
      <c r="AG11" s="265" t="str">
        <f t="shared" si="13"/>
        <v/>
      </c>
      <c r="AH11" s="20">
        <v>2</v>
      </c>
      <c r="AK11" s="394" t="s">
        <v>145</v>
      </c>
      <c r="AL11" s="361"/>
      <c r="AM11" s="361"/>
      <c r="AN11" s="234">
        <f>'2nd Run'!M7*'2nd Run'!M8</f>
        <v>14</v>
      </c>
      <c r="AO11" s="208"/>
      <c r="AP11" s="208"/>
      <c r="AQ11" s="208"/>
      <c r="AR11" s="208"/>
      <c r="AS11" s="208"/>
      <c r="AT11" s="208"/>
    </row>
    <row r="12" spans="1:46" ht="15.75" customHeight="1">
      <c r="A12" s="212" t="str">
        <f>IF(B12="","",Draw!AA12)</f>
        <v/>
      </c>
      <c r="B12" s="213" t="str">
        <f>IFERROR(Draw!AB12,"")</f>
        <v/>
      </c>
      <c r="C12" s="213" t="str">
        <f>IFERROR(Draw!AC12,"")</f>
        <v/>
      </c>
      <c r="D12" s="240"/>
      <c r="E12" s="207">
        <v>1.0999999999999999E-8</v>
      </c>
      <c r="F12" s="215" t="str">
        <f t="shared" si="0"/>
        <v/>
      </c>
      <c r="G12" s="215" t="str">
        <f t="shared" si="1"/>
        <v/>
      </c>
      <c r="H12" s="208"/>
      <c r="I12" s="395" t="s">
        <v>160</v>
      </c>
      <c r="J12" s="385"/>
      <c r="K12" s="263">
        <v>3</v>
      </c>
      <c r="L12" s="379"/>
      <c r="M12" s="237" t="str">
        <f>IF($J$10&lt;"3","",'Youth 2 Calc'!AC18)</f>
        <v/>
      </c>
      <c r="N12" s="220" t="str">
        <f>IF(M12="","",'Youth 2 Calc'!AD18)</f>
        <v/>
      </c>
      <c r="O12" s="220" t="str">
        <f>IF(N12="","",'Youth 2 Calc'!AE18)</f>
        <v/>
      </c>
      <c r="P12" s="238" t="str">
        <f>IF(O12="","",'Youth 2 Calc'!AF18)</f>
        <v/>
      </c>
      <c r="Q12" s="239" t="str">
        <f t="shared" si="10"/>
        <v/>
      </c>
      <c r="R12" s="208"/>
      <c r="S12" s="208"/>
      <c r="T12" s="208"/>
      <c r="U12" s="217" t="str">
        <f>IFERROR(VLOOKUP('2nd Run'!I12,$AB$3:$AC$7,2,TRUE),"")</f>
        <v>4D</v>
      </c>
      <c r="V12" s="218" t="str">
        <f>IFERROR(IF(U12=$V$1,'2nd Run'!I12,""),"")</f>
        <v/>
      </c>
      <c r="W12" s="218" t="str">
        <f>IFERROR(IF(U12=$W$1,'2nd Run'!I12,""),"")</f>
        <v/>
      </c>
      <c r="X12" s="218" t="str">
        <f>IFERROR(IF(U12=$X$1,'2nd Run'!I12,""),"")</f>
        <v/>
      </c>
      <c r="Y12" s="218">
        <f>IFERROR(IF($U12=$Y$1,'2nd Run'!I12,""),"")</f>
        <v>24.831000011</v>
      </c>
      <c r="Z12" s="218" t="str">
        <f>IFERROR(IF(U12=$Z$1,'2nd Run'!I12,""),"")</f>
        <v/>
      </c>
      <c r="AA12" s="217" t="s">
        <v>146</v>
      </c>
      <c r="AB12" s="387"/>
      <c r="AC12" s="264" t="str">
        <f t="shared" si="11"/>
        <v>-</v>
      </c>
      <c r="AD12" s="264" t="str">
        <f t="array" ref="AD12">IFERROR(INDEX('2nd Run'!B:I,MATCH(AF12,'2nd Run'!$I:$I,0),1),"-")</f>
        <v>-</v>
      </c>
      <c r="AE12" s="264" t="str">
        <f t="array" ref="AE12">IFERROR(INDEX('2nd Run'!$B:$I,MATCH(AF12,'2nd Run'!$I:$I,0),2),"-")</f>
        <v>-</v>
      </c>
      <c r="AF12" s="218" t="str">
        <f t="shared" si="12"/>
        <v>-</v>
      </c>
      <c r="AG12" s="265" t="str">
        <f t="shared" si="13"/>
        <v/>
      </c>
      <c r="AH12" s="20">
        <v>3</v>
      </c>
      <c r="AK12" s="394" t="s">
        <v>171</v>
      </c>
      <c r="AL12" s="361"/>
      <c r="AM12" s="361"/>
      <c r="AN12" s="234">
        <f>(AN10*AN11)+'2nd Run'!M4</f>
        <v>126</v>
      </c>
      <c r="AO12" s="208"/>
      <c r="AP12" s="208"/>
      <c r="AQ12" s="208"/>
      <c r="AR12" s="208"/>
      <c r="AS12" s="208"/>
      <c r="AT12" s="208"/>
    </row>
    <row r="13" spans="1:46" ht="15.75" customHeight="1">
      <c r="A13" s="212" t="str">
        <f>IF(B13="","",Draw!AA13)</f>
        <v/>
      </c>
      <c r="B13" s="213" t="str">
        <f>IFERROR(Draw!AB13,"")</f>
        <v/>
      </c>
      <c r="C13" s="213" t="str">
        <f>IFERROR(Draw!AC13,"")</f>
        <v/>
      </c>
      <c r="D13" s="242"/>
      <c r="E13" s="207">
        <v>1.2E-8</v>
      </c>
      <c r="F13" s="215" t="str">
        <f t="shared" si="0"/>
        <v/>
      </c>
      <c r="G13" s="215"/>
      <c r="H13" s="208"/>
      <c r="I13" s="271" t="s">
        <v>172</v>
      </c>
      <c r="J13" s="272" t="s">
        <v>162</v>
      </c>
      <c r="K13" s="263">
        <v>4</v>
      </c>
      <c r="L13" s="379"/>
      <c r="M13" s="237" t="str">
        <f>IF($J$10&lt;"4","",'Youth 2 Calc'!AC19)</f>
        <v/>
      </c>
      <c r="N13" s="220" t="str">
        <f>IF(M13="","",'Youth 2 Calc'!AD19)</f>
        <v/>
      </c>
      <c r="O13" s="220" t="str">
        <f>IF(N13="","",'Youth 2 Calc'!AE19)</f>
        <v/>
      </c>
      <c r="P13" s="238" t="str">
        <f>IF(O13="","",'Youth 2 Calc'!AF19)</f>
        <v/>
      </c>
      <c r="Q13" s="239" t="str">
        <f t="shared" si="10"/>
        <v/>
      </c>
      <c r="R13" s="208"/>
      <c r="S13" s="208"/>
      <c r="T13" s="208"/>
      <c r="U13" s="217" t="str">
        <f>IFERROR(VLOOKUP('2nd Run'!I13,$AB$3:$AC$7,2,TRUE),"")</f>
        <v/>
      </c>
      <c r="V13" s="218" t="str">
        <f>IFERROR(IF(U13=$V$1,'2nd Run'!I13,""),"")</f>
        <v/>
      </c>
      <c r="W13" s="218" t="str">
        <f>IFERROR(IF(U13=$W$1,'2nd Run'!I13,""),"")</f>
        <v/>
      </c>
      <c r="X13" s="218" t="str">
        <f>IFERROR(IF(U13=$X$1,'2nd Run'!I13,""),"")</f>
        <v/>
      </c>
      <c r="Y13" s="218" t="str">
        <f>IFERROR(IF($U13=$Y$1,'2nd Run'!I13,""),"")</f>
        <v/>
      </c>
      <c r="Z13" s="218" t="str">
        <f>IFERROR(IF(U13=$Z$1,'2nd Run'!I13,""),"")</f>
        <v/>
      </c>
      <c r="AA13" s="217" t="s">
        <v>148</v>
      </c>
      <c r="AB13" s="387"/>
      <c r="AC13" s="264" t="str">
        <f t="shared" si="11"/>
        <v>-</v>
      </c>
      <c r="AD13" s="264" t="str">
        <f t="array" ref="AD13">IFERROR(INDEX('2nd Run'!B:I,MATCH(AF13,'2nd Run'!$I:$I,0),1),"-")</f>
        <v>-</v>
      </c>
      <c r="AE13" s="264" t="str">
        <f t="array" ref="AE13">IFERROR(INDEX('2nd Run'!$B:$I,MATCH(AF13,'2nd Run'!$I:$I,0),2),"-")</f>
        <v>-</v>
      </c>
      <c r="AF13" s="218" t="str">
        <f t="shared" si="12"/>
        <v>-</v>
      </c>
      <c r="AG13" s="265" t="str">
        <f t="shared" si="13"/>
        <v/>
      </c>
      <c r="AH13" s="20">
        <v>4</v>
      </c>
      <c r="AK13" s="394" t="s">
        <v>143</v>
      </c>
      <c r="AL13" s="361"/>
      <c r="AM13" s="361"/>
      <c r="AN13" s="234">
        <f>AN12*AT2</f>
        <v>125.99999999999999</v>
      </c>
      <c r="AO13" s="208"/>
      <c r="AP13" s="208"/>
      <c r="AQ13" s="208"/>
      <c r="AR13" s="208"/>
      <c r="AS13" s="208"/>
      <c r="AT13" s="208"/>
    </row>
    <row r="14" spans="1:46" ht="15.75" customHeight="1">
      <c r="A14" s="212" t="str">
        <f>IF(B14="","",Draw!AA14)</f>
        <v/>
      </c>
      <c r="B14" s="213" t="str">
        <f>IFERROR(Draw!AB14,"")</f>
        <v/>
      </c>
      <c r="C14" s="213" t="str">
        <f>IFERROR(Draw!AC14,"")</f>
        <v/>
      </c>
      <c r="D14" s="247"/>
      <c r="E14" s="207">
        <v>1.3000000000000001E-8</v>
      </c>
      <c r="F14" s="215" t="str">
        <f t="shared" si="0"/>
        <v/>
      </c>
      <c r="G14" s="215" t="str">
        <f t="shared" ref="G14:G18" si="14">IF(OR(AND(D14&gt;1,D14&lt;1050),D14="nt",D14="",D14="scratch"),"","Not a valid input")</f>
        <v/>
      </c>
      <c r="H14" s="208"/>
      <c r="I14" s="271" t="s">
        <v>173</v>
      </c>
      <c r="J14" s="272" t="s">
        <v>164</v>
      </c>
      <c r="K14" s="263">
        <v>5</v>
      </c>
      <c r="L14" s="374"/>
      <c r="M14" s="269" t="str">
        <f>IF($J$10&lt;"5","",'Youth 2 Calc'!AC20)</f>
        <v/>
      </c>
      <c r="N14" s="220" t="str">
        <f>IF(M14="","",'Youth 2 Calc'!AD20)</f>
        <v/>
      </c>
      <c r="O14" s="220" t="str">
        <f>IF(N14="","",'Youth 2 Calc'!AE20)</f>
        <v/>
      </c>
      <c r="P14" s="238" t="str">
        <f>IF(O14="","",'Youth 2 Calc'!AF20)</f>
        <v/>
      </c>
      <c r="Q14" s="270" t="str">
        <f t="shared" si="10"/>
        <v/>
      </c>
      <c r="R14" s="208"/>
      <c r="S14" s="208"/>
      <c r="T14" s="208"/>
      <c r="U14" s="217" t="str">
        <f>IFERROR(VLOOKUP('2nd Run'!I14,$AB$3:$AC$7,2,TRUE),"")</f>
        <v>3D</v>
      </c>
      <c r="V14" s="218" t="str">
        <f>IFERROR(IF(U14=$V$1,'2nd Run'!I14,""),"")</f>
        <v/>
      </c>
      <c r="W14" s="218" t="str">
        <f>IFERROR(IF(U14=$W$1,'2nd Run'!I14,""),"")</f>
        <v/>
      </c>
      <c r="X14" s="218">
        <f>IFERROR(IF(U14=$X$1,'2nd Run'!I14,""),"")</f>
        <v>20.924000013000001</v>
      </c>
      <c r="Y14" s="218" t="str">
        <f>IFERROR(IF($U14=$Y$1,'2nd Run'!I14,""),"")</f>
        <v/>
      </c>
      <c r="Z14" s="218" t="str">
        <f>IFERROR(IF(U14=$Z$1,'2nd Run'!I14,""),"")</f>
        <v/>
      </c>
      <c r="AA14" s="217" t="s">
        <v>151</v>
      </c>
      <c r="AB14" s="388"/>
      <c r="AC14" s="264" t="str">
        <f t="shared" si="11"/>
        <v>-</v>
      </c>
      <c r="AD14" s="264" t="str">
        <f t="array" ref="AD14">IFERROR(INDEX('2nd Run'!B:I,MATCH(AF14,'2nd Run'!$I:$I,0),1),"-")</f>
        <v>-</v>
      </c>
      <c r="AE14" s="264" t="str">
        <f t="array" ref="AE14">IFERROR(INDEX('2nd Run'!$B:$I,MATCH(AF14,'2nd Run'!$I:$I,0),2),"-")</f>
        <v>-</v>
      </c>
      <c r="AF14" s="218" t="str">
        <f t="shared" si="12"/>
        <v>-</v>
      </c>
      <c r="AG14" s="265" t="str">
        <f t="shared" si="13"/>
        <v/>
      </c>
      <c r="AH14" s="20">
        <v>5</v>
      </c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</row>
    <row r="15" spans="1:46" ht="15.75" customHeight="1">
      <c r="A15" s="212" t="str">
        <f>IF(B15="","",Draw!AA15)</f>
        <v/>
      </c>
      <c r="B15" s="213" t="str">
        <f>IFERROR(Draw!AB15,"")</f>
        <v/>
      </c>
      <c r="C15" s="213" t="str">
        <f>IFERROR(Draw!AC15,"")</f>
        <v/>
      </c>
      <c r="D15" s="222"/>
      <c r="E15" s="207">
        <v>1.4E-8</v>
      </c>
      <c r="F15" s="215" t="str">
        <f t="shared" si="0"/>
        <v/>
      </c>
      <c r="G15" s="215" t="str">
        <f t="shared" si="14"/>
        <v/>
      </c>
      <c r="H15" s="208"/>
      <c r="I15" s="285" t="s">
        <v>174</v>
      </c>
      <c r="J15" s="286" t="s">
        <v>127</v>
      </c>
      <c r="K15" s="263"/>
      <c r="L15" s="254"/>
      <c r="M15" s="273"/>
      <c r="N15" s="274"/>
      <c r="O15" s="274"/>
      <c r="P15" s="275"/>
      <c r="Q15" s="258"/>
      <c r="R15" s="208"/>
      <c r="S15" s="208"/>
      <c r="T15" s="208"/>
      <c r="U15" s="217" t="str">
        <f>IFERROR(VLOOKUP('2nd Run'!I15,$AB$3:$AC$7,2,TRUE),"")</f>
        <v>3D</v>
      </c>
      <c r="V15" s="218" t="str">
        <f>IFERROR(IF(U15=$V$1,'2nd Run'!I15,""),"")</f>
        <v/>
      </c>
      <c r="W15" s="218" t="str">
        <f>IFERROR(IF(U15=$W$1,'2nd Run'!I15,""),"")</f>
        <v/>
      </c>
      <c r="X15" s="218">
        <f>IFERROR(IF(U15=$X$1,'2nd Run'!I15,""),"")</f>
        <v>20.832000014000002</v>
      </c>
      <c r="Y15" s="218" t="str">
        <f>IFERROR(IF($U15=$Y$1,'2nd Run'!I15,""),"")</f>
        <v/>
      </c>
      <c r="Z15" s="218" t="str">
        <f>IFERROR(IF(U15=$Z$1,'2nd Run'!I15,""),"")</f>
        <v/>
      </c>
      <c r="AA15" s="217"/>
      <c r="AB15" s="276"/>
      <c r="AC15" s="277"/>
      <c r="AD15" s="264"/>
      <c r="AE15" s="264"/>
      <c r="AF15" s="278"/>
      <c r="AG15" s="279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</row>
    <row r="16" spans="1:46" ht="15.75" customHeight="1">
      <c r="A16" s="212" t="str">
        <f>IF(B16="","",Draw!AA16)</f>
        <v/>
      </c>
      <c r="B16" s="213" t="str">
        <f>IFERROR(Draw!AB16,"")</f>
        <v/>
      </c>
      <c r="C16" s="213" t="str">
        <f>IFERROR(Draw!AC16,"")</f>
        <v/>
      </c>
      <c r="D16" s="222"/>
      <c r="E16" s="207">
        <v>1.4999999999999999E-8</v>
      </c>
      <c r="F16" s="215" t="str">
        <f t="shared" si="0"/>
        <v/>
      </c>
      <c r="G16" s="215" t="str">
        <f t="shared" si="14"/>
        <v/>
      </c>
      <c r="H16" s="208"/>
      <c r="I16" s="208"/>
      <c r="J16" s="208"/>
      <c r="K16" s="208"/>
      <c r="L16" s="398" t="s">
        <v>136</v>
      </c>
      <c r="M16" s="280" t="str">
        <f>'Youth 2 Calc'!AC22</f>
        <v>1st</v>
      </c>
      <c r="N16" s="281" t="str">
        <f>'Youth 2 Calc'!AD22</f>
        <v>Kenley Fluit (Y)</v>
      </c>
      <c r="O16" s="281" t="str">
        <f>'Youth 2 Calc'!AE22</f>
        <v>Kodie</v>
      </c>
      <c r="P16" s="282">
        <f>'Youth 2 Calc'!AF22</f>
        <v>20.366000019000001</v>
      </c>
      <c r="Q16" s="230">
        <f t="shared" ref="Q16:Q20" si="15">AG22</f>
        <v>25.200000000000003</v>
      </c>
      <c r="R16" s="208"/>
      <c r="S16" s="208"/>
      <c r="T16" s="208"/>
      <c r="U16" s="217" t="str">
        <f>IFERROR(VLOOKUP('2nd Run'!I16,$AB$3:$AC$7,2,TRUE),"")</f>
        <v>2D</v>
      </c>
      <c r="V16" s="218" t="str">
        <f>IFERROR(IF(U16=$V$1,'2nd Run'!I16,""),"")</f>
        <v/>
      </c>
      <c r="W16" s="218">
        <f>IFERROR(IF(U16=$W$1,'2nd Run'!I16,""),"")</f>
        <v>20.049000015000001</v>
      </c>
      <c r="X16" s="218" t="str">
        <f>IFERROR(IF(U16=$X$1,'2nd Run'!I16,""),"")</f>
        <v/>
      </c>
      <c r="Y16" s="218" t="str">
        <f>IFERROR(IF($U16=$Y$1,'2nd Run'!I16,""),"")</f>
        <v/>
      </c>
      <c r="Z16" s="218" t="str">
        <f>IFERROR(IF(U16=$Z$1,'2nd Run'!I16,""),"")</f>
        <v/>
      </c>
      <c r="AA16" s="217" t="s">
        <v>47</v>
      </c>
      <c r="AB16" s="396" t="s">
        <v>135</v>
      </c>
      <c r="AC16" s="283" t="str">
        <f t="shared" ref="AC16:AC20" si="16">IF(AD16="-","-",AA16)</f>
        <v>1st</v>
      </c>
      <c r="AD16" s="264" t="str">
        <f t="array" ref="AD16">IFERROR(INDEX('2nd Run'!B:I,MATCH(AF16,'2nd Run'!$I:$I,0),1),"-")</f>
        <v>Jasmine Fuller (Y only)</v>
      </c>
      <c r="AE16" s="264" t="str">
        <f t="array" ref="AE16">IFERROR(INDEX('2nd Run'!$B:$I,MATCH(AF16,'2nd Run'!$I:$I,0),2),"-")</f>
        <v>Hank</v>
      </c>
      <c r="AF16" s="283">
        <f t="shared" ref="AF16:AF20" si="17">IFERROR(SMALL($W$2:$W$286,AH16),"-")</f>
        <v>19.984000020000003</v>
      </c>
      <c r="AG16" s="279">
        <f t="shared" ref="AG16:AG20" si="18">IF(AQ4&gt;0,AQ4,"")</f>
        <v>37.799999999999997</v>
      </c>
      <c r="AH16" s="20">
        <v>1</v>
      </c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</row>
    <row r="17" spans="1:46" ht="15.75" customHeight="1">
      <c r="A17" s="212" t="str">
        <f>IF(B17="","",Draw!AA17)</f>
        <v/>
      </c>
      <c r="B17" s="213" t="str">
        <f>IFERROR(Draw!AB17,"")</f>
        <v/>
      </c>
      <c r="C17" s="213" t="str">
        <f>IFERROR(Draw!AC17,"")</f>
        <v/>
      </c>
      <c r="D17" s="222"/>
      <c r="E17" s="207">
        <v>1.6000000000000001E-8</v>
      </c>
      <c r="F17" s="215" t="str">
        <f t="shared" si="0"/>
        <v/>
      </c>
      <c r="G17" s="215" t="str">
        <f t="shared" si="14"/>
        <v/>
      </c>
      <c r="H17" s="400" t="s">
        <v>170</v>
      </c>
      <c r="I17" s="369"/>
      <c r="J17" s="325">
        <f>+COUNTIF('2nd Run'!J2:J286,"o")+COUNTIF('2nd Run'!J2:J286,"x")-COUNTIF('2nd Run'!$E$2:$E$286,"scratch")</f>
        <v>9</v>
      </c>
      <c r="K17" s="208"/>
      <c r="L17" s="379"/>
      <c r="M17" s="237" t="str">
        <f>IF($J$10&lt;"2","",'Youth 2 Calc'!AC23)</f>
        <v/>
      </c>
      <c r="N17" s="220" t="str">
        <f>IF(M17="","",'Youth 2 Calc'!AD23)</f>
        <v/>
      </c>
      <c r="O17" s="220" t="str">
        <f>IF(N17="","",'Youth 2 Calc'!AE23)</f>
        <v/>
      </c>
      <c r="P17" s="238" t="str">
        <f>IF(O17="","",'Youth 2 Calc'!AF23)</f>
        <v/>
      </c>
      <c r="Q17" s="239" t="str">
        <f t="shared" si="15"/>
        <v/>
      </c>
      <c r="R17" s="208"/>
      <c r="S17" s="208"/>
      <c r="T17" s="208"/>
      <c r="U17" s="217" t="str">
        <f>IFERROR(VLOOKUP('2nd Run'!I17,$AB$3:$AC$7,2,TRUE),"")</f>
        <v/>
      </c>
      <c r="V17" s="218" t="str">
        <f>IFERROR(IF(U17=$V$1,'2nd Run'!I17,""),"")</f>
        <v/>
      </c>
      <c r="W17" s="218" t="str">
        <f>IFERROR(IF(U17=$W$1,'2nd Run'!I17,""),"")</f>
        <v/>
      </c>
      <c r="X17" s="218" t="str">
        <f>IFERROR(IF(U17=$X$1,'2nd Run'!I17,""),"")</f>
        <v/>
      </c>
      <c r="Y17" s="218" t="str">
        <f>IFERROR(IF($U17=$Y$1,'2nd Run'!I17,""),"")</f>
        <v/>
      </c>
      <c r="Z17" s="218" t="str">
        <f>IFERROR(IF(U17=$Z$1,'2nd Run'!I17,""),"")</f>
        <v/>
      </c>
      <c r="AA17" s="217" t="s">
        <v>48</v>
      </c>
      <c r="AB17" s="387"/>
      <c r="AC17" s="283" t="str">
        <f t="shared" si="16"/>
        <v>2nd</v>
      </c>
      <c r="AD17" s="264" t="str">
        <f t="array" ref="AD17">IFERROR(INDEX('2nd Run'!B:I,MATCH(AF17,'2nd Run'!$I:$I,0),1),"-")</f>
        <v>addi melby (Y only)</v>
      </c>
      <c r="AE17" s="264" t="str">
        <f t="array" ref="AE17">IFERROR(INDEX('2nd Run'!$B:$I,MATCH(AF17,'2nd Run'!$I:$I,0),2),"-")</f>
        <v>jj</v>
      </c>
      <c r="AF17" s="283">
        <f t="shared" si="17"/>
        <v>20.049000015000001</v>
      </c>
      <c r="AG17" s="279" t="str">
        <f t="shared" si="18"/>
        <v/>
      </c>
      <c r="AH17" s="20">
        <v>2</v>
      </c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</row>
    <row r="18" spans="1:46" ht="15.75" customHeight="1">
      <c r="A18" s="212" t="str">
        <f>IF(B18="","",Draw!AA18)</f>
        <v/>
      </c>
      <c r="B18" s="213" t="str">
        <f>IFERROR(Draw!AB18,"")</f>
        <v/>
      </c>
      <c r="C18" s="213" t="str">
        <f>IFERROR(Draw!AC18,"")</f>
        <v/>
      </c>
      <c r="D18" s="240"/>
      <c r="E18" s="207">
        <v>1.7E-8</v>
      </c>
      <c r="F18" s="215" t="str">
        <f t="shared" si="0"/>
        <v/>
      </c>
      <c r="G18" s="215" t="str">
        <f t="shared" si="14"/>
        <v/>
      </c>
      <c r="H18" s="208"/>
      <c r="I18" s="208"/>
      <c r="J18" s="208"/>
      <c r="K18" s="208"/>
      <c r="L18" s="379"/>
      <c r="M18" s="237" t="str">
        <f>IF($J$10&lt;"3","",'Youth 2 Calc'!AC24)</f>
        <v/>
      </c>
      <c r="N18" s="220" t="str">
        <f>IF(M18="","",'Youth 2 Calc'!AD24)</f>
        <v/>
      </c>
      <c r="O18" s="220" t="str">
        <f>IF(N18="","",'Youth 2 Calc'!AE24)</f>
        <v/>
      </c>
      <c r="P18" s="238" t="str">
        <f>IF(O18="","",'Youth 2 Calc'!AF24)</f>
        <v/>
      </c>
      <c r="Q18" s="239" t="str">
        <f t="shared" si="15"/>
        <v/>
      </c>
      <c r="R18" s="208"/>
      <c r="S18" s="208"/>
      <c r="T18" s="208"/>
      <c r="U18" s="217" t="str">
        <f>IFERROR(VLOOKUP('2nd Run'!I18,$AB$3:$AC$7,2,TRUE),"")</f>
        <v/>
      </c>
      <c r="V18" s="218" t="str">
        <f>IFERROR(IF(U18=$V$1,'2nd Run'!I18,""),"")</f>
        <v/>
      </c>
      <c r="W18" s="218" t="str">
        <f>IFERROR(IF(U18=$W$1,'2nd Run'!I18,""),"")</f>
        <v/>
      </c>
      <c r="X18" s="218" t="str">
        <f>IFERROR(IF(U18=$X$1,'2nd Run'!I18,""),"")</f>
        <v/>
      </c>
      <c r="Y18" s="218" t="str">
        <f>IFERROR(IF($U18=$Y$1,'2nd Run'!I18,""),"")</f>
        <v/>
      </c>
      <c r="Z18" s="218" t="str">
        <f>IFERROR(IF(U18=$Z$1,'2nd Run'!I18,""),"")</f>
        <v/>
      </c>
      <c r="AA18" s="217" t="s">
        <v>146</v>
      </c>
      <c r="AB18" s="387"/>
      <c r="AC18" s="284" t="str">
        <f t="shared" si="16"/>
        <v>-</v>
      </c>
      <c r="AD18" s="264" t="str">
        <f t="array" ref="AD18">IFERROR(INDEX('2nd Run'!B:I,MATCH(AF18,'2nd Run'!$I:$I,0),1),"-")</f>
        <v>-</v>
      </c>
      <c r="AE18" s="264" t="str">
        <f t="array" ref="AE18">IFERROR(INDEX('2nd Run'!$B:$I,MATCH(AF18,'2nd Run'!$I:$I,0),2),"-")</f>
        <v>-</v>
      </c>
      <c r="AF18" s="283" t="str">
        <f t="shared" si="17"/>
        <v>-</v>
      </c>
      <c r="AG18" s="279" t="str">
        <f t="shared" si="18"/>
        <v/>
      </c>
      <c r="AH18" s="20">
        <v>3</v>
      </c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</row>
    <row r="19" spans="1:46" ht="15.75" customHeight="1">
      <c r="A19" s="212" t="str">
        <f>IF(B19="","",Draw!AA19)</f>
        <v/>
      </c>
      <c r="B19" s="213" t="str">
        <f>IFERROR(Draw!AB19,"")</f>
        <v/>
      </c>
      <c r="C19" s="213" t="str">
        <f>IFERROR(Draw!AC19,"")</f>
        <v/>
      </c>
      <c r="D19" s="242"/>
      <c r="E19" s="207">
        <v>1.7999999999999999E-8</v>
      </c>
      <c r="F19" s="215" t="str">
        <f t="shared" si="0"/>
        <v/>
      </c>
      <c r="G19" s="215"/>
      <c r="H19" s="208"/>
      <c r="I19" s="263"/>
      <c r="J19" s="208"/>
      <c r="K19" s="208"/>
      <c r="L19" s="379"/>
      <c r="M19" s="237" t="str">
        <f>IF($J$10&lt;"4","",'Youth 2 Calc'!AC25)</f>
        <v/>
      </c>
      <c r="N19" s="220" t="str">
        <f>IF(M19="","",'Youth 2 Calc'!AD25)</f>
        <v/>
      </c>
      <c r="O19" s="220" t="str">
        <f>IF(N19="","",'Youth 2 Calc'!AE25)</f>
        <v/>
      </c>
      <c r="P19" s="238" t="str">
        <f>IF(O19="","",'Youth 2 Calc'!AF25)</f>
        <v/>
      </c>
      <c r="Q19" s="239" t="str">
        <f t="shared" si="15"/>
        <v/>
      </c>
      <c r="R19" s="208"/>
      <c r="S19" s="208"/>
      <c r="T19" s="208"/>
      <c r="U19" s="217" t="str">
        <f>IFERROR(VLOOKUP('2nd Run'!I19,$AB$3:$AC$7,2,TRUE),"")</f>
        <v/>
      </c>
      <c r="V19" s="218" t="str">
        <f>IFERROR(IF(U19=$V$1,'2nd Run'!I19,""),"")</f>
        <v/>
      </c>
      <c r="W19" s="218" t="str">
        <f>IFERROR(IF(U19=$W$1,'2nd Run'!I19,""),"")</f>
        <v/>
      </c>
      <c r="X19" s="218" t="str">
        <f>IFERROR(IF(U19=$X$1,'2nd Run'!I19,""),"")</f>
        <v/>
      </c>
      <c r="Y19" s="218" t="str">
        <f>IFERROR(IF($U19=$Y$1,'2nd Run'!I19,""),"")</f>
        <v/>
      </c>
      <c r="Z19" s="218" t="str">
        <f>IFERROR(IF(U19=$Z$1,'2nd Run'!I19,""),"")</f>
        <v/>
      </c>
      <c r="AA19" s="217" t="s">
        <v>148</v>
      </c>
      <c r="AB19" s="387"/>
      <c r="AC19" s="284" t="str">
        <f t="shared" si="16"/>
        <v>-</v>
      </c>
      <c r="AD19" s="264" t="str">
        <f t="array" ref="AD19">IFERROR(INDEX('2nd Run'!B:I,MATCH(AF19,'2nd Run'!$I:$I,0),1),"-")</f>
        <v>-</v>
      </c>
      <c r="AE19" s="264" t="str">
        <f t="array" ref="AE19">IFERROR(INDEX('2nd Run'!$B:$I,MATCH(AF19,'2nd Run'!$I:$I,0),2),"-")</f>
        <v>-</v>
      </c>
      <c r="AF19" s="283" t="str">
        <f t="shared" si="17"/>
        <v>-</v>
      </c>
      <c r="AG19" s="279" t="str">
        <f t="shared" si="18"/>
        <v/>
      </c>
      <c r="AH19" s="20">
        <v>4</v>
      </c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</row>
    <row r="20" spans="1:46" ht="15.75" customHeight="1">
      <c r="A20" s="212" t="str">
        <f>IF(B20="","",Draw!AA20)</f>
        <v/>
      </c>
      <c r="B20" s="213" t="str">
        <f>IFERROR(Draw!AB20,"")</f>
        <v/>
      </c>
      <c r="C20" s="213" t="str">
        <f>IFERROR(Draw!AC20,"")</f>
        <v/>
      </c>
      <c r="D20" s="247"/>
      <c r="E20" s="207">
        <v>1.9000000000000001E-8</v>
      </c>
      <c r="F20" s="215" t="str">
        <f t="shared" si="0"/>
        <v/>
      </c>
      <c r="G20" s="215" t="str">
        <f t="shared" ref="G20:G24" si="19">IF(OR(AND(D20&gt;1,D20&lt;1050),D20="nt",D20="",D20="scratch"),"","Not a valid input")</f>
        <v/>
      </c>
      <c r="H20" s="208"/>
      <c r="I20" s="208"/>
      <c r="J20" s="208"/>
      <c r="K20" s="208"/>
      <c r="L20" s="374"/>
      <c r="M20" s="250" t="str">
        <f>IF($J$10&lt;"5","",'Youth 2 Calc'!AC26)</f>
        <v/>
      </c>
      <c r="N20" s="251" t="str">
        <f>IF(M20="","",'Youth 2 Calc'!AD26)</f>
        <v/>
      </c>
      <c r="O20" s="251" t="str">
        <f>IF(N20="","",'Youth 2 Calc'!AE26)</f>
        <v/>
      </c>
      <c r="P20" s="252" t="str">
        <f>IF(O20="","",'Youth 2 Calc'!AF26)</f>
        <v/>
      </c>
      <c r="Q20" s="287" t="str">
        <f t="shared" si="15"/>
        <v/>
      </c>
      <c r="R20" s="208"/>
      <c r="S20" s="208"/>
      <c r="T20" s="208"/>
      <c r="U20" s="217" t="str">
        <f>IFERROR(VLOOKUP('2nd Run'!I20,$AB$3:$AC$7,2,TRUE),"")</f>
        <v>3D</v>
      </c>
      <c r="V20" s="218" t="str">
        <f>IFERROR(IF(U20=$V$1,'2nd Run'!I20,""),"")</f>
        <v/>
      </c>
      <c r="W20" s="218" t="str">
        <f>IFERROR(IF(U20=$W$1,'2nd Run'!I20,""),"")</f>
        <v/>
      </c>
      <c r="X20" s="218">
        <f>IFERROR(IF(U20=$X$1,'2nd Run'!I20,""),"")</f>
        <v>20.366000019000001</v>
      </c>
      <c r="Y20" s="218" t="str">
        <f>IFERROR(IF($U20=$Y$1,'2nd Run'!I20,""),"")</f>
        <v/>
      </c>
      <c r="Z20" s="218" t="str">
        <f>IFERROR(IF(U20=$Z$1,'2nd Run'!I20,""),"")</f>
        <v/>
      </c>
      <c r="AA20" s="217" t="s">
        <v>151</v>
      </c>
      <c r="AB20" s="388"/>
      <c r="AC20" s="284" t="str">
        <f t="shared" si="16"/>
        <v>-</v>
      </c>
      <c r="AD20" s="264" t="str">
        <f t="array" ref="AD20">IFERROR(INDEX('2nd Run'!B:I,MATCH(AF20,'2nd Run'!$I:$I,0),1),"-")</f>
        <v>-</v>
      </c>
      <c r="AE20" s="264" t="str">
        <f t="array" ref="AE20">IFERROR(INDEX('2nd Run'!$B:$I,MATCH(AF20,'2nd Run'!$I:$I,0),2),"-")</f>
        <v>-</v>
      </c>
      <c r="AF20" s="283" t="str">
        <f t="shared" si="17"/>
        <v>-</v>
      </c>
      <c r="AG20" s="279" t="str">
        <f t="shared" si="18"/>
        <v/>
      </c>
      <c r="AH20" s="20">
        <v>5</v>
      </c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</row>
    <row r="21" spans="1:46" ht="15.75" customHeight="1">
      <c r="A21" s="212" t="str">
        <f>IF(B21="","",Draw!AA21)</f>
        <v/>
      </c>
      <c r="B21" s="213" t="str">
        <f>IFERROR(Draw!AB21,"")</f>
        <v/>
      </c>
      <c r="C21" s="213" t="str">
        <f>IFERROR(Draw!AC21,"")</f>
        <v/>
      </c>
      <c r="D21" s="222"/>
      <c r="E21" s="207">
        <v>2E-8</v>
      </c>
      <c r="F21" s="215" t="str">
        <f t="shared" si="0"/>
        <v/>
      </c>
      <c r="G21" s="215" t="str">
        <f t="shared" si="19"/>
        <v/>
      </c>
      <c r="H21" s="208"/>
      <c r="I21" s="208"/>
      <c r="J21" s="208"/>
      <c r="K21" s="208"/>
      <c r="L21" s="254"/>
      <c r="M21" s="273"/>
      <c r="N21" s="274"/>
      <c r="O21" s="274"/>
      <c r="P21" s="275"/>
      <c r="Q21" s="258"/>
      <c r="R21" s="208"/>
      <c r="S21" s="208"/>
      <c r="T21" s="208"/>
      <c r="U21" s="217" t="str">
        <f>IFERROR(VLOOKUP('2nd Run'!I21,$AB$3:$AC$7,2,TRUE),"")</f>
        <v>2D</v>
      </c>
      <c r="V21" s="218" t="str">
        <f>IFERROR(IF(U21=$V$1,'2nd Run'!I21,""),"")</f>
        <v/>
      </c>
      <c r="W21" s="218">
        <f>IFERROR(IF(U21=$W$1,'2nd Run'!I21,""),"")</f>
        <v>19.984000020000003</v>
      </c>
      <c r="X21" s="218" t="str">
        <f>IFERROR(IF(U21=$X$1,'2nd Run'!I21,""),"")</f>
        <v/>
      </c>
      <c r="Y21" s="218" t="str">
        <f>IFERROR(IF($U21=$Y$1,'2nd Run'!I21,""),"")</f>
        <v/>
      </c>
      <c r="Z21" s="218" t="str">
        <f>IFERROR(IF(U21=$Z$1,'2nd Run'!I21,""),"")</f>
        <v/>
      </c>
      <c r="AA21" s="217"/>
      <c r="AB21" s="276"/>
      <c r="AC21" s="277"/>
      <c r="AD21" s="264"/>
      <c r="AE21" s="264"/>
      <c r="AF21" s="278"/>
      <c r="AG21" s="279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</row>
    <row r="22" spans="1:46" ht="15.75" customHeight="1">
      <c r="A22" s="212" t="str">
        <f>IF(B22="","",Draw!AA22)</f>
        <v/>
      </c>
      <c r="B22" s="213" t="str">
        <f>IFERROR(Draw!AB22,"")</f>
        <v/>
      </c>
      <c r="C22" s="213" t="str">
        <f>IFERROR(Draw!AC22,"")</f>
        <v/>
      </c>
      <c r="D22" s="222"/>
      <c r="E22" s="207">
        <v>2.0999999999999999E-8</v>
      </c>
      <c r="F22" s="215" t="str">
        <f t="shared" si="0"/>
        <v/>
      </c>
      <c r="G22" s="215" t="str">
        <f t="shared" si="19"/>
        <v/>
      </c>
      <c r="H22" s="208"/>
      <c r="I22" s="208"/>
      <c r="J22" s="208"/>
      <c r="K22" s="208"/>
      <c r="L22" s="398" t="s">
        <v>137</v>
      </c>
      <c r="M22" s="280" t="str">
        <f>'Youth 2 Calc'!AC28</f>
        <v>1st</v>
      </c>
      <c r="N22" s="281" t="str">
        <f>'Youth 2 Calc'!AD28</f>
        <v>macy gubbins (Y only)</v>
      </c>
      <c r="O22" s="281" t="str">
        <f>'Youth 2 Calc'!AE28</f>
        <v>dual cha cha</v>
      </c>
      <c r="P22" s="282">
        <f>'Youth 2 Calc'!AF28</f>
        <v>24.831000011</v>
      </c>
      <c r="Q22" s="230">
        <f t="shared" ref="Q22:Q26" si="20">AG28</f>
        <v>18.899999999999999</v>
      </c>
      <c r="R22" s="208"/>
      <c r="S22" s="208"/>
      <c r="T22" s="208"/>
      <c r="U22" s="217" t="str">
        <f>IFERROR(VLOOKUP('2nd Run'!I22,$AB$3:$AC$7,2,TRUE),"")</f>
        <v/>
      </c>
      <c r="V22" s="218" t="str">
        <f>IFERROR(IF(U22=$V$1,'2nd Run'!I22,""),"")</f>
        <v/>
      </c>
      <c r="W22" s="218" t="str">
        <f>IFERROR(IF(U22=$W$1,'2nd Run'!I22,""),"")</f>
        <v/>
      </c>
      <c r="X22" s="218" t="str">
        <f>IFERROR(IF(U22=$X$1,'2nd Run'!I22,""),"")</f>
        <v/>
      </c>
      <c r="Y22" s="218" t="str">
        <f>IFERROR(IF($U22=$Y$1,'2nd Run'!I22,""),"")</f>
        <v/>
      </c>
      <c r="Z22" s="218" t="str">
        <f>IFERROR(IF(U22=$Z$1,'2nd Run'!I22,""),"")</f>
        <v/>
      </c>
      <c r="AA22" s="217" t="s">
        <v>47</v>
      </c>
      <c r="AB22" s="396" t="s">
        <v>136</v>
      </c>
      <c r="AC22" s="284" t="str">
        <f>IF(AD22="-","-","1st")</f>
        <v>1st</v>
      </c>
      <c r="AD22" s="264" t="str">
        <f t="array" ref="AD22">IFERROR(INDEX('2nd Run'!B:I,MATCH(AF22,'2nd Run'!$I:$I,0),1),"-")</f>
        <v>Kenley Fluit (Y)</v>
      </c>
      <c r="AE22" s="264" t="str">
        <f t="array" ref="AE22">IFERROR(INDEX('2nd Run'!$B:$I,MATCH(AF22,'2nd Run'!$I:$I,0),2),"-")</f>
        <v>Kodie</v>
      </c>
      <c r="AF22" s="283">
        <f t="shared" ref="AF22:AF26" si="21">IFERROR(IF(SMALL($X$2:$X$286,AH22)&lt;900,SMALL($X$2:$X$286,AH22),"-"),"-")</f>
        <v>20.366000019000001</v>
      </c>
      <c r="AG22" s="279">
        <f t="shared" ref="AG22:AG26" si="22">IF(AR4&gt;0,AR4,"")</f>
        <v>25.200000000000003</v>
      </c>
      <c r="AH22" s="20">
        <v>1</v>
      </c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</row>
    <row r="23" spans="1:46" ht="15.75" customHeight="1">
      <c r="A23" s="212" t="str">
        <f>IF(B23="","",Draw!AA23)</f>
        <v/>
      </c>
      <c r="B23" s="213" t="str">
        <f>IFERROR(Draw!AB23,"")</f>
        <v/>
      </c>
      <c r="C23" s="213" t="str">
        <f>IFERROR(Draw!AC23,"")</f>
        <v/>
      </c>
      <c r="D23" s="222"/>
      <c r="E23" s="207">
        <v>2.1999999999999998E-8</v>
      </c>
      <c r="F23" s="215" t="str">
        <f t="shared" si="0"/>
        <v/>
      </c>
      <c r="G23" s="215" t="str">
        <f t="shared" si="19"/>
        <v/>
      </c>
      <c r="H23" s="208"/>
      <c r="I23" s="208"/>
      <c r="J23" s="208"/>
      <c r="K23" s="208"/>
      <c r="L23" s="379"/>
      <c r="M23" s="237" t="str">
        <f>IF($J$10&lt;"2","",'Youth 2 Calc'!AC29)</f>
        <v/>
      </c>
      <c r="N23" s="220" t="str">
        <f>IF(M23="","",'Youth 2 Calc'!AD29)</f>
        <v/>
      </c>
      <c r="O23" s="220" t="str">
        <f>IF(N23="","",'Youth 2 Calc'!AE29)</f>
        <v/>
      </c>
      <c r="P23" s="238" t="str">
        <f>IF(O23="","",'Youth 2 Calc'!AF29)</f>
        <v/>
      </c>
      <c r="Q23" s="239" t="str">
        <f t="shared" si="20"/>
        <v/>
      </c>
      <c r="R23" s="208"/>
      <c r="S23" s="208"/>
      <c r="T23" s="208"/>
      <c r="U23" s="217" t="str">
        <f>IFERROR(VLOOKUP('2nd Run'!I23,$AB$3:$AC$7,2,TRUE),"")</f>
        <v/>
      </c>
      <c r="V23" s="218" t="str">
        <f>IFERROR(IF(U23=$V$1,'2nd Run'!I23,""),"")</f>
        <v/>
      </c>
      <c r="W23" s="218" t="str">
        <f>IFERROR(IF(U23=$W$1,'2nd Run'!I23,""),"")</f>
        <v/>
      </c>
      <c r="X23" s="218" t="str">
        <f>IFERROR(IF(U23=$X$1,'2nd Run'!I23,""),"")</f>
        <v/>
      </c>
      <c r="Y23" s="218" t="str">
        <f>IFERROR(IF($U23=$Y$1,'2nd Run'!I23,""),"")</f>
        <v/>
      </c>
      <c r="Z23" s="218" t="str">
        <f>IFERROR(IF(U23=$Z$1,'2nd Run'!I23,""),"")</f>
        <v/>
      </c>
      <c r="AA23" s="217" t="s">
        <v>48</v>
      </c>
      <c r="AB23" s="387"/>
      <c r="AC23" s="284" t="str">
        <f>IF(AD23="-","-","2nd")</f>
        <v>2nd</v>
      </c>
      <c r="AD23" s="264" t="str">
        <f t="array" ref="AD23">IFERROR(INDEX('2nd Run'!B:I,MATCH(AF23,'2nd Run'!$I:$I,0),1),"-")</f>
        <v>Jacey Ilse (Y)</v>
      </c>
      <c r="AE23" s="264" t="str">
        <f t="array" ref="AE23">IFERROR(INDEX('2nd Run'!$B:$I,MATCH(AF23,'2nd Run'!$I:$I,0),2),"-")</f>
        <v>zanalyst babe</v>
      </c>
      <c r="AF23" s="283">
        <f t="shared" si="21"/>
        <v>20.697000009</v>
      </c>
      <c r="AG23" s="279" t="str">
        <f t="shared" si="22"/>
        <v/>
      </c>
      <c r="AH23" s="20">
        <v>2</v>
      </c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</row>
    <row r="24" spans="1:46" ht="15.75" customHeight="1">
      <c r="A24" s="212" t="str">
        <f>IF(B24="","",Draw!AA24)</f>
        <v/>
      </c>
      <c r="B24" s="213" t="str">
        <f>IFERROR(Draw!AB24,"")</f>
        <v/>
      </c>
      <c r="C24" s="213" t="str">
        <f>IFERROR(Draw!AC24,"")</f>
        <v/>
      </c>
      <c r="D24" s="240"/>
      <c r="E24" s="207">
        <v>2.3000000000000001E-8</v>
      </c>
      <c r="F24" s="215" t="str">
        <f t="shared" si="0"/>
        <v/>
      </c>
      <c r="G24" s="215" t="str">
        <f t="shared" si="19"/>
        <v/>
      </c>
      <c r="H24" s="208"/>
      <c r="I24" s="208"/>
      <c r="J24" s="208"/>
      <c r="K24" s="208"/>
      <c r="L24" s="379"/>
      <c r="M24" s="237" t="str">
        <f>IF($J$10&lt;"3","",'Youth 2 Calc'!AC30)</f>
        <v/>
      </c>
      <c r="N24" s="220" t="str">
        <f>IF(M24="","",'Youth 2 Calc'!AD30)</f>
        <v/>
      </c>
      <c r="O24" s="220" t="str">
        <f>IF(N24="","",'Youth 2 Calc'!AE30)</f>
        <v/>
      </c>
      <c r="P24" s="238" t="str">
        <f>IF(O24="","",'Youth 2 Calc'!AF30)</f>
        <v/>
      </c>
      <c r="Q24" s="239" t="str">
        <f t="shared" si="20"/>
        <v/>
      </c>
      <c r="R24" s="208"/>
      <c r="S24" s="208"/>
      <c r="T24" s="208"/>
      <c r="U24" s="217" t="str">
        <f>IFERROR(VLOOKUP('2nd Run'!I24,$AB$3:$AC$7,2,TRUE),"")</f>
        <v/>
      </c>
      <c r="V24" s="218" t="str">
        <f>IFERROR(IF(U24=$V$1,'2nd Run'!I24,""),"")</f>
        <v/>
      </c>
      <c r="W24" s="218" t="str">
        <f>IFERROR(IF(U24=$W$1,'2nd Run'!I24,""),"")</f>
        <v/>
      </c>
      <c r="X24" s="218" t="str">
        <f>IFERROR(IF(U24=$X$1,'2nd Run'!I24,""),"")</f>
        <v/>
      </c>
      <c r="Y24" s="218" t="str">
        <f>IFERROR(IF($U24=$Y$1,'2nd Run'!I24,""),"")</f>
        <v/>
      </c>
      <c r="Z24" s="218" t="str">
        <f>IFERROR(IF(U24=$Z$1,'2nd Run'!I24,""),"")</f>
        <v/>
      </c>
      <c r="AA24" s="217" t="s">
        <v>146</v>
      </c>
      <c r="AB24" s="387"/>
      <c r="AC24" s="284" t="str">
        <f>IF(AD24="-","-","3rd")</f>
        <v>3rd</v>
      </c>
      <c r="AD24" s="264" t="str">
        <f t="array" ref="AD24">IFERROR(INDEX('2nd Run'!B:I,MATCH(AF24,'2nd Run'!$I:$I,0),1),"-")</f>
        <v>alexis gilbertson (Y only)</v>
      </c>
      <c r="AE24" s="264" t="str">
        <f t="array" ref="AE24">IFERROR(INDEX('2nd Run'!$B:$I,MATCH(AF24,'2nd Run'!$I:$I,0),2),"-")</f>
        <v>autumn</v>
      </c>
      <c r="AF24" s="283">
        <f t="shared" si="21"/>
        <v>20.832000014000002</v>
      </c>
      <c r="AG24" s="279" t="str">
        <f t="shared" si="22"/>
        <v/>
      </c>
      <c r="AH24" s="20">
        <v>3</v>
      </c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</row>
    <row r="25" spans="1:46" ht="15.75" customHeight="1">
      <c r="A25" s="212" t="str">
        <f>IF(B25="","",Draw!AA25)</f>
        <v/>
      </c>
      <c r="B25" s="213" t="str">
        <f>IFERROR(Draw!AB25,"")</f>
        <v/>
      </c>
      <c r="C25" s="213" t="str">
        <f>IFERROR(Draw!AC25,"")</f>
        <v/>
      </c>
      <c r="D25" s="242"/>
      <c r="E25" s="207">
        <v>2.4E-8</v>
      </c>
      <c r="F25" s="215" t="str">
        <f t="shared" si="0"/>
        <v/>
      </c>
      <c r="G25" s="215"/>
      <c r="H25" s="208"/>
      <c r="I25" s="208"/>
      <c r="J25" s="208"/>
      <c r="K25" s="208"/>
      <c r="L25" s="379"/>
      <c r="M25" s="237" t="str">
        <f>IF($J$10&lt;"4","",'Youth 2 Calc'!AC31)</f>
        <v/>
      </c>
      <c r="N25" s="220" t="str">
        <f>IF(M25="","",'Youth 2 Calc'!AD31)</f>
        <v/>
      </c>
      <c r="O25" s="220" t="str">
        <f>IF(N25="","",'Youth 2 Calc'!AE31)</f>
        <v/>
      </c>
      <c r="P25" s="238" t="str">
        <f>IF(O25="","",'Youth 2 Calc'!AF31)</f>
        <v/>
      </c>
      <c r="Q25" s="239" t="str">
        <f t="shared" si="20"/>
        <v/>
      </c>
      <c r="R25" s="208"/>
      <c r="S25" s="208"/>
      <c r="T25" s="208"/>
      <c r="U25" s="217" t="str">
        <f>IFERROR(VLOOKUP('2nd Run'!I25,$AB$3:$AC$7,2,TRUE),"")</f>
        <v/>
      </c>
      <c r="V25" s="218" t="str">
        <f>IFERROR(IF(U25=$V$1,'2nd Run'!I25,""),"")</f>
        <v/>
      </c>
      <c r="W25" s="218" t="str">
        <f>IFERROR(IF(U25=$W$1,'2nd Run'!I25,""),"")</f>
        <v/>
      </c>
      <c r="X25" s="218" t="str">
        <f>IFERROR(IF(U25=$X$1,'2nd Run'!I25,""),"")</f>
        <v/>
      </c>
      <c r="Y25" s="218" t="str">
        <f>IFERROR(IF($U25=$Y$1,'2nd Run'!I25,""),"")</f>
        <v/>
      </c>
      <c r="Z25" s="218" t="str">
        <f>IFERROR(IF(U25=$Z$1,'2nd Run'!I25,""),"")</f>
        <v/>
      </c>
      <c r="AA25" s="217" t="s">
        <v>148</v>
      </c>
      <c r="AB25" s="387"/>
      <c r="AC25" s="284" t="str">
        <f>IF(AD25="-","-","4th")</f>
        <v>4th</v>
      </c>
      <c r="AD25" s="264" t="str">
        <f t="array" ref="AD25">IFERROR(INDEX('2nd Run'!B:I,MATCH(AF25,'2nd Run'!$I:$I,0),1),"-")</f>
        <v>tavian moody (Y only)</v>
      </c>
      <c r="AE25" s="264" t="str">
        <f t="array" ref="AE25">IFERROR(INDEX('2nd Run'!$B:$I,MATCH(AF25,'2nd Run'!$I:$I,0),2),"-")</f>
        <v>chester</v>
      </c>
      <c r="AF25" s="283">
        <f t="shared" si="21"/>
        <v>20.850000004000002</v>
      </c>
      <c r="AG25" s="279" t="str">
        <f t="shared" si="22"/>
        <v/>
      </c>
      <c r="AH25" s="20">
        <v>4</v>
      </c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</row>
    <row r="26" spans="1:46" ht="15.75" customHeight="1">
      <c r="A26" s="212" t="str">
        <f>IF(B26="","",Draw!AA26)</f>
        <v/>
      </c>
      <c r="B26" s="213" t="str">
        <f>IFERROR(Draw!AB26,"")</f>
        <v/>
      </c>
      <c r="C26" s="213" t="str">
        <f>IFERROR(Draw!AC26,"")</f>
        <v/>
      </c>
      <c r="D26" s="247"/>
      <c r="E26" s="207">
        <v>2.4999999999999999E-8</v>
      </c>
      <c r="F26" s="215" t="str">
        <f t="shared" si="0"/>
        <v/>
      </c>
      <c r="G26" s="215" t="str">
        <f t="shared" ref="G26:G30" si="23">IF(OR(AND(D26&gt;1,D26&lt;1050),D26="nt",D26="",D26="scratch"),"","Not a valid input")</f>
        <v/>
      </c>
      <c r="H26" s="208"/>
      <c r="I26" s="208"/>
      <c r="J26" s="208"/>
      <c r="K26" s="208"/>
      <c r="L26" s="374"/>
      <c r="M26" s="250" t="str">
        <f>IF($J$10&lt;"5","",'Youth 2 Calc'!AC32)</f>
        <v/>
      </c>
      <c r="N26" s="251" t="str">
        <f>IF(M26="","",'Youth 2 Calc'!AD32)</f>
        <v/>
      </c>
      <c r="O26" s="251" t="str">
        <f>IF(N26="","",'Youth 2 Calc'!AE32)</f>
        <v/>
      </c>
      <c r="P26" s="252" t="str">
        <f>IF(O26="","",'Youth 2 Calc'!AF32)</f>
        <v/>
      </c>
      <c r="Q26" s="287" t="str">
        <f t="shared" si="20"/>
        <v/>
      </c>
      <c r="R26" s="208"/>
      <c r="S26" s="208"/>
      <c r="T26" s="208"/>
      <c r="U26" s="217" t="str">
        <f>IFERROR(VLOOKUP('2nd Run'!I26,$AB$3:$AC$7,2,TRUE),"")</f>
        <v/>
      </c>
      <c r="V26" s="218" t="str">
        <f>IFERROR(IF(U26=$V$1,'2nd Run'!I26,""),"")</f>
        <v/>
      </c>
      <c r="W26" s="218" t="str">
        <f>IFERROR(IF(U26=$W$1,'2nd Run'!I26,""),"")</f>
        <v/>
      </c>
      <c r="X26" s="218" t="str">
        <f>IFERROR(IF(U26=$X$1,'2nd Run'!I26,""),"")</f>
        <v/>
      </c>
      <c r="Y26" s="218" t="str">
        <f>IFERROR(IF($U26=$Y$1,'2nd Run'!I26,""),"")</f>
        <v/>
      </c>
      <c r="Z26" s="218" t="str">
        <f>IFERROR(IF(U26=$Z$1,'2nd Run'!I26,""),"")</f>
        <v/>
      </c>
      <c r="AA26" s="217" t="s">
        <v>151</v>
      </c>
      <c r="AB26" s="388"/>
      <c r="AC26" s="284" t="str">
        <f>IF(AD26="-","-","5th")</f>
        <v>5th</v>
      </c>
      <c r="AD26" s="264" t="str">
        <f t="array" ref="AD26">IFERROR(INDEX('2nd Run'!B:I,MATCH(AF26,'2nd Run'!$I:$I,0),1),"-")</f>
        <v>lacey lumpkin (Y only)</v>
      </c>
      <c r="AE26" s="264" t="str">
        <f t="array" ref="AE26">IFERROR(INDEX('2nd Run'!$B:$I,MATCH(AF26,'2nd Run'!$I:$I,0),2),"-")</f>
        <v>bert</v>
      </c>
      <c r="AF26" s="283">
        <f t="shared" si="21"/>
        <v>20.924000013000001</v>
      </c>
      <c r="AG26" s="279" t="str">
        <f t="shared" si="22"/>
        <v/>
      </c>
      <c r="AH26" s="20">
        <v>5</v>
      </c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</row>
    <row r="27" spans="1:46" ht="15.75" customHeight="1">
      <c r="A27" s="212" t="str">
        <f>IF(B27="","",Draw!AA27)</f>
        <v/>
      </c>
      <c r="B27" s="213" t="str">
        <f>IFERROR(Draw!AB27,"")</f>
        <v/>
      </c>
      <c r="C27" s="213" t="str">
        <f>IFERROR(Draw!AC27,"")</f>
        <v/>
      </c>
      <c r="D27" s="222"/>
      <c r="E27" s="207">
        <v>2.6000000000000001E-8</v>
      </c>
      <c r="F27" s="215" t="str">
        <f t="shared" si="0"/>
        <v/>
      </c>
      <c r="G27" s="326" t="str">
        <f t="shared" si="23"/>
        <v/>
      </c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R27" s="208"/>
      <c r="S27" s="208"/>
      <c r="T27" s="208"/>
      <c r="U27" s="217" t="str">
        <f>IFERROR(VLOOKUP('2nd Run'!I27,$AB$3:$AC$7,2,TRUE),"")</f>
        <v/>
      </c>
      <c r="V27" s="218" t="str">
        <f>IFERROR(IF(U27=$V$1,'2nd Run'!I27,""),"")</f>
        <v/>
      </c>
      <c r="W27" s="218" t="str">
        <f>IFERROR(IF(U27=$W$1,'2nd Run'!I27,""),"")</f>
        <v/>
      </c>
      <c r="X27" s="218" t="str">
        <f>IFERROR(IF(U27=$X$1,'2nd Run'!I27,""),"")</f>
        <v/>
      </c>
      <c r="Y27" s="218" t="str">
        <f>IFERROR(IF($U27=$Y$1,'2nd Run'!I27,""),"")</f>
        <v/>
      </c>
      <c r="Z27" s="218" t="str">
        <f>IFERROR(IF(U27=$Z$1,'2nd Run'!I27,""),"")</f>
        <v/>
      </c>
      <c r="AA27" s="217"/>
      <c r="AB27" s="276"/>
      <c r="AC27" s="277"/>
      <c r="AD27" s="264"/>
      <c r="AE27" s="264"/>
      <c r="AF27" s="278"/>
      <c r="AG27" s="279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</row>
    <row r="28" spans="1:46" ht="15.75" customHeight="1">
      <c r="A28" s="212" t="str">
        <f>IF(B28="","",Draw!AA28)</f>
        <v/>
      </c>
      <c r="B28" s="213" t="str">
        <f>IFERROR(Draw!AB28,"")</f>
        <v/>
      </c>
      <c r="C28" s="213" t="str">
        <f>IFERROR(Draw!AC28,"")</f>
        <v/>
      </c>
      <c r="D28" s="222"/>
      <c r="E28" s="207">
        <v>2.7E-8</v>
      </c>
      <c r="F28" s="215" t="str">
        <f t="shared" si="0"/>
        <v/>
      </c>
      <c r="G28" s="215" t="str">
        <f t="shared" si="23"/>
        <v/>
      </c>
      <c r="H28" s="208"/>
      <c r="I28" s="208"/>
      <c r="J28" s="208"/>
      <c r="K28" s="208"/>
      <c r="L28" s="208"/>
      <c r="M28" s="208"/>
      <c r="N28" s="208"/>
      <c r="O28" s="208"/>
      <c r="P28" s="208"/>
      <c r="Q28" s="208"/>
      <c r="R28" s="208"/>
      <c r="S28" s="208"/>
      <c r="T28" s="208"/>
      <c r="U28" s="217" t="str">
        <f>IFERROR(VLOOKUP('2nd Run'!I28,$AB$3:$AC$7,2,TRUE),"")</f>
        <v/>
      </c>
      <c r="V28" s="218" t="str">
        <f>IFERROR(IF(U28=$V$1,'2nd Run'!I28,""),"")</f>
        <v/>
      </c>
      <c r="W28" s="218" t="str">
        <f>IFERROR(IF(U28=$W$1,'2nd Run'!I28,""),"")</f>
        <v/>
      </c>
      <c r="X28" s="218" t="str">
        <f>IFERROR(IF(U28=$X$1,'2nd Run'!I28,""),"")</f>
        <v/>
      </c>
      <c r="Y28" s="218" t="str">
        <f>IFERROR(IF($U28=$Y$1,'2nd Run'!I28,""),"")</f>
        <v/>
      </c>
      <c r="Z28" s="218" t="str">
        <f>IFERROR(IF(U28=$Z$1,'2nd Run'!I28,""),"")</f>
        <v/>
      </c>
      <c r="AA28" s="217" t="s">
        <v>47</v>
      </c>
      <c r="AB28" s="396" t="s">
        <v>137</v>
      </c>
      <c r="AC28" s="284" t="str">
        <f>IF(AD28="-","-","1st")</f>
        <v>1st</v>
      </c>
      <c r="AD28" s="264" t="str">
        <f t="array" ref="AD28">IFERROR(INDEX('2nd Run'!B:I,MATCH(AF28,'2nd Run'!$I:$I,0),1),"-")</f>
        <v>macy gubbins (Y only)</v>
      </c>
      <c r="AE28" s="264" t="str">
        <f t="array" ref="AE28">IFERROR(INDEX('2nd Run'!$B:$I,MATCH(AF28,'2nd Run'!$I:$I,0),2),"-")</f>
        <v>dual cha cha</v>
      </c>
      <c r="AF28" s="283">
        <f t="shared" ref="AF28:AF32" si="24">IFERROR(IF(SMALL($Y$2:$Y$286,AH28)&lt;900,SMALL($Y$2:$Y$286,AH28),"-"),"-")</f>
        <v>24.831000011</v>
      </c>
      <c r="AG28" s="279">
        <f t="shared" ref="AG28:AG32" si="25">IF(AS4&gt;0,AS4,"")</f>
        <v>18.899999999999999</v>
      </c>
      <c r="AH28" s="20">
        <v>1</v>
      </c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</row>
    <row r="29" spans="1:46" ht="15.75" customHeight="1">
      <c r="A29" s="212" t="str">
        <f>IF(B29="","",Draw!AA29)</f>
        <v/>
      </c>
      <c r="B29" s="213" t="str">
        <f>IFERROR(Draw!AB29,"")</f>
        <v/>
      </c>
      <c r="C29" s="213" t="str">
        <f>IFERROR(Draw!AC29,"")</f>
        <v/>
      </c>
      <c r="D29" s="222"/>
      <c r="E29" s="207">
        <v>2.7999999999999999E-8</v>
      </c>
      <c r="F29" s="215" t="str">
        <f t="shared" si="0"/>
        <v/>
      </c>
      <c r="G29" s="215" t="str">
        <f t="shared" si="23"/>
        <v/>
      </c>
      <c r="H29" s="208"/>
      <c r="I29" s="208"/>
      <c r="J29" s="208"/>
      <c r="K29" s="208"/>
      <c r="L29" s="208"/>
      <c r="M29" s="208"/>
      <c r="N29" s="208"/>
      <c r="O29" s="208"/>
      <c r="P29" s="208"/>
      <c r="Q29" s="208"/>
      <c r="R29" s="208"/>
      <c r="S29" s="208"/>
      <c r="T29" s="208"/>
      <c r="U29" s="217" t="str">
        <f>IFERROR(VLOOKUP('2nd Run'!I29,$AB$3:$AC$7,2,TRUE),"")</f>
        <v/>
      </c>
      <c r="V29" s="218" t="str">
        <f>IFERROR(IF(U29=$V$1,'2nd Run'!I29,""),"")</f>
        <v/>
      </c>
      <c r="W29" s="218" t="str">
        <f>IFERROR(IF(U29=$W$1,'2nd Run'!I29,""),"")</f>
        <v/>
      </c>
      <c r="X29" s="218" t="str">
        <f>IFERROR(IF(U29=$X$1,'2nd Run'!I29,""),"")</f>
        <v/>
      </c>
      <c r="Y29" s="218" t="str">
        <f>IFERROR(IF($U29=$Y$1,'2nd Run'!I29,""),"")</f>
        <v/>
      </c>
      <c r="Z29" s="218" t="str">
        <f>IFERROR(IF(U29=$Z$1,'2nd Run'!I29,""),"")</f>
        <v/>
      </c>
      <c r="AA29" s="217" t="s">
        <v>48</v>
      </c>
      <c r="AB29" s="387"/>
      <c r="AC29" s="284" t="str">
        <f>IF(AD29="-","-","2nd")</f>
        <v>-</v>
      </c>
      <c r="AD29" s="264" t="str">
        <f t="array" ref="AD29">IFERROR(INDEX('2nd Run'!B:I,MATCH(AF29,'2nd Run'!$I:$I,0),1),"-")</f>
        <v>-</v>
      </c>
      <c r="AE29" s="264" t="str">
        <f t="array" ref="AE29">IFERROR(INDEX('2nd Run'!$B:$I,MATCH(AF29,'2nd Run'!$I:$I,0),2),"-")</f>
        <v>-</v>
      </c>
      <c r="AF29" s="283" t="str">
        <f t="shared" si="24"/>
        <v>-</v>
      </c>
      <c r="AG29" s="279" t="str">
        <f t="shared" si="25"/>
        <v/>
      </c>
      <c r="AH29" s="20">
        <v>2</v>
      </c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</row>
    <row r="30" spans="1:46" ht="15.75" customHeight="1">
      <c r="A30" s="212" t="str">
        <f>IF(B30="","",Draw!AA30)</f>
        <v/>
      </c>
      <c r="B30" s="213" t="str">
        <f>IFERROR(Draw!AB30,"")</f>
        <v/>
      </c>
      <c r="C30" s="213" t="str">
        <f>IFERROR(Draw!AC30,"")</f>
        <v/>
      </c>
      <c r="D30" s="240"/>
      <c r="E30" s="207">
        <v>2.9000000000000002E-8</v>
      </c>
      <c r="F30" s="215" t="str">
        <f t="shared" si="0"/>
        <v/>
      </c>
      <c r="G30" s="215" t="str">
        <f t="shared" si="23"/>
        <v/>
      </c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  <c r="U30" s="217" t="str">
        <f>IFERROR(VLOOKUP('2nd Run'!I30,$AB$3:$AC$7,2,TRUE),"")</f>
        <v/>
      </c>
      <c r="V30" s="218" t="str">
        <f>IFERROR(IF(U30=$V$1,'2nd Run'!I30,""),"")</f>
        <v/>
      </c>
      <c r="W30" s="218" t="str">
        <f>IFERROR(IF(U30=$W$1,'2nd Run'!I30,""),"")</f>
        <v/>
      </c>
      <c r="X30" s="218" t="str">
        <f>IFERROR(IF(U30=$X$1,'2nd Run'!I30,""),"")</f>
        <v/>
      </c>
      <c r="Y30" s="218" t="str">
        <f>IFERROR(IF($U30=$Y$1,'2nd Run'!I30,""),"")</f>
        <v/>
      </c>
      <c r="Z30" s="218" t="str">
        <f>IFERROR(IF(U30=$Z$1,'2nd Run'!I30,""),"")</f>
        <v/>
      </c>
      <c r="AA30" s="217" t="s">
        <v>146</v>
      </c>
      <c r="AB30" s="387"/>
      <c r="AC30" s="284" t="str">
        <f>IF(AD30="-","-","3rd")</f>
        <v>-</v>
      </c>
      <c r="AD30" s="264" t="str">
        <f t="array" ref="AD30">IFERROR(INDEX('2nd Run'!B:I,MATCH(AF30,'2nd Run'!$I:$I,0),1),"-")</f>
        <v>-</v>
      </c>
      <c r="AE30" s="264" t="str">
        <f t="array" ref="AE30">IFERROR(INDEX('2nd Run'!$B:$I,MATCH(AF30,'2nd Run'!$I:$I,0),2),"-")</f>
        <v>-</v>
      </c>
      <c r="AF30" s="283" t="str">
        <f t="shared" si="24"/>
        <v>-</v>
      </c>
      <c r="AG30" s="279" t="str">
        <f t="shared" si="25"/>
        <v/>
      </c>
      <c r="AH30" s="20">
        <v>3</v>
      </c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</row>
    <row r="31" spans="1:46" ht="15.75" customHeight="1">
      <c r="A31" s="212" t="str">
        <f>IF(B31="","",Draw!AA31)</f>
        <v/>
      </c>
      <c r="B31" s="213" t="str">
        <f>IFERROR(Draw!AB31,"")</f>
        <v/>
      </c>
      <c r="C31" s="213" t="str">
        <f>IFERROR(Draw!AC31,"")</f>
        <v/>
      </c>
      <c r="D31" s="242"/>
      <c r="E31" s="207">
        <v>2.9999999999999997E-8</v>
      </c>
      <c r="F31" s="215" t="str">
        <f t="shared" si="0"/>
        <v/>
      </c>
      <c r="G31" s="215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208"/>
      <c r="U31" s="217" t="str">
        <f>IFERROR(VLOOKUP('2nd Run'!I31,$AB$3:$AC$7,2,TRUE),"")</f>
        <v/>
      </c>
      <c r="V31" s="218" t="str">
        <f>IFERROR(IF(U31=$V$1,'2nd Run'!I31,""),"")</f>
        <v/>
      </c>
      <c r="W31" s="218" t="str">
        <f>IFERROR(IF(U31=$W$1,'2nd Run'!I31,""),"")</f>
        <v/>
      </c>
      <c r="X31" s="218" t="str">
        <f>IFERROR(IF(U31=$X$1,'2nd Run'!I31,""),"")</f>
        <v/>
      </c>
      <c r="Y31" s="218" t="str">
        <f>IFERROR(IF($U31=$Y$1,'2nd Run'!I31,""),"")</f>
        <v/>
      </c>
      <c r="Z31" s="218" t="str">
        <f>IFERROR(IF(U31=$Z$1,'2nd Run'!I31,""),"")</f>
        <v/>
      </c>
      <c r="AA31" s="217" t="s">
        <v>148</v>
      </c>
      <c r="AB31" s="387"/>
      <c r="AC31" s="284" t="str">
        <f>IF(AD31="-","-","4th")</f>
        <v>-</v>
      </c>
      <c r="AD31" s="264" t="str">
        <f t="array" ref="AD31">IFERROR(INDEX('2nd Run'!B:I,MATCH(AF31,'2nd Run'!$I:$I,0),1),"-")</f>
        <v>-</v>
      </c>
      <c r="AE31" s="264" t="str">
        <f t="array" ref="AE31">IFERROR(INDEX('2nd Run'!$B:$I,MATCH(AF31,'2nd Run'!$I:$I,0),2),"-")</f>
        <v>-</v>
      </c>
      <c r="AF31" s="283" t="str">
        <f t="shared" si="24"/>
        <v>-</v>
      </c>
      <c r="AG31" s="279" t="str">
        <f t="shared" si="25"/>
        <v/>
      </c>
      <c r="AH31" s="20">
        <v>4</v>
      </c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</row>
    <row r="32" spans="1:46" ht="15.75" customHeight="1">
      <c r="A32" s="212" t="str">
        <f>IF(B32="","",Draw!AA32)</f>
        <v/>
      </c>
      <c r="B32" s="213" t="str">
        <f>IFERROR(Draw!AB32,"")</f>
        <v/>
      </c>
      <c r="C32" s="213" t="str">
        <f>IFERROR(Draw!AC32,"")</f>
        <v/>
      </c>
      <c r="D32" s="247"/>
      <c r="E32" s="207">
        <v>3.1E-8</v>
      </c>
      <c r="F32" s="215" t="str">
        <f t="shared" si="0"/>
        <v/>
      </c>
      <c r="G32" s="215" t="str">
        <f t="shared" ref="G32:G36" si="26">IF(OR(AND(D32&gt;1,D32&lt;1050),D32="nt",D32="",D32="scratch"),"","Not a valid input")</f>
        <v/>
      </c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17" t="str">
        <f>IFERROR(VLOOKUP('2nd Run'!I32,$AB$3:$AC$7,2,TRUE),"")</f>
        <v/>
      </c>
      <c r="V32" s="218" t="str">
        <f>IFERROR(IF(U32=$V$1,'2nd Run'!I32,""),"")</f>
        <v/>
      </c>
      <c r="W32" s="218" t="str">
        <f>IFERROR(IF(U32=$W$1,'2nd Run'!I32,""),"")</f>
        <v/>
      </c>
      <c r="X32" s="218" t="str">
        <f>IFERROR(IF(U32=$X$1,'2nd Run'!I32,""),"")</f>
        <v/>
      </c>
      <c r="Y32" s="218" t="str">
        <f>IFERROR(IF($U32=$Y$1,'2nd Run'!I32,""),"")</f>
        <v/>
      </c>
      <c r="Z32" s="218" t="str">
        <f>IFERROR(IF(U32=$Z$1,'2nd Run'!I32,""),"")</f>
        <v/>
      </c>
      <c r="AA32" s="217" t="s">
        <v>151</v>
      </c>
      <c r="AB32" s="388"/>
      <c r="AC32" s="284" t="str">
        <f>IF(AD32="-","-","5th")</f>
        <v>-</v>
      </c>
      <c r="AD32" s="264" t="str">
        <f t="array" ref="AD32">IFERROR(INDEX('2nd Run'!B:I,MATCH(AF32,'2nd Run'!$I:$I,0),1),"-")</f>
        <v>-</v>
      </c>
      <c r="AE32" s="264" t="str">
        <f t="array" ref="AE32">IFERROR(INDEX('2nd Run'!$B:$I,MATCH(AF32,'2nd Run'!$I:$I,0),2),"-")</f>
        <v>-</v>
      </c>
      <c r="AF32" s="283" t="str">
        <f t="shared" si="24"/>
        <v>-</v>
      </c>
      <c r="AG32" s="279" t="str">
        <f t="shared" si="25"/>
        <v/>
      </c>
      <c r="AH32" s="20">
        <v>5</v>
      </c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</row>
    <row r="33" spans="1:46" ht="15.75" customHeight="1">
      <c r="A33" s="212" t="str">
        <f>IF(B33="","",Draw!AA33)</f>
        <v/>
      </c>
      <c r="B33" s="213" t="str">
        <f>IFERROR(Draw!AB33,"")</f>
        <v/>
      </c>
      <c r="C33" s="213" t="str">
        <f>IFERROR(Draw!AC33,"")</f>
        <v/>
      </c>
      <c r="D33" s="222"/>
      <c r="E33" s="207">
        <v>3.2000000000000002E-8</v>
      </c>
      <c r="F33" s="215" t="str">
        <f t="shared" si="0"/>
        <v/>
      </c>
      <c r="G33" s="215" t="str">
        <f t="shared" si="26"/>
        <v/>
      </c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  <c r="U33" s="217" t="str">
        <f>IFERROR(VLOOKUP('2nd Run'!I33,$AB$3:$AC$7,2,TRUE),"")</f>
        <v/>
      </c>
      <c r="V33" s="218" t="str">
        <f>IFERROR(IF(U33=$V$1,'2nd Run'!I33,""),"")</f>
        <v/>
      </c>
      <c r="W33" s="218" t="str">
        <f>IFERROR(IF(U33=$W$1,'2nd Run'!I33,""),"")</f>
        <v/>
      </c>
      <c r="X33" s="218" t="str">
        <f>IFERROR(IF(U33=$X$1,'2nd Run'!I33,""),"")</f>
        <v/>
      </c>
      <c r="Y33" s="218" t="str">
        <f>IFERROR(IF($U33=$Y$1,'2nd Run'!I33,""),"")</f>
        <v/>
      </c>
      <c r="Z33" s="218" t="str">
        <f>IFERROR(IF(U33=$Z$1,'2nd Run'!I33,""),"")</f>
        <v/>
      </c>
      <c r="AA33" s="217"/>
      <c r="AB33" s="276"/>
      <c r="AC33" s="277"/>
      <c r="AD33" s="264"/>
      <c r="AE33" s="264"/>
      <c r="AF33" s="278"/>
      <c r="AG33" s="279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</row>
    <row r="34" spans="1:46" ht="15.75" customHeight="1">
      <c r="A34" s="212" t="str">
        <f>IF(B34="","",Draw!AA34)</f>
        <v/>
      </c>
      <c r="B34" s="213" t="str">
        <f>IFERROR(Draw!AB34,"")</f>
        <v/>
      </c>
      <c r="C34" s="213" t="str">
        <f>IFERROR(Draw!AC34,"")</f>
        <v/>
      </c>
      <c r="D34" s="222"/>
      <c r="E34" s="207">
        <v>3.2999999999999998E-8</v>
      </c>
      <c r="F34" s="215" t="str">
        <f t="shared" si="0"/>
        <v/>
      </c>
      <c r="G34" s="215" t="str">
        <f t="shared" si="26"/>
        <v/>
      </c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17" t="str">
        <f>IFERROR(VLOOKUP('2nd Run'!I34,$AB$3:$AC$7,2,TRUE),"")</f>
        <v/>
      </c>
      <c r="V34" s="218" t="str">
        <f>IFERROR(IF(U34=$V$1,'2nd Run'!I34,""),"")</f>
        <v/>
      </c>
      <c r="W34" s="218" t="str">
        <f>IFERROR(IF(U34=$W$1,'2nd Run'!I34,""),"")</f>
        <v/>
      </c>
      <c r="X34" s="218" t="str">
        <f>IFERROR(IF(U34=$X$1,'2nd Run'!I34,""),"")</f>
        <v/>
      </c>
      <c r="Y34" s="218" t="str">
        <f>IFERROR(IF($U34=$Y$1,'2nd Run'!I34,""),"")</f>
        <v/>
      </c>
      <c r="Z34" s="218" t="str">
        <f>IFERROR(IF(U34=$Z$1,'2nd Run'!I34,""),"")</f>
        <v/>
      </c>
      <c r="AA34" s="217" t="s">
        <v>47</v>
      </c>
      <c r="AB34" s="396" t="s">
        <v>138</v>
      </c>
      <c r="AC34" s="284" t="str">
        <f>IF(AD34="-","-","1st")</f>
        <v>-</v>
      </c>
      <c r="AD34" s="264" t="str">
        <f t="array" ref="AD34">IFERROR(INDEX('2nd Run'!B:I,MATCH(AF34,'2nd Run'!$I:$I,0),1),"-")</f>
        <v>-</v>
      </c>
      <c r="AE34" s="264" t="str">
        <f t="array" ref="AE34">IFERROR(INDEX('2nd Run'!$B:$I,MATCH(AF34,'2nd Run'!$I:$I,0),2),"-")</f>
        <v>-</v>
      </c>
      <c r="AF34" s="283" t="str">
        <f t="shared" ref="AF34:AF38" si="27">IFERROR(IF(SMALL($Z$2:$Z$286,AH34)&lt;900,SMALL($Z$2:$Z$286,AH34),"-"),"-")</f>
        <v>-</v>
      </c>
      <c r="AG34" s="279"/>
      <c r="AH34" s="20">
        <v>1</v>
      </c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</row>
    <row r="35" spans="1:46" ht="15.75" customHeight="1">
      <c r="A35" s="212" t="str">
        <f>IF(B35="","",Draw!AA35)</f>
        <v/>
      </c>
      <c r="B35" s="213" t="str">
        <f>IFERROR(Draw!AB35,"")</f>
        <v/>
      </c>
      <c r="C35" s="213" t="str">
        <f>IFERROR(Draw!AC35,"")</f>
        <v/>
      </c>
      <c r="D35" s="222"/>
      <c r="E35" s="207">
        <v>3.4E-8</v>
      </c>
      <c r="F35" s="215" t="str">
        <f t="shared" si="0"/>
        <v/>
      </c>
      <c r="G35" s="215" t="str">
        <f t="shared" si="26"/>
        <v/>
      </c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  <c r="U35" s="217" t="str">
        <f>IFERROR(VLOOKUP('2nd Run'!I35,$AB$3:$AC$7,2,TRUE),"")</f>
        <v/>
      </c>
      <c r="V35" s="218" t="str">
        <f>IFERROR(IF(U35=$V$1,'2nd Run'!I35,""),"")</f>
        <v/>
      </c>
      <c r="W35" s="218" t="str">
        <f>IFERROR(IF(U35=$W$1,'2nd Run'!I35,""),"")</f>
        <v/>
      </c>
      <c r="X35" s="218" t="str">
        <f>IFERROR(IF(U35=$X$1,'2nd Run'!I35,""),"")</f>
        <v/>
      </c>
      <c r="Y35" s="218" t="str">
        <f>IFERROR(IF($U35=$Y$1,'2nd Run'!I35,""),"")</f>
        <v/>
      </c>
      <c r="Z35" s="218" t="str">
        <f>IFERROR(IF(U35=$Z$1,'2nd Run'!I35,""),"")</f>
        <v/>
      </c>
      <c r="AA35" s="217" t="s">
        <v>48</v>
      </c>
      <c r="AB35" s="387"/>
      <c r="AC35" s="284" t="str">
        <f>IF(AD35="-","-","2nd")</f>
        <v>-</v>
      </c>
      <c r="AD35" s="264" t="str">
        <f t="array" ref="AD35">IFERROR(INDEX('2nd Run'!B:I,MATCH(AF35,'2nd Run'!$I:$I,0),1),"-")</f>
        <v>-</v>
      </c>
      <c r="AE35" s="264" t="str">
        <f t="array" ref="AE35">IFERROR(INDEX('2nd Run'!$B:$I,MATCH(AF35,'2nd Run'!$I:$I,0),2),"-")</f>
        <v>-</v>
      </c>
      <c r="AF35" s="283" t="str">
        <f t="shared" si="27"/>
        <v>-</v>
      </c>
      <c r="AG35" s="279"/>
      <c r="AH35" s="20">
        <v>2</v>
      </c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</row>
    <row r="36" spans="1:46" ht="15.75" customHeight="1">
      <c r="A36" s="212" t="str">
        <f>IF(B36="","",Draw!AA36)</f>
        <v/>
      </c>
      <c r="B36" s="213" t="str">
        <f>IFERROR(Draw!AB36,"")</f>
        <v/>
      </c>
      <c r="C36" s="213" t="str">
        <f>IFERROR(Draw!AC36,"")</f>
        <v/>
      </c>
      <c r="D36" s="240"/>
      <c r="E36" s="207">
        <v>3.5000000000000002E-8</v>
      </c>
      <c r="F36" s="215" t="str">
        <f t="shared" si="0"/>
        <v/>
      </c>
      <c r="G36" s="215" t="str">
        <f t="shared" si="26"/>
        <v/>
      </c>
      <c r="H36" s="208"/>
      <c r="I36" s="208"/>
      <c r="J36" s="208"/>
      <c r="K36" s="208"/>
      <c r="L36" s="208"/>
      <c r="M36" s="208"/>
      <c r="N36" s="208"/>
      <c r="O36" s="208"/>
      <c r="P36" s="208"/>
      <c r="Q36" s="208"/>
      <c r="R36" s="208"/>
      <c r="S36" s="208"/>
      <c r="T36" s="208"/>
      <c r="U36" s="217" t="str">
        <f>IFERROR(VLOOKUP('2nd Run'!I36,$AB$3:$AC$7,2,TRUE),"")</f>
        <v/>
      </c>
      <c r="V36" s="218" t="str">
        <f>IFERROR(IF(U36=$V$1,'2nd Run'!I36,""),"")</f>
        <v/>
      </c>
      <c r="W36" s="218" t="str">
        <f>IFERROR(IF(U36=$W$1,'2nd Run'!I36,""),"")</f>
        <v/>
      </c>
      <c r="X36" s="218" t="str">
        <f>IFERROR(IF(U36=$X$1,'2nd Run'!I36,""),"")</f>
        <v/>
      </c>
      <c r="Y36" s="218" t="str">
        <f>IFERROR(IF($U36=$Y$1,'2nd Run'!I36,""),"")</f>
        <v/>
      </c>
      <c r="Z36" s="218" t="str">
        <f>IFERROR(IF(U36=$Z$1,'2nd Run'!I36,""),"")</f>
        <v/>
      </c>
      <c r="AA36" s="217" t="s">
        <v>146</v>
      </c>
      <c r="AB36" s="387"/>
      <c r="AC36" s="284" t="str">
        <f>IF(AD36="-","-","3rd")</f>
        <v>-</v>
      </c>
      <c r="AD36" s="264" t="str">
        <f t="array" ref="AD36">IFERROR(INDEX('2nd Run'!B:I,MATCH(AF36,'2nd Run'!$I:$I,0),1),"-")</f>
        <v>-</v>
      </c>
      <c r="AE36" s="264" t="str">
        <f t="array" ref="AE36">IFERROR(INDEX('2nd Run'!$B:$I,MATCH(AF36,'2nd Run'!$I:$I,0),2),"-")</f>
        <v>-</v>
      </c>
      <c r="AF36" s="283" t="str">
        <f t="shared" si="27"/>
        <v>-</v>
      </c>
      <c r="AG36" s="279"/>
      <c r="AH36" s="20">
        <v>3</v>
      </c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</row>
    <row r="37" spans="1:46" ht="15.75" customHeight="1">
      <c r="A37" s="212" t="str">
        <f>IF(B37="","",Draw!AA37)</f>
        <v/>
      </c>
      <c r="B37" s="213" t="str">
        <f>IFERROR(Draw!AB37,"")</f>
        <v/>
      </c>
      <c r="C37" s="213" t="str">
        <f>IFERROR(Draw!AC37,"")</f>
        <v/>
      </c>
      <c r="D37" s="242"/>
      <c r="E37" s="207">
        <v>3.5999999999999998E-8</v>
      </c>
      <c r="F37" s="215" t="str">
        <f t="shared" si="0"/>
        <v/>
      </c>
      <c r="G37" s="215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17" t="str">
        <f>IFERROR(VLOOKUP('2nd Run'!I37,$AB$3:$AC$7,2,TRUE),"")</f>
        <v/>
      </c>
      <c r="V37" s="218" t="str">
        <f>IFERROR(IF(U37=$V$1,'2nd Run'!I37,""),"")</f>
        <v/>
      </c>
      <c r="W37" s="218" t="str">
        <f>IFERROR(IF(U37=$W$1,'2nd Run'!I37,""),"")</f>
        <v/>
      </c>
      <c r="X37" s="218" t="str">
        <f>IFERROR(IF(U37=$X$1,'2nd Run'!I37,""),"")</f>
        <v/>
      </c>
      <c r="Y37" s="218" t="str">
        <f>IFERROR(IF($U37=$Y$1,'2nd Run'!I37,""),"")</f>
        <v/>
      </c>
      <c r="Z37" s="218" t="str">
        <f>IFERROR(IF(U37=$Z$1,'2nd Run'!I37,""),"")</f>
        <v/>
      </c>
      <c r="AA37" s="217" t="s">
        <v>148</v>
      </c>
      <c r="AB37" s="387"/>
      <c r="AC37" s="284" t="str">
        <f>IF(AD37="-","-","4th")</f>
        <v>-</v>
      </c>
      <c r="AD37" s="264" t="str">
        <f t="array" ref="AD37">IFERROR(INDEX('2nd Run'!B:I,MATCH(AF37,'2nd Run'!$I:$I,0),1),"-")</f>
        <v>-</v>
      </c>
      <c r="AE37" s="264" t="str">
        <f t="array" ref="AE37">IFERROR(INDEX('2nd Run'!$B:$I,MATCH(AF37,'2nd Run'!$I:$I,0),2),"-")</f>
        <v>-</v>
      </c>
      <c r="AF37" s="283" t="str">
        <f t="shared" si="27"/>
        <v>-</v>
      </c>
      <c r="AG37" s="279"/>
      <c r="AH37" s="20">
        <v>4</v>
      </c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</row>
    <row r="38" spans="1:46" ht="15.75" customHeight="1">
      <c r="A38" s="212" t="str">
        <f>IF(B38="","",Draw!AA38)</f>
        <v/>
      </c>
      <c r="B38" s="213" t="str">
        <f>IFERROR(Draw!AB38,"")</f>
        <v/>
      </c>
      <c r="C38" s="213" t="str">
        <f>IFERROR(Draw!AC38,"")</f>
        <v/>
      </c>
      <c r="D38" s="247"/>
      <c r="E38" s="207">
        <v>3.7E-8</v>
      </c>
      <c r="F38" s="215" t="str">
        <f t="shared" si="0"/>
        <v/>
      </c>
      <c r="G38" s="215" t="str">
        <f t="shared" ref="G38:G42" si="28">IF(OR(AND(D38&gt;1,D38&lt;1050),D38="nt",D38="",D38="scratch"),"","Not a valid input")</f>
        <v/>
      </c>
      <c r="H38" s="208"/>
      <c r="I38" s="208"/>
      <c r="J38" s="208"/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17" t="str">
        <f>IFERROR(VLOOKUP('2nd Run'!I38,$AB$3:$AC$7,2,TRUE),"")</f>
        <v/>
      </c>
      <c r="V38" s="218" t="str">
        <f>IFERROR(IF(U38=$V$1,'2nd Run'!I38,""),"")</f>
        <v/>
      </c>
      <c r="W38" s="218" t="str">
        <f>IFERROR(IF(U38=$W$1,'2nd Run'!I38,""),"")</f>
        <v/>
      </c>
      <c r="X38" s="218" t="str">
        <f>IFERROR(IF(U38=$X$1,'2nd Run'!I38,""),"")</f>
        <v/>
      </c>
      <c r="Y38" s="218" t="str">
        <f>IFERROR(IF($U38=$Y$1,'2nd Run'!I38,""),"")</f>
        <v/>
      </c>
      <c r="Z38" s="218" t="str">
        <f>IFERROR(IF(U38=$Z$1,'2nd Run'!I38,""),"")</f>
        <v/>
      </c>
      <c r="AA38" s="217" t="s">
        <v>151</v>
      </c>
      <c r="AB38" s="389"/>
      <c r="AC38" s="288" t="str">
        <f>IF(AD38="-","-","5th")</f>
        <v>-</v>
      </c>
      <c r="AD38" s="327" t="str">
        <f t="array" ref="AD38">IFERROR(INDEX('2nd Run'!B:I,MATCH(AF38,'2nd Run'!$I:$I,0),1),"-")</f>
        <v>-</v>
      </c>
      <c r="AE38" s="327" t="str">
        <f t="array" ref="AE38">IFERROR(INDEX('2nd Run'!$B:$I,MATCH(AF38,'2nd Run'!$I:$I,0),2),"-")</f>
        <v>-</v>
      </c>
      <c r="AF38" s="289" t="str">
        <f t="shared" si="27"/>
        <v>-</v>
      </c>
      <c r="AG38" s="290"/>
      <c r="AH38" s="20">
        <v>5</v>
      </c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</row>
    <row r="39" spans="1:46" ht="15.75" customHeight="1">
      <c r="A39" s="212" t="str">
        <f>IF(B39="","",Draw!AA39)</f>
        <v/>
      </c>
      <c r="B39" s="213" t="str">
        <f>IFERROR(Draw!AB39,"")</f>
        <v/>
      </c>
      <c r="C39" s="213" t="str">
        <f>IFERROR(Draw!AC39,"")</f>
        <v/>
      </c>
      <c r="D39" s="222"/>
      <c r="E39" s="207">
        <v>3.8000000000000003E-8</v>
      </c>
      <c r="F39" s="215" t="str">
        <f t="shared" si="0"/>
        <v/>
      </c>
      <c r="G39" s="215" t="str">
        <f t="shared" si="28"/>
        <v/>
      </c>
      <c r="H39" s="208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17" t="str">
        <f>IFERROR(VLOOKUP('2nd Run'!I39,$AB$3:$AC$7,2,TRUE),"")</f>
        <v/>
      </c>
      <c r="V39" s="218" t="str">
        <f>IFERROR(IF(U39=$V$1,'2nd Run'!I39,""),"")</f>
        <v/>
      </c>
      <c r="W39" s="218" t="str">
        <f>IFERROR(IF(U39=$W$1,'2nd Run'!I39,""),"")</f>
        <v/>
      </c>
      <c r="X39" s="218" t="str">
        <f>IFERROR(IF(U39=$X$1,'2nd Run'!I39,""),"")</f>
        <v/>
      </c>
      <c r="Y39" s="218" t="str">
        <f>IFERROR(IF($U39=$Y$1,'2nd Run'!I39,""),"")</f>
        <v/>
      </c>
      <c r="Z39" s="218" t="str">
        <f>IFERROR(IF(U39=$Z$1,'2nd Run'!I39,""),"")</f>
        <v/>
      </c>
      <c r="AA39" s="217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</row>
    <row r="40" spans="1:46" ht="15.75" customHeight="1">
      <c r="A40" s="212" t="str">
        <f>IF(B40="","",Draw!AA40)</f>
        <v/>
      </c>
      <c r="B40" s="213" t="str">
        <f>IFERROR(Draw!AB40,"")</f>
        <v/>
      </c>
      <c r="C40" s="213" t="str">
        <f>IFERROR(Draw!AC40,"")</f>
        <v/>
      </c>
      <c r="D40" s="222"/>
      <c r="E40" s="207">
        <v>3.8999999999999998E-8</v>
      </c>
      <c r="F40" s="215" t="str">
        <f t="shared" si="0"/>
        <v/>
      </c>
      <c r="G40" s="215" t="str">
        <f t="shared" si="28"/>
        <v/>
      </c>
      <c r="H40" s="208"/>
      <c r="I40" s="208"/>
      <c r="J40" s="208"/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217" t="str">
        <f>IFERROR(VLOOKUP('2nd Run'!I40,$AB$3:$AC$7,2,TRUE),"")</f>
        <v/>
      </c>
      <c r="V40" s="218" t="str">
        <f>IFERROR(IF(U40=$V$1,'2nd Run'!I40,""),"")</f>
        <v/>
      </c>
      <c r="W40" s="218" t="str">
        <f>IFERROR(IF(U40=$W$1,'2nd Run'!I40,""),"")</f>
        <v/>
      </c>
      <c r="X40" s="218" t="str">
        <f>IFERROR(IF(U40=$X$1,'2nd Run'!I40,""),"")</f>
        <v/>
      </c>
      <c r="Y40" s="218" t="str">
        <f>IFERROR(IF($U40=$Y$1,'2nd Run'!I40,""),"")</f>
        <v/>
      </c>
      <c r="Z40" s="218" t="str">
        <f>IFERROR(IF(U40=$Z$1,'2nd Run'!I40,""),"")</f>
        <v/>
      </c>
      <c r="AA40" s="217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</row>
    <row r="41" spans="1:46" ht="15.75" customHeight="1">
      <c r="A41" s="212" t="str">
        <f>IF(B41="","",Draw!AA41)</f>
        <v/>
      </c>
      <c r="B41" s="213" t="str">
        <f>IFERROR(Draw!AB41,"")</f>
        <v/>
      </c>
      <c r="C41" s="213" t="str">
        <f>IFERROR(Draw!AC41,"")</f>
        <v/>
      </c>
      <c r="D41" s="222"/>
      <c r="E41" s="207">
        <v>4.0000000000000001E-8</v>
      </c>
      <c r="F41" s="215" t="str">
        <f t="shared" si="0"/>
        <v/>
      </c>
      <c r="G41" s="215" t="str">
        <f t="shared" si="28"/>
        <v/>
      </c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208"/>
      <c r="S41" s="208"/>
      <c r="T41" s="208"/>
      <c r="U41" s="217" t="str">
        <f>IFERROR(VLOOKUP('2nd Run'!I41,$AB$3:$AC$7,2,TRUE),"")</f>
        <v/>
      </c>
      <c r="V41" s="218" t="str">
        <f>IFERROR(IF(U41=$V$1,'2nd Run'!I41,""),"")</f>
        <v/>
      </c>
      <c r="W41" s="218" t="str">
        <f>IFERROR(IF(U41=$W$1,'2nd Run'!I41,""),"")</f>
        <v/>
      </c>
      <c r="X41" s="218" t="str">
        <f>IFERROR(IF(U41=$X$1,'2nd Run'!I41,""),"")</f>
        <v/>
      </c>
      <c r="Y41" s="218" t="str">
        <f>IFERROR(IF($U41=$Y$1,'2nd Run'!I41,""),"")</f>
        <v/>
      </c>
      <c r="Z41" s="218" t="str">
        <f>IFERROR(IF(U41=$Z$1,'2nd Run'!I41,""),"")</f>
        <v/>
      </c>
      <c r="AA41" s="217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</row>
    <row r="42" spans="1:46" ht="15.75" customHeight="1">
      <c r="A42" s="212" t="str">
        <f>IF(B42="","",Draw!AA42)</f>
        <v/>
      </c>
      <c r="B42" s="213" t="str">
        <f>IFERROR(Draw!AB42,"")</f>
        <v/>
      </c>
      <c r="C42" s="213" t="str">
        <f>IFERROR(Draw!AC42,"")</f>
        <v/>
      </c>
      <c r="D42" s="240"/>
      <c r="E42" s="207">
        <v>4.1000000000000003E-8</v>
      </c>
      <c r="F42" s="215" t="str">
        <f t="shared" si="0"/>
        <v/>
      </c>
      <c r="G42" s="215" t="str">
        <f t="shared" si="28"/>
        <v/>
      </c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17" t="str">
        <f>IFERROR(VLOOKUP('2nd Run'!I42,$AB$3:$AC$7,2,TRUE),"")</f>
        <v/>
      </c>
      <c r="V42" s="218" t="str">
        <f>IFERROR(IF(U42=$V$1,'2nd Run'!I42,""),"")</f>
        <v/>
      </c>
      <c r="W42" s="218" t="str">
        <f>IFERROR(IF(U42=$W$1,'2nd Run'!I42,""),"")</f>
        <v/>
      </c>
      <c r="X42" s="218" t="str">
        <f>IFERROR(IF(U42=$X$1,'2nd Run'!I42,""),"")</f>
        <v/>
      </c>
      <c r="Y42" s="218" t="str">
        <f>IFERROR(IF($U42=$Y$1,'2nd Run'!I42,""),"")</f>
        <v/>
      </c>
      <c r="Z42" s="218" t="str">
        <f>IFERROR(IF(U42=$Z$1,'2nd Run'!I42,""),"")</f>
        <v/>
      </c>
      <c r="AA42" s="217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</row>
    <row r="43" spans="1:46" ht="15.75" customHeight="1">
      <c r="A43" s="212" t="str">
        <f>IF(B43="","",Draw!AA43)</f>
        <v/>
      </c>
      <c r="B43" s="213" t="str">
        <f>IFERROR(Draw!AB43,"")</f>
        <v/>
      </c>
      <c r="C43" s="213" t="str">
        <f>IFERROR(Draw!AC43,"")</f>
        <v/>
      </c>
      <c r="D43" s="242"/>
      <c r="E43" s="207">
        <v>4.1999999999999999E-8</v>
      </c>
      <c r="F43" s="215" t="str">
        <f t="shared" si="0"/>
        <v/>
      </c>
      <c r="G43" s="215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17" t="str">
        <f>IFERROR(VLOOKUP('2nd Run'!I43,$AB$3:$AC$7,2,TRUE),"")</f>
        <v/>
      </c>
      <c r="V43" s="218" t="str">
        <f>IFERROR(IF(U43=$V$1,'2nd Run'!I43,""),"")</f>
        <v/>
      </c>
      <c r="W43" s="218" t="str">
        <f>IFERROR(IF(U43=$W$1,'2nd Run'!I43,""),"")</f>
        <v/>
      </c>
      <c r="X43" s="218" t="str">
        <f>IFERROR(IF(U43=$X$1,'2nd Run'!I43,""),"")</f>
        <v/>
      </c>
      <c r="Y43" s="218" t="str">
        <f>IFERROR(IF($U43=$Y$1,'2nd Run'!I43,""),"")</f>
        <v/>
      </c>
      <c r="Z43" s="218" t="str">
        <f>IFERROR(IF(U43=$Z$1,'2nd Run'!I43,""),"")</f>
        <v/>
      </c>
      <c r="AA43" s="217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</row>
    <row r="44" spans="1:46" ht="15.75" customHeight="1">
      <c r="A44" s="212" t="str">
        <f>IF(B44="","",Draw!AA44)</f>
        <v/>
      </c>
      <c r="B44" s="213" t="str">
        <f>IFERROR(Draw!AB44,"")</f>
        <v/>
      </c>
      <c r="C44" s="213" t="str">
        <f>IFERROR(Draw!AC44,"")</f>
        <v/>
      </c>
      <c r="D44" s="247"/>
      <c r="E44" s="207">
        <v>4.3000000000000001E-8</v>
      </c>
      <c r="F44" s="215" t="str">
        <f t="shared" si="0"/>
        <v/>
      </c>
      <c r="G44" s="215" t="str">
        <f t="shared" ref="G44:G48" si="29">IF(OR(AND(D44&gt;1,D44&lt;1050),D44="nt",D44="",D44="scratch"),"","Not a valid input")</f>
        <v/>
      </c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17" t="str">
        <f>IFERROR(VLOOKUP('2nd Run'!I44,$AB$3:$AC$7,2,TRUE),"")</f>
        <v/>
      </c>
      <c r="V44" s="218" t="str">
        <f>IFERROR(IF(U44=$V$1,'2nd Run'!I44,""),"")</f>
        <v/>
      </c>
      <c r="W44" s="218" t="str">
        <f>IFERROR(IF(U44=$W$1,'2nd Run'!I44,""),"")</f>
        <v/>
      </c>
      <c r="X44" s="218" t="str">
        <f>IFERROR(IF(U44=$X$1,'2nd Run'!I44,""),"")</f>
        <v/>
      </c>
      <c r="Y44" s="218" t="str">
        <f>IFERROR(IF($U44=$Y$1,'2nd Run'!I44,""),"")</f>
        <v/>
      </c>
      <c r="Z44" s="218" t="str">
        <f>IFERROR(IF(U44=$Z$1,'2nd Run'!I44,""),"")</f>
        <v/>
      </c>
      <c r="AA44" s="217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</row>
    <row r="45" spans="1:46" ht="15.75" customHeight="1">
      <c r="A45" s="212" t="str">
        <f>IF(B45="","",Draw!AA45)</f>
        <v/>
      </c>
      <c r="B45" s="213" t="str">
        <f>IFERROR(Draw!AB45,"")</f>
        <v/>
      </c>
      <c r="C45" s="213" t="str">
        <f>IFERROR(Draw!AC45,"")</f>
        <v/>
      </c>
      <c r="D45" s="222"/>
      <c r="E45" s="207">
        <v>4.3999999999999997E-8</v>
      </c>
      <c r="F45" s="215" t="str">
        <f t="shared" si="0"/>
        <v/>
      </c>
      <c r="G45" s="215" t="str">
        <f t="shared" si="29"/>
        <v/>
      </c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17" t="str">
        <f>IFERROR(VLOOKUP('2nd Run'!I45,$AB$3:$AC$7,2,TRUE),"")</f>
        <v/>
      </c>
      <c r="V45" s="218" t="str">
        <f>IFERROR(IF(U45=$V$1,'2nd Run'!I45,""),"")</f>
        <v/>
      </c>
      <c r="W45" s="218" t="str">
        <f>IFERROR(IF(U45=$W$1,'2nd Run'!I45,""),"")</f>
        <v/>
      </c>
      <c r="X45" s="218" t="str">
        <f>IFERROR(IF(U45=$X$1,'2nd Run'!I45,""),"")</f>
        <v/>
      </c>
      <c r="Y45" s="218" t="str">
        <f>IFERROR(IF($U45=$Y$1,'2nd Run'!I45,""),"")</f>
        <v/>
      </c>
      <c r="Z45" s="218" t="str">
        <f>IFERROR(IF(U45=$Z$1,'2nd Run'!I45,""),"")</f>
        <v/>
      </c>
      <c r="AA45" s="217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</row>
    <row r="46" spans="1:46" ht="15.75" customHeight="1">
      <c r="A46" s="212" t="str">
        <f>IF(B46="","",Draw!AA46)</f>
        <v/>
      </c>
      <c r="B46" s="213" t="str">
        <f>IFERROR(Draw!AB46,"")</f>
        <v/>
      </c>
      <c r="C46" s="213" t="str">
        <f>IFERROR(Draw!AC46,"")</f>
        <v/>
      </c>
      <c r="D46" s="222"/>
      <c r="E46" s="207">
        <v>4.4999999999999999E-8</v>
      </c>
      <c r="F46" s="215" t="str">
        <f t="shared" si="0"/>
        <v/>
      </c>
      <c r="G46" s="215" t="str">
        <f t="shared" si="29"/>
        <v/>
      </c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208"/>
      <c r="S46" s="208"/>
      <c r="T46" s="208"/>
      <c r="U46" s="217" t="str">
        <f>IFERROR(VLOOKUP('2nd Run'!I46,$AB$3:$AC$7,2,TRUE),"")</f>
        <v/>
      </c>
      <c r="V46" s="218" t="str">
        <f>IFERROR(IF(U46=$V$1,'2nd Run'!I46,""),"")</f>
        <v/>
      </c>
      <c r="W46" s="218" t="str">
        <f>IFERROR(IF(U46=$W$1,'2nd Run'!I46,""),"")</f>
        <v/>
      </c>
      <c r="X46" s="218" t="str">
        <f>IFERROR(IF(U46=$X$1,'2nd Run'!I46,""),"")</f>
        <v/>
      </c>
      <c r="Y46" s="218" t="str">
        <f>IFERROR(IF($U46=$Y$1,'2nd Run'!I46,""),"")</f>
        <v/>
      </c>
      <c r="Z46" s="218" t="str">
        <f>IFERROR(IF(U46=$Z$1,'2nd Run'!I46,""),"")</f>
        <v/>
      </c>
      <c r="AA46" s="217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</row>
    <row r="47" spans="1:46" ht="15.75" customHeight="1">
      <c r="A47" s="212" t="str">
        <f>IF(B47="","",Draw!AA47)</f>
        <v/>
      </c>
      <c r="B47" s="213" t="str">
        <f>IFERROR(Draw!AB47,"")</f>
        <v/>
      </c>
      <c r="C47" s="213" t="str">
        <f>IFERROR(Draw!AC47,"")</f>
        <v/>
      </c>
      <c r="D47" s="222"/>
      <c r="E47" s="207">
        <v>4.6000000000000002E-8</v>
      </c>
      <c r="F47" s="215" t="str">
        <f t="shared" si="0"/>
        <v/>
      </c>
      <c r="G47" s="215" t="str">
        <f t="shared" si="29"/>
        <v/>
      </c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08"/>
      <c r="S47" s="208"/>
      <c r="T47" s="208"/>
      <c r="U47" s="217" t="str">
        <f>IFERROR(VLOOKUP('2nd Run'!I47,$AB$3:$AC$7,2,TRUE),"")</f>
        <v/>
      </c>
      <c r="V47" s="218" t="str">
        <f>IFERROR(IF(U47=$V$1,'2nd Run'!I47,""),"")</f>
        <v/>
      </c>
      <c r="W47" s="218" t="str">
        <f>IFERROR(IF(U47=$W$1,'2nd Run'!I47,""),"")</f>
        <v/>
      </c>
      <c r="X47" s="218" t="str">
        <f>IFERROR(IF(U47=$X$1,'2nd Run'!I47,""),"")</f>
        <v/>
      </c>
      <c r="Y47" s="218" t="str">
        <f>IFERROR(IF($U47=$Y$1,'2nd Run'!I47,""),"")</f>
        <v/>
      </c>
      <c r="Z47" s="218" t="str">
        <f>IFERROR(IF(U47=$Z$1,'2nd Run'!I47,""),"")</f>
        <v/>
      </c>
      <c r="AA47" s="217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</row>
    <row r="48" spans="1:46" ht="15.75" customHeight="1">
      <c r="A48" s="212" t="str">
        <f>IF(B48="","",Draw!AA48)</f>
        <v/>
      </c>
      <c r="B48" s="213" t="str">
        <f>IFERROR(Draw!AB48,"")</f>
        <v/>
      </c>
      <c r="C48" s="213" t="str">
        <f>IFERROR(Draw!AC48,"")</f>
        <v/>
      </c>
      <c r="D48" s="240"/>
      <c r="E48" s="207">
        <v>4.6999999999999997E-8</v>
      </c>
      <c r="F48" s="215" t="str">
        <f t="shared" si="0"/>
        <v/>
      </c>
      <c r="G48" s="215" t="str">
        <f t="shared" si="29"/>
        <v/>
      </c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08"/>
      <c r="S48" s="208"/>
      <c r="T48" s="208"/>
      <c r="U48" s="217" t="str">
        <f>IFERROR(VLOOKUP('2nd Run'!I48,$AB$3:$AC$7,2,TRUE),"")</f>
        <v/>
      </c>
      <c r="V48" s="218" t="str">
        <f>IFERROR(IF(U48=$V$1,'2nd Run'!I48,""),"")</f>
        <v/>
      </c>
      <c r="W48" s="218" t="str">
        <f>IFERROR(IF(U48=$W$1,'2nd Run'!I48,""),"")</f>
        <v/>
      </c>
      <c r="X48" s="218" t="str">
        <f>IFERROR(IF(U48=$X$1,'2nd Run'!I48,""),"")</f>
        <v/>
      </c>
      <c r="Y48" s="218" t="str">
        <f>IFERROR(IF($U48=$Y$1,'2nd Run'!I48,""),"")</f>
        <v/>
      </c>
      <c r="Z48" s="218" t="str">
        <f>IFERROR(IF(U48=$Z$1,'2nd Run'!I48,""),"")</f>
        <v/>
      </c>
      <c r="AA48" s="217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</row>
    <row r="49" spans="1:46" ht="15.75" customHeight="1">
      <c r="A49" s="212" t="str">
        <f>IF(B49="","",Draw!AA49)</f>
        <v/>
      </c>
      <c r="B49" s="213" t="str">
        <f>IFERROR(Draw!AB49,"")</f>
        <v/>
      </c>
      <c r="C49" s="213" t="str">
        <f>IFERROR(Draw!AC49,"")</f>
        <v/>
      </c>
      <c r="D49" s="242"/>
      <c r="E49" s="207">
        <v>4.8E-8</v>
      </c>
      <c r="F49" s="215" t="str">
        <f t="shared" si="0"/>
        <v/>
      </c>
      <c r="G49" s="215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17" t="str">
        <f>IFERROR(VLOOKUP('2nd Run'!I49,$AB$3:$AC$7,2,TRUE),"")</f>
        <v/>
      </c>
      <c r="V49" s="218" t="str">
        <f>IFERROR(IF(U49=$V$1,'2nd Run'!I49,""),"")</f>
        <v/>
      </c>
      <c r="W49" s="218" t="str">
        <f>IFERROR(IF(U49=$W$1,'2nd Run'!I49,""),"")</f>
        <v/>
      </c>
      <c r="X49" s="218" t="str">
        <f>IFERROR(IF(U49=$X$1,'2nd Run'!I49,""),"")</f>
        <v/>
      </c>
      <c r="Y49" s="218" t="str">
        <f>IFERROR(IF($U49=$Y$1,'2nd Run'!I49,""),"")</f>
        <v/>
      </c>
      <c r="Z49" s="218" t="str">
        <f>IFERROR(IF(U49=$Z$1,'2nd Run'!I49,""),"")</f>
        <v/>
      </c>
      <c r="AA49" s="217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</row>
    <row r="50" spans="1:46" ht="15.75" customHeight="1">
      <c r="A50" s="212" t="str">
        <f>IF(B50="","",Draw!AA50)</f>
        <v/>
      </c>
      <c r="B50" s="213" t="str">
        <f>IFERROR(Draw!AB50,"")</f>
        <v/>
      </c>
      <c r="C50" s="213" t="str">
        <f>IFERROR(Draw!AC50,"")</f>
        <v/>
      </c>
      <c r="D50" s="247"/>
      <c r="E50" s="207">
        <v>4.9000000000000002E-8</v>
      </c>
      <c r="F50" s="215" t="str">
        <f t="shared" si="0"/>
        <v/>
      </c>
      <c r="G50" s="215" t="str">
        <f t="shared" ref="G50:G54" si="30">IF(OR(AND(D50&gt;1,D50&lt;1050),D50="nt",D50="",D50="scratch"),"","Not a valid input")</f>
        <v/>
      </c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  <c r="S50" s="208"/>
      <c r="T50" s="208"/>
      <c r="U50" s="217" t="str">
        <f>IFERROR(VLOOKUP('2nd Run'!I50,$AB$3:$AC$7,2,TRUE),"")</f>
        <v/>
      </c>
      <c r="V50" s="218" t="str">
        <f>IFERROR(IF(U50=$V$1,'2nd Run'!I50,""),"")</f>
        <v/>
      </c>
      <c r="W50" s="218" t="str">
        <f>IFERROR(IF(U50=$W$1,'2nd Run'!I50,""),"")</f>
        <v/>
      </c>
      <c r="X50" s="218" t="str">
        <f>IFERROR(IF(U50=$X$1,'2nd Run'!I50,""),"")</f>
        <v/>
      </c>
      <c r="Y50" s="218" t="str">
        <f>IFERROR(IF($U50=$Y$1,'2nd Run'!I50,""),"")</f>
        <v/>
      </c>
      <c r="Z50" s="218" t="str">
        <f>IFERROR(IF(U50=$Z$1,'2nd Run'!I50,""),"")</f>
        <v/>
      </c>
      <c r="AA50" s="217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</row>
    <row r="51" spans="1:46" ht="15.75" customHeight="1">
      <c r="A51" s="212" t="str">
        <f>IF(B51="","",Draw!AA51)</f>
        <v/>
      </c>
      <c r="B51" s="213" t="str">
        <f>IFERROR(Draw!AB51,"")</f>
        <v/>
      </c>
      <c r="C51" s="213" t="str">
        <f>IFERROR(Draw!AC51,"")</f>
        <v/>
      </c>
      <c r="D51" s="222"/>
      <c r="E51" s="207">
        <v>4.9999999999999998E-8</v>
      </c>
      <c r="F51" s="215" t="str">
        <f t="shared" si="0"/>
        <v/>
      </c>
      <c r="G51" s="215" t="str">
        <f t="shared" si="30"/>
        <v/>
      </c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8"/>
      <c r="T51" s="208"/>
      <c r="U51" s="217" t="str">
        <f>IFERROR(VLOOKUP('2nd Run'!I51,$AB$3:$AC$7,2,TRUE),"")</f>
        <v/>
      </c>
      <c r="V51" s="218" t="str">
        <f>IFERROR(IF(U51=$V$1,'2nd Run'!I51,""),"")</f>
        <v/>
      </c>
      <c r="W51" s="218" t="str">
        <f>IFERROR(IF(U51=$W$1,'2nd Run'!I51,""),"")</f>
        <v/>
      </c>
      <c r="X51" s="218" t="str">
        <f>IFERROR(IF(U51=$X$1,'2nd Run'!I51,""),"")</f>
        <v/>
      </c>
      <c r="Y51" s="218" t="str">
        <f>IFERROR(IF($U51=$Y$1,'2nd Run'!I51,""),"")</f>
        <v/>
      </c>
      <c r="Z51" s="218" t="str">
        <f>IFERROR(IF(U51=$Z$1,'2nd Run'!I51,""),"")</f>
        <v/>
      </c>
      <c r="AA51" s="217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</row>
    <row r="52" spans="1:46" ht="15.75" customHeight="1">
      <c r="A52" s="212" t="str">
        <f>IF(B52="","",Draw!AA52)</f>
        <v/>
      </c>
      <c r="B52" s="213" t="str">
        <f>IFERROR(Draw!AB52,"")</f>
        <v/>
      </c>
      <c r="C52" s="213" t="str">
        <f>IFERROR(Draw!AC52,"")</f>
        <v/>
      </c>
      <c r="D52" s="222"/>
      <c r="E52" s="207">
        <v>5.1E-8</v>
      </c>
      <c r="F52" s="215" t="str">
        <f t="shared" si="0"/>
        <v/>
      </c>
      <c r="G52" s="215" t="str">
        <f t="shared" si="30"/>
        <v/>
      </c>
      <c r="H52" s="208"/>
      <c r="I52" s="208"/>
      <c r="J52" s="208"/>
      <c r="K52" s="208"/>
      <c r="L52" s="208"/>
      <c r="M52" s="208"/>
      <c r="N52" s="208"/>
      <c r="O52" s="208"/>
      <c r="P52" s="208"/>
      <c r="Q52" s="208"/>
      <c r="R52" s="208"/>
      <c r="S52" s="208"/>
      <c r="T52" s="208"/>
      <c r="U52" s="217" t="str">
        <f>IFERROR(VLOOKUP('2nd Run'!I52,$AB$3:$AC$7,2,TRUE),"")</f>
        <v/>
      </c>
      <c r="V52" s="218" t="str">
        <f>IFERROR(IF(U52=$V$1,'2nd Run'!I52,""),"")</f>
        <v/>
      </c>
      <c r="W52" s="218" t="str">
        <f>IFERROR(IF(U52=$W$1,'2nd Run'!I52,""),"")</f>
        <v/>
      </c>
      <c r="X52" s="218" t="str">
        <f>IFERROR(IF(U52=$X$1,'2nd Run'!I52,""),"")</f>
        <v/>
      </c>
      <c r="Y52" s="218" t="str">
        <f>IFERROR(IF($U52=$Y$1,'2nd Run'!I52,""),"")</f>
        <v/>
      </c>
      <c r="Z52" s="218" t="str">
        <f>IFERROR(IF(U52=$Z$1,'2nd Run'!I52,""),"")</f>
        <v/>
      </c>
      <c r="AA52" s="217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</row>
    <row r="53" spans="1:46" ht="15.75" customHeight="1">
      <c r="A53" s="212" t="str">
        <f>IF(B53="","",Draw!AA53)</f>
        <v/>
      </c>
      <c r="B53" s="213" t="str">
        <f>IFERROR(Draw!AB53,"")</f>
        <v/>
      </c>
      <c r="C53" s="213" t="str">
        <f>IFERROR(Draw!AC53,"")</f>
        <v/>
      </c>
      <c r="D53" s="222"/>
      <c r="E53" s="207">
        <v>5.2000000000000002E-8</v>
      </c>
      <c r="F53" s="215" t="str">
        <f t="shared" si="0"/>
        <v/>
      </c>
      <c r="G53" s="215" t="str">
        <f t="shared" si="30"/>
        <v/>
      </c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  <c r="S53" s="208"/>
      <c r="T53" s="208"/>
      <c r="U53" s="217" t="str">
        <f>IFERROR(VLOOKUP('2nd Run'!I53,$AB$3:$AC$7,2,TRUE),"")</f>
        <v/>
      </c>
      <c r="V53" s="218" t="str">
        <f>IFERROR(IF(U53=$V$1,'2nd Run'!I53,""),"")</f>
        <v/>
      </c>
      <c r="W53" s="218" t="str">
        <f>IFERROR(IF(U53=$W$1,'2nd Run'!I53,""),"")</f>
        <v/>
      </c>
      <c r="X53" s="218" t="str">
        <f>IFERROR(IF(U53=$X$1,'2nd Run'!I53,""),"")</f>
        <v/>
      </c>
      <c r="Y53" s="218" t="str">
        <f>IFERROR(IF($U53=$Y$1,'2nd Run'!I53,""),"")</f>
        <v/>
      </c>
      <c r="Z53" s="218" t="str">
        <f>IFERROR(IF(U53=$Z$1,'2nd Run'!I53,""),"")</f>
        <v/>
      </c>
      <c r="AA53" s="217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</row>
    <row r="54" spans="1:46" ht="15.75" customHeight="1">
      <c r="A54" s="212" t="str">
        <f>IF(B54="","",Draw!AA54)</f>
        <v/>
      </c>
      <c r="B54" s="213" t="str">
        <f>IFERROR(Draw!AB54,"")</f>
        <v/>
      </c>
      <c r="C54" s="213" t="str">
        <f>IFERROR(Draw!AC54,"")</f>
        <v/>
      </c>
      <c r="D54" s="240"/>
      <c r="E54" s="207">
        <v>5.2999999999999998E-8</v>
      </c>
      <c r="F54" s="215" t="str">
        <f t="shared" si="0"/>
        <v/>
      </c>
      <c r="G54" s="215" t="str">
        <f t="shared" si="30"/>
        <v/>
      </c>
      <c r="H54" s="208"/>
      <c r="I54" s="208"/>
      <c r="J54" s="208"/>
      <c r="K54" s="208"/>
      <c r="L54" s="208"/>
      <c r="M54" s="208"/>
      <c r="N54" s="208"/>
      <c r="O54" s="208"/>
      <c r="P54" s="208"/>
      <c r="Q54" s="208"/>
      <c r="R54" s="208"/>
      <c r="S54" s="208"/>
      <c r="T54" s="208"/>
      <c r="U54" s="217" t="str">
        <f>IFERROR(VLOOKUP('2nd Run'!I54,$AB$3:$AC$7,2,TRUE),"")</f>
        <v/>
      </c>
      <c r="V54" s="218" t="str">
        <f>IFERROR(IF(U54=$V$1,'2nd Run'!I54,""),"")</f>
        <v/>
      </c>
      <c r="W54" s="218" t="str">
        <f>IFERROR(IF(U54=$W$1,'2nd Run'!I54,""),"")</f>
        <v/>
      </c>
      <c r="X54" s="218" t="str">
        <f>IFERROR(IF(U54=$X$1,'2nd Run'!I54,""),"")</f>
        <v/>
      </c>
      <c r="Y54" s="218" t="str">
        <f>IFERROR(IF($U54=$Y$1,'2nd Run'!I54,""),"")</f>
        <v/>
      </c>
      <c r="Z54" s="218" t="str">
        <f>IFERROR(IF(U54=$Z$1,'2nd Run'!I54,""),"")</f>
        <v/>
      </c>
      <c r="AA54" s="217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</row>
    <row r="55" spans="1:46" ht="15.75" customHeight="1">
      <c r="A55" s="212" t="str">
        <f>IF(B55="","",Draw!AA55)</f>
        <v/>
      </c>
      <c r="B55" s="213" t="str">
        <f>IFERROR(Draw!AB55,"")</f>
        <v/>
      </c>
      <c r="C55" s="213" t="str">
        <f>IFERROR(Draw!AC55,"")</f>
        <v/>
      </c>
      <c r="D55" s="242"/>
      <c r="E55" s="207">
        <v>5.4E-8</v>
      </c>
      <c r="F55" s="215" t="str">
        <f t="shared" si="0"/>
        <v/>
      </c>
      <c r="G55" s="326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17" t="str">
        <f>IFERROR(VLOOKUP('2nd Run'!I55,$AB$3:$AC$7,2,TRUE),"")</f>
        <v/>
      </c>
      <c r="V55" s="218" t="str">
        <f>IFERROR(IF(U55=$V$1,'2nd Run'!I55,""),"")</f>
        <v/>
      </c>
      <c r="W55" s="218" t="str">
        <f>IFERROR(IF(U55=$W$1,'2nd Run'!I55,""),"")</f>
        <v/>
      </c>
      <c r="X55" s="218" t="str">
        <f>IFERROR(IF(U55=$X$1,'2nd Run'!I55,""),"")</f>
        <v/>
      </c>
      <c r="Y55" s="218" t="str">
        <f>IFERROR(IF($U55=$Y$1,'2nd Run'!I55,""),"")</f>
        <v/>
      </c>
      <c r="Z55" s="218" t="str">
        <f>IFERROR(IF(U55=$Z$1,'2nd Run'!I55,""),"")</f>
        <v/>
      </c>
      <c r="AA55" s="217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</row>
    <row r="56" spans="1:46" ht="15.75" customHeight="1">
      <c r="A56" s="212" t="str">
        <f>IF(B56="","",Draw!AA56)</f>
        <v/>
      </c>
      <c r="B56" s="213" t="str">
        <f>IFERROR(Draw!AB56,"")</f>
        <v/>
      </c>
      <c r="C56" s="213" t="str">
        <f>IFERROR(Draw!AC56,"")</f>
        <v/>
      </c>
      <c r="D56" s="247"/>
      <c r="E56" s="207">
        <v>5.5000000000000003E-8</v>
      </c>
      <c r="F56" s="215" t="str">
        <f t="shared" si="0"/>
        <v/>
      </c>
      <c r="G56" s="215" t="str">
        <f t="shared" ref="G56:G60" si="31">IF(OR(AND(D56&gt;1,D56&lt;1050),D56="nt",D56="",D56="scratch"),"","Not a valid input")</f>
        <v/>
      </c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17" t="str">
        <f>IFERROR(VLOOKUP('2nd Run'!I56,$AB$3:$AC$7,2,TRUE),"")</f>
        <v/>
      </c>
      <c r="V56" s="218" t="str">
        <f>IFERROR(IF(U56=$V$1,'2nd Run'!I56,""),"")</f>
        <v/>
      </c>
      <c r="W56" s="218" t="str">
        <f>IFERROR(IF(U56=$W$1,'2nd Run'!I56,""),"")</f>
        <v/>
      </c>
      <c r="X56" s="218" t="str">
        <f>IFERROR(IF(U56=$X$1,'2nd Run'!I56,""),"")</f>
        <v/>
      </c>
      <c r="Y56" s="218" t="str">
        <f>IFERROR(IF($U56=$Y$1,'2nd Run'!I56,""),"")</f>
        <v/>
      </c>
      <c r="Z56" s="218" t="str">
        <f>IFERROR(IF(U56=$Z$1,'2nd Run'!I56,""),"")</f>
        <v/>
      </c>
      <c r="AA56" s="217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</row>
    <row r="57" spans="1:46" ht="15.75" customHeight="1">
      <c r="A57" s="212" t="str">
        <f>IF(B57="","",Draw!AA57)</f>
        <v/>
      </c>
      <c r="B57" s="213" t="str">
        <f>IFERROR(Draw!AB57,"")</f>
        <v/>
      </c>
      <c r="C57" s="213" t="str">
        <f>IFERROR(Draw!AC57,"")</f>
        <v/>
      </c>
      <c r="D57" s="222"/>
      <c r="E57" s="207">
        <v>5.5999999999999999E-8</v>
      </c>
      <c r="F57" s="215" t="str">
        <f t="shared" si="0"/>
        <v/>
      </c>
      <c r="G57" s="215" t="str">
        <f t="shared" si="31"/>
        <v/>
      </c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17" t="str">
        <f>IFERROR(VLOOKUP('2nd Run'!I57,$AB$3:$AC$7,2,TRUE),"")</f>
        <v/>
      </c>
      <c r="V57" s="218" t="str">
        <f>IFERROR(IF(U57=$V$1,'2nd Run'!I57,""),"")</f>
        <v/>
      </c>
      <c r="W57" s="218" t="str">
        <f>IFERROR(IF(U57=$W$1,'2nd Run'!I57,""),"")</f>
        <v/>
      </c>
      <c r="X57" s="218" t="str">
        <f>IFERROR(IF(U57=$X$1,'2nd Run'!I57,""),"")</f>
        <v/>
      </c>
      <c r="Y57" s="218" t="str">
        <f>IFERROR(IF($U57=$Y$1,'2nd Run'!I57,""),"")</f>
        <v/>
      </c>
      <c r="Z57" s="218" t="str">
        <f>IFERROR(IF(U57=$Z$1,'2nd Run'!I57,""),"")</f>
        <v/>
      </c>
      <c r="AA57" s="217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</row>
    <row r="58" spans="1:46" ht="15.75" customHeight="1">
      <c r="A58" s="212" t="str">
        <f>IF(B58="","",Draw!AA58)</f>
        <v/>
      </c>
      <c r="B58" s="213" t="str">
        <f>IFERROR(Draw!AB58,"")</f>
        <v/>
      </c>
      <c r="C58" s="213" t="str">
        <f>IFERROR(Draw!AC58,"")</f>
        <v/>
      </c>
      <c r="D58" s="222"/>
      <c r="E58" s="207">
        <v>5.7000000000000001E-8</v>
      </c>
      <c r="F58" s="215" t="str">
        <f t="shared" si="0"/>
        <v/>
      </c>
      <c r="G58" s="215" t="str">
        <f t="shared" si="31"/>
        <v/>
      </c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17" t="str">
        <f>IFERROR(VLOOKUP('2nd Run'!I58,$AB$3:$AC$7,2,TRUE),"")</f>
        <v/>
      </c>
      <c r="V58" s="218" t="str">
        <f>IFERROR(IF(U58=$V$1,'2nd Run'!I58,""),"")</f>
        <v/>
      </c>
      <c r="W58" s="218" t="str">
        <f>IFERROR(IF(U58=$W$1,'2nd Run'!I58,""),"")</f>
        <v/>
      </c>
      <c r="X58" s="218" t="str">
        <f>IFERROR(IF(U58=$X$1,'2nd Run'!I58,""),"")</f>
        <v/>
      </c>
      <c r="Y58" s="218" t="str">
        <f>IFERROR(IF($U58=$Y$1,'2nd Run'!I58,""),"")</f>
        <v/>
      </c>
      <c r="Z58" s="218" t="str">
        <f>IFERROR(IF(U58=$Z$1,'2nd Run'!I58,""),"")</f>
        <v/>
      </c>
      <c r="AA58" s="217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</row>
    <row r="59" spans="1:46" ht="15.75" customHeight="1">
      <c r="A59" s="212" t="str">
        <f>IF(B59="","",Draw!AA59)</f>
        <v/>
      </c>
      <c r="B59" s="213" t="str">
        <f>IFERROR(Draw!AB59,"")</f>
        <v/>
      </c>
      <c r="C59" s="213" t="str">
        <f>IFERROR(Draw!AC59,"")</f>
        <v/>
      </c>
      <c r="D59" s="222"/>
      <c r="E59" s="207">
        <v>5.8000000000000003E-8</v>
      </c>
      <c r="F59" s="215" t="str">
        <f t="shared" si="0"/>
        <v/>
      </c>
      <c r="G59" s="215" t="str">
        <f t="shared" si="31"/>
        <v/>
      </c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17" t="str">
        <f>IFERROR(VLOOKUP('2nd Run'!I59,$AB$3:$AC$7,2,TRUE),"")</f>
        <v/>
      </c>
      <c r="V59" s="218" t="str">
        <f>IFERROR(IF(U59=$V$1,'2nd Run'!I59,""),"")</f>
        <v/>
      </c>
      <c r="W59" s="218" t="str">
        <f>IFERROR(IF(U59=$W$1,'2nd Run'!I59,""),"")</f>
        <v/>
      </c>
      <c r="X59" s="218" t="str">
        <f>IFERROR(IF(U59=$X$1,'2nd Run'!I59,""),"")</f>
        <v/>
      </c>
      <c r="Y59" s="218" t="str">
        <f>IFERROR(IF($U59=$Y$1,'2nd Run'!I59,""),"")</f>
        <v/>
      </c>
      <c r="Z59" s="218" t="str">
        <f>IFERROR(IF(U59=$Z$1,'2nd Run'!I59,""),"")</f>
        <v/>
      </c>
      <c r="AA59" s="217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</row>
    <row r="60" spans="1:46" ht="15.75" customHeight="1">
      <c r="A60" s="212" t="str">
        <f>IF(B60="","",Draw!AA60)</f>
        <v/>
      </c>
      <c r="B60" s="213" t="str">
        <f>IFERROR(Draw!AB60,"")</f>
        <v/>
      </c>
      <c r="C60" s="213" t="str">
        <f>IFERROR(Draw!AC60,"")</f>
        <v/>
      </c>
      <c r="D60" s="240"/>
      <c r="E60" s="207">
        <v>5.8999999999999999E-8</v>
      </c>
      <c r="F60" s="215" t="str">
        <f t="shared" si="0"/>
        <v/>
      </c>
      <c r="G60" s="215" t="str">
        <f t="shared" si="31"/>
        <v/>
      </c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17" t="str">
        <f>IFERROR(VLOOKUP('2nd Run'!I60,$AB$3:$AC$7,2,TRUE),"")</f>
        <v/>
      </c>
      <c r="V60" s="218" t="str">
        <f>IFERROR(IF(U60=$V$1,'2nd Run'!I60,""),"")</f>
        <v/>
      </c>
      <c r="W60" s="218" t="str">
        <f>IFERROR(IF(U60=$W$1,'2nd Run'!I60,""),"")</f>
        <v/>
      </c>
      <c r="X60" s="218" t="str">
        <f>IFERROR(IF(U60=$X$1,'2nd Run'!I60,""),"")</f>
        <v/>
      </c>
      <c r="Y60" s="218" t="str">
        <f>IFERROR(IF($U60=$Y$1,'2nd Run'!I60,""),"")</f>
        <v/>
      </c>
      <c r="Z60" s="218" t="str">
        <f>IFERROR(IF(U60=$Z$1,'2nd Run'!I60,""),"")</f>
        <v/>
      </c>
      <c r="AA60" s="217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</row>
    <row r="61" spans="1:46" ht="15.75" customHeight="1">
      <c r="A61" s="212" t="str">
        <f>IF(B61="","",Draw!AA61)</f>
        <v/>
      </c>
      <c r="B61" s="213" t="str">
        <f>IFERROR(Draw!AB61,"")</f>
        <v/>
      </c>
      <c r="C61" s="213" t="str">
        <f>IFERROR(Draw!AC61,"")</f>
        <v/>
      </c>
      <c r="D61" s="242"/>
      <c r="E61" s="207">
        <v>5.9999999999999995E-8</v>
      </c>
      <c r="F61" s="215" t="str">
        <f t="shared" si="0"/>
        <v/>
      </c>
      <c r="G61" s="215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17" t="str">
        <f>IFERROR(VLOOKUP('2nd Run'!I61,$AB$3:$AC$7,2,TRUE),"")</f>
        <v/>
      </c>
      <c r="V61" s="218" t="str">
        <f>IFERROR(IF(U61=$V$1,'2nd Run'!I61,""),"")</f>
        <v/>
      </c>
      <c r="W61" s="218" t="str">
        <f>IFERROR(IF(U61=$W$1,'2nd Run'!I61,""),"")</f>
        <v/>
      </c>
      <c r="X61" s="218" t="str">
        <f>IFERROR(IF(U61=$X$1,'2nd Run'!I61,""),"")</f>
        <v/>
      </c>
      <c r="Y61" s="218" t="str">
        <f>IFERROR(IF($U61=$Y$1,'2nd Run'!I61,""),"")</f>
        <v/>
      </c>
      <c r="Z61" s="218" t="str">
        <f>IFERROR(IF(U61=$Z$1,'2nd Run'!I61,""),"")</f>
        <v/>
      </c>
      <c r="AA61" s="217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</row>
    <row r="62" spans="1:46" ht="15.75" customHeight="1">
      <c r="A62" s="212" t="str">
        <f>IF(B62="","",Draw!AA62)</f>
        <v/>
      </c>
      <c r="B62" s="213" t="str">
        <f>IFERROR(Draw!AB62,"")</f>
        <v/>
      </c>
      <c r="C62" s="213" t="str">
        <f>IFERROR(Draw!AC62,"")</f>
        <v/>
      </c>
      <c r="D62" s="247"/>
      <c r="E62" s="207">
        <v>6.1000000000000004E-8</v>
      </c>
      <c r="F62" s="215" t="str">
        <f t="shared" si="0"/>
        <v/>
      </c>
      <c r="G62" s="215" t="str">
        <f t="shared" ref="G62:G66" si="32">IF(OR(AND(D62&gt;1,D62&lt;1050),D62="nt",D62="",D62="scratch"),"","Not a valid input")</f>
        <v/>
      </c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17" t="str">
        <f>IFERROR(VLOOKUP('2nd Run'!I62,$AB$3:$AC$7,2,TRUE),"")</f>
        <v/>
      </c>
      <c r="V62" s="218" t="str">
        <f>IFERROR(IF(U62=$V$1,'2nd Run'!I62,""),"")</f>
        <v/>
      </c>
      <c r="W62" s="218" t="str">
        <f>IFERROR(IF(U62=$W$1,'2nd Run'!I62,""),"")</f>
        <v/>
      </c>
      <c r="X62" s="218" t="str">
        <f>IFERROR(IF(U62=$X$1,'2nd Run'!I62,""),"")</f>
        <v/>
      </c>
      <c r="Y62" s="218" t="str">
        <f>IFERROR(IF($U62=$Y$1,'2nd Run'!I62,""),"")</f>
        <v/>
      </c>
      <c r="Z62" s="218" t="str">
        <f>IFERROR(IF(U62=$Z$1,'2nd Run'!I62,""),"")</f>
        <v/>
      </c>
      <c r="AA62" s="217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</row>
    <row r="63" spans="1:46" ht="15.75" customHeight="1">
      <c r="A63" s="212" t="str">
        <f>IF(B63="","",Draw!AA63)</f>
        <v/>
      </c>
      <c r="B63" s="213" t="str">
        <f>IFERROR(Draw!AB63,"")</f>
        <v/>
      </c>
      <c r="C63" s="213" t="str">
        <f>IFERROR(Draw!AC63,"")</f>
        <v/>
      </c>
      <c r="D63" s="222"/>
      <c r="E63" s="207">
        <v>6.1999999999999999E-8</v>
      </c>
      <c r="F63" s="215" t="str">
        <f t="shared" si="0"/>
        <v/>
      </c>
      <c r="G63" s="215" t="str">
        <f t="shared" si="32"/>
        <v/>
      </c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17" t="str">
        <f>IFERROR(VLOOKUP('2nd Run'!I63,$AB$3:$AC$7,2,TRUE),"")</f>
        <v/>
      </c>
      <c r="V63" s="218" t="str">
        <f>IFERROR(IF(U63=$V$1,'2nd Run'!I63,""),"")</f>
        <v/>
      </c>
      <c r="W63" s="218" t="str">
        <f>IFERROR(IF(U63=$W$1,'2nd Run'!I63,""),"")</f>
        <v/>
      </c>
      <c r="X63" s="218" t="str">
        <f>IFERROR(IF(U63=$X$1,'2nd Run'!I63,""),"")</f>
        <v/>
      </c>
      <c r="Y63" s="218" t="str">
        <f>IFERROR(IF($U63=$Y$1,'2nd Run'!I63,""),"")</f>
        <v/>
      </c>
      <c r="Z63" s="218" t="str">
        <f>IFERROR(IF(U63=$Z$1,'2nd Run'!I63,""),"")</f>
        <v/>
      </c>
      <c r="AA63" s="217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</row>
    <row r="64" spans="1:46" ht="15.75" customHeight="1">
      <c r="A64" s="212" t="str">
        <f>IF(B64="","",Draw!AA64)</f>
        <v/>
      </c>
      <c r="B64" s="213" t="str">
        <f>IFERROR(Draw!AB64,"")</f>
        <v/>
      </c>
      <c r="C64" s="213" t="str">
        <f>IFERROR(Draw!AC64,"")</f>
        <v/>
      </c>
      <c r="D64" s="222"/>
      <c r="E64" s="207">
        <v>6.2999999999999995E-8</v>
      </c>
      <c r="F64" s="215" t="str">
        <f t="shared" si="0"/>
        <v/>
      </c>
      <c r="G64" s="215" t="str">
        <f t="shared" si="32"/>
        <v/>
      </c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17" t="str">
        <f>IFERROR(VLOOKUP('2nd Run'!I64,$AB$3:$AC$7,2,TRUE),"")</f>
        <v/>
      </c>
      <c r="V64" s="218" t="str">
        <f>IFERROR(IF(U64=$V$1,'2nd Run'!I64,""),"")</f>
        <v/>
      </c>
      <c r="W64" s="218" t="str">
        <f>IFERROR(IF(U64=$W$1,'2nd Run'!I64,""),"")</f>
        <v/>
      </c>
      <c r="X64" s="218" t="str">
        <f>IFERROR(IF(U64=$X$1,'2nd Run'!I64,""),"")</f>
        <v/>
      </c>
      <c r="Y64" s="218" t="str">
        <f>IFERROR(IF($U64=$Y$1,'2nd Run'!I64,""),"")</f>
        <v/>
      </c>
      <c r="Z64" s="218" t="str">
        <f>IFERROR(IF(U64=$Z$1,'2nd Run'!I64,""),"")</f>
        <v/>
      </c>
      <c r="AA64" s="217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</row>
    <row r="65" spans="1:46" ht="15.75" customHeight="1">
      <c r="A65" s="212" t="str">
        <f>IF(B65="","",Draw!AA65)</f>
        <v/>
      </c>
      <c r="B65" s="213" t="str">
        <f>IFERROR(Draw!AB65,"")</f>
        <v/>
      </c>
      <c r="C65" s="213" t="str">
        <f>IFERROR(Draw!AC65,"")</f>
        <v/>
      </c>
      <c r="D65" s="222"/>
      <c r="E65" s="207">
        <v>6.4000000000000004E-8</v>
      </c>
      <c r="F65" s="215" t="str">
        <f t="shared" si="0"/>
        <v/>
      </c>
      <c r="G65" s="215" t="str">
        <f t="shared" si="32"/>
        <v/>
      </c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17" t="str">
        <f>IFERROR(VLOOKUP('2nd Run'!I65,$AB$3:$AC$7,2,TRUE),"")</f>
        <v/>
      </c>
      <c r="V65" s="218" t="str">
        <f>IFERROR(IF(U65=$V$1,'2nd Run'!I65,""),"")</f>
        <v/>
      </c>
      <c r="W65" s="218" t="str">
        <f>IFERROR(IF(U65=$W$1,'2nd Run'!I65,""),"")</f>
        <v/>
      </c>
      <c r="X65" s="218" t="str">
        <f>IFERROR(IF(U65=$X$1,'2nd Run'!I65,""),"")</f>
        <v/>
      </c>
      <c r="Y65" s="218" t="str">
        <f>IFERROR(IF($U65=$Y$1,'2nd Run'!I65,""),"")</f>
        <v/>
      </c>
      <c r="Z65" s="218" t="str">
        <f>IFERROR(IF(U65=$Z$1,'2nd Run'!I65,""),"")</f>
        <v/>
      </c>
      <c r="AA65" s="217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</row>
    <row r="66" spans="1:46" ht="15.75" customHeight="1">
      <c r="A66" s="212" t="str">
        <f>IF(B66="","",Draw!AA66)</f>
        <v/>
      </c>
      <c r="B66" s="213" t="str">
        <f>IFERROR(Draw!AB66,"")</f>
        <v/>
      </c>
      <c r="C66" s="213" t="str">
        <f>IFERROR(Draw!AC66,"")</f>
        <v/>
      </c>
      <c r="D66" s="240"/>
      <c r="E66" s="207">
        <v>6.5E-8</v>
      </c>
      <c r="F66" s="215" t="str">
        <f t="shared" si="0"/>
        <v/>
      </c>
      <c r="G66" s="215" t="str">
        <f t="shared" si="32"/>
        <v/>
      </c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17" t="str">
        <f>IFERROR(VLOOKUP('2nd Run'!I66,$AB$3:$AC$7,2,TRUE),"")</f>
        <v/>
      </c>
      <c r="V66" s="218" t="str">
        <f>IFERROR(IF(U66=$V$1,'2nd Run'!I66,""),"")</f>
        <v/>
      </c>
      <c r="W66" s="218" t="str">
        <f>IFERROR(IF(U66=$W$1,'2nd Run'!I66,""),"")</f>
        <v/>
      </c>
      <c r="X66" s="218" t="str">
        <f>IFERROR(IF(U66=$X$1,'2nd Run'!I66,""),"")</f>
        <v/>
      </c>
      <c r="Y66" s="218" t="str">
        <f>IFERROR(IF($U66=$Y$1,'2nd Run'!I66,""),"")</f>
        <v/>
      </c>
      <c r="Z66" s="218" t="str">
        <f>IFERROR(IF(U66=$Z$1,'2nd Run'!I66,""),"")</f>
        <v/>
      </c>
      <c r="AA66" s="217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</row>
    <row r="67" spans="1:46" ht="15.75" customHeight="1">
      <c r="A67" s="212" t="str">
        <f>IF(B67="","",Draw!AA67)</f>
        <v/>
      </c>
      <c r="B67" s="213" t="str">
        <f>IFERROR(Draw!AB67,"")</f>
        <v/>
      </c>
      <c r="C67" s="213" t="str">
        <f>IFERROR(Draw!AC67,"")</f>
        <v/>
      </c>
      <c r="D67" s="242"/>
      <c r="E67" s="207">
        <v>6.5999999999999995E-8</v>
      </c>
      <c r="F67" s="215" t="str">
        <f t="shared" si="0"/>
        <v/>
      </c>
      <c r="G67" s="215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17" t="str">
        <f>IFERROR(VLOOKUP('2nd Run'!I67,$AB$3:$AC$7,2,TRUE),"")</f>
        <v/>
      </c>
      <c r="V67" s="218" t="str">
        <f>IFERROR(IF(U67=$V$1,'2nd Run'!I67,""),"")</f>
        <v/>
      </c>
      <c r="W67" s="218" t="str">
        <f>IFERROR(IF(U67=$W$1,'2nd Run'!I67,""),"")</f>
        <v/>
      </c>
      <c r="X67" s="218" t="str">
        <f>IFERROR(IF(U67=$X$1,'2nd Run'!I67,""),"")</f>
        <v/>
      </c>
      <c r="Y67" s="218" t="str">
        <f>IFERROR(IF($U67=$Y$1,'2nd Run'!I67,""),"")</f>
        <v/>
      </c>
      <c r="Z67" s="218" t="str">
        <f>IFERROR(IF(U67=$Z$1,'2nd Run'!I67,""),"")</f>
        <v/>
      </c>
      <c r="AA67" s="217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</row>
    <row r="68" spans="1:46" ht="15.75" customHeight="1">
      <c r="A68" s="212" t="str">
        <f>IF(B68="","",Draw!AA68)</f>
        <v/>
      </c>
      <c r="B68" s="213" t="str">
        <f>IFERROR(Draw!AB68,"")</f>
        <v/>
      </c>
      <c r="C68" s="213" t="str">
        <f>IFERROR(Draw!AC68,"")</f>
        <v/>
      </c>
      <c r="D68" s="247"/>
      <c r="E68" s="207">
        <v>6.7000000000000004E-8</v>
      </c>
      <c r="F68" s="215" t="str">
        <f t="shared" si="0"/>
        <v/>
      </c>
      <c r="G68" s="215" t="str">
        <f t="shared" ref="G68:G72" si="33">IF(OR(AND(D68&gt;1,D68&lt;1050),D68="nt",D68="",D68="scratch"),"","Not a valid input")</f>
        <v/>
      </c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17" t="str">
        <f>IFERROR(VLOOKUP('2nd Run'!I68,$AB$3:$AC$7,2,TRUE),"")</f>
        <v/>
      </c>
      <c r="V68" s="218" t="str">
        <f>IFERROR(IF(U68=$V$1,'2nd Run'!I68,""),"")</f>
        <v/>
      </c>
      <c r="W68" s="218" t="str">
        <f>IFERROR(IF(U68=$W$1,'2nd Run'!I68,""),"")</f>
        <v/>
      </c>
      <c r="X68" s="218" t="str">
        <f>IFERROR(IF(U68=$X$1,'2nd Run'!I68,""),"")</f>
        <v/>
      </c>
      <c r="Y68" s="218" t="str">
        <f>IFERROR(IF($U68=$Y$1,'2nd Run'!I68,""),"")</f>
        <v/>
      </c>
      <c r="Z68" s="218" t="str">
        <f>IFERROR(IF(U68=$Z$1,'2nd Run'!I68,""),"")</f>
        <v/>
      </c>
      <c r="AA68" s="217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</row>
    <row r="69" spans="1:46" ht="15.75" customHeight="1">
      <c r="A69" s="212" t="str">
        <f>IF(B69="","",Draw!AA69)</f>
        <v/>
      </c>
      <c r="B69" s="213" t="str">
        <f>IFERROR(Draw!AB69,"")</f>
        <v/>
      </c>
      <c r="C69" s="213" t="str">
        <f>IFERROR(Draw!AC69,"")</f>
        <v/>
      </c>
      <c r="D69" s="222"/>
      <c r="E69" s="207">
        <v>6.8E-8</v>
      </c>
      <c r="F69" s="215" t="str">
        <f t="shared" si="0"/>
        <v/>
      </c>
      <c r="G69" s="215" t="str">
        <f t="shared" si="33"/>
        <v/>
      </c>
      <c r="H69" s="208"/>
      <c r="I69" s="208"/>
      <c r="J69" s="208"/>
      <c r="K69" s="208"/>
      <c r="L69" s="208"/>
      <c r="M69" s="208"/>
      <c r="N69" s="208"/>
      <c r="O69" s="208"/>
      <c r="P69" s="208"/>
      <c r="Q69" s="208"/>
      <c r="R69" s="208"/>
      <c r="S69" s="208"/>
      <c r="T69" s="208"/>
      <c r="U69" s="217" t="str">
        <f>IFERROR(VLOOKUP('2nd Run'!I69,$AB$3:$AC$7,2,TRUE),"")</f>
        <v/>
      </c>
      <c r="V69" s="218" t="str">
        <f>IFERROR(IF(U69=$V$1,'2nd Run'!I69,""),"")</f>
        <v/>
      </c>
      <c r="W69" s="218" t="str">
        <f>IFERROR(IF(U69=$W$1,'2nd Run'!I69,""),"")</f>
        <v/>
      </c>
      <c r="X69" s="218" t="str">
        <f>IFERROR(IF(U69=$X$1,'2nd Run'!I69,""),"")</f>
        <v/>
      </c>
      <c r="Y69" s="218" t="str">
        <f>IFERROR(IF($U69=$Y$1,'2nd Run'!I69,""),"")</f>
        <v/>
      </c>
      <c r="Z69" s="218" t="str">
        <f>IFERROR(IF(U69=$Z$1,'2nd Run'!I69,""),"")</f>
        <v/>
      </c>
      <c r="AA69" s="217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</row>
    <row r="70" spans="1:46" ht="15.75" customHeight="1">
      <c r="A70" s="212" t="str">
        <f>IF(B70="","",Draw!AA70)</f>
        <v/>
      </c>
      <c r="B70" s="213" t="str">
        <f>IFERROR(Draw!AB70,"")</f>
        <v/>
      </c>
      <c r="C70" s="213" t="str">
        <f>IFERROR(Draw!AC70,"")</f>
        <v/>
      </c>
      <c r="D70" s="222"/>
      <c r="E70" s="207">
        <v>6.8999999999999996E-8</v>
      </c>
      <c r="F70" s="215" t="str">
        <f t="shared" si="0"/>
        <v/>
      </c>
      <c r="G70" s="215" t="str">
        <f t="shared" si="33"/>
        <v/>
      </c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17" t="str">
        <f>IFERROR(VLOOKUP('2nd Run'!I70,$AB$3:$AC$7,2,TRUE),"")</f>
        <v/>
      </c>
      <c r="V70" s="218" t="str">
        <f>IFERROR(IF(U70=$V$1,'2nd Run'!I70,""),"")</f>
        <v/>
      </c>
      <c r="W70" s="218" t="str">
        <f>IFERROR(IF(U70=$W$1,'2nd Run'!I70,""),"")</f>
        <v/>
      </c>
      <c r="X70" s="218" t="str">
        <f>IFERROR(IF(U70=$X$1,'2nd Run'!I70,""),"")</f>
        <v/>
      </c>
      <c r="Y70" s="218" t="str">
        <f>IFERROR(IF($U70=$Y$1,'2nd Run'!I70,""),"")</f>
        <v/>
      </c>
      <c r="Z70" s="218" t="str">
        <f>IFERROR(IF(U70=$Z$1,'2nd Run'!I70,""),"")</f>
        <v/>
      </c>
      <c r="AA70" s="217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</row>
    <row r="71" spans="1:46" ht="15.75" customHeight="1">
      <c r="A71" s="212" t="str">
        <f>IF(B71="","",Draw!AA71)</f>
        <v/>
      </c>
      <c r="B71" s="213" t="str">
        <f>IFERROR(Draw!AB71,"")</f>
        <v/>
      </c>
      <c r="C71" s="213" t="str">
        <f>IFERROR(Draw!AC71,"")</f>
        <v/>
      </c>
      <c r="D71" s="222"/>
      <c r="E71" s="207">
        <v>7.0000000000000005E-8</v>
      </c>
      <c r="F71" s="215" t="str">
        <f t="shared" si="0"/>
        <v/>
      </c>
      <c r="G71" s="215" t="str">
        <f t="shared" si="33"/>
        <v/>
      </c>
      <c r="H71" s="208"/>
      <c r="I71" s="208"/>
      <c r="J71" s="208"/>
      <c r="K71" s="208"/>
      <c r="L71" s="208"/>
      <c r="M71" s="208"/>
      <c r="N71" s="208"/>
      <c r="O71" s="208"/>
      <c r="P71" s="208"/>
      <c r="Q71" s="208"/>
      <c r="R71" s="208"/>
      <c r="S71" s="208"/>
      <c r="T71" s="208"/>
      <c r="U71" s="217" t="str">
        <f>IFERROR(VLOOKUP('2nd Run'!I71,$AB$3:$AC$7,2,TRUE),"")</f>
        <v/>
      </c>
      <c r="V71" s="218" t="str">
        <f>IFERROR(IF(U71=$V$1,'2nd Run'!I71,""),"")</f>
        <v/>
      </c>
      <c r="W71" s="218" t="str">
        <f>IFERROR(IF(U71=$W$1,'2nd Run'!I71,""),"")</f>
        <v/>
      </c>
      <c r="X71" s="218" t="str">
        <f>IFERROR(IF(U71=$X$1,'2nd Run'!I71,""),"")</f>
        <v/>
      </c>
      <c r="Y71" s="218" t="str">
        <f>IFERROR(IF($U71=$Y$1,'2nd Run'!I71,""),"")</f>
        <v/>
      </c>
      <c r="Z71" s="218" t="str">
        <f>IFERROR(IF(U71=$Z$1,'2nd Run'!I71,""),"")</f>
        <v/>
      </c>
      <c r="AA71" s="217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</row>
    <row r="72" spans="1:46" ht="15.75" customHeight="1">
      <c r="A72" s="212" t="str">
        <f>IF(B72="","",Draw!AA72)</f>
        <v/>
      </c>
      <c r="B72" s="213" t="str">
        <f>IFERROR(Draw!AB72,"")</f>
        <v/>
      </c>
      <c r="C72" s="213" t="str">
        <f>IFERROR(Draw!AC72,"")</f>
        <v/>
      </c>
      <c r="D72" s="240"/>
      <c r="E72" s="207">
        <v>7.1E-8</v>
      </c>
      <c r="F72" s="215" t="str">
        <f t="shared" si="0"/>
        <v/>
      </c>
      <c r="G72" s="215" t="str">
        <f t="shared" si="33"/>
        <v/>
      </c>
      <c r="H72" s="208"/>
      <c r="I72" s="208"/>
      <c r="J72" s="208"/>
      <c r="K72" s="208"/>
      <c r="L72" s="208"/>
      <c r="M72" s="208"/>
      <c r="N72" s="208"/>
      <c r="O72" s="208"/>
      <c r="P72" s="208"/>
      <c r="Q72" s="208"/>
      <c r="R72" s="208"/>
      <c r="S72" s="208"/>
      <c r="T72" s="208"/>
      <c r="U72" s="217" t="str">
        <f>IFERROR(VLOOKUP('2nd Run'!I72,$AB$3:$AC$7,2,TRUE),"")</f>
        <v/>
      </c>
      <c r="V72" s="218" t="str">
        <f>IFERROR(IF(U72=$V$1,'2nd Run'!I72,""),"")</f>
        <v/>
      </c>
      <c r="W72" s="218" t="str">
        <f>IFERROR(IF(U72=$W$1,'2nd Run'!I72,""),"")</f>
        <v/>
      </c>
      <c r="X72" s="218" t="str">
        <f>IFERROR(IF(U72=$X$1,'2nd Run'!I72,""),"")</f>
        <v/>
      </c>
      <c r="Y72" s="218" t="str">
        <f>IFERROR(IF($U72=$Y$1,'2nd Run'!I72,""),"")</f>
        <v/>
      </c>
      <c r="Z72" s="218" t="str">
        <f>IFERROR(IF(U72=$Z$1,'2nd Run'!I72,""),"")</f>
        <v/>
      </c>
      <c r="AA72" s="217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</row>
    <row r="73" spans="1:46" ht="15.75" customHeight="1">
      <c r="A73" s="212" t="str">
        <f>IF(B73="","",Draw!AA73)</f>
        <v/>
      </c>
      <c r="B73" s="213" t="str">
        <f>IFERROR(Draw!AB73,"")</f>
        <v/>
      </c>
      <c r="C73" s="213" t="str">
        <f>IFERROR(Draw!AC73,"")</f>
        <v/>
      </c>
      <c r="D73" s="242"/>
      <c r="E73" s="207">
        <v>7.1999999999999996E-8</v>
      </c>
      <c r="F73" s="215" t="str">
        <f t="shared" si="0"/>
        <v/>
      </c>
      <c r="G73" s="215"/>
      <c r="H73" s="208"/>
      <c r="I73" s="208"/>
      <c r="J73" s="208"/>
      <c r="K73" s="208"/>
      <c r="L73" s="208"/>
      <c r="M73" s="208"/>
      <c r="N73" s="208"/>
      <c r="O73" s="208"/>
      <c r="P73" s="208"/>
      <c r="Q73" s="208"/>
      <c r="R73" s="208"/>
      <c r="S73" s="208"/>
      <c r="T73" s="208"/>
      <c r="U73" s="217" t="str">
        <f>IFERROR(VLOOKUP('2nd Run'!I73,$AB$3:$AC$7,2,TRUE),"")</f>
        <v/>
      </c>
      <c r="V73" s="218" t="str">
        <f>IFERROR(IF(U73=$V$1,'2nd Run'!I73,""),"")</f>
        <v/>
      </c>
      <c r="W73" s="218" t="str">
        <f>IFERROR(IF(U73=$W$1,'2nd Run'!I73,""),"")</f>
        <v/>
      </c>
      <c r="X73" s="218" t="str">
        <f>IFERROR(IF(U73=$X$1,'2nd Run'!I73,""),"")</f>
        <v/>
      </c>
      <c r="Y73" s="218" t="str">
        <f>IFERROR(IF($U73=$Y$1,'2nd Run'!I73,""),"")</f>
        <v/>
      </c>
      <c r="Z73" s="218" t="str">
        <f>IFERROR(IF(U73=$Z$1,'2nd Run'!I73,""),"")</f>
        <v/>
      </c>
      <c r="AA73" s="217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</row>
    <row r="74" spans="1:46" ht="15.75" customHeight="1">
      <c r="A74" s="212" t="str">
        <f>IF(B74="","",Draw!AA74)</f>
        <v/>
      </c>
      <c r="B74" s="213" t="str">
        <f>IFERROR(Draw!AB74,"")</f>
        <v/>
      </c>
      <c r="C74" s="213" t="str">
        <f>IFERROR(Draw!AC74,"")</f>
        <v/>
      </c>
      <c r="D74" s="247"/>
      <c r="E74" s="207">
        <v>7.3000000000000005E-8</v>
      </c>
      <c r="F74" s="215" t="str">
        <f t="shared" si="0"/>
        <v/>
      </c>
      <c r="G74" s="215" t="str">
        <f t="shared" ref="G74:G78" si="34">IF(OR(AND(D74&gt;1,D74&lt;1050),D74="nt",D74="",D74="scratch"),"","Not a valid input")</f>
        <v/>
      </c>
      <c r="H74" s="208"/>
      <c r="I74" s="208"/>
      <c r="J74" s="208"/>
      <c r="K74" s="208"/>
      <c r="L74" s="208"/>
      <c r="M74" s="208"/>
      <c r="N74" s="208"/>
      <c r="O74" s="208"/>
      <c r="P74" s="208"/>
      <c r="Q74" s="208"/>
      <c r="R74" s="208"/>
      <c r="S74" s="208"/>
      <c r="T74" s="208"/>
      <c r="U74" s="217" t="str">
        <f>IFERROR(VLOOKUP('2nd Run'!I74,$AB$3:$AC$7,2,TRUE),"")</f>
        <v/>
      </c>
      <c r="V74" s="218" t="str">
        <f>IFERROR(IF(U74=$V$1,'2nd Run'!I74,""),"")</f>
        <v/>
      </c>
      <c r="W74" s="218" t="str">
        <f>IFERROR(IF(U74=$W$1,'2nd Run'!I74,""),"")</f>
        <v/>
      </c>
      <c r="X74" s="218" t="str">
        <f>IFERROR(IF(U74=$X$1,'2nd Run'!I74,""),"")</f>
        <v/>
      </c>
      <c r="Y74" s="218" t="str">
        <f>IFERROR(IF($U74=$Y$1,'2nd Run'!I74,""),"")</f>
        <v/>
      </c>
      <c r="Z74" s="218" t="str">
        <f>IFERROR(IF(U74=$Z$1,'2nd Run'!I74,""),"")</f>
        <v/>
      </c>
      <c r="AA74" s="217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</row>
    <row r="75" spans="1:46" ht="15.75" customHeight="1">
      <c r="A75" s="212" t="str">
        <f>IF(B75="","",Draw!AA75)</f>
        <v/>
      </c>
      <c r="B75" s="213" t="str">
        <f>IFERROR(Draw!AB75,"")</f>
        <v/>
      </c>
      <c r="C75" s="213" t="str">
        <f>IFERROR(Draw!AC75,"")</f>
        <v/>
      </c>
      <c r="D75" s="222"/>
      <c r="E75" s="207">
        <v>7.4000000000000001E-8</v>
      </c>
      <c r="F75" s="215" t="str">
        <f t="shared" si="0"/>
        <v/>
      </c>
      <c r="G75" s="215" t="str">
        <f t="shared" si="34"/>
        <v/>
      </c>
      <c r="H75" s="208"/>
      <c r="I75" s="208"/>
      <c r="J75" s="208"/>
      <c r="K75" s="208"/>
      <c r="L75" s="208"/>
      <c r="M75" s="208"/>
      <c r="N75" s="208"/>
      <c r="O75" s="208"/>
      <c r="P75" s="208"/>
      <c r="Q75" s="208"/>
      <c r="R75" s="208"/>
      <c r="S75" s="208"/>
      <c r="T75" s="208"/>
      <c r="U75" s="217" t="str">
        <f>IFERROR(VLOOKUP('2nd Run'!I75,$AB$3:$AC$7,2,TRUE),"")</f>
        <v/>
      </c>
      <c r="V75" s="218" t="str">
        <f>IFERROR(IF(U75=$V$1,'2nd Run'!I75,""),"")</f>
        <v/>
      </c>
      <c r="W75" s="218" t="str">
        <f>IFERROR(IF(U75=$W$1,'2nd Run'!I75,""),"")</f>
        <v/>
      </c>
      <c r="X75" s="218" t="str">
        <f>IFERROR(IF(U75=$X$1,'2nd Run'!I75,""),"")</f>
        <v/>
      </c>
      <c r="Y75" s="218" t="str">
        <f>IFERROR(IF($U75=$Y$1,'2nd Run'!I75,""),"")</f>
        <v/>
      </c>
      <c r="Z75" s="218" t="str">
        <f>IFERROR(IF(U75=$Z$1,'2nd Run'!I75,""),"")</f>
        <v/>
      </c>
      <c r="AA75" s="217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</row>
    <row r="76" spans="1:46" ht="15.75" customHeight="1">
      <c r="A76" s="212" t="str">
        <f>IF(B76="","",Draw!AA76)</f>
        <v/>
      </c>
      <c r="B76" s="213" t="str">
        <f>IFERROR(Draw!AB76,"")</f>
        <v/>
      </c>
      <c r="C76" s="213" t="str">
        <f>IFERROR(Draw!AC76,"")</f>
        <v/>
      </c>
      <c r="D76" s="222"/>
      <c r="E76" s="207">
        <v>7.4999999999999997E-8</v>
      </c>
      <c r="F76" s="215" t="str">
        <f t="shared" si="0"/>
        <v/>
      </c>
      <c r="G76" s="215" t="str">
        <f t="shared" si="34"/>
        <v/>
      </c>
      <c r="H76" s="208"/>
      <c r="I76" s="208"/>
      <c r="J76" s="208"/>
      <c r="K76" s="208"/>
      <c r="L76" s="208"/>
      <c r="M76" s="208"/>
      <c r="N76" s="208"/>
      <c r="O76" s="208"/>
      <c r="P76" s="208"/>
      <c r="Q76" s="208"/>
      <c r="R76" s="208"/>
      <c r="S76" s="208"/>
      <c r="T76" s="208"/>
      <c r="U76" s="217" t="str">
        <f>IFERROR(VLOOKUP('2nd Run'!I76,$AB$3:$AC$7,2,TRUE),"")</f>
        <v/>
      </c>
      <c r="V76" s="218" t="str">
        <f>IFERROR(IF(U76=$V$1,'2nd Run'!I76,""),"")</f>
        <v/>
      </c>
      <c r="W76" s="218" t="str">
        <f>IFERROR(IF(U76=$W$1,'2nd Run'!I76,""),"")</f>
        <v/>
      </c>
      <c r="X76" s="218" t="str">
        <f>IFERROR(IF(U76=$X$1,'2nd Run'!I76,""),"")</f>
        <v/>
      </c>
      <c r="Y76" s="218" t="str">
        <f>IFERROR(IF($U76=$Y$1,'2nd Run'!I76,""),"")</f>
        <v/>
      </c>
      <c r="Z76" s="218" t="str">
        <f>IFERROR(IF(U76=$Z$1,'2nd Run'!I76,""),"")</f>
        <v/>
      </c>
      <c r="AA76" s="217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</row>
    <row r="77" spans="1:46" ht="15.75" customHeight="1">
      <c r="A77" s="212" t="str">
        <f>IF(B77="","",Draw!AA77)</f>
        <v/>
      </c>
      <c r="B77" s="213" t="str">
        <f>IFERROR(Draw!AB77,"")</f>
        <v/>
      </c>
      <c r="C77" s="213" t="str">
        <f>IFERROR(Draw!AC77,"")</f>
        <v/>
      </c>
      <c r="D77" s="222"/>
      <c r="E77" s="207">
        <v>7.6000000000000006E-8</v>
      </c>
      <c r="F77" s="215" t="str">
        <f t="shared" si="0"/>
        <v/>
      </c>
      <c r="G77" s="215" t="str">
        <f t="shared" si="34"/>
        <v/>
      </c>
      <c r="H77" s="208"/>
      <c r="I77" s="208"/>
      <c r="J77" s="208"/>
      <c r="K77" s="208"/>
      <c r="L77" s="208"/>
      <c r="M77" s="208"/>
      <c r="N77" s="208"/>
      <c r="O77" s="208"/>
      <c r="P77" s="208"/>
      <c r="Q77" s="208"/>
      <c r="R77" s="208"/>
      <c r="S77" s="208"/>
      <c r="T77" s="208"/>
      <c r="U77" s="217" t="str">
        <f>IFERROR(VLOOKUP('2nd Run'!I77,$AB$3:$AC$7,2,TRUE),"")</f>
        <v/>
      </c>
      <c r="V77" s="218" t="str">
        <f>IFERROR(IF(U77=$V$1,'2nd Run'!I77,""),"")</f>
        <v/>
      </c>
      <c r="W77" s="218" t="str">
        <f>IFERROR(IF(U77=$W$1,'2nd Run'!I77,""),"")</f>
        <v/>
      </c>
      <c r="X77" s="218" t="str">
        <f>IFERROR(IF(U77=$X$1,'2nd Run'!I77,""),"")</f>
        <v/>
      </c>
      <c r="Y77" s="218" t="str">
        <f>IFERROR(IF($U77=$Y$1,'2nd Run'!I77,""),"")</f>
        <v/>
      </c>
      <c r="Z77" s="218" t="str">
        <f>IFERROR(IF(U77=$Z$1,'2nd Run'!I77,""),"")</f>
        <v/>
      </c>
      <c r="AA77" s="217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</row>
    <row r="78" spans="1:46" ht="15.75" customHeight="1">
      <c r="A78" s="212" t="str">
        <f>IF(B78="","",Draw!AA78)</f>
        <v/>
      </c>
      <c r="B78" s="213" t="str">
        <f>IFERROR(Draw!AB78,"")</f>
        <v/>
      </c>
      <c r="C78" s="213" t="str">
        <f>IFERROR(Draw!AC78,"")</f>
        <v/>
      </c>
      <c r="D78" s="240"/>
      <c r="E78" s="207">
        <v>7.7000000000000001E-8</v>
      </c>
      <c r="F78" s="215" t="str">
        <f t="shared" si="0"/>
        <v/>
      </c>
      <c r="G78" s="215" t="str">
        <f t="shared" si="34"/>
        <v/>
      </c>
      <c r="H78" s="208"/>
      <c r="I78" s="208"/>
      <c r="J78" s="208"/>
      <c r="K78" s="208"/>
      <c r="L78" s="208"/>
      <c r="M78" s="208"/>
      <c r="N78" s="208"/>
      <c r="O78" s="208"/>
      <c r="P78" s="208"/>
      <c r="Q78" s="208"/>
      <c r="R78" s="208"/>
      <c r="S78" s="208"/>
      <c r="T78" s="208"/>
      <c r="U78" s="217" t="str">
        <f>IFERROR(VLOOKUP('2nd Run'!I78,$AB$3:$AC$7,2,TRUE),"")</f>
        <v/>
      </c>
      <c r="V78" s="218" t="str">
        <f>IFERROR(IF(U78=$V$1,'2nd Run'!I78,""),"")</f>
        <v/>
      </c>
      <c r="W78" s="218" t="str">
        <f>IFERROR(IF(U78=$W$1,'2nd Run'!I78,""),"")</f>
        <v/>
      </c>
      <c r="X78" s="218" t="str">
        <f>IFERROR(IF(U78=$X$1,'2nd Run'!I78,""),"")</f>
        <v/>
      </c>
      <c r="Y78" s="218" t="str">
        <f>IFERROR(IF($U78=$Y$1,'2nd Run'!I78,""),"")</f>
        <v/>
      </c>
      <c r="Z78" s="218" t="str">
        <f>IFERROR(IF(U78=$Z$1,'2nd Run'!I78,""),"")</f>
        <v/>
      </c>
      <c r="AA78" s="217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</row>
    <row r="79" spans="1:46" ht="15.75" customHeight="1">
      <c r="A79" s="212" t="str">
        <f>IF(B79="","",Draw!AA79)</f>
        <v/>
      </c>
      <c r="B79" s="213" t="str">
        <f>IFERROR(Draw!AB79,"")</f>
        <v/>
      </c>
      <c r="C79" s="213" t="str">
        <f>IFERROR(Draw!AC79,"")</f>
        <v/>
      </c>
      <c r="D79" s="242"/>
      <c r="E79" s="207">
        <v>7.7999999999999997E-8</v>
      </c>
      <c r="F79" s="215" t="str">
        <f t="shared" si="0"/>
        <v/>
      </c>
      <c r="G79" s="326"/>
      <c r="H79" s="208"/>
      <c r="I79" s="208"/>
      <c r="J79" s="208"/>
      <c r="K79" s="208"/>
      <c r="L79" s="208"/>
      <c r="M79" s="208"/>
      <c r="N79" s="208"/>
      <c r="O79" s="208"/>
      <c r="P79" s="208"/>
      <c r="Q79" s="208"/>
      <c r="R79" s="208"/>
      <c r="S79" s="208"/>
      <c r="T79" s="208"/>
      <c r="U79" s="217" t="str">
        <f>IFERROR(VLOOKUP('2nd Run'!I79,$AB$3:$AC$7,2,TRUE),"")</f>
        <v/>
      </c>
      <c r="V79" s="218" t="str">
        <f>IFERROR(IF(U79=$V$1,'2nd Run'!I79,""),"")</f>
        <v/>
      </c>
      <c r="W79" s="218" t="str">
        <f>IFERROR(IF(U79=$W$1,'2nd Run'!I79,""),"")</f>
        <v/>
      </c>
      <c r="X79" s="218" t="str">
        <f>IFERROR(IF(U79=$X$1,'2nd Run'!I79,""),"")</f>
        <v/>
      </c>
      <c r="Y79" s="218" t="str">
        <f>IFERROR(IF($U79=$Y$1,'2nd Run'!I79,""),"")</f>
        <v/>
      </c>
      <c r="Z79" s="218" t="str">
        <f>IFERROR(IF(U79=$Z$1,'2nd Run'!I79,""),"")</f>
        <v/>
      </c>
      <c r="AA79" s="217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</row>
    <row r="80" spans="1:46" ht="15.75" customHeight="1">
      <c r="A80" s="212" t="str">
        <f>IF(B80="","",Draw!AA80)</f>
        <v/>
      </c>
      <c r="B80" s="213" t="str">
        <f>IFERROR(Draw!AB80,"")</f>
        <v/>
      </c>
      <c r="C80" s="213" t="str">
        <f>IFERROR(Draw!AC80,"")</f>
        <v/>
      </c>
      <c r="D80" s="247"/>
      <c r="E80" s="207">
        <v>7.9000000000000006E-8</v>
      </c>
      <c r="F80" s="215" t="str">
        <f t="shared" si="0"/>
        <v/>
      </c>
      <c r="G80" s="215" t="str">
        <f t="shared" ref="G80:G84" si="35">IF(OR(AND(D80&gt;1,D80&lt;1050),D80="nt",D80="",D80="scratch"),"","Not a valid input")</f>
        <v/>
      </c>
      <c r="H80" s="208"/>
      <c r="I80" s="208"/>
      <c r="J80" s="208"/>
      <c r="K80" s="208"/>
      <c r="L80" s="208"/>
      <c r="M80" s="208"/>
      <c r="N80" s="208"/>
      <c r="O80" s="208"/>
      <c r="P80" s="208"/>
      <c r="Q80" s="208"/>
      <c r="R80" s="208"/>
      <c r="S80" s="208"/>
      <c r="T80" s="208"/>
      <c r="U80" s="217" t="str">
        <f>IFERROR(VLOOKUP('2nd Run'!I80,$AB$3:$AC$7,2,TRUE),"")</f>
        <v/>
      </c>
      <c r="V80" s="218" t="str">
        <f>IFERROR(IF(U80=$V$1,'2nd Run'!I80,""),"")</f>
        <v/>
      </c>
      <c r="W80" s="218" t="str">
        <f>IFERROR(IF(U80=$W$1,'2nd Run'!I80,""),"")</f>
        <v/>
      </c>
      <c r="X80" s="218" t="str">
        <f>IFERROR(IF(U80=$X$1,'2nd Run'!I80,""),"")</f>
        <v/>
      </c>
      <c r="Y80" s="218" t="str">
        <f>IFERROR(IF($U80=$Y$1,'2nd Run'!I80,""),"")</f>
        <v/>
      </c>
      <c r="Z80" s="218" t="str">
        <f>IFERROR(IF(U80=$Z$1,'2nd Run'!I80,""),"")</f>
        <v/>
      </c>
      <c r="AA80" s="217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</row>
    <row r="81" spans="1:46" ht="15.75" customHeight="1">
      <c r="A81" s="212" t="str">
        <f>IF(B81="","",Draw!AA81)</f>
        <v/>
      </c>
      <c r="B81" s="213" t="str">
        <f>IFERROR(Draw!AB81,"")</f>
        <v/>
      </c>
      <c r="C81" s="213" t="str">
        <f>IFERROR(Draw!AC81,"")</f>
        <v/>
      </c>
      <c r="D81" s="222"/>
      <c r="E81" s="207">
        <v>8.0000000000000002E-8</v>
      </c>
      <c r="F81" s="215" t="str">
        <f t="shared" si="0"/>
        <v/>
      </c>
      <c r="G81" s="215" t="str">
        <f t="shared" si="35"/>
        <v/>
      </c>
      <c r="H81" s="208"/>
      <c r="I81" s="208"/>
      <c r="J81" s="208"/>
      <c r="K81" s="208"/>
      <c r="L81" s="208"/>
      <c r="M81" s="208"/>
      <c r="N81" s="208"/>
      <c r="O81" s="208"/>
      <c r="P81" s="208"/>
      <c r="Q81" s="208"/>
      <c r="R81" s="208"/>
      <c r="S81" s="208"/>
      <c r="T81" s="208"/>
      <c r="U81" s="217" t="str">
        <f>IFERROR(VLOOKUP('2nd Run'!I81,$AB$3:$AC$7,2,TRUE),"")</f>
        <v/>
      </c>
      <c r="V81" s="218" t="str">
        <f>IFERROR(IF(U81=$V$1,'2nd Run'!I81,""),"")</f>
        <v/>
      </c>
      <c r="W81" s="218" t="str">
        <f>IFERROR(IF(U81=$W$1,'2nd Run'!I81,""),"")</f>
        <v/>
      </c>
      <c r="X81" s="218" t="str">
        <f>IFERROR(IF(U81=$X$1,'2nd Run'!I81,""),"")</f>
        <v/>
      </c>
      <c r="Y81" s="218" t="str">
        <f>IFERROR(IF($U81=$Y$1,'2nd Run'!I81,""),"")</f>
        <v/>
      </c>
      <c r="Z81" s="218" t="str">
        <f>IFERROR(IF(U81=$Z$1,'2nd Run'!I81,""),"")</f>
        <v/>
      </c>
      <c r="AA81" s="217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</row>
    <row r="82" spans="1:46" ht="15.75" customHeight="1">
      <c r="A82" s="212" t="str">
        <f>IF(B82="","",Draw!AA82)</f>
        <v/>
      </c>
      <c r="B82" s="213" t="str">
        <f>IFERROR(Draw!AB82,"")</f>
        <v/>
      </c>
      <c r="C82" s="213" t="str">
        <f>IFERROR(Draw!AC82,"")</f>
        <v/>
      </c>
      <c r="D82" s="222"/>
      <c r="E82" s="207">
        <v>8.0999999999999997E-8</v>
      </c>
      <c r="F82" s="215" t="str">
        <f t="shared" si="0"/>
        <v/>
      </c>
      <c r="G82" s="215" t="str">
        <f t="shared" si="35"/>
        <v/>
      </c>
      <c r="H82" s="208"/>
      <c r="I82" s="208"/>
      <c r="J82" s="208"/>
      <c r="K82" s="208"/>
      <c r="L82" s="208"/>
      <c r="M82" s="208"/>
      <c r="N82" s="208"/>
      <c r="O82" s="208"/>
      <c r="P82" s="208"/>
      <c r="Q82" s="208"/>
      <c r="R82" s="208"/>
      <c r="S82" s="208"/>
      <c r="T82" s="208"/>
      <c r="U82" s="217" t="str">
        <f>IFERROR(VLOOKUP('2nd Run'!I82,$AB$3:$AC$7,2,TRUE),"")</f>
        <v/>
      </c>
      <c r="V82" s="218" t="str">
        <f>IFERROR(IF(U82=$V$1,'2nd Run'!I82,""),"")</f>
        <v/>
      </c>
      <c r="W82" s="218" t="str">
        <f>IFERROR(IF(U82=$W$1,'2nd Run'!I82,""),"")</f>
        <v/>
      </c>
      <c r="X82" s="218" t="str">
        <f>IFERROR(IF(U82=$X$1,'2nd Run'!I82,""),"")</f>
        <v/>
      </c>
      <c r="Y82" s="218" t="str">
        <f>IFERROR(IF($U82=$Y$1,'2nd Run'!I82,""),"")</f>
        <v/>
      </c>
      <c r="Z82" s="218" t="str">
        <f>IFERROR(IF(U82=$Z$1,'2nd Run'!I82,""),"")</f>
        <v/>
      </c>
      <c r="AA82" s="217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</row>
    <row r="83" spans="1:46" ht="15.75" customHeight="1">
      <c r="A83" s="212" t="str">
        <f>IF(B83="","",Draw!AA83)</f>
        <v/>
      </c>
      <c r="B83" s="213" t="str">
        <f>IFERROR(Draw!AB83,"")</f>
        <v/>
      </c>
      <c r="C83" s="213" t="str">
        <f>IFERROR(Draw!AC83,"")</f>
        <v/>
      </c>
      <c r="D83" s="222"/>
      <c r="E83" s="207">
        <v>8.2000000000000006E-8</v>
      </c>
      <c r="F83" s="215" t="str">
        <f t="shared" si="0"/>
        <v/>
      </c>
      <c r="G83" s="215" t="str">
        <f t="shared" si="35"/>
        <v/>
      </c>
      <c r="H83" s="208"/>
      <c r="I83" s="208"/>
      <c r="J83" s="208"/>
      <c r="K83" s="208"/>
      <c r="L83" s="208"/>
      <c r="M83" s="208"/>
      <c r="N83" s="208"/>
      <c r="O83" s="208"/>
      <c r="P83" s="208"/>
      <c r="Q83" s="208"/>
      <c r="R83" s="208"/>
      <c r="S83" s="208"/>
      <c r="T83" s="208"/>
      <c r="U83" s="217" t="str">
        <f>IFERROR(VLOOKUP('2nd Run'!I83,$AB$3:$AC$7,2,TRUE),"")</f>
        <v/>
      </c>
      <c r="V83" s="218" t="str">
        <f>IFERROR(IF(U83=$V$1,'2nd Run'!I83,""),"")</f>
        <v/>
      </c>
      <c r="W83" s="218" t="str">
        <f>IFERROR(IF(U83=$W$1,'2nd Run'!I83,""),"")</f>
        <v/>
      </c>
      <c r="X83" s="218" t="str">
        <f>IFERROR(IF(U83=$X$1,'2nd Run'!I83,""),"")</f>
        <v/>
      </c>
      <c r="Y83" s="218" t="str">
        <f>IFERROR(IF($U83=$Y$1,'2nd Run'!I83,""),"")</f>
        <v/>
      </c>
      <c r="Z83" s="218" t="str">
        <f>IFERROR(IF(U83=$Z$1,'2nd Run'!I83,""),"")</f>
        <v/>
      </c>
      <c r="AA83" s="217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</row>
    <row r="84" spans="1:46" ht="15.75" customHeight="1">
      <c r="A84" s="212" t="str">
        <f>IF(B84="","",Draw!AA84)</f>
        <v/>
      </c>
      <c r="B84" s="213" t="str">
        <f>IFERROR(Draw!AB84,"")</f>
        <v/>
      </c>
      <c r="C84" s="213" t="str">
        <f>IFERROR(Draw!AC84,"")</f>
        <v/>
      </c>
      <c r="D84" s="240"/>
      <c r="E84" s="207">
        <v>8.3000000000000002E-8</v>
      </c>
      <c r="F84" s="215" t="str">
        <f t="shared" si="0"/>
        <v/>
      </c>
      <c r="G84" s="215" t="str">
        <f t="shared" si="35"/>
        <v/>
      </c>
      <c r="H84" s="208"/>
      <c r="I84" s="208"/>
      <c r="J84" s="208"/>
      <c r="K84" s="208"/>
      <c r="L84" s="208"/>
      <c r="M84" s="208"/>
      <c r="N84" s="208"/>
      <c r="O84" s="208"/>
      <c r="P84" s="208"/>
      <c r="Q84" s="208"/>
      <c r="R84" s="208"/>
      <c r="S84" s="208"/>
      <c r="T84" s="208"/>
      <c r="U84" s="217" t="str">
        <f>IFERROR(VLOOKUP('2nd Run'!I84,$AB$3:$AC$7,2,TRUE),"")</f>
        <v/>
      </c>
      <c r="V84" s="218" t="str">
        <f>IFERROR(IF(U84=$V$1,'2nd Run'!I84,""),"")</f>
        <v/>
      </c>
      <c r="W84" s="218" t="str">
        <f>IFERROR(IF(U84=$W$1,'2nd Run'!I84,""),"")</f>
        <v/>
      </c>
      <c r="X84" s="218" t="str">
        <f>IFERROR(IF(U84=$X$1,'2nd Run'!I84,""),"")</f>
        <v/>
      </c>
      <c r="Y84" s="218" t="str">
        <f>IFERROR(IF($U84=$Y$1,'2nd Run'!I84,""),"")</f>
        <v/>
      </c>
      <c r="Z84" s="218" t="str">
        <f>IFERROR(IF(U84=$Z$1,'2nd Run'!I84,""),"")</f>
        <v/>
      </c>
      <c r="AA84" s="217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</row>
    <row r="85" spans="1:46" ht="15.75" customHeight="1">
      <c r="A85" s="212" t="str">
        <f>IF(B85="","",Draw!AA85)</f>
        <v/>
      </c>
      <c r="B85" s="213" t="str">
        <f>IFERROR(Draw!AB85,"")</f>
        <v/>
      </c>
      <c r="C85" s="213" t="str">
        <f>IFERROR(Draw!AC85,"")</f>
        <v/>
      </c>
      <c r="D85" s="242"/>
      <c r="E85" s="207">
        <v>8.3999999999999998E-8</v>
      </c>
      <c r="F85" s="215" t="str">
        <f t="shared" si="0"/>
        <v/>
      </c>
      <c r="G85" s="215"/>
      <c r="H85" s="208"/>
      <c r="I85" s="208"/>
      <c r="J85" s="208"/>
      <c r="K85" s="208"/>
      <c r="L85" s="208"/>
      <c r="M85" s="208"/>
      <c r="N85" s="208"/>
      <c r="O85" s="208"/>
      <c r="P85" s="208"/>
      <c r="Q85" s="208"/>
      <c r="R85" s="208"/>
      <c r="S85" s="208"/>
      <c r="T85" s="208"/>
      <c r="U85" s="217" t="str">
        <f>IFERROR(VLOOKUP('2nd Run'!I85,$AB$3:$AC$7,2,TRUE),"")</f>
        <v/>
      </c>
      <c r="V85" s="218" t="str">
        <f>IFERROR(IF(U85=$V$1,'2nd Run'!I85,""),"")</f>
        <v/>
      </c>
      <c r="W85" s="218" t="str">
        <f>IFERROR(IF(U85=$W$1,'2nd Run'!I85,""),"")</f>
        <v/>
      </c>
      <c r="X85" s="218" t="str">
        <f>IFERROR(IF(U85=$X$1,'2nd Run'!I85,""),"")</f>
        <v/>
      </c>
      <c r="Y85" s="218" t="str">
        <f>IFERROR(IF($U85=$Y$1,'2nd Run'!I85,""),"")</f>
        <v/>
      </c>
      <c r="Z85" s="218" t="str">
        <f>IFERROR(IF(U85=$Z$1,'2nd Run'!I85,""),"")</f>
        <v/>
      </c>
      <c r="AA85" s="217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</row>
    <row r="86" spans="1:46" ht="15.75" customHeight="1">
      <c r="A86" s="212" t="str">
        <f>IF(B86="","",Draw!AA86)</f>
        <v/>
      </c>
      <c r="B86" s="213" t="str">
        <f>IFERROR(Draw!AB86,"")</f>
        <v/>
      </c>
      <c r="C86" s="213" t="str">
        <f>IFERROR(Draw!AC86,"")</f>
        <v/>
      </c>
      <c r="D86" s="247"/>
      <c r="E86" s="207">
        <v>8.4999999999999994E-8</v>
      </c>
      <c r="F86" s="215" t="str">
        <f t="shared" si="0"/>
        <v/>
      </c>
      <c r="G86" s="215" t="str">
        <f t="shared" ref="G86:G90" si="36">IF(OR(AND(D86&gt;1,D86&lt;1050),D86="nt",D86="",D86="scratch"),"","Not a valid input")</f>
        <v/>
      </c>
      <c r="H86" s="208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08"/>
      <c r="T86" s="208"/>
      <c r="U86" s="217" t="str">
        <f>IFERROR(VLOOKUP('2nd Run'!I86,$AB$3:$AC$7,2,TRUE),"")</f>
        <v/>
      </c>
      <c r="V86" s="218" t="str">
        <f>IFERROR(IF(U86=$V$1,'2nd Run'!I86,""),"")</f>
        <v/>
      </c>
      <c r="W86" s="218" t="str">
        <f>IFERROR(IF(U86=$W$1,'2nd Run'!I86,""),"")</f>
        <v/>
      </c>
      <c r="X86" s="218" t="str">
        <f>IFERROR(IF(U86=$X$1,'2nd Run'!I86,""),"")</f>
        <v/>
      </c>
      <c r="Y86" s="218" t="str">
        <f>IFERROR(IF($U86=$Y$1,'2nd Run'!I86,""),"")</f>
        <v/>
      </c>
      <c r="Z86" s="218" t="str">
        <f>IFERROR(IF(U86=$Z$1,'2nd Run'!I86,""),"")</f>
        <v/>
      </c>
      <c r="AA86" s="217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</row>
    <row r="87" spans="1:46" ht="15.75" customHeight="1">
      <c r="A87" s="212" t="str">
        <f>IF(B87="","",Draw!AA87)</f>
        <v/>
      </c>
      <c r="B87" s="213" t="str">
        <f>IFERROR(Draw!AB87,"")</f>
        <v/>
      </c>
      <c r="C87" s="213" t="str">
        <f>IFERROR(Draw!AC87,"")</f>
        <v/>
      </c>
      <c r="D87" s="222"/>
      <c r="E87" s="207">
        <v>8.6000000000000002E-8</v>
      </c>
      <c r="F87" s="215" t="str">
        <f t="shared" si="0"/>
        <v/>
      </c>
      <c r="G87" s="215" t="str">
        <f t="shared" si="36"/>
        <v/>
      </c>
      <c r="H87" s="208"/>
      <c r="I87" s="208"/>
      <c r="J87" s="208"/>
      <c r="K87" s="208"/>
      <c r="L87" s="208"/>
      <c r="M87" s="208"/>
      <c r="N87" s="208"/>
      <c r="O87" s="208"/>
      <c r="P87" s="208"/>
      <c r="Q87" s="208"/>
      <c r="R87" s="208"/>
      <c r="S87" s="208"/>
      <c r="T87" s="208"/>
      <c r="U87" s="217" t="str">
        <f>IFERROR(VLOOKUP('2nd Run'!I87,$AB$3:$AC$7,2,TRUE),"")</f>
        <v/>
      </c>
      <c r="V87" s="218" t="str">
        <f>IFERROR(IF(U87=$V$1,'2nd Run'!I87,""),"")</f>
        <v/>
      </c>
      <c r="W87" s="218" t="str">
        <f>IFERROR(IF(U87=$W$1,'2nd Run'!I87,""),"")</f>
        <v/>
      </c>
      <c r="X87" s="218" t="str">
        <f>IFERROR(IF(U87=$X$1,'2nd Run'!I87,""),"")</f>
        <v/>
      </c>
      <c r="Y87" s="218" t="str">
        <f>IFERROR(IF($U87=$Y$1,'2nd Run'!I87,""),"")</f>
        <v/>
      </c>
      <c r="Z87" s="218" t="str">
        <f>IFERROR(IF(U87=$Z$1,'2nd Run'!I87,""),"")</f>
        <v/>
      </c>
      <c r="AA87" s="217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</row>
    <row r="88" spans="1:46" ht="15.75" customHeight="1">
      <c r="A88" s="212" t="str">
        <f>IF(B88="","",Draw!AA88)</f>
        <v/>
      </c>
      <c r="B88" s="213" t="str">
        <f>IFERROR(Draw!AB88,"")</f>
        <v/>
      </c>
      <c r="C88" s="213" t="str">
        <f>IFERROR(Draw!AC88,"")</f>
        <v/>
      </c>
      <c r="D88" s="222"/>
      <c r="E88" s="207">
        <v>8.6999999999999998E-8</v>
      </c>
      <c r="F88" s="215" t="str">
        <f t="shared" si="0"/>
        <v/>
      </c>
      <c r="G88" s="215" t="str">
        <f t="shared" si="36"/>
        <v/>
      </c>
      <c r="H88" s="208"/>
      <c r="I88" s="208"/>
      <c r="J88" s="208"/>
      <c r="K88" s="208"/>
      <c r="L88" s="208"/>
      <c r="M88" s="208"/>
      <c r="N88" s="208"/>
      <c r="O88" s="208"/>
      <c r="P88" s="208"/>
      <c r="Q88" s="208"/>
      <c r="R88" s="208"/>
      <c r="S88" s="208"/>
      <c r="T88" s="208"/>
      <c r="U88" s="217" t="str">
        <f>IFERROR(VLOOKUP('2nd Run'!I88,$AB$3:$AC$7,2,TRUE),"")</f>
        <v/>
      </c>
      <c r="V88" s="218" t="str">
        <f>IFERROR(IF(U88=$V$1,'2nd Run'!I88,""),"")</f>
        <v/>
      </c>
      <c r="W88" s="218" t="str">
        <f>IFERROR(IF(U88=$W$1,'2nd Run'!I88,""),"")</f>
        <v/>
      </c>
      <c r="X88" s="218" t="str">
        <f>IFERROR(IF(U88=$X$1,'2nd Run'!I88,""),"")</f>
        <v/>
      </c>
      <c r="Y88" s="218" t="str">
        <f>IFERROR(IF($U88=$Y$1,'2nd Run'!I88,""),"")</f>
        <v/>
      </c>
      <c r="Z88" s="218" t="str">
        <f>IFERROR(IF(U88=$Z$1,'2nd Run'!I88,""),"")</f>
        <v/>
      </c>
      <c r="AA88" s="217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</row>
    <row r="89" spans="1:46" ht="15.75" customHeight="1">
      <c r="A89" s="212" t="str">
        <f>IF(B89="","",Draw!AA89)</f>
        <v/>
      </c>
      <c r="B89" s="213" t="str">
        <f>IFERROR(Draw!AB89,"")</f>
        <v/>
      </c>
      <c r="C89" s="213" t="str">
        <f>IFERROR(Draw!AC89,"")</f>
        <v/>
      </c>
      <c r="D89" s="222"/>
      <c r="E89" s="207">
        <v>8.7999999999999994E-8</v>
      </c>
      <c r="F89" s="215" t="str">
        <f t="shared" si="0"/>
        <v/>
      </c>
      <c r="G89" s="215" t="str">
        <f t="shared" si="36"/>
        <v/>
      </c>
      <c r="H89" s="208"/>
      <c r="I89" s="208"/>
      <c r="J89" s="208"/>
      <c r="K89" s="208"/>
      <c r="L89" s="208"/>
      <c r="M89" s="208"/>
      <c r="N89" s="208"/>
      <c r="O89" s="208"/>
      <c r="P89" s="208"/>
      <c r="Q89" s="208"/>
      <c r="R89" s="208"/>
      <c r="S89" s="208"/>
      <c r="T89" s="208"/>
      <c r="U89" s="217" t="str">
        <f>IFERROR(VLOOKUP('2nd Run'!I89,$AB$3:$AC$7,2,TRUE),"")</f>
        <v/>
      </c>
      <c r="V89" s="218" t="str">
        <f>IFERROR(IF(U89=$V$1,'2nd Run'!I89,""),"")</f>
        <v/>
      </c>
      <c r="W89" s="218" t="str">
        <f>IFERROR(IF(U89=$W$1,'2nd Run'!I89,""),"")</f>
        <v/>
      </c>
      <c r="X89" s="218" t="str">
        <f>IFERROR(IF(U89=$X$1,'2nd Run'!I89,""),"")</f>
        <v/>
      </c>
      <c r="Y89" s="218" t="str">
        <f>IFERROR(IF($U89=$Y$1,'2nd Run'!I89,""),"")</f>
        <v/>
      </c>
      <c r="Z89" s="218" t="str">
        <f>IFERROR(IF(U89=$Z$1,'2nd Run'!I89,""),"")</f>
        <v/>
      </c>
      <c r="AA89" s="217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</row>
    <row r="90" spans="1:46" ht="15.75" customHeight="1">
      <c r="A90" s="212" t="str">
        <f>IF(B90="","",Draw!AA90)</f>
        <v/>
      </c>
      <c r="B90" s="213" t="str">
        <f>IFERROR(Draw!AB90,"")</f>
        <v/>
      </c>
      <c r="C90" s="213" t="str">
        <f>IFERROR(Draw!AC90,"")</f>
        <v/>
      </c>
      <c r="D90" s="240"/>
      <c r="E90" s="207">
        <v>8.9000000000000003E-8</v>
      </c>
      <c r="F90" s="215" t="str">
        <f t="shared" si="0"/>
        <v/>
      </c>
      <c r="G90" s="215" t="str">
        <f t="shared" si="36"/>
        <v/>
      </c>
      <c r="H90" s="208"/>
      <c r="I90" s="208"/>
      <c r="J90" s="208"/>
      <c r="K90" s="208"/>
      <c r="L90" s="208"/>
      <c r="M90" s="208"/>
      <c r="N90" s="208"/>
      <c r="O90" s="208"/>
      <c r="P90" s="208"/>
      <c r="Q90" s="208"/>
      <c r="R90" s="208"/>
      <c r="S90" s="208"/>
      <c r="T90" s="208"/>
      <c r="U90" s="217" t="str">
        <f>IFERROR(VLOOKUP('2nd Run'!I90,$AB$3:$AC$7,2,TRUE),"")</f>
        <v/>
      </c>
      <c r="V90" s="218" t="str">
        <f>IFERROR(IF(U90=$V$1,'2nd Run'!I90,""),"")</f>
        <v/>
      </c>
      <c r="W90" s="218" t="str">
        <f>IFERROR(IF(U90=$W$1,'2nd Run'!I90,""),"")</f>
        <v/>
      </c>
      <c r="X90" s="218" t="str">
        <f>IFERROR(IF(U90=$X$1,'2nd Run'!I90,""),"")</f>
        <v/>
      </c>
      <c r="Y90" s="218" t="str">
        <f>IFERROR(IF($U90=$Y$1,'2nd Run'!I90,""),"")</f>
        <v/>
      </c>
      <c r="Z90" s="218" t="str">
        <f>IFERROR(IF(U90=$Z$1,'2nd Run'!I90,""),"")</f>
        <v/>
      </c>
      <c r="AA90" s="217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</row>
    <row r="91" spans="1:46" ht="15.75" customHeight="1">
      <c r="A91" s="212" t="str">
        <f>IF(B91="","",Draw!AA91)</f>
        <v/>
      </c>
      <c r="B91" s="213" t="str">
        <f>IFERROR(Draw!AB91,"")</f>
        <v/>
      </c>
      <c r="C91" s="213" t="str">
        <f>IFERROR(Draw!AC91,"")</f>
        <v/>
      </c>
      <c r="D91" s="242"/>
      <c r="E91" s="207">
        <v>8.9999999999999999E-8</v>
      </c>
      <c r="F91" s="215" t="str">
        <f t="shared" si="0"/>
        <v/>
      </c>
      <c r="G91" s="215"/>
      <c r="H91" s="208"/>
      <c r="I91" s="208"/>
      <c r="J91" s="208"/>
      <c r="K91" s="208"/>
      <c r="L91" s="208"/>
      <c r="M91" s="208"/>
      <c r="N91" s="208"/>
      <c r="O91" s="208"/>
      <c r="P91" s="208"/>
      <c r="Q91" s="208"/>
      <c r="R91" s="208"/>
      <c r="S91" s="208"/>
      <c r="T91" s="208"/>
      <c r="U91" s="217" t="str">
        <f>IFERROR(VLOOKUP('2nd Run'!I91,$AB$3:$AC$7,2,TRUE),"")</f>
        <v/>
      </c>
      <c r="V91" s="218" t="str">
        <f>IFERROR(IF(U91=$V$1,'2nd Run'!I91,""),"")</f>
        <v/>
      </c>
      <c r="W91" s="218" t="str">
        <f>IFERROR(IF(U91=$W$1,'2nd Run'!I91,""),"")</f>
        <v/>
      </c>
      <c r="X91" s="218" t="str">
        <f>IFERROR(IF(U91=$X$1,'2nd Run'!I91,""),"")</f>
        <v/>
      </c>
      <c r="Y91" s="218" t="str">
        <f>IFERROR(IF($U91=$Y$1,'2nd Run'!I91,""),"")</f>
        <v/>
      </c>
      <c r="Z91" s="218" t="str">
        <f>IFERROR(IF(U91=$Z$1,'2nd Run'!I91,""),"")</f>
        <v/>
      </c>
      <c r="AA91" s="217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</row>
    <row r="92" spans="1:46" ht="15.75" customHeight="1">
      <c r="A92" s="212" t="str">
        <f>IF(B92="","",Draw!AA92)</f>
        <v/>
      </c>
      <c r="B92" s="213" t="str">
        <f>IFERROR(Draw!AB92,"")</f>
        <v/>
      </c>
      <c r="C92" s="213" t="str">
        <f>IFERROR(Draw!AC92,"")</f>
        <v/>
      </c>
      <c r="D92" s="247"/>
      <c r="E92" s="207">
        <v>9.0999999999999994E-8</v>
      </c>
      <c r="F92" s="215" t="str">
        <f t="shared" si="0"/>
        <v/>
      </c>
      <c r="G92" s="215" t="str">
        <f t="shared" ref="G92:G96" si="37">IF(OR(AND(D92&gt;1,D92&lt;1050),D92="nt",D92="",D92="scratch"),"","Not a valid input")</f>
        <v/>
      </c>
      <c r="H92" s="208"/>
      <c r="I92" s="208"/>
      <c r="J92" s="208"/>
      <c r="K92" s="208"/>
      <c r="L92" s="208"/>
      <c r="M92" s="208"/>
      <c r="N92" s="208"/>
      <c r="O92" s="208"/>
      <c r="P92" s="208"/>
      <c r="Q92" s="208"/>
      <c r="R92" s="208"/>
      <c r="S92" s="208"/>
      <c r="T92" s="208"/>
      <c r="U92" s="217" t="str">
        <f>IFERROR(VLOOKUP('2nd Run'!I92,$AB$3:$AC$7,2,TRUE),"")</f>
        <v/>
      </c>
      <c r="V92" s="218" t="str">
        <f>IFERROR(IF(U92=$V$1,'2nd Run'!I92,""),"")</f>
        <v/>
      </c>
      <c r="W92" s="218" t="str">
        <f>IFERROR(IF(U92=$W$1,'2nd Run'!I92,""),"")</f>
        <v/>
      </c>
      <c r="X92" s="218" t="str">
        <f>IFERROR(IF(U92=$X$1,'2nd Run'!I92,""),"")</f>
        <v/>
      </c>
      <c r="Y92" s="218" t="str">
        <f>IFERROR(IF($U92=$Y$1,'2nd Run'!I92,""),"")</f>
        <v/>
      </c>
      <c r="Z92" s="218" t="str">
        <f>IFERROR(IF(U92=$Z$1,'2nd Run'!I92,""),"")</f>
        <v/>
      </c>
      <c r="AA92" s="217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</row>
    <row r="93" spans="1:46" ht="15.75" customHeight="1">
      <c r="A93" s="212" t="str">
        <f>IF(B93="","",Draw!AA93)</f>
        <v/>
      </c>
      <c r="B93" s="213" t="str">
        <f>IFERROR(Draw!AB93,"")</f>
        <v/>
      </c>
      <c r="C93" s="213" t="str">
        <f>IFERROR(Draw!AC93,"")</f>
        <v/>
      </c>
      <c r="D93" s="222"/>
      <c r="E93" s="207">
        <v>9.2000000000000003E-8</v>
      </c>
      <c r="F93" s="215" t="str">
        <f t="shared" si="0"/>
        <v/>
      </c>
      <c r="G93" s="215" t="str">
        <f t="shared" si="37"/>
        <v/>
      </c>
      <c r="H93" s="208"/>
      <c r="I93" s="208"/>
      <c r="J93" s="208"/>
      <c r="K93" s="208"/>
      <c r="L93" s="208"/>
      <c r="M93" s="208"/>
      <c r="N93" s="208"/>
      <c r="O93" s="208"/>
      <c r="P93" s="208"/>
      <c r="Q93" s="208"/>
      <c r="R93" s="208"/>
      <c r="S93" s="208"/>
      <c r="T93" s="208"/>
      <c r="U93" s="217" t="str">
        <f>IFERROR(VLOOKUP('2nd Run'!I93,$AB$3:$AC$7,2,TRUE),"")</f>
        <v/>
      </c>
      <c r="V93" s="218" t="str">
        <f>IFERROR(IF(U93=$V$1,'2nd Run'!I93,""),"")</f>
        <v/>
      </c>
      <c r="W93" s="218" t="str">
        <f>IFERROR(IF(U93=$W$1,'2nd Run'!I93,""),"")</f>
        <v/>
      </c>
      <c r="X93" s="218" t="str">
        <f>IFERROR(IF(U93=$X$1,'2nd Run'!I93,""),"")</f>
        <v/>
      </c>
      <c r="Y93" s="218" t="str">
        <f>IFERROR(IF($U93=$Y$1,'2nd Run'!I93,""),"")</f>
        <v/>
      </c>
      <c r="Z93" s="218" t="str">
        <f>IFERROR(IF(U93=$Z$1,'2nd Run'!I93,""),"")</f>
        <v/>
      </c>
      <c r="AA93" s="217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</row>
    <row r="94" spans="1:46" ht="15.75" customHeight="1">
      <c r="A94" s="212" t="str">
        <f>IF(B94="","",Draw!AA94)</f>
        <v/>
      </c>
      <c r="B94" s="213" t="str">
        <f>IFERROR(Draw!AB94,"")</f>
        <v/>
      </c>
      <c r="C94" s="213" t="str">
        <f>IFERROR(Draw!AC94,"")</f>
        <v/>
      </c>
      <c r="D94" s="222"/>
      <c r="E94" s="207">
        <v>9.2999999999999999E-8</v>
      </c>
      <c r="F94" s="215" t="str">
        <f t="shared" si="0"/>
        <v/>
      </c>
      <c r="G94" s="215" t="str">
        <f t="shared" si="37"/>
        <v/>
      </c>
      <c r="H94" s="208"/>
      <c r="I94" s="208"/>
      <c r="J94" s="208"/>
      <c r="K94" s="208"/>
      <c r="L94" s="208"/>
      <c r="M94" s="208"/>
      <c r="N94" s="208"/>
      <c r="O94" s="208"/>
      <c r="P94" s="208"/>
      <c r="Q94" s="208"/>
      <c r="R94" s="208"/>
      <c r="S94" s="208"/>
      <c r="T94" s="208"/>
      <c r="U94" s="217" t="str">
        <f>IFERROR(VLOOKUP('2nd Run'!I94,$AB$3:$AC$7,2,TRUE),"")</f>
        <v/>
      </c>
      <c r="V94" s="218" t="str">
        <f>IFERROR(IF(U94=$V$1,'2nd Run'!I94,""),"")</f>
        <v/>
      </c>
      <c r="W94" s="218" t="str">
        <f>IFERROR(IF(U94=$W$1,'2nd Run'!I94,""),"")</f>
        <v/>
      </c>
      <c r="X94" s="218" t="str">
        <f>IFERROR(IF(U94=$X$1,'2nd Run'!I94,""),"")</f>
        <v/>
      </c>
      <c r="Y94" s="218" t="str">
        <f>IFERROR(IF($U94=$Y$1,'2nd Run'!I94,""),"")</f>
        <v/>
      </c>
      <c r="Z94" s="218" t="str">
        <f>IFERROR(IF(U94=$Z$1,'2nd Run'!I94,""),"")</f>
        <v/>
      </c>
      <c r="AA94" s="217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</row>
    <row r="95" spans="1:46" ht="15.75" customHeight="1">
      <c r="A95" s="212" t="str">
        <f>IF(B95="","",Draw!AA95)</f>
        <v/>
      </c>
      <c r="B95" s="213" t="str">
        <f>IFERROR(Draw!AB95,"")</f>
        <v/>
      </c>
      <c r="C95" s="213" t="str">
        <f>IFERROR(Draw!AC95,"")</f>
        <v/>
      </c>
      <c r="D95" s="222"/>
      <c r="E95" s="207">
        <v>9.3999999999999995E-8</v>
      </c>
      <c r="F95" s="215" t="str">
        <f t="shared" si="0"/>
        <v/>
      </c>
      <c r="G95" s="215" t="str">
        <f t="shared" si="37"/>
        <v/>
      </c>
      <c r="H95" s="208"/>
      <c r="I95" s="208"/>
      <c r="J95" s="208"/>
      <c r="K95" s="208"/>
      <c r="L95" s="208"/>
      <c r="M95" s="208"/>
      <c r="N95" s="208"/>
      <c r="O95" s="208"/>
      <c r="P95" s="208"/>
      <c r="Q95" s="208"/>
      <c r="R95" s="208"/>
      <c r="S95" s="208"/>
      <c r="T95" s="208"/>
      <c r="U95" s="217" t="str">
        <f>IFERROR(VLOOKUP('2nd Run'!I95,$AB$3:$AC$7,2,TRUE),"")</f>
        <v/>
      </c>
      <c r="V95" s="218" t="str">
        <f>IFERROR(IF(U95=$V$1,'2nd Run'!I95,""),"")</f>
        <v/>
      </c>
      <c r="W95" s="218" t="str">
        <f>IFERROR(IF(U95=$W$1,'2nd Run'!I95,""),"")</f>
        <v/>
      </c>
      <c r="X95" s="218" t="str">
        <f>IFERROR(IF(U95=$X$1,'2nd Run'!I95,""),"")</f>
        <v/>
      </c>
      <c r="Y95" s="218" t="str">
        <f>IFERROR(IF($U95=$Y$1,'2nd Run'!I95,""),"")</f>
        <v/>
      </c>
      <c r="Z95" s="218" t="str">
        <f>IFERROR(IF(U95=$Z$1,'2nd Run'!I95,""),"")</f>
        <v/>
      </c>
      <c r="AA95" s="217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</row>
    <row r="96" spans="1:46" ht="15.75" customHeight="1">
      <c r="A96" s="212" t="str">
        <f>IF(B96="","",Draw!AA96)</f>
        <v/>
      </c>
      <c r="B96" s="213" t="str">
        <f>IFERROR(Draw!AB96,"")</f>
        <v/>
      </c>
      <c r="C96" s="213" t="str">
        <f>IFERROR(Draw!AC96,"")</f>
        <v/>
      </c>
      <c r="D96" s="240"/>
      <c r="E96" s="207">
        <v>9.5000000000000004E-8</v>
      </c>
      <c r="F96" s="215" t="str">
        <f t="shared" si="0"/>
        <v/>
      </c>
      <c r="G96" s="215" t="str">
        <f t="shared" si="37"/>
        <v/>
      </c>
      <c r="H96" s="208"/>
      <c r="I96" s="208"/>
      <c r="J96" s="208"/>
      <c r="K96" s="208"/>
      <c r="L96" s="208"/>
      <c r="M96" s="208"/>
      <c r="N96" s="208"/>
      <c r="O96" s="208"/>
      <c r="P96" s="208"/>
      <c r="Q96" s="208"/>
      <c r="R96" s="208"/>
      <c r="S96" s="208"/>
      <c r="T96" s="208"/>
      <c r="U96" s="217" t="str">
        <f>IFERROR(VLOOKUP('2nd Run'!I96,$AB$3:$AC$7,2,TRUE),"")</f>
        <v/>
      </c>
      <c r="V96" s="218" t="str">
        <f>IFERROR(IF(U96=$V$1,'2nd Run'!I96,""),"")</f>
        <v/>
      </c>
      <c r="W96" s="218" t="str">
        <f>IFERROR(IF(U96=$W$1,'2nd Run'!I96,""),"")</f>
        <v/>
      </c>
      <c r="X96" s="218" t="str">
        <f>IFERROR(IF(U96=$X$1,'2nd Run'!I96,""),"")</f>
        <v/>
      </c>
      <c r="Y96" s="218" t="str">
        <f>IFERROR(IF($U96=$Y$1,'2nd Run'!I96,""),"")</f>
        <v/>
      </c>
      <c r="Z96" s="218" t="str">
        <f>IFERROR(IF(U96=$Z$1,'2nd Run'!I96,""),"")</f>
        <v/>
      </c>
      <c r="AA96" s="217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</row>
    <row r="97" spans="1:46" ht="15.75" customHeight="1">
      <c r="A97" s="212" t="str">
        <f>IF(B97="","",Draw!AA97)</f>
        <v/>
      </c>
      <c r="B97" s="213" t="str">
        <f>IFERROR(Draw!AB97,"")</f>
        <v/>
      </c>
      <c r="C97" s="213" t="str">
        <f>IFERROR(Draw!AC97,"")</f>
        <v/>
      </c>
      <c r="D97" s="242"/>
      <c r="E97" s="207">
        <v>9.5999999999999999E-8</v>
      </c>
      <c r="F97" s="215" t="str">
        <f t="shared" si="0"/>
        <v/>
      </c>
      <c r="G97" s="215"/>
      <c r="H97" s="208"/>
      <c r="I97" s="208"/>
      <c r="J97" s="208"/>
      <c r="K97" s="208"/>
      <c r="L97" s="208"/>
      <c r="M97" s="208"/>
      <c r="N97" s="208"/>
      <c r="O97" s="208"/>
      <c r="P97" s="208"/>
      <c r="Q97" s="208"/>
      <c r="R97" s="208"/>
      <c r="S97" s="208"/>
      <c r="T97" s="208"/>
      <c r="U97" s="217" t="str">
        <f>IFERROR(VLOOKUP('2nd Run'!I97,$AB$3:$AC$7,2,TRUE),"")</f>
        <v/>
      </c>
      <c r="V97" s="218" t="str">
        <f>IFERROR(IF(U97=$V$1,'2nd Run'!I97,""),"")</f>
        <v/>
      </c>
      <c r="W97" s="218" t="str">
        <f>IFERROR(IF(U97=$W$1,'2nd Run'!I97,""),"")</f>
        <v/>
      </c>
      <c r="X97" s="218" t="str">
        <f>IFERROR(IF(U97=$X$1,'2nd Run'!I97,""),"")</f>
        <v/>
      </c>
      <c r="Y97" s="218" t="str">
        <f>IFERROR(IF($U97=$Y$1,'2nd Run'!I97,""),"")</f>
        <v/>
      </c>
      <c r="Z97" s="218" t="str">
        <f>IFERROR(IF(U97=$Z$1,'2nd Run'!I97,""),"")</f>
        <v/>
      </c>
      <c r="AA97" s="217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</row>
    <row r="98" spans="1:46" ht="15.75" customHeight="1">
      <c r="A98" s="212" t="str">
        <f>IF(B98="","",Draw!AA98)</f>
        <v/>
      </c>
      <c r="B98" s="213" t="str">
        <f>IFERROR(Draw!AB98,"")</f>
        <v/>
      </c>
      <c r="C98" s="213" t="str">
        <f>IFERROR(Draw!AC98,"")</f>
        <v/>
      </c>
      <c r="D98" s="247"/>
      <c r="E98" s="207">
        <v>9.6999999999999995E-8</v>
      </c>
      <c r="F98" s="215" t="str">
        <f t="shared" si="0"/>
        <v/>
      </c>
      <c r="G98" s="215" t="str">
        <f t="shared" ref="G98:G102" si="38">IF(OR(AND(D98&gt;1,D98&lt;1050),D98="nt",D98="",D98="scratch"),"","Not a valid input")</f>
        <v/>
      </c>
      <c r="H98" s="208"/>
      <c r="I98" s="208"/>
      <c r="J98" s="208"/>
      <c r="K98" s="208"/>
      <c r="L98" s="208"/>
      <c r="M98" s="208"/>
      <c r="N98" s="208"/>
      <c r="O98" s="208"/>
      <c r="P98" s="208"/>
      <c r="Q98" s="208"/>
      <c r="R98" s="208"/>
      <c r="S98" s="208"/>
      <c r="T98" s="208"/>
      <c r="U98" s="217" t="str">
        <f>IFERROR(VLOOKUP('2nd Run'!I98,$AB$3:$AC$7,2,TRUE),"")</f>
        <v/>
      </c>
      <c r="V98" s="218" t="str">
        <f>IFERROR(IF(U98=$V$1,'2nd Run'!I98,""),"")</f>
        <v/>
      </c>
      <c r="W98" s="218" t="str">
        <f>IFERROR(IF(U98=$W$1,'2nd Run'!I98,""),"")</f>
        <v/>
      </c>
      <c r="X98" s="218" t="str">
        <f>IFERROR(IF(U98=$X$1,'2nd Run'!I98,""),"")</f>
        <v/>
      </c>
      <c r="Y98" s="218" t="str">
        <f>IFERROR(IF($U98=$Y$1,'2nd Run'!I98,""),"")</f>
        <v/>
      </c>
      <c r="Z98" s="218" t="str">
        <f>IFERROR(IF(U98=$Z$1,'2nd Run'!I98,""),"")</f>
        <v/>
      </c>
      <c r="AA98" s="217"/>
      <c r="AK98" s="208"/>
      <c r="AL98" s="208"/>
      <c r="AM98" s="208"/>
      <c r="AN98" s="208"/>
      <c r="AO98" s="208"/>
      <c r="AP98" s="208"/>
      <c r="AQ98" s="208"/>
      <c r="AR98" s="208"/>
      <c r="AS98" s="208"/>
      <c r="AT98" s="208"/>
    </row>
    <row r="99" spans="1:46" ht="15.75" customHeight="1">
      <c r="A99" s="212" t="str">
        <f>IF(B99="","",Draw!AA99)</f>
        <v/>
      </c>
      <c r="B99" s="213" t="str">
        <f>IFERROR(Draw!AB99,"")</f>
        <v/>
      </c>
      <c r="C99" s="213" t="str">
        <f>IFERROR(Draw!AC99,"")</f>
        <v/>
      </c>
      <c r="D99" s="222"/>
      <c r="E99" s="207">
        <v>9.8000000000000004E-8</v>
      </c>
      <c r="F99" s="215" t="str">
        <f t="shared" si="0"/>
        <v/>
      </c>
      <c r="G99" s="215" t="str">
        <f t="shared" si="38"/>
        <v/>
      </c>
      <c r="H99" s="208"/>
      <c r="I99" s="208"/>
      <c r="J99" s="208"/>
      <c r="K99" s="208"/>
      <c r="L99" s="208"/>
      <c r="M99" s="208"/>
      <c r="N99" s="208"/>
      <c r="O99" s="208"/>
      <c r="P99" s="208"/>
      <c r="Q99" s="208"/>
      <c r="R99" s="208"/>
      <c r="S99" s="208"/>
      <c r="T99" s="208"/>
      <c r="U99" s="217" t="str">
        <f>IFERROR(VLOOKUP('2nd Run'!I99,$AB$3:$AC$7,2,TRUE),"")</f>
        <v/>
      </c>
      <c r="V99" s="218" t="str">
        <f>IFERROR(IF(U99=$V$1,'2nd Run'!I99,""),"")</f>
        <v/>
      </c>
      <c r="W99" s="218" t="str">
        <f>IFERROR(IF(U99=$W$1,'2nd Run'!I99,""),"")</f>
        <v/>
      </c>
      <c r="X99" s="218" t="str">
        <f>IFERROR(IF(U99=$X$1,'2nd Run'!I99,""),"")</f>
        <v/>
      </c>
      <c r="Y99" s="218" t="str">
        <f>IFERROR(IF($U99=$Y$1,'2nd Run'!I99,""),"")</f>
        <v/>
      </c>
      <c r="Z99" s="218" t="str">
        <f>IFERROR(IF(U99=$Z$1,'2nd Run'!I99,""),"")</f>
        <v/>
      </c>
      <c r="AA99" s="217"/>
      <c r="AK99" s="208"/>
      <c r="AL99" s="208"/>
      <c r="AM99" s="208"/>
      <c r="AN99" s="208"/>
      <c r="AO99" s="208"/>
      <c r="AP99" s="208"/>
      <c r="AQ99" s="208"/>
      <c r="AR99" s="208"/>
      <c r="AS99" s="208"/>
      <c r="AT99" s="208"/>
    </row>
    <row r="100" spans="1:46" ht="15.75" customHeight="1">
      <c r="A100" s="212" t="str">
        <f>IF(B100="","",Draw!AA100)</f>
        <v/>
      </c>
      <c r="B100" s="213" t="str">
        <f>IFERROR(Draw!AB100,"")</f>
        <v/>
      </c>
      <c r="C100" s="213" t="str">
        <f>IFERROR(Draw!AC100,"")</f>
        <v/>
      </c>
      <c r="D100" s="222"/>
      <c r="E100" s="207">
        <v>9.9E-8</v>
      </c>
      <c r="F100" s="215" t="str">
        <f t="shared" si="0"/>
        <v/>
      </c>
      <c r="G100" s="215" t="str">
        <f t="shared" si="38"/>
        <v/>
      </c>
      <c r="H100" s="208"/>
      <c r="I100" s="208"/>
      <c r="J100" s="208"/>
      <c r="K100" s="208"/>
      <c r="L100" s="208"/>
      <c r="M100" s="208"/>
      <c r="N100" s="208"/>
      <c r="O100" s="208"/>
      <c r="P100" s="208"/>
      <c r="Q100" s="208"/>
      <c r="R100" s="208"/>
      <c r="S100" s="208"/>
      <c r="T100" s="208"/>
      <c r="U100" s="217" t="str">
        <f>IFERROR(VLOOKUP('2nd Run'!I100,$AB$3:$AC$7,2,TRUE),"")</f>
        <v/>
      </c>
      <c r="V100" s="218" t="str">
        <f>IFERROR(IF(U100=$V$1,'2nd Run'!I100,""),"")</f>
        <v/>
      </c>
      <c r="W100" s="218" t="str">
        <f>IFERROR(IF(U100=$W$1,'2nd Run'!I100,""),"")</f>
        <v/>
      </c>
      <c r="X100" s="218" t="str">
        <f>IFERROR(IF(U100=$X$1,'2nd Run'!I100,""),"")</f>
        <v/>
      </c>
      <c r="Y100" s="218" t="str">
        <f>IFERROR(IF($U100=$Y$1,'2nd Run'!I100,""),"")</f>
        <v/>
      </c>
      <c r="Z100" s="218" t="str">
        <f>IFERROR(IF(U100=$Z$1,'2nd Run'!I100,""),"")</f>
        <v/>
      </c>
      <c r="AA100" s="217"/>
      <c r="AK100" s="208"/>
      <c r="AL100" s="208"/>
      <c r="AM100" s="208"/>
      <c r="AN100" s="208"/>
      <c r="AO100" s="208"/>
      <c r="AP100" s="208"/>
      <c r="AQ100" s="208"/>
      <c r="AR100" s="208"/>
      <c r="AS100" s="208"/>
      <c r="AT100" s="208"/>
    </row>
    <row r="101" spans="1:46" ht="15.75" customHeight="1">
      <c r="A101" s="212" t="str">
        <f>IF(B101="","",Draw!AA101)</f>
        <v/>
      </c>
      <c r="B101" s="213" t="str">
        <f>IFERROR(Draw!AB101,"")</f>
        <v/>
      </c>
      <c r="C101" s="213" t="str">
        <f>IFERROR(Draw!AC101,"")</f>
        <v/>
      </c>
      <c r="D101" s="222"/>
      <c r="E101" s="207">
        <v>9.9999999999999995E-8</v>
      </c>
      <c r="F101" s="215" t="str">
        <f t="shared" si="0"/>
        <v/>
      </c>
      <c r="G101" s="215" t="str">
        <f t="shared" si="38"/>
        <v/>
      </c>
      <c r="H101" s="208"/>
      <c r="I101" s="208"/>
      <c r="J101" s="208"/>
      <c r="K101" s="208"/>
      <c r="L101" s="208"/>
      <c r="M101" s="208"/>
      <c r="N101" s="208"/>
      <c r="O101" s="208"/>
      <c r="P101" s="208"/>
      <c r="Q101" s="208"/>
      <c r="R101" s="208"/>
      <c r="S101" s="208"/>
      <c r="T101" s="208"/>
      <c r="U101" s="217" t="str">
        <f>IFERROR(VLOOKUP('2nd Run'!I101,$AB$3:$AC$7,2,TRUE),"")</f>
        <v/>
      </c>
      <c r="V101" s="218" t="str">
        <f>IFERROR(IF(U101=$V$1,'2nd Run'!I101,""),"")</f>
        <v/>
      </c>
      <c r="W101" s="218" t="str">
        <f>IFERROR(IF(U101=$W$1,'2nd Run'!I101,""),"")</f>
        <v/>
      </c>
      <c r="X101" s="218" t="str">
        <f>IFERROR(IF(U101=$X$1,'2nd Run'!I101,""),"")</f>
        <v/>
      </c>
      <c r="Y101" s="218" t="str">
        <f>IFERROR(IF($U101=$Y$1,'2nd Run'!I101,""),"")</f>
        <v/>
      </c>
      <c r="Z101" s="218" t="str">
        <f>IFERROR(IF(U101=$Z$1,'2nd Run'!I101,""),"")</f>
        <v/>
      </c>
      <c r="AA101" s="217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</row>
    <row r="102" spans="1:46" ht="15.75" customHeight="1">
      <c r="A102" s="212" t="str">
        <f>IF(B102="","",Draw!AA102)</f>
        <v/>
      </c>
      <c r="B102" s="213" t="str">
        <f>IFERROR(Draw!AB102,"")</f>
        <v/>
      </c>
      <c r="C102" s="213" t="str">
        <f>IFERROR(Draw!AC102,"")</f>
        <v/>
      </c>
      <c r="D102" s="240"/>
      <c r="E102" s="207">
        <v>1.01E-7</v>
      </c>
      <c r="F102" s="215" t="str">
        <f t="shared" si="0"/>
        <v/>
      </c>
      <c r="G102" s="215" t="str">
        <f t="shared" si="38"/>
        <v/>
      </c>
      <c r="H102" s="208"/>
      <c r="I102" s="208"/>
      <c r="J102" s="208"/>
      <c r="K102" s="208"/>
      <c r="L102" s="208"/>
      <c r="M102" s="208"/>
      <c r="N102" s="208"/>
      <c r="O102" s="208"/>
      <c r="P102" s="208"/>
      <c r="Q102" s="208"/>
      <c r="R102" s="208"/>
      <c r="S102" s="208"/>
      <c r="T102" s="208"/>
      <c r="U102" s="217" t="str">
        <f>IFERROR(VLOOKUP('2nd Run'!I102,$AB$3:$AC$7,2,TRUE),"")</f>
        <v/>
      </c>
      <c r="V102" s="218" t="str">
        <f>IFERROR(IF(U102=$V$1,'2nd Run'!I102,""),"")</f>
        <v/>
      </c>
      <c r="W102" s="218" t="str">
        <f>IFERROR(IF(U102=$W$1,'2nd Run'!I102,""),"")</f>
        <v/>
      </c>
      <c r="X102" s="218" t="str">
        <f>IFERROR(IF(U102=$X$1,'2nd Run'!I102,""),"")</f>
        <v/>
      </c>
      <c r="Y102" s="218" t="str">
        <f>IFERROR(IF($U102=$Y$1,'2nd Run'!I102,""),"")</f>
        <v/>
      </c>
      <c r="Z102" s="218" t="str">
        <f>IFERROR(IF(U102=$Z$1,'2nd Run'!I102,""),"")</f>
        <v/>
      </c>
      <c r="AA102" s="217"/>
      <c r="AK102" s="208"/>
      <c r="AL102" s="208"/>
      <c r="AM102" s="208"/>
      <c r="AN102" s="208"/>
      <c r="AO102" s="208"/>
      <c r="AP102" s="208"/>
      <c r="AQ102" s="208"/>
      <c r="AR102" s="208"/>
      <c r="AS102" s="208"/>
      <c r="AT102" s="208"/>
    </row>
    <row r="103" spans="1:46" ht="15.75" customHeight="1">
      <c r="A103" s="212" t="str">
        <f>IF(B103="","",Draw!AA103)</f>
        <v/>
      </c>
      <c r="B103" s="213" t="str">
        <f>IFERROR(Draw!AB103,"")</f>
        <v/>
      </c>
      <c r="C103" s="213" t="str">
        <f>IFERROR(Draw!AC103,"")</f>
        <v/>
      </c>
      <c r="D103" s="242"/>
      <c r="E103" s="207">
        <v>1.02E-7</v>
      </c>
      <c r="F103" s="215" t="str">
        <f t="shared" si="0"/>
        <v/>
      </c>
      <c r="G103" s="215"/>
      <c r="H103" s="208"/>
      <c r="I103" s="208"/>
      <c r="J103" s="208"/>
      <c r="K103" s="208"/>
      <c r="L103" s="208"/>
      <c r="M103" s="208"/>
      <c r="N103" s="208"/>
      <c r="O103" s="208"/>
      <c r="P103" s="208"/>
      <c r="Q103" s="208"/>
      <c r="R103" s="208"/>
      <c r="S103" s="208"/>
      <c r="T103" s="208"/>
      <c r="U103" s="217" t="str">
        <f>IFERROR(VLOOKUP('2nd Run'!I103,$AB$3:$AC$7,2,TRUE),"")</f>
        <v/>
      </c>
      <c r="V103" s="218" t="str">
        <f>IFERROR(IF(U103=$V$1,'2nd Run'!I103,""),"")</f>
        <v/>
      </c>
      <c r="W103" s="218" t="str">
        <f>IFERROR(IF(U103=$W$1,'2nd Run'!I103,""),"")</f>
        <v/>
      </c>
      <c r="X103" s="218" t="str">
        <f>IFERROR(IF(U103=$X$1,'2nd Run'!I103,""),"")</f>
        <v/>
      </c>
      <c r="Y103" s="218" t="str">
        <f>IFERROR(IF($U103=$Y$1,'2nd Run'!I103,""),"")</f>
        <v/>
      </c>
      <c r="Z103" s="218" t="str">
        <f>IFERROR(IF(U103=$Z$1,'2nd Run'!I103,""),"")</f>
        <v/>
      </c>
      <c r="AA103" s="217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</row>
    <row r="104" spans="1:46" ht="15.75" customHeight="1">
      <c r="A104" s="212" t="str">
        <f>IF(B104="","",Draw!AA104)</f>
        <v/>
      </c>
      <c r="B104" s="213" t="str">
        <f>IFERROR(Draw!AB104,"")</f>
        <v/>
      </c>
      <c r="C104" s="213" t="str">
        <f>IFERROR(Draw!AC104,"")</f>
        <v/>
      </c>
      <c r="D104" s="247"/>
      <c r="E104" s="207">
        <v>1.03E-7</v>
      </c>
      <c r="F104" s="215" t="str">
        <f t="shared" si="0"/>
        <v/>
      </c>
      <c r="G104" s="215" t="str">
        <f t="shared" ref="G104:G108" si="39">IF(OR(AND(D104&gt;1,D104&lt;1050),D104="nt",D104="",D104="scratch"),"","Not a valid input")</f>
        <v/>
      </c>
      <c r="H104" s="208"/>
      <c r="I104" s="208"/>
      <c r="J104" s="208"/>
      <c r="K104" s="208"/>
      <c r="L104" s="208"/>
      <c r="M104" s="208"/>
      <c r="N104" s="208"/>
      <c r="O104" s="208"/>
      <c r="P104" s="208"/>
      <c r="Q104" s="208"/>
      <c r="R104" s="208"/>
      <c r="S104" s="208"/>
      <c r="T104" s="208"/>
      <c r="U104" s="217" t="str">
        <f>IFERROR(VLOOKUP('2nd Run'!I104,$AB$3:$AC$7,2,TRUE),"")</f>
        <v/>
      </c>
      <c r="V104" s="218" t="str">
        <f>IFERROR(IF(U104=$V$1,'2nd Run'!I104,""),"")</f>
        <v/>
      </c>
      <c r="W104" s="218" t="str">
        <f>IFERROR(IF(U104=$W$1,'2nd Run'!I104,""),"")</f>
        <v/>
      </c>
      <c r="X104" s="218" t="str">
        <f>IFERROR(IF(U104=$X$1,'2nd Run'!I104,""),"")</f>
        <v/>
      </c>
      <c r="Y104" s="218" t="str">
        <f>IFERROR(IF($U104=$Y$1,'2nd Run'!I104,""),"")</f>
        <v/>
      </c>
      <c r="Z104" s="218" t="str">
        <f>IFERROR(IF(U104=$Z$1,'2nd Run'!I104,""),"")</f>
        <v/>
      </c>
      <c r="AA104" s="217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</row>
    <row r="105" spans="1:46" ht="15.75" customHeight="1">
      <c r="A105" s="212" t="str">
        <f>IF(B105="","",Draw!AA105)</f>
        <v/>
      </c>
      <c r="B105" s="213" t="str">
        <f>IFERROR(Draw!AB105,"")</f>
        <v/>
      </c>
      <c r="C105" s="213" t="str">
        <f>IFERROR(Draw!AC105,"")</f>
        <v/>
      </c>
      <c r="D105" s="222"/>
      <c r="E105" s="207">
        <v>1.04E-7</v>
      </c>
      <c r="F105" s="215" t="str">
        <f t="shared" si="0"/>
        <v/>
      </c>
      <c r="G105" s="215" t="str">
        <f t="shared" si="39"/>
        <v/>
      </c>
      <c r="H105" s="208"/>
      <c r="I105" s="208"/>
      <c r="J105" s="208"/>
      <c r="K105" s="208"/>
      <c r="L105" s="208"/>
      <c r="M105" s="208"/>
      <c r="N105" s="208"/>
      <c r="O105" s="208"/>
      <c r="P105" s="208"/>
      <c r="Q105" s="208"/>
      <c r="R105" s="208"/>
      <c r="S105" s="208"/>
      <c r="T105" s="208"/>
      <c r="U105" s="217" t="str">
        <f>IFERROR(VLOOKUP('2nd Run'!I105,$AB$3:$AC$7,2,TRUE),"")</f>
        <v/>
      </c>
      <c r="V105" s="218" t="str">
        <f>IFERROR(IF(U105=$V$1,'2nd Run'!I105,""),"")</f>
        <v/>
      </c>
      <c r="W105" s="218" t="str">
        <f>IFERROR(IF(U105=$W$1,'2nd Run'!I105,""),"")</f>
        <v/>
      </c>
      <c r="X105" s="218" t="str">
        <f>IFERROR(IF(U105=$X$1,'2nd Run'!I105,""),"")</f>
        <v/>
      </c>
      <c r="Y105" s="218" t="str">
        <f>IFERROR(IF($U105=$Y$1,'2nd Run'!I105,""),"")</f>
        <v/>
      </c>
      <c r="Z105" s="218" t="str">
        <f>IFERROR(IF(U105=$Z$1,'2nd Run'!I105,""),"")</f>
        <v/>
      </c>
      <c r="AA105" s="217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</row>
    <row r="106" spans="1:46" ht="15.75" customHeight="1">
      <c r="A106" s="212" t="str">
        <f>IF(B106="","",Draw!AA106)</f>
        <v/>
      </c>
      <c r="B106" s="213" t="str">
        <f>IFERROR(Draw!AB106,"")</f>
        <v/>
      </c>
      <c r="C106" s="213" t="str">
        <f>IFERROR(Draw!AC106,"")</f>
        <v/>
      </c>
      <c r="D106" s="222"/>
      <c r="E106" s="207">
        <v>1.05E-7</v>
      </c>
      <c r="F106" s="215" t="str">
        <f t="shared" si="0"/>
        <v/>
      </c>
      <c r="G106" s="215" t="str">
        <f t="shared" si="39"/>
        <v/>
      </c>
      <c r="H106" s="208"/>
      <c r="I106" s="208"/>
      <c r="J106" s="208"/>
      <c r="K106" s="208"/>
      <c r="L106" s="208"/>
      <c r="M106" s="208"/>
      <c r="N106" s="208"/>
      <c r="O106" s="208"/>
      <c r="P106" s="208"/>
      <c r="Q106" s="208"/>
      <c r="R106" s="208"/>
      <c r="S106" s="208"/>
      <c r="T106" s="208"/>
      <c r="U106" s="217" t="str">
        <f>IFERROR(VLOOKUP('2nd Run'!I106,$AB$3:$AC$7,2,TRUE),"")</f>
        <v/>
      </c>
      <c r="V106" s="218" t="str">
        <f>IFERROR(IF(U106=$V$1,'2nd Run'!I106,""),"")</f>
        <v/>
      </c>
      <c r="W106" s="218" t="str">
        <f>IFERROR(IF(U106=$W$1,'2nd Run'!I106,""),"")</f>
        <v/>
      </c>
      <c r="X106" s="218" t="str">
        <f>IFERROR(IF(U106=$X$1,'2nd Run'!I106,""),"")</f>
        <v/>
      </c>
      <c r="Y106" s="218" t="str">
        <f>IFERROR(IF($U106=$Y$1,'2nd Run'!I106,""),"")</f>
        <v/>
      </c>
      <c r="Z106" s="218" t="str">
        <f>IFERROR(IF(U106=$Z$1,'2nd Run'!I106,""),"")</f>
        <v/>
      </c>
      <c r="AA106" s="217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</row>
    <row r="107" spans="1:46" ht="15.75" customHeight="1">
      <c r="A107" s="212" t="str">
        <f>IF(B107="","",Draw!AA107)</f>
        <v/>
      </c>
      <c r="B107" s="213" t="str">
        <f>IFERROR(Draw!AB107,"")</f>
        <v/>
      </c>
      <c r="C107" s="213" t="str">
        <f>IFERROR(Draw!AC107,"")</f>
        <v/>
      </c>
      <c r="D107" s="222"/>
      <c r="E107" s="207">
        <v>1.06E-7</v>
      </c>
      <c r="F107" s="215" t="str">
        <f t="shared" si="0"/>
        <v/>
      </c>
      <c r="G107" s="215" t="str">
        <f t="shared" si="39"/>
        <v/>
      </c>
      <c r="H107" s="208"/>
      <c r="I107" s="208"/>
      <c r="J107" s="208"/>
      <c r="K107" s="208"/>
      <c r="L107" s="208"/>
      <c r="M107" s="208"/>
      <c r="N107" s="208"/>
      <c r="O107" s="208"/>
      <c r="P107" s="208"/>
      <c r="Q107" s="208"/>
      <c r="R107" s="208"/>
      <c r="S107" s="208"/>
      <c r="T107" s="208"/>
      <c r="U107" s="217" t="str">
        <f>IFERROR(VLOOKUP('2nd Run'!I107,$AB$3:$AC$7,2,TRUE),"")</f>
        <v/>
      </c>
      <c r="V107" s="218" t="str">
        <f>IFERROR(IF(U107=$V$1,'2nd Run'!I107,""),"")</f>
        <v/>
      </c>
      <c r="W107" s="218" t="str">
        <f>IFERROR(IF(U107=$W$1,'2nd Run'!I107,""),"")</f>
        <v/>
      </c>
      <c r="X107" s="218" t="str">
        <f>IFERROR(IF(U107=$X$1,'2nd Run'!I107,""),"")</f>
        <v/>
      </c>
      <c r="Y107" s="218" t="str">
        <f>IFERROR(IF($U107=$Y$1,'2nd Run'!I107,""),"")</f>
        <v/>
      </c>
      <c r="Z107" s="218" t="str">
        <f>IFERROR(IF(U107=$Z$1,'2nd Run'!I107,""),"")</f>
        <v/>
      </c>
      <c r="AA107" s="217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</row>
    <row r="108" spans="1:46" ht="15.75" customHeight="1">
      <c r="A108" s="212" t="str">
        <f>IF(B108="","",Draw!AA108)</f>
        <v/>
      </c>
      <c r="B108" s="213" t="str">
        <f>IFERROR(Draw!AB108,"")</f>
        <v/>
      </c>
      <c r="C108" s="213" t="str">
        <f>IFERROR(Draw!AC108,"")</f>
        <v/>
      </c>
      <c r="D108" s="240"/>
      <c r="E108" s="207">
        <v>1.0700000000000001E-7</v>
      </c>
      <c r="F108" s="215" t="str">
        <f t="shared" si="0"/>
        <v/>
      </c>
      <c r="G108" s="215" t="str">
        <f t="shared" si="39"/>
        <v/>
      </c>
      <c r="H108" s="208"/>
      <c r="I108" s="208"/>
      <c r="J108" s="208"/>
      <c r="K108" s="208"/>
      <c r="L108" s="208"/>
      <c r="M108" s="208"/>
      <c r="N108" s="208"/>
      <c r="O108" s="208"/>
      <c r="P108" s="208"/>
      <c r="Q108" s="208"/>
      <c r="R108" s="208"/>
      <c r="S108" s="208"/>
      <c r="T108" s="208"/>
      <c r="U108" s="217" t="str">
        <f>IFERROR(VLOOKUP('2nd Run'!I108,$AB$3:$AC$7,2,TRUE),"")</f>
        <v/>
      </c>
      <c r="V108" s="218" t="str">
        <f>IFERROR(IF(U108=$V$1,'2nd Run'!I108,""),"")</f>
        <v/>
      </c>
      <c r="W108" s="218" t="str">
        <f>IFERROR(IF(U108=$W$1,'2nd Run'!I108,""),"")</f>
        <v/>
      </c>
      <c r="X108" s="218" t="str">
        <f>IFERROR(IF(U108=$X$1,'2nd Run'!I108,""),"")</f>
        <v/>
      </c>
      <c r="Y108" s="218" t="str">
        <f>IFERROR(IF($U108=$Y$1,'2nd Run'!I108,""),"")</f>
        <v/>
      </c>
      <c r="Z108" s="218" t="str">
        <f>IFERROR(IF(U108=$Z$1,'2nd Run'!I108,""),"")</f>
        <v/>
      </c>
      <c r="AA108" s="217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</row>
    <row r="109" spans="1:46" ht="15.75" customHeight="1">
      <c r="A109" s="212" t="str">
        <f>IF(B109="","",Draw!AA109)</f>
        <v/>
      </c>
      <c r="B109" s="213" t="str">
        <f>IFERROR(Draw!AB109,"")</f>
        <v/>
      </c>
      <c r="C109" s="213" t="str">
        <f>IFERROR(Draw!AC109,"")</f>
        <v/>
      </c>
      <c r="D109" s="242"/>
      <c r="E109" s="207">
        <v>1.08E-7</v>
      </c>
      <c r="F109" s="215" t="str">
        <f t="shared" si="0"/>
        <v/>
      </c>
      <c r="G109" s="326"/>
      <c r="H109" s="208"/>
      <c r="I109" s="208"/>
      <c r="J109" s="208"/>
      <c r="K109" s="208"/>
      <c r="L109" s="208"/>
      <c r="M109" s="208"/>
      <c r="N109" s="208"/>
      <c r="O109" s="208"/>
      <c r="P109" s="208"/>
      <c r="Q109" s="208"/>
      <c r="R109" s="208"/>
      <c r="S109" s="208"/>
      <c r="T109" s="208"/>
      <c r="U109" s="217" t="str">
        <f>IFERROR(VLOOKUP('2nd Run'!I109,$AB$3:$AC$7,2,TRUE),"")</f>
        <v/>
      </c>
      <c r="V109" s="218" t="str">
        <f>IFERROR(IF(U109=$V$1,'2nd Run'!I109,""),"")</f>
        <v/>
      </c>
      <c r="W109" s="218" t="str">
        <f>IFERROR(IF(U109=$W$1,'2nd Run'!I109,""),"")</f>
        <v/>
      </c>
      <c r="X109" s="218" t="str">
        <f>IFERROR(IF(U109=$X$1,'2nd Run'!I109,""),"")</f>
        <v/>
      </c>
      <c r="Y109" s="218" t="str">
        <f>IFERROR(IF($U109=$Y$1,'2nd Run'!I109,""),"")</f>
        <v/>
      </c>
      <c r="Z109" s="218" t="str">
        <f>IFERROR(IF(U109=$Z$1,'2nd Run'!I109,""),"")</f>
        <v/>
      </c>
      <c r="AA109" s="217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</row>
    <row r="110" spans="1:46" ht="15.75" customHeight="1">
      <c r="A110" s="212" t="str">
        <f>IF(B110="","",Draw!AA110)</f>
        <v/>
      </c>
      <c r="B110" s="213" t="str">
        <f>IFERROR(Draw!AB110,"")</f>
        <v/>
      </c>
      <c r="C110" s="213" t="str">
        <f>IFERROR(Draw!AC110,"")</f>
        <v/>
      </c>
      <c r="D110" s="247"/>
      <c r="E110" s="207">
        <v>1.09E-7</v>
      </c>
      <c r="F110" s="215" t="str">
        <f t="shared" si="0"/>
        <v/>
      </c>
      <c r="G110" s="215" t="str">
        <f t="shared" ref="G110:G114" si="40">IF(OR(AND(D110&gt;1,D110&lt;1050),D110="nt",D110="",D110="scratch"),"","Not a valid input")</f>
        <v/>
      </c>
      <c r="H110" s="208"/>
      <c r="I110" s="208"/>
      <c r="J110" s="208"/>
      <c r="K110" s="208"/>
      <c r="L110" s="208"/>
      <c r="M110" s="208"/>
      <c r="N110" s="208"/>
      <c r="O110" s="208"/>
      <c r="P110" s="208"/>
      <c r="Q110" s="208"/>
      <c r="R110" s="208"/>
      <c r="S110" s="208"/>
      <c r="T110" s="208"/>
      <c r="U110" s="217" t="str">
        <f>IFERROR(VLOOKUP('2nd Run'!I110,$AB$3:$AC$7,2,TRUE),"")</f>
        <v/>
      </c>
      <c r="V110" s="218" t="str">
        <f>IFERROR(IF(U110=$V$1,'2nd Run'!I110,""),"")</f>
        <v/>
      </c>
      <c r="W110" s="218" t="str">
        <f>IFERROR(IF(U110=$W$1,'2nd Run'!I110,""),"")</f>
        <v/>
      </c>
      <c r="X110" s="218" t="str">
        <f>IFERROR(IF(U110=$X$1,'2nd Run'!I110,""),"")</f>
        <v/>
      </c>
      <c r="Y110" s="218" t="str">
        <f>IFERROR(IF($U110=$Y$1,'2nd Run'!I110,""),"")</f>
        <v/>
      </c>
      <c r="Z110" s="218" t="str">
        <f>IFERROR(IF(U110=$Z$1,'2nd Run'!I110,""),"")</f>
        <v/>
      </c>
      <c r="AA110" s="217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</row>
    <row r="111" spans="1:46" ht="15.75" customHeight="1">
      <c r="A111" s="212" t="str">
        <f>IF(B111="","",Draw!AA111)</f>
        <v/>
      </c>
      <c r="B111" s="213" t="str">
        <f>IFERROR(Draw!AB111,"")</f>
        <v/>
      </c>
      <c r="C111" s="213" t="str">
        <f>IFERROR(Draw!AC111,"")</f>
        <v/>
      </c>
      <c r="D111" s="222"/>
      <c r="E111" s="207">
        <v>1.1000000000000001E-7</v>
      </c>
      <c r="F111" s="215" t="str">
        <f t="shared" si="0"/>
        <v/>
      </c>
      <c r="G111" s="215" t="str">
        <f t="shared" si="40"/>
        <v/>
      </c>
      <c r="H111" s="208"/>
      <c r="I111" s="208"/>
      <c r="J111" s="208"/>
      <c r="K111" s="208"/>
      <c r="L111" s="208"/>
      <c r="M111" s="208"/>
      <c r="N111" s="208"/>
      <c r="O111" s="208"/>
      <c r="P111" s="208"/>
      <c r="Q111" s="208"/>
      <c r="R111" s="208"/>
      <c r="S111" s="208"/>
      <c r="T111" s="208"/>
      <c r="U111" s="217" t="str">
        <f>IFERROR(VLOOKUP('2nd Run'!I111,$AB$3:$AC$7,2,TRUE),"")</f>
        <v/>
      </c>
      <c r="V111" s="218" t="str">
        <f>IFERROR(IF(U111=$V$1,'2nd Run'!I111,""),"")</f>
        <v/>
      </c>
      <c r="W111" s="218" t="str">
        <f>IFERROR(IF(U111=$W$1,'2nd Run'!I111,""),"")</f>
        <v/>
      </c>
      <c r="X111" s="218" t="str">
        <f>IFERROR(IF(U111=$X$1,'2nd Run'!I111,""),"")</f>
        <v/>
      </c>
      <c r="Y111" s="218" t="str">
        <f>IFERROR(IF($U111=$Y$1,'2nd Run'!I111,""),"")</f>
        <v/>
      </c>
      <c r="Z111" s="218" t="str">
        <f>IFERROR(IF(U111=$Z$1,'2nd Run'!I111,""),"")</f>
        <v/>
      </c>
      <c r="AA111" s="217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</row>
    <row r="112" spans="1:46" ht="15.75" customHeight="1">
      <c r="A112" s="212" t="str">
        <f>IF(B112="","",Draw!AA112)</f>
        <v/>
      </c>
      <c r="B112" s="213" t="str">
        <f>IFERROR(Draw!AB112,"")</f>
        <v/>
      </c>
      <c r="C112" s="213" t="str">
        <f>IFERROR(Draw!AC112,"")</f>
        <v/>
      </c>
      <c r="D112" s="222"/>
      <c r="E112" s="207">
        <v>1.11E-7</v>
      </c>
      <c r="F112" s="215" t="str">
        <f t="shared" si="0"/>
        <v/>
      </c>
      <c r="G112" s="215" t="str">
        <f t="shared" si="40"/>
        <v/>
      </c>
      <c r="H112" s="208"/>
      <c r="I112" s="208"/>
      <c r="J112" s="208"/>
      <c r="K112" s="208"/>
      <c r="L112" s="208"/>
      <c r="M112" s="208"/>
      <c r="N112" s="208"/>
      <c r="O112" s="208"/>
      <c r="P112" s="208"/>
      <c r="Q112" s="208"/>
      <c r="R112" s="208"/>
      <c r="S112" s="208"/>
      <c r="T112" s="208"/>
      <c r="U112" s="217" t="str">
        <f>IFERROR(VLOOKUP('2nd Run'!I112,$AB$3:$AC$7,2,TRUE),"")</f>
        <v/>
      </c>
      <c r="V112" s="218" t="str">
        <f>IFERROR(IF(U112=$V$1,'2nd Run'!I112,""),"")</f>
        <v/>
      </c>
      <c r="W112" s="218" t="str">
        <f>IFERROR(IF(U112=$W$1,'2nd Run'!I112,""),"")</f>
        <v/>
      </c>
      <c r="X112" s="218" t="str">
        <f>IFERROR(IF(U112=$X$1,'2nd Run'!I112,""),"")</f>
        <v/>
      </c>
      <c r="Y112" s="218" t="str">
        <f>IFERROR(IF($U112=$Y$1,'2nd Run'!I112,""),"")</f>
        <v/>
      </c>
      <c r="Z112" s="218" t="str">
        <f>IFERROR(IF(U112=$Z$1,'2nd Run'!I112,""),"")</f>
        <v/>
      </c>
      <c r="AA112" s="217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</row>
    <row r="113" spans="1:46" ht="15.75" customHeight="1">
      <c r="A113" s="212" t="str">
        <f>IF(B113="","",Draw!AA113)</f>
        <v/>
      </c>
      <c r="B113" s="213" t="str">
        <f>IFERROR(Draw!AB113,"")</f>
        <v/>
      </c>
      <c r="C113" s="213" t="str">
        <f>IFERROR(Draw!AC113,"")</f>
        <v/>
      </c>
      <c r="D113" s="222"/>
      <c r="E113" s="207">
        <v>1.12E-7</v>
      </c>
      <c r="F113" s="215" t="str">
        <f t="shared" si="0"/>
        <v/>
      </c>
      <c r="G113" s="215" t="str">
        <f t="shared" si="40"/>
        <v/>
      </c>
      <c r="H113" s="208"/>
      <c r="I113" s="208"/>
      <c r="J113" s="208"/>
      <c r="K113" s="208"/>
      <c r="L113" s="208"/>
      <c r="M113" s="208"/>
      <c r="N113" s="208"/>
      <c r="O113" s="208"/>
      <c r="P113" s="208"/>
      <c r="Q113" s="208"/>
      <c r="R113" s="208"/>
      <c r="S113" s="208"/>
      <c r="T113" s="208"/>
      <c r="U113" s="217" t="str">
        <f>IFERROR(VLOOKUP('2nd Run'!I113,$AB$3:$AC$7,2,TRUE),"")</f>
        <v/>
      </c>
      <c r="V113" s="218" t="str">
        <f>IFERROR(IF(U113=$V$1,'2nd Run'!I113,""),"")</f>
        <v/>
      </c>
      <c r="W113" s="218" t="str">
        <f>IFERROR(IF(U113=$W$1,'2nd Run'!I113,""),"")</f>
        <v/>
      </c>
      <c r="X113" s="218" t="str">
        <f>IFERROR(IF(U113=$X$1,'2nd Run'!I113,""),"")</f>
        <v/>
      </c>
      <c r="Y113" s="218" t="str">
        <f>IFERROR(IF($U113=$Y$1,'2nd Run'!I113,""),"")</f>
        <v/>
      </c>
      <c r="Z113" s="218" t="str">
        <f>IFERROR(IF(U113=$Z$1,'2nd Run'!I113,""),"")</f>
        <v/>
      </c>
      <c r="AA113" s="217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</row>
    <row r="114" spans="1:46" ht="15.75" customHeight="1">
      <c r="A114" s="212" t="str">
        <f>IF(B114="","",Draw!AA114)</f>
        <v/>
      </c>
      <c r="B114" s="213" t="str">
        <f>IFERROR(Draw!AB114,"")</f>
        <v/>
      </c>
      <c r="C114" s="213" t="str">
        <f>IFERROR(Draw!AC114,"")</f>
        <v/>
      </c>
      <c r="D114" s="240"/>
      <c r="E114" s="207">
        <v>1.1300000000000001E-7</v>
      </c>
      <c r="F114" s="215" t="str">
        <f t="shared" si="0"/>
        <v/>
      </c>
      <c r="G114" s="215" t="str">
        <f t="shared" si="40"/>
        <v/>
      </c>
      <c r="H114" s="208"/>
      <c r="I114" s="208"/>
      <c r="J114" s="208"/>
      <c r="K114" s="208"/>
      <c r="L114" s="208"/>
      <c r="M114" s="208"/>
      <c r="N114" s="208"/>
      <c r="O114" s="208"/>
      <c r="P114" s="208"/>
      <c r="Q114" s="208"/>
      <c r="R114" s="208"/>
      <c r="S114" s="208"/>
      <c r="T114" s="208"/>
      <c r="U114" s="217" t="str">
        <f>IFERROR(VLOOKUP('2nd Run'!I114,$AB$3:$AC$7,2,TRUE),"")</f>
        <v/>
      </c>
      <c r="V114" s="218" t="str">
        <f>IFERROR(IF(U114=$V$1,'2nd Run'!I114,""),"")</f>
        <v/>
      </c>
      <c r="W114" s="218" t="str">
        <f>IFERROR(IF(U114=$W$1,'2nd Run'!I114,""),"")</f>
        <v/>
      </c>
      <c r="X114" s="218" t="str">
        <f>IFERROR(IF(U114=$X$1,'2nd Run'!I114,""),"")</f>
        <v/>
      </c>
      <c r="Y114" s="218" t="str">
        <f>IFERROR(IF($U114=$Y$1,'2nd Run'!I114,""),"")</f>
        <v/>
      </c>
      <c r="Z114" s="218" t="str">
        <f>IFERROR(IF(U114=$Z$1,'2nd Run'!I114,""),"")</f>
        <v/>
      </c>
      <c r="AA114" s="217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</row>
    <row r="115" spans="1:46" ht="15.75" customHeight="1">
      <c r="A115" s="212" t="str">
        <f>IF(B115="","",Draw!AA115)</f>
        <v/>
      </c>
      <c r="B115" s="213" t="str">
        <f>IFERROR(Draw!AB115,"")</f>
        <v/>
      </c>
      <c r="C115" s="213" t="str">
        <f>IFERROR(Draw!AC115,"")</f>
        <v/>
      </c>
      <c r="D115" s="242"/>
      <c r="E115" s="207">
        <v>1.14E-7</v>
      </c>
      <c r="F115" s="215" t="str">
        <f t="shared" si="0"/>
        <v/>
      </c>
      <c r="G115" s="215"/>
      <c r="H115" s="208"/>
      <c r="I115" s="208"/>
      <c r="J115" s="208"/>
      <c r="K115" s="208"/>
      <c r="L115" s="208"/>
      <c r="M115" s="208"/>
      <c r="N115" s="208"/>
      <c r="O115" s="208"/>
      <c r="P115" s="208"/>
      <c r="Q115" s="208"/>
      <c r="R115" s="208"/>
      <c r="S115" s="208"/>
      <c r="T115" s="208"/>
      <c r="U115" s="217" t="str">
        <f>IFERROR(VLOOKUP('2nd Run'!I115,$AB$3:$AC$7,2,TRUE),"")</f>
        <v/>
      </c>
      <c r="V115" s="218" t="str">
        <f>IFERROR(IF(U115=$V$1,'2nd Run'!I115,""),"")</f>
        <v/>
      </c>
      <c r="W115" s="218" t="str">
        <f>IFERROR(IF(U115=$W$1,'2nd Run'!I115,""),"")</f>
        <v/>
      </c>
      <c r="X115" s="218" t="str">
        <f>IFERROR(IF(U115=$X$1,'2nd Run'!I115,""),"")</f>
        <v/>
      </c>
      <c r="Y115" s="218" t="str">
        <f>IFERROR(IF($U115=$Y$1,'2nd Run'!I115,""),"")</f>
        <v/>
      </c>
      <c r="Z115" s="218" t="str">
        <f>IFERROR(IF(U115=$Z$1,'2nd Run'!I115,""),"")</f>
        <v/>
      </c>
      <c r="AA115" s="217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</row>
    <row r="116" spans="1:46" ht="15.75" customHeight="1">
      <c r="A116" s="212" t="str">
        <f>IF(B116="","",Draw!AA116)</f>
        <v/>
      </c>
      <c r="B116" s="213" t="str">
        <f>IFERROR(Draw!AB116,"")</f>
        <v/>
      </c>
      <c r="C116" s="213" t="str">
        <f>IFERROR(Draw!AC116,"")</f>
        <v/>
      </c>
      <c r="D116" s="247"/>
      <c r="E116" s="207">
        <v>1.15E-7</v>
      </c>
      <c r="F116" s="215" t="str">
        <f t="shared" si="0"/>
        <v/>
      </c>
      <c r="G116" s="215" t="str">
        <f t="shared" ref="G116:G120" si="41">IF(OR(AND(D116&gt;1,D116&lt;1050),D116="nt",D116="",D116="scratch"),"","Not a valid input")</f>
        <v/>
      </c>
      <c r="H116" s="208"/>
      <c r="I116" s="208"/>
      <c r="J116" s="208"/>
      <c r="K116" s="208"/>
      <c r="L116" s="208"/>
      <c r="M116" s="208"/>
      <c r="N116" s="208"/>
      <c r="O116" s="208"/>
      <c r="P116" s="208"/>
      <c r="Q116" s="208"/>
      <c r="R116" s="208"/>
      <c r="S116" s="208"/>
      <c r="T116" s="208"/>
      <c r="U116" s="217" t="str">
        <f>IFERROR(VLOOKUP('2nd Run'!I116,$AB$3:$AC$7,2,TRUE),"")</f>
        <v/>
      </c>
      <c r="V116" s="218" t="str">
        <f>IFERROR(IF(U116=$V$1,'2nd Run'!I116,""),"")</f>
        <v/>
      </c>
      <c r="W116" s="218" t="str">
        <f>IFERROR(IF(U116=$W$1,'2nd Run'!I116,""),"")</f>
        <v/>
      </c>
      <c r="X116" s="218" t="str">
        <f>IFERROR(IF(U116=$X$1,'2nd Run'!I116,""),"")</f>
        <v/>
      </c>
      <c r="Y116" s="218" t="str">
        <f>IFERROR(IF($U116=$Y$1,'2nd Run'!I116,""),"")</f>
        <v/>
      </c>
      <c r="Z116" s="218" t="str">
        <f>IFERROR(IF(U116=$Z$1,'2nd Run'!I116,""),"")</f>
        <v/>
      </c>
      <c r="AA116" s="217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</row>
    <row r="117" spans="1:46" ht="15.75" customHeight="1">
      <c r="A117" s="212" t="str">
        <f>IF(B117="","",Draw!AA117)</f>
        <v/>
      </c>
      <c r="B117" s="213" t="str">
        <f>IFERROR(Draw!AB117,"")</f>
        <v/>
      </c>
      <c r="C117" s="213" t="str">
        <f>IFERROR(Draw!AC117,"")</f>
        <v/>
      </c>
      <c r="D117" s="222"/>
      <c r="E117" s="207">
        <v>1.1600000000000001E-7</v>
      </c>
      <c r="F117" s="215" t="str">
        <f t="shared" si="0"/>
        <v/>
      </c>
      <c r="G117" s="215" t="str">
        <f t="shared" si="41"/>
        <v/>
      </c>
      <c r="H117" s="208"/>
      <c r="I117" s="208"/>
      <c r="J117" s="208"/>
      <c r="K117" s="208"/>
      <c r="L117" s="208"/>
      <c r="M117" s="208"/>
      <c r="N117" s="208"/>
      <c r="O117" s="208"/>
      <c r="P117" s="208"/>
      <c r="Q117" s="208"/>
      <c r="R117" s="208"/>
      <c r="S117" s="208"/>
      <c r="T117" s="208"/>
      <c r="U117" s="217" t="str">
        <f>IFERROR(VLOOKUP('2nd Run'!I117,$AB$3:$AC$7,2,TRUE),"")</f>
        <v/>
      </c>
      <c r="V117" s="218" t="str">
        <f>IFERROR(IF(U117=$V$1,'2nd Run'!I117,""),"")</f>
        <v/>
      </c>
      <c r="W117" s="218" t="str">
        <f>IFERROR(IF(U117=$W$1,'2nd Run'!I117,""),"")</f>
        <v/>
      </c>
      <c r="X117" s="218" t="str">
        <f>IFERROR(IF(U117=$X$1,'2nd Run'!I117,""),"")</f>
        <v/>
      </c>
      <c r="Y117" s="218" t="str">
        <f>IFERROR(IF($U117=$Y$1,'2nd Run'!I117,""),"")</f>
        <v/>
      </c>
      <c r="Z117" s="218" t="str">
        <f>IFERROR(IF(U117=$Z$1,'2nd Run'!I117,""),"")</f>
        <v/>
      </c>
      <c r="AA117" s="217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</row>
    <row r="118" spans="1:46" ht="15.75" customHeight="1">
      <c r="A118" s="212" t="str">
        <f>IF(B118="","",Draw!AA118)</f>
        <v/>
      </c>
      <c r="B118" s="213" t="str">
        <f>IFERROR(Draw!AB118,"")</f>
        <v/>
      </c>
      <c r="C118" s="213" t="str">
        <f>IFERROR(Draw!AC118,"")</f>
        <v/>
      </c>
      <c r="D118" s="222"/>
      <c r="E118" s="207">
        <v>1.17E-7</v>
      </c>
      <c r="F118" s="215" t="str">
        <f t="shared" si="0"/>
        <v/>
      </c>
      <c r="G118" s="215" t="str">
        <f t="shared" si="41"/>
        <v/>
      </c>
      <c r="H118" s="208"/>
      <c r="I118" s="208"/>
      <c r="J118" s="208"/>
      <c r="K118" s="208"/>
      <c r="L118" s="208"/>
      <c r="M118" s="208"/>
      <c r="N118" s="208"/>
      <c r="O118" s="208"/>
      <c r="P118" s="208"/>
      <c r="Q118" s="208"/>
      <c r="R118" s="208"/>
      <c r="S118" s="208"/>
      <c r="T118" s="208"/>
      <c r="U118" s="217" t="str">
        <f>IFERROR(VLOOKUP('2nd Run'!I118,$AB$3:$AC$7,2,TRUE),"")</f>
        <v/>
      </c>
      <c r="V118" s="218" t="str">
        <f>IFERROR(IF(U118=$V$1,'2nd Run'!I118,""),"")</f>
        <v/>
      </c>
      <c r="W118" s="218" t="str">
        <f>IFERROR(IF(U118=$W$1,'2nd Run'!I118,""),"")</f>
        <v/>
      </c>
      <c r="X118" s="218" t="str">
        <f>IFERROR(IF(U118=$X$1,'2nd Run'!I118,""),"")</f>
        <v/>
      </c>
      <c r="Y118" s="218" t="str">
        <f>IFERROR(IF($U118=$Y$1,'2nd Run'!I118,""),"")</f>
        <v/>
      </c>
      <c r="Z118" s="218" t="str">
        <f>IFERROR(IF(U118=$Z$1,'2nd Run'!I118,""),"")</f>
        <v/>
      </c>
      <c r="AA118" s="217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</row>
    <row r="119" spans="1:46" ht="15.75" customHeight="1">
      <c r="A119" s="212" t="str">
        <f>IF(B119="","",Draw!AA119)</f>
        <v/>
      </c>
      <c r="B119" s="213" t="str">
        <f>IFERROR(Draw!AB119,"")</f>
        <v/>
      </c>
      <c r="C119" s="213" t="str">
        <f>IFERROR(Draw!AC119,"")</f>
        <v/>
      </c>
      <c r="D119" s="222"/>
      <c r="E119" s="207">
        <v>1.18E-7</v>
      </c>
      <c r="F119" s="215" t="str">
        <f t="shared" si="0"/>
        <v/>
      </c>
      <c r="G119" s="215" t="str">
        <f t="shared" si="41"/>
        <v/>
      </c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8"/>
      <c r="T119" s="208"/>
      <c r="U119" s="217" t="str">
        <f>IFERROR(VLOOKUP('2nd Run'!I119,$AB$3:$AC$7,2,TRUE),"")</f>
        <v/>
      </c>
      <c r="V119" s="218" t="str">
        <f>IFERROR(IF(U119=$V$1,'2nd Run'!I119,""),"")</f>
        <v/>
      </c>
      <c r="W119" s="218" t="str">
        <f>IFERROR(IF(U119=$W$1,'2nd Run'!I119,""),"")</f>
        <v/>
      </c>
      <c r="X119" s="218" t="str">
        <f>IFERROR(IF(U119=$X$1,'2nd Run'!I119,""),"")</f>
        <v/>
      </c>
      <c r="Y119" s="218" t="str">
        <f>IFERROR(IF($U119=$Y$1,'2nd Run'!I119,""),"")</f>
        <v/>
      </c>
      <c r="Z119" s="218" t="str">
        <f>IFERROR(IF(U119=$Z$1,'2nd Run'!I119,""),"")</f>
        <v/>
      </c>
      <c r="AA119" s="217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</row>
    <row r="120" spans="1:46" ht="15.75" customHeight="1">
      <c r="A120" s="212" t="str">
        <f>IF(B120="","",Draw!AA120)</f>
        <v/>
      </c>
      <c r="B120" s="213" t="str">
        <f>IFERROR(Draw!AB120,"")</f>
        <v/>
      </c>
      <c r="C120" s="213" t="str">
        <f>IFERROR(Draw!AC120,"")</f>
        <v/>
      </c>
      <c r="D120" s="240"/>
      <c r="E120" s="207">
        <v>1.1899999999999999E-7</v>
      </c>
      <c r="F120" s="215" t="str">
        <f t="shared" si="0"/>
        <v/>
      </c>
      <c r="G120" s="215" t="str">
        <f t="shared" si="41"/>
        <v/>
      </c>
      <c r="H120" s="208"/>
      <c r="I120" s="208"/>
      <c r="J120" s="208"/>
      <c r="K120" s="208"/>
      <c r="L120" s="208"/>
      <c r="M120" s="208"/>
      <c r="N120" s="208"/>
      <c r="O120" s="208"/>
      <c r="P120" s="208"/>
      <c r="Q120" s="208"/>
      <c r="R120" s="208"/>
      <c r="S120" s="208"/>
      <c r="T120" s="208"/>
      <c r="U120" s="217" t="str">
        <f>IFERROR(VLOOKUP('2nd Run'!I120,$AB$3:$AC$7,2,TRUE),"")</f>
        <v/>
      </c>
      <c r="V120" s="218" t="str">
        <f>IFERROR(IF(U120=$V$1,'2nd Run'!I120,""),"")</f>
        <v/>
      </c>
      <c r="W120" s="218" t="str">
        <f>IFERROR(IF(U120=$W$1,'2nd Run'!I120,""),"")</f>
        <v/>
      </c>
      <c r="X120" s="218" t="str">
        <f>IFERROR(IF(U120=$X$1,'2nd Run'!I120,""),"")</f>
        <v/>
      </c>
      <c r="Y120" s="218" t="str">
        <f>IFERROR(IF($U120=$Y$1,'2nd Run'!I120,""),"")</f>
        <v/>
      </c>
      <c r="Z120" s="218" t="str">
        <f>IFERROR(IF(U120=$Z$1,'2nd Run'!I120,""),"")</f>
        <v/>
      </c>
      <c r="AA120" s="217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</row>
    <row r="121" spans="1:46" ht="15.75" customHeight="1">
      <c r="A121" s="212" t="str">
        <f>IF(B121="","",Draw!AA121)</f>
        <v/>
      </c>
      <c r="B121" s="213" t="str">
        <f>IFERROR(Draw!AB121,"")</f>
        <v/>
      </c>
      <c r="C121" s="213" t="str">
        <f>IFERROR(Draw!AC121,"")</f>
        <v/>
      </c>
      <c r="D121" s="242"/>
      <c r="E121" s="207">
        <v>1.1999999999999999E-7</v>
      </c>
      <c r="F121" s="215" t="str">
        <f t="shared" si="0"/>
        <v/>
      </c>
      <c r="G121" s="215"/>
      <c r="H121" s="208"/>
      <c r="I121" s="208"/>
      <c r="J121" s="208"/>
      <c r="K121" s="208"/>
      <c r="L121" s="208"/>
      <c r="M121" s="208"/>
      <c r="N121" s="208"/>
      <c r="O121" s="208"/>
      <c r="P121" s="208"/>
      <c r="Q121" s="208"/>
      <c r="R121" s="208"/>
      <c r="S121" s="208"/>
      <c r="T121" s="208"/>
      <c r="U121" s="217" t="str">
        <f>IFERROR(VLOOKUP('2nd Run'!I121,$AB$3:$AC$7,2,TRUE),"")</f>
        <v/>
      </c>
      <c r="V121" s="218" t="str">
        <f>IFERROR(IF(U121=$V$1,'2nd Run'!I121,""),"")</f>
        <v/>
      </c>
      <c r="W121" s="218" t="str">
        <f>IFERROR(IF(U121=$W$1,'2nd Run'!I121,""),"")</f>
        <v/>
      </c>
      <c r="X121" s="218" t="str">
        <f>IFERROR(IF(U121=$X$1,'2nd Run'!I121,""),"")</f>
        <v/>
      </c>
      <c r="Y121" s="218" t="str">
        <f>IFERROR(IF($U121=$Y$1,'2nd Run'!I121,""),"")</f>
        <v/>
      </c>
      <c r="Z121" s="218" t="str">
        <f>IFERROR(IF(U121=$Z$1,'2nd Run'!I121,""),"")</f>
        <v/>
      </c>
      <c r="AA121" s="217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</row>
    <row r="122" spans="1:46" ht="15.75" customHeight="1">
      <c r="A122" s="212" t="str">
        <f>IF(B122="","",Draw!AA122)</f>
        <v/>
      </c>
      <c r="B122" s="213" t="str">
        <f>IFERROR(Draw!AB122,"")</f>
        <v/>
      </c>
      <c r="C122" s="213" t="str">
        <f>IFERROR(Draw!AC122,"")</f>
        <v/>
      </c>
      <c r="D122" s="247"/>
      <c r="E122" s="207">
        <v>1.2100000000000001E-7</v>
      </c>
      <c r="F122" s="215" t="str">
        <f t="shared" si="0"/>
        <v/>
      </c>
      <c r="G122" s="215" t="str">
        <f t="shared" ref="G122:G126" si="42">IF(OR(AND(D122&gt;1,D122&lt;1050),D122="nt",D122="",D122="scratch"),"","Not a valid input")</f>
        <v/>
      </c>
      <c r="H122" s="208"/>
      <c r="I122" s="208"/>
      <c r="J122" s="208"/>
      <c r="K122" s="208"/>
      <c r="L122" s="208"/>
      <c r="M122" s="208"/>
      <c r="N122" s="208"/>
      <c r="O122" s="208"/>
      <c r="P122" s="208"/>
      <c r="Q122" s="208"/>
      <c r="R122" s="208"/>
      <c r="S122" s="208"/>
      <c r="T122" s="208"/>
      <c r="U122" s="217" t="str">
        <f>IFERROR(VLOOKUP('2nd Run'!I122,$AB$3:$AC$7,2,TRUE),"")</f>
        <v/>
      </c>
      <c r="V122" s="218" t="str">
        <f>IFERROR(IF(U122=$V$1,'2nd Run'!I122,""),"")</f>
        <v/>
      </c>
      <c r="W122" s="218" t="str">
        <f>IFERROR(IF(U122=$W$1,'2nd Run'!I122,""),"")</f>
        <v/>
      </c>
      <c r="X122" s="218" t="str">
        <f>IFERROR(IF(U122=$X$1,'2nd Run'!I122,""),"")</f>
        <v/>
      </c>
      <c r="Y122" s="218" t="str">
        <f>IFERROR(IF($U122=$Y$1,'2nd Run'!I122,""),"")</f>
        <v/>
      </c>
      <c r="Z122" s="218" t="str">
        <f>IFERROR(IF(U122=$Z$1,'2nd Run'!I122,""),"")</f>
        <v/>
      </c>
      <c r="AA122" s="217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</row>
    <row r="123" spans="1:46" ht="15.75" customHeight="1">
      <c r="A123" s="212" t="str">
        <f>IF(B123="","",Draw!AA123)</f>
        <v/>
      </c>
      <c r="B123" s="213" t="str">
        <f>IFERROR(Draw!AB123,"")</f>
        <v/>
      </c>
      <c r="C123" s="213" t="str">
        <f>IFERROR(Draw!AC123,"")</f>
        <v/>
      </c>
      <c r="D123" s="222"/>
      <c r="E123" s="207">
        <v>1.2200000000000001E-7</v>
      </c>
      <c r="F123" s="215" t="str">
        <f t="shared" si="0"/>
        <v/>
      </c>
      <c r="G123" s="215" t="str">
        <f t="shared" si="42"/>
        <v/>
      </c>
      <c r="H123" s="208"/>
      <c r="I123" s="208"/>
      <c r="J123" s="208"/>
      <c r="K123" s="208"/>
      <c r="L123" s="208"/>
      <c r="M123" s="208"/>
      <c r="N123" s="208"/>
      <c r="O123" s="208"/>
      <c r="P123" s="208"/>
      <c r="Q123" s="208"/>
      <c r="R123" s="208"/>
      <c r="S123" s="208"/>
      <c r="T123" s="208"/>
      <c r="U123" s="217" t="str">
        <f>IFERROR(VLOOKUP('2nd Run'!I123,$AB$3:$AC$7,2,TRUE),"")</f>
        <v/>
      </c>
      <c r="V123" s="218" t="str">
        <f>IFERROR(IF(U123=$V$1,'2nd Run'!I123,""),"")</f>
        <v/>
      </c>
      <c r="W123" s="218" t="str">
        <f>IFERROR(IF(U123=$W$1,'2nd Run'!I123,""),"")</f>
        <v/>
      </c>
      <c r="X123" s="218" t="str">
        <f>IFERROR(IF(U123=$X$1,'2nd Run'!I123,""),"")</f>
        <v/>
      </c>
      <c r="Y123" s="218" t="str">
        <f>IFERROR(IF($U123=$Y$1,'2nd Run'!I123,""),"")</f>
        <v/>
      </c>
      <c r="Z123" s="218" t="str">
        <f>IFERROR(IF(U123=$Z$1,'2nd Run'!I123,""),"")</f>
        <v/>
      </c>
      <c r="AA123" s="217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</row>
    <row r="124" spans="1:46" ht="15.75" customHeight="1">
      <c r="A124" s="212" t="str">
        <f>IF(B124="","",Draw!AA124)</f>
        <v/>
      </c>
      <c r="B124" s="213" t="str">
        <f>IFERROR(Draw!AB124,"")</f>
        <v/>
      </c>
      <c r="C124" s="213" t="str">
        <f>IFERROR(Draw!AC124,"")</f>
        <v/>
      </c>
      <c r="D124" s="222"/>
      <c r="E124" s="207">
        <v>1.23E-7</v>
      </c>
      <c r="F124" s="215" t="str">
        <f t="shared" si="0"/>
        <v/>
      </c>
      <c r="G124" s="215" t="str">
        <f t="shared" si="42"/>
        <v/>
      </c>
      <c r="H124" s="208"/>
      <c r="I124" s="208"/>
      <c r="J124" s="208"/>
      <c r="K124" s="208"/>
      <c r="L124" s="208"/>
      <c r="M124" s="208"/>
      <c r="N124" s="208"/>
      <c r="O124" s="208"/>
      <c r="P124" s="208"/>
      <c r="Q124" s="208"/>
      <c r="R124" s="208"/>
      <c r="S124" s="208"/>
      <c r="T124" s="208"/>
      <c r="U124" s="217" t="str">
        <f>IFERROR(VLOOKUP('2nd Run'!I124,$AB$3:$AC$7,2,TRUE),"")</f>
        <v/>
      </c>
      <c r="V124" s="218" t="str">
        <f>IFERROR(IF(U124=$V$1,'2nd Run'!I124,""),"")</f>
        <v/>
      </c>
      <c r="W124" s="218" t="str">
        <f>IFERROR(IF(U124=$W$1,'2nd Run'!I124,""),"")</f>
        <v/>
      </c>
      <c r="X124" s="218" t="str">
        <f>IFERROR(IF(U124=$X$1,'2nd Run'!I124,""),"")</f>
        <v/>
      </c>
      <c r="Y124" s="218" t="str">
        <f>IFERROR(IF($U124=$Y$1,'2nd Run'!I124,""),"")</f>
        <v/>
      </c>
      <c r="Z124" s="218" t="str">
        <f>IFERROR(IF(U124=$Z$1,'2nd Run'!I124,""),"")</f>
        <v/>
      </c>
      <c r="AA124" s="217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</row>
    <row r="125" spans="1:46" ht="15.75" customHeight="1">
      <c r="A125" s="212" t="str">
        <f>IF(B125="","",Draw!AA125)</f>
        <v/>
      </c>
      <c r="B125" s="213" t="str">
        <f>IFERROR(Draw!AB125,"")</f>
        <v/>
      </c>
      <c r="C125" s="213" t="str">
        <f>IFERROR(Draw!AC125,"")</f>
        <v/>
      </c>
      <c r="D125" s="222"/>
      <c r="E125" s="207">
        <v>1.24E-7</v>
      </c>
      <c r="F125" s="215" t="str">
        <f t="shared" si="0"/>
        <v/>
      </c>
      <c r="G125" s="215" t="str">
        <f t="shared" si="42"/>
        <v/>
      </c>
      <c r="H125" s="208"/>
      <c r="I125" s="208"/>
      <c r="J125" s="208"/>
      <c r="K125" s="208"/>
      <c r="L125" s="208"/>
      <c r="M125" s="208"/>
      <c r="N125" s="208"/>
      <c r="O125" s="208"/>
      <c r="P125" s="208"/>
      <c r="Q125" s="208"/>
      <c r="R125" s="208"/>
      <c r="S125" s="208"/>
      <c r="T125" s="208"/>
      <c r="U125" s="217" t="str">
        <f>IFERROR(VLOOKUP('2nd Run'!I125,$AB$3:$AC$7,2,TRUE),"")</f>
        <v/>
      </c>
      <c r="V125" s="218" t="str">
        <f>IFERROR(IF(U125=$V$1,'2nd Run'!I125,""),"")</f>
        <v/>
      </c>
      <c r="W125" s="218" t="str">
        <f>IFERROR(IF(U125=$W$1,'2nd Run'!I125,""),"")</f>
        <v/>
      </c>
      <c r="X125" s="218" t="str">
        <f>IFERROR(IF(U125=$X$1,'2nd Run'!I125,""),"")</f>
        <v/>
      </c>
      <c r="Y125" s="218" t="str">
        <f>IFERROR(IF($U125=$Y$1,'2nd Run'!I125,""),"")</f>
        <v/>
      </c>
      <c r="Z125" s="218" t="str">
        <f>IFERROR(IF(U125=$Z$1,'2nd Run'!I125,""),"")</f>
        <v/>
      </c>
      <c r="AA125" s="217"/>
      <c r="AK125" s="208"/>
      <c r="AL125" s="208"/>
      <c r="AM125" s="208"/>
      <c r="AN125" s="208"/>
      <c r="AO125" s="208"/>
      <c r="AP125" s="208"/>
      <c r="AQ125" s="208"/>
      <c r="AR125" s="208"/>
      <c r="AS125" s="208"/>
      <c r="AT125" s="208"/>
    </row>
    <row r="126" spans="1:46" ht="15.75" customHeight="1">
      <c r="A126" s="212" t="str">
        <f>IF(B126="","",Draw!AA126)</f>
        <v/>
      </c>
      <c r="B126" s="213" t="str">
        <f>IFERROR(Draw!AB126,"")</f>
        <v/>
      </c>
      <c r="C126" s="213" t="str">
        <f>IFERROR(Draw!AC126,"")</f>
        <v/>
      </c>
      <c r="D126" s="240"/>
      <c r="E126" s="207">
        <v>1.2499999999999999E-7</v>
      </c>
      <c r="F126" s="215" t="str">
        <f t="shared" si="0"/>
        <v/>
      </c>
      <c r="G126" s="215" t="str">
        <f t="shared" si="42"/>
        <v/>
      </c>
      <c r="H126" s="208"/>
      <c r="I126" s="208"/>
      <c r="J126" s="208"/>
      <c r="K126" s="208"/>
      <c r="L126" s="208"/>
      <c r="M126" s="208"/>
      <c r="N126" s="208"/>
      <c r="O126" s="208"/>
      <c r="P126" s="208"/>
      <c r="Q126" s="208"/>
      <c r="R126" s="208"/>
      <c r="S126" s="208"/>
      <c r="T126" s="208"/>
      <c r="U126" s="217" t="str">
        <f>IFERROR(VLOOKUP('2nd Run'!I126,$AB$3:$AC$7,2,TRUE),"")</f>
        <v/>
      </c>
      <c r="V126" s="218" t="str">
        <f>IFERROR(IF(U126=$V$1,'2nd Run'!I126,""),"")</f>
        <v/>
      </c>
      <c r="W126" s="218" t="str">
        <f>IFERROR(IF(U126=$W$1,'2nd Run'!I126,""),"")</f>
        <v/>
      </c>
      <c r="X126" s="218" t="str">
        <f>IFERROR(IF(U126=$X$1,'2nd Run'!I126,""),"")</f>
        <v/>
      </c>
      <c r="Y126" s="218" t="str">
        <f>IFERROR(IF($U126=$Y$1,'2nd Run'!I126,""),"")</f>
        <v/>
      </c>
      <c r="Z126" s="218" t="str">
        <f>IFERROR(IF(U126=$Z$1,'2nd Run'!I126,""),"")</f>
        <v/>
      </c>
      <c r="AA126" s="217"/>
      <c r="AK126" s="208"/>
      <c r="AL126" s="208"/>
      <c r="AM126" s="208"/>
      <c r="AN126" s="208"/>
      <c r="AO126" s="208"/>
      <c r="AP126" s="208"/>
      <c r="AQ126" s="208"/>
      <c r="AR126" s="208"/>
      <c r="AS126" s="208"/>
      <c r="AT126" s="208"/>
    </row>
    <row r="127" spans="1:46" ht="15.75" customHeight="1">
      <c r="A127" s="212" t="str">
        <f>IF(B127="","",Draw!AA127)</f>
        <v/>
      </c>
      <c r="B127" s="213" t="str">
        <f>IFERROR(Draw!AB127,"")</f>
        <v/>
      </c>
      <c r="C127" s="213" t="str">
        <f>IFERROR(Draw!AC127,"")</f>
        <v/>
      </c>
      <c r="D127" s="242"/>
      <c r="E127" s="207">
        <v>1.2599999999999999E-7</v>
      </c>
      <c r="F127" s="215" t="str">
        <f t="shared" si="0"/>
        <v/>
      </c>
      <c r="G127" s="215"/>
      <c r="H127" s="208"/>
      <c r="I127" s="208"/>
      <c r="J127" s="208"/>
      <c r="K127" s="208"/>
      <c r="L127" s="208"/>
      <c r="M127" s="208"/>
      <c r="N127" s="208"/>
      <c r="O127" s="208"/>
      <c r="P127" s="208"/>
      <c r="Q127" s="208"/>
      <c r="R127" s="208"/>
      <c r="S127" s="208"/>
      <c r="T127" s="208"/>
      <c r="U127" s="217" t="str">
        <f>IFERROR(VLOOKUP('2nd Run'!I127,$AB$3:$AC$7,2,TRUE),"")</f>
        <v/>
      </c>
      <c r="V127" s="218" t="str">
        <f>IFERROR(IF(U127=$V$1,'2nd Run'!I127,""),"")</f>
        <v/>
      </c>
      <c r="W127" s="218" t="str">
        <f>IFERROR(IF(U127=$W$1,'2nd Run'!I127,""),"")</f>
        <v/>
      </c>
      <c r="X127" s="218" t="str">
        <f>IFERROR(IF(U127=$X$1,'2nd Run'!I127,""),"")</f>
        <v/>
      </c>
      <c r="Y127" s="218" t="str">
        <f>IFERROR(IF($U127=$Y$1,'2nd Run'!I127,""),"")</f>
        <v/>
      </c>
      <c r="Z127" s="218" t="str">
        <f>IFERROR(IF(U127=$Z$1,'2nd Run'!I127,""),"")</f>
        <v/>
      </c>
      <c r="AA127" s="217"/>
      <c r="AK127" s="208"/>
      <c r="AL127" s="208"/>
      <c r="AM127" s="208"/>
      <c r="AN127" s="208"/>
      <c r="AO127" s="208"/>
      <c r="AP127" s="208"/>
      <c r="AQ127" s="208"/>
      <c r="AR127" s="208"/>
      <c r="AS127" s="208"/>
      <c r="AT127" s="208"/>
    </row>
    <row r="128" spans="1:46" ht="15.75" customHeight="1">
      <c r="A128" s="212" t="str">
        <f>IF(B128="","",Draw!AA128)</f>
        <v/>
      </c>
      <c r="B128" s="213" t="str">
        <f>IFERROR(Draw!AB128,"")</f>
        <v/>
      </c>
      <c r="C128" s="213" t="str">
        <f>IFERROR(Draw!AC128,"")</f>
        <v/>
      </c>
      <c r="D128" s="247"/>
      <c r="E128" s="207">
        <v>1.2700000000000001E-7</v>
      </c>
      <c r="F128" s="215" t="str">
        <f t="shared" si="0"/>
        <v/>
      </c>
      <c r="G128" s="215" t="str">
        <f t="shared" ref="G128:G132" si="43">IF(OR(AND(D128&gt;1,D128&lt;1050),D128="nt",D128="",D128="scratch"),"","Not a valid input")</f>
        <v/>
      </c>
      <c r="H128" s="208"/>
      <c r="I128" s="208"/>
      <c r="J128" s="208"/>
      <c r="K128" s="208"/>
      <c r="L128" s="208"/>
      <c r="M128" s="208"/>
      <c r="N128" s="208"/>
      <c r="O128" s="208"/>
      <c r="P128" s="208"/>
      <c r="Q128" s="208"/>
      <c r="R128" s="208"/>
      <c r="S128" s="208"/>
      <c r="T128" s="208"/>
      <c r="U128" s="217" t="str">
        <f>IFERROR(VLOOKUP('2nd Run'!I128,$AB$3:$AC$7,2,TRUE),"")</f>
        <v/>
      </c>
      <c r="V128" s="218" t="str">
        <f>IFERROR(IF(U128=$V$1,'2nd Run'!I128,""),"")</f>
        <v/>
      </c>
      <c r="W128" s="218" t="str">
        <f>IFERROR(IF(U128=$W$1,'2nd Run'!I128,""),"")</f>
        <v/>
      </c>
      <c r="X128" s="218" t="str">
        <f>IFERROR(IF(U128=$X$1,'2nd Run'!I128,""),"")</f>
        <v/>
      </c>
      <c r="Y128" s="218" t="str">
        <f>IFERROR(IF($U128=$Y$1,'2nd Run'!I128,""),"")</f>
        <v/>
      </c>
      <c r="Z128" s="218" t="str">
        <f>IFERROR(IF(U128=$Z$1,'2nd Run'!I128,""),"")</f>
        <v/>
      </c>
      <c r="AA128" s="217"/>
      <c r="AK128" s="208"/>
      <c r="AL128" s="208"/>
      <c r="AM128" s="208"/>
      <c r="AN128" s="208"/>
      <c r="AO128" s="208"/>
      <c r="AP128" s="208"/>
      <c r="AQ128" s="208"/>
      <c r="AR128" s="208"/>
      <c r="AS128" s="208"/>
      <c r="AT128" s="208"/>
    </row>
    <row r="129" spans="1:46" ht="15.75" customHeight="1">
      <c r="A129" s="212" t="str">
        <f>IF(B129="","",Draw!AA129)</f>
        <v/>
      </c>
      <c r="B129" s="213" t="str">
        <f>IFERROR(Draw!AB129,"")</f>
        <v/>
      </c>
      <c r="C129" s="213" t="str">
        <f>IFERROR(Draw!AC129,"")</f>
        <v/>
      </c>
      <c r="D129" s="222"/>
      <c r="E129" s="207">
        <v>1.2800000000000001E-7</v>
      </c>
      <c r="F129" s="215" t="str">
        <f t="shared" si="0"/>
        <v/>
      </c>
      <c r="G129" s="215" t="str">
        <f t="shared" si="43"/>
        <v/>
      </c>
      <c r="H129" s="208"/>
      <c r="I129" s="208"/>
      <c r="J129" s="208"/>
      <c r="K129" s="208"/>
      <c r="L129" s="208"/>
      <c r="M129" s="208"/>
      <c r="N129" s="208"/>
      <c r="O129" s="208"/>
      <c r="P129" s="208"/>
      <c r="Q129" s="208"/>
      <c r="R129" s="208"/>
      <c r="S129" s="208"/>
      <c r="T129" s="208"/>
      <c r="U129" s="217" t="str">
        <f>IFERROR(VLOOKUP('2nd Run'!I129,$AB$3:$AC$7,2,TRUE),"")</f>
        <v/>
      </c>
      <c r="V129" s="218" t="str">
        <f>IFERROR(IF(U129=$V$1,'2nd Run'!I129,""),"")</f>
        <v/>
      </c>
      <c r="W129" s="218" t="str">
        <f>IFERROR(IF(U129=$W$1,'2nd Run'!I129,""),"")</f>
        <v/>
      </c>
      <c r="X129" s="218" t="str">
        <f>IFERROR(IF(U129=$X$1,'2nd Run'!I129,""),"")</f>
        <v/>
      </c>
      <c r="Y129" s="218" t="str">
        <f>IFERROR(IF($U129=$Y$1,'2nd Run'!I129,""),"")</f>
        <v/>
      </c>
      <c r="Z129" s="218" t="str">
        <f>IFERROR(IF(U129=$Z$1,'2nd Run'!I129,""),"")</f>
        <v/>
      </c>
      <c r="AA129" s="217"/>
      <c r="AK129" s="208"/>
      <c r="AL129" s="208"/>
      <c r="AM129" s="208"/>
      <c r="AN129" s="208"/>
      <c r="AO129" s="208"/>
      <c r="AP129" s="208"/>
      <c r="AQ129" s="208"/>
      <c r="AR129" s="208"/>
      <c r="AS129" s="208"/>
      <c r="AT129" s="208"/>
    </row>
    <row r="130" spans="1:46" ht="15.75" customHeight="1">
      <c r="A130" s="212" t="str">
        <f>IF(B130="","",Draw!AA130)</f>
        <v/>
      </c>
      <c r="B130" s="213" t="str">
        <f>IFERROR(Draw!AB130,"")</f>
        <v/>
      </c>
      <c r="C130" s="213" t="str">
        <f>IFERROR(Draw!AC130,"")</f>
        <v/>
      </c>
      <c r="D130" s="222"/>
      <c r="E130" s="207">
        <v>1.29E-7</v>
      </c>
      <c r="F130" s="215" t="str">
        <f t="shared" si="0"/>
        <v/>
      </c>
      <c r="G130" s="215" t="str">
        <f t="shared" si="43"/>
        <v/>
      </c>
      <c r="H130" s="208"/>
      <c r="I130" s="208"/>
      <c r="J130" s="208"/>
      <c r="K130" s="208"/>
      <c r="L130" s="208"/>
      <c r="M130" s="208"/>
      <c r="N130" s="208"/>
      <c r="O130" s="208"/>
      <c r="P130" s="208"/>
      <c r="Q130" s="208"/>
      <c r="R130" s="208"/>
      <c r="S130" s="208"/>
      <c r="T130" s="208"/>
      <c r="U130" s="217" t="str">
        <f>IFERROR(VLOOKUP('2nd Run'!I130,$AB$3:$AC$7,2,TRUE),"")</f>
        <v/>
      </c>
      <c r="V130" s="218" t="str">
        <f>IFERROR(IF(U130=$V$1,'2nd Run'!I130,""),"")</f>
        <v/>
      </c>
      <c r="W130" s="218" t="str">
        <f>IFERROR(IF(U130=$W$1,'2nd Run'!I130,""),"")</f>
        <v/>
      </c>
      <c r="X130" s="218" t="str">
        <f>IFERROR(IF(U130=$X$1,'2nd Run'!I130,""),"")</f>
        <v/>
      </c>
      <c r="Y130" s="218" t="str">
        <f>IFERROR(IF($U130=$Y$1,'2nd Run'!I130,""),"")</f>
        <v/>
      </c>
      <c r="Z130" s="218" t="str">
        <f>IFERROR(IF(U130=$Z$1,'2nd Run'!I130,""),"")</f>
        <v/>
      </c>
      <c r="AA130" s="217"/>
      <c r="AK130" s="208"/>
      <c r="AL130" s="208"/>
      <c r="AM130" s="208"/>
      <c r="AN130" s="208"/>
      <c r="AO130" s="208"/>
      <c r="AP130" s="208"/>
      <c r="AQ130" s="208"/>
      <c r="AR130" s="208"/>
      <c r="AS130" s="208"/>
      <c r="AT130" s="208"/>
    </row>
    <row r="131" spans="1:46" ht="15.75" customHeight="1">
      <c r="A131" s="212" t="str">
        <f>IF(B131="","",Draw!AA131)</f>
        <v/>
      </c>
      <c r="B131" s="213" t="str">
        <f>IFERROR(Draw!AB131,"")</f>
        <v/>
      </c>
      <c r="C131" s="213" t="str">
        <f>IFERROR(Draw!AC131,"")</f>
        <v/>
      </c>
      <c r="D131" s="222"/>
      <c r="E131" s="207">
        <v>1.3E-7</v>
      </c>
      <c r="F131" s="215" t="str">
        <f t="shared" si="0"/>
        <v/>
      </c>
      <c r="G131" s="215" t="str">
        <f t="shared" si="43"/>
        <v/>
      </c>
      <c r="H131" s="208"/>
      <c r="I131" s="208"/>
      <c r="J131" s="208"/>
      <c r="K131" s="208"/>
      <c r="L131" s="208"/>
      <c r="M131" s="208"/>
      <c r="N131" s="208"/>
      <c r="O131" s="208"/>
      <c r="P131" s="208"/>
      <c r="Q131" s="208"/>
      <c r="R131" s="208"/>
      <c r="S131" s="208"/>
      <c r="T131" s="208"/>
      <c r="U131" s="217" t="str">
        <f>IFERROR(VLOOKUP('2nd Run'!I131,$AB$3:$AC$7,2,TRUE),"")</f>
        <v/>
      </c>
      <c r="V131" s="218" t="str">
        <f>IFERROR(IF(U131=$V$1,'2nd Run'!I131,""),"")</f>
        <v/>
      </c>
      <c r="W131" s="218" t="str">
        <f>IFERROR(IF(U131=$W$1,'2nd Run'!I131,""),"")</f>
        <v/>
      </c>
      <c r="X131" s="218" t="str">
        <f>IFERROR(IF(U131=$X$1,'2nd Run'!I131,""),"")</f>
        <v/>
      </c>
      <c r="Y131" s="218" t="str">
        <f>IFERROR(IF($U131=$Y$1,'2nd Run'!I131,""),"")</f>
        <v/>
      </c>
      <c r="Z131" s="218" t="str">
        <f>IFERROR(IF(U131=$Z$1,'2nd Run'!I131,""),"")</f>
        <v/>
      </c>
      <c r="AA131" s="217"/>
      <c r="AK131" s="208"/>
      <c r="AL131" s="208"/>
      <c r="AM131" s="208"/>
      <c r="AN131" s="208"/>
      <c r="AO131" s="208"/>
      <c r="AP131" s="208"/>
      <c r="AQ131" s="208"/>
      <c r="AR131" s="208"/>
      <c r="AS131" s="208"/>
      <c r="AT131" s="208"/>
    </row>
    <row r="132" spans="1:46" ht="15.75" customHeight="1">
      <c r="A132" s="212" t="str">
        <f>IF(B132="","",Draw!AA132)</f>
        <v/>
      </c>
      <c r="B132" s="213" t="str">
        <f>IFERROR(Draw!AB132,"")</f>
        <v/>
      </c>
      <c r="C132" s="213" t="str">
        <f>IFERROR(Draw!AC132,"")</f>
        <v/>
      </c>
      <c r="D132" s="240"/>
      <c r="E132" s="207">
        <v>1.31E-7</v>
      </c>
      <c r="F132" s="215" t="str">
        <f t="shared" si="0"/>
        <v/>
      </c>
      <c r="G132" s="215" t="str">
        <f t="shared" si="43"/>
        <v/>
      </c>
      <c r="H132" s="208"/>
      <c r="I132" s="208"/>
      <c r="J132" s="208"/>
      <c r="K132" s="208"/>
      <c r="L132" s="208"/>
      <c r="M132" s="208"/>
      <c r="N132" s="208"/>
      <c r="O132" s="208"/>
      <c r="P132" s="208"/>
      <c r="Q132" s="208"/>
      <c r="R132" s="208"/>
      <c r="S132" s="208"/>
      <c r="T132" s="208"/>
      <c r="U132" s="217" t="str">
        <f>IFERROR(VLOOKUP('2nd Run'!I132,$AB$3:$AC$7,2,TRUE),"")</f>
        <v/>
      </c>
      <c r="V132" s="218" t="str">
        <f>IFERROR(IF(U132=$V$1,'2nd Run'!I132,""),"")</f>
        <v/>
      </c>
      <c r="W132" s="218" t="str">
        <f>IFERROR(IF(U132=$W$1,'2nd Run'!I132,""),"")</f>
        <v/>
      </c>
      <c r="X132" s="218" t="str">
        <f>IFERROR(IF(U132=$X$1,'2nd Run'!I132,""),"")</f>
        <v/>
      </c>
      <c r="Y132" s="218" t="str">
        <f>IFERROR(IF($U132=$Y$1,'2nd Run'!I132,""),"")</f>
        <v/>
      </c>
      <c r="Z132" s="218" t="str">
        <f>IFERROR(IF(U132=$Z$1,'2nd Run'!I132,""),"")</f>
        <v/>
      </c>
      <c r="AA132" s="217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</row>
    <row r="133" spans="1:46" ht="15.75" customHeight="1">
      <c r="A133" s="212" t="str">
        <f>IF(B133="","",Draw!AA133)</f>
        <v/>
      </c>
      <c r="B133" s="213" t="str">
        <f>IFERROR(Draw!AB133,"")</f>
        <v/>
      </c>
      <c r="C133" s="213" t="str">
        <f>IFERROR(Draw!AC133,"")</f>
        <v/>
      </c>
      <c r="D133" s="242"/>
      <c r="E133" s="207">
        <v>1.3199999999999999E-7</v>
      </c>
      <c r="F133" s="215" t="str">
        <f t="shared" si="0"/>
        <v/>
      </c>
      <c r="G133" s="215"/>
      <c r="H133" s="208"/>
      <c r="I133" s="208"/>
      <c r="J133" s="208"/>
      <c r="K133" s="208"/>
      <c r="L133" s="208"/>
      <c r="M133" s="208"/>
      <c r="N133" s="208"/>
      <c r="O133" s="208"/>
      <c r="P133" s="208"/>
      <c r="Q133" s="208"/>
      <c r="R133" s="208"/>
      <c r="S133" s="208"/>
      <c r="T133" s="208"/>
      <c r="U133" s="217" t="str">
        <f>IFERROR(VLOOKUP('2nd Run'!I133,$AB$3:$AC$7,2,TRUE),"")</f>
        <v/>
      </c>
      <c r="V133" s="218" t="str">
        <f>IFERROR(IF(U133=$V$1,'2nd Run'!I133,""),"")</f>
        <v/>
      </c>
      <c r="W133" s="218" t="str">
        <f>IFERROR(IF(U133=$W$1,'2nd Run'!I133,""),"")</f>
        <v/>
      </c>
      <c r="X133" s="218" t="str">
        <f>IFERROR(IF(U133=$X$1,'2nd Run'!I133,""),"")</f>
        <v/>
      </c>
      <c r="Y133" s="218" t="str">
        <f>IFERROR(IF($U133=$Y$1,'2nd Run'!I133,""),"")</f>
        <v/>
      </c>
      <c r="Z133" s="218" t="str">
        <f>IFERROR(IF(U133=$Z$1,'2nd Run'!I133,""),"")</f>
        <v/>
      </c>
      <c r="AA133" s="217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</row>
    <row r="134" spans="1:46" ht="15.75" customHeight="1">
      <c r="A134" s="212" t="str">
        <f>IF(B134="","",Draw!AA134)</f>
        <v/>
      </c>
      <c r="B134" s="213" t="str">
        <f>IFERROR(Draw!AB134,"")</f>
        <v/>
      </c>
      <c r="C134" s="213" t="str">
        <f>IFERROR(Draw!AC134,"")</f>
        <v/>
      </c>
      <c r="D134" s="247"/>
      <c r="E134" s="207">
        <v>1.3300000000000001E-7</v>
      </c>
      <c r="F134" s="215" t="str">
        <f t="shared" si="0"/>
        <v/>
      </c>
      <c r="G134" s="215" t="str">
        <f t="shared" ref="G134:G138" si="44">IF(OR(AND(D134&gt;1,D134&lt;1050),D134="nt",D134="",D134="scratch"),"","Not a valid input")</f>
        <v/>
      </c>
      <c r="H134" s="208"/>
      <c r="I134" s="208"/>
      <c r="J134" s="208"/>
      <c r="K134" s="208"/>
      <c r="L134" s="208"/>
      <c r="M134" s="208"/>
      <c r="N134" s="208"/>
      <c r="O134" s="208"/>
      <c r="P134" s="208"/>
      <c r="Q134" s="208"/>
      <c r="R134" s="208"/>
      <c r="S134" s="208"/>
      <c r="T134" s="208"/>
      <c r="U134" s="217" t="str">
        <f>IFERROR(VLOOKUP('2nd Run'!I134,$AB$3:$AC$7,2,TRUE),"")</f>
        <v/>
      </c>
      <c r="V134" s="218" t="str">
        <f>IFERROR(IF(U134=$V$1,'2nd Run'!I134,""),"")</f>
        <v/>
      </c>
      <c r="W134" s="218" t="str">
        <f>IFERROR(IF(U134=$W$1,'2nd Run'!I134,""),"")</f>
        <v/>
      </c>
      <c r="X134" s="218" t="str">
        <f>IFERROR(IF(U134=$X$1,'2nd Run'!I134,""),"")</f>
        <v/>
      </c>
      <c r="Y134" s="218" t="str">
        <f>IFERROR(IF($U134=$Y$1,'2nd Run'!I134,""),"")</f>
        <v/>
      </c>
      <c r="Z134" s="218" t="str">
        <f>IFERROR(IF(U134=$Z$1,'2nd Run'!I134,""),"")</f>
        <v/>
      </c>
      <c r="AA134" s="217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</row>
    <row r="135" spans="1:46" ht="15.75" customHeight="1">
      <c r="A135" s="212" t="str">
        <f>IF(B135="","",Draw!AA135)</f>
        <v/>
      </c>
      <c r="B135" s="213" t="str">
        <f>IFERROR(Draw!AB135,"")</f>
        <v/>
      </c>
      <c r="C135" s="213" t="str">
        <f>IFERROR(Draw!AC135,"")</f>
        <v/>
      </c>
      <c r="D135" s="222"/>
      <c r="E135" s="207">
        <v>1.3400000000000001E-7</v>
      </c>
      <c r="F135" s="215" t="str">
        <f t="shared" si="0"/>
        <v/>
      </c>
      <c r="G135" s="215" t="str">
        <f t="shared" si="44"/>
        <v/>
      </c>
      <c r="H135" s="208"/>
      <c r="I135" s="208"/>
      <c r="J135" s="208"/>
      <c r="K135" s="208"/>
      <c r="L135" s="208"/>
      <c r="M135" s="208"/>
      <c r="N135" s="208"/>
      <c r="O135" s="208"/>
      <c r="P135" s="208"/>
      <c r="Q135" s="208"/>
      <c r="R135" s="208"/>
      <c r="S135" s="208"/>
      <c r="T135" s="208"/>
      <c r="U135" s="217" t="str">
        <f>IFERROR(VLOOKUP('2nd Run'!I135,$AB$3:$AC$7,2,TRUE),"")</f>
        <v/>
      </c>
      <c r="V135" s="218" t="str">
        <f>IFERROR(IF(U135=$V$1,'2nd Run'!I135,""),"")</f>
        <v/>
      </c>
      <c r="W135" s="218" t="str">
        <f>IFERROR(IF(U135=$W$1,'2nd Run'!I135,""),"")</f>
        <v/>
      </c>
      <c r="X135" s="218" t="str">
        <f>IFERROR(IF(U135=$X$1,'2nd Run'!I135,""),"")</f>
        <v/>
      </c>
      <c r="Y135" s="218" t="str">
        <f>IFERROR(IF($U135=$Y$1,'2nd Run'!I135,""),"")</f>
        <v/>
      </c>
      <c r="Z135" s="218" t="str">
        <f>IFERROR(IF(U135=$Z$1,'2nd Run'!I135,""),"")</f>
        <v/>
      </c>
      <c r="AA135" s="217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</row>
    <row r="136" spans="1:46" ht="15.75" customHeight="1">
      <c r="A136" s="212" t="str">
        <f>IF(B136="","",Draw!AA136)</f>
        <v/>
      </c>
      <c r="B136" s="213" t="str">
        <f>IFERROR(Draw!AB136,"")</f>
        <v/>
      </c>
      <c r="C136" s="213" t="str">
        <f>IFERROR(Draw!AC136,"")</f>
        <v/>
      </c>
      <c r="D136" s="222"/>
      <c r="E136" s="207">
        <v>1.35E-7</v>
      </c>
      <c r="F136" s="215" t="str">
        <f t="shared" si="0"/>
        <v/>
      </c>
      <c r="G136" s="215" t="str">
        <f t="shared" si="44"/>
        <v/>
      </c>
      <c r="H136" s="208"/>
      <c r="I136" s="208"/>
      <c r="J136" s="208"/>
      <c r="K136" s="208"/>
      <c r="L136" s="208"/>
      <c r="M136" s="208"/>
      <c r="N136" s="208"/>
      <c r="O136" s="208"/>
      <c r="P136" s="208"/>
      <c r="Q136" s="208"/>
      <c r="R136" s="208"/>
      <c r="S136" s="208"/>
      <c r="T136" s="208"/>
      <c r="U136" s="217" t="str">
        <f>IFERROR(VLOOKUP('2nd Run'!I136,$AB$3:$AC$7,2,TRUE),"")</f>
        <v/>
      </c>
      <c r="V136" s="218" t="str">
        <f>IFERROR(IF(U136=$V$1,'2nd Run'!I136,""),"")</f>
        <v/>
      </c>
      <c r="W136" s="218" t="str">
        <f>IFERROR(IF(U136=$W$1,'2nd Run'!I136,""),"")</f>
        <v/>
      </c>
      <c r="X136" s="218" t="str">
        <f>IFERROR(IF(U136=$X$1,'2nd Run'!I136,""),"")</f>
        <v/>
      </c>
      <c r="Y136" s="218" t="str">
        <f>IFERROR(IF($U136=$Y$1,'2nd Run'!I136,""),"")</f>
        <v/>
      </c>
      <c r="Z136" s="218" t="str">
        <f>IFERROR(IF(U136=$Z$1,'2nd Run'!I136,""),"")</f>
        <v/>
      </c>
      <c r="AA136" s="217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</row>
    <row r="137" spans="1:46" ht="15.75" customHeight="1">
      <c r="A137" s="212" t="str">
        <f>IF(B137="","",Draw!AA137)</f>
        <v/>
      </c>
      <c r="B137" s="213" t="str">
        <f>IFERROR(Draw!AB137,"")</f>
        <v/>
      </c>
      <c r="C137" s="213" t="str">
        <f>IFERROR(Draw!AC137,"")</f>
        <v/>
      </c>
      <c r="D137" s="222"/>
      <c r="E137" s="207">
        <v>1.36E-7</v>
      </c>
      <c r="F137" s="215" t="str">
        <f t="shared" si="0"/>
        <v/>
      </c>
      <c r="G137" s="215" t="str">
        <f t="shared" si="44"/>
        <v/>
      </c>
      <c r="H137" s="208"/>
      <c r="I137" s="208"/>
      <c r="J137" s="208"/>
      <c r="K137" s="208"/>
      <c r="L137" s="208"/>
      <c r="M137" s="208"/>
      <c r="N137" s="208"/>
      <c r="O137" s="208"/>
      <c r="P137" s="208"/>
      <c r="Q137" s="208"/>
      <c r="R137" s="208"/>
      <c r="S137" s="208"/>
      <c r="T137" s="208"/>
      <c r="U137" s="217" t="str">
        <f>IFERROR(VLOOKUP('2nd Run'!I137,$AB$3:$AC$7,2,TRUE),"")</f>
        <v/>
      </c>
      <c r="V137" s="218" t="str">
        <f>IFERROR(IF(U137=$V$1,'2nd Run'!I137,""),"")</f>
        <v/>
      </c>
      <c r="W137" s="218" t="str">
        <f>IFERROR(IF(U137=$W$1,'2nd Run'!I137,""),"")</f>
        <v/>
      </c>
      <c r="X137" s="218" t="str">
        <f>IFERROR(IF(U137=$X$1,'2nd Run'!I137,""),"")</f>
        <v/>
      </c>
      <c r="Y137" s="218" t="str">
        <f>IFERROR(IF($U137=$Y$1,'2nd Run'!I137,""),"")</f>
        <v/>
      </c>
      <c r="Z137" s="218" t="str">
        <f>IFERROR(IF(U137=$Z$1,'2nd Run'!I137,""),"")</f>
        <v/>
      </c>
      <c r="AA137" s="217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</row>
    <row r="138" spans="1:46" ht="15.75" customHeight="1">
      <c r="A138" s="212" t="str">
        <f>IF(B138="","",Draw!AA138)</f>
        <v/>
      </c>
      <c r="B138" s="213" t="str">
        <f>IFERROR(Draw!AB138,"")</f>
        <v/>
      </c>
      <c r="C138" s="213" t="str">
        <f>IFERROR(Draw!AC138,"")</f>
        <v/>
      </c>
      <c r="D138" s="240"/>
      <c r="E138" s="207">
        <v>1.37E-7</v>
      </c>
      <c r="F138" s="215" t="str">
        <f t="shared" si="0"/>
        <v/>
      </c>
      <c r="G138" s="215" t="str">
        <f t="shared" si="44"/>
        <v/>
      </c>
      <c r="H138" s="208"/>
      <c r="I138" s="208"/>
      <c r="J138" s="208"/>
      <c r="K138" s="208"/>
      <c r="L138" s="208"/>
      <c r="M138" s="208"/>
      <c r="N138" s="208"/>
      <c r="O138" s="208"/>
      <c r="P138" s="208"/>
      <c r="Q138" s="208"/>
      <c r="R138" s="208"/>
      <c r="S138" s="208"/>
      <c r="T138" s="208"/>
      <c r="U138" s="217" t="str">
        <f>IFERROR(VLOOKUP('2nd Run'!I138,$AB$3:$AC$7,2,TRUE),"")</f>
        <v/>
      </c>
      <c r="V138" s="218" t="str">
        <f>IFERROR(IF(U138=$V$1,'2nd Run'!I138,""),"")</f>
        <v/>
      </c>
      <c r="W138" s="218" t="str">
        <f>IFERROR(IF(U138=$W$1,'2nd Run'!I138,""),"")</f>
        <v/>
      </c>
      <c r="X138" s="218" t="str">
        <f>IFERROR(IF(U138=$X$1,'2nd Run'!I138,""),"")</f>
        <v/>
      </c>
      <c r="Y138" s="218" t="str">
        <f>IFERROR(IF($U138=$Y$1,'2nd Run'!I138,""),"")</f>
        <v/>
      </c>
      <c r="Z138" s="218" t="str">
        <f>IFERROR(IF(U138=$Z$1,'2nd Run'!I138,""),"")</f>
        <v/>
      </c>
      <c r="AA138" s="217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</row>
    <row r="139" spans="1:46" ht="15.75" customHeight="1">
      <c r="A139" s="212" t="str">
        <f>IF(B139="","",Draw!AA139)</f>
        <v/>
      </c>
      <c r="B139" s="213" t="str">
        <f>IFERROR(Draw!AB139,"")</f>
        <v/>
      </c>
      <c r="C139" s="213" t="str">
        <f>IFERROR(Draw!AC139,"")</f>
        <v/>
      </c>
      <c r="D139" s="242"/>
      <c r="E139" s="207">
        <v>1.3799999999999999E-7</v>
      </c>
      <c r="F139" s="215" t="str">
        <f t="shared" si="0"/>
        <v/>
      </c>
      <c r="G139" s="215"/>
      <c r="H139" s="208"/>
      <c r="I139" s="208"/>
      <c r="J139" s="208"/>
      <c r="K139" s="208"/>
      <c r="L139" s="208"/>
      <c r="M139" s="208"/>
      <c r="N139" s="208"/>
      <c r="O139" s="208"/>
      <c r="P139" s="208"/>
      <c r="Q139" s="208"/>
      <c r="R139" s="208"/>
      <c r="S139" s="208"/>
      <c r="T139" s="208"/>
      <c r="U139" s="217" t="str">
        <f>IFERROR(VLOOKUP('2nd Run'!I139,$AB$3:$AC$7,2,TRUE),"")</f>
        <v/>
      </c>
      <c r="V139" s="218" t="str">
        <f>IFERROR(IF(U139=$V$1,'2nd Run'!I139,""),"")</f>
        <v/>
      </c>
      <c r="W139" s="218" t="str">
        <f>IFERROR(IF(U139=$W$1,'2nd Run'!I139,""),"")</f>
        <v/>
      </c>
      <c r="X139" s="218" t="str">
        <f>IFERROR(IF(U139=$X$1,'2nd Run'!I139,""),"")</f>
        <v/>
      </c>
      <c r="Y139" s="218" t="str">
        <f>IFERROR(IF($U139=$Y$1,'2nd Run'!I139,""),"")</f>
        <v/>
      </c>
      <c r="Z139" s="218" t="str">
        <f>IFERROR(IF(U139=$Z$1,'2nd Run'!I139,""),"")</f>
        <v/>
      </c>
      <c r="AA139" s="217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</row>
    <row r="140" spans="1:46" ht="15.75" customHeight="1">
      <c r="A140" s="212" t="str">
        <f>IF(B140="","",Draw!AA140)</f>
        <v/>
      </c>
      <c r="B140" s="213" t="str">
        <f>IFERROR(Draw!AB140,"")</f>
        <v/>
      </c>
      <c r="C140" s="213" t="str">
        <f>IFERROR(Draw!AC140,"")</f>
        <v/>
      </c>
      <c r="D140" s="247"/>
      <c r="E140" s="207">
        <v>1.3899999999999999E-7</v>
      </c>
      <c r="F140" s="215" t="str">
        <f t="shared" si="0"/>
        <v/>
      </c>
      <c r="G140" s="215" t="str">
        <f t="shared" ref="G140:G144" si="45">IF(OR(AND(D140&gt;1,D140&lt;1050),D140="nt",D140="",D140="scratch"),"","Not a valid input")</f>
        <v/>
      </c>
      <c r="H140" s="208"/>
      <c r="I140" s="208"/>
      <c r="J140" s="208"/>
      <c r="K140" s="208"/>
      <c r="L140" s="208"/>
      <c r="M140" s="208"/>
      <c r="N140" s="208"/>
      <c r="O140" s="208"/>
      <c r="P140" s="208"/>
      <c r="Q140" s="208"/>
      <c r="R140" s="208"/>
      <c r="S140" s="208"/>
      <c r="T140" s="208"/>
      <c r="U140" s="217" t="str">
        <f>IFERROR(VLOOKUP('2nd Run'!I140,$AB$3:$AC$7,2,TRUE),"")</f>
        <v/>
      </c>
      <c r="V140" s="218" t="str">
        <f>IFERROR(IF(U140=$V$1,'2nd Run'!I140,""),"")</f>
        <v/>
      </c>
      <c r="W140" s="218" t="str">
        <f>IFERROR(IF(U140=$W$1,'2nd Run'!I140,""),"")</f>
        <v/>
      </c>
      <c r="X140" s="218" t="str">
        <f>IFERROR(IF(U140=$X$1,'2nd Run'!I140,""),"")</f>
        <v/>
      </c>
      <c r="Y140" s="218" t="str">
        <f>IFERROR(IF($U140=$Y$1,'2nd Run'!I140,""),"")</f>
        <v/>
      </c>
      <c r="Z140" s="218" t="str">
        <f>IFERROR(IF(U140=$Z$1,'2nd Run'!I140,""),"")</f>
        <v/>
      </c>
      <c r="AA140" s="217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</row>
    <row r="141" spans="1:46" ht="15.75" customHeight="1">
      <c r="A141" s="212" t="str">
        <f>IF(B141="","",Draw!AA141)</f>
        <v/>
      </c>
      <c r="B141" s="213" t="str">
        <f>IFERROR(Draw!AB141,"")</f>
        <v/>
      </c>
      <c r="C141" s="213" t="str">
        <f>IFERROR(Draw!AC141,"")</f>
        <v/>
      </c>
      <c r="D141" s="222"/>
      <c r="E141" s="207">
        <v>1.4000000000000001E-7</v>
      </c>
      <c r="F141" s="215" t="str">
        <f t="shared" si="0"/>
        <v/>
      </c>
      <c r="G141" s="215" t="str">
        <f t="shared" si="45"/>
        <v/>
      </c>
      <c r="H141" s="208"/>
      <c r="I141" s="208"/>
      <c r="J141" s="208"/>
      <c r="K141" s="208"/>
      <c r="L141" s="208"/>
      <c r="M141" s="208"/>
      <c r="N141" s="208"/>
      <c r="O141" s="208"/>
      <c r="P141" s="208"/>
      <c r="Q141" s="208"/>
      <c r="R141" s="208"/>
      <c r="S141" s="208"/>
      <c r="T141" s="208"/>
      <c r="U141" s="217" t="str">
        <f>IFERROR(VLOOKUP('2nd Run'!I141,$AB$3:$AC$7,2,TRUE),"")</f>
        <v/>
      </c>
      <c r="V141" s="218" t="str">
        <f>IFERROR(IF(U141=$V$1,'2nd Run'!I141,""),"")</f>
        <v/>
      </c>
      <c r="W141" s="218" t="str">
        <f>IFERROR(IF(U141=$W$1,'2nd Run'!I141,""),"")</f>
        <v/>
      </c>
      <c r="X141" s="218" t="str">
        <f>IFERROR(IF(U141=$X$1,'2nd Run'!I141,""),"")</f>
        <v/>
      </c>
      <c r="Y141" s="218" t="str">
        <f>IFERROR(IF($U141=$Y$1,'2nd Run'!I141,""),"")</f>
        <v/>
      </c>
      <c r="Z141" s="218" t="str">
        <f>IFERROR(IF(U141=$Z$1,'2nd Run'!I141,""),"")</f>
        <v/>
      </c>
      <c r="AA141" s="217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</row>
    <row r="142" spans="1:46" ht="15.75" customHeight="1">
      <c r="A142" s="212" t="str">
        <f>IF(B142="","",Draw!AA142)</f>
        <v/>
      </c>
      <c r="B142" s="213" t="str">
        <f>IFERROR(Draw!AB142,"")</f>
        <v/>
      </c>
      <c r="C142" s="213" t="str">
        <f>IFERROR(Draw!AC142,"")</f>
        <v/>
      </c>
      <c r="D142" s="222"/>
      <c r="E142" s="207">
        <v>1.4100000000000001E-7</v>
      </c>
      <c r="F142" s="215" t="str">
        <f t="shared" si="0"/>
        <v/>
      </c>
      <c r="G142" s="215" t="str">
        <f t="shared" si="45"/>
        <v/>
      </c>
      <c r="H142" s="208"/>
      <c r="I142" s="208"/>
      <c r="J142" s="208"/>
      <c r="K142" s="208"/>
      <c r="L142" s="208"/>
      <c r="M142" s="208"/>
      <c r="N142" s="208"/>
      <c r="O142" s="208"/>
      <c r="P142" s="208"/>
      <c r="Q142" s="208"/>
      <c r="R142" s="208"/>
      <c r="S142" s="208"/>
      <c r="T142" s="208"/>
      <c r="U142" s="217" t="str">
        <f>IFERROR(VLOOKUP('2nd Run'!I142,$AB$3:$AC$7,2,TRUE),"")</f>
        <v/>
      </c>
      <c r="V142" s="218" t="str">
        <f>IFERROR(IF(U142=$V$1,'2nd Run'!I142,""),"")</f>
        <v/>
      </c>
      <c r="W142" s="218" t="str">
        <f>IFERROR(IF(U142=$W$1,'2nd Run'!I142,""),"")</f>
        <v/>
      </c>
      <c r="X142" s="218" t="str">
        <f>IFERROR(IF(U142=$X$1,'2nd Run'!I142,""),"")</f>
        <v/>
      </c>
      <c r="Y142" s="218" t="str">
        <f>IFERROR(IF($U142=$Y$1,'2nd Run'!I142,""),"")</f>
        <v/>
      </c>
      <c r="Z142" s="218" t="str">
        <f>IFERROR(IF(U142=$Z$1,'2nd Run'!I142,""),"")</f>
        <v/>
      </c>
      <c r="AA142" s="217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</row>
    <row r="143" spans="1:46" ht="15.75" customHeight="1">
      <c r="A143" s="212" t="str">
        <f>IF(B143="","",Draw!AA143)</f>
        <v/>
      </c>
      <c r="B143" s="213" t="str">
        <f>IFERROR(Draw!AB143,"")</f>
        <v/>
      </c>
      <c r="C143" s="213" t="str">
        <f>IFERROR(Draw!AC143,"")</f>
        <v/>
      </c>
      <c r="D143" s="222"/>
      <c r="E143" s="207">
        <v>1.42E-7</v>
      </c>
      <c r="F143" s="215" t="str">
        <f t="shared" si="0"/>
        <v/>
      </c>
      <c r="G143" s="215" t="str">
        <f t="shared" si="45"/>
        <v/>
      </c>
      <c r="H143" s="208"/>
      <c r="I143" s="208"/>
      <c r="J143" s="208"/>
      <c r="K143" s="208"/>
      <c r="L143" s="208"/>
      <c r="M143" s="208"/>
      <c r="N143" s="208"/>
      <c r="O143" s="208"/>
      <c r="P143" s="208"/>
      <c r="Q143" s="208"/>
      <c r="R143" s="208"/>
      <c r="S143" s="208"/>
      <c r="T143" s="208"/>
      <c r="U143" s="217" t="str">
        <f>IFERROR(VLOOKUP('2nd Run'!I143,$AB$3:$AC$7,2,TRUE),"")</f>
        <v/>
      </c>
      <c r="V143" s="218" t="str">
        <f>IFERROR(IF(U143=$V$1,'2nd Run'!I143,""),"")</f>
        <v/>
      </c>
      <c r="W143" s="218" t="str">
        <f>IFERROR(IF(U143=$W$1,'2nd Run'!I143,""),"")</f>
        <v/>
      </c>
      <c r="X143" s="218" t="str">
        <f>IFERROR(IF(U143=$X$1,'2nd Run'!I143,""),"")</f>
        <v/>
      </c>
      <c r="Y143" s="218" t="str">
        <f>IFERROR(IF($U143=$Y$1,'2nd Run'!I143,""),"")</f>
        <v/>
      </c>
      <c r="Z143" s="218" t="str">
        <f>IFERROR(IF(U143=$Z$1,'2nd Run'!I143,""),"")</f>
        <v/>
      </c>
      <c r="AA143" s="217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</row>
    <row r="144" spans="1:46" ht="15.75" customHeight="1">
      <c r="A144" s="212" t="str">
        <f>IF(B144="","",Draw!AA144)</f>
        <v/>
      </c>
      <c r="B144" s="213" t="str">
        <f>IFERROR(Draw!AB144,"")</f>
        <v/>
      </c>
      <c r="C144" s="213" t="str">
        <f>IFERROR(Draw!AC144,"")</f>
        <v/>
      </c>
      <c r="D144" s="240"/>
      <c r="E144" s="207">
        <v>1.43E-7</v>
      </c>
      <c r="F144" s="215" t="str">
        <f t="shared" si="0"/>
        <v/>
      </c>
      <c r="G144" s="215" t="str">
        <f t="shared" si="45"/>
        <v/>
      </c>
      <c r="H144" s="208"/>
      <c r="I144" s="208"/>
      <c r="J144" s="208"/>
      <c r="K144" s="208"/>
      <c r="L144" s="208"/>
      <c r="M144" s="208"/>
      <c r="N144" s="208"/>
      <c r="O144" s="208"/>
      <c r="P144" s="208"/>
      <c r="Q144" s="208"/>
      <c r="R144" s="208"/>
      <c r="S144" s="208"/>
      <c r="T144" s="208"/>
      <c r="U144" s="217" t="str">
        <f>IFERROR(VLOOKUP('2nd Run'!I144,$AB$3:$AC$7,2,TRUE),"")</f>
        <v/>
      </c>
      <c r="V144" s="218" t="str">
        <f>IFERROR(IF(U144=$V$1,'2nd Run'!I144,""),"")</f>
        <v/>
      </c>
      <c r="W144" s="218" t="str">
        <f>IFERROR(IF(U144=$W$1,'2nd Run'!I144,""),"")</f>
        <v/>
      </c>
      <c r="X144" s="218" t="str">
        <f>IFERROR(IF(U144=$X$1,'2nd Run'!I144,""),"")</f>
        <v/>
      </c>
      <c r="Y144" s="218" t="str">
        <f>IFERROR(IF($U144=$Y$1,'2nd Run'!I144,""),"")</f>
        <v/>
      </c>
      <c r="Z144" s="218" t="str">
        <f>IFERROR(IF(U144=$Z$1,'2nd Run'!I144,""),"")</f>
        <v/>
      </c>
      <c r="AA144" s="217"/>
      <c r="AK144" s="208"/>
      <c r="AL144" s="208"/>
      <c r="AM144" s="208"/>
      <c r="AN144" s="208"/>
      <c r="AO144" s="208"/>
      <c r="AP144" s="208"/>
      <c r="AQ144" s="208"/>
      <c r="AR144" s="208"/>
      <c r="AS144" s="208"/>
      <c r="AT144" s="208"/>
    </row>
    <row r="145" spans="1:46" ht="15.75" customHeight="1">
      <c r="A145" s="212" t="str">
        <f>IF(B145="","",Draw!AA145)</f>
        <v/>
      </c>
      <c r="B145" s="213" t="str">
        <f>IFERROR(Draw!AB145,"")</f>
        <v/>
      </c>
      <c r="C145" s="213" t="str">
        <f>IFERROR(Draw!AC145,"")</f>
        <v/>
      </c>
      <c r="D145" s="242"/>
      <c r="E145" s="207">
        <v>1.4399999999999999E-7</v>
      </c>
      <c r="F145" s="215" t="str">
        <f t="shared" si="0"/>
        <v/>
      </c>
      <c r="G145" s="215"/>
      <c r="H145" s="208"/>
      <c r="I145" s="208"/>
      <c r="J145" s="208"/>
      <c r="K145" s="208"/>
      <c r="L145" s="208"/>
      <c r="M145" s="208"/>
      <c r="N145" s="208"/>
      <c r="O145" s="208"/>
      <c r="P145" s="208"/>
      <c r="Q145" s="208"/>
      <c r="R145" s="208"/>
      <c r="S145" s="208"/>
      <c r="T145" s="208"/>
      <c r="U145" s="217" t="str">
        <f>IFERROR(VLOOKUP('2nd Run'!I145,$AB$3:$AC$7,2,TRUE),"")</f>
        <v/>
      </c>
      <c r="V145" s="218" t="str">
        <f>IFERROR(IF(U145=$V$1,'2nd Run'!I145,""),"")</f>
        <v/>
      </c>
      <c r="W145" s="218" t="str">
        <f>IFERROR(IF(U145=$W$1,'2nd Run'!I145,""),"")</f>
        <v/>
      </c>
      <c r="X145" s="218" t="str">
        <f>IFERROR(IF(U145=$X$1,'2nd Run'!I145,""),"")</f>
        <v/>
      </c>
      <c r="Y145" s="218" t="str">
        <f>IFERROR(IF($U145=$Y$1,'2nd Run'!I145,""),"")</f>
        <v/>
      </c>
      <c r="Z145" s="218" t="str">
        <f>IFERROR(IF(U145=$Z$1,'2nd Run'!I145,""),"")</f>
        <v/>
      </c>
      <c r="AA145" s="217"/>
      <c r="AK145" s="208"/>
      <c r="AL145" s="208"/>
      <c r="AM145" s="208"/>
      <c r="AN145" s="208"/>
      <c r="AO145" s="208"/>
      <c r="AP145" s="208"/>
      <c r="AQ145" s="208"/>
      <c r="AR145" s="208"/>
      <c r="AS145" s="208"/>
      <c r="AT145" s="208"/>
    </row>
    <row r="146" spans="1:46" ht="15.75" customHeight="1">
      <c r="A146" s="212" t="str">
        <f>IF(B146="","",Draw!AA146)</f>
        <v/>
      </c>
      <c r="B146" s="213" t="str">
        <f>IFERROR(Draw!AB146,"")</f>
        <v/>
      </c>
      <c r="C146" s="213" t="str">
        <f>IFERROR(Draw!AC146,"")</f>
        <v/>
      </c>
      <c r="D146" s="247"/>
      <c r="E146" s="207">
        <v>1.4499999999999999E-7</v>
      </c>
      <c r="F146" s="215" t="str">
        <f t="shared" si="0"/>
        <v/>
      </c>
      <c r="G146" s="215" t="str">
        <f t="shared" ref="G146:G150" si="46">IF(OR(AND(D146&gt;1,D146&lt;1050),D146="nt",D146="",D146="scratch"),"","Not a valid input")</f>
        <v/>
      </c>
      <c r="H146" s="208"/>
      <c r="I146" s="208"/>
      <c r="J146" s="208"/>
      <c r="K146" s="208"/>
      <c r="L146" s="208"/>
      <c r="M146" s="208"/>
      <c r="N146" s="208"/>
      <c r="O146" s="208"/>
      <c r="P146" s="208"/>
      <c r="Q146" s="208"/>
      <c r="R146" s="208"/>
      <c r="S146" s="208"/>
      <c r="T146" s="208"/>
      <c r="U146" s="217" t="str">
        <f>IFERROR(VLOOKUP('2nd Run'!I146,$AB$3:$AC$7,2,TRUE),"")</f>
        <v/>
      </c>
      <c r="V146" s="218" t="str">
        <f>IFERROR(IF(U146=$V$1,'2nd Run'!I146,""),"")</f>
        <v/>
      </c>
      <c r="W146" s="218" t="str">
        <f>IFERROR(IF(U146=$W$1,'2nd Run'!I146,""),"")</f>
        <v/>
      </c>
      <c r="X146" s="218" t="str">
        <f>IFERROR(IF(U146=$X$1,'2nd Run'!I146,""),"")</f>
        <v/>
      </c>
      <c r="Y146" s="218" t="str">
        <f>IFERROR(IF($U146=$Y$1,'2nd Run'!I146,""),"")</f>
        <v/>
      </c>
      <c r="Z146" s="218" t="str">
        <f>IFERROR(IF(U146=$Z$1,'2nd Run'!I146,""),"")</f>
        <v/>
      </c>
      <c r="AA146" s="217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</row>
    <row r="147" spans="1:46" ht="15.75" customHeight="1">
      <c r="A147" s="212" t="str">
        <f>IF(B147="","",Draw!AA147)</f>
        <v/>
      </c>
      <c r="B147" s="213" t="str">
        <f>IFERROR(Draw!AB147,"")</f>
        <v/>
      </c>
      <c r="C147" s="213" t="str">
        <f>IFERROR(Draw!AC147,"")</f>
        <v/>
      </c>
      <c r="D147" s="222"/>
      <c r="E147" s="207">
        <v>1.4600000000000001E-7</v>
      </c>
      <c r="F147" s="215" t="str">
        <f t="shared" si="0"/>
        <v/>
      </c>
      <c r="G147" s="215" t="str">
        <f t="shared" si="46"/>
        <v/>
      </c>
      <c r="H147" s="208"/>
      <c r="I147" s="208"/>
      <c r="J147" s="208"/>
      <c r="K147" s="208"/>
      <c r="L147" s="208"/>
      <c r="M147" s="208"/>
      <c r="N147" s="208"/>
      <c r="O147" s="208"/>
      <c r="P147" s="208"/>
      <c r="Q147" s="208"/>
      <c r="R147" s="208"/>
      <c r="S147" s="208"/>
      <c r="T147" s="208"/>
      <c r="U147" s="217" t="str">
        <f>IFERROR(VLOOKUP('2nd Run'!I147,$AB$3:$AC$7,2,TRUE),"")</f>
        <v/>
      </c>
      <c r="V147" s="218" t="str">
        <f>IFERROR(IF(U147=$V$1,'2nd Run'!I147,""),"")</f>
        <v/>
      </c>
      <c r="W147" s="218" t="str">
        <f>IFERROR(IF(U147=$W$1,'2nd Run'!I147,""),"")</f>
        <v/>
      </c>
      <c r="X147" s="218" t="str">
        <f>IFERROR(IF(U147=$X$1,'2nd Run'!I147,""),"")</f>
        <v/>
      </c>
      <c r="Y147" s="218" t="str">
        <f>IFERROR(IF($U147=$Y$1,'2nd Run'!I147,""),"")</f>
        <v/>
      </c>
      <c r="Z147" s="218" t="str">
        <f>IFERROR(IF(U147=$Z$1,'2nd Run'!I147,""),"")</f>
        <v/>
      </c>
      <c r="AA147" s="217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</row>
    <row r="148" spans="1:46" ht="15.75" customHeight="1">
      <c r="A148" s="212" t="str">
        <f>IF(B148="","",Draw!AA148)</f>
        <v/>
      </c>
      <c r="B148" s="213" t="str">
        <f>IFERROR(Draw!AB148,"")</f>
        <v/>
      </c>
      <c r="C148" s="213" t="str">
        <f>IFERROR(Draw!AC148,"")</f>
        <v/>
      </c>
      <c r="D148" s="222"/>
      <c r="E148" s="207">
        <v>1.4700000000000001E-7</v>
      </c>
      <c r="F148" s="215" t="str">
        <f t="shared" si="0"/>
        <v/>
      </c>
      <c r="G148" s="215" t="str">
        <f t="shared" si="46"/>
        <v/>
      </c>
      <c r="H148" s="208"/>
      <c r="I148" s="208"/>
      <c r="J148" s="208"/>
      <c r="K148" s="208"/>
      <c r="L148" s="208"/>
      <c r="M148" s="208"/>
      <c r="N148" s="208"/>
      <c r="O148" s="208"/>
      <c r="P148" s="208"/>
      <c r="Q148" s="208"/>
      <c r="R148" s="208"/>
      <c r="S148" s="208"/>
      <c r="T148" s="208"/>
      <c r="U148" s="217" t="str">
        <f>IFERROR(VLOOKUP('2nd Run'!I148,$AB$3:$AC$7,2,TRUE),"")</f>
        <v/>
      </c>
      <c r="V148" s="218" t="str">
        <f>IFERROR(IF(U148=$V$1,'2nd Run'!I148,""),"")</f>
        <v/>
      </c>
      <c r="W148" s="218" t="str">
        <f>IFERROR(IF(U148=$W$1,'2nd Run'!I148,""),"")</f>
        <v/>
      </c>
      <c r="X148" s="218" t="str">
        <f>IFERROR(IF(U148=$X$1,'2nd Run'!I148,""),"")</f>
        <v/>
      </c>
      <c r="Y148" s="218" t="str">
        <f>IFERROR(IF($U148=$Y$1,'2nd Run'!I148,""),"")</f>
        <v/>
      </c>
      <c r="Z148" s="218" t="str">
        <f>IFERROR(IF(U148=$Z$1,'2nd Run'!I148,""),"")</f>
        <v/>
      </c>
      <c r="AA148" s="217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</row>
    <row r="149" spans="1:46" ht="15.75" customHeight="1">
      <c r="A149" s="212" t="str">
        <f>IF(B149="","",Draw!AA149)</f>
        <v/>
      </c>
      <c r="B149" s="213" t="str">
        <f>IFERROR(Draw!AB149,"")</f>
        <v/>
      </c>
      <c r="C149" s="213" t="str">
        <f>IFERROR(Draw!AC149,"")</f>
        <v/>
      </c>
      <c r="D149" s="222"/>
      <c r="E149" s="207">
        <v>1.48E-7</v>
      </c>
      <c r="F149" s="215" t="str">
        <f t="shared" si="0"/>
        <v/>
      </c>
      <c r="G149" s="215" t="str">
        <f t="shared" si="46"/>
        <v/>
      </c>
      <c r="H149" s="208"/>
      <c r="I149" s="208"/>
      <c r="J149" s="208"/>
      <c r="K149" s="208"/>
      <c r="L149" s="208"/>
      <c r="M149" s="208"/>
      <c r="N149" s="208"/>
      <c r="O149" s="208"/>
      <c r="P149" s="208"/>
      <c r="Q149" s="208"/>
      <c r="R149" s="208"/>
      <c r="S149" s="208"/>
      <c r="T149" s="208"/>
      <c r="U149" s="217" t="str">
        <f>IFERROR(VLOOKUP('2nd Run'!I149,$AB$3:$AC$7,2,TRUE),"")</f>
        <v/>
      </c>
      <c r="V149" s="218" t="str">
        <f>IFERROR(IF(U149=$V$1,'2nd Run'!I149,""),"")</f>
        <v/>
      </c>
      <c r="W149" s="218" t="str">
        <f>IFERROR(IF(U149=$W$1,'2nd Run'!I149,""),"")</f>
        <v/>
      </c>
      <c r="X149" s="218" t="str">
        <f>IFERROR(IF(U149=$X$1,'2nd Run'!I149,""),"")</f>
        <v/>
      </c>
      <c r="Y149" s="218" t="str">
        <f>IFERROR(IF($U149=$Y$1,'2nd Run'!I149,""),"")</f>
        <v/>
      </c>
      <c r="Z149" s="218" t="str">
        <f>IFERROR(IF(U149=$Z$1,'2nd Run'!I149,""),"")</f>
        <v/>
      </c>
      <c r="AA149" s="217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</row>
    <row r="150" spans="1:46" ht="15.75" customHeight="1">
      <c r="A150" s="212" t="str">
        <f>IF(B150="","",Draw!AA150)</f>
        <v/>
      </c>
      <c r="B150" s="213" t="str">
        <f>IFERROR(Draw!AB150,"")</f>
        <v/>
      </c>
      <c r="C150" s="213" t="str">
        <f>IFERROR(Draw!AC150,"")</f>
        <v/>
      </c>
      <c r="D150" s="240"/>
      <c r="E150" s="207">
        <v>1.49E-7</v>
      </c>
      <c r="F150" s="215" t="str">
        <f t="shared" si="0"/>
        <v/>
      </c>
      <c r="G150" s="215" t="str">
        <f t="shared" si="46"/>
        <v/>
      </c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/>
      <c r="T150" s="208"/>
      <c r="U150" s="217" t="str">
        <f>IFERROR(VLOOKUP('2nd Run'!I150,$AB$3:$AC$7,2,TRUE),"")</f>
        <v/>
      </c>
      <c r="V150" s="218" t="str">
        <f>IFERROR(IF(U150=$V$1,'2nd Run'!I150,""),"")</f>
        <v/>
      </c>
      <c r="W150" s="218" t="str">
        <f>IFERROR(IF(U150=$W$1,'2nd Run'!I150,""),"")</f>
        <v/>
      </c>
      <c r="X150" s="218" t="str">
        <f>IFERROR(IF(U150=$X$1,'2nd Run'!I150,""),"")</f>
        <v/>
      </c>
      <c r="Y150" s="218" t="str">
        <f>IFERROR(IF($U150=$Y$1,'2nd Run'!I150,""),"")</f>
        <v/>
      </c>
      <c r="Z150" s="218" t="str">
        <f>IFERROR(IF(U150=$Z$1,'2nd Run'!I150,""),"")</f>
        <v/>
      </c>
      <c r="AA150" s="217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</row>
    <row r="151" spans="1:46" ht="15.75" customHeight="1">
      <c r="A151" s="212" t="str">
        <f>IF(B151="","",Draw!AA151)</f>
        <v/>
      </c>
      <c r="B151" s="213" t="str">
        <f>IFERROR(Draw!AB151,"")</f>
        <v/>
      </c>
      <c r="C151" s="213" t="str">
        <f>IFERROR(Draw!AC151,"")</f>
        <v/>
      </c>
      <c r="D151" s="242"/>
      <c r="E151" s="207">
        <v>1.4999999999999999E-7</v>
      </c>
      <c r="F151" s="215" t="str">
        <f t="shared" si="0"/>
        <v/>
      </c>
      <c r="G151" s="215"/>
      <c r="H151" s="208"/>
      <c r="I151" s="208"/>
      <c r="J151" s="208"/>
      <c r="K151" s="208"/>
      <c r="L151" s="208"/>
      <c r="M151" s="208"/>
      <c r="N151" s="208"/>
      <c r="O151" s="208"/>
      <c r="P151" s="208"/>
      <c r="Q151" s="208"/>
      <c r="R151" s="208"/>
      <c r="S151" s="208"/>
      <c r="T151" s="208"/>
      <c r="U151" s="217" t="str">
        <f>IFERROR(VLOOKUP('2nd Run'!I151,$AB$3:$AC$7,2,TRUE),"")</f>
        <v/>
      </c>
      <c r="V151" s="218" t="str">
        <f>IFERROR(IF(U151=$V$1,'2nd Run'!I151,""),"")</f>
        <v/>
      </c>
      <c r="W151" s="218" t="str">
        <f>IFERROR(IF(U151=$W$1,'2nd Run'!I151,""),"")</f>
        <v/>
      </c>
      <c r="X151" s="218" t="str">
        <f>IFERROR(IF(U151=$X$1,'2nd Run'!I151,""),"")</f>
        <v/>
      </c>
      <c r="Y151" s="218" t="str">
        <f>IFERROR(IF($U151=$Y$1,'2nd Run'!I151,""),"")</f>
        <v/>
      </c>
      <c r="Z151" s="218" t="str">
        <f>IFERROR(IF(U151=$Z$1,'2nd Run'!I151,""),"")</f>
        <v/>
      </c>
      <c r="AA151" s="19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</row>
    <row r="152" spans="1:46" ht="15.75" customHeight="1">
      <c r="A152" s="212" t="str">
        <f>IF(B152="","",Draw!AA152)</f>
        <v/>
      </c>
      <c r="B152" s="213" t="str">
        <f>IFERROR(Draw!AB152,"")</f>
        <v/>
      </c>
      <c r="C152" s="213" t="str">
        <f>IFERROR(Draw!AC152,"")</f>
        <v/>
      </c>
      <c r="D152" s="247"/>
      <c r="E152" s="207">
        <v>1.5099999999999999E-7</v>
      </c>
      <c r="F152" s="215" t="str">
        <f t="shared" si="0"/>
        <v/>
      </c>
      <c r="G152" s="215" t="str">
        <f t="shared" ref="G152:G156" si="47">IF(OR(AND(D152&gt;1,D152&lt;1050),D152="nt",D152="",D152="scratch"),"","Not a valid input")</f>
        <v/>
      </c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17" t="str">
        <f>IFERROR(VLOOKUP('2nd Run'!I152,$AB$3:$AC$7,2,TRUE),"")</f>
        <v/>
      </c>
      <c r="V152" s="218" t="str">
        <f>IFERROR(IF(U152=$V$1,'2nd Run'!I152,""),"")</f>
        <v/>
      </c>
      <c r="W152" s="218" t="str">
        <f>IFERROR(IF(U152=$W$1,'2nd Run'!I152,""),"")</f>
        <v/>
      </c>
      <c r="X152" s="218" t="str">
        <f>IFERROR(IF(U152=$X$1,'2nd Run'!I152,""),"")</f>
        <v/>
      </c>
      <c r="Y152" s="218" t="str">
        <f>IFERROR(IF($U152=$Y$1,'2nd Run'!I152,""),"")</f>
        <v/>
      </c>
      <c r="Z152" s="218" t="str">
        <f>IFERROR(IF(U152=$Z$1,'2nd Run'!I152,""),"")</f>
        <v/>
      </c>
      <c r="AA152" s="19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</row>
    <row r="153" spans="1:46" ht="15.75" customHeight="1">
      <c r="A153" s="212" t="str">
        <f>IF(B153="","",Draw!AA153)</f>
        <v/>
      </c>
      <c r="B153" s="213" t="str">
        <f>IFERROR(Draw!AB153,"")</f>
        <v/>
      </c>
      <c r="C153" s="213" t="str">
        <f>IFERROR(Draw!AC153,"")</f>
        <v/>
      </c>
      <c r="D153" s="222"/>
      <c r="E153" s="207">
        <v>1.5200000000000001E-7</v>
      </c>
      <c r="F153" s="215" t="str">
        <f t="shared" si="0"/>
        <v/>
      </c>
      <c r="G153" s="215" t="str">
        <f t="shared" si="47"/>
        <v/>
      </c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17" t="str">
        <f>IFERROR(VLOOKUP('2nd Run'!I153,$AB$3:$AC$7,2,TRUE),"")</f>
        <v/>
      </c>
      <c r="V153" s="218" t="str">
        <f>IFERROR(IF(U153=$V$1,'2nd Run'!I153,""),"")</f>
        <v/>
      </c>
      <c r="W153" s="218" t="str">
        <f>IFERROR(IF(U153=$W$1,'2nd Run'!I153,""),"")</f>
        <v/>
      </c>
      <c r="X153" s="218" t="str">
        <f>IFERROR(IF(U153=$X$1,'2nd Run'!I153,""),"")</f>
        <v/>
      </c>
      <c r="Y153" s="218" t="str">
        <f>IFERROR(IF($U153=$Y$1,'2nd Run'!I153,""),"")</f>
        <v/>
      </c>
      <c r="Z153" s="218" t="str">
        <f>IFERROR(IF(U153=$Z$1,'2nd Run'!I153,""),"")</f>
        <v/>
      </c>
      <c r="AA153" s="19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</row>
    <row r="154" spans="1:46" ht="15.75" customHeight="1">
      <c r="A154" s="212" t="str">
        <f>IF(B154="","",Draw!AA154)</f>
        <v/>
      </c>
      <c r="B154" s="213" t="str">
        <f>IFERROR(Draw!AB154,"")</f>
        <v/>
      </c>
      <c r="C154" s="213" t="str">
        <f>IFERROR(Draw!AC154,"")</f>
        <v/>
      </c>
      <c r="D154" s="222"/>
      <c r="E154" s="207">
        <v>1.5300000000000001E-7</v>
      </c>
      <c r="F154" s="215" t="str">
        <f t="shared" si="0"/>
        <v/>
      </c>
      <c r="G154" s="215" t="str">
        <f t="shared" si="47"/>
        <v/>
      </c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17" t="str">
        <f>IFERROR(VLOOKUP('2nd Run'!I154,$AB$3:$AC$7,2,TRUE),"")</f>
        <v/>
      </c>
      <c r="V154" s="218" t="str">
        <f>IFERROR(IF(U154=$V$1,'2nd Run'!I154,""),"")</f>
        <v/>
      </c>
      <c r="W154" s="218" t="str">
        <f>IFERROR(IF(U154=$W$1,'2nd Run'!I154,""),"")</f>
        <v/>
      </c>
      <c r="X154" s="218" t="str">
        <f>IFERROR(IF(U154=$X$1,'2nd Run'!I154,""),"")</f>
        <v/>
      </c>
      <c r="Y154" s="218" t="str">
        <f>IFERROR(IF($U154=$Y$1,'2nd Run'!I154,""),"")</f>
        <v/>
      </c>
      <c r="Z154" s="218" t="str">
        <f>IFERROR(IF(U154=$Z$1,'2nd Run'!I154,""),"")</f>
        <v/>
      </c>
      <c r="AA154" s="19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</row>
    <row r="155" spans="1:46" ht="15.75" customHeight="1">
      <c r="A155" s="212" t="str">
        <f>IF(B155="","",Draw!AA155)</f>
        <v/>
      </c>
      <c r="B155" s="213" t="str">
        <f>IFERROR(Draw!AB155,"")</f>
        <v/>
      </c>
      <c r="C155" s="213" t="str">
        <f>IFERROR(Draw!AC155,"")</f>
        <v/>
      </c>
      <c r="D155" s="222"/>
      <c r="E155" s="207">
        <v>1.54E-7</v>
      </c>
      <c r="F155" s="215" t="str">
        <f t="shared" si="0"/>
        <v/>
      </c>
      <c r="G155" s="215" t="str">
        <f t="shared" si="47"/>
        <v/>
      </c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17" t="str">
        <f>IFERROR(VLOOKUP('2nd Run'!I155,$AB$3:$AC$7,2,TRUE),"")</f>
        <v/>
      </c>
      <c r="V155" s="218" t="str">
        <f>IFERROR(IF(U155=$V$1,'2nd Run'!I155,""),"")</f>
        <v/>
      </c>
      <c r="W155" s="218" t="str">
        <f>IFERROR(IF(U155=$W$1,'2nd Run'!I155,""),"")</f>
        <v/>
      </c>
      <c r="X155" s="218" t="str">
        <f>IFERROR(IF(U155=$X$1,'2nd Run'!I155,""),"")</f>
        <v/>
      </c>
      <c r="Y155" s="218" t="str">
        <f>IFERROR(IF($U155=$Y$1,'2nd Run'!I155,""),"")</f>
        <v/>
      </c>
      <c r="Z155" s="218" t="str">
        <f>IFERROR(IF(U155=$Z$1,'2nd Run'!I155,""),"")</f>
        <v/>
      </c>
      <c r="AA155" s="19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</row>
    <row r="156" spans="1:46" ht="15.75" customHeight="1">
      <c r="A156" s="212" t="str">
        <f>IF(B156="","",Draw!AA156)</f>
        <v/>
      </c>
      <c r="B156" s="213" t="str">
        <f>IFERROR(Draw!AB156,"")</f>
        <v/>
      </c>
      <c r="C156" s="213" t="str">
        <f>IFERROR(Draw!AC156,"")</f>
        <v/>
      </c>
      <c r="D156" s="240"/>
      <c r="E156" s="207">
        <v>1.55E-7</v>
      </c>
      <c r="F156" s="215" t="str">
        <f t="shared" si="0"/>
        <v/>
      </c>
      <c r="G156" s="215" t="str">
        <f t="shared" si="47"/>
        <v/>
      </c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17" t="str">
        <f>IFERROR(VLOOKUP('2nd Run'!I156,$AB$3:$AC$7,2,TRUE),"")</f>
        <v/>
      </c>
      <c r="V156" s="218" t="str">
        <f>IFERROR(IF(U156=$V$1,'2nd Run'!I156,""),"")</f>
        <v/>
      </c>
      <c r="W156" s="218" t="str">
        <f>IFERROR(IF(U156=$W$1,'2nd Run'!I156,""),"")</f>
        <v/>
      </c>
      <c r="X156" s="218" t="str">
        <f>IFERROR(IF(U156=$X$1,'2nd Run'!I156,""),"")</f>
        <v/>
      </c>
      <c r="Y156" s="218" t="str">
        <f>IFERROR(IF($U156=$Y$1,'2nd Run'!I156,""),"")</f>
        <v/>
      </c>
      <c r="Z156" s="218" t="str">
        <f>IFERROR(IF(U156=$Z$1,'2nd Run'!I156,""),"")</f>
        <v/>
      </c>
      <c r="AA156" s="19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</row>
    <row r="157" spans="1:46" ht="15.75" customHeight="1">
      <c r="A157" s="212" t="str">
        <f>IF(B157="","",Draw!AA157)</f>
        <v/>
      </c>
      <c r="B157" s="213" t="str">
        <f>IFERROR(Draw!AB157,"")</f>
        <v/>
      </c>
      <c r="C157" s="213" t="str">
        <f>IFERROR(Draw!AC157,"")</f>
        <v/>
      </c>
      <c r="D157" s="242"/>
      <c r="E157" s="207">
        <v>1.5599999999999999E-7</v>
      </c>
      <c r="F157" s="215" t="str">
        <f t="shared" si="0"/>
        <v/>
      </c>
      <c r="G157" s="215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17" t="str">
        <f>IFERROR(VLOOKUP('2nd Run'!I157,$AB$3:$AC$7,2,TRUE),"")</f>
        <v/>
      </c>
      <c r="V157" s="218" t="str">
        <f>IFERROR(IF(U157=$V$1,'2nd Run'!I157,""),"")</f>
        <v/>
      </c>
      <c r="W157" s="218" t="str">
        <f>IFERROR(IF(U157=$W$1,'2nd Run'!I157,""),"")</f>
        <v/>
      </c>
      <c r="X157" s="218" t="str">
        <f>IFERROR(IF(U157=$X$1,'2nd Run'!I157,""),"")</f>
        <v/>
      </c>
      <c r="Y157" s="218" t="str">
        <f>IFERROR(IF($U157=$Y$1,'2nd Run'!I157,""),"")</f>
        <v/>
      </c>
      <c r="Z157" s="218" t="str">
        <f>IFERROR(IF(U157=$Z$1,'2nd Run'!I157,""),"")</f>
        <v/>
      </c>
      <c r="AA157" s="19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</row>
    <row r="158" spans="1:46" ht="15.75" customHeight="1">
      <c r="A158" s="212" t="str">
        <f>IF(B158="","",Draw!AA158)</f>
        <v/>
      </c>
      <c r="B158" s="213" t="str">
        <f>IFERROR(Draw!AB158,"")</f>
        <v/>
      </c>
      <c r="C158" s="213" t="str">
        <f>IFERROR(Draw!AC158,"")</f>
        <v/>
      </c>
      <c r="D158" s="247"/>
      <c r="E158" s="207">
        <v>1.5699999999999999E-7</v>
      </c>
      <c r="F158" s="215" t="str">
        <f t="shared" si="0"/>
        <v/>
      </c>
      <c r="G158" s="215" t="str">
        <f t="shared" ref="G158:G162" si="48">IF(OR(AND(D158&gt;1,D158&lt;1050),D158="nt",D158="",D158="scratch"),"","Not a valid input")</f>
        <v/>
      </c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17" t="str">
        <f>IFERROR(VLOOKUP('2nd Run'!I158,$AB$3:$AC$7,2,TRUE),"")</f>
        <v/>
      </c>
      <c r="V158" s="218" t="str">
        <f>IFERROR(IF(U158=$V$1,'2nd Run'!I158,""),"")</f>
        <v/>
      </c>
      <c r="W158" s="218" t="str">
        <f>IFERROR(IF(U158=$W$1,'2nd Run'!I158,""),"")</f>
        <v/>
      </c>
      <c r="X158" s="218" t="str">
        <f>IFERROR(IF(U158=$X$1,'2nd Run'!I158,""),"")</f>
        <v/>
      </c>
      <c r="Y158" s="218" t="str">
        <f>IFERROR(IF($U158=$Y$1,'2nd Run'!I158,""),"")</f>
        <v/>
      </c>
      <c r="Z158" s="218" t="str">
        <f>IFERROR(IF(U158=$Z$1,'2nd Run'!I158,""),"")</f>
        <v/>
      </c>
      <c r="AA158" s="19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</row>
    <row r="159" spans="1:46" ht="15.75" customHeight="1">
      <c r="A159" s="212" t="str">
        <f>IF(B159="","",Draw!AA159)</f>
        <v/>
      </c>
      <c r="B159" s="213" t="str">
        <f>IFERROR(Draw!AB159,"")</f>
        <v/>
      </c>
      <c r="C159" s="213" t="str">
        <f>IFERROR(Draw!AC159,"")</f>
        <v/>
      </c>
      <c r="D159" s="222"/>
      <c r="E159" s="207">
        <v>1.5800000000000001E-7</v>
      </c>
      <c r="F159" s="215" t="str">
        <f t="shared" si="0"/>
        <v/>
      </c>
      <c r="G159" s="215" t="str">
        <f t="shared" si="48"/>
        <v/>
      </c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17" t="str">
        <f>IFERROR(VLOOKUP('2nd Run'!I159,$AB$3:$AC$7,2,TRUE),"")</f>
        <v/>
      </c>
      <c r="V159" s="218" t="str">
        <f>IFERROR(IF(U159=$V$1,'2nd Run'!I159,""),"")</f>
        <v/>
      </c>
      <c r="W159" s="218" t="str">
        <f>IFERROR(IF(U159=$W$1,'2nd Run'!I159,""),"")</f>
        <v/>
      </c>
      <c r="X159" s="218" t="str">
        <f>IFERROR(IF(U159=$X$1,'2nd Run'!I159,""),"")</f>
        <v/>
      </c>
      <c r="Y159" s="218" t="str">
        <f>IFERROR(IF($U159=$Y$1,'2nd Run'!I159,""),"")</f>
        <v/>
      </c>
      <c r="Z159" s="218" t="str">
        <f>IFERROR(IF(U159=$Z$1,'2nd Run'!I159,""),"")</f>
        <v/>
      </c>
      <c r="AA159" s="19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</row>
    <row r="160" spans="1:46" ht="15.75" customHeight="1">
      <c r="A160" s="212" t="str">
        <f>IF(B160="","",Draw!AA160)</f>
        <v/>
      </c>
      <c r="B160" s="213" t="str">
        <f>IFERROR(Draw!AB160,"")</f>
        <v/>
      </c>
      <c r="C160" s="213" t="str">
        <f>IFERROR(Draw!AC160,"")</f>
        <v/>
      </c>
      <c r="D160" s="222"/>
      <c r="E160" s="207">
        <v>1.5900000000000001E-7</v>
      </c>
      <c r="F160" s="215" t="str">
        <f t="shared" si="0"/>
        <v/>
      </c>
      <c r="G160" s="215" t="str">
        <f t="shared" si="48"/>
        <v/>
      </c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17" t="str">
        <f>IFERROR(VLOOKUP('2nd Run'!I160,$AB$3:$AC$7,2,TRUE),"")</f>
        <v/>
      </c>
      <c r="V160" s="218" t="str">
        <f>IFERROR(IF(U160=$V$1,'2nd Run'!I160,""),"")</f>
        <v/>
      </c>
      <c r="W160" s="218" t="str">
        <f>IFERROR(IF(U160=$W$1,'2nd Run'!I160,""),"")</f>
        <v/>
      </c>
      <c r="X160" s="218" t="str">
        <f>IFERROR(IF(U160=$X$1,'2nd Run'!I160,""),"")</f>
        <v/>
      </c>
      <c r="Y160" s="218" t="str">
        <f>IFERROR(IF($U160=$Y$1,'2nd Run'!I160,""),"")</f>
        <v/>
      </c>
      <c r="Z160" s="218" t="str">
        <f>IFERROR(IF(U160=$Z$1,'2nd Run'!I160,""),"")</f>
        <v/>
      </c>
      <c r="AA160" s="19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</row>
    <row r="161" spans="1:46" ht="15.75" customHeight="1">
      <c r="A161" s="212" t="str">
        <f>IF(B161="","",Draw!AA161)</f>
        <v/>
      </c>
      <c r="B161" s="213" t="str">
        <f>IFERROR(Draw!AB161,"")</f>
        <v/>
      </c>
      <c r="C161" s="213" t="str">
        <f>IFERROR(Draw!AC161,"")</f>
        <v/>
      </c>
      <c r="D161" s="222"/>
      <c r="E161" s="207">
        <v>1.6E-7</v>
      </c>
      <c r="F161" s="215" t="str">
        <f t="shared" si="0"/>
        <v/>
      </c>
      <c r="G161" s="215" t="str">
        <f t="shared" si="48"/>
        <v/>
      </c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17" t="str">
        <f>IFERROR(VLOOKUP('2nd Run'!I161,$AB$3:$AC$7,2,TRUE),"")</f>
        <v/>
      </c>
      <c r="V161" s="218" t="str">
        <f>IFERROR(IF(U161=$V$1,'2nd Run'!I161,""),"")</f>
        <v/>
      </c>
      <c r="W161" s="218" t="str">
        <f>IFERROR(IF(U161=$W$1,'2nd Run'!I161,""),"")</f>
        <v/>
      </c>
      <c r="X161" s="218" t="str">
        <f>IFERROR(IF(U161=$X$1,'2nd Run'!I161,""),"")</f>
        <v/>
      </c>
      <c r="Y161" s="218" t="str">
        <f>IFERROR(IF($U161=$Y$1,'2nd Run'!I161,""),"")</f>
        <v/>
      </c>
      <c r="Z161" s="218" t="str">
        <f>IFERROR(IF(U161=$Z$1,'2nd Run'!I161,""),"")</f>
        <v/>
      </c>
      <c r="AA161" s="19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</row>
    <row r="162" spans="1:46" ht="15.75" customHeight="1">
      <c r="A162" s="212" t="str">
        <f>IF(B162="","",Draw!AA162)</f>
        <v/>
      </c>
      <c r="B162" s="213" t="str">
        <f>IFERROR(Draw!AB162,"")</f>
        <v/>
      </c>
      <c r="C162" s="213" t="str">
        <f>IFERROR(Draw!AC162,"")</f>
        <v/>
      </c>
      <c r="D162" s="240"/>
      <c r="E162" s="207">
        <v>1.61E-7</v>
      </c>
      <c r="F162" s="215" t="str">
        <f t="shared" si="0"/>
        <v/>
      </c>
      <c r="G162" s="215" t="str">
        <f t="shared" si="48"/>
        <v/>
      </c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17" t="str">
        <f>IFERROR(VLOOKUP('2nd Run'!I162,$AB$3:$AC$7,2,TRUE),"")</f>
        <v/>
      </c>
      <c r="V162" s="218" t="str">
        <f>IFERROR(IF(U162=$V$1,'2nd Run'!I162,""),"")</f>
        <v/>
      </c>
      <c r="W162" s="218" t="str">
        <f>IFERROR(IF(U162=$W$1,'2nd Run'!I162,""),"")</f>
        <v/>
      </c>
      <c r="X162" s="218" t="str">
        <f>IFERROR(IF(U162=$X$1,'2nd Run'!I162,""),"")</f>
        <v/>
      </c>
      <c r="Y162" s="218" t="str">
        <f>IFERROR(IF($U162=$Y$1,'2nd Run'!I162,""),"")</f>
        <v/>
      </c>
      <c r="Z162" s="218" t="str">
        <f>IFERROR(IF(U162=$Z$1,'2nd Run'!I162,""),"")</f>
        <v/>
      </c>
      <c r="AA162" s="19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</row>
    <row r="163" spans="1:46" ht="15.75" customHeight="1">
      <c r="A163" s="212" t="str">
        <f>IF(B163="","",Draw!AA163)</f>
        <v/>
      </c>
      <c r="B163" s="213" t="str">
        <f>IFERROR(Draw!AB163,"")</f>
        <v/>
      </c>
      <c r="C163" s="213" t="str">
        <f>IFERROR(Draw!AC163,"")</f>
        <v/>
      </c>
      <c r="D163" s="242"/>
      <c r="E163" s="207">
        <v>1.6199999999999999E-7</v>
      </c>
      <c r="F163" s="215" t="str">
        <f t="shared" si="0"/>
        <v/>
      </c>
      <c r="G163" s="215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17" t="str">
        <f>IFERROR(VLOOKUP('2nd Run'!I163,$AB$3:$AC$7,2,TRUE),"")</f>
        <v/>
      </c>
      <c r="V163" s="218" t="str">
        <f>IFERROR(IF(U163=$V$1,'2nd Run'!I163,""),"")</f>
        <v/>
      </c>
      <c r="W163" s="218" t="str">
        <f>IFERROR(IF(U163=$W$1,'2nd Run'!I163,""),"")</f>
        <v/>
      </c>
      <c r="X163" s="218" t="str">
        <f>IFERROR(IF(U163=$X$1,'2nd Run'!I163,""),"")</f>
        <v/>
      </c>
      <c r="Y163" s="218" t="str">
        <f>IFERROR(IF($U163=$Y$1,'2nd Run'!I163,""),"")</f>
        <v/>
      </c>
      <c r="Z163" s="218" t="str">
        <f>IFERROR(IF(U163=$Z$1,'2nd Run'!I163,""),"")</f>
        <v/>
      </c>
      <c r="AA163" s="19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</row>
    <row r="164" spans="1:46" ht="15.75" customHeight="1">
      <c r="A164" s="212" t="str">
        <f>IF(B164="","",Draw!AA164)</f>
        <v/>
      </c>
      <c r="B164" s="213" t="str">
        <f>IFERROR(Draw!AB164,"")</f>
        <v/>
      </c>
      <c r="C164" s="213" t="str">
        <f>IFERROR(Draw!AC164,"")</f>
        <v/>
      </c>
      <c r="D164" s="247"/>
      <c r="E164" s="207">
        <v>1.6299999999999999E-7</v>
      </c>
      <c r="F164" s="215" t="str">
        <f t="shared" si="0"/>
        <v/>
      </c>
      <c r="G164" s="215" t="str">
        <f t="shared" ref="G164:G168" si="49">IF(OR(AND(D164&gt;1,D164&lt;1050),D164="nt",D164="",D164="scratch"),"","Not a valid input")</f>
        <v/>
      </c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17" t="str">
        <f>IFERROR(VLOOKUP('2nd Run'!I164,$AB$3:$AC$7,2,TRUE),"")</f>
        <v/>
      </c>
      <c r="V164" s="218" t="str">
        <f>IFERROR(IF(U164=$V$1,'2nd Run'!I164,""),"")</f>
        <v/>
      </c>
      <c r="W164" s="218" t="str">
        <f>IFERROR(IF(U164=$W$1,'2nd Run'!I164,""),"")</f>
        <v/>
      </c>
      <c r="X164" s="218" t="str">
        <f>IFERROR(IF(U164=$X$1,'2nd Run'!I164,""),"")</f>
        <v/>
      </c>
      <c r="Y164" s="218" t="str">
        <f>IFERROR(IF($U164=$Y$1,'2nd Run'!I164,""),"")</f>
        <v/>
      </c>
      <c r="Z164" s="218" t="str">
        <f>IFERROR(IF(U164=$Z$1,'2nd Run'!I164,""),"")</f>
        <v/>
      </c>
      <c r="AA164" s="19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</row>
    <row r="165" spans="1:46" ht="15.75" customHeight="1">
      <c r="A165" s="212" t="str">
        <f>IF(B165="","",Draw!AA165)</f>
        <v/>
      </c>
      <c r="B165" s="213" t="str">
        <f>IFERROR(Draw!AB165,"")</f>
        <v/>
      </c>
      <c r="C165" s="213" t="str">
        <f>IFERROR(Draw!AC165,"")</f>
        <v/>
      </c>
      <c r="D165" s="222"/>
      <c r="E165" s="207">
        <v>1.6400000000000001E-7</v>
      </c>
      <c r="F165" s="215" t="str">
        <f t="shared" si="0"/>
        <v/>
      </c>
      <c r="G165" s="215" t="str">
        <f t="shared" si="49"/>
        <v/>
      </c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17" t="str">
        <f>IFERROR(VLOOKUP('2nd Run'!I165,$AB$3:$AC$7,2,TRUE),"")</f>
        <v/>
      </c>
      <c r="V165" s="218" t="str">
        <f>IFERROR(IF(U165=$V$1,'2nd Run'!I165,""),"")</f>
        <v/>
      </c>
      <c r="W165" s="218" t="str">
        <f>IFERROR(IF(U165=$W$1,'2nd Run'!I165,""),"")</f>
        <v/>
      </c>
      <c r="X165" s="218" t="str">
        <f>IFERROR(IF(U165=$X$1,'2nd Run'!I165,""),"")</f>
        <v/>
      </c>
      <c r="Y165" s="218" t="str">
        <f>IFERROR(IF($U165=$Y$1,'2nd Run'!I165,""),"")</f>
        <v/>
      </c>
      <c r="Z165" s="218" t="str">
        <f>IFERROR(IF(U165=$Z$1,'2nd Run'!I165,""),"")</f>
        <v/>
      </c>
      <c r="AA165" s="19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</row>
    <row r="166" spans="1:46" ht="15.75" customHeight="1">
      <c r="A166" s="212" t="str">
        <f>IF(B166="","",Draw!AA166)</f>
        <v/>
      </c>
      <c r="B166" s="213" t="str">
        <f>IFERROR(Draw!AB166,"")</f>
        <v/>
      </c>
      <c r="C166" s="213" t="str">
        <f>IFERROR(Draw!AC166,"")</f>
        <v/>
      </c>
      <c r="D166" s="222"/>
      <c r="E166" s="207">
        <v>1.6500000000000001E-7</v>
      </c>
      <c r="F166" s="215" t="str">
        <f t="shared" si="0"/>
        <v/>
      </c>
      <c r="G166" s="215" t="str">
        <f t="shared" si="49"/>
        <v/>
      </c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17" t="str">
        <f>IFERROR(VLOOKUP('2nd Run'!I166,$AB$3:$AC$7,2,TRUE),"")</f>
        <v/>
      </c>
      <c r="V166" s="218" t="str">
        <f>IFERROR(IF(U166=$V$1,'2nd Run'!I166,""),"")</f>
        <v/>
      </c>
      <c r="W166" s="218" t="str">
        <f>IFERROR(IF(U166=$W$1,'2nd Run'!I166,""),"")</f>
        <v/>
      </c>
      <c r="X166" s="218" t="str">
        <f>IFERROR(IF(U166=$X$1,'2nd Run'!I166,""),"")</f>
        <v/>
      </c>
      <c r="Y166" s="218" t="str">
        <f>IFERROR(IF($U166=$Y$1,'2nd Run'!I166,""),"")</f>
        <v/>
      </c>
      <c r="Z166" s="218" t="str">
        <f>IFERROR(IF(U166=$Z$1,'2nd Run'!I166,""),"")</f>
        <v/>
      </c>
      <c r="AA166" s="19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</row>
    <row r="167" spans="1:46" ht="15.75" customHeight="1">
      <c r="A167" s="212" t="str">
        <f>IF(B167="","",Draw!AA167)</f>
        <v/>
      </c>
      <c r="B167" s="213" t="str">
        <f>IFERROR(Draw!AB167,"")</f>
        <v/>
      </c>
      <c r="C167" s="213" t="str">
        <f>IFERROR(Draw!AC167,"")</f>
        <v/>
      </c>
      <c r="D167" s="222"/>
      <c r="E167" s="207">
        <v>1.66E-7</v>
      </c>
      <c r="F167" s="215" t="str">
        <f t="shared" si="0"/>
        <v/>
      </c>
      <c r="G167" s="215" t="str">
        <f t="shared" si="49"/>
        <v/>
      </c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17" t="str">
        <f>IFERROR(VLOOKUP('2nd Run'!I167,$AB$3:$AC$7,2,TRUE),"")</f>
        <v/>
      </c>
      <c r="V167" s="218" t="str">
        <f>IFERROR(IF(U167=$V$1,'2nd Run'!I167,""),"")</f>
        <v/>
      </c>
      <c r="W167" s="218" t="str">
        <f>IFERROR(IF(U167=$W$1,'2nd Run'!I167,""),"")</f>
        <v/>
      </c>
      <c r="X167" s="218" t="str">
        <f>IFERROR(IF(U167=$X$1,'2nd Run'!I167,""),"")</f>
        <v/>
      </c>
      <c r="Y167" s="218" t="str">
        <f>IFERROR(IF($U167=$Y$1,'2nd Run'!I167,""),"")</f>
        <v/>
      </c>
      <c r="Z167" s="218" t="str">
        <f>IFERROR(IF(U167=$Z$1,'2nd Run'!I167,""),"")</f>
        <v/>
      </c>
      <c r="AA167" s="19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</row>
    <row r="168" spans="1:46" ht="15.75" customHeight="1">
      <c r="A168" s="212" t="str">
        <f>IF(B168="","",Draw!AA168)</f>
        <v/>
      </c>
      <c r="B168" s="213" t="str">
        <f>IFERROR(Draw!AB168,"")</f>
        <v/>
      </c>
      <c r="C168" s="213" t="str">
        <f>IFERROR(Draw!AC168,"")</f>
        <v/>
      </c>
      <c r="D168" s="240"/>
      <c r="E168" s="207">
        <v>1.67E-7</v>
      </c>
      <c r="F168" s="215" t="str">
        <f t="shared" si="0"/>
        <v/>
      </c>
      <c r="G168" s="215" t="str">
        <f t="shared" si="49"/>
        <v/>
      </c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17" t="str">
        <f>IFERROR(VLOOKUP('2nd Run'!I168,$AB$3:$AC$7,2,TRUE),"")</f>
        <v/>
      </c>
      <c r="V168" s="218" t="str">
        <f>IFERROR(IF(U168=$V$1,'2nd Run'!I168,""),"")</f>
        <v/>
      </c>
      <c r="W168" s="218" t="str">
        <f>IFERROR(IF(U168=$W$1,'2nd Run'!I168,""),"")</f>
        <v/>
      </c>
      <c r="X168" s="218" t="str">
        <f>IFERROR(IF(U168=$X$1,'2nd Run'!I168,""),"")</f>
        <v/>
      </c>
      <c r="Y168" s="218" t="str">
        <f>IFERROR(IF($U168=$Y$1,'2nd Run'!I168,""),"")</f>
        <v/>
      </c>
      <c r="Z168" s="218" t="str">
        <f>IFERROR(IF(U168=$Z$1,'2nd Run'!I168,""),"")</f>
        <v/>
      </c>
      <c r="AA168" s="19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</row>
    <row r="169" spans="1:46" ht="15.75" customHeight="1">
      <c r="A169" s="212" t="str">
        <f>IF(B169="","",Draw!AA169)</f>
        <v/>
      </c>
      <c r="B169" s="213" t="str">
        <f>IFERROR(Draw!AB169,"")</f>
        <v/>
      </c>
      <c r="C169" s="213" t="str">
        <f>IFERROR(Draw!AC169,"")</f>
        <v/>
      </c>
      <c r="D169" s="242"/>
      <c r="E169" s="207">
        <v>1.68E-7</v>
      </c>
      <c r="F169" s="215" t="str">
        <f t="shared" si="0"/>
        <v/>
      </c>
      <c r="G169" s="215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17" t="str">
        <f>IFERROR(VLOOKUP('2nd Run'!I169,$AB$3:$AC$7,2,TRUE),"")</f>
        <v/>
      </c>
      <c r="V169" s="218" t="str">
        <f>IFERROR(IF(U169=$V$1,'2nd Run'!I169,""),"")</f>
        <v/>
      </c>
      <c r="W169" s="218" t="str">
        <f>IFERROR(IF(U169=$W$1,'2nd Run'!I169,""),"")</f>
        <v/>
      </c>
      <c r="X169" s="218" t="str">
        <f>IFERROR(IF(U169=$X$1,'2nd Run'!I169,""),"")</f>
        <v/>
      </c>
      <c r="Y169" s="218" t="str">
        <f>IFERROR(IF($U169=$Y$1,'2nd Run'!I169,""),"")</f>
        <v/>
      </c>
      <c r="Z169" s="218" t="str">
        <f>IFERROR(IF(U169=$Z$1,'2nd Run'!I169,""),"")</f>
        <v/>
      </c>
      <c r="AA169" s="19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</row>
    <row r="170" spans="1:46" ht="15.75" customHeight="1">
      <c r="A170" s="212" t="str">
        <f>IF(B170="","",Draw!AA170)</f>
        <v/>
      </c>
      <c r="B170" s="213" t="str">
        <f>IFERROR(Draw!AB170,"")</f>
        <v/>
      </c>
      <c r="C170" s="213" t="str">
        <f>IFERROR(Draw!AC170,"")</f>
        <v/>
      </c>
      <c r="D170" s="247"/>
      <c r="E170" s="207">
        <v>1.6899999999999999E-7</v>
      </c>
      <c r="F170" s="215" t="str">
        <f t="shared" si="0"/>
        <v/>
      </c>
      <c r="G170" s="215" t="str">
        <f t="shared" ref="G170:G174" si="50">IF(OR(AND(D170&gt;1,D170&lt;1050),D170="nt",D170="",D170="scratch"),"","Not a valid input")</f>
        <v/>
      </c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17" t="str">
        <f>IFERROR(VLOOKUP('2nd Run'!I170,$AB$3:$AC$7,2,TRUE),"")</f>
        <v/>
      </c>
      <c r="V170" s="218" t="str">
        <f>IFERROR(IF(U170=$V$1,'2nd Run'!I170,""),"")</f>
        <v/>
      </c>
      <c r="W170" s="218" t="str">
        <f>IFERROR(IF(U170=$W$1,'2nd Run'!I170,""),"")</f>
        <v/>
      </c>
      <c r="X170" s="218" t="str">
        <f>IFERROR(IF(U170=$X$1,'2nd Run'!I170,""),"")</f>
        <v/>
      </c>
      <c r="Y170" s="218" t="str">
        <f>IFERROR(IF($U170=$Y$1,'2nd Run'!I170,""),"")</f>
        <v/>
      </c>
      <c r="Z170" s="218" t="str">
        <f>IFERROR(IF(U170=$Z$1,'2nd Run'!I170,""),"")</f>
        <v/>
      </c>
      <c r="AA170" s="19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</row>
    <row r="171" spans="1:46" ht="15.75" customHeight="1">
      <c r="A171" s="212" t="str">
        <f>IF(B171="","",Draw!AA171)</f>
        <v/>
      </c>
      <c r="B171" s="213" t="str">
        <f>IFERROR(Draw!AB171,"")</f>
        <v/>
      </c>
      <c r="C171" s="213" t="str">
        <f>IFERROR(Draw!AC171,"")</f>
        <v/>
      </c>
      <c r="D171" s="222"/>
      <c r="E171" s="207">
        <v>1.6999999999999999E-7</v>
      </c>
      <c r="F171" s="215" t="str">
        <f t="shared" si="0"/>
        <v/>
      </c>
      <c r="G171" s="215" t="str">
        <f t="shared" si="50"/>
        <v/>
      </c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17" t="str">
        <f>IFERROR(VLOOKUP('2nd Run'!I171,$AB$3:$AC$7,2,TRUE),"")</f>
        <v/>
      </c>
      <c r="V171" s="218" t="str">
        <f>IFERROR(IF(U171=$V$1,'2nd Run'!I171,""),"")</f>
        <v/>
      </c>
      <c r="W171" s="218" t="str">
        <f>IFERROR(IF(U171=$W$1,'2nd Run'!I171,""),"")</f>
        <v/>
      </c>
      <c r="X171" s="218" t="str">
        <f>IFERROR(IF(U171=$X$1,'2nd Run'!I171,""),"")</f>
        <v/>
      </c>
      <c r="Y171" s="218" t="str">
        <f>IFERROR(IF($U171=$Y$1,'2nd Run'!I171,""),"")</f>
        <v/>
      </c>
      <c r="Z171" s="218" t="str">
        <f>IFERROR(IF(U171=$Z$1,'2nd Run'!I171,""),"")</f>
        <v/>
      </c>
      <c r="AA171" s="19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</row>
    <row r="172" spans="1:46" ht="15.75" customHeight="1">
      <c r="A172" s="212" t="str">
        <f>IF(B172="","",Draw!AA172)</f>
        <v/>
      </c>
      <c r="B172" s="213" t="str">
        <f>IFERROR(Draw!AB172,"")</f>
        <v/>
      </c>
      <c r="C172" s="213" t="str">
        <f>IFERROR(Draw!AC172,"")</f>
        <v/>
      </c>
      <c r="D172" s="222"/>
      <c r="E172" s="207">
        <v>1.7100000000000001E-7</v>
      </c>
      <c r="F172" s="215" t="str">
        <f t="shared" si="0"/>
        <v/>
      </c>
      <c r="G172" s="215" t="str">
        <f t="shared" si="50"/>
        <v/>
      </c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17" t="str">
        <f>IFERROR(VLOOKUP('2nd Run'!I172,$AB$3:$AC$7,2,TRUE),"")</f>
        <v/>
      </c>
      <c r="V172" s="218" t="str">
        <f>IFERROR(IF(U172=$V$1,'2nd Run'!I172,""),"")</f>
        <v/>
      </c>
      <c r="W172" s="218" t="str">
        <f>IFERROR(IF(U172=$W$1,'2nd Run'!I172,""),"")</f>
        <v/>
      </c>
      <c r="X172" s="218" t="str">
        <f>IFERROR(IF(U172=$X$1,'2nd Run'!I172,""),"")</f>
        <v/>
      </c>
      <c r="Y172" s="218" t="str">
        <f>IFERROR(IF($U172=$Y$1,'2nd Run'!I172,""),"")</f>
        <v/>
      </c>
      <c r="Z172" s="218" t="str">
        <f>IFERROR(IF(U172=$Z$1,'2nd Run'!I172,""),"")</f>
        <v/>
      </c>
      <c r="AA172" s="19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</row>
    <row r="173" spans="1:46" ht="15.75" customHeight="1">
      <c r="A173" s="212" t="str">
        <f>IF(B173="","",Draw!AA173)</f>
        <v/>
      </c>
      <c r="B173" s="213" t="str">
        <f>IFERROR(Draw!AB173,"")</f>
        <v/>
      </c>
      <c r="C173" s="213" t="str">
        <f>IFERROR(Draw!AC173,"")</f>
        <v/>
      </c>
      <c r="D173" s="222"/>
      <c r="E173" s="207">
        <v>1.72E-7</v>
      </c>
      <c r="F173" s="215" t="str">
        <f t="shared" si="0"/>
        <v/>
      </c>
      <c r="G173" s="215" t="str">
        <f t="shared" si="50"/>
        <v/>
      </c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17" t="str">
        <f>IFERROR(VLOOKUP('2nd Run'!I173,$AB$3:$AC$7,2,TRUE),"")</f>
        <v/>
      </c>
      <c r="V173" s="218" t="str">
        <f>IFERROR(IF(U173=$V$1,'2nd Run'!I173,""),"")</f>
        <v/>
      </c>
      <c r="W173" s="218" t="str">
        <f>IFERROR(IF(U173=$W$1,'2nd Run'!I173,""),"")</f>
        <v/>
      </c>
      <c r="X173" s="218" t="str">
        <f>IFERROR(IF(U173=$X$1,'2nd Run'!I173,""),"")</f>
        <v/>
      </c>
      <c r="Y173" s="218" t="str">
        <f>IFERROR(IF($U173=$Y$1,'2nd Run'!I173,""),"")</f>
        <v/>
      </c>
      <c r="Z173" s="218" t="str">
        <f>IFERROR(IF(U173=$Z$1,'2nd Run'!I173,""),"")</f>
        <v/>
      </c>
      <c r="AA173" s="19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</row>
    <row r="174" spans="1:46" ht="15.75" customHeight="1">
      <c r="A174" s="212" t="str">
        <f>IF(B174="","",Draw!AA174)</f>
        <v/>
      </c>
      <c r="B174" s="213" t="str">
        <f>IFERROR(Draw!AB174,"")</f>
        <v/>
      </c>
      <c r="C174" s="213" t="str">
        <f>IFERROR(Draw!AC174,"")</f>
        <v/>
      </c>
      <c r="D174" s="240"/>
      <c r="E174" s="207">
        <v>1.73E-7</v>
      </c>
      <c r="F174" s="215" t="str">
        <f t="shared" si="0"/>
        <v/>
      </c>
      <c r="G174" s="215" t="str">
        <f t="shared" si="50"/>
        <v/>
      </c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17" t="str">
        <f>IFERROR(VLOOKUP('2nd Run'!I174,$AB$3:$AC$7,2,TRUE),"")</f>
        <v/>
      </c>
      <c r="V174" s="218" t="str">
        <f>IFERROR(IF(U174=$V$1,'2nd Run'!I174,""),"")</f>
        <v/>
      </c>
      <c r="W174" s="218" t="str">
        <f>IFERROR(IF(U174=$W$1,'2nd Run'!I174,""),"")</f>
        <v/>
      </c>
      <c r="X174" s="218" t="str">
        <f>IFERROR(IF(U174=$X$1,'2nd Run'!I174,""),"")</f>
        <v/>
      </c>
      <c r="Y174" s="218" t="str">
        <f>IFERROR(IF($U174=$Y$1,'2nd Run'!I174,""),"")</f>
        <v/>
      </c>
      <c r="Z174" s="218" t="str">
        <f>IFERROR(IF(U174=$Z$1,'2nd Run'!I174,""),"")</f>
        <v/>
      </c>
      <c r="AA174" s="19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</row>
    <row r="175" spans="1:46" ht="15.75" customHeight="1">
      <c r="A175" s="212" t="str">
        <f>IF(B175="","",Draw!AA175)</f>
        <v/>
      </c>
      <c r="B175" s="213" t="str">
        <f>IFERROR(Draw!AB175,"")</f>
        <v/>
      </c>
      <c r="C175" s="213" t="str">
        <f>IFERROR(Draw!AC175,"")</f>
        <v/>
      </c>
      <c r="D175" s="242"/>
      <c r="E175" s="207">
        <v>1.74E-7</v>
      </c>
      <c r="F175" s="215" t="str">
        <f t="shared" si="0"/>
        <v/>
      </c>
      <c r="G175" s="215"/>
      <c r="H175" s="208"/>
      <c r="I175" s="208"/>
      <c r="J175" s="208"/>
      <c r="K175" s="208"/>
      <c r="L175" s="208"/>
      <c r="M175" s="208"/>
      <c r="N175" s="208"/>
      <c r="O175" s="208"/>
      <c r="P175" s="208"/>
      <c r="Q175" s="208"/>
      <c r="R175" s="208"/>
      <c r="S175" s="208"/>
      <c r="T175" s="208"/>
      <c r="U175" s="217" t="str">
        <f>IFERROR(VLOOKUP('2nd Run'!I175,$AB$3:$AC$7,2,TRUE),"")</f>
        <v/>
      </c>
      <c r="V175" s="218" t="str">
        <f>IFERROR(IF(U175=$V$1,'2nd Run'!I175,""),"")</f>
        <v/>
      </c>
      <c r="W175" s="218" t="str">
        <f>IFERROR(IF(U175=$W$1,'2nd Run'!I175,""),"")</f>
        <v/>
      </c>
      <c r="X175" s="218" t="str">
        <f>IFERROR(IF(U175=$X$1,'2nd Run'!I175,""),"")</f>
        <v/>
      </c>
      <c r="Y175" s="218" t="str">
        <f>IFERROR(IF($U175=$Y$1,'2nd Run'!I175,""),"")</f>
        <v/>
      </c>
      <c r="Z175" s="218" t="str">
        <f>IFERROR(IF(U175=$Z$1,'2nd Run'!I175,""),"")</f>
        <v/>
      </c>
      <c r="AA175" s="19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</row>
    <row r="176" spans="1:46" ht="15.75" customHeight="1">
      <c r="A176" s="212" t="str">
        <f>IF(B176="","",Draw!AA176)</f>
        <v/>
      </c>
      <c r="B176" s="213" t="str">
        <f>IFERROR(Draw!AB176,"")</f>
        <v/>
      </c>
      <c r="C176" s="213" t="str">
        <f>IFERROR(Draw!AC176,"")</f>
        <v/>
      </c>
      <c r="D176" s="247"/>
      <c r="E176" s="207">
        <v>1.7499999999999999E-7</v>
      </c>
      <c r="F176" s="215" t="str">
        <f t="shared" si="0"/>
        <v/>
      </c>
      <c r="G176" s="215" t="str">
        <f t="shared" ref="G176:G180" si="51">IF(OR(AND(D176&gt;1,D176&lt;1050),D176="nt",D176="",D176="scratch"),"","Not a valid input")</f>
        <v/>
      </c>
      <c r="H176" s="208"/>
      <c r="I176" s="208"/>
      <c r="J176" s="208"/>
      <c r="K176" s="208"/>
      <c r="L176" s="208"/>
      <c r="M176" s="208"/>
      <c r="N176" s="208"/>
      <c r="O176" s="208"/>
      <c r="P176" s="208"/>
      <c r="Q176" s="208"/>
      <c r="R176" s="208"/>
      <c r="S176" s="208"/>
      <c r="T176" s="208"/>
      <c r="U176" s="217" t="str">
        <f>IFERROR(VLOOKUP('2nd Run'!I176,$AB$3:$AC$7,2,TRUE),"")</f>
        <v/>
      </c>
      <c r="V176" s="218" t="str">
        <f>IFERROR(IF(U176=$V$1,'2nd Run'!I176,""),"")</f>
        <v/>
      </c>
      <c r="W176" s="218" t="str">
        <f>IFERROR(IF(U176=$W$1,'2nd Run'!I176,""),"")</f>
        <v/>
      </c>
      <c r="X176" s="218" t="str">
        <f>IFERROR(IF(U176=$X$1,'2nd Run'!I176,""),"")</f>
        <v/>
      </c>
      <c r="Y176" s="218" t="str">
        <f>IFERROR(IF($U176=$Y$1,'2nd Run'!I176,""),"")</f>
        <v/>
      </c>
      <c r="Z176" s="218" t="str">
        <f>IFERROR(IF(U176=$Z$1,'2nd Run'!I176,""),"")</f>
        <v/>
      </c>
      <c r="AA176" s="19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</row>
    <row r="177" spans="1:46" ht="15.75" customHeight="1">
      <c r="A177" s="212" t="str">
        <f>IF(B177="","",Draw!AA177)</f>
        <v/>
      </c>
      <c r="B177" s="213" t="str">
        <f>IFERROR(Draw!AB177,"")</f>
        <v/>
      </c>
      <c r="C177" s="213" t="str">
        <f>IFERROR(Draw!AC177,"")</f>
        <v/>
      </c>
      <c r="D177" s="222"/>
      <c r="E177" s="207">
        <v>1.7599999999999999E-7</v>
      </c>
      <c r="F177" s="215" t="str">
        <f t="shared" si="0"/>
        <v/>
      </c>
      <c r="G177" s="215" t="str">
        <f t="shared" si="51"/>
        <v/>
      </c>
      <c r="H177" s="208"/>
      <c r="I177" s="208"/>
      <c r="J177" s="208"/>
      <c r="K177" s="208"/>
      <c r="L177" s="208"/>
      <c r="M177" s="208"/>
      <c r="N177" s="208"/>
      <c r="O177" s="208"/>
      <c r="P177" s="208"/>
      <c r="Q177" s="208"/>
      <c r="R177" s="208"/>
      <c r="S177" s="208"/>
      <c r="T177" s="208"/>
      <c r="U177" s="217" t="str">
        <f>IFERROR(VLOOKUP('2nd Run'!I177,$AB$3:$AC$7,2,TRUE),"")</f>
        <v/>
      </c>
      <c r="V177" s="218" t="str">
        <f>IFERROR(IF(U177=$V$1,'2nd Run'!I177,""),"")</f>
        <v/>
      </c>
      <c r="W177" s="218" t="str">
        <f>IFERROR(IF(U177=$W$1,'2nd Run'!I177,""),"")</f>
        <v/>
      </c>
      <c r="X177" s="218" t="str">
        <f>IFERROR(IF(U177=$X$1,'2nd Run'!I177,""),"")</f>
        <v/>
      </c>
      <c r="Y177" s="218" t="str">
        <f>IFERROR(IF($U177=$Y$1,'2nd Run'!I177,""),"")</f>
        <v/>
      </c>
      <c r="Z177" s="218" t="str">
        <f>IFERROR(IF(U177=$Z$1,'2nd Run'!I177,""),"")</f>
        <v/>
      </c>
      <c r="AA177" s="19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</row>
    <row r="178" spans="1:46" ht="15.75" customHeight="1">
      <c r="A178" s="212" t="str">
        <f>IF(B178="","",Draw!AA178)</f>
        <v/>
      </c>
      <c r="B178" s="213" t="str">
        <f>IFERROR(Draw!AB178,"")</f>
        <v/>
      </c>
      <c r="C178" s="213" t="str">
        <f>IFERROR(Draw!AC178,"")</f>
        <v/>
      </c>
      <c r="D178" s="222"/>
      <c r="E178" s="207">
        <v>1.7700000000000001E-7</v>
      </c>
      <c r="F178" s="215" t="str">
        <f t="shared" si="0"/>
        <v/>
      </c>
      <c r="G178" s="215" t="str">
        <f t="shared" si="51"/>
        <v/>
      </c>
      <c r="H178" s="208"/>
      <c r="I178" s="208"/>
      <c r="J178" s="208"/>
      <c r="K178" s="208"/>
      <c r="L178" s="208"/>
      <c r="M178" s="208"/>
      <c r="N178" s="208"/>
      <c r="O178" s="208"/>
      <c r="P178" s="208"/>
      <c r="Q178" s="208"/>
      <c r="R178" s="208"/>
      <c r="S178" s="208"/>
      <c r="T178" s="208"/>
      <c r="U178" s="217" t="str">
        <f>IFERROR(VLOOKUP('2nd Run'!I178,$AB$3:$AC$7,2,TRUE),"")</f>
        <v/>
      </c>
      <c r="V178" s="218" t="str">
        <f>IFERROR(IF(U178=$V$1,'2nd Run'!I178,""),"")</f>
        <v/>
      </c>
      <c r="W178" s="218" t="str">
        <f>IFERROR(IF(U178=$W$1,'2nd Run'!I178,""),"")</f>
        <v/>
      </c>
      <c r="X178" s="218" t="str">
        <f>IFERROR(IF(U178=$X$1,'2nd Run'!I178,""),"")</f>
        <v/>
      </c>
      <c r="Y178" s="218" t="str">
        <f>IFERROR(IF($U178=$Y$1,'2nd Run'!I178,""),"")</f>
        <v/>
      </c>
      <c r="Z178" s="218" t="str">
        <f>IFERROR(IF(U178=$Z$1,'2nd Run'!I178,""),"")</f>
        <v/>
      </c>
      <c r="AA178" s="19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</row>
    <row r="179" spans="1:46" ht="15.75" customHeight="1">
      <c r="A179" s="212" t="str">
        <f>IF(B179="","",Draw!AA179)</f>
        <v/>
      </c>
      <c r="B179" s="213" t="str">
        <f>IFERROR(Draw!AB179,"")</f>
        <v/>
      </c>
      <c r="C179" s="213" t="str">
        <f>IFERROR(Draw!AC179,"")</f>
        <v/>
      </c>
      <c r="D179" s="222"/>
      <c r="E179" s="207">
        <v>1.7800000000000001E-7</v>
      </c>
      <c r="F179" s="215" t="str">
        <f t="shared" si="0"/>
        <v/>
      </c>
      <c r="G179" s="215" t="str">
        <f t="shared" si="51"/>
        <v/>
      </c>
      <c r="H179" s="208"/>
      <c r="I179" s="208"/>
      <c r="J179" s="208"/>
      <c r="K179" s="208"/>
      <c r="L179" s="208"/>
      <c r="M179" s="208"/>
      <c r="N179" s="208"/>
      <c r="O179" s="208"/>
      <c r="P179" s="208"/>
      <c r="Q179" s="208"/>
      <c r="R179" s="208"/>
      <c r="S179" s="208"/>
      <c r="T179" s="208"/>
      <c r="U179" s="217" t="str">
        <f>IFERROR(VLOOKUP('2nd Run'!I179,$AB$3:$AC$7,2,TRUE),"")</f>
        <v/>
      </c>
      <c r="V179" s="218" t="str">
        <f>IFERROR(IF(U179=$V$1,'2nd Run'!I179,""),"")</f>
        <v/>
      </c>
      <c r="W179" s="218" t="str">
        <f>IFERROR(IF(U179=$W$1,'2nd Run'!I179,""),"")</f>
        <v/>
      </c>
      <c r="X179" s="218" t="str">
        <f>IFERROR(IF(U179=$X$1,'2nd Run'!I179,""),"")</f>
        <v/>
      </c>
      <c r="Y179" s="218" t="str">
        <f>IFERROR(IF($U179=$Y$1,'2nd Run'!I179,""),"")</f>
        <v/>
      </c>
      <c r="Z179" s="218" t="str">
        <f>IFERROR(IF(U179=$Z$1,'2nd Run'!I179,""),"")</f>
        <v/>
      </c>
      <c r="AA179" s="19"/>
      <c r="AK179" s="208"/>
      <c r="AL179" s="208"/>
      <c r="AM179" s="208"/>
      <c r="AN179" s="208"/>
      <c r="AO179" s="208"/>
      <c r="AP179" s="208"/>
      <c r="AQ179" s="208"/>
      <c r="AR179" s="208"/>
      <c r="AS179" s="208"/>
      <c r="AT179" s="208"/>
    </row>
    <row r="180" spans="1:46" ht="15.75" customHeight="1">
      <c r="A180" s="212" t="str">
        <f>IF(B180="","",Draw!AA180)</f>
        <v/>
      </c>
      <c r="B180" s="213" t="str">
        <f>IFERROR(Draw!AB180,"")</f>
        <v/>
      </c>
      <c r="C180" s="213" t="str">
        <f>IFERROR(Draw!AC180,"")</f>
        <v/>
      </c>
      <c r="D180" s="240"/>
      <c r="E180" s="207">
        <v>1.79E-7</v>
      </c>
      <c r="F180" s="215" t="str">
        <f t="shared" si="0"/>
        <v/>
      </c>
      <c r="G180" s="215" t="str">
        <f t="shared" si="51"/>
        <v/>
      </c>
      <c r="H180" s="208"/>
      <c r="I180" s="208"/>
      <c r="J180" s="208"/>
      <c r="K180" s="208"/>
      <c r="L180" s="208"/>
      <c r="M180" s="208"/>
      <c r="N180" s="208"/>
      <c r="O180" s="208"/>
      <c r="P180" s="208"/>
      <c r="Q180" s="208"/>
      <c r="R180" s="208"/>
      <c r="S180" s="208"/>
      <c r="T180" s="208"/>
      <c r="U180" s="217" t="str">
        <f>IFERROR(VLOOKUP('2nd Run'!I180,$AB$3:$AC$7,2,TRUE),"")</f>
        <v/>
      </c>
      <c r="V180" s="218" t="str">
        <f>IFERROR(IF(U180=$V$1,'2nd Run'!I180,""),"")</f>
        <v/>
      </c>
      <c r="W180" s="218" t="str">
        <f>IFERROR(IF(U180=$W$1,'2nd Run'!I180,""),"")</f>
        <v/>
      </c>
      <c r="X180" s="218" t="str">
        <f>IFERROR(IF(U180=$X$1,'2nd Run'!I180,""),"")</f>
        <v/>
      </c>
      <c r="Y180" s="218" t="str">
        <f>IFERROR(IF($U180=$Y$1,'2nd Run'!I180,""),"")</f>
        <v/>
      </c>
      <c r="Z180" s="218" t="str">
        <f>IFERROR(IF(U180=$Z$1,'2nd Run'!I180,""),"")</f>
        <v/>
      </c>
      <c r="AA180" s="19"/>
      <c r="AK180" s="208"/>
      <c r="AL180" s="208"/>
      <c r="AM180" s="208"/>
      <c r="AN180" s="208"/>
      <c r="AO180" s="208"/>
      <c r="AP180" s="208"/>
      <c r="AQ180" s="208"/>
      <c r="AR180" s="208"/>
      <c r="AS180" s="208"/>
      <c r="AT180" s="208"/>
    </row>
    <row r="181" spans="1:46" ht="15.75" customHeight="1">
      <c r="A181" s="212" t="str">
        <f>IF(B181="","",Draw!AA181)</f>
        <v/>
      </c>
      <c r="B181" s="213" t="str">
        <f>IFERROR(Draw!AB181,"")</f>
        <v/>
      </c>
      <c r="C181" s="213" t="str">
        <f>IFERROR(Draw!AC181,"")</f>
        <v/>
      </c>
      <c r="D181" s="242"/>
      <c r="E181" s="207">
        <v>1.8E-7</v>
      </c>
      <c r="F181" s="215" t="str">
        <f t="shared" si="0"/>
        <v/>
      </c>
      <c r="G181" s="215"/>
      <c r="H181" s="208"/>
      <c r="I181" s="208"/>
      <c r="J181" s="208"/>
      <c r="K181" s="208"/>
      <c r="L181" s="208"/>
      <c r="M181" s="208"/>
      <c r="N181" s="208"/>
      <c r="O181" s="208"/>
      <c r="P181" s="208"/>
      <c r="Q181" s="208"/>
      <c r="R181" s="208"/>
      <c r="S181" s="208"/>
      <c r="T181" s="208"/>
      <c r="U181" s="217" t="str">
        <f>IFERROR(VLOOKUP('2nd Run'!I181,$AB$3:$AC$7,2,TRUE),"")</f>
        <v/>
      </c>
      <c r="V181" s="218" t="str">
        <f>IFERROR(IF(U181=$V$1,'2nd Run'!I181,""),"")</f>
        <v/>
      </c>
      <c r="W181" s="218" t="str">
        <f>IFERROR(IF(U181=$W$1,'2nd Run'!I181,""),"")</f>
        <v/>
      </c>
      <c r="X181" s="218" t="str">
        <f>IFERROR(IF(U181=$X$1,'2nd Run'!I181,""),"")</f>
        <v/>
      </c>
      <c r="Y181" s="218" t="str">
        <f>IFERROR(IF($U181=$Y$1,'2nd Run'!I181,""),"")</f>
        <v/>
      </c>
      <c r="Z181" s="218" t="str">
        <f>IFERROR(IF(U181=$Z$1,'2nd Run'!I181,""),"")</f>
        <v/>
      </c>
      <c r="AA181" s="19"/>
      <c r="AK181" s="208"/>
      <c r="AL181" s="208"/>
      <c r="AM181" s="208"/>
      <c r="AN181" s="208"/>
      <c r="AO181" s="208"/>
      <c r="AP181" s="208"/>
      <c r="AQ181" s="208"/>
      <c r="AR181" s="208"/>
      <c r="AS181" s="208"/>
      <c r="AT181" s="208"/>
    </row>
    <row r="182" spans="1:46" ht="15.75" customHeight="1">
      <c r="A182" s="212" t="str">
        <f>IF(B182="","",Draw!AA182)</f>
        <v/>
      </c>
      <c r="B182" s="213" t="str">
        <f>IFERROR(Draw!AB182,"")</f>
        <v/>
      </c>
      <c r="C182" s="213" t="str">
        <f>IFERROR(Draw!AC182,"")</f>
        <v/>
      </c>
      <c r="D182" s="247"/>
      <c r="E182" s="207">
        <v>1.8099999999999999E-7</v>
      </c>
      <c r="F182" s="215" t="str">
        <f t="shared" si="0"/>
        <v/>
      </c>
      <c r="G182" s="215" t="str">
        <f t="shared" ref="G182:G186" si="52">IF(OR(AND(D182&gt;1,D182&lt;1050),D182="nt",D182="",D182="scratch"),"","Not a valid input")</f>
        <v/>
      </c>
      <c r="H182" s="208"/>
      <c r="I182" s="208"/>
      <c r="J182" s="208"/>
      <c r="K182" s="208"/>
      <c r="L182" s="208"/>
      <c r="M182" s="208"/>
      <c r="N182" s="208"/>
      <c r="O182" s="208"/>
      <c r="P182" s="208"/>
      <c r="Q182" s="208"/>
      <c r="R182" s="208"/>
      <c r="S182" s="208"/>
      <c r="T182" s="208"/>
      <c r="U182" s="217" t="str">
        <f>IFERROR(VLOOKUP('2nd Run'!I182,$AB$3:$AC$7,2,TRUE),"")</f>
        <v/>
      </c>
      <c r="V182" s="218" t="str">
        <f>IFERROR(IF(U182=$V$1,'2nd Run'!I182,""),"")</f>
        <v/>
      </c>
      <c r="W182" s="218" t="str">
        <f>IFERROR(IF(U182=$W$1,'2nd Run'!I182,""),"")</f>
        <v/>
      </c>
      <c r="X182" s="218" t="str">
        <f>IFERROR(IF(U182=$X$1,'2nd Run'!I182,""),"")</f>
        <v/>
      </c>
      <c r="Y182" s="218" t="str">
        <f>IFERROR(IF($U182=$Y$1,'2nd Run'!I182,""),"")</f>
        <v/>
      </c>
      <c r="Z182" s="218" t="str">
        <f>IFERROR(IF(U182=$Z$1,'2nd Run'!I182,""),"")</f>
        <v/>
      </c>
      <c r="AA182" s="19"/>
      <c r="AK182" s="208"/>
      <c r="AL182" s="208"/>
      <c r="AM182" s="208"/>
      <c r="AN182" s="208"/>
      <c r="AO182" s="208"/>
      <c r="AP182" s="208"/>
      <c r="AQ182" s="208"/>
      <c r="AR182" s="208"/>
      <c r="AS182" s="208"/>
      <c r="AT182" s="208"/>
    </row>
    <row r="183" spans="1:46" ht="15.75" customHeight="1">
      <c r="A183" s="212" t="str">
        <f>IF(B183="","",Draw!AA183)</f>
        <v/>
      </c>
      <c r="B183" s="213" t="str">
        <f>IFERROR(Draw!AB183,"")</f>
        <v/>
      </c>
      <c r="C183" s="213" t="str">
        <f>IFERROR(Draw!AC183,"")</f>
        <v/>
      </c>
      <c r="D183" s="222"/>
      <c r="E183" s="207">
        <v>1.8199999999999999E-7</v>
      </c>
      <c r="F183" s="215" t="str">
        <f t="shared" si="0"/>
        <v/>
      </c>
      <c r="G183" s="215" t="str">
        <f t="shared" si="52"/>
        <v/>
      </c>
      <c r="H183" s="208"/>
      <c r="I183" s="208"/>
      <c r="J183" s="208"/>
      <c r="K183" s="208"/>
      <c r="L183" s="208"/>
      <c r="M183" s="208"/>
      <c r="N183" s="208"/>
      <c r="O183" s="208"/>
      <c r="P183" s="208"/>
      <c r="Q183" s="208"/>
      <c r="R183" s="208"/>
      <c r="S183" s="208"/>
      <c r="T183" s="208"/>
      <c r="U183" s="217" t="str">
        <f>IFERROR(VLOOKUP('2nd Run'!I183,$AB$3:$AC$7,2,TRUE),"")</f>
        <v/>
      </c>
      <c r="V183" s="218" t="str">
        <f>IFERROR(IF(U183=$V$1,'2nd Run'!I183,""),"")</f>
        <v/>
      </c>
      <c r="W183" s="218" t="str">
        <f>IFERROR(IF(U183=$W$1,'2nd Run'!I183,""),"")</f>
        <v/>
      </c>
      <c r="X183" s="218" t="str">
        <f>IFERROR(IF(U183=$X$1,'2nd Run'!I183,""),"")</f>
        <v/>
      </c>
      <c r="Y183" s="218" t="str">
        <f>IFERROR(IF($U183=$Y$1,'2nd Run'!I183,""),"")</f>
        <v/>
      </c>
      <c r="Z183" s="218" t="str">
        <f>IFERROR(IF(U183=$Z$1,'2nd Run'!I183,""),"")</f>
        <v/>
      </c>
      <c r="AA183" s="19"/>
      <c r="AK183" s="208"/>
      <c r="AL183" s="208"/>
      <c r="AM183" s="208"/>
      <c r="AN183" s="208"/>
      <c r="AO183" s="208"/>
      <c r="AP183" s="208"/>
      <c r="AQ183" s="208"/>
      <c r="AR183" s="208"/>
      <c r="AS183" s="208"/>
      <c r="AT183" s="208"/>
    </row>
    <row r="184" spans="1:46" ht="15.75" customHeight="1">
      <c r="A184" s="212" t="str">
        <f>IF(B184="","",Draw!AA184)</f>
        <v/>
      </c>
      <c r="B184" s="213" t="str">
        <f>IFERROR(Draw!AB184,"")</f>
        <v/>
      </c>
      <c r="C184" s="213" t="str">
        <f>IFERROR(Draw!AC184,"")</f>
        <v/>
      </c>
      <c r="D184" s="222"/>
      <c r="E184" s="207">
        <v>1.8300000000000001E-7</v>
      </c>
      <c r="F184" s="215" t="str">
        <f t="shared" si="0"/>
        <v/>
      </c>
      <c r="G184" s="215" t="str">
        <f t="shared" si="52"/>
        <v/>
      </c>
      <c r="H184" s="208"/>
      <c r="I184" s="208"/>
      <c r="J184" s="208"/>
      <c r="K184" s="208"/>
      <c r="L184" s="208"/>
      <c r="M184" s="208"/>
      <c r="N184" s="208"/>
      <c r="O184" s="208"/>
      <c r="P184" s="208"/>
      <c r="Q184" s="208"/>
      <c r="R184" s="208"/>
      <c r="S184" s="208"/>
      <c r="T184" s="208"/>
      <c r="U184" s="217" t="str">
        <f>IFERROR(VLOOKUP('2nd Run'!I184,$AB$3:$AC$7,2,TRUE),"")</f>
        <v/>
      </c>
      <c r="V184" s="218" t="str">
        <f>IFERROR(IF(U184=$V$1,'2nd Run'!I184,""),"")</f>
        <v/>
      </c>
      <c r="W184" s="218" t="str">
        <f>IFERROR(IF(U184=$W$1,'2nd Run'!I184,""),"")</f>
        <v/>
      </c>
      <c r="X184" s="218" t="str">
        <f>IFERROR(IF(U184=$X$1,'2nd Run'!I184,""),"")</f>
        <v/>
      </c>
      <c r="Y184" s="218" t="str">
        <f>IFERROR(IF($U184=$Y$1,'2nd Run'!I184,""),"")</f>
        <v/>
      </c>
      <c r="Z184" s="218" t="str">
        <f>IFERROR(IF(U184=$Z$1,'2nd Run'!I184,""),"")</f>
        <v/>
      </c>
      <c r="AA184" s="19"/>
      <c r="AK184" s="208"/>
      <c r="AL184" s="208"/>
      <c r="AM184" s="208"/>
      <c r="AN184" s="208"/>
      <c r="AO184" s="208"/>
      <c r="AP184" s="208"/>
      <c r="AQ184" s="208"/>
      <c r="AR184" s="208"/>
      <c r="AS184" s="208"/>
      <c r="AT184" s="208"/>
    </row>
    <row r="185" spans="1:46" ht="15.75" customHeight="1">
      <c r="A185" s="212" t="str">
        <f>IF(B185="","",Draw!AA185)</f>
        <v/>
      </c>
      <c r="B185" s="213" t="str">
        <f>IFERROR(Draw!AB185,"")</f>
        <v/>
      </c>
      <c r="C185" s="213" t="str">
        <f>IFERROR(Draw!AC185,"")</f>
        <v/>
      </c>
      <c r="D185" s="222"/>
      <c r="E185" s="207">
        <v>1.8400000000000001E-7</v>
      </c>
      <c r="F185" s="215" t="str">
        <f t="shared" si="0"/>
        <v/>
      </c>
      <c r="G185" s="215" t="str">
        <f t="shared" si="52"/>
        <v/>
      </c>
      <c r="H185" s="208"/>
      <c r="I185" s="208"/>
      <c r="J185" s="208"/>
      <c r="K185" s="208"/>
      <c r="L185" s="208"/>
      <c r="M185" s="208"/>
      <c r="N185" s="208"/>
      <c r="O185" s="208"/>
      <c r="P185" s="208"/>
      <c r="Q185" s="208"/>
      <c r="R185" s="208"/>
      <c r="S185" s="208"/>
      <c r="T185" s="208"/>
      <c r="U185" s="217" t="str">
        <f>IFERROR(VLOOKUP('2nd Run'!I185,$AB$3:$AC$7,2,TRUE),"")</f>
        <v/>
      </c>
      <c r="V185" s="218" t="str">
        <f>IFERROR(IF(U185=$V$1,'2nd Run'!I185,""),"")</f>
        <v/>
      </c>
      <c r="W185" s="218" t="str">
        <f>IFERROR(IF(U185=$W$1,'2nd Run'!I185,""),"")</f>
        <v/>
      </c>
      <c r="X185" s="218" t="str">
        <f>IFERROR(IF(U185=$X$1,'2nd Run'!I185,""),"")</f>
        <v/>
      </c>
      <c r="Y185" s="218" t="str">
        <f>IFERROR(IF($U185=$Y$1,'2nd Run'!I185,""),"")</f>
        <v/>
      </c>
      <c r="Z185" s="218" t="str">
        <f>IFERROR(IF(U185=$Z$1,'2nd Run'!I185,""),"")</f>
        <v/>
      </c>
      <c r="AA185" s="19"/>
      <c r="AK185" s="208"/>
      <c r="AL185" s="208"/>
      <c r="AM185" s="208"/>
      <c r="AN185" s="208"/>
      <c r="AO185" s="208"/>
      <c r="AP185" s="208"/>
      <c r="AQ185" s="208"/>
      <c r="AR185" s="208"/>
      <c r="AS185" s="208"/>
      <c r="AT185" s="208"/>
    </row>
    <row r="186" spans="1:46" ht="15.75" customHeight="1">
      <c r="A186" s="212" t="str">
        <f>IF(B186="","",Draw!AA186)</f>
        <v/>
      </c>
      <c r="B186" s="213" t="str">
        <f>IFERROR(Draw!AB186,"")</f>
        <v/>
      </c>
      <c r="C186" s="213" t="str">
        <f>IFERROR(Draw!AC186,"")</f>
        <v/>
      </c>
      <c r="D186" s="240"/>
      <c r="E186" s="207">
        <v>1.85E-7</v>
      </c>
      <c r="F186" s="215" t="str">
        <f t="shared" si="0"/>
        <v/>
      </c>
      <c r="G186" s="215" t="str">
        <f t="shared" si="52"/>
        <v/>
      </c>
      <c r="H186" s="208"/>
      <c r="I186" s="208"/>
      <c r="J186" s="208"/>
      <c r="K186" s="208"/>
      <c r="L186" s="208"/>
      <c r="M186" s="208"/>
      <c r="N186" s="208"/>
      <c r="O186" s="208"/>
      <c r="P186" s="208"/>
      <c r="Q186" s="208"/>
      <c r="R186" s="208"/>
      <c r="S186" s="208"/>
      <c r="T186" s="208"/>
      <c r="U186" s="217" t="str">
        <f>IFERROR(VLOOKUP('2nd Run'!I186,$AB$3:$AC$7,2,TRUE),"")</f>
        <v/>
      </c>
      <c r="V186" s="218" t="str">
        <f>IFERROR(IF(U186=$V$1,'2nd Run'!I186,""),"")</f>
        <v/>
      </c>
      <c r="W186" s="218" t="str">
        <f>IFERROR(IF(U186=$W$1,'2nd Run'!I186,""),"")</f>
        <v/>
      </c>
      <c r="X186" s="218" t="str">
        <f>IFERROR(IF(U186=$X$1,'2nd Run'!I186,""),"")</f>
        <v/>
      </c>
      <c r="Y186" s="218" t="str">
        <f>IFERROR(IF($U186=$Y$1,'2nd Run'!I186,""),"")</f>
        <v/>
      </c>
      <c r="Z186" s="218" t="str">
        <f>IFERROR(IF(U186=$Z$1,'2nd Run'!I186,""),"")</f>
        <v/>
      </c>
      <c r="AA186" s="19"/>
      <c r="AK186" s="208"/>
      <c r="AL186" s="208"/>
      <c r="AM186" s="208"/>
      <c r="AN186" s="208"/>
      <c r="AO186" s="208"/>
      <c r="AP186" s="208"/>
      <c r="AQ186" s="208"/>
      <c r="AR186" s="208"/>
      <c r="AS186" s="208"/>
      <c r="AT186" s="208"/>
    </row>
    <row r="187" spans="1:46" ht="15.75" customHeight="1">
      <c r="A187" s="212" t="str">
        <f>IF(B187="","",Draw!AA187)</f>
        <v/>
      </c>
      <c r="B187" s="213" t="str">
        <f>IFERROR(Draw!AB187,"")</f>
        <v/>
      </c>
      <c r="C187" s="213" t="str">
        <f>IFERROR(Draw!AC187,"")</f>
        <v/>
      </c>
      <c r="D187" s="242"/>
      <c r="E187" s="207">
        <v>1.86E-7</v>
      </c>
      <c r="F187" s="215" t="str">
        <f t="shared" si="0"/>
        <v/>
      </c>
      <c r="G187" s="215"/>
      <c r="H187" s="208"/>
      <c r="I187" s="208"/>
      <c r="J187" s="208"/>
      <c r="K187" s="208"/>
      <c r="L187" s="208"/>
      <c r="M187" s="208"/>
      <c r="N187" s="208"/>
      <c r="O187" s="208"/>
      <c r="P187" s="208"/>
      <c r="Q187" s="208"/>
      <c r="R187" s="208"/>
      <c r="S187" s="208"/>
      <c r="T187" s="208"/>
      <c r="U187" s="217" t="str">
        <f>IFERROR(VLOOKUP('2nd Run'!I187,$AB$3:$AC$7,2,TRUE),"")</f>
        <v/>
      </c>
      <c r="V187" s="218" t="str">
        <f>IFERROR(IF(U187=$V$1,'2nd Run'!I187,""),"")</f>
        <v/>
      </c>
      <c r="W187" s="218" t="str">
        <f>IFERROR(IF(U187=$W$1,'2nd Run'!I187,""),"")</f>
        <v/>
      </c>
      <c r="X187" s="218" t="str">
        <f>IFERROR(IF(U187=$X$1,'2nd Run'!I187,""),"")</f>
        <v/>
      </c>
      <c r="Y187" s="218" t="str">
        <f>IFERROR(IF($U187=$Y$1,'2nd Run'!I187,""),"")</f>
        <v/>
      </c>
      <c r="Z187" s="218" t="str">
        <f>IFERROR(IF(U187=$Z$1,'2nd Run'!I187,""),"")</f>
        <v/>
      </c>
      <c r="AA187" s="19"/>
      <c r="AK187" s="208"/>
      <c r="AL187" s="208"/>
      <c r="AM187" s="208"/>
      <c r="AN187" s="208"/>
      <c r="AO187" s="208"/>
      <c r="AP187" s="208"/>
      <c r="AQ187" s="208"/>
      <c r="AR187" s="208"/>
      <c r="AS187" s="208"/>
      <c r="AT187" s="208"/>
    </row>
    <row r="188" spans="1:46" ht="15.75" customHeight="1">
      <c r="A188" s="212" t="str">
        <f>IF(B188="","",Draw!AA188)</f>
        <v/>
      </c>
      <c r="B188" s="213" t="str">
        <f>IFERROR(Draw!AB188,"")</f>
        <v/>
      </c>
      <c r="C188" s="213" t="str">
        <f>IFERROR(Draw!AC188,"")</f>
        <v/>
      </c>
      <c r="D188" s="247"/>
      <c r="E188" s="207">
        <v>1.8699999999999999E-7</v>
      </c>
      <c r="F188" s="215" t="str">
        <f t="shared" si="0"/>
        <v/>
      </c>
      <c r="G188" s="215" t="str">
        <f t="shared" ref="G188:G192" si="53">IF(OR(AND(D188&gt;1,D188&lt;1050),D188="nt",D188="",D188="scratch"),"","Not a valid input")</f>
        <v/>
      </c>
      <c r="H188" s="208"/>
      <c r="I188" s="208"/>
      <c r="J188" s="208"/>
      <c r="K188" s="208"/>
      <c r="L188" s="208"/>
      <c r="M188" s="208"/>
      <c r="N188" s="208"/>
      <c r="O188" s="208"/>
      <c r="P188" s="208"/>
      <c r="Q188" s="208"/>
      <c r="R188" s="208"/>
      <c r="S188" s="208"/>
      <c r="T188" s="208"/>
      <c r="U188" s="217" t="str">
        <f>IFERROR(VLOOKUP('2nd Run'!I188,$AB$3:$AC$7,2,TRUE),"")</f>
        <v/>
      </c>
      <c r="V188" s="218" t="str">
        <f>IFERROR(IF(U188=$V$1,'2nd Run'!I188,""),"")</f>
        <v/>
      </c>
      <c r="W188" s="218" t="str">
        <f>IFERROR(IF(U188=$W$1,'2nd Run'!I188,""),"")</f>
        <v/>
      </c>
      <c r="X188" s="218" t="str">
        <f>IFERROR(IF(U188=$X$1,'2nd Run'!I188,""),"")</f>
        <v/>
      </c>
      <c r="Y188" s="218" t="str">
        <f>IFERROR(IF($U188=$Y$1,'2nd Run'!I188,""),"")</f>
        <v/>
      </c>
      <c r="Z188" s="218" t="str">
        <f>IFERROR(IF(U188=$Z$1,'2nd Run'!I188,""),"")</f>
        <v/>
      </c>
      <c r="AA188" s="19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</row>
    <row r="189" spans="1:46" ht="15.75" customHeight="1">
      <c r="A189" s="212" t="str">
        <f>IF(B189="","",Draw!AA189)</f>
        <v/>
      </c>
      <c r="B189" s="213" t="str">
        <f>IFERROR(Draw!AB189,"")</f>
        <v/>
      </c>
      <c r="C189" s="213" t="str">
        <f>IFERROR(Draw!AC189,"")</f>
        <v/>
      </c>
      <c r="D189" s="222"/>
      <c r="E189" s="207">
        <v>1.8799999999999999E-7</v>
      </c>
      <c r="F189" s="215" t="str">
        <f t="shared" si="0"/>
        <v/>
      </c>
      <c r="G189" s="215" t="str">
        <f t="shared" si="53"/>
        <v/>
      </c>
      <c r="H189" s="208"/>
      <c r="I189" s="208"/>
      <c r="J189" s="208"/>
      <c r="K189" s="208"/>
      <c r="L189" s="208"/>
      <c r="M189" s="208"/>
      <c r="N189" s="208"/>
      <c r="O189" s="208"/>
      <c r="P189" s="208"/>
      <c r="Q189" s="208"/>
      <c r="R189" s="208"/>
      <c r="S189" s="208"/>
      <c r="T189" s="208"/>
      <c r="U189" s="217" t="str">
        <f>IFERROR(VLOOKUP('2nd Run'!I189,$AB$3:$AC$7,2,TRUE),"")</f>
        <v/>
      </c>
      <c r="V189" s="218" t="str">
        <f>IFERROR(IF(U189=$V$1,'2nd Run'!I189,""),"")</f>
        <v/>
      </c>
      <c r="W189" s="218" t="str">
        <f>IFERROR(IF(U189=$W$1,'2nd Run'!I189,""),"")</f>
        <v/>
      </c>
      <c r="X189" s="218" t="str">
        <f>IFERROR(IF(U189=$X$1,'2nd Run'!I189,""),"")</f>
        <v/>
      </c>
      <c r="Y189" s="218" t="str">
        <f>IFERROR(IF($U189=$Y$1,'2nd Run'!I189,""),"")</f>
        <v/>
      </c>
      <c r="Z189" s="218" t="str">
        <f>IFERROR(IF(U189=$Z$1,'2nd Run'!I189,""),"")</f>
        <v/>
      </c>
      <c r="AA189" s="19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</row>
    <row r="190" spans="1:46" ht="15.75" customHeight="1">
      <c r="A190" s="212" t="str">
        <f>IF(B190="","",Draw!AA190)</f>
        <v/>
      </c>
      <c r="B190" s="213" t="str">
        <f>IFERROR(Draw!AB190,"")</f>
        <v/>
      </c>
      <c r="C190" s="213" t="str">
        <f>IFERROR(Draw!AC190,"")</f>
        <v/>
      </c>
      <c r="D190" s="222"/>
      <c r="E190" s="207">
        <v>1.8900000000000001E-7</v>
      </c>
      <c r="F190" s="215" t="str">
        <f t="shared" si="0"/>
        <v/>
      </c>
      <c r="G190" s="215" t="str">
        <f t="shared" si="53"/>
        <v/>
      </c>
      <c r="H190" s="208"/>
      <c r="I190" s="208"/>
      <c r="J190" s="208"/>
      <c r="K190" s="208"/>
      <c r="L190" s="208"/>
      <c r="M190" s="208"/>
      <c r="N190" s="208"/>
      <c r="O190" s="208"/>
      <c r="P190" s="208"/>
      <c r="Q190" s="208"/>
      <c r="R190" s="208"/>
      <c r="S190" s="208"/>
      <c r="T190" s="208"/>
      <c r="U190" s="217" t="str">
        <f>IFERROR(VLOOKUP('2nd Run'!I190,$AB$3:$AC$7,2,TRUE),"")</f>
        <v/>
      </c>
      <c r="V190" s="218" t="str">
        <f>IFERROR(IF(U190=$V$1,'2nd Run'!I190,""),"")</f>
        <v/>
      </c>
      <c r="W190" s="218" t="str">
        <f>IFERROR(IF(U190=$W$1,'2nd Run'!I190,""),"")</f>
        <v/>
      </c>
      <c r="X190" s="218" t="str">
        <f>IFERROR(IF(U190=$X$1,'2nd Run'!I190,""),"")</f>
        <v/>
      </c>
      <c r="Y190" s="218" t="str">
        <f>IFERROR(IF($U190=$Y$1,'2nd Run'!I190,""),"")</f>
        <v/>
      </c>
      <c r="Z190" s="218" t="str">
        <f>IFERROR(IF(U190=$Z$1,'2nd Run'!I190,""),"")</f>
        <v/>
      </c>
      <c r="AA190" s="19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</row>
    <row r="191" spans="1:46" ht="15.75" customHeight="1">
      <c r="A191" s="212" t="str">
        <f>IF(B191="","",Draw!AA191)</f>
        <v/>
      </c>
      <c r="B191" s="213" t="str">
        <f>IFERROR(Draw!AB191,"")</f>
        <v/>
      </c>
      <c r="C191" s="213" t="str">
        <f>IFERROR(Draw!AC191,"")</f>
        <v/>
      </c>
      <c r="D191" s="222"/>
      <c r="E191" s="207">
        <v>1.9000000000000001E-7</v>
      </c>
      <c r="F191" s="215" t="str">
        <f t="shared" si="0"/>
        <v/>
      </c>
      <c r="G191" s="215" t="str">
        <f t="shared" si="53"/>
        <v/>
      </c>
      <c r="H191" s="208"/>
      <c r="I191" s="208"/>
      <c r="J191" s="208"/>
      <c r="K191" s="208"/>
      <c r="L191" s="208"/>
      <c r="M191" s="208"/>
      <c r="N191" s="208"/>
      <c r="O191" s="208"/>
      <c r="P191" s="208"/>
      <c r="Q191" s="208"/>
      <c r="R191" s="208"/>
      <c r="S191" s="208"/>
      <c r="T191" s="208"/>
      <c r="U191" s="217" t="str">
        <f>IFERROR(VLOOKUP('2nd Run'!I191,$AB$3:$AC$7,2,TRUE),"")</f>
        <v/>
      </c>
      <c r="V191" s="218" t="str">
        <f>IFERROR(IF(U191=$V$1,'2nd Run'!I191,""),"")</f>
        <v/>
      </c>
      <c r="W191" s="218" t="str">
        <f>IFERROR(IF(U191=$W$1,'2nd Run'!I191,""),"")</f>
        <v/>
      </c>
      <c r="X191" s="218" t="str">
        <f>IFERROR(IF(U191=$X$1,'2nd Run'!I191,""),"")</f>
        <v/>
      </c>
      <c r="Y191" s="218" t="str">
        <f>IFERROR(IF($U191=$Y$1,'2nd Run'!I191,""),"")</f>
        <v/>
      </c>
      <c r="Z191" s="218" t="str">
        <f>IFERROR(IF(U191=$Z$1,'2nd Run'!I191,""),"")</f>
        <v/>
      </c>
      <c r="AA191" s="19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</row>
    <row r="192" spans="1:46" ht="15.75" customHeight="1">
      <c r="A192" s="212" t="str">
        <f>IF(B192="","",Draw!AA192)</f>
        <v/>
      </c>
      <c r="B192" s="213" t="str">
        <f>IFERROR(Draw!AB192,"")</f>
        <v/>
      </c>
      <c r="C192" s="213" t="str">
        <f>IFERROR(Draw!AC192,"")</f>
        <v/>
      </c>
      <c r="D192" s="240"/>
      <c r="E192" s="207">
        <v>1.91E-7</v>
      </c>
      <c r="F192" s="215" t="str">
        <f t="shared" si="0"/>
        <v/>
      </c>
      <c r="G192" s="215" t="str">
        <f t="shared" si="53"/>
        <v/>
      </c>
      <c r="H192" s="208"/>
      <c r="I192" s="208"/>
      <c r="J192" s="208"/>
      <c r="K192" s="208"/>
      <c r="L192" s="208"/>
      <c r="M192" s="208"/>
      <c r="N192" s="208"/>
      <c r="O192" s="208"/>
      <c r="P192" s="208"/>
      <c r="Q192" s="208"/>
      <c r="R192" s="208"/>
      <c r="S192" s="208"/>
      <c r="T192" s="208"/>
      <c r="U192" s="217" t="str">
        <f>IFERROR(VLOOKUP('2nd Run'!I192,$AB$3:$AC$7,2,TRUE),"")</f>
        <v/>
      </c>
      <c r="V192" s="218" t="str">
        <f>IFERROR(IF(U192=$V$1,'2nd Run'!I192,""),"")</f>
        <v/>
      </c>
      <c r="W192" s="218" t="str">
        <f>IFERROR(IF(U192=$W$1,'2nd Run'!I192,""),"")</f>
        <v/>
      </c>
      <c r="X192" s="218" t="str">
        <f>IFERROR(IF(U192=$X$1,'2nd Run'!I192,""),"")</f>
        <v/>
      </c>
      <c r="Y192" s="218" t="str">
        <f>IFERROR(IF($U192=$Y$1,'2nd Run'!I192,""),"")</f>
        <v/>
      </c>
      <c r="Z192" s="218" t="str">
        <f>IFERROR(IF(U192=$Z$1,'2nd Run'!I192,""),"")</f>
        <v/>
      </c>
      <c r="AA192" s="19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</row>
    <row r="193" spans="1:46" ht="15.75" customHeight="1">
      <c r="A193" s="212" t="str">
        <f>IF(B193="","",Draw!AA193)</f>
        <v/>
      </c>
      <c r="B193" s="213" t="str">
        <f>IFERROR(Draw!AB193,"")</f>
        <v/>
      </c>
      <c r="C193" s="213" t="str">
        <f>IFERROR(Draw!AC193,"")</f>
        <v/>
      </c>
      <c r="D193" s="242"/>
      <c r="E193" s="207">
        <v>1.92E-7</v>
      </c>
      <c r="F193" s="215" t="str">
        <f t="shared" si="0"/>
        <v/>
      </c>
      <c r="G193" s="215"/>
      <c r="H193" s="208"/>
      <c r="I193" s="208"/>
      <c r="J193" s="208"/>
      <c r="K193" s="208"/>
      <c r="L193" s="208"/>
      <c r="M193" s="208"/>
      <c r="N193" s="208"/>
      <c r="O193" s="208"/>
      <c r="P193" s="208"/>
      <c r="Q193" s="208"/>
      <c r="R193" s="208"/>
      <c r="S193" s="208"/>
      <c r="T193" s="208"/>
      <c r="U193" s="217" t="str">
        <f>IFERROR(VLOOKUP('2nd Run'!I193,$AB$3:$AC$7,2,TRUE),"")</f>
        <v/>
      </c>
      <c r="V193" s="218" t="str">
        <f>IFERROR(IF(U193=$V$1,'2nd Run'!I193,""),"")</f>
        <v/>
      </c>
      <c r="W193" s="218" t="str">
        <f>IFERROR(IF(U193=$W$1,'2nd Run'!I193,""),"")</f>
        <v/>
      </c>
      <c r="X193" s="218" t="str">
        <f>IFERROR(IF(U193=$X$1,'2nd Run'!I193,""),"")</f>
        <v/>
      </c>
      <c r="Y193" s="218" t="str">
        <f>IFERROR(IF($U193=$Y$1,'2nd Run'!I193,""),"")</f>
        <v/>
      </c>
      <c r="Z193" s="218" t="str">
        <f>IFERROR(IF(U193=$Z$1,'2nd Run'!I193,""),"")</f>
        <v/>
      </c>
      <c r="AA193" s="19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</row>
    <row r="194" spans="1:46" ht="15.75" customHeight="1">
      <c r="A194" s="212" t="str">
        <f>IF(B194="","",Draw!AA194)</f>
        <v/>
      </c>
      <c r="B194" s="213" t="str">
        <f>IFERROR(Draw!AB194,"")</f>
        <v/>
      </c>
      <c r="C194" s="213" t="str">
        <f>IFERROR(Draw!AC194,"")</f>
        <v/>
      </c>
      <c r="D194" s="247"/>
      <c r="E194" s="207">
        <v>1.9299999999999999E-7</v>
      </c>
      <c r="F194" s="215" t="str">
        <f t="shared" si="0"/>
        <v/>
      </c>
      <c r="G194" s="215" t="str">
        <f t="shared" ref="G194:G198" si="54">IF(OR(AND(D194&gt;1,D194&lt;1050),D194="nt",D194="",D194="scratch"),"","Not a valid input")</f>
        <v/>
      </c>
      <c r="H194" s="208"/>
      <c r="I194" s="208"/>
      <c r="J194" s="208"/>
      <c r="K194" s="208"/>
      <c r="L194" s="208"/>
      <c r="M194" s="208"/>
      <c r="N194" s="208"/>
      <c r="O194" s="208"/>
      <c r="P194" s="208"/>
      <c r="Q194" s="208"/>
      <c r="R194" s="208"/>
      <c r="S194" s="208"/>
      <c r="T194" s="208"/>
      <c r="U194" s="217" t="str">
        <f>IFERROR(VLOOKUP('2nd Run'!I194,$AB$3:$AC$7,2,TRUE),"")</f>
        <v/>
      </c>
      <c r="V194" s="218" t="str">
        <f>IFERROR(IF(U194=$V$1,'2nd Run'!I194,""),"")</f>
        <v/>
      </c>
      <c r="W194" s="218" t="str">
        <f>IFERROR(IF(U194=$W$1,'2nd Run'!I194,""),"")</f>
        <v/>
      </c>
      <c r="X194" s="218" t="str">
        <f>IFERROR(IF(U194=$X$1,'2nd Run'!I194,""),"")</f>
        <v/>
      </c>
      <c r="Y194" s="218" t="str">
        <f>IFERROR(IF($U194=$Y$1,'2nd Run'!I194,""),"")</f>
        <v/>
      </c>
      <c r="Z194" s="218" t="str">
        <f>IFERROR(IF(U194=$Z$1,'2nd Run'!I194,""),"")</f>
        <v/>
      </c>
      <c r="AA194" s="19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</row>
    <row r="195" spans="1:46" ht="15.75" customHeight="1">
      <c r="A195" s="212" t="str">
        <f>IF(B195="","",Draw!AA195)</f>
        <v/>
      </c>
      <c r="B195" s="213" t="str">
        <f>IFERROR(Draw!AB195,"")</f>
        <v/>
      </c>
      <c r="C195" s="213" t="str">
        <f>IFERROR(Draw!AC195,"")</f>
        <v/>
      </c>
      <c r="D195" s="222"/>
      <c r="E195" s="207">
        <v>1.9399999999999999E-7</v>
      </c>
      <c r="F195" s="215" t="str">
        <f t="shared" si="0"/>
        <v/>
      </c>
      <c r="G195" s="215" t="str">
        <f t="shared" si="54"/>
        <v/>
      </c>
      <c r="H195" s="208"/>
      <c r="I195" s="208"/>
      <c r="J195" s="208"/>
      <c r="K195" s="208"/>
      <c r="L195" s="208"/>
      <c r="M195" s="208"/>
      <c r="N195" s="208"/>
      <c r="O195" s="208"/>
      <c r="P195" s="208"/>
      <c r="Q195" s="208"/>
      <c r="R195" s="208"/>
      <c r="S195" s="208"/>
      <c r="T195" s="208"/>
      <c r="U195" s="217" t="str">
        <f>IFERROR(VLOOKUP('2nd Run'!I195,$AB$3:$AC$7,2,TRUE),"")</f>
        <v/>
      </c>
      <c r="V195" s="218" t="str">
        <f>IFERROR(IF(U195=$V$1,'2nd Run'!I195,""),"")</f>
        <v/>
      </c>
      <c r="W195" s="218" t="str">
        <f>IFERROR(IF(U195=$W$1,'2nd Run'!I195,""),"")</f>
        <v/>
      </c>
      <c r="X195" s="218" t="str">
        <f>IFERROR(IF(U195=$X$1,'2nd Run'!I195,""),"")</f>
        <v/>
      </c>
      <c r="Y195" s="218" t="str">
        <f>IFERROR(IF($U195=$Y$1,'2nd Run'!I195,""),"")</f>
        <v/>
      </c>
      <c r="Z195" s="218" t="str">
        <f>IFERROR(IF(U195=$Z$1,'2nd Run'!I195,""),"")</f>
        <v/>
      </c>
      <c r="AA195" s="19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</row>
    <row r="196" spans="1:46" ht="15.75" customHeight="1">
      <c r="A196" s="212" t="str">
        <f>IF(B196="","",Draw!AA196)</f>
        <v/>
      </c>
      <c r="B196" s="213" t="str">
        <f>IFERROR(Draw!AB196,"")</f>
        <v/>
      </c>
      <c r="C196" s="213" t="str">
        <f>IFERROR(Draw!AC196,"")</f>
        <v/>
      </c>
      <c r="D196" s="222"/>
      <c r="E196" s="207">
        <v>1.9500000000000001E-7</v>
      </c>
      <c r="F196" s="215" t="str">
        <f t="shared" si="0"/>
        <v/>
      </c>
      <c r="G196" s="215" t="str">
        <f t="shared" si="54"/>
        <v/>
      </c>
      <c r="H196" s="208"/>
      <c r="I196" s="208"/>
      <c r="J196" s="208"/>
      <c r="K196" s="208"/>
      <c r="L196" s="208"/>
      <c r="M196" s="208"/>
      <c r="N196" s="208"/>
      <c r="O196" s="208"/>
      <c r="P196" s="208"/>
      <c r="Q196" s="208"/>
      <c r="R196" s="208"/>
      <c r="S196" s="208"/>
      <c r="T196" s="208"/>
      <c r="U196" s="217" t="str">
        <f>IFERROR(VLOOKUP('2nd Run'!I196,$AB$3:$AC$7,2,TRUE),"")</f>
        <v/>
      </c>
      <c r="V196" s="218" t="str">
        <f>IFERROR(IF(U196=$V$1,'2nd Run'!I196,""),"")</f>
        <v/>
      </c>
      <c r="W196" s="218" t="str">
        <f>IFERROR(IF(U196=$W$1,'2nd Run'!I196,""),"")</f>
        <v/>
      </c>
      <c r="X196" s="218" t="str">
        <f>IFERROR(IF(U196=$X$1,'2nd Run'!I196,""),"")</f>
        <v/>
      </c>
      <c r="Y196" s="218" t="str">
        <f>IFERROR(IF($U196=$Y$1,'2nd Run'!I196,""),"")</f>
        <v/>
      </c>
      <c r="Z196" s="218" t="str">
        <f>IFERROR(IF(U196=$Z$1,'2nd Run'!I196,""),"")</f>
        <v/>
      </c>
      <c r="AA196" s="19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</row>
    <row r="197" spans="1:46" ht="15.75" customHeight="1">
      <c r="A197" s="212" t="str">
        <f>IF(B197="","",Draw!AA197)</f>
        <v/>
      </c>
      <c r="B197" s="213" t="str">
        <f>IFERROR(Draw!AB197,"")</f>
        <v/>
      </c>
      <c r="C197" s="213" t="str">
        <f>IFERROR(Draw!AC197,"")</f>
        <v/>
      </c>
      <c r="D197" s="222"/>
      <c r="E197" s="207">
        <v>1.9600000000000001E-7</v>
      </c>
      <c r="F197" s="215" t="str">
        <f t="shared" si="0"/>
        <v/>
      </c>
      <c r="G197" s="215" t="str">
        <f t="shared" si="54"/>
        <v/>
      </c>
      <c r="H197" s="208"/>
      <c r="I197" s="208"/>
      <c r="J197" s="208"/>
      <c r="K197" s="208"/>
      <c r="L197" s="208"/>
      <c r="M197" s="208"/>
      <c r="N197" s="208"/>
      <c r="O197" s="208"/>
      <c r="P197" s="208"/>
      <c r="Q197" s="208"/>
      <c r="R197" s="208"/>
      <c r="S197" s="208"/>
      <c r="T197" s="208"/>
      <c r="U197" s="217" t="str">
        <f>IFERROR(VLOOKUP('2nd Run'!I197,$AB$3:$AC$7,2,TRUE),"")</f>
        <v/>
      </c>
      <c r="V197" s="218" t="str">
        <f>IFERROR(IF(U197=$V$1,'2nd Run'!I197,""),"")</f>
        <v/>
      </c>
      <c r="W197" s="218" t="str">
        <f>IFERROR(IF(U197=$W$1,'2nd Run'!I197,""),"")</f>
        <v/>
      </c>
      <c r="X197" s="218" t="str">
        <f>IFERROR(IF(U197=$X$1,'2nd Run'!I197,""),"")</f>
        <v/>
      </c>
      <c r="Y197" s="218" t="str">
        <f>IFERROR(IF($U197=$Y$1,'2nd Run'!I197,""),"")</f>
        <v/>
      </c>
      <c r="Z197" s="218" t="str">
        <f>IFERROR(IF(U197=$Z$1,'2nd Run'!I197,""),"")</f>
        <v/>
      </c>
      <c r="AA197" s="19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</row>
    <row r="198" spans="1:46" ht="15.75" customHeight="1">
      <c r="A198" s="212" t="str">
        <f>IF(B198="","",Draw!AA198)</f>
        <v/>
      </c>
      <c r="B198" s="213" t="str">
        <f>IFERROR(Draw!AB198,"")</f>
        <v/>
      </c>
      <c r="C198" s="213" t="str">
        <f>IFERROR(Draw!AC198,"")</f>
        <v/>
      </c>
      <c r="D198" s="240"/>
      <c r="E198" s="207">
        <v>1.97E-7</v>
      </c>
      <c r="F198" s="215" t="str">
        <f t="shared" si="0"/>
        <v/>
      </c>
      <c r="G198" s="215" t="str">
        <f t="shared" si="54"/>
        <v/>
      </c>
      <c r="H198" s="208"/>
      <c r="I198" s="208"/>
      <c r="J198" s="208"/>
      <c r="K198" s="208"/>
      <c r="L198" s="208"/>
      <c r="M198" s="208"/>
      <c r="N198" s="208"/>
      <c r="O198" s="208"/>
      <c r="P198" s="208"/>
      <c r="Q198" s="208"/>
      <c r="R198" s="208"/>
      <c r="S198" s="208"/>
      <c r="T198" s="208"/>
      <c r="U198" s="217" t="str">
        <f>IFERROR(VLOOKUP('2nd Run'!I198,$AB$3:$AC$7,2,TRUE),"")</f>
        <v/>
      </c>
      <c r="V198" s="218" t="str">
        <f>IFERROR(IF(U198=$V$1,'2nd Run'!I198,""),"")</f>
        <v/>
      </c>
      <c r="W198" s="218" t="str">
        <f>IFERROR(IF(U198=$W$1,'2nd Run'!I198,""),"")</f>
        <v/>
      </c>
      <c r="X198" s="218" t="str">
        <f>IFERROR(IF(U198=$X$1,'2nd Run'!I198,""),"")</f>
        <v/>
      </c>
      <c r="Y198" s="218" t="str">
        <f>IFERROR(IF($U198=$Y$1,'2nd Run'!I198,""),"")</f>
        <v/>
      </c>
      <c r="Z198" s="218" t="str">
        <f>IFERROR(IF(U198=$Z$1,'2nd Run'!I198,""),"")</f>
        <v/>
      </c>
      <c r="AA198" s="19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</row>
    <row r="199" spans="1:46" ht="15.75" customHeight="1">
      <c r="A199" s="212" t="str">
        <f>IF(B199="","",Draw!AA199)</f>
        <v/>
      </c>
      <c r="B199" s="213" t="str">
        <f>IFERROR(Draw!AB199,"")</f>
        <v/>
      </c>
      <c r="C199" s="213" t="str">
        <f>IFERROR(Draw!AC199,"")</f>
        <v/>
      </c>
      <c r="D199" s="242"/>
      <c r="E199" s="207">
        <v>1.98E-7</v>
      </c>
      <c r="F199" s="215" t="str">
        <f t="shared" si="0"/>
        <v/>
      </c>
      <c r="G199" s="215"/>
      <c r="H199" s="208"/>
      <c r="I199" s="208"/>
      <c r="J199" s="208"/>
      <c r="K199" s="208"/>
      <c r="L199" s="208"/>
      <c r="M199" s="208"/>
      <c r="N199" s="208"/>
      <c r="O199" s="208"/>
      <c r="P199" s="208"/>
      <c r="Q199" s="208"/>
      <c r="R199" s="208"/>
      <c r="S199" s="208"/>
      <c r="T199" s="208"/>
      <c r="U199" s="217" t="str">
        <f>IFERROR(VLOOKUP('2nd Run'!I199,$AB$3:$AC$7,2,TRUE),"")</f>
        <v/>
      </c>
      <c r="V199" s="218" t="str">
        <f>IFERROR(IF(U199=$V$1,'2nd Run'!I199,""),"")</f>
        <v/>
      </c>
      <c r="W199" s="218" t="str">
        <f>IFERROR(IF(U199=$W$1,'2nd Run'!I199,""),"")</f>
        <v/>
      </c>
      <c r="X199" s="218" t="str">
        <f>IFERROR(IF(U199=$X$1,'2nd Run'!I199,""),"")</f>
        <v/>
      </c>
      <c r="Y199" s="218" t="str">
        <f>IFERROR(IF($U199=$Y$1,'2nd Run'!I199,""),"")</f>
        <v/>
      </c>
      <c r="Z199" s="218" t="str">
        <f>IFERROR(IF(U199=$Z$1,'2nd Run'!I199,""),"")</f>
        <v/>
      </c>
      <c r="AA199" s="19"/>
      <c r="AK199" s="208"/>
      <c r="AL199" s="208"/>
      <c r="AM199" s="208"/>
      <c r="AN199" s="208"/>
      <c r="AO199" s="208"/>
      <c r="AP199" s="208"/>
      <c r="AQ199" s="208"/>
      <c r="AR199" s="208"/>
      <c r="AS199" s="208"/>
      <c r="AT199" s="208"/>
    </row>
    <row r="200" spans="1:46" ht="15.75" customHeight="1">
      <c r="A200" s="212" t="str">
        <f>IF(B200="","",Draw!AA200)</f>
        <v/>
      </c>
      <c r="B200" s="213" t="str">
        <f>IFERROR(Draw!AB200,"")</f>
        <v/>
      </c>
      <c r="C200" s="213" t="str">
        <f>IFERROR(Draw!AC200,"")</f>
        <v/>
      </c>
      <c r="D200" s="247"/>
      <c r="E200" s="207">
        <v>1.99E-7</v>
      </c>
      <c r="F200" s="215" t="str">
        <f t="shared" si="0"/>
        <v/>
      </c>
      <c r="G200" s="215" t="str">
        <f t="shared" ref="G200:G204" si="55">IF(OR(AND(D200&gt;1,D200&lt;1050),D200="nt",D200="",D200="scratch"),"","Not a valid input")</f>
        <v/>
      </c>
      <c r="H200" s="208"/>
      <c r="I200" s="208"/>
      <c r="J200" s="208"/>
      <c r="K200" s="208"/>
      <c r="L200" s="208"/>
      <c r="M200" s="208"/>
      <c r="N200" s="208"/>
      <c r="O200" s="208"/>
      <c r="P200" s="208"/>
      <c r="Q200" s="208"/>
      <c r="R200" s="208"/>
      <c r="S200" s="208"/>
      <c r="T200" s="208"/>
      <c r="U200" s="217" t="str">
        <f>IFERROR(VLOOKUP('2nd Run'!I200,$AB$3:$AC$7,2,TRUE),"")</f>
        <v/>
      </c>
      <c r="V200" s="218" t="str">
        <f>IFERROR(IF(U200=$V$1,'2nd Run'!I200,""),"")</f>
        <v/>
      </c>
      <c r="W200" s="218" t="str">
        <f>IFERROR(IF(U200=$W$1,'2nd Run'!I200,""),"")</f>
        <v/>
      </c>
      <c r="X200" s="218" t="str">
        <f>IFERROR(IF(U200=$X$1,'2nd Run'!I200,""),"")</f>
        <v/>
      </c>
      <c r="Y200" s="218" t="str">
        <f>IFERROR(IF($U200=$Y$1,'2nd Run'!I200,""),"")</f>
        <v/>
      </c>
      <c r="Z200" s="218" t="str">
        <f>IFERROR(IF(U200=$Z$1,'2nd Run'!I200,""),"")</f>
        <v/>
      </c>
      <c r="AA200" s="19"/>
      <c r="AK200" s="208"/>
      <c r="AL200" s="208"/>
      <c r="AM200" s="208"/>
      <c r="AN200" s="208"/>
      <c r="AO200" s="208"/>
      <c r="AP200" s="208"/>
      <c r="AQ200" s="208"/>
      <c r="AR200" s="208"/>
      <c r="AS200" s="208"/>
      <c r="AT200" s="208"/>
    </row>
    <row r="201" spans="1:46" ht="15.75" customHeight="1">
      <c r="A201" s="212" t="str">
        <f>IF(B201="","",Draw!AA201)</f>
        <v/>
      </c>
      <c r="B201" s="213" t="str">
        <f>IFERROR(Draw!AB201,"")</f>
        <v/>
      </c>
      <c r="C201" s="213" t="str">
        <f>IFERROR(Draw!AC201,"")</f>
        <v/>
      </c>
      <c r="D201" s="222"/>
      <c r="E201" s="207">
        <v>1.9999999999999999E-7</v>
      </c>
      <c r="F201" s="215" t="str">
        <f t="shared" si="0"/>
        <v/>
      </c>
      <c r="G201" s="215" t="str">
        <f t="shared" si="55"/>
        <v/>
      </c>
      <c r="H201" s="208"/>
      <c r="I201" s="208"/>
      <c r="J201" s="208"/>
      <c r="K201" s="208"/>
      <c r="L201" s="208"/>
      <c r="M201" s="208"/>
      <c r="N201" s="208"/>
      <c r="O201" s="208"/>
      <c r="P201" s="208"/>
      <c r="Q201" s="208"/>
      <c r="R201" s="208"/>
      <c r="S201" s="208"/>
      <c r="T201" s="208"/>
      <c r="U201" s="217" t="str">
        <f>IFERROR(VLOOKUP('2nd Run'!I201,$AB$3:$AC$7,2,TRUE),"")</f>
        <v/>
      </c>
      <c r="V201" s="218" t="str">
        <f>IFERROR(IF(U201=$V$1,'2nd Run'!I201,""),"")</f>
        <v/>
      </c>
      <c r="W201" s="218" t="str">
        <f>IFERROR(IF(U201=$W$1,'2nd Run'!I201,""),"")</f>
        <v/>
      </c>
      <c r="X201" s="218" t="str">
        <f>IFERROR(IF(U201=$X$1,'2nd Run'!I201,""),"")</f>
        <v/>
      </c>
      <c r="Y201" s="218" t="str">
        <f>IFERROR(IF($U201=$Y$1,'2nd Run'!I201,""),"")</f>
        <v/>
      </c>
      <c r="Z201" s="218" t="str">
        <f>IFERROR(IF(U201=$Z$1,'2nd Run'!I201,""),"")</f>
        <v/>
      </c>
      <c r="AA201" s="19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</row>
    <row r="202" spans="1:46" ht="15.75" customHeight="1">
      <c r="A202" s="212" t="str">
        <f>IF(B202="","",Draw!AA202)</f>
        <v/>
      </c>
      <c r="B202" s="213" t="str">
        <f>IFERROR(Draw!AB202,"")</f>
        <v/>
      </c>
      <c r="C202" s="213" t="str">
        <f>IFERROR(Draw!AC202,"")</f>
        <v/>
      </c>
      <c r="D202" s="222"/>
      <c r="E202" s="207">
        <v>2.0100000000000001E-7</v>
      </c>
      <c r="F202" s="215" t="str">
        <f t="shared" si="0"/>
        <v/>
      </c>
      <c r="G202" s="215" t="str">
        <f t="shared" si="55"/>
        <v/>
      </c>
      <c r="H202" s="208"/>
      <c r="I202" s="208"/>
      <c r="J202" s="208"/>
      <c r="K202" s="208"/>
      <c r="L202" s="208"/>
      <c r="M202" s="208"/>
      <c r="N202" s="208"/>
      <c r="O202" s="208"/>
      <c r="P202" s="208"/>
      <c r="Q202" s="208"/>
      <c r="R202" s="208"/>
      <c r="S202" s="208"/>
      <c r="T202" s="208"/>
      <c r="U202" s="217" t="str">
        <f>IFERROR(VLOOKUP('2nd Run'!I202,$AB$3:$AC$7,2,TRUE),"")</f>
        <v/>
      </c>
      <c r="V202" s="218" t="str">
        <f>IFERROR(IF(U202=$V$1,'2nd Run'!I202,""),"")</f>
        <v/>
      </c>
      <c r="W202" s="218" t="str">
        <f>IFERROR(IF(U202=$W$1,'2nd Run'!I202,""),"")</f>
        <v/>
      </c>
      <c r="X202" s="218" t="str">
        <f>IFERROR(IF(U202=$X$1,'2nd Run'!I202,""),"")</f>
        <v/>
      </c>
      <c r="Y202" s="218" t="str">
        <f>IFERROR(IF($U202=$Y$1,'2nd Run'!I202,""),"")</f>
        <v/>
      </c>
      <c r="Z202" s="218" t="str">
        <f>IFERROR(IF(U202=$Z$1,'2nd Run'!I202,""),"")</f>
        <v/>
      </c>
      <c r="AA202" s="19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</row>
    <row r="203" spans="1:46" ht="15.75" customHeight="1">
      <c r="A203" s="212" t="str">
        <f>IF(B203="","",Draw!AA203)</f>
        <v/>
      </c>
      <c r="B203" s="213" t="str">
        <f>IFERROR(Draw!AB203,"")</f>
        <v/>
      </c>
      <c r="C203" s="213" t="str">
        <f>IFERROR(Draw!AC203,"")</f>
        <v/>
      </c>
      <c r="D203" s="222"/>
      <c r="E203" s="207">
        <v>2.0200000000000001E-7</v>
      </c>
      <c r="F203" s="215" t="str">
        <f t="shared" si="0"/>
        <v/>
      </c>
      <c r="G203" s="215" t="str">
        <f t="shared" si="55"/>
        <v/>
      </c>
      <c r="H203" s="208"/>
      <c r="I203" s="208"/>
      <c r="J203" s="208"/>
      <c r="K203" s="208"/>
      <c r="L203" s="208"/>
      <c r="M203" s="208"/>
      <c r="N203" s="208"/>
      <c r="O203" s="208"/>
      <c r="P203" s="208"/>
      <c r="Q203" s="208"/>
      <c r="R203" s="208"/>
      <c r="S203" s="208"/>
      <c r="T203" s="208"/>
      <c r="U203" s="217" t="str">
        <f>IFERROR(VLOOKUP('2nd Run'!I203,$AB$3:$AC$7,2,TRUE),"")</f>
        <v/>
      </c>
      <c r="V203" s="218" t="str">
        <f>IFERROR(IF(U203=$V$1,'2nd Run'!I203,""),"")</f>
        <v/>
      </c>
      <c r="W203" s="218" t="str">
        <f>IFERROR(IF(U203=$W$1,'2nd Run'!I203,""),"")</f>
        <v/>
      </c>
      <c r="X203" s="218" t="str">
        <f>IFERROR(IF(U203=$X$1,'2nd Run'!I203,""),"")</f>
        <v/>
      </c>
      <c r="Y203" s="218" t="str">
        <f>IFERROR(IF($U203=$Y$1,'2nd Run'!I203,""),"")</f>
        <v/>
      </c>
      <c r="Z203" s="218" t="str">
        <f>IFERROR(IF(U203=$Z$1,'2nd Run'!I203,""),"")</f>
        <v/>
      </c>
      <c r="AA203" s="19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</row>
    <row r="204" spans="1:46" ht="15.75" customHeight="1">
      <c r="A204" s="212" t="str">
        <f>IF(B204="","",Draw!AA204)</f>
        <v/>
      </c>
      <c r="B204" s="213" t="str">
        <f>IFERROR(Draw!AB204,"")</f>
        <v/>
      </c>
      <c r="C204" s="213" t="str">
        <f>IFERROR(Draw!AC204,"")</f>
        <v/>
      </c>
      <c r="D204" s="240"/>
      <c r="E204" s="207">
        <v>2.03E-7</v>
      </c>
      <c r="F204" s="215" t="str">
        <f t="shared" si="0"/>
        <v/>
      </c>
      <c r="G204" s="215" t="str">
        <f t="shared" si="55"/>
        <v/>
      </c>
      <c r="H204" s="208"/>
      <c r="I204" s="208"/>
      <c r="J204" s="208"/>
      <c r="K204" s="208"/>
      <c r="L204" s="208"/>
      <c r="M204" s="208"/>
      <c r="N204" s="208"/>
      <c r="O204" s="208"/>
      <c r="P204" s="208"/>
      <c r="Q204" s="208"/>
      <c r="R204" s="208"/>
      <c r="S204" s="208"/>
      <c r="T204" s="208"/>
      <c r="U204" s="217" t="str">
        <f>IFERROR(VLOOKUP('2nd Run'!I204,$AB$3:$AC$7,2,TRUE),"")</f>
        <v/>
      </c>
      <c r="V204" s="218" t="str">
        <f>IFERROR(IF(U204=$V$1,'2nd Run'!I204,""),"")</f>
        <v/>
      </c>
      <c r="W204" s="218" t="str">
        <f>IFERROR(IF(U204=$W$1,'2nd Run'!I204,""),"")</f>
        <v/>
      </c>
      <c r="X204" s="218" t="str">
        <f>IFERROR(IF(U204=$X$1,'2nd Run'!I204,""),"")</f>
        <v/>
      </c>
      <c r="Y204" s="218" t="str">
        <f>IFERROR(IF($U204=$Y$1,'2nd Run'!I204,""),"")</f>
        <v/>
      </c>
      <c r="Z204" s="218" t="str">
        <f>IFERROR(IF(U204=$Z$1,'2nd Run'!I204,""),"")</f>
        <v/>
      </c>
      <c r="AA204" s="19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</row>
    <row r="205" spans="1:46" ht="15.75" customHeight="1">
      <c r="A205" s="212" t="str">
        <f>IF(B205="","",Draw!AA205)</f>
        <v/>
      </c>
      <c r="B205" s="213" t="str">
        <f>IFERROR(Draw!AB205,"")</f>
        <v/>
      </c>
      <c r="C205" s="213" t="str">
        <f>IFERROR(Draw!AC205,"")</f>
        <v/>
      </c>
      <c r="D205" s="242"/>
      <c r="E205" s="207">
        <v>2.04E-7</v>
      </c>
      <c r="F205" s="215" t="str">
        <f t="shared" si="0"/>
        <v/>
      </c>
      <c r="G205" s="215"/>
      <c r="H205" s="208"/>
      <c r="I205" s="208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/>
      <c r="T205" s="208"/>
      <c r="U205" s="217" t="str">
        <f>IFERROR(VLOOKUP('2nd Run'!I205,$AB$3:$AC$7,2,TRUE),"")</f>
        <v/>
      </c>
      <c r="V205" s="218" t="str">
        <f>IFERROR(IF(U205=$V$1,'2nd Run'!I205,""),"")</f>
        <v/>
      </c>
      <c r="W205" s="218" t="str">
        <f>IFERROR(IF(U205=$W$1,'2nd Run'!I205,""),"")</f>
        <v/>
      </c>
      <c r="X205" s="218" t="str">
        <f>IFERROR(IF(U205=$X$1,'2nd Run'!I205,""),"")</f>
        <v/>
      </c>
      <c r="Y205" s="218" t="str">
        <f>IFERROR(IF($U205=$Y$1,'2nd Run'!I205,""),"")</f>
        <v/>
      </c>
      <c r="Z205" s="218" t="str">
        <f>IFERROR(IF(U205=$Z$1,'2nd Run'!I205,""),"")</f>
        <v/>
      </c>
      <c r="AA205" s="19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</row>
    <row r="206" spans="1:46" ht="15.75" customHeight="1">
      <c r="A206" s="212" t="str">
        <f>IF(B206="","",Draw!AA206)</f>
        <v/>
      </c>
      <c r="B206" s="213" t="str">
        <f>IFERROR(Draw!AB206,"")</f>
        <v/>
      </c>
      <c r="C206" s="213" t="str">
        <f>IFERROR(Draw!AC206,"")</f>
        <v/>
      </c>
      <c r="D206" s="247"/>
      <c r="E206" s="207">
        <v>2.05E-7</v>
      </c>
      <c r="F206" s="215" t="str">
        <f t="shared" si="0"/>
        <v/>
      </c>
      <c r="G206" s="215" t="str">
        <f t="shared" ref="G206:G210" si="56">IF(OR(AND(D206&gt;1,D206&lt;1050),D206="nt",D206="",D206="scratch"),"","Not a valid input")</f>
        <v/>
      </c>
      <c r="H206" s="208"/>
      <c r="I206" s="208"/>
      <c r="J206" s="208"/>
      <c r="K206" s="208"/>
      <c r="L206" s="208"/>
      <c r="M206" s="208"/>
      <c r="N206" s="208"/>
      <c r="O206" s="208"/>
      <c r="P206" s="208"/>
      <c r="Q206" s="208"/>
      <c r="R206" s="208"/>
      <c r="S206" s="208"/>
      <c r="T206" s="208"/>
      <c r="U206" s="217" t="str">
        <f>IFERROR(VLOOKUP('2nd Run'!I206,$AB$3:$AC$7,2,TRUE),"")</f>
        <v/>
      </c>
      <c r="V206" s="218" t="str">
        <f>IFERROR(IF(U206=$V$1,'2nd Run'!I206,""),"")</f>
        <v/>
      </c>
      <c r="W206" s="218" t="str">
        <f>IFERROR(IF(U206=$W$1,'2nd Run'!I206,""),"")</f>
        <v/>
      </c>
      <c r="X206" s="218" t="str">
        <f>IFERROR(IF(U206=$X$1,'2nd Run'!I206,""),"")</f>
        <v/>
      </c>
      <c r="Y206" s="218" t="str">
        <f>IFERROR(IF($U206=$Y$1,'2nd Run'!I206,""),"")</f>
        <v/>
      </c>
      <c r="Z206" s="218" t="str">
        <f>IFERROR(IF(U206=$Z$1,'2nd Run'!I206,""),"")</f>
        <v/>
      </c>
      <c r="AA206" s="19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</row>
    <row r="207" spans="1:46" ht="15.75" customHeight="1">
      <c r="A207" s="212" t="str">
        <f>IF(B207="","",Draw!AA207)</f>
        <v/>
      </c>
      <c r="B207" s="213" t="str">
        <f>IFERROR(Draw!AB207,"")</f>
        <v/>
      </c>
      <c r="C207" s="213" t="str">
        <f>IFERROR(Draw!AC207,"")</f>
        <v/>
      </c>
      <c r="D207" s="222"/>
      <c r="E207" s="207">
        <v>2.0599999999999999E-7</v>
      </c>
      <c r="F207" s="215" t="str">
        <f t="shared" si="0"/>
        <v/>
      </c>
      <c r="G207" s="215" t="str">
        <f t="shared" si="56"/>
        <v/>
      </c>
      <c r="H207" s="208"/>
      <c r="I207" s="208"/>
      <c r="J207" s="208"/>
      <c r="K207" s="208"/>
      <c r="L207" s="208"/>
      <c r="M207" s="208"/>
      <c r="N207" s="208"/>
      <c r="O207" s="208"/>
      <c r="P207" s="208"/>
      <c r="Q207" s="208"/>
      <c r="R207" s="208"/>
      <c r="S207" s="208"/>
      <c r="T207" s="208"/>
      <c r="U207" s="217" t="str">
        <f>IFERROR(VLOOKUP('2nd Run'!I207,$AB$3:$AC$7,2,TRUE),"")</f>
        <v/>
      </c>
      <c r="V207" s="218" t="str">
        <f>IFERROR(IF(U207=$V$1,'2nd Run'!I207,""),"")</f>
        <v/>
      </c>
      <c r="W207" s="218" t="str">
        <f>IFERROR(IF(U207=$W$1,'2nd Run'!I207,""),"")</f>
        <v/>
      </c>
      <c r="X207" s="218" t="str">
        <f>IFERROR(IF(U207=$X$1,'2nd Run'!I207,""),"")</f>
        <v/>
      </c>
      <c r="Y207" s="218" t="str">
        <f>IFERROR(IF($U207=$Y$1,'2nd Run'!I207,""),"")</f>
        <v/>
      </c>
      <c r="Z207" s="218" t="str">
        <f>IFERROR(IF(U207=$Z$1,'2nd Run'!I207,""),"")</f>
        <v/>
      </c>
      <c r="AA207" s="19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</row>
    <row r="208" spans="1:46" ht="15.75" customHeight="1">
      <c r="A208" s="212" t="str">
        <f>IF(B208="","",Draw!AA208)</f>
        <v/>
      </c>
      <c r="B208" s="213" t="str">
        <f>IFERROR(Draw!AB208,"")</f>
        <v/>
      </c>
      <c r="C208" s="213" t="str">
        <f>IFERROR(Draw!AC208,"")</f>
        <v/>
      </c>
      <c r="D208" s="222"/>
      <c r="E208" s="207">
        <v>2.0699999999999999E-7</v>
      </c>
      <c r="F208" s="215" t="str">
        <f t="shared" si="0"/>
        <v/>
      </c>
      <c r="G208" s="215" t="str">
        <f t="shared" si="56"/>
        <v/>
      </c>
      <c r="H208" s="208"/>
      <c r="I208" s="208"/>
      <c r="J208" s="208"/>
      <c r="K208" s="208"/>
      <c r="L208" s="208"/>
      <c r="M208" s="208"/>
      <c r="N208" s="208"/>
      <c r="O208" s="208"/>
      <c r="P208" s="208"/>
      <c r="Q208" s="208"/>
      <c r="R208" s="208"/>
      <c r="S208" s="208"/>
      <c r="T208" s="208"/>
      <c r="U208" s="217" t="str">
        <f>IFERROR(VLOOKUP('2nd Run'!I208,$AB$3:$AC$7,2,TRUE),"")</f>
        <v/>
      </c>
      <c r="V208" s="218" t="str">
        <f>IFERROR(IF(U208=$V$1,'2nd Run'!I208,""),"")</f>
        <v/>
      </c>
      <c r="W208" s="218" t="str">
        <f>IFERROR(IF(U208=$W$1,'2nd Run'!I208,""),"")</f>
        <v/>
      </c>
      <c r="X208" s="218" t="str">
        <f>IFERROR(IF(U208=$X$1,'2nd Run'!I208,""),"")</f>
        <v/>
      </c>
      <c r="Y208" s="218" t="str">
        <f>IFERROR(IF($U208=$Y$1,'2nd Run'!I208,""),"")</f>
        <v/>
      </c>
      <c r="Z208" s="218" t="str">
        <f>IFERROR(IF(U208=$Z$1,'2nd Run'!I208,""),"")</f>
        <v/>
      </c>
      <c r="AA208" s="19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</row>
    <row r="209" spans="1:46" ht="15.75" customHeight="1">
      <c r="A209" s="212" t="str">
        <f>IF(B209="","",Draw!AA209)</f>
        <v/>
      </c>
      <c r="B209" s="213" t="str">
        <f>IFERROR(Draw!AB209,"")</f>
        <v/>
      </c>
      <c r="C209" s="213" t="str">
        <f>IFERROR(Draw!AC209,"")</f>
        <v/>
      </c>
      <c r="D209" s="222"/>
      <c r="E209" s="207">
        <v>2.0800000000000001E-7</v>
      </c>
      <c r="F209" s="215" t="str">
        <f t="shared" si="0"/>
        <v/>
      </c>
      <c r="G209" s="215" t="str">
        <f t="shared" si="56"/>
        <v/>
      </c>
      <c r="H209" s="208"/>
      <c r="I209" s="208"/>
      <c r="J209" s="208"/>
      <c r="K209" s="208"/>
      <c r="L209" s="208"/>
      <c r="M209" s="208"/>
      <c r="N209" s="208"/>
      <c r="O209" s="208"/>
      <c r="P209" s="208"/>
      <c r="Q209" s="208"/>
      <c r="R209" s="208"/>
      <c r="S209" s="208"/>
      <c r="T209" s="208"/>
      <c r="U209" s="217" t="str">
        <f>IFERROR(VLOOKUP('2nd Run'!I209,$AB$3:$AC$7,2,TRUE),"")</f>
        <v/>
      </c>
      <c r="V209" s="218" t="str">
        <f>IFERROR(IF(U209=$V$1,'2nd Run'!I209,""),"")</f>
        <v/>
      </c>
      <c r="W209" s="218" t="str">
        <f>IFERROR(IF(U209=$W$1,'2nd Run'!I209,""),"")</f>
        <v/>
      </c>
      <c r="X209" s="218" t="str">
        <f>IFERROR(IF(U209=$X$1,'2nd Run'!I209,""),"")</f>
        <v/>
      </c>
      <c r="Y209" s="218" t="str">
        <f>IFERROR(IF($U209=$Y$1,'2nd Run'!I209,""),"")</f>
        <v/>
      </c>
      <c r="Z209" s="218" t="str">
        <f>IFERROR(IF(U209=$Z$1,'2nd Run'!I209,""),"")</f>
        <v/>
      </c>
      <c r="AA209" s="19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</row>
    <row r="210" spans="1:46" ht="15.75" customHeight="1">
      <c r="A210" s="212" t="str">
        <f>IF(B210="","",Draw!AA210)</f>
        <v/>
      </c>
      <c r="B210" s="213" t="str">
        <f>IFERROR(Draw!AB210,"")</f>
        <v/>
      </c>
      <c r="C210" s="213" t="str">
        <f>IFERROR(Draw!AC210,"")</f>
        <v/>
      </c>
      <c r="D210" s="240"/>
      <c r="E210" s="207">
        <v>2.0900000000000001E-7</v>
      </c>
      <c r="F210" s="215" t="str">
        <f t="shared" si="0"/>
        <v/>
      </c>
      <c r="G210" s="215" t="str">
        <f t="shared" si="56"/>
        <v/>
      </c>
      <c r="H210" s="208"/>
      <c r="I210" s="208"/>
      <c r="J210" s="208"/>
      <c r="K210" s="208"/>
      <c r="L210" s="208"/>
      <c r="M210" s="208"/>
      <c r="N210" s="208"/>
      <c r="O210" s="208"/>
      <c r="P210" s="208"/>
      <c r="Q210" s="208"/>
      <c r="R210" s="208"/>
      <c r="S210" s="208"/>
      <c r="T210" s="208"/>
      <c r="U210" s="217" t="str">
        <f>IFERROR(VLOOKUP('2nd Run'!I210,$AB$3:$AC$7,2,TRUE),"")</f>
        <v/>
      </c>
      <c r="V210" s="218" t="str">
        <f>IFERROR(IF(U210=$V$1,'2nd Run'!I210,""),"")</f>
        <v/>
      </c>
      <c r="W210" s="218" t="str">
        <f>IFERROR(IF(U210=$W$1,'2nd Run'!I210,""),"")</f>
        <v/>
      </c>
      <c r="X210" s="218" t="str">
        <f>IFERROR(IF(U210=$X$1,'2nd Run'!I210,""),"")</f>
        <v/>
      </c>
      <c r="Y210" s="218" t="str">
        <f>IFERROR(IF($U210=$Y$1,'2nd Run'!I210,""),"")</f>
        <v/>
      </c>
      <c r="Z210" s="218" t="str">
        <f>IFERROR(IF(U210=$Z$1,'2nd Run'!I210,""),"")</f>
        <v/>
      </c>
      <c r="AA210" s="19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</row>
    <row r="211" spans="1:46" ht="15.75" customHeight="1">
      <c r="A211" s="212" t="str">
        <f>IF(B211="","",Draw!AA211)</f>
        <v/>
      </c>
      <c r="B211" s="213" t="str">
        <f>IFERROR(Draw!AB211,"")</f>
        <v/>
      </c>
      <c r="C211" s="213" t="str">
        <f>IFERROR(Draw!AC211,"")</f>
        <v/>
      </c>
      <c r="D211" s="242"/>
      <c r="E211" s="207">
        <v>2.1E-7</v>
      </c>
      <c r="F211" s="215" t="str">
        <f t="shared" si="0"/>
        <v/>
      </c>
      <c r="G211" s="326"/>
      <c r="H211" s="208"/>
      <c r="I211" s="208"/>
      <c r="J211" s="208"/>
      <c r="K211" s="208"/>
      <c r="L211" s="208"/>
      <c r="M211" s="208"/>
      <c r="N211" s="208"/>
      <c r="O211" s="208"/>
      <c r="P211" s="208"/>
      <c r="Q211" s="208"/>
      <c r="R211" s="208"/>
      <c r="S211" s="208"/>
      <c r="T211" s="208"/>
      <c r="U211" s="217" t="str">
        <f>IFERROR(VLOOKUP('2nd Run'!I211,$AB$3:$AC$7,2,TRUE),"")</f>
        <v/>
      </c>
      <c r="V211" s="218" t="str">
        <f>IFERROR(IF(U211=$V$1,'2nd Run'!I211,""),"")</f>
        <v/>
      </c>
      <c r="W211" s="218" t="str">
        <f>IFERROR(IF(U211=$W$1,'2nd Run'!I211,""),"")</f>
        <v/>
      </c>
      <c r="X211" s="218" t="str">
        <f>IFERROR(IF(U211=$X$1,'2nd Run'!I211,""),"")</f>
        <v/>
      </c>
      <c r="Y211" s="218" t="str">
        <f>IFERROR(IF($U211=$Y$1,'2nd Run'!I211,""),"")</f>
        <v/>
      </c>
      <c r="Z211" s="218" t="str">
        <f>IFERROR(IF(U211=$Z$1,'2nd Run'!I211,""),"")</f>
        <v/>
      </c>
      <c r="AA211" s="19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</row>
    <row r="212" spans="1:46" ht="15.75" customHeight="1">
      <c r="A212" s="212" t="str">
        <f>IF(B212="","",Draw!AA212)</f>
        <v/>
      </c>
      <c r="B212" s="213" t="str">
        <f>IFERROR(Draw!AB212,"")</f>
        <v/>
      </c>
      <c r="C212" s="213" t="str">
        <f>IFERROR(Draw!AC212,"")</f>
        <v/>
      </c>
      <c r="D212" s="222"/>
      <c r="E212" s="207">
        <v>2.11E-7</v>
      </c>
      <c r="F212" s="215" t="str">
        <f t="shared" si="0"/>
        <v/>
      </c>
      <c r="G212" s="215" t="str">
        <f t="shared" ref="G212:G216" si="57">IF(OR(AND(D212&gt;1,D212&lt;1050),D212="nt",D212="",D212="scratch"),"","Not a valid input")</f>
        <v/>
      </c>
      <c r="H212" s="208"/>
      <c r="I212" s="208"/>
      <c r="J212" s="208"/>
      <c r="K212" s="208"/>
      <c r="L212" s="208"/>
      <c r="M212" s="208"/>
      <c r="N212" s="208"/>
      <c r="O212" s="208"/>
      <c r="P212" s="208"/>
      <c r="Q212" s="208"/>
      <c r="R212" s="208"/>
      <c r="S212" s="208"/>
      <c r="T212" s="208"/>
      <c r="U212" s="217" t="str">
        <f>IFERROR(VLOOKUP('2nd Run'!I212,$AB$3:$AC$7,2,TRUE),"")</f>
        <v/>
      </c>
      <c r="V212" s="218" t="str">
        <f>IFERROR(IF(U212=$V$1,'2nd Run'!I212,""),"")</f>
        <v/>
      </c>
      <c r="W212" s="218" t="str">
        <f>IFERROR(IF(U212=$W$1,'2nd Run'!I212,""),"")</f>
        <v/>
      </c>
      <c r="X212" s="218" t="str">
        <f>IFERROR(IF(U212=$X$1,'2nd Run'!I212,""),"")</f>
        <v/>
      </c>
      <c r="Y212" s="218" t="str">
        <f>IFERROR(IF($U212=$Y$1,'2nd Run'!I212,""),"")</f>
        <v/>
      </c>
      <c r="Z212" s="218" t="str">
        <f>IFERROR(IF(U212=$Z$1,'2nd Run'!I212,""),"")</f>
        <v/>
      </c>
      <c r="AA212" s="19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</row>
    <row r="213" spans="1:46" ht="15.75" customHeight="1">
      <c r="A213" s="212" t="str">
        <f>IF(B213="","",Draw!AA213)</f>
        <v/>
      </c>
      <c r="B213" s="213" t="str">
        <f>IFERROR(Draw!AB213,"")</f>
        <v/>
      </c>
      <c r="C213" s="213" t="str">
        <f>IFERROR(Draw!AC213,"")</f>
        <v/>
      </c>
      <c r="D213" s="222"/>
      <c r="E213" s="207">
        <v>2.1199999999999999E-7</v>
      </c>
      <c r="F213" s="215" t="str">
        <f t="shared" si="0"/>
        <v/>
      </c>
      <c r="G213" s="215" t="str">
        <f t="shared" si="57"/>
        <v/>
      </c>
      <c r="H213" s="208"/>
      <c r="I213" s="208"/>
      <c r="J213" s="208"/>
      <c r="K213" s="208"/>
      <c r="L213" s="208"/>
      <c r="M213" s="208"/>
      <c r="N213" s="208"/>
      <c r="O213" s="208"/>
      <c r="P213" s="208"/>
      <c r="Q213" s="208"/>
      <c r="R213" s="208"/>
      <c r="S213" s="208"/>
      <c r="T213" s="208"/>
      <c r="U213" s="217" t="str">
        <f>IFERROR(VLOOKUP('2nd Run'!I213,$AB$3:$AC$7,2,TRUE),"")</f>
        <v/>
      </c>
      <c r="V213" s="218" t="str">
        <f>IFERROR(IF(U213=$V$1,'2nd Run'!I213,""),"")</f>
        <v/>
      </c>
      <c r="W213" s="218" t="str">
        <f>IFERROR(IF(U213=$W$1,'2nd Run'!I213,""),"")</f>
        <v/>
      </c>
      <c r="X213" s="218" t="str">
        <f>IFERROR(IF(U213=$X$1,'2nd Run'!I213,""),"")</f>
        <v/>
      </c>
      <c r="Y213" s="218" t="str">
        <f>IFERROR(IF($U213=$Y$1,'2nd Run'!I213,""),"")</f>
        <v/>
      </c>
      <c r="Z213" s="218" t="str">
        <f>IFERROR(IF(U213=$Z$1,'2nd Run'!I213,""),"")</f>
        <v/>
      </c>
      <c r="AA213" s="19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</row>
    <row r="214" spans="1:46" ht="15.75" customHeight="1">
      <c r="A214" s="212" t="str">
        <f>IF(B214="","",Draw!AA214)</f>
        <v/>
      </c>
      <c r="B214" s="213" t="str">
        <f>IFERROR(Draw!AB214,"")</f>
        <v/>
      </c>
      <c r="C214" s="213" t="str">
        <f>IFERROR(Draw!AC214,"")</f>
        <v/>
      </c>
      <c r="D214" s="222"/>
      <c r="E214" s="207">
        <v>2.1299999999999999E-7</v>
      </c>
      <c r="F214" s="215" t="str">
        <f t="shared" si="0"/>
        <v/>
      </c>
      <c r="G214" s="215" t="str">
        <f t="shared" si="57"/>
        <v/>
      </c>
      <c r="H214" s="208"/>
      <c r="I214" s="208"/>
      <c r="J214" s="208"/>
      <c r="K214" s="208"/>
      <c r="L214" s="208"/>
      <c r="M214" s="208"/>
      <c r="N214" s="208"/>
      <c r="O214" s="208"/>
      <c r="P214" s="208"/>
      <c r="Q214" s="208"/>
      <c r="R214" s="208"/>
      <c r="S214" s="208"/>
      <c r="T214" s="208"/>
      <c r="U214" s="217" t="str">
        <f>IFERROR(VLOOKUP('2nd Run'!I214,$AB$3:$AC$7,2,TRUE),"")</f>
        <v/>
      </c>
      <c r="V214" s="218" t="str">
        <f>IFERROR(IF(U214=$V$1,'2nd Run'!I214,""),"")</f>
        <v/>
      </c>
      <c r="W214" s="218" t="str">
        <f>IFERROR(IF(U214=$W$1,'2nd Run'!I214,""),"")</f>
        <v/>
      </c>
      <c r="X214" s="218" t="str">
        <f>IFERROR(IF(U214=$X$1,'2nd Run'!I214,""),"")</f>
        <v/>
      </c>
      <c r="Y214" s="218" t="str">
        <f>IFERROR(IF($U214=$Y$1,'2nd Run'!I214,""),"")</f>
        <v/>
      </c>
      <c r="Z214" s="218" t="str">
        <f>IFERROR(IF(U214=$Z$1,'2nd Run'!I214,""),"")</f>
        <v/>
      </c>
      <c r="AA214" s="19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</row>
    <row r="215" spans="1:46" ht="15.75" customHeight="1">
      <c r="A215" s="212" t="str">
        <f>IF(B215="","",Draw!AA215)</f>
        <v/>
      </c>
      <c r="B215" s="213" t="str">
        <f>IFERROR(Draw!AB215,"")</f>
        <v/>
      </c>
      <c r="C215" s="213" t="str">
        <f>IFERROR(Draw!AC215,"")</f>
        <v/>
      </c>
      <c r="D215" s="222"/>
      <c r="E215" s="207">
        <v>2.1400000000000001E-7</v>
      </c>
      <c r="F215" s="215" t="str">
        <f t="shared" si="0"/>
        <v/>
      </c>
      <c r="G215" s="215" t="str">
        <f t="shared" si="57"/>
        <v/>
      </c>
      <c r="H215" s="208"/>
      <c r="I215" s="208"/>
      <c r="J215" s="208"/>
      <c r="K215" s="208"/>
      <c r="L215" s="208"/>
      <c r="M215" s="208"/>
      <c r="N215" s="208"/>
      <c r="O215" s="208"/>
      <c r="P215" s="208"/>
      <c r="Q215" s="208"/>
      <c r="R215" s="208"/>
      <c r="S215" s="208"/>
      <c r="T215" s="208"/>
      <c r="U215" s="217" t="str">
        <f>IFERROR(VLOOKUP('2nd Run'!I215,$AB$3:$AC$7,2,TRUE),"")</f>
        <v/>
      </c>
      <c r="V215" s="218" t="str">
        <f>IFERROR(IF(U215=$V$1,'2nd Run'!I215,""),"")</f>
        <v/>
      </c>
      <c r="W215" s="218" t="str">
        <f>IFERROR(IF(U215=$W$1,'2nd Run'!I215,""),"")</f>
        <v/>
      </c>
      <c r="X215" s="218" t="str">
        <f>IFERROR(IF(U215=$X$1,'2nd Run'!I215,""),"")</f>
        <v/>
      </c>
      <c r="Y215" s="218" t="str">
        <f>IFERROR(IF($U215=$Y$1,'2nd Run'!I215,""),"")</f>
        <v/>
      </c>
      <c r="Z215" s="218" t="str">
        <f>IFERROR(IF(U215=$Z$1,'2nd Run'!I215,""),"")</f>
        <v/>
      </c>
      <c r="AA215" s="19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</row>
    <row r="216" spans="1:46" ht="15.75" customHeight="1">
      <c r="A216" s="212" t="str">
        <f>IF(B216="","",Draw!AA216)</f>
        <v/>
      </c>
      <c r="B216" s="213" t="str">
        <f>IFERROR(Draw!AB216,"")</f>
        <v/>
      </c>
      <c r="C216" s="213" t="str">
        <f>IFERROR(Draw!AC216,"")</f>
        <v/>
      </c>
      <c r="D216" s="240"/>
      <c r="E216" s="207">
        <v>2.1500000000000001E-7</v>
      </c>
      <c r="F216" s="215" t="str">
        <f t="shared" si="0"/>
        <v/>
      </c>
      <c r="G216" s="215" t="str">
        <f t="shared" si="57"/>
        <v/>
      </c>
      <c r="H216" s="208"/>
      <c r="I216" s="208"/>
      <c r="J216" s="208"/>
      <c r="K216" s="208"/>
      <c r="L216" s="208"/>
      <c r="M216" s="208"/>
      <c r="N216" s="208"/>
      <c r="O216" s="208"/>
      <c r="P216" s="208"/>
      <c r="Q216" s="208"/>
      <c r="R216" s="208"/>
      <c r="S216" s="208"/>
      <c r="T216" s="208"/>
      <c r="U216" s="217" t="str">
        <f>IFERROR(VLOOKUP('2nd Run'!I216,$AB$3:$AC$7,2,TRUE),"")</f>
        <v/>
      </c>
      <c r="V216" s="218" t="str">
        <f>IFERROR(IF(U216=$V$1,'2nd Run'!I216,""),"")</f>
        <v/>
      </c>
      <c r="W216" s="218" t="str">
        <f>IFERROR(IF(U216=$W$1,'2nd Run'!I216,""),"")</f>
        <v/>
      </c>
      <c r="X216" s="218" t="str">
        <f>IFERROR(IF(U216=$X$1,'2nd Run'!I216,""),"")</f>
        <v/>
      </c>
      <c r="Y216" s="218" t="str">
        <f>IFERROR(IF($U216=$Y$1,'2nd Run'!I216,""),"")</f>
        <v/>
      </c>
      <c r="Z216" s="218" t="str">
        <f>IFERROR(IF(U216=$Z$1,'2nd Run'!I216,""),"")</f>
        <v/>
      </c>
      <c r="AA216" s="19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</row>
    <row r="217" spans="1:46" ht="15.75" customHeight="1">
      <c r="A217" s="212" t="str">
        <f>IF(B217="","",Draw!AA217)</f>
        <v/>
      </c>
      <c r="B217" s="213" t="str">
        <f>IFERROR(Draw!AB217,"")</f>
        <v/>
      </c>
      <c r="C217" s="213" t="str">
        <f>IFERROR(Draw!AC217,"")</f>
        <v/>
      </c>
      <c r="D217" s="242"/>
      <c r="E217" s="207">
        <v>2.16E-7</v>
      </c>
      <c r="F217" s="215" t="str">
        <f t="shared" si="0"/>
        <v/>
      </c>
      <c r="G217" s="215"/>
      <c r="H217" s="208"/>
      <c r="I217" s="208"/>
      <c r="J217" s="208"/>
      <c r="K217" s="208"/>
      <c r="L217" s="208"/>
      <c r="M217" s="208"/>
      <c r="N217" s="208"/>
      <c r="O217" s="208"/>
      <c r="P217" s="208"/>
      <c r="Q217" s="208"/>
      <c r="R217" s="208"/>
      <c r="S217" s="208"/>
      <c r="T217" s="208"/>
      <c r="U217" s="217" t="str">
        <f>IFERROR(VLOOKUP('2nd Run'!I217,$AB$3:$AC$7,2,TRUE),"")</f>
        <v/>
      </c>
      <c r="V217" s="218" t="str">
        <f>IFERROR(IF(U217=$V$1,'2nd Run'!I217,""),"")</f>
        <v/>
      </c>
      <c r="W217" s="218" t="str">
        <f>IFERROR(IF(U217=$W$1,'2nd Run'!I217,""),"")</f>
        <v/>
      </c>
      <c r="X217" s="218" t="str">
        <f>IFERROR(IF(U217=$X$1,'2nd Run'!I217,""),"")</f>
        <v/>
      </c>
      <c r="Y217" s="218" t="str">
        <f>IFERROR(IF($U217=$Y$1,'2nd Run'!I217,""),"")</f>
        <v/>
      </c>
      <c r="Z217" s="218" t="str">
        <f>IFERROR(IF(U217=$Z$1,'2nd Run'!I217,""),"")</f>
        <v/>
      </c>
      <c r="AA217" s="19"/>
      <c r="AK217" s="208"/>
      <c r="AL217" s="208"/>
      <c r="AM217" s="208"/>
      <c r="AN217" s="208"/>
      <c r="AO217" s="208"/>
      <c r="AP217" s="208"/>
      <c r="AQ217" s="208"/>
      <c r="AR217" s="208"/>
      <c r="AS217" s="208"/>
      <c r="AT217" s="208"/>
    </row>
    <row r="218" spans="1:46" ht="15.75" customHeight="1">
      <c r="A218" s="212" t="str">
        <f>IF(B218="","",Draw!AA218)</f>
        <v/>
      </c>
      <c r="B218" s="213" t="str">
        <f>IFERROR(Draw!AB218,"")</f>
        <v/>
      </c>
      <c r="C218" s="213" t="str">
        <f>IFERROR(Draw!AC218,"")</f>
        <v/>
      </c>
      <c r="D218" s="247"/>
      <c r="E218" s="207">
        <v>2.17E-7</v>
      </c>
      <c r="F218" s="215" t="str">
        <f t="shared" si="0"/>
        <v/>
      </c>
      <c r="G218" s="215" t="str">
        <f t="shared" ref="G218:G222" si="58">IF(OR(AND(D218&gt;1,D218&lt;1050),D218="nt",D218="",D218="scratch"),"","Not a valid input")</f>
        <v/>
      </c>
      <c r="H218" s="208"/>
      <c r="I218" s="208"/>
      <c r="J218" s="208"/>
      <c r="K218" s="208"/>
      <c r="L218" s="208"/>
      <c r="M218" s="208"/>
      <c r="N218" s="208"/>
      <c r="O218" s="208"/>
      <c r="P218" s="208"/>
      <c r="Q218" s="208"/>
      <c r="R218" s="208"/>
      <c r="S218" s="208"/>
      <c r="T218" s="208"/>
      <c r="U218" s="217" t="str">
        <f>IFERROR(VLOOKUP('2nd Run'!I218,$AB$3:$AC$7,2,TRUE),"")</f>
        <v/>
      </c>
      <c r="V218" s="218" t="str">
        <f>IFERROR(IF(U218=$V$1,'2nd Run'!I218,""),"")</f>
        <v/>
      </c>
      <c r="W218" s="218" t="str">
        <f>IFERROR(IF(U218=$W$1,'2nd Run'!I218,""),"")</f>
        <v/>
      </c>
      <c r="X218" s="218" t="str">
        <f>IFERROR(IF(U218=$X$1,'2nd Run'!I218,""),"")</f>
        <v/>
      </c>
      <c r="Y218" s="218" t="str">
        <f>IFERROR(IF($U218=$Y$1,'2nd Run'!I218,""),"")</f>
        <v/>
      </c>
      <c r="Z218" s="218" t="str">
        <f>IFERROR(IF(U218=$Z$1,'2nd Run'!I218,""),"")</f>
        <v/>
      </c>
      <c r="AA218" s="19"/>
      <c r="AK218" s="208"/>
      <c r="AL218" s="208"/>
      <c r="AM218" s="208"/>
      <c r="AN218" s="208"/>
      <c r="AO218" s="208"/>
      <c r="AP218" s="208"/>
      <c r="AQ218" s="208"/>
      <c r="AR218" s="208"/>
      <c r="AS218" s="208"/>
      <c r="AT218" s="208"/>
    </row>
    <row r="219" spans="1:46" ht="15.75" customHeight="1">
      <c r="A219" s="212" t="str">
        <f>IF(B219="","",Draw!AA219)</f>
        <v/>
      </c>
      <c r="B219" s="213" t="str">
        <f>IFERROR(Draw!AB219,"")</f>
        <v/>
      </c>
      <c r="C219" s="213" t="str">
        <f>IFERROR(Draw!AC219,"")</f>
        <v/>
      </c>
      <c r="D219" s="222"/>
      <c r="E219" s="207">
        <v>2.1799999999999999E-7</v>
      </c>
      <c r="F219" s="215" t="str">
        <f t="shared" si="0"/>
        <v/>
      </c>
      <c r="G219" s="215" t="str">
        <f t="shared" si="58"/>
        <v/>
      </c>
      <c r="H219" s="208"/>
      <c r="I219" s="208"/>
      <c r="J219" s="208"/>
      <c r="K219" s="208"/>
      <c r="L219" s="208"/>
      <c r="M219" s="208"/>
      <c r="N219" s="208"/>
      <c r="O219" s="208"/>
      <c r="P219" s="208"/>
      <c r="Q219" s="208"/>
      <c r="R219" s="208"/>
      <c r="S219" s="208"/>
      <c r="T219" s="208"/>
      <c r="U219" s="217" t="str">
        <f>IFERROR(VLOOKUP('2nd Run'!I219,$AB$3:$AC$7,2,TRUE),"")</f>
        <v/>
      </c>
      <c r="V219" s="218" t="str">
        <f>IFERROR(IF(U219=$V$1,'2nd Run'!I219,""),"")</f>
        <v/>
      </c>
      <c r="W219" s="218" t="str">
        <f>IFERROR(IF(U219=$W$1,'2nd Run'!I219,""),"")</f>
        <v/>
      </c>
      <c r="X219" s="218" t="str">
        <f>IFERROR(IF(U219=$X$1,'2nd Run'!I219,""),"")</f>
        <v/>
      </c>
      <c r="Y219" s="218" t="str">
        <f>IFERROR(IF($U219=$Y$1,'2nd Run'!I219,""),"")</f>
        <v/>
      </c>
      <c r="Z219" s="218" t="str">
        <f>IFERROR(IF(U219=$Z$1,'2nd Run'!I219,""),"")</f>
        <v/>
      </c>
      <c r="AA219" s="19"/>
      <c r="AK219" s="208"/>
      <c r="AL219" s="208"/>
      <c r="AM219" s="208"/>
      <c r="AN219" s="208"/>
      <c r="AO219" s="208"/>
      <c r="AP219" s="208"/>
      <c r="AQ219" s="208"/>
      <c r="AR219" s="208"/>
      <c r="AS219" s="208"/>
      <c r="AT219" s="208"/>
    </row>
    <row r="220" spans="1:46" ht="15.75" customHeight="1">
      <c r="A220" s="212" t="str">
        <f>IF(B220="","",Draw!AA220)</f>
        <v/>
      </c>
      <c r="B220" s="213" t="str">
        <f>IFERROR(Draw!AB220,"")</f>
        <v/>
      </c>
      <c r="C220" s="213" t="str">
        <f>IFERROR(Draw!AC220,"")</f>
        <v/>
      </c>
      <c r="D220" s="222"/>
      <c r="E220" s="207">
        <v>2.1899999999999999E-7</v>
      </c>
      <c r="F220" s="215" t="str">
        <f t="shared" si="0"/>
        <v/>
      </c>
      <c r="G220" s="215" t="str">
        <f t="shared" si="58"/>
        <v/>
      </c>
      <c r="H220" s="208"/>
      <c r="I220" s="208"/>
      <c r="J220" s="208"/>
      <c r="K220" s="208"/>
      <c r="L220" s="208"/>
      <c r="M220" s="208"/>
      <c r="N220" s="208"/>
      <c r="O220" s="208"/>
      <c r="P220" s="208"/>
      <c r="Q220" s="208"/>
      <c r="R220" s="208"/>
      <c r="S220" s="208"/>
      <c r="T220" s="208"/>
      <c r="U220" s="217" t="str">
        <f>IFERROR(VLOOKUP('2nd Run'!I220,$AB$3:$AC$7,2,TRUE),"")</f>
        <v/>
      </c>
      <c r="V220" s="218" t="str">
        <f>IFERROR(IF(U220=$V$1,'2nd Run'!I220,""),"")</f>
        <v/>
      </c>
      <c r="W220" s="218" t="str">
        <f>IFERROR(IF(U220=$W$1,'2nd Run'!I220,""),"")</f>
        <v/>
      </c>
      <c r="X220" s="218" t="str">
        <f>IFERROR(IF(U220=$X$1,'2nd Run'!I220,""),"")</f>
        <v/>
      </c>
      <c r="Y220" s="218" t="str">
        <f>IFERROR(IF($U220=$Y$1,'2nd Run'!I220,""),"")</f>
        <v/>
      </c>
      <c r="Z220" s="218" t="str">
        <f>IFERROR(IF(U220=$Z$1,'2nd Run'!I220,""),"")</f>
        <v/>
      </c>
      <c r="AA220" s="19"/>
      <c r="AK220" s="208"/>
      <c r="AL220" s="208"/>
      <c r="AM220" s="208"/>
      <c r="AN220" s="208"/>
      <c r="AO220" s="208"/>
      <c r="AP220" s="208"/>
      <c r="AQ220" s="208"/>
      <c r="AR220" s="208"/>
      <c r="AS220" s="208"/>
      <c r="AT220" s="208"/>
    </row>
    <row r="221" spans="1:46" ht="15.75" customHeight="1">
      <c r="A221" s="212" t="str">
        <f>IF(B221="","",Draw!AA221)</f>
        <v/>
      </c>
      <c r="B221" s="213" t="str">
        <f>IFERROR(Draw!AB221,"")</f>
        <v/>
      </c>
      <c r="C221" s="213" t="str">
        <f>IFERROR(Draw!AC221,"")</f>
        <v/>
      </c>
      <c r="D221" s="222"/>
      <c r="E221" s="207">
        <v>2.2000000000000001E-7</v>
      </c>
      <c r="F221" s="215" t="str">
        <f t="shared" si="0"/>
        <v/>
      </c>
      <c r="G221" s="215" t="str">
        <f t="shared" si="58"/>
        <v/>
      </c>
      <c r="H221" s="208"/>
      <c r="I221" s="208"/>
      <c r="J221" s="208"/>
      <c r="K221" s="208"/>
      <c r="L221" s="208"/>
      <c r="M221" s="208"/>
      <c r="N221" s="208"/>
      <c r="O221" s="208"/>
      <c r="P221" s="208"/>
      <c r="Q221" s="208"/>
      <c r="R221" s="208"/>
      <c r="S221" s="208"/>
      <c r="T221" s="208"/>
      <c r="U221" s="217" t="str">
        <f>IFERROR(VLOOKUP('2nd Run'!I221,$AB$3:$AC$7,2,TRUE),"")</f>
        <v/>
      </c>
      <c r="V221" s="218" t="str">
        <f>IFERROR(IF(U221=$V$1,'2nd Run'!I221,""),"")</f>
        <v/>
      </c>
      <c r="W221" s="218" t="str">
        <f>IFERROR(IF(U221=$W$1,'2nd Run'!I221,""),"")</f>
        <v/>
      </c>
      <c r="X221" s="218" t="str">
        <f>IFERROR(IF(U221=$X$1,'2nd Run'!I221,""),"")</f>
        <v/>
      </c>
      <c r="Y221" s="218" t="str">
        <f>IFERROR(IF($U221=$Y$1,'2nd Run'!I221,""),"")</f>
        <v/>
      </c>
      <c r="Z221" s="218" t="str">
        <f>IFERROR(IF(U221=$Z$1,'2nd Run'!I221,""),"")</f>
        <v/>
      </c>
      <c r="AA221" s="19"/>
      <c r="AK221" s="208"/>
      <c r="AL221" s="208"/>
      <c r="AM221" s="208"/>
      <c r="AN221" s="208"/>
      <c r="AO221" s="208"/>
      <c r="AP221" s="208"/>
      <c r="AQ221" s="208"/>
      <c r="AR221" s="208"/>
      <c r="AS221" s="208"/>
      <c r="AT221" s="208"/>
    </row>
    <row r="222" spans="1:46" ht="15.75" customHeight="1">
      <c r="A222" s="212" t="str">
        <f>IF(B222="","",Draw!AA222)</f>
        <v/>
      </c>
      <c r="B222" s="213" t="str">
        <f>IFERROR(Draw!AB222,"")</f>
        <v/>
      </c>
      <c r="C222" s="213" t="str">
        <f>IFERROR(Draw!AC222,"")</f>
        <v/>
      </c>
      <c r="D222" s="222"/>
      <c r="E222" s="207">
        <v>2.2100000000000001E-7</v>
      </c>
      <c r="F222" s="215" t="str">
        <f t="shared" si="0"/>
        <v/>
      </c>
      <c r="G222" s="215" t="str">
        <f t="shared" si="58"/>
        <v/>
      </c>
      <c r="H222" s="208"/>
      <c r="I222" s="208"/>
      <c r="J222" s="208"/>
      <c r="K222" s="208"/>
      <c r="L222" s="208"/>
      <c r="M222" s="208"/>
      <c r="N222" s="208"/>
      <c r="O222" s="208"/>
      <c r="P222" s="208"/>
      <c r="Q222" s="208"/>
      <c r="R222" s="208"/>
      <c r="S222" s="208"/>
      <c r="T222" s="208"/>
      <c r="U222" s="217" t="str">
        <f>IFERROR(VLOOKUP('2nd Run'!I222,$AB$3:$AC$7,2,TRUE),"")</f>
        <v/>
      </c>
      <c r="V222" s="218" t="str">
        <f>IFERROR(IF(U222=$V$1,'2nd Run'!I222,""),"")</f>
        <v/>
      </c>
      <c r="W222" s="218" t="str">
        <f>IFERROR(IF(U222=$W$1,'2nd Run'!I222,""),"")</f>
        <v/>
      </c>
      <c r="X222" s="218" t="str">
        <f>IFERROR(IF(U222=$X$1,'2nd Run'!I222,""),"")</f>
        <v/>
      </c>
      <c r="Y222" s="218" t="str">
        <f>IFERROR(IF($U222=$Y$1,'2nd Run'!I222,""),"")</f>
        <v/>
      </c>
      <c r="Z222" s="218" t="str">
        <f>IFERROR(IF(U222=$Z$1,'2nd Run'!I222,""),"")</f>
        <v/>
      </c>
      <c r="AA222" s="19"/>
      <c r="AK222" s="208"/>
      <c r="AL222" s="208"/>
      <c r="AM222" s="208"/>
      <c r="AN222" s="208"/>
      <c r="AO222" s="208"/>
      <c r="AP222" s="208"/>
      <c r="AQ222" s="208"/>
      <c r="AR222" s="208"/>
      <c r="AS222" s="208"/>
      <c r="AT222" s="208"/>
    </row>
    <row r="223" spans="1:46" ht="15.75" customHeight="1">
      <c r="A223" s="212" t="str">
        <f>IF(B223="","",Draw!AA223)</f>
        <v/>
      </c>
      <c r="B223" s="213" t="str">
        <f>IFERROR(Draw!AB223,"")</f>
        <v/>
      </c>
      <c r="C223" s="213" t="str">
        <f>IFERROR(Draw!AC223,"")</f>
        <v/>
      </c>
      <c r="D223" s="222"/>
      <c r="E223" s="207">
        <v>2.22E-7</v>
      </c>
      <c r="F223" s="215" t="str">
        <f t="shared" si="0"/>
        <v/>
      </c>
      <c r="G223" s="215"/>
      <c r="H223" s="208"/>
      <c r="I223" s="208"/>
      <c r="J223" s="208"/>
      <c r="K223" s="208"/>
      <c r="L223" s="208"/>
      <c r="M223" s="208"/>
      <c r="N223" s="208"/>
      <c r="O223" s="208"/>
      <c r="P223" s="208"/>
      <c r="Q223" s="208"/>
      <c r="R223" s="208"/>
      <c r="S223" s="208"/>
      <c r="T223" s="208"/>
      <c r="U223" s="217" t="str">
        <f>IFERROR(VLOOKUP('2nd Run'!I223,$AB$3:$AC$7,2,TRUE),"")</f>
        <v/>
      </c>
      <c r="V223" s="218" t="str">
        <f>IFERROR(IF(U223=$V$1,'2nd Run'!I223,""),"")</f>
        <v/>
      </c>
      <c r="W223" s="218" t="str">
        <f>IFERROR(IF(U223=$W$1,'2nd Run'!I223,""),"")</f>
        <v/>
      </c>
      <c r="X223" s="218" t="str">
        <f>IFERROR(IF(U223=$X$1,'2nd Run'!I223,""),"")</f>
        <v/>
      </c>
      <c r="Y223" s="218" t="str">
        <f>IFERROR(IF($U223=$Y$1,'2nd Run'!I223,""),"")</f>
        <v/>
      </c>
      <c r="Z223" s="218" t="str">
        <f>IFERROR(IF(U223=$Z$1,'2nd Run'!I223,""),"")</f>
        <v/>
      </c>
      <c r="AA223" s="19"/>
      <c r="AK223" s="208"/>
      <c r="AL223" s="208"/>
      <c r="AM223" s="208"/>
      <c r="AN223" s="208"/>
      <c r="AO223" s="208"/>
      <c r="AP223" s="208"/>
      <c r="AQ223" s="208"/>
      <c r="AR223" s="208"/>
      <c r="AS223" s="208"/>
      <c r="AT223" s="208"/>
    </row>
    <row r="224" spans="1:46" ht="15.75" customHeight="1">
      <c r="A224" s="212" t="str">
        <f>IF(B224="","",Draw!AA224)</f>
        <v/>
      </c>
      <c r="B224" s="213" t="str">
        <f>IFERROR(Draw!AB224,"")</f>
        <v/>
      </c>
      <c r="C224" s="213" t="str">
        <f>IFERROR(Draw!AC224,"")</f>
        <v/>
      </c>
      <c r="D224" s="240"/>
      <c r="E224" s="207">
        <v>2.23E-7</v>
      </c>
      <c r="F224" s="215" t="str">
        <f t="shared" si="0"/>
        <v/>
      </c>
      <c r="G224" s="215" t="str">
        <f t="shared" ref="G224:G228" si="59">IF(OR(AND(D224&gt;1,D224&lt;1050),D224="nt",D224="",D224="scratch"),"","Not a valid input")</f>
        <v/>
      </c>
      <c r="H224" s="208"/>
      <c r="I224" s="208"/>
      <c r="J224" s="208"/>
      <c r="K224" s="208"/>
      <c r="L224" s="208"/>
      <c r="M224" s="208"/>
      <c r="N224" s="208"/>
      <c r="O224" s="208"/>
      <c r="P224" s="208"/>
      <c r="Q224" s="208"/>
      <c r="R224" s="208"/>
      <c r="S224" s="208"/>
      <c r="T224" s="208"/>
      <c r="U224" s="217" t="str">
        <f>IFERROR(VLOOKUP('2nd Run'!I224,$AB$3:$AC$7,2,TRUE),"")</f>
        <v/>
      </c>
      <c r="V224" s="218" t="str">
        <f>IFERROR(IF(U224=$V$1,'2nd Run'!I224,""),"")</f>
        <v/>
      </c>
      <c r="W224" s="218" t="str">
        <f>IFERROR(IF(U224=$W$1,'2nd Run'!I224,""),"")</f>
        <v/>
      </c>
      <c r="X224" s="218" t="str">
        <f>IFERROR(IF(U224=$X$1,'2nd Run'!I224,""),"")</f>
        <v/>
      </c>
      <c r="Y224" s="218" t="str">
        <f>IFERROR(IF($U224=$Y$1,'2nd Run'!I224,""),"")</f>
        <v/>
      </c>
      <c r="Z224" s="218" t="str">
        <f>IFERROR(IF(U224=$Z$1,'2nd Run'!I224,""),"")</f>
        <v/>
      </c>
      <c r="AA224" s="19"/>
      <c r="AK224" s="208"/>
      <c r="AL224" s="208"/>
      <c r="AM224" s="208"/>
      <c r="AN224" s="208"/>
      <c r="AO224" s="208"/>
      <c r="AP224" s="208"/>
      <c r="AQ224" s="208"/>
      <c r="AR224" s="208"/>
      <c r="AS224" s="208"/>
      <c r="AT224" s="208"/>
    </row>
    <row r="225" spans="1:46" ht="15.75" customHeight="1">
      <c r="A225" s="212" t="str">
        <f>IF(B225="","",Draw!AA225)</f>
        <v/>
      </c>
      <c r="B225" s="213" t="str">
        <f>IFERROR(Draw!AB225,"")</f>
        <v/>
      </c>
      <c r="C225" s="213" t="str">
        <f>IFERROR(Draw!AC225,"")</f>
        <v/>
      </c>
      <c r="D225" s="242"/>
      <c r="E225" s="207">
        <v>2.2399999999999999E-7</v>
      </c>
      <c r="F225" s="215" t="str">
        <f t="shared" si="0"/>
        <v/>
      </c>
      <c r="G225" s="215" t="str">
        <f t="shared" si="59"/>
        <v/>
      </c>
      <c r="H225" s="208"/>
      <c r="I225" s="208"/>
      <c r="J225" s="208"/>
      <c r="K225" s="208"/>
      <c r="L225" s="208"/>
      <c r="M225" s="208"/>
      <c r="N225" s="208"/>
      <c r="O225" s="208"/>
      <c r="P225" s="208"/>
      <c r="Q225" s="208"/>
      <c r="R225" s="208"/>
      <c r="S225" s="208"/>
      <c r="T225" s="208"/>
      <c r="U225" s="217" t="str">
        <f>IFERROR(VLOOKUP('2nd Run'!I225,$AB$3:$AC$7,2,TRUE),"")</f>
        <v/>
      </c>
      <c r="V225" s="218" t="str">
        <f>IFERROR(IF(U225=$V$1,'2nd Run'!I225,""),"")</f>
        <v/>
      </c>
      <c r="W225" s="218" t="str">
        <f>IFERROR(IF(U225=$W$1,'2nd Run'!I225,""),"")</f>
        <v/>
      </c>
      <c r="X225" s="218" t="str">
        <f>IFERROR(IF(U225=$X$1,'2nd Run'!I225,""),"")</f>
        <v/>
      </c>
      <c r="Y225" s="218" t="str">
        <f>IFERROR(IF($U225=$Y$1,'2nd Run'!I225,""),"")</f>
        <v/>
      </c>
      <c r="Z225" s="218" t="str">
        <f>IFERROR(IF(U225=$Z$1,'2nd Run'!I225,""),"")</f>
        <v/>
      </c>
      <c r="AA225" s="19"/>
      <c r="AK225" s="208"/>
      <c r="AL225" s="208"/>
      <c r="AM225" s="208"/>
      <c r="AN225" s="208"/>
      <c r="AO225" s="208"/>
      <c r="AP225" s="208"/>
      <c r="AQ225" s="208"/>
      <c r="AR225" s="208"/>
      <c r="AS225" s="208"/>
      <c r="AT225" s="208"/>
    </row>
    <row r="226" spans="1:46" ht="15.75" customHeight="1">
      <c r="A226" s="212" t="str">
        <f>IF(B226="","",Draw!AA226)</f>
        <v/>
      </c>
      <c r="B226" s="213" t="str">
        <f>IFERROR(Draw!AB226,"")</f>
        <v/>
      </c>
      <c r="C226" s="213" t="str">
        <f>IFERROR(Draw!AC226,"")</f>
        <v/>
      </c>
      <c r="D226" s="247"/>
      <c r="E226" s="207">
        <v>2.2499999999999999E-7</v>
      </c>
      <c r="F226" s="215" t="str">
        <f t="shared" si="0"/>
        <v/>
      </c>
      <c r="G226" s="215" t="str">
        <f t="shared" si="59"/>
        <v/>
      </c>
      <c r="H226" s="208"/>
      <c r="I226" s="208"/>
      <c r="J226" s="208"/>
      <c r="K226" s="208"/>
      <c r="L226" s="208"/>
      <c r="M226" s="208"/>
      <c r="N226" s="208"/>
      <c r="O226" s="208"/>
      <c r="P226" s="208"/>
      <c r="Q226" s="208"/>
      <c r="R226" s="208"/>
      <c r="S226" s="208"/>
      <c r="T226" s="208"/>
      <c r="U226" s="217" t="str">
        <f>IFERROR(VLOOKUP('2nd Run'!I226,$AB$3:$AC$7,2,TRUE),"")</f>
        <v/>
      </c>
      <c r="V226" s="218" t="str">
        <f>IFERROR(IF(U226=$V$1,'2nd Run'!I226,""),"")</f>
        <v/>
      </c>
      <c r="W226" s="218" t="str">
        <f>IFERROR(IF(U226=$W$1,'2nd Run'!I226,""),"")</f>
        <v/>
      </c>
      <c r="X226" s="218" t="str">
        <f>IFERROR(IF(U226=$X$1,'2nd Run'!I226,""),"")</f>
        <v/>
      </c>
      <c r="Y226" s="218" t="str">
        <f>IFERROR(IF($U226=$Y$1,'2nd Run'!I226,""),"")</f>
        <v/>
      </c>
      <c r="Z226" s="218" t="str">
        <f>IFERROR(IF(U226=$Z$1,'2nd Run'!I226,""),"")</f>
        <v/>
      </c>
      <c r="AA226" s="19"/>
      <c r="AK226" s="208"/>
      <c r="AL226" s="208"/>
      <c r="AM226" s="208"/>
      <c r="AN226" s="208"/>
      <c r="AO226" s="208"/>
      <c r="AP226" s="208"/>
      <c r="AQ226" s="208"/>
      <c r="AR226" s="208"/>
      <c r="AS226" s="208"/>
      <c r="AT226" s="208"/>
    </row>
    <row r="227" spans="1:46" ht="15.75" customHeight="1">
      <c r="A227" s="212" t="str">
        <f>IF(B227="","",Draw!AA227)</f>
        <v/>
      </c>
      <c r="B227" s="213" t="str">
        <f>IFERROR(Draw!AB227,"")</f>
        <v/>
      </c>
      <c r="C227" s="213" t="str">
        <f>IFERROR(Draw!AC227,"")</f>
        <v/>
      </c>
      <c r="D227" s="222"/>
      <c r="E227" s="207">
        <v>2.2600000000000001E-7</v>
      </c>
      <c r="F227" s="215" t="str">
        <f t="shared" si="0"/>
        <v/>
      </c>
      <c r="G227" s="215" t="str">
        <f t="shared" si="59"/>
        <v/>
      </c>
      <c r="H227" s="208"/>
      <c r="I227" s="208"/>
      <c r="J227" s="208"/>
      <c r="K227" s="208"/>
      <c r="L227" s="208"/>
      <c r="M227" s="208"/>
      <c r="N227" s="208"/>
      <c r="O227" s="208"/>
      <c r="P227" s="208"/>
      <c r="Q227" s="208"/>
      <c r="R227" s="208"/>
      <c r="S227" s="208"/>
      <c r="T227" s="208"/>
      <c r="U227" s="217" t="str">
        <f>IFERROR(VLOOKUP('2nd Run'!I227,$AB$3:$AC$7,2,TRUE),"")</f>
        <v/>
      </c>
      <c r="V227" s="218" t="str">
        <f>IFERROR(IF(U227=$V$1,'2nd Run'!I227,""),"")</f>
        <v/>
      </c>
      <c r="W227" s="218" t="str">
        <f>IFERROR(IF(U227=$W$1,'2nd Run'!I227,""),"")</f>
        <v/>
      </c>
      <c r="X227" s="218" t="str">
        <f>IFERROR(IF(U227=$X$1,'2nd Run'!I227,""),"")</f>
        <v/>
      </c>
      <c r="Y227" s="218" t="str">
        <f>IFERROR(IF($U227=$Y$1,'2nd Run'!I227,""),"")</f>
        <v/>
      </c>
      <c r="Z227" s="218" t="str">
        <f>IFERROR(IF(U227=$Z$1,'2nd Run'!I227,""),"")</f>
        <v/>
      </c>
      <c r="AA227" s="19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</row>
    <row r="228" spans="1:46" ht="15.75" customHeight="1">
      <c r="A228" s="212" t="str">
        <f>IF(B228="","",Draw!AA228)</f>
        <v/>
      </c>
      <c r="B228" s="213" t="str">
        <f>IFERROR(Draw!AB228,"")</f>
        <v/>
      </c>
      <c r="C228" s="213" t="str">
        <f>IFERROR(Draw!AC228,"")</f>
        <v/>
      </c>
      <c r="D228" s="222"/>
      <c r="E228" s="207">
        <v>2.2700000000000001E-7</v>
      </c>
      <c r="F228" s="215" t="str">
        <f t="shared" si="0"/>
        <v/>
      </c>
      <c r="G228" s="215" t="str">
        <f t="shared" si="59"/>
        <v/>
      </c>
      <c r="H228" s="208"/>
      <c r="I228" s="208"/>
      <c r="J228" s="208"/>
      <c r="K228" s="208"/>
      <c r="L228" s="208"/>
      <c r="M228" s="208"/>
      <c r="N228" s="208"/>
      <c r="O228" s="208"/>
      <c r="P228" s="208"/>
      <c r="Q228" s="208"/>
      <c r="R228" s="208"/>
      <c r="S228" s="208"/>
      <c r="T228" s="208"/>
      <c r="U228" s="217" t="str">
        <f>IFERROR(VLOOKUP('2nd Run'!I228,$AB$3:$AC$7,2,TRUE),"")</f>
        <v/>
      </c>
      <c r="V228" s="218" t="str">
        <f>IFERROR(IF(U228=$V$1,'2nd Run'!I228,""),"")</f>
        <v/>
      </c>
      <c r="W228" s="218" t="str">
        <f>IFERROR(IF(U228=$W$1,'2nd Run'!I228,""),"")</f>
        <v/>
      </c>
      <c r="X228" s="218" t="str">
        <f>IFERROR(IF(U228=$X$1,'2nd Run'!I228,""),"")</f>
        <v/>
      </c>
      <c r="Y228" s="218" t="str">
        <f>IFERROR(IF($U228=$Y$1,'2nd Run'!I228,""),"")</f>
        <v/>
      </c>
      <c r="Z228" s="218" t="str">
        <f>IFERROR(IF(U228=$Z$1,'2nd Run'!I228,""),"")</f>
        <v/>
      </c>
      <c r="AA228" s="19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</row>
    <row r="229" spans="1:46" ht="15.75" customHeight="1">
      <c r="A229" s="212" t="str">
        <f>IF(B229="","",Draw!AA229)</f>
        <v/>
      </c>
      <c r="B229" s="213" t="str">
        <f>IFERROR(Draw!AB229,"")</f>
        <v/>
      </c>
      <c r="C229" s="213" t="str">
        <f>IFERROR(Draw!AC229,"")</f>
        <v/>
      </c>
      <c r="D229" s="222"/>
      <c r="E229" s="207">
        <v>2.28E-7</v>
      </c>
      <c r="F229" s="215" t="str">
        <f t="shared" si="0"/>
        <v/>
      </c>
      <c r="G229" s="215"/>
      <c r="H229" s="208"/>
      <c r="I229" s="208"/>
      <c r="J229" s="208"/>
      <c r="K229" s="208"/>
      <c r="L229" s="208"/>
      <c r="M229" s="208"/>
      <c r="N229" s="208"/>
      <c r="O229" s="208"/>
      <c r="P229" s="208"/>
      <c r="Q229" s="208"/>
      <c r="R229" s="208"/>
      <c r="S229" s="208"/>
      <c r="T229" s="208"/>
      <c r="U229" s="217" t="str">
        <f>IFERROR(VLOOKUP('2nd Run'!I229,$AB$3:$AC$7,2,TRUE),"")</f>
        <v/>
      </c>
      <c r="V229" s="218" t="str">
        <f>IFERROR(IF(U229=$V$1,'2nd Run'!I229,""),"")</f>
        <v/>
      </c>
      <c r="W229" s="218" t="str">
        <f>IFERROR(IF(U229=$W$1,'2nd Run'!I229,""),"")</f>
        <v/>
      </c>
      <c r="X229" s="218" t="str">
        <f>IFERROR(IF(U229=$X$1,'2nd Run'!I229,""),"")</f>
        <v/>
      </c>
      <c r="Y229" s="218" t="str">
        <f>IFERROR(IF($U229=$Y$1,'2nd Run'!I229,""),"")</f>
        <v/>
      </c>
      <c r="Z229" s="218" t="str">
        <f>IFERROR(IF(U229=$Z$1,'2nd Run'!I229,""),"")</f>
        <v/>
      </c>
      <c r="AA229" s="19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</row>
    <row r="230" spans="1:46" ht="15.75" customHeight="1">
      <c r="A230" s="212" t="str">
        <f>IF(B230="","",Draw!AA230)</f>
        <v/>
      </c>
      <c r="B230" s="213" t="str">
        <f>IFERROR(Draw!AB230,"")</f>
        <v/>
      </c>
      <c r="C230" s="213" t="str">
        <f>IFERROR(Draw!AC230,"")</f>
        <v/>
      </c>
      <c r="D230" s="222"/>
      <c r="E230" s="207">
        <v>2.29E-7</v>
      </c>
      <c r="F230" s="215" t="str">
        <f t="shared" si="0"/>
        <v/>
      </c>
      <c r="G230" s="215" t="str">
        <f t="shared" ref="G230:G234" si="60">IF(OR(AND(D230&gt;1,D230&lt;1050),D230="nt",D230="",D230="scratch"),"","Not a valid input")</f>
        <v/>
      </c>
      <c r="H230" s="208"/>
      <c r="I230" s="208"/>
      <c r="J230" s="208"/>
      <c r="K230" s="208"/>
      <c r="L230" s="208"/>
      <c r="M230" s="208"/>
      <c r="N230" s="208"/>
      <c r="O230" s="208"/>
      <c r="P230" s="208"/>
      <c r="Q230" s="208"/>
      <c r="R230" s="208"/>
      <c r="S230" s="208"/>
      <c r="T230" s="208"/>
      <c r="U230" s="217" t="str">
        <f>IFERROR(VLOOKUP('2nd Run'!I230,$AB$3:$AC$7,2,TRUE),"")</f>
        <v/>
      </c>
      <c r="V230" s="218" t="str">
        <f>IFERROR(IF(U230=$V$1,'2nd Run'!I230,""),"")</f>
        <v/>
      </c>
      <c r="W230" s="218" t="str">
        <f>IFERROR(IF(U230=$W$1,'2nd Run'!I230,""),"")</f>
        <v/>
      </c>
      <c r="X230" s="218" t="str">
        <f>IFERROR(IF(U230=$X$1,'2nd Run'!I230,""),"")</f>
        <v/>
      </c>
      <c r="Y230" s="218" t="str">
        <f>IFERROR(IF($U230=$Y$1,'2nd Run'!I230,""),"")</f>
        <v/>
      </c>
      <c r="Z230" s="218" t="str">
        <f>IFERROR(IF(U230=$Z$1,'2nd Run'!I230,""),"")</f>
        <v/>
      </c>
      <c r="AA230" s="19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</row>
    <row r="231" spans="1:46" ht="15.75" customHeight="1">
      <c r="A231" s="212" t="str">
        <f>IF(B231="","",Draw!AA231)</f>
        <v/>
      </c>
      <c r="B231" s="213" t="str">
        <f>IFERROR(Draw!AB231,"")</f>
        <v/>
      </c>
      <c r="C231" s="213" t="str">
        <f>IFERROR(Draw!AC231,"")</f>
        <v/>
      </c>
      <c r="D231" s="222"/>
      <c r="E231" s="207">
        <v>2.2999999999999999E-7</v>
      </c>
      <c r="F231" s="215" t="str">
        <f t="shared" si="0"/>
        <v/>
      </c>
      <c r="G231" s="215" t="str">
        <f t="shared" si="60"/>
        <v/>
      </c>
      <c r="H231" s="208"/>
      <c r="I231" s="208"/>
      <c r="J231" s="208"/>
      <c r="K231" s="208"/>
      <c r="L231" s="208"/>
      <c r="M231" s="208"/>
      <c r="N231" s="208"/>
      <c r="O231" s="208"/>
      <c r="P231" s="208"/>
      <c r="Q231" s="208"/>
      <c r="R231" s="208"/>
      <c r="S231" s="208"/>
      <c r="T231" s="208"/>
      <c r="U231" s="217" t="str">
        <f>IFERROR(VLOOKUP('2nd Run'!I231,$AB$3:$AC$7,2,TRUE),"")</f>
        <v/>
      </c>
      <c r="V231" s="218" t="str">
        <f>IFERROR(IF(U231=$V$1,'2nd Run'!I231,""),"")</f>
        <v/>
      </c>
      <c r="W231" s="218" t="str">
        <f>IFERROR(IF(U231=$W$1,'2nd Run'!I231,""),"")</f>
        <v/>
      </c>
      <c r="X231" s="218" t="str">
        <f>IFERROR(IF(U231=$X$1,'2nd Run'!I231,""),"")</f>
        <v/>
      </c>
      <c r="Y231" s="218" t="str">
        <f>IFERROR(IF($U231=$Y$1,'2nd Run'!I231,""),"")</f>
        <v/>
      </c>
      <c r="Z231" s="218" t="str">
        <f>IFERROR(IF(U231=$Z$1,'2nd Run'!I231,""),"")</f>
        <v/>
      </c>
      <c r="AA231" s="19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</row>
    <row r="232" spans="1:46" ht="15.75" customHeight="1">
      <c r="A232" s="212" t="str">
        <f>IF(B232="","",Draw!AA232)</f>
        <v/>
      </c>
      <c r="B232" s="213" t="str">
        <f>IFERROR(Draw!AB232,"")</f>
        <v/>
      </c>
      <c r="C232" s="213" t="str">
        <f>IFERROR(Draw!AC232,"")</f>
        <v/>
      </c>
      <c r="D232" s="240"/>
      <c r="E232" s="207">
        <v>2.3099999999999999E-7</v>
      </c>
      <c r="F232" s="215" t="str">
        <f t="shared" si="0"/>
        <v/>
      </c>
      <c r="G232" s="215" t="str">
        <f t="shared" si="60"/>
        <v/>
      </c>
      <c r="H232" s="208"/>
      <c r="I232" s="208"/>
      <c r="J232" s="208"/>
      <c r="K232" s="208"/>
      <c r="L232" s="208"/>
      <c r="M232" s="208"/>
      <c r="N232" s="208"/>
      <c r="O232" s="208"/>
      <c r="P232" s="208"/>
      <c r="Q232" s="208"/>
      <c r="R232" s="208"/>
      <c r="S232" s="208"/>
      <c r="T232" s="208"/>
      <c r="U232" s="217" t="str">
        <f>IFERROR(VLOOKUP('2nd Run'!I232,$AB$3:$AC$7,2,TRUE),"")</f>
        <v/>
      </c>
      <c r="V232" s="218" t="str">
        <f>IFERROR(IF(U232=$V$1,'2nd Run'!I232,""),"")</f>
        <v/>
      </c>
      <c r="W232" s="218" t="str">
        <f>IFERROR(IF(U232=$W$1,'2nd Run'!I232,""),"")</f>
        <v/>
      </c>
      <c r="X232" s="218" t="str">
        <f>IFERROR(IF(U232=$X$1,'2nd Run'!I232,""),"")</f>
        <v/>
      </c>
      <c r="Y232" s="218" t="str">
        <f>IFERROR(IF($U232=$Y$1,'2nd Run'!I232,""),"")</f>
        <v/>
      </c>
      <c r="Z232" s="218" t="str">
        <f>IFERROR(IF(U232=$Z$1,'2nd Run'!I232,""),"")</f>
        <v/>
      </c>
      <c r="AA232" s="19"/>
      <c r="AK232" s="208"/>
      <c r="AL232" s="208"/>
      <c r="AM232" s="208"/>
      <c r="AN232" s="208"/>
      <c r="AO232" s="208"/>
      <c r="AP232" s="208"/>
      <c r="AQ232" s="208"/>
      <c r="AR232" s="208"/>
      <c r="AS232" s="208"/>
      <c r="AT232" s="208"/>
    </row>
    <row r="233" spans="1:46" ht="15.75" customHeight="1">
      <c r="A233" s="212" t="str">
        <f>IF(B233="","",Draw!AA233)</f>
        <v/>
      </c>
      <c r="B233" s="213" t="str">
        <f>IFERROR(Draw!AB233,"")</f>
        <v/>
      </c>
      <c r="C233" s="213" t="str">
        <f>IFERROR(Draw!AC233,"")</f>
        <v/>
      </c>
      <c r="D233" s="242"/>
      <c r="E233" s="207">
        <v>2.3200000000000001E-7</v>
      </c>
      <c r="F233" s="215" t="str">
        <f t="shared" si="0"/>
        <v/>
      </c>
      <c r="G233" s="215" t="str">
        <f t="shared" si="60"/>
        <v/>
      </c>
      <c r="H233" s="208"/>
      <c r="I233" s="208"/>
      <c r="J233" s="208"/>
      <c r="K233" s="208"/>
      <c r="L233" s="208"/>
      <c r="M233" s="208"/>
      <c r="N233" s="208"/>
      <c r="O233" s="208"/>
      <c r="P233" s="208"/>
      <c r="Q233" s="208"/>
      <c r="R233" s="208"/>
      <c r="S233" s="208"/>
      <c r="T233" s="208"/>
      <c r="U233" s="217" t="str">
        <f>IFERROR(VLOOKUP('2nd Run'!I233,$AB$3:$AC$7,2,TRUE),"")</f>
        <v/>
      </c>
      <c r="V233" s="218" t="str">
        <f>IFERROR(IF(U233=$V$1,'2nd Run'!I233,""),"")</f>
        <v/>
      </c>
      <c r="W233" s="218" t="str">
        <f>IFERROR(IF(U233=$W$1,'2nd Run'!I233,""),"")</f>
        <v/>
      </c>
      <c r="X233" s="218" t="str">
        <f>IFERROR(IF(U233=$X$1,'2nd Run'!I233,""),"")</f>
        <v/>
      </c>
      <c r="Y233" s="218" t="str">
        <f>IFERROR(IF($U233=$Y$1,'2nd Run'!I233,""),"")</f>
        <v/>
      </c>
      <c r="Z233" s="218" t="str">
        <f>IFERROR(IF(U233=$Z$1,'2nd Run'!I233,""),"")</f>
        <v/>
      </c>
      <c r="AA233" s="19"/>
      <c r="AK233" s="208"/>
      <c r="AL233" s="208"/>
      <c r="AM233" s="208"/>
      <c r="AN233" s="208"/>
      <c r="AO233" s="208"/>
      <c r="AP233" s="208"/>
      <c r="AQ233" s="208"/>
      <c r="AR233" s="208"/>
      <c r="AS233" s="208"/>
      <c r="AT233" s="208"/>
    </row>
    <row r="234" spans="1:46" ht="15.75" customHeight="1">
      <c r="A234" s="212" t="str">
        <f>IF(B234="","",Draw!AA234)</f>
        <v/>
      </c>
      <c r="B234" s="213" t="str">
        <f>IFERROR(Draw!AB234,"")</f>
        <v/>
      </c>
      <c r="C234" s="213" t="str">
        <f>IFERROR(Draw!AC234,"")</f>
        <v/>
      </c>
      <c r="D234" s="247"/>
      <c r="E234" s="207">
        <v>2.3300000000000001E-7</v>
      </c>
      <c r="F234" s="215" t="str">
        <f t="shared" si="0"/>
        <v/>
      </c>
      <c r="G234" s="215" t="str">
        <f t="shared" si="60"/>
        <v/>
      </c>
      <c r="H234" s="208"/>
      <c r="I234" s="208"/>
      <c r="J234" s="208"/>
      <c r="K234" s="208"/>
      <c r="L234" s="208"/>
      <c r="M234" s="208"/>
      <c r="N234" s="208"/>
      <c r="O234" s="208"/>
      <c r="P234" s="208"/>
      <c r="Q234" s="208"/>
      <c r="R234" s="208"/>
      <c r="S234" s="208"/>
      <c r="T234" s="208"/>
      <c r="U234" s="217" t="str">
        <f>IFERROR(VLOOKUP('2nd Run'!I234,$AB$3:$AC$7,2,TRUE),"")</f>
        <v/>
      </c>
      <c r="V234" s="218" t="str">
        <f>IFERROR(IF(U234=$V$1,'2nd Run'!I234,""),"")</f>
        <v/>
      </c>
      <c r="W234" s="218" t="str">
        <f>IFERROR(IF(U234=$W$1,'2nd Run'!I234,""),"")</f>
        <v/>
      </c>
      <c r="X234" s="218" t="str">
        <f>IFERROR(IF(U234=$X$1,'2nd Run'!I234,""),"")</f>
        <v/>
      </c>
      <c r="Y234" s="218" t="str">
        <f>IFERROR(IF($U234=$Y$1,'2nd Run'!I234,""),"")</f>
        <v/>
      </c>
      <c r="Z234" s="218" t="str">
        <f>IFERROR(IF(U234=$Z$1,'2nd Run'!I234,""),"")</f>
        <v/>
      </c>
      <c r="AA234" s="19"/>
      <c r="AK234" s="208"/>
      <c r="AL234" s="208"/>
      <c r="AM234" s="208"/>
      <c r="AN234" s="208"/>
      <c r="AO234" s="208"/>
      <c r="AP234" s="208"/>
      <c r="AQ234" s="208"/>
      <c r="AR234" s="208"/>
      <c r="AS234" s="208"/>
      <c r="AT234" s="208"/>
    </row>
    <row r="235" spans="1:46" ht="15.75" customHeight="1">
      <c r="A235" s="212" t="str">
        <f>IF(B235="","",Draw!AA235)</f>
        <v/>
      </c>
      <c r="B235" s="213" t="str">
        <f>IFERROR(Draw!AB235,"")</f>
        <v/>
      </c>
      <c r="C235" s="213" t="str">
        <f>IFERROR(Draw!AC235,"")</f>
        <v/>
      </c>
      <c r="D235" s="222"/>
      <c r="E235" s="207">
        <v>2.34E-7</v>
      </c>
      <c r="F235" s="215" t="str">
        <f t="shared" si="0"/>
        <v/>
      </c>
      <c r="G235" s="215"/>
      <c r="H235" s="208"/>
      <c r="I235" s="208"/>
      <c r="J235" s="208"/>
      <c r="K235" s="208"/>
      <c r="L235" s="208"/>
      <c r="M235" s="208"/>
      <c r="N235" s="208"/>
      <c r="O235" s="208"/>
      <c r="P235" s="208"/>
      <c r="Q235" s="208"/>
      <c r="R235" s="208"/>
      <c r="S235" s="208"/>
      <c r="T235" s="208"/>
      <c r="U235" s="217" t="str">
        <f>IFERROR(VLOOKUP('2nd Run'!I235,$AB$3:$AC$7,2,TRUE),"")</f>
        <v/>
      </c>
      <c r="V235" s="218" t="str">
        <f>IFERROR(IF(U235=$V$1,'2nd Run'!I235,""),"")</f>
        <v/>
      </c>
      <c r="W235" s="218" t="str">
        <f>IFERROR(IF(U235=$W$1,'2nd Run'!I235,""),"")</f>
        <v/>
      </c>
      <c r="X235" s="218" t="str">
        <f>IFERROR(IF(U235=$X$1,'2nd Run'!I235,""),"")</f>
        <v/>
      </c>
      <c r="Y235" s="218" t="str">
        <f>IFERROR(IF($U235=$Y$1,'2nd Run'!I235,""),"")</f>
        <v/>
      </c>
      <c r="Z235" s="218" t="str">
        <f>IFERROR(IF(U235=$Z$1,'2nd Run'!I235,""),"")</f>
        <v/>
      </c>
      <c r="AA235" s="19"/>
      <c r="AK235" s="208"/>
      <c r="AL235" s="208"/>
      <c r="AM235" s="208"/>
      <c r="AN235" s="208"/>
      <c r="AO235" s="208"/>
      <c r="AP235" s="208"/>
      <c r="AQ235" s="208"/>
      <c r="AR235" s="208"/>
      <c r="AS235" s="208"/>
      <c r="AT235" s="208"/>
    </row>
    <row r="236" spans="1:46" ht="15.75" customHeight="1">
      <c r="A236" s="212" t="str">
        <f>IF(B236="","",Draw!AA236)</f>
        <v/>
      </c>
      <c r="B236" s="213" t="str">
        <f>IFERROR(Draw!AB236,"")</f>
        <v/>
      </c>
      <c r="C236" s="213" t="str">
        <f>IFERROR(Draw!AC236,"")</f>
        <v/>
      </c>
      <c r="D236" s="222"/>
      <c r="E236" s="207">
        <v>2.35E-7</v>
      </c>
      <c r="F236" s="215" t="str">
        <f t="shared" si="0"/>
        <v/>
      </c>
      <c r="G236" s="215" t="str">
        <f t="shared" ref="G236:G240" si="61">IF(OR(AND(D236&gt;1,D236&lt;1050),D236="nt",D236="",D236="scratch"),"","Not a valid input")</f>
        <v/>
      </c>
      <c r="H236" s="208"/>
      <c r="I236" s="208"/>
      <c r="J236" s="208"/>
      <c r="K236" s="208"/>
      <c r="L236" s="208"/>
      <c r="M236" s="208"/>
      <c r="N236" s="208"/>
      <c r="O236" s="208"/>
      <c r="P236" s="208"/>
      <c r="Q236" s="208"/>
      <c r="R236" s="208"/>
      <c r="S236" s="208"/>
      <c r="T236" s="208"/>
      <c r="U236" s="217" t="str">
        <f>IFERROR(VLOOKUP('2nd Run'!I236,$AB$3:$AC$7,2,TRUE),"")</f>
        <v/>
      </c>
      <c r="V236" s="218" t="str">
        <f>IFERROR(IF(U236=$V$1,'2nd Run'!I236,""),"")</f>
        <v/>
      </c>
      <c r="W236" s="218" t="str">
        <f>IFERROR(IF(U236=$W$1,'2nd Run'!I236,""),"")</f>
        <v/>
      </c>
      <c r="X236" s="218" t="str">
        <f>IFERROR(IF(U236=$X$1,'2nd Run'!I236,""),"")</f>
        <v/>
      </c>
      <c r="Y236" s="218" t="str">
        <f>IFERROR(IF($U236=$Y$1,'2nd Run'!I236,""),"")</f>
        <v/>
      </c>
      <c r="Z236" s="218" t="str">
        <f>IFERROR(IF(U236=$Z$1,'2nd Run'!I236,""),"")</f>
        <v/>
      </c>
      <c r="AA236" s="19"/>
      <c r="AK236" s="208"/>
      <c r="AL236" s="208"/>
      <c r="AM236" s="208"/>
      <c r="AN236" s="208"/>
      <c r="AO236" s="208"/>
      <c r="AP236" s="208"/>
      <c r="AQ236" s="208"/>
      <c r="AR236" s="208"/>
      <c r="AS236" s="208"/>
      <c r="AT236" s="208"/>
    </row>
    <row r="237" spans="1:46" ht="15.75" customHeight="1">
      <c r="A237" s="212" t="str">
        <f>IF(B237="","",Draw!AA237)</f>
        <v/>
      </c>
      <c r="B237" s="213" t="str">
        <f>IFERROR(Draw!AB237,"")</f>
        <v/>
      </c>
      <c r="C237" s="213" t="str">
        <f>IFERROR(Draw!AC237,"")</f>
        <v/>
      </c>
      <c r="D237" s="222"/>
      <c r="E237" s="207">
        <v>2.36E-7</v>
      </c>
      <c r="F237" s="215" t="str">
        <f t="shared" si="0"/>
        <v/>
      </c>
      <c r="G237" s="215" t="str">
        <f t="shared" si="61"/>
        <v/>
      </c>
      <c r="H237" s="208"/>
      <c r="I237" s="208"/>
      <c r="J237" s="208"/>
      <c r="K237" s="208"/>
      <c r="L237" s="208"/>
      <c r="M237" s="208"/>
      <c r="N237" s="208"/>
      <c r="O237" s="208"/>
      <c r="P237" s="208"/>
      <c r="Q237" s="208"/>
      <c r="R237" s="208"/>
      <c r="S237" s="208"/>
      <c r="T237" s="208"/>
      <c r="U237" s="217" t="str">
        <f>IFERROR(VLOOKUP('2nd Run'!I237,$AB$3:$AC$7,2,TRUE),"")</f>
        <v/>
      </c>
      <c r="V237" s="218" t="str">
        <f>IFERROR(IF(U237=$V$1,'2nd Run'!I237,""),"")</f>
        <v/>
      </c>
      <c r="W237" s="218" t="str">
        <f>IFERROR(IF(U237=$W$1,'2nd Run'!I237,""),"")</f>
        <v/>
      </c>
      <c r="X237" s="218" t="str">
        <f>IFERROR(IF(U237=$X$1,'2nd Run'!I237,""),"")</f>
        <v/>
      </c>
      <c r="Y237" s="218" t="str">
        <f>IFERROR(IF($U237=$Y$1,'2nd Run'!I237,""),"")</f>
        <v/>
      </c>
      <c r="Z237" s="218" t="str">
        <f>IFERROR(IF(U237=$Z$1,'2nd Run'!I237,""),"")</f>
        <v/>
      </c>
      <c r="AA237" s="19"/>
      <c r="AK237" s="208"/>
      <c r="AL237" s="208"/>
      <c r="AM237" s="208"/>
      <c r="AN237" s="208"/>
      <c r="AO237" s="208"/>
      <c r="AP237" s="208"/>
      <c r="AQ237" s="208"/>
      <c r="AR237" s="208"/>
      <c r="AS237" s="208"/>
      <c r="AT237" s="208"/>
    </row>
    <row r="238" spans="1:46" ht="15.75" customHeight="1">
      <c r="A238" s="212" t="str">
        <f>IF(B238="","",Draw!AA238)</f>
        <v/>
      </c>
      <c r="B238" s="213" t="str">
        <f>IFERROR(Draw!AB238,"")</f>
        <v/>
      </c>
      <c r="C238" s="213" t="str">
        <f>IFERROR(Draw!AC238,"")</f>
        <v/>
      </c>
      <c r="D238" s="222"/>
      <c r="E238" s="207">
        <v>2.3699999999999999E-7</v>
      </c>
      <c r="F238" s="215" t="str">
        <f t="shared" si="0"/>
        <v/>
      </c>
      <c r="G238" s="215" t="str">
        <f t="shared" si="61"/>
        <v/>
      </c>
      <c r="H238" s="208"/>
      <c r="I238" s="208"/>
      <c r="J238" s="208"/>
      <c r="K238" s="208"/>
      <c r="L238" s="208"/>
      <c r="M238" s="208"/>
      <c r="N238" s="208"/>
      <c r="O238" s="208"/>
      <c r="P238" s="208"/>
      <c r="Q238" s="208"/>
      <c r="R238" s="208"/>
      <c r="S238" s="208"/>
      <c r="T238" s="208"/>
      <c r="U238" s="217" t="str">
        <f>IFERROR(VLOOKUP('2nd Run'!I238,$AB$3:$AC$7,2,TRUE),"")</f>
        <v/>
      </c>
      <c r="V238" s="218" t="str">
        <f>IFERROR(IF(U238=$V$1,'2nd Run'!I238,""),"")</f>
        <v/>
      </c>
      <c r="W238" s="218" t="str">
        <f>IFERROR(IF(U238=$W$1,'2nd Run'!I238,""),"")</f>
        <v/>
      </c>
      <c r="X238" s="218" t="str">
        <f>IFERROR(IF(U238=$X$1,'2nd Run'!I238,""),"")</f>
        <v/>
      </c>
      <c r="Y238" s="218" t="str">
        <f>IFERROR(IF($U238=$Y$1,'2nd Run'!I238,""),"")</f>
        <v/>
      </c>
      <c r="Z238" s="218" t="str">
        <f>IFERROR(IF(U238=$Z$1,'2nd Run'!I238,""),"")</f>
        <v/>
      </c>
      <c r="AA238" s="19"/>
      <c r="AK238" s="208"/>
      <c r="AL238" s="208"/>
      <c r="AM238" s="208"/>
      <c r="AN238" s="208"/>
      <c r="AO238" s="208"/>
      <c r="AP238" s="208"/>
      <c r="AQ238" s="208"/>
      <c r="AR238" s="208"/>
      <c r="AS238" s="208"/>
      <c r="AT238" s="208"/>
    </row>
    <row r="239" spans="1:46" ht="15.75" customHeight="1">
      <c r="A239" s="212" t="str">
        <f>IF(B239="","",Draw!AA239)</f>
        <v/>
      </c>
      <c r="B239" s="213" t="str">
        <f>IFERROR(Draw!AB239,"")</f>
        <v/>
      </c>
      <c r="C239" s="213" t="str">
        <f>IFERROR(Draw!AC239,"")</f>
        <v/>
      </c>
      <c r="D239" s="222"/>
      <c r="E239" s="207">
        <v>2.3799999999999999E-7</v>
      </c>
      <c r="F239" s="215" t="str">
        <f t="shared" si="0"/>
        <v/>
      </c>
      <c r="G239" s="215" t="str">
        <f t="shared" si="61"/>
        <v/>
      </c>
      <c r="H239" s="208"/>
      <c r="I239" s="208"/>
      <c r="J239" s="208"/>
      <c r="K239" s="208"/>
      <c r="L239" s="208"/>
      <c r="M239" s="208"/>
      <c r="N239" s="208"/>
      <c r="O239" s="208"/>
      <c r="P239" s="208"/>
      <c r="Q239" s="208"/>
      <c r="R239" s="208"/>
      <c r="S239" s="208"/>
      <c r="T239" s="208"/>
      <c r="U239" s="217" t="str">
        <f>IFERROR(VLOOKUP('2nd Run'!I239,$AB$3:$AC$7,2,TRUE),"")</f>
        <v/>
      </c>
      <c r="V239" s="218" t="str">
        <f>IFERROR(IF(U239=$V$1,'2nd Run'!I239,""),"")</f>
        <v/>
      </c>
      <c r="W239" s="218" t="str">
        <f>IFERROR(IF(U239=$W$1,'2nd Run'!I239,""),"")</f>
        <v/>
      </c>
      <c r="X239" s="218" t="str">
        <f>IFERROR(IF(U239=$X$1,'2nd Run'!I239,""),"")</f>
        <v/>
      </c>
      <c r="Y239" s="218" t="str">
        <f>IFERROR(IF($U239=$Y$1,'2nd Run'!I239,""),"")</f>
        <v/>
      </c>
      <c r="Z239" s="218" t="str">
        <f>IFERROR(IF(U239=$Z$1,'2nd Run'!I239,""),"")</f>
        <v/>
      </c>
      <c r="AA239" s="19"/>
      <c r="AK239" s="208"/>
      <c r="AL239" s="208"/>
      <c r="AM239" s="208"/>
      <c r="AN239" s="208"/>
      <c r="AO239" s="208"/>
      <c r="AP239" s="208"/>
      <c r="AQ239" s="208"/>
      <c r="AR239" s="208"/>
      <c r="AS239" s="208"/>
      <c r="AT239" s="208"/>
    </row>
    <row r="240" spans="1:46" ht="15.75" customHeight="1">
      <c r="A240" s="212" t="str">
        <f>IF(B240="","",Draw!AA240)</f>
        <v/>
      </c>
      <c r="B240" s="213" t="str">
        <f>IFERROR(Draw!AB240,"")</f>
        <v/>
      </c>
      <c r="C240" s="213" t="str">
        <f>IFERROR(Draw!AC240,"")</f>
        <v/>
      </c>
      <c r="D240" s="240"/>
      <c r="E240" s="207">
        <v>2.3900000000000001E-7</v>
      </c>
      <c r="F240" s="215" t="str">
        <f t="shared" si="0"/>
        <v/>
      </c>
      <c r="G240" s="215" t="str">
        <f t="shared" si="61"/>
        <v/>
      </c>
      <c r="H240" s="208"/>
      <c r="I240" s="208"/>
      <c r="J240" s="208"/>
      <c r="K240" s="208"/>
      <c r="L240" s="208"/>
      <c r="M240" s="208"/>
      <c r="N240" s="208"/>
      <c r="O240" s="208"/>
      <c r="P240" s="208"/>
      <c r="Q240" s="208"/>
      <c r="R240" s="208"/>
      <c r="S240" s="208"/>
      <c r="T240" s="208"/>
      <c r="U240" s="217" t="str">
        <f>IFERROR(VLOOKUP('2nd Run'!I240,$AB$3:$AC$7,2,TRUE),"")</f>
        <v/>
      </c>
      <c r="V240" s="218" t="str">
        <f>IFERROR(IF(U240=$V$1,'2nd Run'!I240,""),"")</f>
        <v/>
      </c>
      <c r="W240" s="218" t="str">
        <f>IFERROR(IF(U240=$W$1,'2nd Run'!I240,""),"")</f>
        <v/>
      </c>
      <c r="X240" s="218" t="str">
        <f>IFERROR(IF(U240=$X$1,'2nd Run'!I240,""),"")</f>
        <v/>
      </c>
      <c r="Y240" s="218" t="str">
        <f>IFERROR(IF($U240=$Y$1,'2nd Run'!I240,""),"")</f>
        <v/>
      </c>
      <c r="Z240" s="218" t="str">
        <f>IFERROR(IF(U240=$Z$1,'2nd Run'!I240,""),"")</f>
        <v/>
      </c>
      <c r="AA240" s="19"/>
      <c r="AK240" s="208"/>
      <c r="AL240" s="208"/>
      <c r="AM240" s="208"/>
      <c r="AN240" s="208"/>
      <c r="AO240" s="208"/>
      <c r="AP240" s="208"/>
      <c r="AQ240" s="208"/>
      <c r="AR240" s="208"/>
      <c r="AS240" s="208"/>
      <c r="AT240" s="208"/>
    </row>
    <row r="241" spans="1:46" ht="15.75" customHeight="1">
      <c r="A241" s="212" t="str">
        <f>IF(B241="","",Draw!AA241)</f>
        <v/>
      </c>
      <c r="B241" s="213" t="str">
        <f>IFERROR(Draw!AB241,"")</f>
        <v/>
      </c>
      <c r="C241" s="213" t="str">
        <f>IFERROR(Draw!AC241,"")</f>
        <v/>
      </c>
      <c r="D241" s="242"/>
      <c r="E241" s="207">
        <v>2.3999999999999998E-7</v>
      </c>
      <c r="F241" s="215" t="str">
        <f t="shared" si="0"/>
        <v/>
      </c>
      <c r="G241" s="215"/>
      <c r="H241" s="208"/>
      <c r="I241" s="208"/>
      <c r="J241" s="208"/>
      <c r="K241" s="208"/>
      <c r="L241" s="208"/>
      <c r="M241" s="208"/>
      <c r="N241" s="208"/>
      <c r="O241" s="208"/>
      <c r="P241" s="208"/>
      <c r="Q241" s="208"/>
      <c r="R241" s="208"/>
      <c r="S241" s="208"/>
      <c r="T241" s="208"/>
      <c r="U241" s="217" t="str">
        <f>IFERROR(VLOOKUP('2nd Run'!I241,$AB$3:$AC$7,2,TRUE),"")</f>
        <v/>
      </c>
      <c r="V241" s="218" t="str">
        <f>IFERROR(IF(U241=$V$1,'2nd Run'!I241,""),"")</f>
        <v/>
      </c>
      <c r="W241" s="218" t="str">
        <f>IFERROR(IF(U241=$W$1,'2nd Run'!I241,""),"")</f>
        <v/>
      </c>
      <c r="X241" s="218" t="str">
        <f>IFERROR(IF(U241=$X$1,'2nd Run'!I241,""),"")</f>
        <v/>
      </c>
      <c r="Y241" s="218" t="str">
        <f>IFERROR(IF($U241=$Y$1,'2nd Run'!I241,""),"")</f>
        <v/>
      </c>
      <c r="Z241" s="218" t="str">
        <f>IFERROR(IF(U241=$Z$1,'2nd Run'!I241,""),"")</f>
        <v/>
      </c>
      <c r="AA241" s="19"/>
      <c r="AK241" s="208"/>
      <c r="AL241" s="208"/>
      <c r="AM241" s="208"/>
      <c r="AN241" s="208"/>
      <c r="AO241" s="208"/>
      <c r="AP241" s="208"/>
      <c r="AQ241" s="208"/>
      <c r="AR241" s="208"/>
      <c r="AS241" s="208"/>
      <c r="AT241" s="208"/>
    </row>
    <row r="242" spans="1:46" ht="15.75" customHeight="1">
      <c r="A242" s="212" t="str">
        <f>IF(B242="","",Draw!AA242)</f>
        <v/>
      </c>
      <c r="B242" s="213" t="str">
        <f>IFERROR(Draw!AB242,"")</f>
        <v/>
      </c>
      <c r="C242" s="213" t="str">
        <f>IFERROR(Draw!AC242,"")</f>
        <v/>
      </c>
      <c r="D242" s="247"/>
      <c r="E242" s="207">
        <v>2.41E-7</v>
      </c>
      <c r="F242" s="215" t="str">
        <f t="shared" si="0"/>
        <v/>
      </c>
      <c r="G242" s="215" t="str">
        <f t="shared" ref="G242:G246" si="62">IF(OR(AND(D242&gt;1,D242&lt;1050),D242="nt",D242="",D242="scratch"),"","Not a valid input")</f>
        <v/>
      </c>
      <c r="H242" s="208"/>
      <c r="I242" s="208"/>
      <c r="J242" s="208"/>
      <c r="K242" s="208"/>
      <c r="L242" s="208"/>
      <c r="M242" s="208"/>
      <c r="N242" s="208"/>
      <c r="O242" s="208"/>
      <c r="P242" s="208"/>
      <c r="Q242" s="208"/>
      <c r="R242" s="208"/>
      <c r="S242" s="208"/>
      <c r="T242" s="208"/>
      <c r="U242" s="217" t="str">
        <f>IFERROR(VLOOKUP('2nd Run'!I242,$AB$3:$AC$7,2,TRUE),"")</f>
        <v/>
      </c>
      <c r="V242" s="218" t="str">
        <f>IFERROR(IF(U242=$V$1,'2nd Run'!I242,""),"")</f>
        <v/>
      </c>
      <c r="W242" s="218" t="str">
        <f>IFERROR(IF(U242=$W$1,'2nd Run'!I242,""),"")</f>
        <v/>
      </c>
      <c r="X242" s="218" t="str">
        <f>IFERROR(IF(U242=$X$1,'2nd Run'!I242,""),"")</f>
        <v/>
      </c>
      <c r="Y242" s="218" t="str">
        <f>IFERROR(IF($U242=$Y$1,'2nd Run'!I242,""),"")</f>
        <v/>
      </c>
      <c r="Z242" s="218" t="str">
        <f>IFERROR(IF(U242=$Z$1,'2nd Run'!I242,""),"")</f>
        <v/>
      </c>
      <c r="AA242" s="19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208"/>
    </row>
    <row r="243" spans="1:46" ht="15.75" customHeight="1">
      <c r="A243" s="212" t="str">
        <f>IF(B243="","",Draw!AA243)</f>
        <v/>
      </c>
      <c r="B243" s="213" t="str">
        <f>IFERROR(Draw!AB243,"")</f>
        <v/>
      </c>
      <c r="C243" s="213" t="str">
        <f>IFERROR(Draw!AC243,"")</f>
        <v/>
      </c>
      <c r="D243" s="222"/>
      <c r="E243" s="207">
        <v>2.4200000000000002E-7</v>
      </c>
      <c r="F243" s="215" t="str">
        <f t="shared" si="0"/>
        <v/>
      </c>
      <c r="G243" s="215" t="str">
        <f t="shared" si="62"/>
        <v/>
      </c>
      <c r="H243" s="208"/>
      <c r="I243" s="208"/>
      <c r="J243" s="208"/>
      <c r="K243" s="208"/>
      <c r="L243" s="208"/>
      <c r="M243" s="208"/>
      <c r="N243" s="208"/>
      <c r="O243" s="208"/>
      <c r="P243" s="208"/>
      <c r="Q243" s="208"/>
      <c r="R243" s="208"/>
      <c r="S243" s="208"/>
      <c r="T243" s="208"/>
      <c r="U243" s="217" t="str">
        <f>IFERROR(VLOOKUP('2nd Run'!I243,$AB$3:$AC$7,2,TRUE),"")</f>
        <v/>
      </c>
      <c r="V243" s="218" t="str">
        <f>IFERROR(IF(U243=$V$1,'2nd Run'!I243,""),"")</f>
        <v/>
      </c>
      <c r="W243" s="218" t="str">
        <f>IFERROR(IF(U243=$W$1,'2nd Run'!I243,""),"")</f>
        <v/>
      </c>
      <c r="X243" s="218" t="str">
        <f>IFERROR(IF(U243=$X$1,'2nd Run'!I243,""),"")</f>
        <v/>
      </c>
      <c r="Y243" s="218" t="str">
        <f>IFERROR(IF($U243=$Y$1,'2nd Run'!I243,""),"")</f>
        <v/>
      </c>
      <c r="Z243" s="218" t="str">
        <f>IFERROR(IF(U243=$Z$1,'2nd Run'!I243,""),"")</f>
        <v/>
      </c>
      <c r="AA243" s="19"/>
      <c r="AK243" s="208"/>
      <c r="AL243" s="208"/>
      <c r="AM243" s="208"/>
      <c r="AN243" s="208"/>
      <c r="AO243" s="208"/>
      <c r="AP243" s="208"/>
      <c r="AQ243" s="208"/>
      <c r="AR243" s="208"/>
      <c r="AS243" s="208"/>
      <c r="AT243" s="208"/>
    </row>
    <row r="244" spans="1:46" ht="15.75" customHeight="1">
      <c r="A244" s="212" t="str">
        <f>IF(B244="","",Draw!AA244)</f>
        <v/>
      </c>
      <c r="B244" s="213" t="str">
        <f>IFERROR(Draw!AB244,"")</f>
        <v/>
      </c>
      <c r="C244" s="213" t="str">
        <f>IFERROR(Draw!AC244,"")</f>
        <v/>
      </c>
      <c r="D244" s="222"/>
      <c r="E244" s="207">
        <v>2.4299999999999999E-7</v>
      </c>
      <c r="F244" s="215" t="str">
        <f t="shared" si="0"/>
        <v/>
      </c>
      <c r="G244" s="215" t="str">
        <f t="shared" si="62"/>
        <v/>
      </c>
      <c r="H244" s="208"/>
      <c r="I244" s="208"/>
      <c r="J244" s="208"/>
      <c r="K244" s="208"/>
      <c r="L244" s="208"/>
      <c r="M244" s="208"/>
      <c r="N244" s="208"/>
      <c r="O244" s="208"/>
      <c r="P244" s="208"/>
      <c r="Q244" s="208"/>
      <c r="R244" s="208"/>
      <c r="S244" s="208"/>
      <c r="T244" s="208"/>
      <c r="U244" s="217" t="str">
        <f>IFERROR(VLOOKUP('2nd Run'!I244,$AB$3:$AC$7,2,TRUE),"")</f>
        <v/>
      </c>
      <c r="V244" s="218" t="str">
        <f>IFERROR(IF(U244=$V$1,'2nd Run'!I244,""),"")</f>
        <v/>
      </c>
      <c r="W244" s="218" t="str">
        <f>IFERROR(IF(U244=$W$1,'2nd Run'!I244,""),"")</f>
        <v/>
      </c>
      <c r="X244" s="218" t="str">
        <f>IFERROR(IF(U244=$X$1,'2nd Run'!I244,""),"")</f>
        <v/>
      </c>
      <c r="Y244" s="218" t="str">
        <f>IFERROR(IF($U244=$Y$1,'2nd Run'!I244,""),"")</f>
        <v/>
      </c>
      <c r="Z244" s="218" t="str">
        <f>IFERROR(IF(U244=$Z$1,'2nd Run'!I244,""),"")</f>
        <v/>
      </c>
      <c r="AA244" s="19"/>
      <c r="AK244" s="208"/>
      <c r="AL244" s="208"/>
      <c r="AM244" s="208"/>
      <c r="AN244" s="208"/>
      <c r="AO244" s="208"/>
      <c r="AP244" s="208"/>
      <c r="AQ244" s="208"/>
      <c r="AR244" s="208"/>
      <c r="AS244" s="208"/>
      <c r="AT244" s="208"/>
    </row>
    <row r="245" spans="1:46" ht="15.75" customHeight="1">
      <c r="A245" s="212" t="str">
        <f>IF(B245="","",Draw!AA245)</f>
        <v/>
      </c>
      <c r="B245" s="213" t="str">
        <f>IFERROR(Draw!AB245,"")</f>
        <v/>
      </c>
      <c r="C245" s="213" t="str">
        <f>IFERROR(Draw!AC245,"")</f>
        <v/>
      </c>
      <c r="D245" s="222"/>
      <c r="E245" s="207">
        <v>2.4400000000000001E-7</v>
      </c>
      <c r="F245" s="215" t="str">
        <f t="shared" si="0"/>
        <v/>
      </c>
      <c r="G245" s="215" t="str">
        <f t="shared" si="62"/>
        <v/>
      </c>
      <c r="H245" s="208"/>
      <c r="I245" s="208"/>
      <c r="J245" s="208"/>
      <c r="K245" s="208"/>
      <c r="L245" s="208"/>
      <c r="M245" s="208"/>
      <c r="N245" s="208"/>
      <c r="O245" s="208"/>
      <c r="P245" s="208"/>
      <c r="Q245" s="208"/>
      <c r="R245" s="208"/>
      <c r="S245" s="208"/>
      <c r="T245" s="208"/>
      <c r="U245" s="217" t="str">
        <f>IFERROR(VLOOKUP('2nd Run'!I245,$AB$3:$AC$7,2,TRUE),"")</f>
        <v/>
      </c>
      <c r="V245" s="218" t="str">
        <f>IFERROR(IF(U245=$V$1,'2nd Run'!I245,""),"")</f>
        <v/>
      </c>
      <c r="W245" s="218" t="str">
        <f>IFERROR(IF(U245=$W$1,'2nd Run'!I245,""),"")</f>
        <v/>
      </c>
      <c r="X245" s="218" t="str">
        <f>IFERROR(IF(U245=$X$1,'2nd Run'!I245,""),"")</f>
        <v/>
      </c>
      <c r="Y245" s="218" t="str">
        <f>IFERROR(IF($U245=$Y$1,'2nd Run'!I245,""),"")</f>
        <v/>
      </c>
      <c r="Z245" s="218" t="str">
        <f>IFERROR(IF(U245=$Z$1,'2nd Run'!I245,""),"")</f>
        <v/>
      </c>
      <c r="AA245" s="19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</row>
    <row r="246" spans="1:46" ht="15.75" customHeight="1">
      <c r="A246" s="212" t="str">
        <f>IF(B246="","",Draw!AA246)</f>
        <v/>
      </c>
      <c r="B246" s="213" t="str">
        <f>IFERROR(Draw!AB246,"")</f>
        <v/>
      </c>
      <c r="C246" s="213" t="str">
        <f>IFERROR(Draw!AC246,"")</f>
        <v/>
      </c>
      <c r="D246" s="222"/>
      <c r="E246" s="207">
        <v>2.4499999999999998E-7</v>
      </c>
      <c r="F246" s="215" t="str">
        <f t="shared" si="0"/>
        <v/>
      </c>
      <c r="G246" s="215" t="str">
        <f t="shared" si="62"/>
        <v/>
      </c>
      <c r="H246" s="208"/>
      <c r="I246" s="208"/>
      <c r="J246" s="208"/>
      <c r="K246" s="208"/>
      <c r="L246" s="208"/>
      <c r="M246" s="208"/>
      <c r="N246" s="208"/>
      <c r="O246" s="208"/>
      <c r="P246" s="208"/>
      <c r="Q246" s="208"/>
      <c r="R246" s="208"/>
      <c r="S246" s="208"/>
      <c r="T246" s="208"/>
      <c r="U246" s="217" t="str">
        <f>IFERROR(VLOOKUP('2nd Run'!I246,$AB$3:$AC$7,2,TRUE),"")</f>
        <v/>
      </c>
      <c r="V246" s="218" t="str">
        <f>IFERROR(IF(U246=$V$1,'2nd Run'!I246,""),"")</f>
        <v/>
      </c>
      <c r="W246" s="218" t="str">
        <f>IFERROR(IF(U246=$W$1,'2nd Run'!I246,""),"")</f>
        <v/>
      </c>
      <c r="X246" s="218" t="str">
        <f>IFERROR(IF(U246=$X$1,'2nd Run'!I246,""),"")</f>
        <v/>
      </c>
      <c r="Y246" s="218" t="str">
        <f>IFERROR(IF($U246=$Y$1,'2nd Run'!I246,""),"")</f>
        <v/>
      </c>
      <c r="Z246" s="218" t="str">
        <f>IFERROR(IF(U246=$Z$1,'2nd Run'!I246,""),"")</f>
        <v/>
      </c>
      <c r="AA246" s="19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</row>
    <row r="247" spans="1:46" ht="15.75" customHeight="1">
      <c r="A247" s="212" t="str">
        <f>IF(B247="","",Draw!AA247)</f>
        <v/>
      </c>
      <c r="B247" s="213" t="str">
        <f>IFERROR(Draw!AB247,"")</f>
        <v/>
      </c>
      <c r="C247" s="213" t="str">
        <f>IFERROR(Draw!AC247,"")</f>
        <v/>
      </c>
      <c r="D247" s="222"/>
      <c r="E247" s="207">
        <v>2.4600000000000001E-7</v>
      </c>
      <c r="F247" s="215" t="str">
        <f t="shared" si="0"/>
        <v/>
      </c>
      <c r="G247" s="326"/>
      <c r="H247" s="208"/>
      <c r="I247" s="208"/>
      <c r="J247" s="208"/>
      <c r="K247" s="208"/>
      <c r="L247" s="208"/>
      <c r="M247" s="208"/>
      <c r="N247" s="208"/>
      <c r="O247" s="208"/>
      <c r="P247" s="208"/>
      <c r="Q247" s="208"/>
      <c r="R247" s="208"/>
      <c r="S247" s="208"/>
      <c r="T247" s="208"/>
      <c r="U247" s="217" t="str">
        <f>IFERROR(VLOOKUP('2nd Run'!I247,$AB$3:$AC$7,2,TRUE),"")</f>
        <v/>
      </c>
      <c r="V247" s="218" t="str">
        <f>IFERROR(IF(U247=$V$1,'2nd Run'!I247,""),"")</f>
        <v/>
      </c>
      <c r="W247" s="218" t="str">
        <f>IFERROR(IF(U247=$W$1,'2nd Run'!I247,""),"")</f>
        <v/>
      </c>
      <c r="X247" s="218" t="str">
        <f>IFERROR(IF(U247=$X$1,'2nd Run'!I247,""),"")</f>
        <v/>
      </c>
      <c r="Y247" s="218" t="str">
        <f>IFERROR(IF($U247=$Y$1,'2nd Run'!I247,""),"")</f>
        <v/>
      </c>
      <c r="Z247" s="218" t="str">
        <f>IFERROR(IF(U247=$Z$1,'2nd Run'!I247,""),"")</f>
        <v/>
      </c>
      <c r="AA247" s="19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</row>
    <row r="248" spans="1:46" ht="15.75" customHeight="1">
      <c r="A248" s="212" t="str">
        <f>IF(B248="","",Draw!AA248)</f>
        <v/>
      </c>
      <c r="B248" s="213" t="str">
        <f>IFERROR(Draw!AB248,"")</f>
        <v/>
      </c>
      <c r="C248" s="213" t="str">
        <f>IFERROR(Draw!AC248,"")</f>
        <v/>
      </c>
      <c r="D248" s="240"/>
      <c r="E248" s="207">
        <v>2.4699999999999998E-7</v>
      </c>
      <c r="F248" s="215" t="str">
        <f t="shared" si="0"/>
        <v/>
      </c>
      <c r="G248" s="215" t="str">
        <f t="shared" ref="G248:G252" si="63">IF(OR(AND(D248&gt;1,D248&lt;1050),D248="nt",D248="",D248="scratch"),"","Not a valid input")</f>
        <v/>
      </c>
      <c r="H248" s="208"/>
      <c r="I248" s="208"/>
      <c r="J248" s="208"/>
      <c r="K248" s="208"/>
      <c r="L248" s="208"/>
      <c r="M248" s="208"/>
      <c r="N248" s="208"/>
      <c r="O248" s="208"/>
      <c r="P248" s="208"/>
      <c r="Q248" s="208"/>
      <c r="R248" s="208"/>
      <c r="S248" s="208"/>
      <c r="T248" s="208"/>
      <c r="U248" s="217" t="str">
        <f>IFERROR(VLOOKUP('2nd Run'!I248,$AB$3:$AC$7,2,TRUE),"")</f>
        <v/>
      </c>
      <c r="V248" s="218" t="str">
        <f>IFERROR(IF(U248=$V$1,'2nd Run'!I248,""),"")</f>
        <v/>
      </c>
      <c r="W248" s="218" t="str">
        <f>IFERROR(IF(U248=$W$1,'2nd Run'!I248,""),"")</f>
        <v/>
      </c>
      <c r="X248" s="218" t="str">
        <f>IFERROR(IF(U248=$X$1,'2nd Run'!I248,""),"")</f>
        <v/>
      </c>
      <c r="Y248" s="218" t="str">
        <f>IFERROR(IF($U248=$Y$1,'2nd Run'!I248,""),"")</f>
        <v/>
      </c>
      <c r="Z248" s="218" t="str">
        <f>IFERROR(IF(U248=$Z$1,'2nd Run'!I248,""),"")</f>
        <v/>
      </c>
      <c r="AA248" s="19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</row>
    <row r="249" spans="1:46" ht="15.75" customHeight="1">
      <c r="A249" s="212" t="str">
        <f>IF(B249="","",Draw!AA249)</f>
        <v/>
      </c>
      <c r="B249" s="213" t="str">
        <f>IFERROR(Draw!AB249,"")</f>
        <v/>
      </c>
      <c r="C249" s="213" t="str">
        <f>IFERROR(Draw!AC249,"")</f>
        <v/>
      </c>
      <c r="D249" s="242"/>
      <c r="E249" s="207">
        <v>2.48E-7</v>
      </c>
      <c r="F249" s="215" t="str">
        <f t="shared" si="0"/>
        <v/>
      </c>
      <c r="G249" s="215" t="str">
        <f t="shared" si="63"/>
        <v/>
      </c>
      <c r="H249" s="208"/>
      <c r="I249" s="208"/>
      <c r="J249" s="208"/>
      <c r="K249" s="208"/>
      <c r="L249" s="208"/>
      <c r="M249" s="208"/>
      <c r="N249" s="208"/>
      <c r="O249" s="208"/>
      <c r="P249" s="208"/>
      <c r="Q249" s="208"/>
      <c r="R249" s="208"/>
      <c r="S249" s="208"/>
      <c r="T249" s="208"/>
      <c r="U249" s="217" t="str">
        <f>IFERROR(VLOOKUP('2nd Run'!I249,$AB$3:$AC$7,2,TRUE),"")</f>
        <v/>
      </c>
      <c r="V249" s="218" t="str">
        <f>IFERROR(IF(U249=$V$1,'2nd Run'!I249,""),"")</f>
        <v/>
      </c>
      <c r="W249" s="218" t="str">
        <f>IFERROR(IF(U249=$W$1,'2nd Run'!I249,""),"")</f>
        <v/>
      </c>
      <c r="X249" s="218" t="str">
        <f>IFERROR(IF(U249=$X$1,'2nd Run'!I249,""),"")</f>
        <v/>
      </c>
      <c r="Y249" s="218" t="str">
        <f>IFERROR(IF($U249=$Y$1,'2nd Run'!I249,""),"")</f>
        <v/>
      </c>
      <c r="Z249" s="218" t="str">
        <f>IFERROR(IF(U249=$Z$1,'2nd Run'!I249,""),"")</f>
        <v/>
      </c>
      <c r="AA249" s="19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</row>
    <row r="250" spans="1:46" ht="15.75" customHeight="1">
      <c r="A250" s="212" t="str">
        <f>IF(B250="","",Draw!AA250)</f>
        <v/>
      </c>
      <c r="B250" s="213" t="str">
        <f>IFERROR(Draw!AB250,"")</f>
        <v/>
      </c>
      <c r="C250" s="213" t="str">
        <f>IFERROR(Draw!AC250,"")</f>
        <v/>
      </c>
      <c r="D250" s="247"/>
      <c r="E250" s="207">
        <v>2.4900000000000002E-7</v>
      </c>
      <c r="F250" s="215" t="str">
        <f t="shared" si="0"/>
        <v/>
      </c>
      <c r="G250" s="215" t="str">
        <f t="shared" si="63"/>
        <v/>
      </c>
      <c r="H250" s="208"/>
      <c r="I250" s="208"/>
      <c r="J250" s="208"/>
      <c r="K250" s="208"/>
      <c r="L250" s="208"/>
      <c r="M250" s="208"/>
      <c r="N250" s="208"/>
      <c r="O250" s="208"/>
      <c r="P250" s="208"/>
      <c r="Q250" s="208"/>
      <c r="R250" s="208"/>
      <c r="S250" s="208"/>
      <c r="T250" s="208"/>
      <c r="U250" s="217" t="str">
        <f>IFERROR(VLOOKUP('2nd Run'!I250,$AB$3:$AC$7,2,TRUE),"")</f>
        <v/>
      </c>
      <c r="V250" s="218" t="str">
        <f>IFERROR(IF(U250=$V$1,'2nd Run'!I250,""),"")</f>
        <v/>
      </c>
      <c r="W250" s="218" t="str">
        <f>IFERROR(IF(U250=$W$1,'2nd Run'!I250,""),"")</f>
        <v/>
      </c>
      <c r="X250" s="218" t="str">
        <f>IFERROR(IF(U250=$X$1,'2nd Run'!I250,""),"")</f>
        <v/>
      </c>
      <c r="Y250" s="218" t="str">
        <f>IFERROR(IF($U250=$Y$1,'2nd Run'!I250,""),"")</f>
        <v/>
      </c>
      <c r="Z250" s="218" t="str">
        <f>IFERROR(IF(U250=$Z$1,'2nd Run'!I250,""),"")</f>
        <v/>
      </c>
      <c r="AA250" s="19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</row>
    <row r="251" spans="1:46" ht="15.75" customHeight="1">
      <c r="A251" s="212" t="str">
        <f>IF(B251="","",Draw!AA251)</f>
        <v/>
      </c>
      <c r="B251" s="213" t="str">
        <f>IFERROR(Draw!AB251,"")</f>
        <v/>
      </c>
      <c r="C251" s="213" t="str">
        <f>IFERROR(Draw!AC251,"")</f>
        <v/>
      </c>
      <c r="D251" s="222"/>
      <c r="E251" s="207">
        <v>2.4999999999999999E-7</v>
      </c>
      <c r="F251" s="215" t="str">
        <f t="shared" si="0"/>
        <v/>
      </c>
      <c r="G251" s="215" t="str">
        <f t="shared" si="63"/>
        <v/>
      </c>
      <c r="H251" s="208"/>
      <c r="I251" s="208"/>
      <c r="J251" s="208"/>
      <c r="K251" s="208"/>
      <c r="L251" s="208"/>
      <c r="M251" s="208"/>
      <c r="N251" s="208"/>
      <c r="O251" s="208"/>
      <c r="P251" s="208"/>
      <c r="Q251" s="208"/>
      <c r="R251" s="208"/>
      <c r="S251" s="208"/>
      <c r="T251" s="208"/>
      <c r="U251" s="217" t="str">
        <f>IFERROR(VLOOKUP('2nd Run'!I251,$AB$3:$AC$7,2,TRUE),"")</f>
        <v/>
      </c>
      <c r="V251" s="218" t="str">
        <f>IFERROR(IF(U251=$V$1,'2nd Run'!I251,""),"")</f>
        <v/>
      </c>
      <c r="W251" s="218" t="str">
        <f>IFERROR(IF(U251=$W$1,'2nd Run'!I251,""),"")</f>
        <v/>
      </c>
      <c r="X251" s="218" t="str">
        <f>IFERROR(IF(U251=$X$1,'2nd Run'!I251,""),"")</f>
        <v/>
      </c>
      <c r="Y251" s="218" t="str">
        <f>IFERROR(IF($U251=$Y$1,'2nd Run'!I251,""),"")</f>
        <v/>
      </c>
      <c r="Z251" s="218" t="str">
        <f>IFERROR(IF(U251=$Z$1,'2nd Run'!I251,""),"")</f>
        <v/>
      </c>
      <c r="AA251" s="19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</row>
    <row r="252" spans="1:46" ht="15.75" customHeight="1">
      <c r="A252" s="212" t="str">
        <f>IF(B252="","",Draw!AA252)</f>
        <v/>
      </c>
      <c r="B252" s="213" t="str">
        <f>IFERROR(Draw!AB252,"")</f>
        <v/>
      </c>
      <c r="C252" s="213" t="str">
        <f>IFERROR(Draw!AC252,"")</f>
        <v/>
      </c>
      <c r="D252" s="222"/>
      <c r="E252" s="207">
        <v>2.5100000000000001E-7</v>
      </c>
      <c r="F252" s="215" t="str">
        <f t="shared" si="0"/>
        <v/>
      </c>
      <c r="G252" s="215" t="str">
        <f t="shared" si="63"/>
        <v/>
      </c>
      <c r="H252" s="208"/>
      <c r="I252" s="208"/>
      <c r="J252" s="208"/>
      <c r="K252" s="208"/>
      <c r="L252" s="208"/>
      <c r="M252" s="208"/>
      <c r="N252" s="208"/>
      <c r="O252" s="208"/>
      <c r="P252" s="208"/>
      <c r="Q252" s="208"/>
      <c r="R252" s="208"/>
      <c r="S252" s="208"/>
      <c r="T252" s="208"/>
      <c r="U252" s="217" t="str">
        <f>IFERROR(VLOOKUP('2nd Run'!I252,$AB$3:$AC$7,2,TRUE),"")</f>
        <v/>
      </c>
      <c r="V252" s="218" t="str">
        <f>IFERROR(IF(U252=$V$1,'2nd Run'!I252,""),"")</f>
        <v/>
      </c>
      <c r="W252" s="218" t="str">
        <f>IFERROR(IF(U252=$W$1,'2nd Run'!I252,""),"")</f>
        <v/>
      </c>
      <c r="X252" s="218" t="str">
        <f>IFERROR(IF(U252=$X$1,'2nd Run'!I252,""),"")</f>
        <v/>
      </c>
      <c r="Y252" s="218" t="str">
        <f>IFERROR(IF($U252=$Y$1,'2nd Run'!I252,""),"")</f>
        <v/>
      </c>
      <c r="Z252" s="218" t="str">
        <f>IFERROR(IF(U252=$Z$1,'2nd Run'!I252,""),"")</f>
        <v/>
      </c>
      <c r="AA252" s="19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</row>
    <row r="253" spans="1:46" ht="15.75" customHeight="1">
      <c r="A253" s="212" t="str">
        <f>IF(B253="","",Draw!AA253)</f>
        <v/>
      </c>
      <c r="B253" s="213" t="str">
        <f>IFERROR(Draw!AB253,"")</f>
        <v/>
      </c>
      <c r="C253" s="213" t="str">
        <f>IFERROR(Draw!AC253,"")</f>
        <v/>
      </c>
      <c r="D253" s="222"/>
      <c r="E253" s="207">
        <v>2.5199999999999998E-7</v>
      </c>
      <c r="F253" s="215" t="str">
        <f t="shared" si="0"/>
        <v/>
      </c>
      <c r="G253" s="215"/>
      <c r="H253" s="208"/>
      <c r="I253" s="208"/>
      <c r="J253" s="208"/>
      <c r="K253" s="208"/>
      <c r="L253" s="208"/>
      <c r="M253" s="208"/>
      <c r="N253" s="208"/>
      <c r="O253" s="208"/>
      <c r="P253" s="208"/>
      <c r="Q253" s="208"/>
      <c r="R253" s="208"/>
      <c r="S253" s="208"/>
      <c r="T253" s="208"/>
      <c r="U253" s="217" t="str">
        <f>IFERROR(VLOOKUP('2nd Run'!I253,$AB$3:$AC$7,2,TRUE),"")</f>
        <v/>
      </c>
      <c r="V253" s="218" t="str">
        <f>IFERROR(IF(U253=$V$1,'2nd Run'!I253,""),"")</f>
        <v/>
      </c>
      <c r="W253" s="218" t="str">
        <f>IFERROR(IF(U253=$W$1,'2nd Run'!I253,""),"")</f>
        <v/>
      </c>
      <c r="X253" s="218" t="str">
        <f>IFERROR(IF(U253=$X$1,'2nd Run'!I253,""),"")</f>
        <v/>
      </c>
      <c r="Y253" s="218" t="str">
        <f>IFERROR(IF($U253=$Y$1,'2nd Run'!I253,""),"")</f>
        <v/>
      </c>
      <c r="Z253" s="218" t="str">
        <f>IFERROR(IF(U253=$Z$1,'2nd Run'!I253,""),"")</f>
        <v/>
      </c>
      <c r="AA253" s="19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</row>
    <row r="254" spans="1:46" ht="15.75" customHeight="1">
      <c r="A254" s="212" t="str">
        <f>IF(B254="","",Draw!AA254)</f>
        <v/>
      </c>
      <c r="B254" s="213" t="str">
        <f>IFERROR(Draw!AB254,"")</f>
        <v/>
      </c>
      <c r="C254" s="213" t="str">
        <f>IFERROR(Draw!AC254,"")</f>
        <v/>
      </c>
      <c r="D254" s="222"/>
      <c r="E254" s="207">
        <v>2.53E-7</v>
      </c>
      <c r="F254" s="215" t="str">
        <f t="shared" si="0"/>
        <v/>
      </c>
      <c r="G254" s="215" t="str">
        <f t="shared" ref="G254:G258" si="64">IF(OR(AND(D254&gt;1,D254&lt;1050),D254="nt",D254="",D254="scratch"),"","Not a valid input")</f>
        <v/>
      </c>
      <c r="H254" s="208"/>
      <c r="I254" s="208"/>
      <c r="J254" s="208"/>
      <c r="K254" s="208"/>
      <c r="L254" s="208"/>
      <c r="M254" s="208"/>
      <c r="N254" s="208"/>
      <c r="O254" s="208"/>
      <c r="P254" s="208"/>
      <c r="Q254" s="208"/>
      <c r="R254" s="208"/>
      <c r="S254" s="208"/>
      <c r="T254" s="208"/>
      <c r="U254" s="217" t="str">
        <f>IFERROR(VLOOKUP('2nd Run'!I254,$AB$3:$AC$7,2,TRUE),"")</f>
        <v/>
      </c>
      <c r="V254" s="218" t="str">
        <f>IFERROR(IF(U254=$V$1,'2nd Run'!I254,""),"")</f>
        <v/>
      </c>
      <c r="W254" s="218" t="str">
        <f>IFERROR(IF(U254=$W$1,'2nd Run'!I254,""),"")</f>
        <v/>
      </c>
      <c r="X254" s="218" t="str">
        <f>IFERROR(IF(U254=$X$1,'2nd Run'!I254,""),"")</f>
        <v/>
      </c>
      <c r="Y254" s="218" t="str">
        <f>IFERROR(IF($U254=$Y$1,'2nd Run'!I254,""),"")</f>
        <v/>
      </c>
      <c r="Z254" s="218" t="str">
        <f>IFERROR(IF(U254=$Z$1,'2nd Run'!I254,""),"")</f>
        <v/>
      </c>
      <c r="AA254" s="19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</row>
    <row r="255" spans="1:46" ht="15.75" customHeight="1">
      <c r="A255" s="212" t="str">
        <f>IF(B255="","",Draw!AA255)</f>
        <v/>
      </c>
      <c r="B255" s="213" t="str">
        <f>IFERROR(Draw!AB255,"")</f>
        <v/>
      </c>
      <c r="C255" s="213" t="str">
        <f>IFERROR(Draw!AC255,"")</f>
        <v/>
      </c>
      <c r="D255" s="222"/>
      <c r="E255" s="207">
        <v>2.5400000000000002E-7</v>
      </c>
      <c r="F255" s="215" t="str">
        <f t="shared" si="0"/>
        <v/>
      </c>
      <c r="G255" s="215" t="str">
        <f t="shared" si="64"/>
        <v/>
      </c>
      <c r="H255" s="208"/>
      <c r="I255" s="208"/>
      <c r="J255" s="208"/>
      <c r="K255" s="208"/>
      <c r="L255" s="208"/>
      <c r="M255" s="208"/>
      <c r="N255" s="208"/>
      <c r="O255" s="208"/>
      <c r="P255" s="208"/>
      <c r="Q255" s="208"/>
      <c r="R255" s="208"/>
      <c r="S255" s="208"/>
      <c r="T255" s="208"/>
      <c r="U255" s="217" t="str">
        <f>IFERROR(VLOOKUP('2nd Run'!I255,$AB$3:$AC$7,2,TRUE),"")</f>
        <v/>
      </c>
      <c r="V255" s="218" t="str">
        <f>IFERROR(IF(U255=$V$1,'2nd Run'!I255,""),"")</f>
        <v/>
      </c>
      <c r="W255" s="218" t="str">
        <f>IFERROR(IF(U255=$W$1,'2nd Run'!I255,""),"")</f>
        <v/>
      </c>
      <c r="X255" s="218" t="str">
        <f>IFERROR(IF(U255=$X$1,'2nd Run'!I255,""),"")</f>
        <v/>
      </c>
      <c r="Y255" s="218" t="str">
        <f>IFERROR(IF($U255=$Y$1,'2nd Run'!I255,""),"")</f>
        <v/>
      </c>
      <c r="Z255" s="218" t="str">
        <f>IFERROR(IF(U255=$Z$1,'2nd Run'!I255,""),"")</f>
        <v/>
      </c>
      <c r="AA255" s="19"/>
      <c r="AK255" s="208"/>
      <c r="AL255" s="208"/>
      <c r="AM255" s="208"/>
      <c r="AN255" s="208"/>
      <c r="AO255" s="208"/>
      <c r="AP255" s="208"/>
      <c r="AQ255" s="208"/>
      <c r="AR255" s="208"/>
      <c r="AS255" s="208"/>
      <c r="AT255" s="208"/>
    </row>
    <row r="256" spans="1:46" ht="15.75" customHeight="1">
      <c r="A256" s="212" t="str">
        <f>IF(B256="","",Draw!AA256)</f>
        <v/>
      </c>
      <c r="B256" s="213" t="str">
        <f>IFERROR(Draw!AB256,"")</f>
        <v/>
      </c>
      <c r="C256" s="213" t="str">
        <f>IFERROR(Draw!AC256,"")</f>
        <v/>
      </c>
      <c r="D256" s="240"/>
      <c r="E256" s="207">
        <v>2.5499999999999999E-7</v>
      </c>
      <c r="F256" s="215" t="str">
        <f t="shared" si="0"/>
        <v/>
      </c>
      <c r="G256" s="215" t="str">
        <f t="shared" si="64"/>
        <v/>
      </c>
      <c r="H256" s="208"/>
      <c r="I256" s="208"/>
      <c r="J256" s="208"/>
      <c r="K256" s="208"/>
      <c r="L256" s="208"/>
      <c r="M256" s="208"/>
      <c r="N256" s="208"/>
      <c r="O256" s="208"/>
      <c r="P256" s="208"/>
      <c r="Q256" s="208"/>
      <c r="R256" s="208"/>
      <c r="S256" s="208"/>
      <c r="T256" s="208"/>
      <c r="U256" s="217" t="str">
        <f>IFERROR(VLOOKUP('2nd Run'!I256,$AB$3:$AC$7,2,TRUE),"")</f>
        <v/>
      </c>
      <c r="V256" s="218" t="str">
        <f>IFERROR(IF(U256=$V$1,'2nd Run'!I256,""),"")</f>
        <v/>
      </c>
      <c r="W256" s="218" t="str">
        <f>IFERROR(IF(U256=$W$1,'2nd Run'!I256,""),"")</f>
        <v/>
      </c>
      <c r="X256" s="218" t="str">
        <f>IFERROR(IF(U256=$X$1,'2nd Run'!I256,""),"")</f>
        <v/>
      </c>
      <c r="Y256" s="218" t="str">
        <f>IFERROR(IF($U256=$Y$1,'2nd Run'!I256,""),"")</f>
        <v/>
      </c>
      <c r="Z256" s="218" t="str">
        <f>IFERROR(IF(U256=$Z$1,'2nd Run'!I256,""),"")</f>
        <v/>
      </c>
      <c r="AA256" s="19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</row>
    <row r="257" spans="1:46" ht="15.75" customHeight="1">
      <c r="A257" s="212" t="str">
        <f>IF(B257="","",Draw!AA257)</f>
        <v/>
      </c>
      <c r="B257" s="213" t="str">
        <f>IFERROR(Draw!AB257,"")</f>
        <v/>
      </c>
      <c r="C257" s="213" t="str">
        <f>IFERROR(Draw!AC257,"")</f>
        <v/>
      </c>
      <c r="D257" s="242"/>
      <c r="E257" s="207">
        <v>2.5600000000000002E-7</v>
      </c>
      <c r="F257" s="215" t="str">
        <f t="shared" ref="F257:F286" si="65">IF(D257="scratch",3000+E257,IF(D257="nt",1000+E257,IF((D257+E257)&gt;5,D257+E257,"")))</f>
        <v/>
      </c>
      <c r="G257" s="215" t="str">
        <f t="shared" si="64"/>
        <v/>
      </c>
      <c r="H257" s="208"/>
      <c r="I257" s="208"/>
      <c r="J257" s="208"/>
      <c r="K257" s="208"/>
      <c r="L257" s="208"/>
      <c r="M257" s="208"/>
      <c r="N257" s="208"/>
      <c r="O257" s="208"/>
      <c r="P257" s="208"/>
      <c r="Q257" s="208"/>
      <c r="R257" s="208"/>
      <c r="S257" s="208"/>
      <c r="T257" s="208"/>
      <c r="U257" s="217" t="str">
        <f>IFERROR(VLOOKUP('2nd Run'!I257,$AB$3:$AC$7,2,TRUE),"")</f>
        <v/>
      </c>
      <c r="V257" s="218" t="str">
        <f>IFERROR(IF(U257=$V$1,'2nd Run'!I257,""),"")</f>
        <v/>
      </c>
      <c r="W257" s="218" t="str">
        <f>IFERROR(IF(U257=$W$1,'2nd Run'!I257,""),"")</f>
        <v/>
      </c>
      <c r="X257" s="218" t="str">
        <f>IFERROR(IF(U257=$X$1,'2nd Run'!I257,""),"")</f>
        <v/>
      </c>
      <c r="Y257" s="218" t="str">
        <f>IFERROR(IF($U257=$Y$1,'2nd Run'!I257,""),"")</f>
        <v/>
      </c>
      <c r="Z257" s="218" t="str">
        <f>IFERROR(IF(U257=$Z$1,'2nd Run'!I257,""),"")</f>
        <v/>
      </c>
      <c r="AA257" s="19"/>
      <c r="AK257" s="208"/>
      <c r="AL257" s="208"/>
      <c r="AM257" s="208"/>
      <c r="AN257" s="208"/>
      <c r="AO257" s="208"/>
      <c r="AP257" s="208"/>
      <c r="AQ257" s="208"/>
      <c r="AR257" s="208"/>
      <c r="AS257" s="208"/>
      <c r="AT257" s="208"/>
    </row>
    <row r="258" spans="1:46" ht="15.75" customHeight="1">
      <c r="A258" s="212" t="str">
        <f>IF(B258="","",Draw!AA258)</f>
        <v/>
      </c>
      <c r="B258" s="213" t="str">
        <f>IFERROR(Draw!AB258,"")</f>
        <v/>
      </c>
      <c r="C258" s="213" t="str">
        <f>IFERROR(Draw!AC258,"")</f>
        <v/>
      </c>
      <c r="D258" s="247"/>
      <c r="E258" s="207">
        <v>2.5699999999999999E-7</v>
      </c>
      <c r="F258" s="215" t="str">
        <f t="shared" si="65"/>
        <v/>
      </c>
      <c r="G258" s="215" t="str">
        <f t="shared" si="64"/>
        <v/>
      </c>
      <c r="H258" s="208"/>
      <c r="I258" s="208"/>
      <c r="J258" s="208"/>
      <c r="K258" s="208"/>
      <c r="L258" s="208"/>
      <c r="M258" s="208"/>
      <c r="N258" s="208"/>
      <c r="O258" s="208"/>
      <c r="P258" s="208"/>
      <c r="Q258" s="208"/>
      <c r="R258" s="208"/>
      <c r="S258" s="208"/>
      <c r="T258" s="208"/>
      <c r="U258" s="217" t="str">
        <f>IFERROR(VLOOKUP('2nd Run'!I258,$AB$3:$AC$7,2,TRUE),"")</f>
        <v/>
      </c>
      <c r="V258" s="218" t="str">
        <f>IFERROR(IF(U258=$V$1,'2nd Run'!I258,""),"")</f>
        <v/>
      </c>
      <c r="W258" s="218" t="str">
        <f>IFERROR(IF(U258=$W$1,'2nd Run'!I258,""),"")</f>
        <v/>
      </c>
      <c r="X258" s="218" t="str">
        <f>IFERROR(IF(U258=$X$1,'2nd Run'!I258,""),"")</f>
        <v/>
      </c>
      <c r="Y258" s="218" t="str">
        <f>IFERROR(IF($U258=$Y$1,'2nd Run'!I258,""),"")</f>
        <v/>
      </c>
      <c r="Z258" s="218" t="str">
        <f>IFERROR(IF(U258=$Z$1,'2nd Run'!I258,""),"")</f>
        <v/>
      </c>
      <c r="AA258" s="19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</row>
    <row r="259" spans="1:46" ht="15.75" customHeight="1">
      <c r="A259" s="212" t="str">
        <f>IF(B259="","",Draw!AA259)</f>
        <v/>
      </c>
      <c r="B259" s="213" t="str">
        <f>IFERROR(Draw!AB259,"")</f>
        <v/>
      </c>
      <c r="C259" s="213" t="str">
        <f>IFERROR(Draw!AC259,"")</f>
        <v/>
      </c>
      <c r="D259" s="222"/>
      <c r="E259" s="207">
        <v>2.5800000000000001E-7</v>
      </c>
      <c r="F259" s="215" t="str">
        <f t="shared" si="65"/>
        <v/>
      </c>
      <c r="G259" s="215"/>
      <c r="H259" s="208"/>
      <c r="I259" s="208"/>
      <c r="J259" s="208"/>
      <c r="K259" s="208"/>
      <c r="L259" s="208"/>
      <c r="M259" s="208"/>
      <c r="N259" s="208"/>
      <c r="O259" s="208"/>
      <c r="P259" s="208"/>
      <c r="Q259" s="208"/>
      <c r="R259" s="208"/>
      <c r="S259" s="208"/>
      <c r="T259" s="208"/>
      <c r="U259" s="217" t="str">
        <f>IFERROR(VLOOKUP('2nd Run'!I259,$AB$3:$AC$7,2,TRUE),"")</f>
        <v/>
      </c>
      <c r="V259" s="218" t="str">
        <f>IFERROR(IF(U259=$V$1,'2nd Run'!I259,""),"")</f>
        <v/>
      </c>
      <c r="W259" s="218" t="str">
        <f>IFERROR(IF(U259=$W$1,'2nd Run'!I259,""),"")</f>
        <v/>
      </c>
      <c r="X259" s="218" t="str">
        <f>IFERROR(IF(U259=$X$1,'2nd Run'!I259,""),"")</f>
        <v/>
      </c>
      <c r="Y259" s="218" t="str">
        <f>IFERROR(IF($U259=$Y$1,'2nd Run'!I259,""),"")</f>
        <v/>
      </c>
      <c r="Z259" s="218" t="str">
        <f>IFERROR(IF(U259=$Z$1,'2nd Run'!I259,""),"")</f>
        <v/>
      </c>
      <c r="AA259" s="19"/>
      <c r="AK259" s="208"/>
      <c r="AL259" s="208"/>
      <c r="AM259" s="208"/>
      <c r="AN259" s="208"/>
      <c r="AO259" s="208"/>
      <c r="AP259" s="208"/>
      <c r="AQ259" s="208"/>
      <c r="AR259" s="208"/>
      <c r="AS259" s="208"/>
      <c r="AT259" s="208"/>
    </row>
    <row r="260" spans="1:46" ht="15.75" customHeight="1">
      <c r="A260" s="212" t="str">
        <f>IF(B260="","",Draw!AA260)</f>
        <v/>
      </c>
      <c r="B260" s="213" t="str">
        <f>IFERROR(Draw!AB260,"")</f>
        <v/>
      </c>
      <c r="C260" s="213" t="str">
        <f>IFERROR(Draw!AC260,"")</f>
        <v/>
      </c>
      <c r="D260" s="222"/>
      <c r="E260" s="207">
        <v>2.5899999999999998E-7</v>
      </c>
      <c r="F260" s="215" t="str">
        <f t="shared" si="65"/>
        <v/>
      </c>
      <c r="G260" s="215" t="str">
        <f t="shared" ref="G260:G264" si="66">IF(OR(AND(D260&gt;1,D260&lt;1050),D260="nt",D260="",D260="scratch"),"","Not a valid input")</f>
        <v/>
      </c>
      <c r="H260" s="208"/>
      <c r="I260" s="208"/>
      <c r="J260" s="208"/>
      <c r="K260" s="208"/>
      <c r="L260" s="208"/>
      <c r="M260" s="208"/>
      <c r="N260" s="208"/>
      <c r="O260" s="208"/>
      <c r="P260" s="208"/>
      <c r="Q260" s="208"/>
      <c r="R260" s="208"/>
      <c r="S260" s="208"/>
      <c r="T260" s="208"/>
      <c r="U260" s="217" t="str">
        <f>IFERROR(VLOOKUP('2nd Run'!I260,$AB$3:$AC$7,2,TRUE),"")</f>
        <v/>
      </c>
      <c r="V260" s="218" t="str">
        <f>IFERROR(IF(U260=$V$1,'2nd Run'!I260,""),"")</f>
        <v/>
      </c>
      <c r="W260" s="218" t="str">
        <f>IFERROR(IF(U260=$W$1,'2nd Run'!I260,""),"")</f>
        <v/>
      </c>
      <c r="X260" s="218" t="str">
        <f>IFERROR(IF(U260=$X$1,'2nd Run'!I260,""),"")</f>
        <v/>
      </c>
      <c r="Y260" s="218" t="str">
        <f>IFERROR(IF($U260=$Y$1,'2nd Run'!I260,""),"")</f>
        <v/>
      </c>
      <c r="Z260" s="218" t="str">
        <f>IFERROR(IF(U260=$Z$1,'2nd Run'!I260,""),"")</f>
        <v/>
      </c>
      <c r="AA260" s="19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</row>
    <row r="261" spans="1:46" ht="15.75" customHeight="1">
      <c r="A261" s="212" t="str">
        <f>IF(B261="","",Draw!AA261)</f>
        <v/>
      </c>
      <c r="B261" s="213" t="str">
        <f>IFERROR(Draw!AB261,"")</f>
        <v/>
      </c>
      <c r="C261" s="213" t="str">
        <f>IFERROR(Draw!AC261,"")</f>
        <v/>
      </c>
      <c r="D261" s="222"/>
      <c r="E261" s="207">
        <v>2.6E-7</v>
      </c>
      <c r="F261" s="215" t="str">
        <f t="shared" si="65"/>
        <v/>
      </c>
      <c r="G261" s="215" t="str">
        <f t="shared" si="66"/>
        <v/>
      </c>
      <c r="H261" s="208"/>
      <c r="I261" s="208"/>
      <c r="J261" s="208"/>
      <c r="K261" s="208"/>
      <c r="L261" s="208"/>
      <c r="M261" s="208"/>
      <c r="N261" s="208"/>
      <c r="O261" s="208"/>
      <c r="P261" s="208"/>
      <c r="Q261" s="208"/>
      <c r="R261" s="208"/>
      <c r="S261" s="208"/>
      <c r="T261" s="208"/>
      <c r="U261" s="217" t="str">
        <f>IFERROR(VLOOKUP('2nd Run'!I261,$AB$3:$AC$7,2,TRUE),"")</f>
        <v/>
      </c>
      <c r="V261" s="218" t="str">
        <f>IFERROR(IF(U261=$V$1,'2nd Run'!I261,""),"")</f>
        <v/>
      </c>
      <c r="W261" s="218" t="str">
        <f>IFERROR(IF(U261=$W$1,'2nd Run'!I261,""),"")</f>
        <v/>
      </c>
      <c r="X261" s="218" t="str">
        <f>IFERROR(IF(U261=$X$1,'2nd Run'!I261,""),"")</f>
        <v/>
      </c>
      <c r="Y261" s="218" t="str">
        <f>IFERROR(IF($U261=$Y$1,'2nd Run'!I261,""),"")</f>
        <v/>
      </c>
      <c r="Z261" s="218" t="str">
        <f>IFERROR(IF(U261=$Z$1,'2nd Run'!I261,""),"")</f>
        <v/>
      </c>
      <c r="AA261" s="19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</row>
    <row r="262" spans="1:46" ht="15.75" customHeight="1">
      <c r="A262" s="212" t="str">
        <f>IF(B262="","",Draw!AA262)</f>
        <v/>
      </c>
      <c r="B262" s="213" t="str">
        <f>IFERROR(Draw!AB262,"")</f>
        <v/>
      </c>
      <c r="C262" s="213" t="str">
        <f>IFERROR(Draw!AC262,"")</f>
        <v/>
      </c>
      <c r="D262" s="222"/>
      <c r="E262" s="207">
        <v>2.6100000000000002E-7</v>
      </c>
      <c r="F262" s="215" t="str">
        <f t="shared" si="65"/>
        <v/>
      </c>
      <c r="G262" s="215" t="str">
        <f t="shared" si="66"/>
        <v/>
      </c>
      <c r="H262" s="208"/>
      <c r="I262" s="208"/>
      <c r="J262" s="208"/>
      <c r="K262" s="208"/>
      <c r="L262" s="208"/>
      <c r="M262" s="208"/>
      <c r="N262" s="208"/>
      <c r="O262" s="208"/>
      <c r="P262" s="208"/>
      <c r="Q262" s="208"/>
      <c r="R262" s="208"/>
      <c r="S262" s="208"/>
      <c r="T262" s="208"/>
      <c r="U262" s="217" t="str">
        <f>IFERROR(VLOOKUP('2nd Run'!I262,$AB$3:$AC$7,2,TRUE),"")</f>
        <v/>
      </c>
      <c r="V262" s="218" t="str">
        <f>IFERROR(IF(U262=$V$1,'2nd Run'!I262,""),"")</f>
        <v/>
      </c>
      <c r="W262" s="218" t="str">
        <f>IFERROR(IF(U262=$W$1,'2nd Run'!I262,""),"")</f>
        <v/>
      </c>
      <c r="X262" s="218" t="str">
        <f>IFERROR(IF(U262=$X$1,'2nd Run'!I262,""),"")</f>
        <v/>
      </c>
      <c r="Y262" s="218" t="str">
        <f>IFERROR(IF($U262=$Y$1,'2nd Run'!I262,""),"")</f>
        <v/>
      </c>
      <c r="Z262" s="218" t="str">
        <f>IFERROR(IF(U262=$Z$1,'2nd Run'!I262,""),"")</f>
        <v/>
      </c>
      <c r="AA262" s="19"/>
      <c r="AK262" s="208"/>
      <c r="AL262" s="208"/>
      <c r="AM262" s="208"/>
      <c r="AN262" s="208"/>
      <c r="AO262" s="208"/>
      <c r="AP262" s="208"/>
      <c r="AQ262" s="208"/>
      <c r="AR262" s="208"/>
      <c r="AS262" s="208"/>
      <c r="AT262" s="208"/>
    </row>
    <row r="263" spans="1:46" ht="15.75" customHeight="1">
      <c r="A263" s="212" t="str">
        <f>IF(B263="","",Draw!AA263)</f>
        <v/>
      </c>
      <c r="B263" s="213" t="str">
        <f>IFERROR(Draw!AB263,"")</f>
        <v/>
      </c>
      <c r="C263" s="213" t="str">
        <f>IFERROR(Draw!AC263,"")</f>
        <v/>
      </c>
      <c r="D263" s="222"/>
      <c r="E263" s="207">
        <v>2.6199999999999999E-7</v>
      </c>
      <c r="F263" s="215" t="str">
        <f t="shared" si="65"/>
        <v/>
      </c>
      <c r="G263" s="215" t="str">
        <f t="shared" si="66"/>
        <v/>
      </c>
      <c r="H263" s="208"/>
      <c r="I263" s="208"/>
      <c r="J263" s="208"/>
      <c r="K263" s="208"/>
      <c r="L263" s="208"/>
      <c r="M263" s="208"/>
      <c r="N263" s="208"/>
      <c r="O263" s="208"/>
      <c r="P263" s="208"/>
      <c r="Q263" s="208"/>
      <c r="R263" s="208"/>
      <c r="S263" s="208"/>
      <c r="T263" s="208"/>
      <c r="U263" s="217" t="str">
        <f>IFERROR(VLOOKUP('2nd Run'!I263,$AB$3:$AC$7,2,TRUE),"")</f>
        <v/>
      </c>
      <c r="V263" s="218" t="str">
        <f>IFERROR(IF(U263=$V$1,'2nd Run'!I263,""),"")</f>
        <v/>
      </c>
      <c r="W263" s="218" t="str">
        <f>IFERROR(IF(U263=$W$1,'2nd Run'!I263,""),"")</f>
        <v/>
      </c>
      <c r="X263" s="218" t="str">
        <f>IFERROR(IF(U263=$X$1,'2nd Run'!I263,""),"")</f>
        <v/>
      </c>
      <c r="Y263" s="218" t="str">
        <f>IFERROR(IF($U263=$Y$1,'2nd Run'!I263,""),"")</f>
        <v/>
      </c>
      <c r="Z263" s="218" t="str">
        <f>IFERROR(IF(U263=$Z$1,'2nd Run'!I263,""),"")</f>
        <v/>
      </c>
      <c r="AA263" s="19"/>
      <c r="AK263" s="208"/>
      <c r="AL263" s="208"/>
      <c r="AM263" s="208"/>
      <c r="AN263" s="208"/>
      <c r="AO263" s="208"/>
      <c r="AP263" s="208"/>
      <c r="AQ263" s="208"/>
      <c r="AR263" s="208"/>
      <c r="AS263" s="208"/>
      <c r="AT263" s="208"/>
    </row>
    <row r="264" spans="1:46" ht="15.75" customHeight="1">
      <c r="A264" s="212" t="str">
        <f>IF(B264="","",Draw!AA264)</f>
        <v/>
      </c>
      <c r="B264" s="213" t="str">
        <f>IFERROR(Draw!AB264,"")</f>
        <v/>
      </c>
      <c r="C264" s="213" t="str">
        <f>IFERROR(Draw!AC264,"")</f>
        <v/>
      </c>
      <c r="D264" s="240"/>
      <c r="E264" s="207">
        <v>2.6300000000000001E-7</v>
      </c>
      <c r="F264" s="215" t="str">
        <f t="shared" si="65"/>
        <v/>
      </c>
      <c r="G264" s="215" t="str">
        <f t="shared" si="66"/>
        <v/>
      </c>
      <c r="H264" s="208"/>
      <c r="I264" s="208"/>
      <c r="J264" s="208"/>
      <c r="K264" s="208"/>
      <c r="L264" s="208"/>
      <c r="M264" s="208"/>
      <c r="N264" s="208"/>
      <c r="O264" s="208"/>
      <c r="P264" s="208"/>
      <c r="Q264" s="208"/>
      <c r="R264" s="208"/>
      <c r="S264" s="208"/>
      <c r="T264" s="208"/>
      <c r="U264" s="217" t="str">
        <f>IFERROR(VLOOKUP('2nd Run'!I264,$AB$3:$AC$7,2,TRUE),"")</f>
        <v/>
      </c>
      <c r="V264" s="218" t="str">
        <f>IFERROR(IF(U264=$V$1,'2nd Run'!I264,""),"")</f>
        <v/>
      </c>
      <c r="W264" s="218" t="str">
        <f>IFERROR(IF(U264=$W$1,'2nd Run'!I264,""),"")</f>
        <v/>
      </c>
      <c r="X264" s="218" t="str">
        <f>IFERROR(IF(U264=$X$1,'2nd Run'!I264,""),"")</f>
        <v/>
      </c>
      <c r="Y264" s="218" t="str">
        <f>IFERROR(IF($U264=$Y$1,'2nd Run'!I264,""),"")</f>
        <v/>
      </c>
      <c r="Z264" s="218" t="str">
        <f>IFERROR(IF(U264=$Z$1,'2nd Run'!I264,""),"")</f>
        <v/>
      </c>
      <c r="AA264" s="19"/>
      <c r="AK264" s="208"/>
      <c r="AL264" s="208"/>
      <c r="AM264" s="208"/>
      <c r="AN264" s="208"/>
      <c r="AO264" s="208"/>
      <c r="AP264" s="208"/>
      <c r="AQ264" s="208"/>
      <c r="AR264" s="208"/>
      <c r="AS264" s="208"/>
      <c r="AT264" s="208"/>
    </row>
    <row r="265" spans="1:46" ht="15.75" customHeight="1">
      <c r="A265" s="212" t="str">
        <f>IF(B265="","",Draw!AA265)</f>
        <v/>
      </c>
      <c r="B265" s="213" t="str">
        <f>IFERROR(Draw!AB265,"")</f>
        <v/>
      </c>
      <c r="C265" s="213" t="str">
        <f>IFERROR(Draw!AC265,"")</f>
        <v/>
      </c>
      <c r="D265" s="242"/>
      <c r="E265" s="207">
        <v>2.6399999999999998E-7</v>
      </c>
      <c r="F265" s="215" t="str">
        <f t="shared" si="65"/>
        <v/>
      </c>
      <c r="G265" s="215"/>
      <c r="H265" s="208"/>
      <c r="I265" s="208"/>
      <c r="J265" s="208"/>
      <c r="K265" s="208"/>
      <c r="L265" s="208"/>
      <c r="M265" s="208"/>
      <c r="N265" s="208"/>
      <c r="O265" s="208"/>
      <c r="P265" s="208"/>
      <c r="Q265" s="208"/>
      <c r="R265" s="208"/>
      <c r="S265" s="208"/>
      <c r="T265" s="208"/>
      <c r="U265" s="217" t="str">
        <f>IFERROR(VLOOKUP('2nd Run'!I265,$AB$3:$AC$7,2,TRUE),"")</f>
        <v/>
      </c>
      <c r="V265" s="218" t="str">
        <f>IFERROR(IF(U265=$V$1,'2nd Run'!I265,""),"")</f>
        <v/>
      </c>
      <c r="W265" s="218" t="str">
        <f>IFERROR(IF(U265=$W$1,'2nd Run'!I265,""),"")</f>
        <v/>
      </c>
      <c r="X265" s="218" t="str">
        <f>IFERROR(IF(U265=$X$1,'2nd Run'!I265,""),"")</f>
        <v/>
      </c>
      <c r="Y265" s="218" t="str">
        <f>IFERROR(IF($U265=$Y$1,'2nd Run'!I265,""),"")</f>
        <v/>
      </c>
      <c r="Z265" s="218" t="str">
        <f>IFERROR(IF(U265=$Z$1,'2nd Run'!I265,""),"")</f>
        <v/>
      </c>
      <c r="AA265" s="19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</row>
    <row r="266" spans="1:46" ht="15.75" customHeight="1">
      <c r="A266" s="212" t="str">
        <f>IF(B266="","",Draw!AA266)</f>
        <v/>
      </c>
      <c r="B266" s="213" t="str">
        <f>IFERROR(Draw!AB266,"")</f>
        <v/>
      </c>
      <c r="C266" s="213" t="str">
        <f>IFERROR(Draw!AC266,"")</f>
        <v/>
      </c>
      <c r="D266" s="247"/>
      <c r="E266" s="207">
        <v>2.64999999999999E-7</v>
      </c>
      <c r="F266" s="215" t="str">
        <f t="shared" si="65"/>
        <v/>
      </c>
      <c r="G266" s="215" t="str">
        <f t="shared" ref="G266:G270" si="67">IF(OR(AND(D266&gt;1,D266&lt;1050),D266="nt",D266="",D266="scratch"),"","Not a valid input")</f>
        <v/>
      </c>
      <c r="H266" s="208"/>
      <c r="I266" s="208"/>
      <c r="J266" s="208"/>
      <c r="K266" s="208"/>
      <c r="L266" s="208"/>
      <c r="M266" s="208"/>
      <c r="N266" s="208"/>
      <c r="O266" s="208"/>
      <c r="P266" s="208"/>
      <c r="Q266" s="208"/>
      <c r="R266" s="208"/>
      <c r="S266" s="208"/>
      <c r="T266" s="208"/>
      <c r="U266" s="217" t="str">
        <f>IFERROR(VLOOKUP('2nd Run'!I266,$AB$3:$AC$7,2,TRUE),"")</f>
        <v/>
      </c>
      <c r="V266" s="218" t="str">
        <f>IFERROR(IF(U266=$V$1,'2nd Run'!I266,""),"")</f>
        <v/>
      </c>
      <c r="W266" s="218" t="str">
        <f>IFERROR(IF(U266=$W$1,'2nd Run'!I266,""),"")</f>
        <v/>
      </c>
      <c r="X266" s="218" t="str">
        <f>IFERROR(IF(U266=$X$1,'2nd Run'!I266,""),"")</f>
        <v/>
      </c>
      <c r="Y266" s="218" t="str">
        <f>IFERROR(IF($U266=$Y$1,'2nd Run'!I266,""),"")</f>
        <v/>
      </c>
      <c r="Z266" s="218" t="str">
        <f>IFERROR(IF(U266=$Z$1,'2nd Run'!I266,""),"")</f>
        <v/>
      </c>
      <c r="AA266" s="19"/>
      <c r="AK266" s="208"/>
      <c r="AL266" s="208"/>
      <c r="AM266" s="208"/>
      <c r="AN266" s="208"/>
      <c r="AO266" s="208"/>
      <c r="AP266" s="208"/>
      <c r="AQ266" s="208"/>
      <c r="AR266" s="208"/>
      <c r="AS266" s="208"/>
      <c r="AT266" s="208"/>
    </row>
    <row r="267" spans="1:46" ht="15.75" customHeight="1">
      <c r="A267" s="212" t="str">
        <f>IF(B267="","",Draw!AA267)</f>
        <v/>
      </c>
      <c r="B267" s="213" t="str">
        <f>IFERROR(Draw!AB267,"")</f>
        <v/>
      </c>
      <c r="C267" s="213" t="str">
        <f>IFERROR(Draw!AC267,"")</f>
        <v/>
      </c>
      <c r="D267" s="222"/>
      <c r="E267" s="207">
        <v>2.6599999999999902E-7</v>
      </c>
      <c r="F267" s="215" t="str">
        <f t="shared" si="65"/>
        <v/>
      </c>
      <c r="G267" s="215" t="str">
        <f t="shared" si="67"/>
        <v/>
      </c>
      <c r="H267" s="208"/>
      <c r="I267" s="208"/>
      <c r="J267" s="208"/>
      <c r="K267" s="208"/>
      <c r="L267" s="208"/>
      <c r="M267" s="208"/>
      <c r="N267" s="208"/>
      <c r="O267" s="208"/>
      <c r="P267" s="208"/>
      <c r="Q267" s="208"/>
      <c r="R267" s="208"/>
      <c r="S267" s="208"/>
      <c r="T267" s="208"/>
      <c r="U267" s="217" t="str">
        <f>IFERROR(VLOOKUP('2nd Run'!I267,$AB$3:$AC$7,2,TRUE),"")</f>
        <v/>
      </c>
      <c r="V267" s="218" t="str">
        <f>IFERROR(IF(U267=$V$1,'2nd Run'!I267,""),"")</f>
        <v/>
      </c>
      <c r="W267" s="218" t="str">
        <f>IFERROR(IF(U267=$W$1,'2nd Run'!I267,""),"")</f>
        <v/>
      </c>
      <c r="X267" s="218" t="str">
        <f>IFERROR(IF(U267=$X$1,'2nd Run'!I267,""),"")</f>
        <v/>
      </c>
      <c r="Y267" s="218" t="str">
        <f>IFERROR(IF($U267=$Y$1,'2nd Run'!I267,""),"")</f>
        <v/>
      </c>
      <c r="Z267" s="218" t="str">
        <f>IFERROR(IF(U267=$Z$1,'2nd Run'!I267,""),"")</f>
        <v/>
      </c>
      <c r="AA267" s="19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</row>
    <row r="268" spans="1:46" ht="15.75" customHeight="1">
      <c r="A268" s="212" t="str">
        <f>IF(B268="","",Draw!AA268)</f>
        <v/>
      </c>
      <c r="B268" s="213" t="str">
        <f>IFERROR(Draw!AB268,"")</f>
        <v/>
      </c>
      <c r="C268" s="213" t="str">
        <f>IFERROR(Draw!AC268,"")</f>
        <v/>
      </c>
      <c r="D268" s="222"/>
      <c r="E268" s="207">
        <v>2.6699999999999899E-7</v>
      </c>
      <c r="F268" s="215" t="str">
        <f t="shared" si="65"/>
        <v/>
      </c>
      <c r="G268" s="215" t="str">
        <f t="shared" si="67"/>
        <v/>
      </c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17" t="str">
        <f>IFERROR(VLOOKUP('2nd Run'!I268,$AB$3:$AC$7,2,TRUE),"")</f>
        <v/>
      </c>
      <c r="V268" s="218" t="str">
        <f>IFERROR(IF(U268=$V$1,'2nd Run'!I268,""),"")</f>
        <v/>
      </c>
      <c r="W268" s="218" t="str">
        <f>IFERROR(IF(U268=$W$1,'2nd Run'!I268,""),"")</f>
        <v/>
      </c>
      <c r="X268" s="218" t="str">
        <f>IFERROR(IF(U268=$X$1,'2nd Run'!I268,""),"")</f>
        <v/>
      </c>
      <c r="Y268" s="218" t="str">
        <f>IFERROR(IF($U268=$Y$1,'2nd Run'!I268,""),"")</f>
        <v/>
      </c>
      <c r="Z268" s="218" t="str">
        <f>IFERROR(IF(U268=$Z$1,'2nd Run'!I268,""),"")</f>
        <v/>
      </c>
      <c r="AA268" s="19"/>
      <c r="AK268" s="208"/>
      <c r="AL268" s="208"/>
      <c r="AM268" s="208"/>
      <c r="AN268" s="208"/>
      <c r="AO268" s="208"/>
      <c r="AP268" s="208"/>
      <c r="AQ268" s="208"/>
      <c r="AR268" s="208"/>
      <c r="AS268" s="208"/>
      <c r="AT268" s="208"/>
    </row>
    <row r="269" spans="1:46" ht="15.75" customHeight="1">
      <c r="A269" s="212" t="str">
        <f>IF(B269="","",Draw!AA269)</f>
        <v/>
      </c>
      <c r="B269" s="213" t="str">
        <f>IFERROR(Draw!AB269,"")</f>
        <v/>
      </c>
      <c r="C269" s="213" t="str">
        <f>IFERROR(Draw!AC269,"")</f>
        <v/>
      </c>
      <c r="D269" s="222"/>
      <c r="E269" s="207">
        <v>2.6799999999999901E-7</v>
      </c>
      <c r="F269" s="215" t="str">
        <f t="shared" si="65"/>
        <v/>
      </c>
      <c r="G269" s="215" t="str">
        <f t="shared" si="67"/>
        <v/>
      </c>
      <c r="H269" s="208"/>
      <c r="I269" s="208"/>
      <c r="J269" s="208"/>
      <c r="K269" s="208"/>
      <c r="L269" s="208"/>
      <c r="M269" s="208"/>
      <c r="N269" s="208"/>
      <c r="O269" s="208"/>
      <c r="P269" s="208"/>
      <c r="Q269" s="208"/>
      <c r="R269" s="208"/>
      <c r="S269" s="208"/>
      <c r="T269" s="208"/>
      <c r="U269" s="217" t="str">
        <f>IFERROR(VLOOKUP('2nd Run'!I269,$AB$3:$AC$7,2,TRUE),"")</f>
        <v/>
      </c>
      <c r="V269" s="218" t="str">
        <f>IFERROR(IF(U269=$V$1,'2nd Run'!I269,""),"")</f>
        <v/>
      </c>
      <c r="W269" s="218" t="str">
        <f>IFERROR(IF(U269=$W$1,'2nd Run'!I269,""),"")</f>
        <v/>
      </c>
      <c r="X269" s="218" t="str">
        <f>IFERROR(IF(U269=$X$1,'2nd Run'!I269,""),"")</f>
        <v/>
      </c>
      <c r="Y269" s="218" t="str">
        <f>IFERROR(IF($U269=$Y$1,'2nd Run'!I269,""),"")</f>
        <v/>
      </c>
      <c r="Z269" s="218" t="str">
        <f>IFERROR(IF(U269=$Z$1,'2nd Run'!I269,""),"")</f>
        <v/>
      </c>
      <c r="AA269" s="19"/>
      <c r="AK269" s="208"/>
      <c r="AL269" s="208"/>
      <c r="AM269" s="208"/>
      <c r="AN269" s="208"/>
      <c r="AO269" s="208"/>
      <c r="AP269" s="208"/>
      <c r="AQ269" s="208"/>
      <c r="AR269" s="208"/>
      <c r="AS269" s="208"/>
      <c r="AT269" s="208"/>
    </row>
    <row r="270" spans="1:46" ht="15.75" customHeight="1">
      <c r="A270" s="212" t="str">
        <f>IF(B270="","",Draw!AA270)</f>
        <v/>
      </c>
      <c r="B270" s="213" t="str">
        <f>IFERROR(Draw!AB270,"")</f>
        <v/>
      </c>
      <c r="C270" s="213" t="str">
        <f>IFERROR(Draw!AC270,"")</f>
        <v/>
      </c>
      <c r="D270" s="222"/>
      <c r="E270" s="207">
        <v>2.6899999999999898E-7</v>
      </c>
      <c r="F270" s="215" t="str">
        <f t="shared" si="65"/>
        <v/>
      </c>
      <c r="G270" s="215" t="str">
        <f t="shared" si="67"/>
        <v/>
      </c>
      <c r="H270" s="208"/>
      <c r="I270" s="208"/>
      <c r="J270" s="208"/>
      <c r="K270" s="208"/>
      <c r="L270" s="208"/>
      <c r="M270" s="208"/>
      <c r="N270" s="208"/>
      <c r="O270" s="208"/>
      <c r="P270" s="208"/>
      <c r="Q270" s="208"/>
      <c r="R270" s="208"/>
      <c r="S270" s="208"/>
      <c r="T270" s="208"/>
      <c r="U270" s="217" t="str">
        <f>IFERROR(VLOOKUP('2nd Run'!I270,$AB$3:$AC$7,2,TRUE),"")</f>
        <v/>
      </c>
      <c r="V270" s="218" t="str">
        <f>IFERROR(IF(U270=$V$1,'2nd Run'!I270,""),"")</f>
        <v/>
      </c>
      <c r="W270" s="218" t="str">
        <f>IFERROR(IF(U270=$W$1,'2nd Run'!I270,""),"")</f>
        <v/>
      </c>
      <c r="X270" s="218" t="str">
        <f>IFERROR(IF(U270=$X$1,'2nd Run'!I270,""),"")</f>
        <v/>
      </c>
      <c r="Y270" s="218" t="str">
        <f>IFERROR(IF($U270=$Y$1,'2nd Run'!I270,""),"")</f>
        <v/>
      </c>
      <c r="Z270" s="218" t="str">
        <f>IFERROR(IF(U270=$Z$1,'2nd Run'!I270,""),"")</f>
        <v/>
      </c>
      <c r="AA270" s="19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</row>
    <row r="271" spans="1:46" ht="15.75" customHeight="1">
      <c r="A271" s="212" t="str">
        <f>IF(B271="","",Draw!AA271)</f>
        <v/>
      </c>
      <c r="B271" s="213" t="str">
        <f>IFERROR(Draw!AB271,"")</f>
        <v/>
      </c>
      <c r="C271" s="213" t="str">
        <f>IFERROR(Draw!AC271,"")</f>
        <v/>
      </c>
      <c r="D271" s="222"/>
      <c r="E271" s="207">
        <v>2.69999999999999E-7</v>
      </c>
      <c r="F271" s="215" t="str">
        <f t="shared" si="65"/>
        <v/>
      </c>
      <c r="G271" s="215"/>
      <c r="H271" s="208"/>
      <c r="I271" s="208"/>
      <c r="J271" s="208"/>
      <c r="K271" s="208"/>
      <c r="L271" s="208"/>
      <c r="M271" s="208"/>
      <c r="N271" s="208"/>
      <c r="O271" s="208"/>
      <c r="P271" s="208"/>
      <c r="Q271" s="208"/>
      <c r="R271" s="208"/>
      <c r="S271" s="208"/>
      <c r="T271" s="208"/>
      <c r="U271" s="217" t="str">
        <f>IFERROR(VLOOKUP('2nd Run'!I271,$AB$3:$AC$7,2,TRUE),"")</f>
        <v/>
      </c>
      <c r="V271" s="218" t="str">
        <f>IFERROR(IF(U271=$V$1,'2nd Run'!I271,""),"")</f>
        <v/>
      </c>
      <c r="W271" s="218" t="str">
        <f>IFERROR(IF(U271=$W$1,'2nd Run'!I271,""),"")</f>
        <v/>
      </c>
      <c r="X271" s="218" t="str">
        <f>IFERROR(IF(U271=$X$1,'2nd Run'!I271,""),"")</f>
        <v/>
      </c>
      <c r="Y271" s="218" t="str">
        <f>IFERROR(IF($U271=$Y$1,'2nd Run'!I271,""),"")</f>
        <v/>
      </c>
      <c r="Z271" s="218" t="str">
        <f>IFERROR(IF(U271=$Z$1,'2nd Run'!I271,""),"")</f>
        <v/>
      </c>
      <c r="AA271" s="19"/>
      <c r="AK271" s="208"/>
      <c r="AL271" s="208"/>
      <c r="AM271" s="208"/>
      <c r="AN271" s="208"/>
      <c r="AO271" s="208"/>
      <c r="AP271" s="208"/>
      <c r="AQ271" s="208"/>
      <c r="AR271" s="208"/>
      <c r="AS271" s="208"/>
      <c r="AT271" s="208"/>
    </row>
    <row r="272" spans="1:46" ht="15.75" customHeight="1">
      <c r="A272" s="212" t="str">
        <f>IF(B272="","",Draw!AA272)</f>
        <v/>
      </c>
      <c r="B272" s="213" t="str">
        <f>IFERROR(Draw!AB272,"")</f>
        <v/>
      </c>
      <c r="C272" s="213" t="str">
        <f>IFERROR(Draw!AC272,"")</f>
        <v/>
      </c>
      <c r="D272" s="240"/>
      <c r="E272" s="207">
        <v>2.7099999999999903E-7</v>
      </c>
      <c r="F272" s="215" t="str">
        <f t="shared" si="65"/>
        <v/>
      </c>
      <c r="G272" s="215" t="str">
        <f t="shared" ref="G272:G276" si="68">IF(OR(AND(D272&gt;1,D272&lt;1050),D272="nt",D272="",D272="scratch"),"","Not a valid input")</f>
        <v/>
      </c>
      <c r="H272" s="208"/>
      <c r="I272" s="208"/>
      <c r="J272" s="208"/>
      <c r="K272" s="208"/>
      <c r="L272" s="208"/>
      <c r="M272" s="208"/>
      <c r="N272" s="208"/>
      <c r="O272" s="208"/>
      <c r="P272" s="208"/>
      <c r="Q272" s="208"/>
      <c r="R272" s="208"/>
      <c r="S272" s="208"/>
      <c r="T272" s="208"/>
      <c r="U272" s="217" t="str">
        <f>IFERROR(VLOOKUP('2nd Run'!I272,$AB$3:$AC$7,2,TRUE),"")</f>
        <v/>
      </c>
      <c r="V272" s="218" t="str">
        <f>IFERROR(IF(U272=$V$1,'2nd Run'!I272,""),"")</f>
        <v/>
      </c>
      <c r="W272" s="218" t="str">
        <f>IFERROR(IF(U272=$W$1,'2nd Run'!I272,""),"")</f>
        <v/>
      </c>
      <c r="X272" s="218" t="str">
        <f>IFERROR(IF(U272=$X$1,'2nd Run'!I272,""),"")</f>
        <v/>
      </c>
      <c r="Y272" s="218" t="str">
        <f>IFERROR(IF($U272=$Y$1,'2nd Run'!I272,""),"")</f>
        <v/>
      </c>
      <c r="Z272" s="218" t="str">
        <f>IFERROR(IF(U272=$Z$1,'2nd Run'!I272,""),"")</f>
        <v/>
      </c>
      <c r="AA272" s="19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</row>
    <row r="273" spans="1:46" ht="15.75" customHeight="1">
      <c r="A273" s="212" t="str">
        <f>IF(B273="","",Draw!AA273)</f>
        <v/>
      </c>
      <c r="B273" s="213" t="str">
        <f>IFERROR(Draw!AB273,"")</f>
        <v/>
      </c>
      <c r="C273" s="213" t="str">
        <f>IFERROR(Draw!AC273,"")</f>
        <v/>
      </c>
      <c r="D273" s="242"/>
      <c r="E273" s="207">
        <v>2.7199999999999899E-7</v>
      </c>
      <c r="F273" s="215" t="str">
        <f t="shared" si="65"/>
        <v/>
      </c>
      <c r="G273" s="215" t="str">
        <f t="shared" si="68"/>
        <v/>
      </c>
      <c r="H273" s="208"/>
      <c r="I273" s="208"/>
      <c r="J273" s="208"/>
      <c r="K273" s="208"/>
      <c r="L273" s="208"/>
      <c r="M273" s="208"/>
      <c r="N273" s="208"/>
      <c r="O273" s="208"/>
      <c r="P273" s="208"/>
      <c r="Q273" s="208"/>
      <c r="R273" s="208"/>
      <c r="S273" s="208"/>
      <c r="T273" s="208"/>
      <c r="U273" s="217" t="str">
        <f>IFERROR(VLOOKUP('2nd Run'!I273,$AB$3:$AC$7,2,TRUE),"")</f>
        <v/>
      </c>
      <c r="V273" s="218" t="str">
        <f>IFERROR(IF(U273=$V$1,'2nd Run'!I273,""),"")</f>
        <v/>
      </c>
      <c r="W273" s="218" t="str">
        <f>IFERROR(IF(U273=$W$1,'2nd Run'!I273,""),"")</f>
        <v/>
      </c>
      <c r="X273" s="218" t="str">
        <f>IFERROR(IF(U273=$X$1,'2nd Run'!I273,""),"")</f>
        <v/>
      </c>
      <c r="Y273" s="218" t="str">
        <f>IFERROR(IF($U273=$Y$1,'2nd Run'!I273,""),"")</f>
        <v/>
      </c>
      <c r="Z273" s="218" t="str">
        <f>IFERROR(IF(U273=$Z$1,'2nd Run'!I273,""),"")</f>
        <v/>
      </c>
      <c r="AA273" s="19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</row>
    <row r="274" spans="1:46" ht="15.75" customHeight="1">
      <c r="A274" s="212" t="str">
        <f>IF(B274="","",Draw!AA274)</f>
        <v/>
      </c>
      <c r="B274" s="213" t="str">
        <f>IFERROR(Draw!AB274,"")</f>
        <v/>
      </c>
      <c r="C274" s="213" t="str">
        <f>IFERROR(Draw!AC274,"")</f>
        <v/>
      </c>
      <c r="D274" s="247"/>
      <c r="E274" s="207">
        <v>2.7299999999999902E-7</v>
      </c>
      <c r="F274" s="215" t="str">
        <f t="shared" si="65"/>
        <v/>
      </c>
      <c r="G274" s="215" t="str">
        <f t="shared" si="68"/>
        <v/>
      </c>
      <c r="H274" s="208"/>
      <c r="I274" s="208"/>
      <c r="J274" s="208"/>
      <c r="K274" s="208"/>
      <c r="L274" s="208"/>
      <c r="M274" s="208"/>
      <c r="N274" s="208"/>
      <c r="O274" s="208"/>
      <c r="P274" s="208"/>
      <c r="Q274" s="208"/>
      <c r="R274" s="208"/>
      <c r="S274" s="208"/>
      <c r="T274" s="208"/>
      <c r="U274" s="217" t="str">
        <f>IFERROR(VLOOKUP('2nd Run'!I274,$AB$3:$AC$7,2,TRUE),"")</f>
        <v/>
      </c>
      <c r="V274" s="218" t="str">
        <f>IFERROR(IF(U274=$V$1,'2nd Run'!I274,""),"")</f>
        <v/>
      </c>
      <c r="W274" s="218" t="str">
        <f>IFERROR(IF(U274=$W$1,'2nd Run'!I274,""),"")</f>
        <v/>
      </c>
      <c r="X274" s="218" t="str">
        <f>IFERROR(IF(U274=$X$1,'2nd Run'!I274,""),"")</f>
        <v/>
      </c>
      <c r="Y274" s="218" t="str">
        <f>IFERROR(IF($U274=$Y$1,'2nd Run'!I274,""),"")</f>
        <v/>
      </c>
      <c r="Z274" s="218" t="str">
        <f>IFERROR(IF(U274=$Z$1,'2nd Run'!I274,""),"")</f>
        <v/>
      </c>
      <c r="AA274" s="19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</row>
    <row r="275" spans="1:46" ht="15.75" customHeight="1">
      <c r="A275" s="212" t="str">
        <f>IF(B275="","",Draw!AA275)</f>
        <v/>
      </c>
      <c r="B275" s="213" t="str">
        <f>IFERROR(Draw!AB275,"")</f>
        <v/>
      </c>
      <c r="C275" s="213" t="str">
        <f>IFERROR(Draw!AC275,"")</f>
        <v/>
      </c>
      <c r="D275" s="222"/>
      <c r="E275" s="207">
        <v>2.7399999999999899E-7</v>
      </c>
      <c r="F275" s="215" t="str">
        <f t="shared" si="65"/>
        <v/>
      </c>
      <c r="G275" s="215" t="str">
        <f t="shared" si="68"/>
        <v/>
      </c>
      <c r="H275" s="208"/>
      <c r="I275" s="208"/>
      <c r="J275" s="208"/>
      <c r="K275" s="208"/>
      <c r="L275" s="208"/>
      <c r="M275" s="208"/>
      <c r="N275" s="208"/>
      <c r="O275" s="208"/>
      <c r="P275" s="208"/>
      <c r="Q275" s="208"/>
      <c r="R275" s="208"/>
      <c r="S275" s="208"/>
      <c r="T275" s="208"/>
      <c r="U275" s="217" t="str">
        <f>IFERROR(VLOOKUP('2nd Run'!I275,$AB$3:$AC$7,2,TRUE),"")</f>
        <v/>
      </c>
      <c r="V275" s="218" t="str">
        <f>IFERROR(IF(U275=$V$1,'2nd Run'!I275,""),"")</f>
        <v/>
      </c>
      <c r="W275" s="218" t="str">
        <f>IFERROR(IF(U275=$W$1,'2nd Run'!I275,""),"")</f>
        <v/>
      </c>
      <c r="X275" s="218" t="str">
        <f>IFERROR(IF(U275=$X$1,'2nd Run'!I275,""),"")</f>
        <v/>
      </c>
      <c r="Y275" s="218" t="str">
        <f>IFERROR(IF($U275=$Y$1,'2nd Run'!I275,""),"")</f>
        <v/>
      </c>
      <c r="Z275" s="218" t="str">
        <f>IFERROR(IF(U275=$Z$1,'2nd Run'!I275,""),"")</f>
        <v/>
      </c>
      <c r="AA275" s="19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</row>
    <row r="276" spans="1:46" ht="15.75" customHeight="1">
      <c r="A276" s="212" t="str">
        <f>IF(B276="","",Draw!AA276)</f>
        <v/>
      </c>
      <c r="B276" s="213" t="str">
        <f>IFERROR(Draw!AB276,"")</f>
        <v/>
      </c>
      <c r="C276" s="213" t="str">
        <f>IFERROR(Draw!AC276,"")</f>
        <v/>
      </c>
      <c r="D276" s="222"/>
      <c r="E276" s="207">
        <v>2.7499999999999901E-7</v>
      </c>
      <c r="F276" s="215" t="str">
        <f t="shared" si="65"/>
        <v/>
      </c>
      <c r="G276" s="215" t="str">
        <f t="shared" si="68"/>
        <v/>
      </c>
      <c r="H276" s="208"/>
      <c r="I276" s="208"/>
      <c r="J276" s="208"/>
      <c r="K276" s="208"/>
      <c r="L276" s="208"/>
      <c r="M276" s="208"/>
      <c r="N276" s="208"/>
      <c r="O276" s="208"/>
      <c r="P276" s="208"/>
      <c r="Q276" s="208"/>
      <c r="R276" s="208"/>
      <c r="S276" s="208"/>
      <c r="T276" s="208"/>
      <c r="U276" s="217" t="str">
        <f>IFERROR(VLOOKUP('2nd Run'!I276,$AB$3:$AC$7,2,TRUE),"")</f>
        <v/>
      </c>
      <c r="V276" s="218" t="str">
        <f>IFERROR(IF(U276=$V$1,'2nd Run'!I276,""),"")</f>
        <v/>
      </c>
      <c r="W276" s="218" t="str">
        <f>IFERROR(IF(U276=$W$1,'2nd Run'!I276,""),"")</f>
        <v/>
      </c>
      <c r="X276" s="218" t="str">
        <f>IFERROR(IF(U276=$X$1,'2nd Run'!I276,""),"")</f>
        <v/>
      </c>
      <c r="Y276" s="218" t="str">
        <f>IFERROR(IF($U276=$Y$1,'2nd Run'!I276,""),"")</f>
        <v/>
      </c>
      <c r="Z276" s="218" t="str">
        <f>IFERROR(IF(U276=$Z$1,'2nd Run'!I276,""),"")</f>
        <v/>
      </c>
      <c r="AA276" s="19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</row>
    <row r="277" spans="1:46" ht="15.75" customHeight="1">
      <c r="A277" s="212" t="str">
        <f>IF(B277="","",Draw!AA277)</f>
        <v/>
      </c>
      <c r="B277" s="213" t="str">
        <f>IFERROR(Draw!AB277,"")</f>
        <v/>
      </c>
      <c r="C277" s="213" t="str">
        <f>IFERROR(Draw!AC277,"")</f>
        <v/>
      </c>
      <c r="D277" s="222"/>
      <c r="E277" s="207">
        <v>2.7599999999999898E-7</v>
      </c>
      <c r="F277" s="215" t="str">
        <f t="shared" si="65"/>
        <v/>
      </c>
      <c r="G277" s="215"/>
      <c r="H277" s="208"/>
      <c r="I277" s="208"/>
      <c r="J277" s="208"/>
      <c r="K277" s="208"/>
      <c r="L277" s="208"/>
      <c r="M277" s="208"/>
      <c r="N277" s="208"/>
      <c r="O277" s="208"/>
      <c r="P277" s="208"/>
      <c r="Q277" s="208"/>
      <c r="R277" s="208"/>
      <c r="S277" s="208"/>
      <c r="T277" s="208"/>
      <c r="U277" s="217" t="str">
        <f>IFERROR(VLOOKUP('2nd Run'!I277,$AB$3:$AC$7,2,TRUE),"")</f>
        <v/>
      </c>
      <c r="V277" s="218" t="str">
        <f>IFERROR(IF(U277=$V$1,'2nd Run'!I277,""),"")</f>
        <v/>
      </c>
      <c r="W277" s="218" t="str">
        <f>IFERROR(IF(U277=$W$1,'2nd Run'!I277,""),"")</f>
        <v/>
      </c>
      <c r="X277" s="218" t="str">
        <f>IFERROR(IF(U277=$X$1,'2nd Run'!I277,""),"")</f>
        <v/>
      </c>
      <c r="Y277" s="218" t="str">
        <f>IFERROR(IF($U277=$Y$1,'2nd Run'!I277,""),"")</f>
        <v/>
      </c>
      <c r="Z277" s="218" t="str">
        <f>IFERROR(IF(U277=$Z$1,'2nd Run'!I277,""),"")</f>
        <v/>
      </c>
      <c r="AA277" s="19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</row>
    <row r="278" spans="1:46" ht="15.75" customHeight="1">
      <c r="A278" s="212" t="str">
        <f>IF(B278="","",Draw!AA278)</f>
        <v/>
      </c>
      <c r="B278" s="213" t="str">
        <f>IFERROR(Draw!AB278,"")</f>
        <v/>
      </c>
      <c r="C278" s="213" t="str">
        <f>IFERROR(Draw!AC278,"")</f>
        <v/>
      </c>
      <c r="D278" s="222"/>
      <c r="E278" s="207">
        <v>2.76999999999999E-7</v>
      </c>
      <c r="F278" s="215" t="str">
        <f t="shared" si="65"/>
        <v/>
      </c>
      <c r="G278" s="215" t="str">
        <f t="shared" ref="G278:G282" si="69">IF(OR(AND(D278&gt;1,D278&lt;1050),D278="nt",D278="",D278="scratch"),"","Not a valid input")</f>
        <v/>
      </c>
      <c r="H278" s="208"/>
      <c r="I278" s="208"/>
      <c r="J278" s="208"/>
      <c r="K278" s="208"/>
      <c r="L278" s="208"/>
      <c r="M278" s="208"/>
      <c r="N278" s="208"/>
      <c r="O278" s="208"/>
      <c r="P278" s="208"/>
      <c r="Q278" s="208"/>
      <c r="R278" s="208"/>
      <c r="S278" s="208"/>
      <c r="T278" s="208"/>
      <c r="U278" s="217" t="str">
        <f>IFERROR(VLOOKUP('2nd Run'!I278,$AB$3:$AC$7,2,TRUE),"")</f>
        <v/>
      </c>
      <c r="V278" s="218" t="str">
        <f>IFERROR(IF(U278=$V$1,'2nd Run'!I278,""),"")</f>
        <v/>
      </c>
      <c r="W278" s="218" t="str">
        <f>IFERROR(IF(U278=$W$1,'2nd Run'!I278,""),"")</f>
        <v/>
      </c>
      <c r="X278" s="218" t="str">
        <f>IFERROR(IF(U278=$X$1,'2nd Run'!I278,""),"")</f>
        <v/>
      </c>
      <c r="Y278" s="218" t="str">
        <f>IFERROR(IF($U278=$Y$1,'2nd Run'!I278,""),"")</f>
        <v/>
      </c>
      <c r="Z278" s="218" t="str">
        <f>IFERROR(IF(U278=$Z$1,'2nd Run'!I278,""),"")</f>
        <v/>
      </c>
      <c r="AA278" s="19"/>
      <c r="AK278" s="208"/>
      <c r="AL278" s="208"/>
      <c r="AM278" s="208"/>
      <c r="AN278" s="208"/>
      <c r="AO278" s="208"/>
      <c r="AP278" s="208"/>
      <c r="AQ278" s="208"/>
      <c r="AR278" s="208"/>
      <c r="AS278" s="208"/>
      <c r="AT278" s="208"/>
    </row>
    <row r="279" spans="1:46" ht="15.75" customHeight="1">
      <c r="A279" s="212" t="str">
        <f>IF(B279="","",Draw!AA279)</f>
        <v/>
      </c>
      <c r="B279" s="213" t="str">
        <f>IFERROR(Draw!AB279,"")</f>
        <v/>
      </c>
      <c r="C279" s="213" t="str">
        <f>IFERROR(Draw!AC279,"")</f>
        <v/>
      </c>
      <c r="D279" s="222"/>
      <c r="E279" s="207">
        <v>2.7799999999999902E-7</v>
      </c>
      <c r="F279" s="215" t="str">
        <f t="shared" si="65"/>
        <v/>
      </c>
      <c r="G279" s="215" t="str">
        <f t="shared" si="69"/>
        <v/>
      </c>
      <c r="H279" s="208"/>
      <c r="I279" s="208"/>
      <c r="J279" s="208"/>
      <c r="K279" s="208"/>
      <c r="L279" s="208"/>
      <c r="M279" s="208"/>
      <c r="N279" s="208"/>
      <c r="O279" s="208"/>
      <c r="P279" s="208"/>
      <c r="Q279" s="208"/>
      <c r="R279" s="208"/>
      <c r="S279" s="208"/>
      <c r="T279" s="208"/>
      <c r="U279" s="217" t="str">
        <f>IFERROR(VLOOKUP('2nd Run'!I279,$AB$3:$AC$7,2,TRUE),"")</f>
        <v/>
      </c>
      <c r="V279" s="218" t="str">
        <f>IFERROR(IF(U279=$V$1,'2nd Run'!I279,""),"")</f>
        <v/>
      </c>
      <c r="W279" s="218" t="str">
        <f>IFERROR(IF(U279=$W$1,'2nd Run'!I279,""),"")</f>
        <v/>
      </c>
      <c r="X279" s="218" t="str">
        <f>IFERROR(IF(U279=$X$1,'2nd Run'!I279,""),"")</f>
        <v/>
      </c>
      <c r="Y279" s="218" t="str">
        <f>IFERROR(IF($U279=$Y$1,'2nd Run'!I279,""),"")</f>
        <v/>
      </c>
      <c r="Z279" s="218" t="str">
        <f>IFERROR(IF(U279=$Z$1,'2nd Run'!I279,""),"")</f>
        <v/>
      </c>
      <c r="AA279" s="19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</row>
    <row r="280" spans="1:46" ht="15.75" customHeight="1">
      <c r="A280" s="212" t="str">
        <f>IF(B280="","",Draw!AA280)</f>
        <v/>
      </c>
      <c r="B280" s="213" t="str">
        <f>IFERROR(Draw!AB280,"")</f>
        <v/>
      </c>
      <c r="C280" s="213" t="str">
        <f>IFERROR(Draw!AC280,"")</f>
        <v/>
      </c>
      <c r="D280" s="240"/>
      <c r="E280" s="207">
        <v>2.7899999999999899E-7</v>
      </c>
      <c r="F280" s="215" t="str">
        <f t="shared" si="65"/>
        <v/>
      </c>
      <c r="G280" s="215" t="str">
        <f t="shared" si="69"/>
        <v/>
      </c>
      <c r="H280" s="208"/>
      <c r="I280" s="208"/>
      <c r="J280" s="208"/>
      <c r="K280" s="208"/>
      <c r="L280" s="208"/>
      <c r="M280" s="208"/>
      <c r="N280" s="208"/>
      <c r="O280" s="208"/>
      <c r="P280" s="208"/>
      <c r="Q280" s="208"/>
      <c r="R280" s="208"/>
      <c r="S280" s="208"/>
      <c r="T280" s="208"/>
      <c r="U280" s="217" t="str">
        <f>IFERROR(VLOOKUP('2nd Run'!I280,$AB$3:$AC$7,2,TRUE),"")</f>
        <v/>
      </c>
      <c r="V280" s="218" t="str">
        <f>IFERROR(IF(U280=$V$1,'2nd Run'!I280,""),"")</f>
        <v/>
      </c>
      <c r="W280" s="218" t="str">
        <f>IFERROR(IF(U280=$W$1,'2nd Run'!I280,""),"")</f>
        <v/>
      </c>
      <c r="X280" s="218" t="str">
        <f>IFERROR(IF(U280=$X$1,'2nd Run'!I280,""),"")</f>
        <v/>
      </c>
      <c r="Y280" s="218" t="str">
        <f>IFERROR(IF($U280=$Y$1,'2nd Run'!I280,""),"")</f>
        <v/>
      </c>
      <c r="Z280" s="218" t="str">
        <f>IFERROR(IF(U280=$Z$1,'2nd Run'!I280,""),"")</f>
        <v/>
      </c>
      <c r="AA280" s="19"/>
      <c r="AK280" s="208"/>
      <c r="AL280" s="208"/>
      <c r="AM280" s="208"/>
      <c r="AN280" s="208"/>
      <c r="AO280" s="208"/>
      <c r="AP280" s="208"/>
      <c r="AQ280" s="208"/>
      <c r="AR280" s="208"/>
      <c r="AS280" s="208"/>
      <c r="AT280" s="208"/>
    </row>
    <row r="281" spans="1:46" ht="15.75" customHeight="1">
      <c r="A281" s="212" t="str">
        <f>IF(B281="","",Draw!AA281)</f>
        <v/>
      </c>
      <c r="B281" s="213" t="str">
        <f>IFERROR(Draw!AB281,"")</f>
        <v/>
      </c>
      <c r="C281" s="213" t="str">
        <f>IFERROR(Draw!AC281,"")</f>
        <v/>
      </c>
      <c r="D281" s="242"/>
      <c r="E281" s="207">
        <v>2.7999999999999901E-7</v>
      </c>
      <c r="F281" s="215" t="str">
        <f t="shared" si="65"/>
        <v/>
      </c>
      <c r="G281" s="215" t="str">
        <f t="shared" si="69"/>
        <v/>
      </c>
      <c r="H281" s="208"/>
      <c r="I281" s="208"/>
      <c r="J281" s="208"/>
      <c r="K281" s="208"/>
      <c r="L281" s="208"/>
      <c r="M281" s="208"/>
      <c r="N281" s="208"/>
      <c r="O281" s="208"/>
      <c r="P281" s="208"/>
      <c r="Q281" s="208"/>
      <c r="R281" s="208"/>
      <c r="S281" s="208"/>
      <c r="T281" s="208"/>
      <c r="U281" s="217" t="str">
        <f>IFERROR(VLOOKUP('2nd Run'!I281,$AB$3:$AC$7,2,TRUE),"")</f>
        <v/>
      </c>
      <c r="V281" s="218" t="str">
        <f>IFERROR(IF(U281=$V$1,'2nd Run'!I281,""),"")</f>
        <v/>
      </c>
      <c r="W281" s="218" t="str">
        <f>IFERROR(IF(U281=$W$1,'2nd Run'!I281,""),"")</f>
        <v/>
      </c>
      <c r="X281" s="218" t="str">
        <f>IFERROR(IF(U281=$X$1,'2nd Run'!I281,""),"")</f>
        <v/>
      </c>
      <c r="Y281" s="218" t="str">
        <f>IFERROR(IF($U281=$Y$1,'2nd Run'!I281,""),"")</f>
        <v/>
      </c>
      <c r="Z281" s="218" t="str">
        <f>IFERROR(IF(U281=$Z$1,'2nd Run'!I281,""),"")</f>
        <v/>
      </c>
      <c r="AA281" s="19"/>
      <c r="AK281" s="208"/>
      <c r="AL281" s="208"/>
      <c r="AM281" s="208"/>
      <c r="AN281" s="208"/>
      <c r="AO281" s="208"/>
      <c r="AP281" s="208"/>
      <c r="AQ281" s="208"/>
      <c r="AR281" s="208"/>
      <c r="AS281" s="208"/>
      <c r="AT281" s="208"/>
    </row>
    <row r="282" spans="1:46" ht="15.75" customHeight="1">
      <c r="A282" s="212" t="str">
        <f>IF(B282="","",Draw!AA282)</f>
        <v/>
      </c>
      <c r="B282" s="213" t="str">
        <f>IFERROR(Draw!AB282,"")</f>
        <v/>
      </c>
      <c r="C282" s="213" t="str">
        <f>IFERROR(Draw!AC282,"")</f>
        <v/>
      </c>
      <c r="D282" s="328"/>
      <c r="E282" s="207">
        <v>2.8099999999999898E-7</v>
      </c>
      <c r="F282" s="215" t="str">
        <f t="shared" si="65"/>
        <v/>
      </c>
      <c r="G282" s="215" t="str">
        <f t="shared" si="69"/>
        <v/>
      </c>
      <c r="H282" s="208"/>
      <c r="I282" s="208"/>
      <c r="J282" s="208"/>
      <c r="K282" s="208"/>
      <c r="L282" s="208"/>
      <c r="M282" s="208"/>
      <c r="N282" s="208"/>
      <c r="O282" s="208"/>
      <c r="P282" s="208"/>
      <c r="Q282" s="208"/>
      <c r="R282" s="208"/>
      <c r="S282" s="208"/>
      <c r="T282" s="208"/>
      <c r="U282" s="217" t="str">
        <f>IFERROR(VLOOKUP('2nd Run'!I282,$AB$3:$AC$7,2,TRUE),"")</f>
        <v/>
      </c>
      <c r="V282" s="218" t="str">
        <f>IFERROR(IF(U282=$V$1,'2nd Run'!I282,""),"")</f>
        <v/>
      </c>
      <c r="W282" s="218" t="str">
        <f>IFERROR(IF(U282=$W$1,'2nd Run'!I282,""),"")</f>
        <v/>
      </c>
      <c r="X282" s="218" t="str">
        <f>IFERROR(IF(U282=$X$1,'2nd Run'!I282,""),"")</f>
        <v/>
      </c>
      <c r="Y282" s="218" t="str">
        <f>IFERROR(IF($U282=$Y$1,'2nd Run'!I282,""),"")</f>
        <v/>
      </c>
      <c r="Z282" s="218" t="str">
        <f>IFERROR(IF(U282=$Z$1,'2nd Run'!I282,""),"")</f>
        <v/>
      </c>
      <c r="AA282" s="19"/>
      <c r="AK282" s="208"/>
      <c r="AL282" s="208"/>
      <c r="AM282" s="208"/>
      <c r="AN282" s="208"/>
      <c r="AO282" s="208"/>
      <c r="AP282" s="208"/>
      <c r="AQ282" s="208"/>
      <c r="AR282" s="208"/>
      <c r="AS282" s="208"/>
      <c r="AT282" s="208"/>
    </row>
    <row r="283" spans="1:46" ht="15.75" customHeight="1">
      <c r="A283" s="212" t="str">
        <f>IF(B283="","",Draw!AA283)</f>
        <v/>
      </c>
      <c r="B283" s="213" t="str">
        <f>IFERROR(Draw!AB283,"")</f>
        <v/>
      </c>
      <c r="C283" s="213" t="str">
        <f>IFERROR(Draw!AC283,"")</f>
        <v/>
      </c>
      <c r="D283" s="222"/>
      <c r="E283" s="207">
        <v>2.81999999999999E-7</v>
      </c>
      <c r="F283" s="215" t="str">
        <f t="shared" si="65"/>
        <v/>
      </c>
      <c r="G283" s="215"/>
      <c r="H283" s="208"/>
      <c r="I283" s="208"/>
      <c r="J283" s="208"/>
      <c r="K283" s="208"/>
      <c r="L283" s="208"/>
      <c r="M283" s="208"/>
      <c r="N283" s="208"/>
      <c r="O283" s="208"/>
      <c r="P283" s="208"/>
      <c r="Q283" s="208"/>
      <c r="R283" s="208"/>
      <c r="S283" s="208"/>
      <c r="T283" s="208"/>
      <c r="U283" s="217" t="str">
        <f>IFERROR(VLOOKUP('2nd Run'!I283,$AB$3:$AC$7,2,TRUE),"")</f>
        <v/>
      </c>
      <c r="V283" s="218" t="str">
        <f>IFERROR(IF(U283=$V$1,'2nd Run'!I283,""),"")</f>
        <v/>
      </c>
      <c r="W283" s="218" t="str">
        <f>IFERROR(IF(U283=$W$1,'2nd Run'!I283,""),"")</f>
        <v/>
      </c>
      <c r="X283" s="218" t="str">
        <f>IFERROR(IF(U283=$X$1,'2nd Run'!I283,""),"")</f>
        <v/>
      </c>
      <c r="Y283" s="218" t="str">
        <f>IFERROR(IF($U283=$Y$1,'2nd Run'!I283,""),"")</f>
        <v/>
      </c>
      <c r="Z283" s="218" t="str">
        <f>IFERROR(IF(U283=$Z$1,'2nd Run'!I283,""),"")</f>
        <v/>
      </c>
      <c r="AA283" s="19"/>
      <c r="AK283" s="208"/>
      <c r="AL283" s="208"/>
      <c r="AM283" s="208"/>
      <c r="AN283" s="208"/>
      <c r="AO283" s="208"/>
      <c r="AP283" s="208"/>
      <c r="AQ283" s="208"/>
      <c r="AR283" s="208"/>
      <c r="AS283" s="208"/>
      <c r="AT283" s="208"/>
    </row>
    <row r="284" spans="1:46" ht="15.75" customHeight="1">
      <c r="A284" s="212" t="str">
        <f>IF(B284="","",Draw!AA284)</f>
        <v/>
      </c>
      <c r="B284" s="213" t="str">
        <f>IFERROR(Draw!AB284,"")</f>
        <v/>
      </c>
      <c r="C284" s="213" t="str">
        <f>IFERROR(Draw!AC284,"")</f>
        <v/>
      </c>
      <c r="D284" s="247"/>
      <c r="E284" s="207">
        <v>2.8299999999999897E-7</v>
      </c>
      <c r="F284" s="215" t="str">
        <f t="shared" si="65"/>
        <v/>
      </c>
      <c r="G284" s="215" t="str">
        <f t="shared" ref="G284:G286" si="70">IF(OR(AND(D284&gt;1,D284&lt;1050),D284="nt",D284="",D284="scratch"),"","Not a valid input")</f>
        <v/>
      </c>
      <c r="H284" s="208"/>
      <c r="I284" s="208"/>
      <c r="J284" s="208"/>
      <c r="K284" s="208"/>
      <c r="L284" s="208"/>
      <c r="M284" s="208"/>
      <c r="N284" s="208"/>
      <c r="O284" s="208"/>
      <c r="P284" s="208"/>
      <c r="Q284" s="208"/>
      <c r="R284" s="208"/>
      <c r="S284" s="208"/>
      <c r="T284" s="208"/>
      <c r="U284" s="217" t="str">
        <f>IFERROR(VLOOKUP('2nd Run'!I284,$AB$3:$AC$7,2,TRUE),"")</f>
        <v/>
      </c>
      <c r="V284" s="218" t="str">
        <f>IFERROR(IF(U284=$V$1,'2nd Run'!I284,""),"")</f>
        <v/>
      </c>
      <c r="W284" s="218" t="str">
        <f>IFERROR(IF(U284=$W$1,'2nd Run'!I284,""),"")</f>
        <v/>
      </c>
      <c r="X284" s="218" t="str">
        <f>IFERROR(IF(U284=$X$1,'2nd Run'!I284,""),"")</f>
        <v/>
      </c>
      <c r="Y284" s="218" t="str">
        <f>IFERROR(IF($U284=$Y$1,'2nd Run'!I284,""),"")</f>
        <v/>
      </c>
      <c r="Z284" s="218" t="str">
        <f>IFERROR(IF(U284=$Z$1,'2nd Run'!I284,""),"")</f>
        <v/>
      </c>
      <c r="AA284" s="19"/>
      <c r="AK284" s="208"/>
      <c r="AL284" s="208"/>
      <c r="AM284" s="208"/>
      <c r="AN284" s="208"/>
      <c r="AO284" s="208"/>
      <c r="AP284" s="208"/>
      <c r="AQ284" s="208"/>
      <c r="AR284" s="208"/>
      <c r="AS284" s="208"/>
      <c r="AT284" s="208"/>
    </row>
    <row r="285" spans="1:46" ht="15.75" customHeight="1">
      <c r="A285" s="212" t="str">
        <f>IF(B285="","",Draw!AA285)</f>
        <v/>
      </c>
      <c r="B285" s="213" t="str">
        <f>IFERROR(Draw!AB285,"")</f>
        <v/>
      </c>
      <c r="C285" s="213" t="str">
        <f>IFERROR(Draw!AC285,"")</f>
        <v/>
      </c>
      <c r="D285" s="222"/>
      <c r="E285" s="207">
        <v>2.83999999999999E-7</v>
      </c>
      <c r="F285" s="215" t="str">
        <f t="shared" si="65"/>
        <v/>
      </c>
      <c r="G285" s="215" t="str">
        <f t="shared" si="70"/>
        <v/>
      </c>
      <c r="H285" s="208"/>
      <c r="I285" s="208"/>
      <c r="J285" s="208"/>
      <c r="K285" s="208"/>
      <c r="L285" s="208"/>
      <c r="M285" s="208"/>
      <c r="N285" s="208"/>
      <c r="O285" s="208"/>
      <c r="P285" s="208"/>
      <c r="Q285" s="208"/>
      <c r="R285" s="208"/>
      <c r="S285" s="208"/>
      <c r="T285" s="208"/>
      <c r="U285" s="217" t="str">
        <f>IFERROR(VLOOKUP('2nd Run'!I285,$AB$3:$AC$7,2,TRUE),"")</f>
        <v/>
      </c>
      <c r="V285" s="218" t="str">
        <f>IFERROR(IF(U285=$V$1,'2nd Run'!I285,""),"")</f>
        <v/>
      </c>
      <c r="W285" s="218" t="str">
        <f>IFERROR(IF(U285=$W$1,'2nd Run'!I285,""),"")</f>
        <v/>
      </c>
      <c r="X285" s="218" t="str">
        <f>IFERROR(IF(U285=$X$1,'2nd Run'!I285,""),"")</f>
        <v/>
      </c>
      <c r="Y285" s="218" t="str">
        <f>IFERROR(IF($U285=$Y$1,'2nd Run'!I285,""),"")</f>
        <v/>
      </c>
      <c r="Z285" s="218" t="str">
        <f>IFERROR(IF(U285=$Z$1,'2nd Run'!I285,""),"")</f>
        <v/>
      </c>
      <c r="AA285" s="19"/>
      <c r="AK285" s="208"/>
      <c r="AL285" s="208"/>
      <c r="AM285" s="208"/>
      <c r="AN285" s="208"/>
      <c r="AO285" s="208"/>
      <c r="AP285" s="208"/>
      <c r="AQ285" s="208"/>
      <c r="AR285" s="208"/>
      <c r="AS285" s="208"/>
      <c r="AT285" s="208"/>
    </row>
    <row r="286" spans="1:46" ht="15.75" customHeight="1">
      <c r="A286" s="212" t="str">
        <f>IF(B286="","",Draw!AA286)</f>
        <v/>
      </c>
      <c r="B286" s="213" t="str">
        <f>IFERROR(Draw!AB286,"")</f>
        <v/>
      </c>
      <c r="C286" s="213" t="str">
        <f>IFERROR(Draw!AC286,"")</f>
        <v/>
      </c>
      <c r="D286" s="222"/>
      <c r="E286" s="207">
        <v>2.8499999999999902E-7</v>
      </c>
      <c r="F286" s="215" t="str">
        <f t="shared" si="65"/>
        <v/>
      </c>
      <c r="G286" s="215" t="str">
        <f t="shared" si="70"/>
        <v/>
      </c>
      <c r="H286" s="208"/>
      <c r="I286" s="208"/>
      <c r="J286" s="208"/>
      <c r="K286" s="208"/>
      <c r="L286" s="208"/>
      <c r="M286" s="208"/>
      <c r="N286" s="208"/>
      <c r="O286" s="208"/>
      <c r="P286" s="208"/>
      <c r="Q286" s="208"/>
      <c r="R286" s="208"/>
      <c r="S286" s="208"/>
      <c r="T286" s="208"/>
      <c r="U286" s="217" t="str">
        <f>IFERROR(VLOOKUP('2nd Run'!I286,$AB$3:$AC$7,2,TRUE),"")</f>
        <v/>
      </c>
      <c r="V286" s="218" t="str">
        <f>IFERROR(IF(U286=$V$1,'2nd Run'!I286,""),"")</f>
        <v/>
      </c>
      <c r="W286" s="218" t="str">
        <f>IFERROR(IF(U286=$W$1,'2nd Run'!I286,""),"")</f>
        <v/>
      </c>
      <c r="X286" s="218" t="str">
        <f>IFERROR(IF(U286=$X$1,'2nd Run'!I286,""),"")</f>
        <v/>
      </c>
      <c r="Y286" s="218" t="str">
        <f>IFERROR(IF($U286=$Y$1,'2nd Run'!I286,""),"")</f>
        <v/>
      </c>
      <c r="Z286" s="218" t="str">
        <f>IFERROR(IF(U286=$Z$1,'2nd Run'!I286,""),"")</f>
        <v/>
      </c>
      <c r="AA286" s="19"/>
      <c r="AK286" s="208"/>
      <c r="AL286" s="208"/>
      <c r="AM286" s="208"/>
      <c r="AN286" s="208"/>
      <c r="AO286" s="208"/>
      <c r="AP286" s="208"/>
      <c r="AQ286" s="208"/>
      <c r="AR286" s="208"/>
      <c r="AS286" s="208"/>
      <c r="AT286" s="208"/>
    </row>
    <row r="287" spans="1:46" ht="15.75" customHeight="1">
      <c r="A287" s="209"/>
      <c r="B287" s="208"/>
      <c r="C287" s="208"/>
      <c r="D287" s="216"/>
      <c r="E287" s="207"/>
      <c r="F287" s="208"/>
      <c r="G287" s="208"/>
      <c r="H287" s="208"/>
      <c r="I287" s="208"/>
      <c r="J287" s="208"/>
      <c r="K287" s="208"/>
      <c r="L287" s="208"/>
      <c r="M287" s="208"/>
      <c r="N287" s="208"/>
      <c r="O287" s="208"/>
      <c r="P287" s="208"/>
      <c r="Q287" s="208"/>
      <c r="R287" s="208"/>
      <c r="S287" s="208"/>
      <c r="T287" s="208"/>
      <c r="U287" s="208"/>
      <c r="V287" s="208"/>
      <c r="W287" s="208"/>
      <c r="X287" s="208"/>
      <c r="Y287" s="208"/>
      <c r="Z287" s="208"/>
      <c r="AA287" s="208"/>
      <c r="AB287" s="208"/>
      <c r="AC287" s="208"/>
      <c r="AD287" s="208"/>
      <c r="AE287" s="208"/>
      <c r="AF287" s="208"/>
      <c r="AG287" s="208"/>
      <c r="AH287" s="208"/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  <c r="AT287" s="208"/>
    </row>
    <row r="288" spans="1:46" ht="15.75" customHeight="1">
      <c r="A288" s="209"/>
      <c r="B288" s="208"/>
      <c r="C288" s="208"/>
      <c r="D288" s="216"/>
      <c r="E288" s="207"/>
      <c r="F288" s="208"/>
      <c r="G288" s="208"/>
      <c r="H288" s="208"/>
      <c r="I288" s="208"/>
      <c r="J288" s="208"/>
      <c r="K288" s="208"/>
      <c r="L288" s="208"/>
      <c r="M288" s="208"/>
      <c r="N288" s="208"/>
      <c r="O288" s="208"/>
      <c r="P288" s="208"/>
      <c r="Q288" s="208"/>
      <c r="R288" s="208"/>
      <c r="S288" s="208"/>
      <c r="T288" s="208"/>
      <c r="U288" s="208"/>
      <c r="V288" s="208"/>
      <c r="W288" s="208"/>
      <c r="X288" s="208"/>
      <c r="Y288" s="208"/>
      <c r="Z288" s="208"/>
      <c r="AA288" s="208"/>
      <c r="AB288" s="208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08"/>
    </row>
    <row r="289" spans="1:46" ht="15.75" customHeight="1">
      <c r="A289" s="209"/>
      <c r="B289" s="208"/>
      <c r="C289" s="208"/>
      <c r="D289" s="216"/>
      <c r="E289" s="207"/>
      <c r="F289" s="208"/>
      <c r="G289" s="208"/>
      <c r="H289" s="208"/>
      <c r="I289" s="208"/>
      <c r="J289" s="208"/>
      <c r="K289" s="208"/>
      <c r="L289" s="208"/>
      <c r="M289" s="208"/>
      <c r="N289" s="208"/>
      <c r="O289" s="208"/>
      <c r="P289" s="208"/>
      <c r="Q289" s="208"/>
      <c r="R289" s="208"/>
      <c r="S289" s="208"/>
      <c r="T289" s="208"/>
      <c r="U289" s="208"/>
      <c r="V289" s="208"/>
      <c r="W289" s="208"/>
      <c r="X289" s="208"/>
      <c r="Y289" s="208"/>
      <c r="Z289" s="208"/>
      <c r="AA289" s="208"/>
      <c r="AB289" s="208"/>
      <c r="AC289" s="208"/>
      <c r="AD289" s="208"/>
      <c r="AE289" s="208"/>
      <c r="AF289" s="208"/>
      <c r="AG289" s="208"/>
      <c r="AH289" s="208"/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08"/>
    </row>
    <row r="290" spans="1:46" ht="15.75" customHeight="1">
      <c r="A290" s="209"/>
      <c r="B290" s="208"/>
      <c r="C290" s="208"/>
      <c r="D290" s="216"/>
      <c r="E290" s="207"/>
      <c r="F290" s="208"/>
      <c r="G290" s="208"/>
      <c r="H290" s="208"/>
      <c r="I290" s="208"/>
      <c r="J290" s="208"/>
      <c r="K290" s="208"/>
      <c r="L290" s="208"/>
      <c r="M290" s="208"/>
      <c r="N290" s="208"/>
      <c r="O290" s="208"/>
      <c r="P290" s="208"/>
      <c r="Q290" s="208"/>
      <c r="R290" s="208"/>
      <c r="S290" s="208"/>
      <c r="T290" s="208"/>
      <c r="U290" s="208"/>
      <c r="V290" s="208"/>
      <c r="W290" s="208"/>
      <c r="X290" s="208"/>
      <c r="Y290" s="208"/>
      <c r="Z290" s="208"/>
      <c r="AA290" s="208"/>
      <c r="AB290" s="208"/>
      <c r="AC290" s="208"/>
      <c r="AD290" s="208"/>
      <c r="AE290" s="208"/>
      <c r="AF290" s="208"/>
      <c r="AG290" s="208"/>
      <c r="AH290" s="208"/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08"/>
    </row>
    <row r="291" spans="1:46" ht="15.75" customHeight="1">
      <c r="A291" s="209"/>
      <c r="B291" s="208"/>
      <c r="C291" s="208"/>
      <c r="D291" s="216"/>
      <c r="E291" s="207"/>
      <c r="F291" s="208"/>
      <c r="G291" s="208"/>
      <c r="H291" s="208"/>
      <c r="I291" s="208"/>
      <c r="J291" s="208"/>
      <c r="K291" s="208"/>
      <c r="L291" s="208"/>
      <c r="M291" s="208"/>
      <c r="N291" s="208"/>
      <c r="O291" s="208"/>
      <c r="P291" s="208"/>
      <c r="Q291" s="208"/>
      <c r="R291" s="208"/>
      <c r="S291" s="208"/>
      <c r="T291" s="208"/>
      <c r="U291" s="208"/>
      <c r="V291" s="208"/>
      <c r="W291" s="208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</row>
    <row r="292" spans="1:46" ht="15.75" customHeight="1">
      <c r="A292" s="209"/>
      <c r="B292" s="208"/>
      <c r="C292" s="208"/>
      <c r="D292" s="216"/>
      <c r="E292" s="207"/>
      <c r="F292" s="208"/>
      <c r="G292" s="208"/>
      <c r="H292" s="208"/>
      <c r="I292" s="208"/>
      <c r="J292" s="208"/>
      <c r="K292" s="208"/>
      <c r="L292" s="208"/>
      <c r="M292" s="208"/>
      <c r="N292" s="208"/>
      <c r="O292" s="208"/>
      <c r="P292" s="208"/>
      <c r="Q292" s="208"/>
      <c r="R292" s="208"/>
      <c r="S292" s="208"/>
      <c r="T292" s="208"/>
      <c r="U292" s="208"/>
      <c r="V292" s="208"/>
      <c r="W292" s="208"/>
      <c r="X292" s="208"/>
      <c r="Y292" s="208"/>
      <c r="Z292" s="208"/>
      <c r="AA292" s="208"/>
      <c r="AB292" s="208"/>
      <c r="AC292" s="208"/>
      <c r="AD292" s="208"/>
      <c r="AE292" s="208"/>
      <c r="AF292" s="208"/>
      <c r="AG292" s="208"/>
      <c r="AH292" s="208"/>
      <c r="AI292" s="208"/>
      <c r="AJ292" s="208"/>
      <c r="AK292" s="208"/>
      <c r="AL292" s="208"/>
      <c r="AM292" s="208"/>
      <c r="AN292" s="208"/>
      <c r="AO292" s="208"/>
      <c r="AP292" s="208"/>
      <c r="AQ292" s="208"/>
      <c r="AR292" s="208"/>
      <c r="AS292" s="208"/>
      <c r="AT292" s="208"/>
    </row>
    <row r="293" spans="1:46" ht="15.75" customHeight="1">
      <c r="A293" s="209"/>
      <c r="B293" s="208"/>
      <c r="C293" s="208"/>
      <c r="D293" s="216"/>
      <c r="E293" s="207"/>
      <c r="F293" s="208"/>
      <c r="G293" s="208"/>
      <c r="H293" s="208"/>
      <c r="I293" s="208"/>
      <c r="J293" s="208"/>
      <c r="K293" s="208"/>
      <c r="L293" s="208"/>
      <c r="M293" s="208"/>
      <c r="N293" s="208"/>
      <c r="O293" s="208"/>
      <c r="P293" s="208"/>
      <c r="Q293" s="208"/>
      <c r="R293" s="208"/>
      <c r="S293" s="208"/>
      <c r="T293" s="208"/>
      <c r="U293" s="208"/>
      <c r="V293" s="208"/>
      <c r="W293" s="208"/>
      <c r="X293" s="208"/>
      <c r="Y293" s="208"/>
      <c r="Z293" s="208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08"/>
      <c r="AK293" s="208"/>
      <c r="AL293" s="208"/>
      <c r="AM293" s="208"/>
      <c r="AN293" s="208"/>
      <c r="AO293" s="208"/>
      <c r="AP293" s="208"/>
      <c r="AQ293" s="208"/>
      <c r="AR293" s="208"/>
      <c r="AS293" s="208"/>
      <c r="AT293" s="208"/>
    </row>
    <row r="294" spans="1:46" ht="15.75" customHeight="1">
      <c r="A294" s="209"/>
      <c r="B294" s="208"/>
      <c r="C294" s="208"/>
      <c r="D294" s="216"/>
      <c r="E294" s="207"/>
      <c r="F294" s="208"/>
      <c r="G294" s="208"/>
      <c r="H294" s="208"/>
      <c r="I294" s="208"/>
      <c r="J294" s="208"/>
      <c r="K294" s="208"/>
      <c r="L294" s="208"/>
      <c r="M294" s="208"/>
      <c r="N294" s="208"/>
      <c r="O294" s="208"/>
      <c r="P294" s="208"/>
      <c r="Q294" s="208"/>
      <c r="R294" s="208"/>
      <c r="S294" s="208"/>
      <c r="T294" s="208"/>
      <c r="U294" s="208"/>
      <c r="V294" s="208"/>
      <c r="W294" s="208"/>
      <c r="X294" s="208"/>
      <c r="Y294" s="208"/>
      <c r="Z294" s="208"/>
      <c r="AA294" s="208"/>
      <c r="AB294" s="208"/>
      <c r="AC294" s="208"/>
      <c r="AD294" s="208"/>
      <c r="AE294" s="208"/>
      <c r="AF294" s="208"/>
      <c r="AG294" s="208"/>
      <c r="AH294" s="208"/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  <c r="AT294" s="208"/>
    </row>
    <row r="295" spans="1:46" ht="15.75" customHeight="1">
      <c r="A295" s="209"/>
      <c r="B295" s="208"/>
      <c r="C295" s="208"/>
      <c r="D295" s="216"/>
      <c r="E295" s="207"/>
      <c r="F295" s="208"/>
      <c r="G295" s="208"/>
      <c r="H295" s="208"/>
      <c r="I295" s="208"/>
      <c r="J295" s="208"/>
      <c r="K295" s="208"/>
      <c r="L295" s="208"/>
      <c r="M295" s="208"/>
      <c r="N295" s="208"/>
      <c r="O295" s="208"/>
      <c r="P295" s="208"/>
      <c r="Q295" s="208"/>
      <c r="R295" s="208"/>
      <c r="S295" s="208"/>
      <c r="T295" s="208"/>
      <c r="U295" s="208"/>
      <c r="V295" s="208"/>
      <c r="W295" s="208"/>
      <c r="X295" s="208"/>
      <c r="Y295" s="208"/>
      <c r="Z295" s="208"/>
      <c r="AA295" s="208"/>
      <c r="AB295" s="208"/>
      <c r="AC295" s="208"/>
      <c r="AD295" s="208"/>
      <c r="AE295" s="208"/>
      <c r="AF295" s="208"/>
      <c r="AG295" s="208"/>
      <c r="AH295" s="208"/>
      <c r="AI295" s="208"/>
      <c r="AJ295" s="208"/>
      <c r="AK295" s="208"/>
      <c r="AL295" s="208"/>
      <c r="AM295" s="208"/>
      <c r="AN295" s="208"/>
      <c r="AO295" s="208"/>
      <c r="AP295" s="208"/>
      <c r="AQ295" s="208"/>
      <c r="AR295" s="208"/>
      <c r="AS295" s="208"/>
      <c r="AT295" s="208"/>
    </row>
    <row r="296" spans="1:46" ht="15.75" customHeight="1">
      <c r="A296" s="209"/>
      <c r="B296" s="208"/>
      <c r="C296" s="208"/>
      <c r="D296" s="216"/>
      <c r="E296" s="207"/>
      <c r="F296" s="208"/>
      <c r="G296" s="208"/>
      <c r="H296" s="208"/>
      <c r="I296" s="208"/>
      <c r="J296" s="208"/>
      <c r="K296" s="208"/>
      <c r="L296" s="208"/>
      <c r="M296" s="208"/>
      <c r="N296" s="208"/>
      <c r="O296" s="208"/>
      <c r="P296" s="208"/>
      <c r="Q296" s="208"/>
      <c r="R296" s="208"/>
      <c r="S296" s="208"/>
      <c r="T296" s="208"/>
      <c r="U296" s="208"/>
      <c r="V296" s="208"/>
      <c r="W296" s="208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/>
      <c r="AH296" s="208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</row>
    <row r="297" spans="1:46" ht="15.75" customHeight="1">
      <c r="A297" s="209"/>
      <c r="B297" s="208"/>
      <c r="C297" s="208"/>
      <c r="D297" s="216"/>
      <c r="E297" s="207"/>
      <c r="F297" s="208"/>
      <c r="G297" s="208"/>
      <c r="H297" s="208"/>
      <c r="I297" s="208"/>
      <c r="J297" s="208"/>
      <c r="K297" s="208"/>
      <c r="L297" s="208"/>
      <c r="M297" s="208"/>
      <c r="N297" s="208"/>
      <c r="O297" s="208"/>
      <c r="P297" s="208"/>
      <c r="Q297" s="208"/>
      <c r="R297" s="208"/>
      <c r="S297" s="208"/>
      <c r="T297" s="208"/>
      <c r="U297" s="208"/>
      <c r="V297" s="208"/>
      <c r="W297" s="208"/>
      <c r="X297" s="208"/>
      <c r="Y297" s="208"/>
      <c r="Z297" s="208"/>
      <c r="AA297" s="208"/>
      <c r="AB297" s="208"/>
      <c r="AC297" s="208"/>
      <c r="AD297" s="208"/>
      <c r="AE297" s="208"/>
      <c r="AF297" s="208"/>
      <c r="AG297" s="208"/>
      <c r="AH297" s="208"/>
      <c r="AI297" s="208"/>
      <c r="AJ297" s="208"/>
      <c r="AK297" s="208"/>
      <c r="AL297" s="208"/>
      <c r="AM297" s="208"/>
      <c r="AN297" s="208"/>
      <c r="AO297" s="208"/>
      <c r="AP297" s="208"/>
      <c r="AQ297" s="208"/>
      <c r="AR297" s="208"/>
      <c r="AS297" s="208"/>
      <c r="AT297" s="208"/>
    </row>
    <row r="298" spans="1:46" ht="15.75" customHeight="1">
      <c r="A298" s="209"/>
      <c r="B298" s="208"/>
      <c r="C298" s="208"/>
      <c r="D298" s="216"/>
      <c r="E298" s="207"/>
      <c r="F298" s="208"/>
      <c r="G298" s="208"/>
      <c r="H298" s="208"/>
      <c r="I298" s="208"/>
      <c r="J298" s="208"/>
      <c r="K298" s="208"/>
      <c r="L298" s="208"/>
      <c r="M298" s="208"/>
      <c r="N298" s="208"/>
      <c r="O298" s="208"/>
      <c r="P298" s="208"/>
      <c r="Q298" s="208"/>
      <c r="R298" s="208"/>
      <c r="S298" s="208"/>
      <c r="T298" s="208"/>
      <c r="U298" s="208"/>
      <c r="V298" s="208"/>
      <c r="W298" s="208"/>
      <c r="X298" s="208"/>
      <c r="Y298" s="208"/>
      <c r="Z298" s="208"/>
      <c r="AA298" s="208"/>
      <c r="AB298" s="208"/>
      <c r="AC298" s="208"/>
      <c r="AD298" s="208"/>
      <c r="AE298" s="208"/>
      <c r="AF298" s="208"/>
      <c r="AG298" s="208"/>
      <c r="AH298" s="208"/>
      <c r="AI298" s="208"/>
      <c r="AJ298" s="208"/>
      <c r="AK298" s="208"/>
      <c r="AL298" s="208"/>
      <c r="AM298" s="208"/>
      <c r="AN298" s="208"/>
      <c r="AO298" s="208"/>
      <c r="AP298" s="208"/>
      <c r="AQ298" s="208"/>
      <c r="AR298" s="208"/>
      <c r="AS298" s="208"/>
      <c r="AT298" s="208"/>
    </row>
    <row r="299" spans="1:46" ht="15.75" customHeight="1">
      <c r="A299" s="209"/>
      <c r="B299" s="208"/>
      <c r="C299" s="208"/>
      <c r="D299" s="216"/>
      <c r="E299" s="207"/>
      <c r="F299" s="208"/>
      <c r="G299" s="208"/>
      <c r="H299" s="208"/>
      <c r="I299" s="208"/>
      <c r="J299" s="208"/>
      <c r="K299" s="208"/>
      <c r="L299" s="208"/>
      <c r="M299" s="208"/>
      <c r="N299" s="208"/>
      <c r="O299" s="208"/>
      <c r="P299" s="208"/>
      <c r="Q299" s="208"/>
      <c r="R299" s="208"/>
      <c r="S299" s="208"/>
      <c r="T299" s="208"/>
      <c r="U299" s="208"/>
      <c r="V299" s="208"/>
      <c r="W299" s="208"/>
      <c r="X299" s="208"/>
      <c r="Y299" s="208"/>
      <c r="Z299" s="208"/>
      <c r="AA299" s="208"/>
      <c r="AB299" s="208"/>
      <c r="AC299" s="208"/>
      <c r="AD299" s="208"/>
      <c r="AE299" s="208"/>
      <c r="AF299" s="208"/>
      <c r="AG299" s="208"/>
      <c r="AH299" s="208"/>
      <c r="AI299" s="208"/>
      <c r="AJ299" s="208"/>
      <c r="AK299" s="208"/>
      <c r="AL299" s="208"/>
      <c r="AM299" s="208"/>
      <c r="AN299" s="208"/>
      <c r="AO299" s="208"/>
      <c r="AP299" s="208"/>
      <c r="AQ299" s="208"/>
      <c r="AR299" s="208"/>
      <c r="AS299" s="208"/>
      <c r="AT299" s="208"/>
    </row>
    <row r="300" spans="1:46" ht="15.75" customHeight="1">
      <c r="A300" s="209"/>
      <c r="B300" s="208"/>
      <c r="C300" s="208"/>
      <c r="D300" s="216"/>
      <c r="E300" s="207"/>
      <c r="F300" s="208"/>
      <c r="G300" s="208"/>
      <c r="H300" s="208"/>
      <c r="I300" s="208"/>
      <c r="J300" s="208"/>
      <c r="K300" s="208"/>
      <c r="L300" s="208"/>
      <c r="M300" s="208"/>
      <c r="N300" s="208"/>
      <c r="O300" s="208"/>
      <c r="P300" s="208"/>
      <c r="Q300" s="208"/>
      <c r="R300" s="208"/>
      <c r="S300" s="208"/>
      <c r="T300" s="208"/>
      <c r="U300" s="208"/>
      <c r="V300" s="208"/>
      <c r="W300" s="208"/>
      <c r="X300" s="208"/>
      <c r="Y300" s="208"/>
      <c r="Z300" s="208"/>
      <c r="AA300" s="208"/>
      <c r="AB300" s="208"/>
      <c r="AC300" s="208"/>
      <c r="AD300" s="208"/>
      <c r="AE300" s="208"/>
      <c r="AF300" s="208"/>
      <c r="AG300" s="208"/>
      <c r="AH300" s="208"/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  <c r="AT300" s="208"/>
    </row>
    <row r="301" spans="1:46" ht="15.75" customHeight="1">
      <c r="A301" s="209"/>
      <c r="B301" s="208"/>
      <c r="C301" s="208"/>
      <c r="D301" s="216"/>
      <c r="E301" s="207"/>
      <c r="F301" s="208"/>
      <c r="G301" s="208"/>
      <c r="H301" s="208"/>
      <c r="I301" s="208"/>
      <c r="J301" s="208"/>
      <c r="K301" s="208"/>
      <c r="L301" s="208"/>
      <c r="M301" s="208"/>
      <c r="N301" s="208"/>
      <c r="O301" s="208"/>
      <c r="P301" s="208"/>
      <c r="Q301" s="208"/>
      <c r="R301" s="208"/>
      <c r="S301" s="208"/>
      <c r="T301" s="208"/>
      <c r="U301" s="208"/>
      <c r="V301" s="208"/>
      <c r="W301" s="208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/>
      <c r="AH301" s="208"/>
      <c r="AI301" s="208"/>
      <c r="AJ301" s="208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</row>
    <row r="302" spans="1:46" ht="15.75" customHeight="1">
      <c r="A302" s="209"/>
      <c r="B302" s="208"/>
      <c r="C302" s="208"/>
      <c r="D302" s="216"/>
      <c r="E302" s="207"/>
      <c r="F302" s="208"/>
      <c r="G302" s="208"/>
      <c r="H302" s="208"/>
      <c r="I302" s="208"/>
      <c r="J302" s="208"/>
      <c r="K302" s="208"/>
      <c r="L302" s="208"/>
      <c r="M302" s="208"/>
      <c r="N302" s="208"/>
      <c r="O302" s="208"/>
      <c r="P302" s="208"/>
      <c r="Q302" s="208"/>
      <c r="R302" s="208"/>
      <c r="S302" s="208"/>
      <c r="T302" s="208"/>
      <c r="U302" s="208"/>
      <c r="V302" s="208"/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08"/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</row>
    <row r="303" spans="1:46" ht="15.75" customHeight="1">
      <c r="A303" s="209"/>
      <c r="B303" s="208"/>
      <c r="C303" s="208"/>
      <c r="D303" s="216"/>
      <c r="E303" s="207"/>
      <c r="F303" s="208"/>
      <c r="G303" s="208"/>
      <c r="H303" s="208"/>
      <c r="I303" s="208"/>
      <c r="J303" s="208"/>
      <c r="K303" s="208"/>
      <c r="L303" s="208"/>
      <c r="M303" s="208"/>
      <c r="N303" s="208"/>
      <c r="O303" s="208"/>
      <c r="P303" s="208"/>
      <c r="Q303" s="208"/>
      <c r="R303" s="208"/>
      <c r="S303" s="208"/>
      <c r="T303" s="208"/>
      <c r="U303" s="208"/>
      <c r="V303" s="208"/>
      <c r="W303" s="208"/>
      <c r="X303" s="208"/>
      <c r="Y303" s="208"/>
      <c r="Z303" s="208"/>
      <c r="AA303" s="208"/>
      <c r="AB303" s="208"/>
      <c r="AC303" s="208"/>
      <c r="AD303" s="208"/>
      <c r="AE303" s="208"/>
      <c r="AF303" s="208"/>
      <c r="AG303" s="208"/>
      <c r="AH303" s="208"/>
      <c r="AI303" s="208"/>
      <c r="AJ303" s="208"/>
      <c r="AK303" s="208"/>
      <c r="AL303" s="208"/>
      <c r="AM303" s="208"/>
      <c r="AN303" s="208"/>
      <c r="AO303" s="208"/>
      <c r="AP303" s="208"/>
      <c r="AQ303" s="208"/>
      <c r="AR303" s="208"/>
      <c r="AS303" s="208"/>
      <c r="AT303" s="208"/>
    </row>
    <row r="304" spans="1:46" ht="15.75" customHeight="1">
      <c r="A304" s="209"/>
      <c r="B304" s="208"/>
      <c r="C304" s="208"/>
      <c r="D304" s="216"/>
      <c r="E304" s="207"/>
      <c r="F304" s="208"/>
      <c r="G304" s="208"/>
      <c r="H304" s="208"/>
      <c r="I304" s="208"/>
      <c r="J304" s="208"/>
      <c r="K304" s="208"/>
      <c r="L304" s="208"/>
      <c r="M304" s="208"/>
      <c r="N304" s="208"/>
      <c r="O304" s="208"/>
      <c r="P304" s="208"/>
      <c r="Q304" s="208"/>
      <c r="R304" s="208"/>
      <c r="S304" s="208"/>
      <c r="T304" s="208"/>
      <c r="U304" s="208"/>
      <c r="V304" s="208"/>
      <c r="W304" s="208"/>
      <c r="X304" s="208"/>
      <c r="Y304" s="208"/>
      <c r="Z304" s="208"/>
      <c r="AA304" s="208"/>
      <c r="AB304" s="208"/>
      <c r="AC304" s="208"/>
      <c r="AD304" s="208"/>
      <c r="AE304" s="208"/>
      <c r="AF304" s="208"/>
      <c r="AG304" s="208"/>
      <c r="AH304" s="208"/>
      <c r="AI304" s="208"/>
      <c r="AJ304" s="208"/>
      <c r="AK304" s="208"/>
      <c r="AL304" s="208"/>
      <c r="AM304" s="208"/>
      <c r="AN304" s="208"/>
      <c r="AO304" s="208"/>
      <c r="AP304" s="208"/>
      <c r="AQ304" s="208"/>
      <c r="AR304" s="208"/>
      <c r="AS304" s="208"/>
      <c r="AT304" s="208"/>
    </row>
    <row r="305" spans="1:46" ht="15.75" customHeight="1">
      <c r="A305" s="209"/>
      <c r="B305" s="208"/>
      <c r="C305" s="208"/>
      <c r="D305" s="216"/>
      <c r="E305" s="207"/>
      <c r="F305" s="208"/>
      <c r="G305" s="208"/>
      <c r="H305" s="208"/>
      <c r="I305" s="208"/>
      <c r="J305" s="208"/>
      <c r="K305" s="208"/>
      <c r="L305" s="208"/>
      <c r="M305" s="208"/>
      <c r="N305" s="208"/>
      <c r="O305" s="208"/>
      <c r="P305" s="208"/>
      <c r="Q305" s="208"/>
      <c r="R305" s="208"/>
      <c r="S305" s="208"/>
      <c r="T305" s="208"/>
      <c r="U305" s="208"/>
      <c r="V305" s="208"/>
      <c r="W305" s="208"/>
      <c r="X305" s="208"/>
      <c r="Y305" s="208"/>
      <c r="Z305" s="208"/>
      <c r="AA305" s="208"/>
      <c r="AB305" s="208"/>
      <c r="AC305" s="208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</row>
    <row r="306" spans="1:46" ht="15.75" customHeight="1">
      <c r="A306" s="209"/>
      <c r="B306" s="208"/>
      <c r="C306" s="208"/>
      <c r="D306" s="216"/>
      <c r="E306" s="207"/>
      <c r="F306" s="208"/>
      <c r="G306" s="208"/>
      <c r="H306" s="208"/>
      <c r="I306" s="208"/>
      <c r="J306" s="208"/>
      <c r="K306" s="208"/>
      <c r="L306" s="208"/>
      <c r="M306" s="208"/>
      <c r="N306" s="208"/>
      <c r="O306" s="208"/>
      <c r="P306" s="208"/>
      <c r="Q306" s="208"/>
      <c r="R306" s="208"/>
      <c r="S306" s="208"/>
      <c r="T306" s="208"/>
      <c r="U306" s="208"/>
      <c r="V306" s="208"/>
      <c r="W306" s="208"/>
      <c r="X306" s="208"/>
      <c r="Y306" s="208"/>
      <c r="Z306" s="208"/>
      <c r="AA306" s="208"/>
      <c r="AB306" s="208"/>
      <c r="AC306" s="208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</row>
    <row r="307" spans="1:46" ht="15.75" customHeight="1">
      <c r="A307" s="209"/>
      <c r="B307" s="208"/>
      <c r="C307" s="208"/>
      <c r="D307" s="216"/>
      <c r="E307" s="207"/>
      <c r="F307" s="208"/>
      <c r="G307" s="208"/>
      <c r="H307" s="208"/>
      <c r="I307" s="208"/>
      <c r="J307" s="208"/>
      <c r="K307" s="208"/>
      <c r="L307" s="208"/>
      <c r="M307" s="208"/>
      <c r="N307" s="208"/>
      <c r="O307" s="208"/>
      <c r="P307" s="208"/>
      <c r="Q307" s="208"/>
      <c r="R307" s="208"/>
      <c r="S307" s="208"/>
      <c r="T307" s="208"/>
      <c r="U307" s="208"/>
      <c r="V307" s="208"/>
      <c r="W307" s="208"/>
      <c r="X307" s="208"/>
      <c r="Y307" s="208"/>
      <c r="Z307" s="208"/>
      <c r="AA307" s="208"/>
      <c r="AB307" s="208"/>
      <c r="AC307" s="208"/>
      <c r="AD307" s="208"/>
      <c r="AE307" s="208"/>
      <c r="AF307" s="208"/>
      <c r="AG307" s="208"/>
      <c r="AH307" s="208"/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  <c r="AT307" s="208"/>
    </row>
    <row r="308" spans="1:46" ht="15.75" customHeight="1">
      <c r="A308" s="209"/>
      <c r="B308" s="208"/>
      <c r="C308" s="208"/>
      <c r="D308" s="216"/>
      <c r="E308" s="207"/>
      <c r="F308" s="208"/>
      <c r="G308" s="208"/>
      <c r="H308" s="208"/>
      <c r="I308" s="208"/>
      <c r="J308" s="208"/>
      <c r="K308" s="208"/>
      <c r="L308" s="208"/>
      <c r="M308" s="208"/>
      <c r="N308" s="208"/>
      <c r="O308" s="208"/>
      <c r="P308" s="208"/>
      <c r="Q308" s="208"/>
      <c r="R308" s="208"/>
      <c r="S308" s="208"/>
      <c r="T308" s="208"/>
      <c r="U308" s="208"/>
      <c r="V308" s="208"/>
      <c r="W308" s="208"/>
      <c r="X308" s="208"/>
      <c r="Y308" s="208"/>
      <c r="Z308" s="208"/>
      <c r="AA308" s="208"/>
      <c r="AB308" s="208"/>
      <c r="AC308" s="208"/>
      <c r="AD308" s="208"/>
      <c r="AE308" s="208"/>
      <c r="AF308" s="208"/>
      <c r="AG308" s="208"/>
      <c r="AH308" s="208"/>
      <c r="AI308" s="208"/>
      <c r="AJ308" s="208"/>
      <c r="AK308" s="208"/>
      <c r="AL308" s="208"/>
      <c r="AM308" s="208"/>
      <c r="AN308" s="208"/>
      <c r="AO308" s="208"/>
      <c r="AP308" s="208"/>
      <c r="AQ308" s="208"/>
      <c r="AR308" s="208"/>
      <c r="AS308" s="208"/>
      <c r="AT308" s="208"/>
    </row>
    <row r="309" spans="1:46" ht="15.75" customHeight="1">
      <c r="A309" s="209"/>
      <c r="B309" s="208"/>
      <c r="C309" s="208"/>
      <c r="D309" s="216"/>
      <c r="E309" s="207"/>
      <c r="F309" s="208"/>
      <c r="G309" s="208"/>
      <c r="H309" s="208"/>
      <c r="I309" s="208"/>
      <c r="J309" s="208"/>
      <c r="K309" s="208"/>
      <c r="L309" s="208"/>
      <c r="M309" s="208"/>
      <c r="N309" s="208"/>
      <c r="O309" s="208"/>
      <c r="P309" s="208"/>
      <c r="Q309" s="208"/>
      <c r="R309" s="208"/>
      <c r="S309" s="208"/>
      <c r="T309" s="208"/>
      <c r="U309" s="208"/>
      <c r="V309" s="208"/>
      <c r="W309" s="208"/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</row>
    <row r="310" spans="1:46" ht="15.75" customHeight="1">
      <c r="A310" s="209"/>
      <c r="B310" s="208"/>
      <c r="C310" s="208"/>
      <c r="D310" s="216"/>
      <c r="E310" s="207"/>
      <c r="F310" s="208"/>
      <c r="G310" s="208"/>
      <c r="H310" s="208"/>
      <c r="I310" s="208"/>
      <c r="J310" s="208"/>
      <c r="K310" s="208"/>
      <c r="L310" s="208"/>
      <c r="M310" s="208"/>
      <c r="N310" s="208"/>
      <c r="O310" s="208"/>
      <c r="P310" s="208"/>
      <c r="Q310" s="208"/>
      <c r="R310" s="208"/>
      <c r="S310" s="208"/>
      <c r="T310" s="208"/>
      <c r="U310" s="208"/>
      <c r="V310" s="208"/>
      <c r="W310" s="208"/>
      <c r="X310" s="208"/>
      <c r="Y310" s="208"/>
      <c r="Z310" s="208"/>
      <c r="AA310" s="208"/>
      <c r="AB310" s="208"/>
      <c r="AC310" s="208"/>
      <c r="AD310" s="208"/>
      <c r="AE310" s="208"/>
      <c r="AF310" s="208"/>
      <c r="AG310" s="208"/>
      <c r="AH310" s="208"/>
      <c r="AI310" s="208"/>
      <c r="AJ310" s="208"/>
      <c r="AK310" s="208"/>
      <c r="AL310" s="208"/>
      <c r="AM310" s="208"/>
      <c r="AN310" s="208"/>
      <c r="AO310" s="208"/>
      <c r="AP310" s="208"/>
      <c r="AQ310" s="208"/>
      <c r="AR310" s="208"/>
      <c r="AS310" s="208"/>
      <c r="AT310" s="208"/>
    </row>
    <row r="311" spans="1:46" ht="15.75" customHeight="1">
      <c r="A311" s="209"/>
      <c r="B311" s="208"/>
      <c r="C311" s="208"/>
      <c r="D311" s="216"/>
      <c r="E311" s="207"/>
      <c r="F311" s="208"/>
      <c r="G311" s="208"/>
      <c r="H311" s="208"/>
      <c r="I311" s="208"/>
      <c r="J311" s="208"/>
      <c r="K311" s="208"/>
      <c r="L311" s="208"/>
      <c r="M311" s="208"/>
      <c r="N311" s="208"/>
      <c r="O311" s="208"/>
      <c r="P311" s="208"/>
      <c r="Q311" s="208"/>
      <c r="R311" s="208"/>
      <c r="S311" s="208"/>
      <c r="T311" s="208"/>
      <c r="U311" s="208"/>
      <c r="V311" s="208"/>
      <c r="W311" s="208"/>
      <c r="X311" s="208"/>
      <c r="Y311" s="208"/>
      <c r="Z311" s="208"/>
      <c r="AA311" s="208"/>
      <c r="AB311" s="208"/>
      <c r="AC311" s="208"/>
      <c r="AD311" s="208"/>
      <c r="AE311" s="208"/>
      <c r="AF311" s="208"/>
      <c r="AG311" s="208"/>
      <c r="AH311" s="208"/>
      <c r="AI311" s="208"/>
      <c r="AJ311" s="208"/>
      <c r="AK311" s="208"/>
      <c r="AL311" s="208"/>
      <c r="AM311" s="208"/>
      <c r="AN311" s="208"/>
      <c r="AO311" s="208"/>
      <c r="AP311" s="208"/>
      <c r="AQ311" s="208"/>
      <c r="AR311" s="208"/>
      <c r="AS311" s="208"/>
      <c r="AT311" s="208"/>
    </row>
    <row r="312" spans="1:46" ht="15.75" customHeight="1">
      <c r="A312" s="209"/>
      <c r="B312" s="208"/>
      <c r="C312" s="208"/>
      <c r="D312" s="216"/>
      <c r="E312" s="207"/>
      <c r="F312" s="208"/>
      <c r="G312" s="208"/>
      <c r="H312" s="208"/>
      <c r="I312" s="208"/>
      <c r="J312" s="208"/>
      <c r="K312" s="208"/>
      <c r="L312" s="208"/>
      <c r="M312" s="208"/>
      <c r="N312" s="208"/>
      <c r="O312" s="208"/>
      <c r="P312" s="208"/>
      <c r="Q312" s="208"/>
      <c r="R312" s="208"/>
      <c r="S312" s="208"/>
      <c r="T312" s="208"/>
      <c r="U312" s="208"/>
      <c r="V312" s="208"/>
      <c r="W312" s="208"/>
      <c r="X312" s="208"/>
      <c r="Y312" s="208"/>
      <c r="Z312" s="208"/>
      <c r="AA312" s="208"/>
      <c r="AB312" s="208"/>
      <c r="AC312" s="208"/>
      <c r="AD312" s="208"/>
      <c r="AE312" s="208"/>
      <c r="AF312" s="208"/>
      <c r="AG312" s="208"/>
      <c r="AH312" s="208"/>
      <c r="AI312" s="208"/>
      <c r="AJ312" s="208"/>
      <c r="AK312" s="208"/>
      <c r="AL312" s="208"/>
      <c r="AM312" s="208"/>
      <c r="AN312" s="208"/>
      <c r="AO312" s="208"/>
      <c r="AP312" s="208"/>
      <c r="AQ312" s="208"/>
      <c r="AR312" s="208"/>
      <c r="AS312" s="208"/>
      <c r="AT312" s="208"/>
    </row>
    <row r="313" spans="1:46" ht="15.75" customHeight="1">
      <c r="A313" s="209"/>
      <c r="B313" s="208"/>
      <c r="C313" s="208"/>
      <c r="D313" s="216"/>
      <c r="E313" s="207"/>
      <c r="F313" s="208"/>
      <c r="G313" s="208"/>
      <c r="H313" s="208"/>
      <c r="I313" s="208"/>
      <c r="J313" s="208"/>
      <c r="K313" s="208"/>
      <c r="L313" s="208"/>
      <c r="M313" s="208"/>
      <c r="N313" s="208"/>
      <c r="O313" s="208"/>
      <c r="P313" s="208"/>
      <c r="Q313" s="208"/>
      <c r="R313" s="208"/>
      <c r="S313" s="208"/>
      <c r="T313" s="208"/>
      <c r="U313" s="208"/>
      <c r="V313" s="208"/>
      <c r="W313" s="208"/>
      <c r="X313" s="208"/>
      <c r="Y313" s="208"/>
      <c r="Z313" s="208"/>
      <c r="AA313" s="208"/>
      <c r="AB313" s="208"/>
      <c r="AC313" s="208"/>
      <c r="AD313" s="208"/>
      <c r="AE313" s="208"/>
      <c r="AF313" s="208"/>
      <c r="AG313" s="208"/>
      <c r="AH313" s="208"/>
      <c r="AI313" s="208"/>
      <c r="AJ313" s="208"/>
      <c r="AK313" s="208"/>
      <c r="AL313" s="208"/>
      <c r="AM313" s="208"/>
      <c r="AN313" s="208"/>
      <c r="AO313" s="208"/>
      <c r="AP313" s="208"/>
      <c r="AQ313" s="208"/>
      <c r="AR313" s="208"/>
      <c r="AS313" s="208"/>
      <c r="AT313" s="208"/>
    </row>
    <row r="314" spans="1:46" ht="15.75" customHeight="1">
      <c r="A314" s="209"/>
      <c r="B314" s="208"/>
      <c r="C314" s="208"/>
      <c r="D314" s="216"/>
      <c r="E314" s="207"/>
      <c r="F314" s="208"/>
      <c r="G314" s="208"/>
      <c r="H314" s="208"/>
      <c r="I314" s="208"/>
      <c r="J314" s="208"/>
      <c r="K314" s="208"/>
      <c r="L314" s="208"/>
      <c r="M314" s="208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</row>
    <row r="315" spans="1:46" ht="15.75" customHeight="1">
      <c r="A315" s="209"/>
      <c r="B315" s="208"/>
      <c r="C315" s="208"/>
      <c r="D315" s="216"/>
      <c r="E315" s="207"/>
      <c r="F315" s="208"/>
      <c r="G315" s="208"/>
      <c r="H315" s="208"/>
      <c r="I315" s="208"/>
      <c r="J315" s="208"/>
      <c r="K315" s="208"/>
      <c r="L315" s="208"/>
      <c r="M315" s="208"/>
      <c r="N315" s="208"/>
      <c r="O315" s="208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</row>
    <row r="316" spans="1:46" ht="15.75" customHeight="1">
      <c r="A316" s="209"/>
      <c r="B316" s="208"/>
      <c r="C316" s="208"/>
      <c r="D316" s="216"/>
      <c r="E316" s="207"/>
      <c r="F316" s="208"/>
      <c r="G316" s="208"/>
      <c r="H316" s="208"/>
      <c r="I316" s="208"/>
      <c r="J316" s="208"/>
      <c r="K316" s="208"/>
      <c r="L316" s="208"/>
      <c r="M316" s="208"/>
      <c r="N316" s="208"/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</row>
    <row r="317" spans="1:46" ht="15.75" customHeight="1">
      <c r="A317" s="209"/>
      <c r="B317" s="208"/>
      <c r="C317" s="208"/>
      <c r="D317" s="216"/>
      <c r="E317" s="207"/>
      <c r="F317" s="208"/>
      <c r="G317" s="208"/>
      <c r="H317" s="208"/>
      <c r="I317" s="208"/>
      <c r="J317" s="208"/>
      <c r="K317" s="208"/>
      <c r="L317" s="208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</row>
    <row r="318" spans="1:46" ht="15.75" customHeight="1">
      <c r="A318" s="209"/>
      <c r="B318" s="208"/>
      <c r="C318" s="208"/>
      <c r="D318" s="216"/>
      <c r="E318" s="207"/>
      <c r="F318" s="208"/>
      <c r="G318" s="208"/>
      <c r="H318" s="208"/>
      <c r="I318" s="208"/>
      <c r="J318" s="208"/>
      <c r="K318" s="208"/>
      <c r="L318" s="208"/>
      <c r="M318" s="208"/>
      <c r="N318" s="208"/>
      <c r="O318" s="208"/>
      <c r="P318" s="208"/>
      <c r="Q318" s="208"/>
      <c r="R318" s="208"/>
      <c r="S318" s="208"/>
      <c r="T318" s="208"/>
      <c r="U318" s="208"/>
      <c r="V318" s="208"/>
      <c r="W318" s="208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</row>
    <row r="319" spans="1:46" ht="15.75" customHeight="1">
      <c r="A319" s="209"/>
      <c r="B319" s="208"/>
      <c r="C319" s="208"/>
      <c r="D319" s="216"/>
      <c r="E319" s="207"/>
      <c r="F319" s="208"/>
      <c r="G319" s="208"/>
      <c r="H319" s="208"/>
      <c r="I319" s="208"/>
      <c r="J319" s="208"/>
      <c r="K319" s="208"/>
      <c r="L319" s="208"/>
      <c r="M319" s="208"/>
      <c r="N319" s="208"/>
      <c r="O319" s="208"/>
      <c r="P319" s="208"/>
      <c r="Q319" s="208"/>
      <c r="R319" s="208"/>
      <c r="S319" s="208"/>
      <c r="T319" s="208"/>
      <c r="U319" s="208"/>
      <c r="V319" s="208"/>
      <c r="W319" s="208"/>
      <c r="X319" s="208"/>
      <c r="Y319" s="208"/>
      <c r="Z319" s="208"/>
      <c r="AA319" s="208"/>
      <c r="AB319" s="208"/>
      <c r="AC319" s="208"/>
      <c r="AD319" s="208"/>
      <c r="AE319" s="208"/>
      <c r="AF319" s="208"/>
      <c r="AG319" s="208"/>
      <c r="AH319" s="208"/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  <c r="AT319" s="208"/>
    </row>
    <row r="320" spans="1:46" ht="15.75" customHeight="1">
      <c r="A320" s="209"/>
      <c r="B320" s="208"/>
      <c r="C320" s="208"/>
      <c r="D320" s="216"/>
      <c r="E320" s="207"/>
      <c r="F320" s="208"/>
      <c r="G320" s="208"/>
      <c r="H320" s="208"/>
      <c r="I320" s="208"/>
      <c r="J320" s="208"/>
      <c r="K320" s="208"/>
      <c r="L320" s="208"/>
      <c r="M320" s="208"/>
      <c r="N320" s="208"/>
      <c r="O320" s="208"/>
      <c r="P320" s="208"/>
      <c r="Q320" s="208"/>
      <c r="R320" s="208"/>
      <c r="S320" s="208"/>
      <c r="T320" s="208"/>
      <c r="U320" s="208"/>
      <c r="V320" s="208"/>
      <c r="W320" s="208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/>
      <c r="AH320" s="208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08"/>
    </row>
    <row r="321" spans="1:46" ht="15.75" customHeight="1">
      <c r="A321" s="209"/>
      <c r="B321" s="208"/>
      <c r="C321" s="208"/>
      <c r="D321" s="216"/>
      <c r="E321" s="207"/>
      <c r="F321" s="208"/>
      <c r="G321" s="208"/>
      <c r="H321" s="208"/>
      <c r="I321" s="208"/>
      <c r="J321" s="208"/>
      <c r="K321" s="208"/>
      <c r="L321" s="208"/>
      <c r="M321" s="208"/>
      <c r="N321" s="208"/>
      <c r="O321" s="208"/>
      <c r="P321" s="208"/>
      <c r="Q321" s="208"/>
      <c r="R321" s="208"/>
      <c r="S321" s="208"/>
      <c r="T321" s="208"/>
      <c r="U321" s="208"/>
      <c r="V321" s="208"/>
      <c r="W321" s="208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08"/>
    </row>
    <row r="322" spans="1:46" ht="15.75" customHeight="1">
      <c r="A322" s="209"/>
      <c r="B322" s="208"/>
      <c r="C322" s="208"/>
      <c r="D322" s="216"/>
      <c r="E322" s="207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/>
      <c r="P322" s="208"/>
      <c r="Q322" s="208"/>
      <c r="R322" s="208"/>
      <c r="S322" s="208"/>
      <c r="T322" s="208"/>
      <c r="U322" s="208"/>
      <c r="V322" s="208"/>
      <c r="W322" s="208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</row>
    <row r="323" spans="1:46" ht="15.75" customHeight="1">
      <c r="A323" s="209"/>
      <c r="B323" s="208"/>
      <c r="C323" s="208"/>
      <c r="D323" s="216"/>
      <c r="E323" s="207"/>
      <c r="F323" s="208"/>
      <c r="G323" s="208"/>
      <c r="H323" s="208"/>
      <c r="I323" s="208"/>
      <c r="J323" s="208"/>
      <c r="K323" s="208"/>
      <c r="L323" s="208"/>
      <c r="M323" s="208"/>
      <c r="N323" s="208"/>
      <c r="O323" s="208"/>
      <c r="P323" s="208"/>
      <c r="Q323" s="208"/>
      <c r="R323" s="208"/>
      <c r="S323" s="208"/>
      <c r="T323" s="208"/>
      <c r="U323" s="208"/>
      <c r="V323" s="208"/>
      <c r="W323" s="208"/>
      <c r="X323" s="208"/>
      <c r="Y323" s="208"/>
      <c r="Z323" s="208"/>
      <c r="AA323" s="208"/>
      <c r="AB323" s="208"/>
      <c r="AC323" s="208"/>
      <c r="AD323" s="208"/>
      <c r="AE323" s="208"/>
      <c r="AF323" s="208"/>
      <c r="AG323" s="208"/>
      <c r="AH323" s="208"/>
      <c r="AI323" s="208"/>
      <c r="AJ323" s="208"/>
      <c r="AK323" s="208"/>
      <c r="AL323" s="208"/>
      <c r="AM323" s="208"/>
      <c r="AN323" s="208"/>
      <c r="AO323" s="208"/>
      <c r="AP323" s="208"/>
      <c r="AQ323" s="208"/>
      <c r="AR323" s="208"/>
      <c r="AS323" s="208"/>
      <c r="AT323" s="208"/>
    </row>
    <row r="324" spans="1:46" ht="15.75" customHeight="1">
      <c r="A324" s="209"/>
      <c r="B324" s="208"/>
      <c r="C324" s="208"/>
      <c r="D324" s="216"/>
      <c r="E324" s="207"/>
      <c r="F324" s="208"/>
      <c r="G324" s="208"/>
      <c r="H324" s="208"/>
      <c r="I324" s="208"/>
      <c r="J324" s="208"/>
      <c r="K324" s="208"/>
      <c r="L324" s="208"/>
      <c r="M324" s="208"/>
      <c r="N324" s="208"/>
      <c r="O324" s="208"/>
      <c r="P324" s="208"/>
      <c r="Q324" s="208"/>
      <c r="R324" s="208"/>
      <c r="S324" s="208"/>
      <c r="T324" s="208"/>
      <c r="U324" s="208"/>
      <c r="V324" s="208"/>
      <c r="W324" s="208"/>
      <c r="X324" s="208"/>
      <c r="Y324" s="208"/>
      <c r="Z324" s="208"/>
      <c r="AA324" s="208"/>
      <c r="AB324" s="208"/>
      <c r="AC324" s="208"/>
      <c r="AD324" s="208"/>
      <c r="AE324" s="208"/>
      <c r="AF324" s="208"/>
      <c r="AG324" s="208"/>
      <c r="AH324" s="208"/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  <c r="AT324" s="208"/>
    </row>
    <row r="325" spans="1:46" ht="15.75" customHeight="1">
      <c r="A325" s="209"/>
      <c r="B325" s="208"/>
      <c r="C325" s="208"/>
      <c r="D325" s="216"/>
      <c r="E325" s="207"/>
      <c r="F325" s="208"/>
      <c r="G325" s="208"/>
      <c r="H325" s="208"/>
      <c r="I325" s="208"/>
      <c r="J325" s="208"/>
      <c r="K325" s="208"/>
      <c r="L325" s="208"/>
      <c r="M325" s="208"/>
      <c r="N325" s="208"/>
      <c r="O325" s="208"/>
      <c r="P325" s="208"/>
      <c r="Q325" s="208"/>
      <c r="R325" s="208"/>
      <c r="S325" s="208"/>
      <c r="T325" s="208"/>
      <c r="U325" s="208"/>
      <c r="V325" s="208"/>
      <c r="W325" s="208"/>
      <c r="X325" s="208"/>
      <c r="Y325" s="208"/>
      <c r="Z325" s="208"/>
      <c r="AA325" s="208"/>
      <c r="AB325" s="208"/>
      <c r="AC325" s="208"/>
      <c r="AD325" s="208"/>
      <c r="AE325" s="208"/>
      <c r="AF325" s="208"/>
      <c r="AG325" s="208"/>
      <c r="AH325" s="208"/>
      <c r="AI325" s="208"/>
      <c r="AJ325" s="208"/>
      <c r="AK325" s="208"/>
      <c r="AL325" s="208"/>
      <c r="AM325" s="208"/>
      <c r="AN325" s="208"/>
      <c r="AO325" s="208"/>
      <c r="AP325" s="208"/>
      <c r="AQ325" s="208"/>
      <c r="AR325" s="208"/>
      <c r="AS325" s="208"/>
      <c r="AT325" s="208"/>
    </row>
    <row r="326" spans="1:46" ht="15.75" customHeight="1">
      <c r="A326" s="209"/>
      <c r="B326" s="208"/>
      <c r="C326" s="208"/>
      <c r="D326" s="216"/>
      <c r="E326" s="207"/>
      <c r="F326" s="208"/>
      <c r="G326" s="208"/>
      <c r="H326" s="208"/>
      <c r="I326" s="208"/>
      <c r="J326" s="208"/>
      <c r="K326" s="208"/>
      <c r="L326" s="208"/>
      <c r="M326" s="208"/>
      <c r="N326" s="208"/>
      <c r="O326" s="208"/>
      <c r="P326" s="208"/>
      <c r="Q326" s="208"/>
      <c r="R326" s="208"/>
      <c r="S326" s="208"/>
      <c r="T326" s="208"/>
      <c r="U326" s="208"/>
      <c r="V326" s="208"/>
      <c r="W326" s="208"/>
      <c r="X326" s="208"/>
      <c r="Y326" s="208"/>
      <c r="Z326" s="208"/>
      <c r="AA326" s="208"/>
      <c r="AB326" s="208"/>
      <c r="AC326" s="208"/>
      <c r="AD326" s="208"/>
      <c r="AE326" s="208"/>
      <c r="AF326" s="208"/>
      <c r="AG326" s="208"/>
      <c r="AH326" s="208"/>
      <c r="AI326" s="208"/>
      <c r="AJ326" s="208"/>
      <c r="AK326" s="208"/>
      <c r="AL326" s="208"/>
      <c r="AM326" s="208"/>
      <c r="AN326" s="208"/>
      <c r="AO326" s="208"/>
      <c r="AP326" s="208"/>
      <c r="AQ326" s="208"/>
      <c r="AR326" s="208"/>
      <c r="AS326" s="208"/>
      <c r="AT326" s="208"/>
    </row>
    <row r="327" spans="1:46" ht="15.75" customHeight="1">
      <c r="A327" s="209"/>
      <c r="B327" s="208"/>
      <c r="C327" s="208"/>
      <c r="D327" s="216"/>
      <c r="E327" s="207"/>
      <c r="F327" s="208"/>
      <c r="G327" s="208"/>
      <c r="H327" s="208"/>
      <c r="I327" s="208"/>
      <c r="J327" s="208"/>
      <c r="K327" s="208"/>
      <c r="L327" s="208"/>
      <c r="M327" s="208"/>
      <c r="N327" s="208"/>
      <c r="O327" s="208"/>
      <c r="P327" s="208"/>
      <c r="Q327" s="208"/>
      <c r="R327" s="208"/>
      <c r="S327" s="208"/>
      <c r="T327" s="208"/>
      <c r="U327" s="208"/>
      <c r="V327" s="208"/>
      <c r="W327" s="208"/>
      <c r="X327" s="208"/>
      <c r="Y327" s="208"/>
      <c r="Z327" s="208"/>
      <c r="AA327" s="208"/>
      <c r="AB327" s="208"/>
      <c r="AC327" s="208"/>
      <c r="AD327" s="208"/>
      <c r="AE327" s="208"/>
      <c r="AF327" s="208"/>
      <c r="AG327" s="208"/>
      <c r="AH327" s="208"/>
      <c r="AI327" s="208"/>
      <c r="AJ327" s="208"/>
      <c r="AK327" s="208"/>
      <c r="AL327" s="208"/>
      <c r="AM327" s="208"/>
      <c r="AN327" s="208"/>
      <c r="AO327" s="208"/>
      <c r="AP327" s="208"/>
      <c r="AQ327" s="208"/>
      <c r="AR327" s="208"/>
      <c r="AS327" s="208"/>
      <c r="AT327" s="208"/>
    </row>
    <row r="328" spans="1:46" ht="15.75" customHeight="1">
      <c r="A328" s="209"/>
      <c r="B328" s="208"/>
      <c r="C328" s="208"/>
      <c r="D328" s="216"/>
      <c r="E328" s="207"/>
      <c r="F328" s="208"/>
      <c r="G328" s="208"/>
      <c r="H328" s="208"/>
      <c r="I328" s="208"/>
      <c r="J328" s="208"/>
      <c r="K328" s="208"/>
      <c r="L328" s="208"/>
      <c r="M328" s="208"/>
      <c r="N328" s="208"/>
      <c r="O328" s="208"/>
      <c r="P328" s="208"/>
      <c r="Q328" s="208"/>
      <c r="R328" s="208"/>
      <c r="S328" s="208"/>
      <c r="T328" s="208"/>
      <c r="U328" s="208"/>
      <c r="V328" s="208"/>
      <c r="W328" s="208"/>
      <c r="X328" s="208"/>
      <c r="Y328" s="208"/>
      <c r="Z328" s="208"/>
      <c r="AA328" s="208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</row>
    <row r="329" spans="1:46" ht="15.75" customHeight="1">
      <c r="A329" s="209"/>
      <c r="B329" s="208"/>
      <c r="C329" s="208"/>
      <c r="D329" s="216"/>
      <c r="E329" s="207"/>
      <c r="F329" s="208"/>
      <c r="G329" s="208"/>
      <c r="H329" s="208"/>
      <c r="I329" s="208"/>
      <c r="J329" s="208"/>
      <c r="K329" s="208"/>
      <c r="L329" s="208"/>
      <c r="M329" s="208"/>
      <c r="N329" s="208"/>
      <c r="O329" s="208"/>
      <c r="P329" s="208"/>
      <c r="Q329" s="208"/>
      <c r="R329" s="208"/>
      <c r="S329" s="208"/>
      <c r="T329" s="208"/>
      <c r="U329" s="208"/>
      <c r="V329" s="208"/>
      <c r="W329" s="208"/>
      <c r="X329" s="208"/>
      <c r="Y329" s="208"/>
      <c r="Z329" s="208"/>
      <c r="AA329" s="208"/>
      <c r="AB329" s="208"/>
      <c r="AC329" s="208"/>
      <c r="AD329" s="208"/>
      <c r="AE329" s="208"/>
      <c r="AF329" s="208"/>
      <c r="AG329" s="208"/>
      <c r="AH329" s="208"/>
      <c r="AI329" s="208"/>
      <c r="AJ329" s="208"/>
      <c r="AK329" s="208"/>
      <c r="AL329" s="208"/>
      <c r="AM329" s="208"/>
      <c r="AN329" s="208"/>
      <c r="AO329" s="208"/>
      <c r="AP329" s="208"/>
      <c r="AQ329" s="208"/>
      <c r="AR329" s="208"/>
      <c r="AS329" s="208"/>
      <c r="AT329" s="208"/>
    </row>
    <row r="330" spans="1:46" ht="15.75" customHeight="1">
      <c r="A330" s="209"/>
      <c r="B330" s="208"/>
      <c r="C330" s="208"/>
      <c r="D330" s="216"/>
      <c r="E330" s="207"/>
      <c r="F330" s="208"/>
      <c r="G330" s="208"/>
      <c r="H330" s="208"/>
      <c r="I330" s="208"/>
      <c r="J330" s="208"/>
      <c r="K330" s="208"/>
      <c r="L330" s="208"/>
      <c r="M330" s="208"/>
      <c r="N330" s="208"/>
      <c r="O330" s="208"/>
      <c r="P330" s="208"/>
      <c r="Q330" s="208"/>
      <c r="R330" s="208"/>
      <c r="S330" s="208"/>
      <c r="T330" s="208"/>
      <c r="U330" s="208"/>
      <c r="V330" s="208"/>
      <c r="W330" s="208"/>
      <c r="X330" s="208"/>
      <c r="Y330" s="208"/>
      <c r="Z330" s="208"/>
      <c r="AA330" s="208"/>
      <c r="AB330" s="208"/>
      <c r="AC330" s="208"/>
      <c r="AD330" s="208"/>
      <c r="AE330" s="208"/>
      <c r="AF330" s="208"/>
      <c r="AG330" s="208"/>
      <c r="AH330" s="208"/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  <c r="AT330" s="208"/>
    </row>
    <row r="331" spans="1:46" ht="15.75" customHeight="1">
      <c r="A331" s="209"/>
      <c r="B331" s="208"/>
      <c r="C331" s="208"/>
      <c r="D331" s="216"/>
      <c r="E331" s="207"/>
      <c r="F331" s="208"/>
      <c r="G331" s="208"/>
      <c r="H331" s="208"/>
      <c r="I331" s="208"/>
      <c r="J331" s="208"/>
      <c r="K331" s="208"/>
      <c r="L331" s="208"/>
      <c r="M331" s="208"/>
      <c r="N331" s="208"/>
      <c r="O331" s="208"/>
      <c r="P331" s="208"/>
      <c r="Q331" s="208"/>
      <c r="R331" s="208"/>
      <c r="S331" s="208"/>
      <c r="T331" s="208"/>
      <c r="U331" s="208"/>
      <c r="V331" s="208"/>
      <c r="W331" s="208"/>
      <c r="X331" s="208"/>
      <c r="Y331" s="208"/>
      <c r="Z331" s="208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08"/>
    </row>
    <row r="332" spans="1:46" ht="15.75" customHeight="1">
      <c r="A332" s="209"/>
      <c r="B332" s="208"/>
      <c r="C332" s="208"/>
      <c r="D332" s="216"/>
      <c r="E332" s="207"/>
      <c r="F332" s="208"/>
      <c r="G332" s="208"/>
      <c r="H332" s="208"/>
      <c r="I332" s="208"/>
      <c r="J332" s="208"/>
      <c r="K332" s="208"/>
      <c r="L332" s="208"/>
      <c r="M332" s="208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</row>
    <row r="333" spans="1:46" ht="15.75" customHeight="1">
      <c r="A333" s="209"/>
      <c r="B333" s="208"/>
      <c r="C333" s="208"/>
      <c r="D333" s="216"/>
      <c r="E333" s="207"/>
      <c r="F333" s="208"/>
      <c r="G333" s="208"/>
      <c r="H333" s="208"/>
      <c r="I333" s="208"/>
      <c r="J333" s="208"/>
      <c r="K333" s="208"/>
      <c r="L333" s="208"/>
      <c r="M333" s="208"/>
      <c r="N333" s="208"/>
      <c r="O333" s="208"/>
      <c r="P333" s="20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/>
      <c r="AH333" s="208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</row>
    <row r="334" spans="1:46" ht="15.75" customHeight="1">
      <c r="A334" s="209"/>
      <c r="B334" s="208"/>
      <c r="C334" s="208"/>
      <c r="D334" s="216"/>
      <c r="E334" s="207"/>
      <c r="F334" s="208"/>
      <c r="G334" s="208"/>
      <c r="H334" s="208"/>
      <c r="I334" s="208"/>
      <c r="J334" s="208"/>
      <c r="K334" s="208"/>
      <c r="L334" s="208"/>
      <c r="M334" s="208"/>
      <c r="N334" s="208"/>
      <c r="O334" s="208"/>
      <c r="P334" s="208"/>
      <c r="Q334" s="208"/>
      <c r="R334" s="208"/>
      <c r="S334" s="208"/>
      <c r="T334" s="208"/>
      <c r="U334" s="208"/>
      <c r="V334" s="208"/>
      <c r="W334" s="208"/>
      <c r="X334" s="208"/>
      <c r="Y334" s="208"/>
      <c r="Z334" s="208"/>
      <c r="AA334" s="208"/>
      <c r="AB334" s="208"/>
      <c r="AC334" s="208"/>
      <c r="AD334" s="208"/>
      <c r="AE334" s="208"/>
      <c r="AF334" s="208"/>
      <c r="AG334" s="208"/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</row>
    <row r="335" spans="1:46" ht="15.75" customHeight="1">
      <c r="A335" s="209"/>
      <c r="B335" s="208"/>
      <c r="C335" s="208"/>
      <c r="D335" s="216"/>
      <c r="E335" s="207"/>
      <c r="F335" s="208"/>
      <c r="G335" s="208"/>
      <c r="H335" s="208"/>
      <c r="I335" s="208"/>
      <c r="J335" s="208"/>
      <c r="K335" s="208"/>
      <c r="L335" s="208"/>
      <c r="M335" s="208"/>
      <c r="N335" s="208"/>
      <c r="O335" s="208"/>
      <c r="P335" s="208"/>
      <c r="Q335" s="208"/>
      <c r="R335" s="208"/>
      <c r="S335" s="208"/>
      <c r="T335" s="208"/>
      <c r="U335" s="208"/>
      <c r="V335" s="208"/>
      <c r="W335" s="208"/>
      <c r="X335" s="208"/>
      <c r="Y335" s="208"/>
      <c r="Z335" s="208"/>
      <c r="AA335" s="208"/>
      <c r="AB335" s="208"/>
      <c r="AC335" s="208"/>
      <c r="AD335" s="208"/>
      <c r="AE335" s="208"/>
      <c r="AF335" s="208"/>
      <c r="AG335" s="208"/>
      <c r="AH335" s="208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</row>
    <row r="336" spans="1:46" ht="15.75" customHeight="1">
      <c r="A336" s="209"/>
      <c r="B336" s="208"/>
      <c r="C336" s="208"/>
      <c r="D336" s="216"/>
      <c r="E336" s="207"/>
      <c r="F336" s="208"/>
      <c r="G336" s="208"/>
      <c r="H336" s="208"/>
      <c r="I336" s="208"/>
      <c r="J336" s="208"/>
      <c r="K336" s="208"/>
      <c r="L336" s="208"/>
      <c r="M336" s="208"/>
      <c r="N336" s="208"/>
      <c r="O336" s="208"/>
      <c r="P336" s="208"/>
      <c r="Q336" s="208"/>
      <c r="R336" s="208"/>
      <c r="S336" s="208"/>
      <c r="T336" s="208"/>
      <c r="U336" s="208"/>
      <c r="V336" s="208"/>
      <c r="W336" s="208"/>
      <c r="X336" s="208"/>
      <c r="Y336" s="208"/>
      <c r="Z336" s="208"/>
      <c r="AA336" s="208"/>
      <c r="AB336" s="208"/>
      <c r="AC336" s="208"/>
      <c r="AD336" s="208"/>
      <c r="AE336" s="208"/>
      <c r="AF336" s="208"/>
      <c r="AG336" s="208"/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</row>
    <row r="337" spans="1:46" ht="15.75" customHeight="1">
      <c r="A337" s="209"/>
      <c r="B337" s="208"/>
      <c r="C337" s="208"/>
      <c r="D337" s="216"/>
      <c r="E337" s="207"/>
      <c r="F337" s="208"/>
      <c r="G337" s="208"/>
      <c r="H337" s="208"/>
      <c r="I337" s="208"/>
      <c r="J337" s="208"/>
      <c r="K337" s="208"/>
      <c r="L337" s="208"/>
      <c r="M337" s="208"/>
      <c r="N337" s="208"/>
      <c r="O337" s="208"/>
      <c r="P337" s="208"/>
      <c r="Q337" s="208"/>
      <c r="R337" s="208"/>
      <c r="S337" s="208"/>
      <c r="T337" s="208"/>
      <c r="U337" s="208"/>
      <c r="V337" s="208"/>
      <c r="W337" s="208"/>
      <c r="X337" s="208"/>
      <c r="Y337" s="208"/>
      <c r="Z337" s="208"/>
      <c r="AA337" s="208"/>
      <c r="AB337" s="208"/>
      <c r="AC337" s="208"/>
      <c r="AD337" s="208"/>
      <c r="AE337" s="208"/>
      <c r="AF337" s="208"/>
      <c r="AG337" s="208"/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</row>
    <row r="338" spans="1:46" ht="15.75" customHeight="1">
      <c r="A338" s="209"/>
      <c r="B338" s="208"/>
      <c r="C338" s="208"/>
      <c r="D338" s="216"/>
      <c r="E338" s="207"/>
      <c r="F338" s="208"/>
      <c r="G338" s="208"/>
      <c r="H338" s="208"/>
      <c r="I338" s="208"/>
      <c r="J338" s="208"/>
      <c r="K338" s="208"/>
      <c r="L338" s="208"/>
      <c r="M338" s="208"/>
      <c r="N338" s="208"/>
      <c r="O338" s="208"/>
      <c r="P338" s="208"/>
      <c r="Q338" s="208"/>
      <c r="R338" s="208"/>
      <c r="S338" s="208"/>
      <c r="T338" s="208"/>
      <c r="U338" s="208"/>
      <c r="V338" s="208"/>
      <c r="W338" s="208"/>
      <c r="X338" s="208"/>
      <c r="Y338" s="208"/>
      <c r="Z338" s="208"/>
      <c r="AA338" s="208"/>
      <c r="AB338" s="208"/>
      <c r="AC338" s="208"/>
      <c r="AD338" s="208"/>
      <c r="AE338" s="208"/>
      <c r="AF338" s="208"/>
      <c r="AG338" s="208"/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</row>
    <row r="339" spans="1:46" ht="15.75" customHeight="1">
      <c r="A339" s="209"/>
      <c r="B339" s="208"/>
      <c r="C339" s="208"/>
      <c r="D339" s="216"/>
      <c r="E339" s="207"/>
      <c r="F339" s="208"/>
      <c r="G339" s="208"/>
      <c r="H339" s="208"/>
      <c r="I339" s="208"/>
      <c r="J339" s="208"/>
      <c r="K339" s="208"/>
      <c r="L339" s="208"/>
      <c r="M339" s="208"/>
      <c r="N339" s="208"/>
      <c r="O339" s="208"/>
      <c r="P339" s="208"/>
      <c r="Q339" s="208"/>
      <c r="R339" s="208"/>
      <c r="S339" s="208"/>
      <c r="T339" s="208"/>
      <c r="U339" s="208"/>
      <c r="V339" s="208"/>
      <c r="W339" s="208"/>
      <c r="X339" s="208"/>
      <c r="Y339" s="208"/>
      <c r="Z339" s="208"/>
      <c r="AA339" s="208"/>
      <c r="AB339" s="208"/>
      <c r="AC339" s="208"/>
      <c r="AD339" s="208"/>
      <c r="AE339" s="208"/>
      <c r="AF339" s="208"/>
      <c r="AG339" s="208"/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</row>
    <row r="340" spans="1:46" ht="15.75" customHeight="1">
      <c r="A340" s="209"/>
      <c r="B340" s="208"/>
      <c r="C340" s="208"/>
      <c r="D340" s="216"/>
      <c r="E340" s="207"/>
      <c r="F340" s="208"/>
      <c r="G340" s="208"/>
      <c r="H340" s="208"/>
      <c r="I340" s="208"/>
      <c r="J340" s="208"/>
      <c r="K340" s="208"/>
      <c r="L340" s="208"/>
      <c r="M340" s="208"/>
      <c r="N340" s="208"/>
      <c r="O340" s="208"/>
      <c r="P340" s="208"/>
      <c r="Q340" s="208"/>
      <c r="R340" s="208"/>
      <c r="S340" s="208"/>
      <c r="T340" s="208"/>
      <c r="U340" s="208"/>
      <c r="V340" s="208"/>
      <c r="W340" s="208"/>
      <c r="X340" s="208"/>
      <c r="Y340" s="208"/>
      <c r="Z340" s="208"/>
      <c r="AA340" s="208"/>
      <c r="AB340" s="208"/>
      <c r="AC340" s="208"/>
      <c r="AD340" s="208"/>
      <c r="AE340" s="208"/>
      <c r="AF340" s="208"/>
      <c r="AG340" s="208"/>
      <c r="AH340" s="208"/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  <c r="AT340" s="208"/>
    </row>
    <row r="341" spans="1:46" ht="15.75" customHeight="1">
      <c r="A341" s="209"/>
      <c r="B341" s="208"/>
      <c r="C341" s="208"/>
      <c r="D341" s="216"/>
      <c r="E341" s="207"/>
      <c r="F341" s="208"/>
      <c r="G341" s="208"/>
      <c r="H341" s="208"/>
      <c r="I341" s="208"/>
      <c r="J341" s="208"/>
      <c r="K341" s="208"/>
      <c r="L341" s="208"/>
      <c r="M341" s="208"/>
      <c r="N341" s="208"/>
      <c r="O341" s="208"/>
      <c r="P341" s="208"/>
      <c r="Q341" s="208"/>
      <c r="R341" s="208"/>
      <c r="S341" s="208"/>
      <c r="T341" s="208"/>
      <c r="U341" s="208"/>
      <c r="V341" s="208"/>
      <c r="W341" s="208"/>
      <c r="X341" s="208"/>
      <c r="Y341" s="208"/>
      <c r="Z341" s="208"/>
      <c r="AA341" s="208"/>
      <c r="AB341" s="208"/>
      <c r="AC341" s="208"/>
      <c r="AD341" s="208"/>
      <c r="AE341" s="208"/>
      <c r="AF341" s="208"/>
      <c r="AG341" s="208"/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08"/>
    </row>
    <row r="342" spans="1:46" ht="15.75" customHeight="1">
      <c r="A342" s="209"/>
      <c r="B342" s="208"/>
      <c r="C342" s="208"/>
      <c r="D342" s="216"/>
      <c r="E342" s="207"/>
      <c r="F342" s="208"/>
      <c r="G342" s="208"/>
      <c r="H342" s="208"/>
      <c r="I342" s="208"/>
      <c r="J342" s="208"/>
      <c r="K342" s="208"/>
      <c r="L342" s="208"/>
      <c r="M342" s="208"/>
      <c r="N342" s="208"/>
      <c r="O342" s="208"/>
      <c r="P342" s="208"/>
      <c r="Q342" s="208"/>
      <c r="R342" s="208"/>
      <c r="S342" s="208"/>
      <c r="T342" s="208"/>
      <c r="U342" s="208"/>
      <c r="V342" s="208"/>
      <c r="W342" s="208"/>
      <c r="X342" s="208"/>
      <c r="Y342" s="208"/>
      <c r="Z342" s="208"/>
      <c r="AA342" s="208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08"/>
    </row>
    <row r="343" spans="1:46" ht="15.75" customHeight="1">
      <c r="A343" s="209"/>
      <c r="B343" s="208"/>
      <c r="C343" s="208"/>
      <c r="D343" s="216"/>
      <c r="E343" s="207"/>
      <c r="F343" s="208"/>
      <c r="G343" s="208"/>
      <c r="H343" s="208"/>
      <c r="I343" s="208"/>
      <c r="J343" s="208"/>
      <c r="K343" s="208"/>
      <c r="L343" s="208"/>
      <c r="M343" s="208"/>
      <c r="N343" s="208"/>
      <c r="O343" s="208"/>
      <c r="P343" s="208"/>
      <c r="Q343" s="208"/>
      <c r="R343" s="208"/>
      <c r="S343" s="208"/>
      <c r="T343" s="208"/>
      <c r="U343" s="208"/>
      <c r="V343" s="208"/>
      <c r="W343" s="208"/>
      <c r="X343" s="208"/>
      <c r="Y343" s="208"/>
      <c r="Z343" s="208"/>
      <c r="AA343" s="208"/>
      <c r="AB343" s="208"/>
      <c r="AC343" s="208"/>
      <c r="AD343" s="208"/>
      <c r="AE343" s="208"/>
      <c r="AF343" s="208"/>
      <c r="AG343" s="208"/>
      <c r="AH343" s="208"/>
      <c r="AI343" s="208"/>
      <c r="AJ343" s="208"/>
      <c r="AK343" s="208"/>
      <c r="AL343" s="208"/>
      <c r="AM343" s="208"/>
      <c r="AN343" s="208"/>
      <c r="AO343" s="208"/>
      <c r="AP343" s="208"/>
      <c r="AQ343" s="208"/>
      <c r="AR343" s="208"/>
      <c r="AS343" s="208"/>
      <c r="AT343" s="208"/>
    </row>
    <row r="344" spans="1:46" ht="15.75" customHeight="1">
      <c r="A344" s="209"/>
      <c r="B344" s="208"/>
      <c r="C344" s="208"/>
      <c r="D344" s="216"/>
      <c r="E344" s="207"/>
      <c r="F344" s="208"/>
      <c r="G344" s="208"/>
      <c r="H344" s="208"/>
      <c r="I344" s="208"/>
      <c r="J344" s="208"/>
      <c r="K344" s="208"/>
      <c r="L344" s="208"/>
      <c r="M344" s="208"/>
      <c r="N344" s="208"/>
      <c r="O344" s="208"/>
      <c r="P344" s="208"/>
      <c r="Q344" s="208"/>
      <c r="R344" s="208"/>
      <c r="S344" s="208"/>
      <c r="T344" s="208"/>
      <c r="U344" s="208"/>
      <c r="V344" s="208"/>
      <c r="W344" s="208"/>
      <c r="X344" s="208"/>
      <c r="Y344" s="208"/>
      <c r="Z344" s="208"/>
      <c r="AA344" s="208"/>
      <c r="AB344" s="208"/>
      <c r="AC344" s="208"/>
      <c r="AD344" s="208"/>
      <c r="AE344" s="208"/>
      <c r="AF344" s="208"/>
      <c r="AG344" s="208"/>
      <c r="AH344" s="208"/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  <c r="AT344" s="208"/>
    </row>
    <row r="345" spans="1:46" ht="15.75" customHeight="1">
      <c r="A345" s="209"/>
      <c r="B345" s="208"/>
      <c r="C345" s="208"/>
      <c r="D345" s="216"/>
      <c r="E345" s="207"/>
      <c r="F345" s="208"/>
      <c r="G345" s="208"/>
      <c r="H345" s="208"/>
      <c r="I345" s="208"/>
      <c r="J345" s="208"/>
      <c r="K345" s="208"/>
      <c r="L345" s="208"/>
      <c r="M345" s="208"/>
      <c r="N345" s="208"/>
      <c r="O345" s="208"/>
      <c r="P345" s="208"/>
      <c r="Q345" s="208"/>
      <c r="R345" s="208"/>
      <c r="S345" s="208"/>
      <c r="T345" s="208"/>
      <c r="U345" s="208"/>
      <c r="V345" s="208"/>
      <c r="W345" s="208"/>
      <c r="X345" s="208"/>
      <c r="Y345" s="208"/>
      <c r="Z345" s="208"/>
      <c r="AA345" s="208"/>
      <c r="AB345" s="208"/>
      <c r="AC345" s="208"/>
      <c r="AD345" s="208"/>
      <c r="AE345" s="208"/>
      <c r="AF345" s="208"/>
      <c r="AG345" s="208"/>
      <c r="AH345" s="208"/>
      <c r="AI345" s="208"/>
      <c r="AJ345" s="208"/>
      <c r="AK345" s="208"/>
      <c r="AL345" s="208"/>
      <c r="AM345" s="208"/>
      <c r="AN345" s="208"/>
      <c r="AO345" s="208"/>
      <c r="AP345" s="208"/>
      <c r="AQ345" s="208"/>
      <c r="AR345" s="208"/>
      <c r="AS345" s="208"/>
      <c r="AT345" s="208"/>
    </row>
    <row r="346" spans="1:46" ht="15.75" customHeight="1">
      <c r="A346" s="209"/>
      <c r="B346" s="208"/>
      <c r="C346" s="208"/>
      <c r="D346" s="216"/>
      <c r="E346" s="207"/>
      <c r="F346" s="208"/>
      <c r="G346" s="208"/>
      <c r="H346" s="208"/>
      <c r="I346" s="208"/>
      <c r="J346" s="208"/>
      <c r="K346" s="208"/>
      <c r="L346" s="208"/>
      <c r="M346" s="208"/>
      <c r="N346" s="208"/>
      <c r="O346" s="208"/>
      <c r="P346" s="208"/>
      <c r="Q346" s="208"/>
      <c r="R346" s="208"/>
      <c r="S346" s="208"/>
      <c r="T346" s="208"/>
      <c r="U346" s="208"/>
      <c r="V346" s="208"/>
      <c r="W346" s="208"/>
      <c r="X346" s="208"/>
      <c r="Y346" s="208"/>
      <c r="Z346" s="208"/>
      <c r="AA346" s="208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  <c r="AT346" s="208"/>
    </row>
    <row r="347" spans="1:46" ht="15.75" customHeight="1">
      <c r="A347" s="209"/>
      <c r="B347" s="208"/>
      <c r="C347" s="208"/>
      <c r="D347" s="216"/>
      <c r="E347" s="207"/>
      <c r="F347" s="208"/>
      <c r="G347" s="208"/>
      <c r="H347" s="208"/>
      <c r="I347" s="208"/>
      <c r="J347" s="208"/>
      <c r="K347" s="208"/>
      <c r="L347" s="208"/>
      <c r="M347" s="208"/>
      <c r="N347" s="208"/>
      <c r="O347" s="208"/>
      <c r="P347" s="208"/>
      <c r="Q347" s="208"/>
      <c r="R347" s="208"/>
      <c r="S347" s="208"/>
      <c r="T347" s="208"/>
      <c r="U347" s="208"/>
      <c r="V347" s="208"/>
      <c r="W347" s="208"/>
      <c r="X347" s="208"/>
      <c r="Y347" s="208"/>
      <c r="Z347" s="208"/>
      <c r="AA347" s="208"/>
      <c r="AB347" s="208"/>
      <c r="AC347" s="208"/>
      <c r="AD347" s="208"/>
      <c r="AE347" s="208"/>
      <c r="AF347" s="208"/>
      <c r="AG347" s="208"/>
      <c r="AH347" s="208"/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  <c r="AT347" s="208"/>
    </row>
    <row r="348" spans="1:46" ht="15.75" customHeight="1">
      <c r="A348" s="209"/>
      <c r="B348" s="208"/>
      <c r="C348" s="208"/>
      <c r="D348" s="216"/>
      <c r="E348" s="207"/>
      <c r="F348" s="208"/>
      <c r="G348" s="208"/>
      <c r="H348" s="208"/>
      <c r="I348" s="208"/>
      <c r="J348" s="208"/>
      <c r="K348" s="208"/>
      <c r="L348" s="208"/>
      <c r="M348" s="208"/>
      <c r="N348" s="208"/>
      <c r="O348" s="208"/>
      <c r="P348" s="208"/>
      <c r="Q348" s="208"/>
      <c r="R348" s="208"/>
      <c r="S348" s="208"/>
      <c r="T348" s="208"/>
      <c r="U348" s="208"/>
      <c r="V348" s="208"/>
      <c r="W348" s="208"/>
      <c r="X348" s="208"/>
      <c r="Y348" s="208"/>
      <c r="Z348" s="208"/>
      <c r="AA348" s="208"/>
      <c r="AB348" s="208"/>
      <c r="AC348" s="208"/>
      <c r="AD348" s="208"/>
      <c r="AE348" s="208"/>
      <c r="AF348" s="208"/>
      <c r="AG348" s="208"/>
      <c r="AH348" s="208"/>
      <c r="AI348" s="208"/>
      <c r="AJ348" s="208"/>
      <c r="AK348" s="208"/>
      <c r="AL348" s="208"/>
      <c r="AM348" s="208"/>
      <c r="AN348" s="208"/>
      <c r="AO348" s="208"/>
      <c r="AP348" s="208"/>
      <c r="AQ348" s="208"/>
      <c r="AR348" s="208"/>
      <c r="AS348" s="208"/>
      <c r="AT348" s="208"/>
    </row>
    <row r="349" spans="1:46" ht="15.75" customHeight="1">
      <c r="A349" s="209"/>
      <c r="B349" s="208"/>
      <c r="C349" s="208"/>
      <c r="D349" s="216"/>
      <c r="E349" s="207"/>
      <c r="F349" s="208"/>
      <c r="G349" s="208"/>
      <c r="H349" s="208"/>
      <c r="I349" s="208"/>
      <c r="J349" s="208"/>
      <c r="K349" s="208"/>
      <c r="L349" s="208"/>
      <c r="M349" s="208"/>
      <c r="N349" s="208"/>
      <c r="O349" s="208"/>
      <c r="P349" s="208"/>
      <c r="Q349" s="208"/>
      <c r="R349" s="208"/>
      <c r="S349" s="208"/>
      <c r="T349" s="208"/>
      <c r="U349" s="208"/>
      <c r="V349" s="208"/>
      <c r="W349" s="208"/>
      <c r="X349" s="208"/>
      <c r="Y349" s="208"/>
      <c r="Z349" s="208"/>
      <c r="AA349" s="208"/>
      <c r="AB349" s="208"/>
      <c r="AC349" s="208"/>
      <c r="AD349" s="208"/>
      <c r="AE349" s="208"/>
      <c r="AF349" s="208"/>
      <c r="AG349" s="208"/>
      <c r="AH349" s="208"/>
      <c r="AI349" s="208"/>
      <c r="AJ349" s="208"/>
      <c r="AK349" s="208"/>
      <c r="AL349" s="208"/>
      <c r="AM349" s="208"/>
      <c r="AN349" s="208"/>
      <c r="AO349" s="208"/>
      <c r="AP349" s="208"/>
      <c r="AQ349" s="208"/>
      <c r="AR349" s="208"/>
      <c r="AS349" s="208"/>
      <c r="AT349" s="208"/>
    </row>
    <row r="350" spans="1:46" ht="15.75" customHeight="1">
      <c r="A350" s="209"/>
      <c r="B350" s="208"/>
      <c r="C350" s="208"/>
      <c r="D350" s="216"/>
      <c r="E350" s="207"/>
      <c r="F350" s="208"/>
      <c r="G350" s="208"/>
      <c r="H350" s="208"/>
      <c r="I350" s="208"/>
      <c r="J350" s="208"/>
      <c r="K350" s="208"/>
      <c r="L350" s="208"/>
      <c r="M350" s="208"/>
      <c r="N350" s="208"/>
      <c r="O350" s="208"/>
      <c r="P350" s="208"/>
      <c r="Q350" s="208"/>
      <c r="R350" s="208"/>
      <c r="S350" s="208"/>
      <c r="T350" s="208"/>
      <c r="U350" s="208"/>
      <c r="V350" s="208"/>
      <c r="W350" s="208"/>
      <c r="X350" s="208"/>
      <c r="Y350" s="208"/>
      <c r="Z350" s="208"/>
      <c r="AA350" s="208"/>
      <c r="AB350" s="208"/>
      <c r="AC350" s="208"/>
      <c r="AD350" s="208"/>
      <c r="AE350" s="208"/>
      <c r="AF350" s="208"/>
      <c r="AG350" s="208"/>
      <c r="AH350" s="208"/>
      <c r="AI350" s="208"/>
      <c r="AJ350" s="208"/>
      <c r="AK350" s="208"/>
      <c r="AL350" s="208"/>
      <c r="AM350" s="208"/>
      <c r="AN350" s="208"/>
      <c r="AO350" s="208"/>
      <c r="AP350" s="208"/>
      <c r="AQ350" s="208"/>
      <c r="AR350" s="208"/>
      <c r="AS350" s="208"/>
      <c r="AT350" s="208"/>
    </row>
    <row r="351" spans="1:46" ht="15.75" customHeight="1">
      <c r="A351" s="209"/>
      <c r="B351" s="208"/>
      <c r="C351" s="208"/>
      <c r="D351" s="216"/>
      <c r="E351" s="207"/>
      <c r="F351" s="208"/>
      <c r="G351" s="208"/>
      <c r="H351" s="208"/>
      <c r="I351" s="208"/>
      <c r="J351" s="208"/>
      <c r="K351" s="208"/>
      <c r="L351" s="208"/>
      <c r="M351" s="208"/>
      <c r="N351" s="208"/>
      <c r="O351" s="208"/>
      <c r="P351" s="208"/>
      <c r="Q351" s="208"/>
      <c r="R351" s="208"/>
      <c r="S351" s="208"/>
      <c r="T351" s="208"/>
      <c r="U351" s="208"/>
      <c r="V351" s="208"/>
      <c r="W351" s="208"/>
      <c r="X351" s="208"/>
      <c r="Y351" s="208"/>
      <c r="Z351" s="208"/>
      <c r="AA351" s="208"/>
      <c r="AB351" s="208"/>
      <c r="AC351" s="208"/>
      <c r="AD351" s="208"/>
      <c r="AE351" s="208"/>
      <c r="AF351" s="208"/>
      <c r="AG351" s="208"/>
      <c r="AH351" s="208"/>
      <c r="AI351" s="208"/>
      <c r="AJ351" s="208"/>
      <c r="AK351" s="208"/>
      <c r="AL351" s="208"/>
      <c r="AM351" s="208"/>
      <c r="AN351" s="208"/>
      <c r="AO351" s="208"/>
      <c r="AP351" s="208"/>
      <c r="AQ351" s="208"/>
      <c r="AR351" s="208"/>
      <c r="AS351" s="208"/>
      <c r="AT351" s="208"/>
    </row>
    <row r="352" spans="1:46" ht="15.75" customHeight="1">
      <c r="A352" s="209"/>
      <c r="B352" s="208"/>
      <c r="C352" s="208"/>
      <c r="D352" s="216"/>
      <c r="E352" s="207"/>
      <c r="F352" s="208"/>
      <c r="G352" s="208"/>
      <c r="H352" s="208"/>
      <c r="I352" s="208"/>
      <c r="J352" s="208"/>
      <c r="K352" s="208"/>
      <c r="L352" s="208"/>
      <c r="M352" s="208"/>
      <c r="N352" s="208"/>
      <c r="O352" s="208"/>
      <c r="P352" s="208"/>
      <c r="Q352" s="208"/>
      <c r="R352" s="208"/>
      <c r="S352" s="208"/>
      <c r="T352" s="208"/>
      <c r="U352" s="208"/>
      <c r="V352" s="208"/>
      <c r="W352" s="208"/>
      <c r="X352" s="208"/>
      <c r="Y352" s="208"/>
      <c r="Z352" s="208"/>
      <c r="AA352" s="208"/>
      <c r="AB352" s="208"/>
      <c r="AC352" s="208"/>
      <c r="AD352" s="208"/>
      <c r="AE352" s="208"/>
      <c r="AF352" s="208"/>
      <c r="AG352" s="208"/>
      <c r="AH352" s="208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  <c r="AT352" s="208"/>
    </row>
    <row r="353" spans="1:46" ht="15.75" customHeight="1">
      <c r="A353" s="209"/>
      <c r="B353" s="208"/>
      <c r="C353" s="208"/>
      <c r="D353" s="216"/>
      <c r="E353" s="207"/>
      <c r="F353" s="208"/>
      <c r="G353" s="208"/>
      <c r="H353" s="208"/>
      <c r="I353" s="208"/>
      <c r="J353" s="208"/>
      <c r="K353" s="208"/>
      <c r="L353" s="208"/>
      <c r="M353" s="208"/>
      <c r="N353" s="208"/>
      <c r="O353" s="208"/>
      <c r="P353" s="208"/>
      <c r="Q353" s="208"/>
      <c r="R353" s="208"/>
      <c r="S353" s="208"/>
      <c r="T353" s="208"/>
      <c r="U353" s="208"/>
      <c r="V353" s="208"/>
      <c r="W353" s="208"/>
      <c r="X353" s="208"/>
      <c r="Y353" s="208"/>
      <c r="Z353" s="208"/>
      <c r="AA353" s="208"/>
      <c r="AB353" s="208"/>
      <c r="AC353" s="208"/>
      <c r="AD353" s="208"/>
      <c r="AE353" s="208"/>
      <c r="AF353" s="208"/>
      <c r="AG353" s="208"/>
      <c r="AH353" s="208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08"/>
    </row>
    <row r="354" spans="1:46" ht="15.75" customHeight="1">
      <c r="A354" s="209"/>
      <c r="B354" s="208"/>
      <c r="C354" s="208"/>
      <c r="D354" s="216"/>
      <c r="E354" s="207"/>
      <c r="F354" s="208"/>
      <c r="G354" s="208"/>
      <c r="H354" s="208"/>
      <c r="I354" s="208"/>
      <c r="J354" s="208"/>
      <c r="K354" s="208"/>
      <c r="L354" s="208"/>
      <c r="M354" s="208"/>
      <c r="N354" s="208"/>
      <c r="O354" s="208"/>
      <c r="P354" s="208"/>
      <c r="Q354" s="208"/>
      <c r="R354" s="208"/>
      <c r="S354" s="208"/>
      <c r="T354" s="208"/>
      <c r="U354" s="208"/>
      <c r="V354" s="208"/>
      <c r="W354" s="208"/>
      <c r="X354" s="208"/>
      <c r="Y354" s="208"/>
      <c r="Z354" s="208"/>
      <c r="AA354" s="208"/>
      <c r="AB354" s="208"/>
      <c r="AC354" s="208"/>
      <c r="AD354" s="208"/>
      <c r="AE354" s="208"/>
      <c r="AF354" s="208"/>
      <c r="AG354" s="208"/>
      <c r="AH354" s="208"/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  <c r="AT354" s="208"/>
    </row>
    <row r="355" spans="1:46" ht="15.75" customHeight="1">
      <c r="A355" s="209"/>
      <c r="B355" s="208"/>
      <c r="C355" s="208"/>
      <c r="D355" s="216"/>
      <c r="E355" s="207"/>
      <c r="F355" s="208"/>
      <c r="G355" s="208"/>
      <c r="H355" s="208"/>
      <c r="I355" s="208"/>
      <c r="J355" s="208"/>
      <c r="K355" s="208"/>
      <c r="L355" s="208"/>
      <c r="M355" s="208"/>
      <c r="N355" s="208"/>
      <c r="O355" s="208"/>
      <c r="P355" s="208"/>
      <c r="Q355" s="208"/>
      <c r="R355" s="208"/>
      <c r="S355" s="208"/>
      <c r="T355" s="208"/>
      <c r="U355" s="208"/>
      <c r="V355" s="208"/>
      <c r="W355" s="208"/>
      <c r="X355" s="208"/>
      <c r="Y355" s="208"/>
      <c r="Z355" s="208"/>
      <c r="AA355" s="208"/>
      <c r="AB355" s="208"/>
      <c r="AC355" s="208"/>
      <c r="AD355" s="208"/>
      <c r="AE355" s="208"/>
      <c r="AF355" s="208"/>
      <c r="AG355" s="208"/>
      <c r="AH355" s="208"/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08"/>
    </row>
    <row r="356" spans="1:46" ht="15.75" customHeight="1">
      <c r="A356" s="209"/>
      <c r="B356" s="208"/>
      <c r="C356" s="208"/>
      <c r="D356" s="216"/>
      <c r="E356" s="207"/>
      <c r="F356" s="208"/>
      <c r="G356" s="208"/>
      <c r="H356" s="208"/>
      <c r="I356" s="208"/>
      <c r="J356" s="208"/>
      <c r="K356" s="208"/>
      <c r="L356" s="208"/>
      <c r="M356" s="208"/>
      <c r="N356" s="208"/>
      <c r="O356" s="208"/>
      <c r="P356" s="208"/>
      <c r="Q356" s="208"/>
      <c r="R356" s="208"/>
      <c r="S356" s="208"/>
      <c r="T356" s="208"/>
      <c r="U356" s="208"/>
      <c r="V356" s="208"/>
      <c r="W356" s="208"/>
      <c r="X356" s="208"/>
      <c r="Y356" s="208"/>
      <c r="Z356" s="208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</row>
    <row r="357" spans="1:46" ht="15.75" customHeight="1">
      <c r="A357" s="209"/>
      <c r="B357" s="208"/>
      <c r="C357" s="208"/>
      <c r="D357" s="216"/>
      <c r="E357" s="207"/>
      <c r="F357" s="208"/>
      <c r="G357" s="208"/>
      <c r="H357" s="208"/>
      <c r="I357" s="208"/>
      <c r="J357" s="208"/>
      <c r="K357" s="208"/>
      <c r="L357" s="208"/>
      <c r="M357" s="208"/>
      <c r="N357" s="208"/>
      <c r="O357" s="208"/>
      <c r="P357" s="208"/>
      <c r="Q357" s="208"/>
      <c r="R357" s="208"/>
      <c r="S357" s="208"/>
      <c r="T357" s="208"/>
      <c r="U357" s="208"/>
      <c r="V357" s="208"/>
      <c r="W357" s="208"/>
      <c r="X357" s="208"/>
      <c r="Y357" s="208"/>
      <c r="Z357" s="208"/>
      <c r="AA357" s="208"/>
      <c r="AB357" s="208"/>
      <c r="AC357" s="208"/>
      <c r="AD357" s="208"/>
      <c r="AE357" s="208"/>
      <c r="AF357" s="208"/>
      <c r="AG357" s="208"/>
      <c r="AH357" s="208"/>
      <c r="AI357" s="208"/>
      <c r="AJ357" s="208"/>
      <c r="AK357" s="208"/>
      <c r="AL357" s="208"/>
      <c r="AM357" s="208"/>
      <c r="AN357" s="208"/>
      <c r="AO357" s="208"/>
      <c r="AP357" s="208"/>
      <c r="AQ357" s="208"/>
      <c r="AR357" s="208"/>
      <c r="AS357" s="208"/>
      <c r="AT357" s="208"/>
    </row>
    <row r="358" spans="1:46" ht="15.75" customHeight="1">
      <c r="A358" s="209"/>
      <c r="B358" s="208"/>
      <c r="C358" s="208"/>
      <c r="D358" s="216"/>
      <c r="E358" s="207"/>
      <c r="F358" s="208"/>
      <c r="G358" s="208"/>
      <c r="H358" s="208"/>
      <c r="I358" s="208"/>
      <c r="J358" s="208"/>
      <c r="K358" s="208"/>
      <c r="L358" s="208"/>
      <c r="M358" s="208"/>
      <c r="N358" s="208"/>
      <c r="O358" s="208"/>
      <c r="P358" s="208"/>
      <c r="Q358" s="208"/>
      <c r="R358" s="208"/>
      <c r="S358" s="208"/>
      <c r="T358" s="208"/>
      <c r="U358" s="208"/>
      <c r="V358" s="208"/>
      <c r="W358" s="208"/>
      <c r="X358" s="208"/>
      <c r="Y358" s="208"/>
      <c r="Z358" s="208"/>
      <c r="AA358" s="208"/>
      <c r="AB358" s="208"/>
      <c r="AC358" s="208"/>
      <c r="AD358" s="208"/>
      <c r="AE358" s="208"/>
      <c r="AF358" s="208"/>
      <c r="AG358" s="208"/>
      <c r="AH358" s="208"/>
      <c r="AI358" s="208"/>
      <c r="AJ358" s="208"/>
      <c r="AK358" s="208"/>
      <c r="AL358" s="208"/>
      <c r="AM358" s="208"/>
      <c r="AN358" s="208"/>
      <c r="AO358" s="208"/>
      <c r="AP358" s="208"/>
      <c r="AQ358" s="208"/>
      <c r="AR358" s="208"/>
      <c r="AS358" s="208"/>
      <c r="AT358" s="208"/>
    </row>
    <row r="359" spans="1:46" ht="15.75" customHeight="1">
      <c r="A359" s="209"/>
      <c r="B359" s="208"/>
      <c r="C359" s="208"/>
      <c r="D359" s="216"/>
      <c r="E359" s="207"/>
      <c r="F359" s="208"/>
      <c r="G359" s="208"/>
      <c r="H359" s="208"/>
      <c r="I359" s="208"/>
      <c r="J359" s="208"/>
      <c r="K359" s="208"/>
      <c r="L359" s="208"/>
      <c r="M359" s="208"/>
      <c r="N359" s="208"/>
      <c r="O359" s="208"/>
      <c r="P359" s="208"/>
      <c r="Q359" s="208"/>
      <c r="R359" s="208"/>
      <c r="S359" s="208"/>
      <c r="T359" s="208"/>
      <c r="U359" s="208"/>
      <c r="V359" s="208"/>
      <c r="W359" s="208"/>
      <c r="X359" s="208"/>
      <c r="Y359" s="208"/>
      <c r="Z359" s="208"/>
      <c r="AA359" s="208"/>
      <c r="AB359" s="208"/>
      <c r="AC359" s="208"/>
      <c r="AD359" s="208"/>
      <c r="AE359" s="208"/>
      <c r="AF359" s="208"/>
      <c r="AG359" s="208"/>
      <c r="AH359" s="208"/>
      <c r="AI359" s="208"/>
      <c r="AJ359" s="208"/>
      <c r="AK359" s="208"/>
      <c r="AL359" s="208"/>
      <c r="AM359" s="208"/>
      <c r="AN359" s="208"/>
      <c r="AO359" s="208"/>
      <c r="AP359" s="208"/>
      <c r="AQ359" s="208"/>
      <c r="AR359" s="208"/>
      <c r="AS359" s="208"/>
      <c r="AT359" s="208"/>
    </row>
    <row r="360" spans="1:46" ht="15.75" customHeight="1">
      <c r="A360" s="209"/>
      <c r="B360" s="208"/>
      <c r="C360" s="208"/>
      <c r="D360" s="216"/>
      <c r="E360" s="207"/>
      <c r="F360" s="208"/>
      <c r="G360" s="208"/>
      <c r="H360" s="208"/>
      <c r="I360" s="208"/>
      <c r="J360" s="208"/>
      <c r="K360" s="208"/>
      <c r="L360" s="208"/>
      <c r="M360" s="208"/>
      <c r="N360" s="208"/>
      <c r="O360" s="208"/>
      <c r="P360" s="208"/>
      <c r="Q360" s="208"/>
      <c r="R360" s="208"/>
      <c r="S360" s="208"/>
      <c r="T360" s="208"/>
      <c r="U360" s="208"/>
      <c r="V360" s="208"/>
      <c r="W360" s="208"/>
      <c r="X360" s="208"/>
      <c r="Y360" s="208"/>
      <c r="Z360" s="208"/>
      <c r="AA360" s="208"/>
      <c r="AB360" s="208"/>
      <c r="AC360" s="208"/>
      <c r="AD360" s="208"/>
      <c r="AE360" s="208"/>
      <c r="AF360" s="208"/>
      <c r="AG360" s="208"/>
      <c r="AH360" s="208"/>
      <c r="AI360" s="208"/>
      <c r="AJ360" s="208"/>
      <c r="AK360" s="208"/>
      <c r="AL360" s="208"/>
      <c r="AM360" s="208"/>
      <c r="AN360" s="208"/>
      <c r="AO360" s="208"/>
      <c r="AP360" s="208"/>
      <c r="AQ360" s="208"/>
      <c r="AR360" s="208"/>
      <c r="AS360" s="208"/>
      <c r="AT360" s="208"/>
    </row>
    <row r="361" spans="1:46" ht="15.75" customHeight="1">
      <c r="A361" s="209"/>
      <c r="B361" s="208"/>
      <c r="C361" s="208"/>
      <c r="D361" s="216"/>
      <c r="E361" s="207"/>
      <c r="F361" s="208"/>
      <c r="G361" s="208"/>
      <c r="H361" s="208"/>
      <c r="I361" s="208"/>
      <c r="J361" s="208"/>
      <c r="K361" s="208"/>
      <c r="L361" s="208"/>
      <c r="M361" s="208"/>
      <c r="N361" s="208"/>
      <c r="O361" s="208"/>
      <c r="P361" s="208"/>
      <c r="Q361" s="208"/>
      <c r="R361" s="208"/>
      <c r="S361" s="208"/>
      <c r="T361" s="208"/>
      <c r="U361" s="208"/>
      <c r="V361" s="208"/>
      <c r="W361" s="208"/>
      <c r="X361" s="208"/>
      <c r="Y361" s="208"/>
      <c r="Z361" s="208"/>
      <c r="AA361" s="208"/>
      <c r="AB361" s="208"/>
      <c r="AC361" s="208"/>
      <c r="AD361" s="208"/>
      <c r="AE361" s="208"/>
      <c r="AF361" s="208"/>
      <c r="AG361" s="208"/>
      <c r="AH361" s="208"/>
      <c r="AI361" s="208"/>
      <c r="AJ361" s="208"/>
      <c r="AK361" s="208"/>
      <c r="AL361" s="208"/>
      <c r="AM361" s="208"/>
      <c r="AN361" s="208"/>
      <c r="AO361" s="208"/>
      <c r="AP361" s="208"/>
      <c r="AQ361" s="208"/>
      <c r="AR361" s="208"/>
      <c r="AS361" s="208"/>
      <c r="AT361" s="208"/>
    </row>
    <row r="362" spans="1:46" ht="15.75" customHeight="1">
      <c r="A362" s="209"/>
      <c r="B362" s="208"/>
      <c r="C362" s="208"/>
      <c r="D362" s="216"/>
      <c r="E362" s="207"/>
      <c r="F362" s="208"/>
      <c r="G362" s="208"/>
      <c r="H362" s="208"/>
      <c r="I362" s="208"/>
      <c r="J362" s="208"/>
      <c r="K362" s="208"/>
      <c r="L362" s="208"/>
      <c r="M362" s="208"/>
      <c r="N362" s="208"/>
      <c r="O362" s="208"/>
      <c r="P362" s="208"/>
      <c r="Q362" s="208"/>
      <c r="R362" s="208"/>
      <c r="S362" s="208"/>
      <c r="T362" s="208"/>
      <c r="U362" s="208"/>
      <c r="V362" s="208"/>
      <c r="W362" s="208"/>
      <c r="X362" s="208"/>
      <c r="Y362" s="208"/>
      <c r="Z362" s="208"/>
      <c r="AA362" s="208"/>
      <c r="AB362" s="208"/>
      <c r="AC362" s="208"/>
      <c r="AD362" s="208"/>
      <c r="AE362" s="208"/>
      <c r="AF362" s="208"/>
      <c r="AG362" s="208"/>
      <c r="AH362" s="208"/>
      <c r="AI362" s="208"/>
      <c r="AJ362" s="208"/>
      <c r="AK362" s="208"/>
      <c r="AL362" s="208"/>
      <c r="AM362" s="208"/>
      <c r="AN362" s="208"/>
      <c r="AO362" s="208"/>
      <c r="AP362" s="208"/>
      <c r="AQ362" s="208"/>
      <c r="AR362" s="208"/>
      <c r="AS362" s="208"/>
      <c r="AT362" s="208"/>
    </row>
    <row r="363" spans="1:46" ht="15.75" customHeight="1">
      <c r="A363" s="209"/>
      <c r="B363" s="208"/>
      <c r="C363" s="208"/>
      <c r="D363" s="216"/>
      <c r="E363" s="207"/>
      <c r="F363" s="208"/>
      <c r="G363" s="208"/>
      <c r="H363" s="208"/>
      <c r="I363" s="208"/>
      <c r="J363" s="208"/>
      <c r="K363" s="208"/>
      <c r="L363" s="208"/>
      <c r="M363" s="208"/>
      <c r="N363" s="208"/>
      <c r="O363" s="208"/>
      <c r="P363" s="208"/>
      <c r="Q363" s="208"/>
      <c r="R363" s="208"/>
      <c r="S363" s="208"/>
      <c r="T363" s="208"/>
      <c r="U363" s="208"/>
      <c r="V363" s="208"/>
      <c r="W363" s="208"/>
      <c r="X363" s="208"/>
      <c r="Y363" s="208"/>
      <c r="Z363" s="208"/>
      <c r="AA363" s="208"/>
      <c r="AB363" s="208"/>
      <c r="AC363" s="208"/>
      <c r="AD363" s="208"/>
      <c r="AE363" s="208"/>
      <c r="AF363" s="208"/>
      <c r="AG363" s="208"/>
      <c r="AH363" s="208"/>
      <c r="AI363" s="208"/>
      <c r="AJ363" s="208"/>
      <c r="AK363" s="208"/>
      <c r="AL363" s="208"/>
      <c r="AM363" s="208"/>
      <c r="AN363" s="208"/>
      <c r="AO363" s="208"/>
      <c r="AP363" s="208"/>
      <c r="AQ363" s="208"/>
      <c r="AR363" s="208"/>
      <c r="AS363" s="208"/>
      <c r="AT363" s="208"/>
    </row>
    <row r="364" spans="1:46" ht="15.75" customHeight="1">
      <c r="A364" s="209"/>
      <c r="B364" s="208"/>
      <c r="C364" s="208"/>
      <c r="D364" s="216"/>
      <c r="E364" s="207"/>
      <c r="F364" s="208"/>
      <c r="G364" s="208"/>
      <c r="H364" s="208"/>
      <c r="I364" s="208"/>
      <c r="J364" s="208"/>
      <c r="K364" s="208"/>
      <c r="L364" s="208"/>
      <c r="M364" s="208"/>
      <c r="N364" s="208"/>
      <c r="O364" s="208"/>
      <c r="P364" s="208"/>
      <c r="Q364" s="208"/>
      <c r="R364" s="208"/>
      <c r="S364" s="208"/>
      <c r="T364" s="208"/>
      <c r="U364" s="208"/>
      <c r="V364" s="208"/>
      <c r="W364" s="208"/>
      <c r="X364" s="208"/>
      <c r="Y364" s="208"/>
      <c r="Z364" s="208"/>
      <c r="AA364" s="208"/>
      <c r="AB364" s="208"/>
      <c r="AC364" s="208"/>
      <c r="AD364" s="208"/>
      <c r="AE364" s="208"/>
      <c r="AF364" s="208"/>
      <c r="AG364" s="208"/>
      <c r="AH364" s="208"/>
      <c r="AI364" s="208"/>
      <c r="AJ364" s="208"/>
      <c r="AK364" s="208"/>
      <c r="AL364" s="208"/>
      <c r="AM364" s="208"/>
      <c r="AN364" s="208"/>
      <c r="AO364" s="208"/>
      <c r="AP364" s="208"/>
      <c r="AQ364" s="208"/>
      <c r="AR364" s="208"/>
      <c r="AS364" s="208"/>
      <c r="AT364" s="208"/>
    </row>
    <row r="365" spans="1:46" ht="15.75" customHeight="1">
      <c r="A365" s="209"/>
      <c r="B365" s="208"/>
      <c r="C365" s="208"/>
      <c r="D365" s="216"/>
      <c r="E365" s="207"/>
      <c r="F365" s="208"/>
      <c r="G365" s="208"/>
      <c r="H365" s="208"/>
      <c r="I365" s="208"/>
      <c r="J365" s="208"/>
      <c r="K365" s="208"/>
      <c r="L365" s="208"/>
      <c r="M365" s="208"/>
      <c r="N365" s="208"/>
      <c r="O365" s="208"/>
      <c r="P365" s="208"/>
      <c r="Q365" s="208"/>
      <c r="R365" s="208"/>
      <c r="S365" s="208"/>
      <c r="T365" s="208"/>
      <c r="U365" s="208"/>
      <c r="V365" s="208"/>
      <c r="W365" s="208"/>
      <c r="X365" s="208"/>
      <c r="Y365" s="208"/>
      <c r="Z365" s="208"/>
      <c r="AA365" s="208"/>
      <c r="AB365" s="208"/>
      <c r="AC365" s="208"/>
      <c r="AD365" s="208"/>
      <c r="AE365" s="208"/>
      <c r="AF365" s="208"/>
      <c r="AG365" s="208"/>
      <c r="AH365" s="208"/>
      <c r="AI365" s="208"/>
      <c r="AJ365" s="208"/>
      <c r="AK365" s="208"/>
      <c r="AL365" s="208"/>
      <c r="AM365" s="208"/>
      <c r="AN365" s="208"/>
      <c r="AO365" s="208"/>
      <c r="AP365" s="208"/>
      <c r="AQ365" s="208"/>
      <c r="AR365" s="208"/>
      <c r="AS365" s="208"/>
      <c r="AT365" s="208"/>
    </row>
    <row r="366" spans="1:46" ht="15.75" customHeight="1">
      <c r="A366" s="209"/>
      <c r="B366" s="208"/>
      <c r="C366" s="208"/>
      <c r="D366" s="216"/>
      <c r="E366" s="207"/>
      <c r="F366" s="208"/>
      <c r="G366" s="208"/>
      <c r="H366" s="208"/>
      <c r="I366" s="208"/>
      <c r="J366" s="208"/>
      <c r="K366" s="208"/>
      <c r="L366" s="208"/>
      <c r="M366" s="208"/>
      <c r="N366" s="208"/>
      <c r="O366" s="208"/>
      <c r="P366" s="208"/>
      <c r="Q366" s="208"/>
      <c r="R366" s="208"/>
      <c r="S366" s="208"/>
      <c r="T366" s="208"/>
      <c r="U366" s="208"/>
      <c r="V366" s="208"/>
      <c r="W366" s="208"/>
      <c r="X366" s="208"/>
      <c r="Y366" s="208"/>
      <c r="Z366" s="208"/>
      <c r="AA366" s="208"/>
      <c r="AB366" s="208"/>
      <c r="AC366" s="208"/>
      <c r="AD366" s="208"/>
      <c r="AE366" s="208"/>
      <c r="AF366" s="208"/>
      <c r="AG366" s="208"/>
      <c r="AH366" s="208"/>
      <c r="AI366" s="208"/>
      <c r="AJ366" s="208"/>
      <c r="AK366" s="208"/>
      <c r="AL366" s="208"/>
      <c r="AM366" s="208"/>
      <c r="AN366" s="208"/>
      <c r="AO366" s="208"/>
      <c r="AP366" s="208"/>
      <c r="AQ366" s="208"/>
      <c r="AR366" s="208"/>
      <c r="AS366" s="208"/>
      <c r="AT366" s="208"/>
    </row>
    <row r="367" spans="1:46" ht="15.75" customHeight="1">
      <c r="A367" s="209"/>
      <c r="B367" s="208"/>
      <c r="C367" s="208"/>
      <c r="D367" s="216"/>
      <c r="E367" s="207"/>
      <c r="F367" s="208"/>
      <c r="G367" s="208"/>
      <c r="H367" s="208"/>
      <c r="I367" s="208"/>
      <c r="J367" s="208"/>
      <c r="K367" s="208"/>
      <c r="L367" s="208"/>
      <c r="M367" s="208"/>
      <c r="N367" s="208"/>
      <c r="O367" s="208"/>
      <c r="P367" s="208"/>
      <c r="Q367" s="208"/>
      <c r="R367" s="208"/>
      <c r="S367" s="208"/>
      <c r="T367" s="208"/>
      <c r="U367" s="208"/>
      <c r="V367" s="208"/>
      <c r="W367" s="208"/>
      <c r="X367" s="208"/>
      <c r="Y367" s="208"/>
      <c r="Z367" s="208"/>
      <c r="AA367" s="208"/>
      <c r="AB367" s="208"/>
      <c r="AC367" s="208"/>
      <c r="AD367" s="208"/>
      <c r="AE367" s="208"/>
      <c r="AF367" s="208"/>
      <c r="AG367" s="208"/>
      <c r="AH367" s="208"/>
      <c r="AI367" s="208"/>
      <c r="AJ367" s="208"/>
      <c r="AK367" s="208"/>
      <c r="AL367" s="208"/>
      <c r="AM367" s="208"/>
      <c r="AN367" s="208"/>
      <c r="AO367" s="208"/>
      <c r="AP367" s="208"/>
      <c r="AQ367" s="208"/>
      <c r="AR367" s="208"/>
      <c r="AS367" s="208"/>
      <c r="AT367" s="208"/>
    </row>
    <row r="368" spans="1:46" ht="15.75" customHeight="1">
      <c r="A368" s="209"/>
      <c r="B368" s="208"/>
      <c r="C368" s="208"/>
      <c r="D368" s="216"/>
      <c r="E368" s="207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8"/>
      <c r="Z368" s="208"/>
      <c r="AA368" s="208"/>
      <c r="AB368" s="208"/>
      <c r="AC368" s="208"/>
      <c r="AD368" s="208"/>
      <c r="AE368" s="208"/>
      <c r="AF368" s="208"/>
      <c r="AG368" s="208"/>
      <c r="AH368" s="208"/>
      <c r="AI368" s="208"/>
      <c r="AJ368" s="208"/>
      <c r="AK368" s="208"/>
      <c r="AL368" s="208"/>
      <c r="AM368" s="208"/>
      <c r="AN368" s="208"/>
      <c r="AO368" s="208"/>
      <c r="AP368" s="208"/>
      <c r="AQ368" s="208"/>
      <c r="AR368" s="208"/>
      <c r="AS368" s="208"/>
      <c r="AT368" s="208"/>
    </row>
    <row r="369" spans="1:46" ht="15.75" customHeight="1">
      <c r="A369" s="209"/>
      <c r="B369" s="208"/>
      <c r="C369" s="208"/>
      <c r="D369" s="216"/>
      <c r="E369" s="207"/>
      <c r="F369" s="208"/>
      <c r="G369" s="208"/>
      <c r="H369" s="208"/>
      <c r="I369" s="208"/>
      <c r="J369" s="208"/>
      <c r="K369" s="208"/>
      <c r="L369" s="208"/>
      <c r="M369" s="208"/>
      <c r="N369" s="208"/>
      <c r="O369" s="208"/>
      <c r="P369" s="208"/>
      <c r="Q369" s="208"/>
      <c r="R369" s="208"/>
      <c r="S369" s="208"/>
      <c r="T369" s="208"/>
      <c r="U369" s="208"/>
      <c r="V369" s="208"/>
      <c r="W369" s="208"/>
      <c r="X369" s="208"/>
      <c r="Y369" s="208"/>
      <c r="Z369" s="208"/>
      <c r="AA369" s="208"/>
      <c r="AB369" s="208"/>
      <c r="AC369" s="208"/>
      <c r="AD369" s="208"/>
      <c r="AE369" s="208"/>
      <c r="AF369" s="208"/>
      <c r="AG369" s="208"/>
      <c r="AH369" s="208"/>
      <c r="AI369" s="208"/>
      <c r="AJ369" s="208"/>
      <c r="AK369" s="208"/>
      <c r="AL369" s="208"/>
      <c r="AM369" s="208"/>
      <c r="AN369" s="208"/>
      <c r="AO369" s="208"/>
      <c r="AP369" s="208"/>
      <c r="AQ369" s="208"/>
      <c r="AR369" s="208"/>
      <c r="AS369" s="208"/>
      <c r="AT369" s="208"/>
    </row>
    <row r="370" spans="1:46" ht="15.75" customHeight="1">
      <c r="A370" s="209"/>
      <c r="B370" s="208"/>
      <c r="C370" s="208"/>
      <c r="D370" s="216"/>
      <c r="E370" s="207"/>
      <c r="F370" s="208"/>
      <c r="G370" s="208"/>
      <c r="H370" s="208"/>
      <c r="I370" s="208"/>
      <c r="J370" s="208"/>
      <c r="K370" s="208"/>
      <c r="L370" s="208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  <c r="AB370" s="208"/>
      <c r="AC370" s="208"/>
      <c r="AD370" s="208"/>
      <c r="AE370" s="208"/>
      <c r="AF370" s="208"/>
      <c r="AG370" s="208"/>
      <c r="AH370" s="208"/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  <c r="AT370" s="208"/>
    </row>
    <row r="371" spans="1:46" ht="15.75" customHeight="1">
      <c r="A371" s="209"/>
      <c r="B371" s="208"/>
      <c r="C371" s="208"/>
      <c r="D371" s="216"/>
      <c r="E371" s="207"/>
      <c r="F371" s="208"/>
      <c r="G371" s="208"/>
      <c r="H371" s="208"/>
      <c r="I371" s="208"/>
      <c r="J371" s="208"/>
      <c r="K371" s="208"/>
      <c r="L371" s="208"/>
      <c r="M371" s="208"/>
      <c r="N371" s="208"/>
      <c r="O371" s="208"/>
      <c r="P371" s="208"/>
      <c r="Q371" s="208"/>
      <c r="R371" s="208"/>
      <c r="S371" s="208"/>
      <c r="T371" s="208"/>
      <c r="U371" s="208"/>
      <c r="V371" s="208"/>
      <c r="W371" s="208"/>
      <c r="X371" s="208"/>
      <c r="Y371" s="208"/>
      <c r="Z371" s="208"/>
      <c r="AA371" s="208"/>
      <c r="AB371" s="208"/>
      <c r="AC371" s="208"/>
      <c r="AD371" s="208"/>
      <c r="AE371" s="208"/>
      <c r="AF371" s="208"/>
      <c r="AG371" s="208"/>
      <c r="AH371" s="208"/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08"/>
    </row>
    <row r="372" spans="1:46" ht="15.75" customHeight="1">
      <c r="A372" s="209"/>
      <c r="B372" s="208"/>
      <c r="C372" s="208"/>
      <c r="D372" s="216"/>
      <c r="E372" s="207"/>
      <c r="F372" s="208"/>
      <c r="G372" s="208"/>
      <c r="H372" s="208"/>
      <c r="I372" s="208"/>
      <c r="J372" s="208"/>
      <c r="K372" s="208"/>
      <c r="L372" s="208"/>
      <c r="M372" s="208"/>
      <c r="N372" s="208"/>
      <c r="O372" s="208"/>
      <c r="P372" s="208"/>
      <c r="Q372" s="208"/>
      <c r="R372" s="208"/>
      <c r="S372" s="208"/>
      <c r="T372" s="208"/>
      <c r="U372" s="208"/>
      <c r="V372" s="208"/>
      <c r="W372" s="208"/>
      <c r="X372" s="208"/>
      <c r="Y372" s="208"/>
      <c r="Z372" s="208"/>
      <c r="AA372" s="208"/>
      <c r="AB372" s="208"/>
      <c r="AC372" s="208"/>
      <c r="AD372" s="208"/>
      <c r="AE372" s="208"/>
      <c r="AF372" s="208"/>
      <c r="AG372" s="208"/>
      <c r="AH372" s="208"/>
      <c r="AI372" s="208"/>
      <c r="AJ372" s="208"/>
      <c r="AK372" s="208"/>
      <c r="AL372" s="208"/>
      <c r="AM372" s="208"/>
      <c r="AN372" s="208"/>
      <c r="AO372" s="208"/>
      <c r="AP372" s="208"/>
      <c r="AQ372" s="208"/>
      <c r="AR372" s="208"/>
      <c r="AS372" s="208"/>
      <c r="AT372" s="208"/>
    </row>
    <row r="373" spans="1:46" ht="15.75" customHeight="1">
      <c r="A373" s="209"/>
      <c r="B373" s="208"/>
      <c r="C373" s="208"/>
      <c r="D373" s="216"/>
      <c r="E373" s="207"/>
      <c r="F373" s="208"/>
      <c r="G373" s="208"/>
      <c r="H373" s="208"/>
      <c r="I373" s="208"/>
      <c r="J373" s="208"/>
      <c r="K373" s="208"/>
      <c r="L373" s="208"/>
      <c r="M373" s="208"/>
      <c r="N373" s="208"/>
      <c r="O373" s="208"/>
      <c r="P373" s="208"/>
      <c r="Q373" s="208"/>
      <c r="R373" s="208"/>
      <c r="S373" s="208"/>
      <c r="T373" s="208"/>
      <c r="U373" s="208"/>
      <c r="V373" s="208"/>
      <c r="W373" s="208"/>
      <c r="X373" s="208"/>
      <c r="Y373" s="208"/>
      <c r="Z373" s="208"/>
      <c r="AA373" s="208"/>
      <c r="AB373" s="208"/>
      <c r="AC373" s="208"/>
      <c r="AD373" s="208"/>
      <c r="AE373" s="208"/>
      <c r="AF373" s="208"/>
      <c r="AG373" s="208"/>
      <c r="AH373" s="208"/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  <c r="AT373" s="208"/>
    </row>
    <row r="374" spans="1:46" ht="15.75" customHeight="1">
      <c r="A374" s="209"/>
      <c r="B374" s="208"/>
      <c r="C374" s="208"/>
      <c r="D374" s="216"/>
      <c r="E374" s="207"/>
      <c r="F374" s="208"/>
      <c r="G374" s="208"/>
      <c r="H374" s="208"/>
      <c r="I374" s="208"/>
      <c r="J374" s="208"/>
      <c r="K374" s="208"/>
      <c r="L374" s="208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08"/>
      <c r="AB374" s="208"/>
      <c r="AC374" s="208"/>
      <c r="AD374" s="208"/>
      <c r="AE374" s="208"/>
      <c r="AF374" s="208"/>
      <c r="AG374" s="208"/>
      <c r="AH374" s="208"/>
      <c r="AI374" s="208"/>
      <c r="AJ374" s="208"/>
      <c r="AK374" s="208"/>
      <c r="AL374" s="208"/>
      <c r="AM374" s="208"/>
      <c r="AN374" s="208"/>
      <c r="AO374" s="208"/>
      <c r="AP374" s="208"/>
      <c r="AQ374" s="208"/>
      <c r="AR374" s="208"/>
      <c r="AS374" s="208"/>
      <c r="AT374" s="208"/>
    </row>
    <row r="375" spans="1:46" ht="15.75" customHeight="1">
      <c r="A375" s="209"/>
      <c r="B375" s="208"/>
      <c r="C375" s="208"/>
      <c r="D375" s="216"/>
      <c r="E375" s="207"/>
      <c r="F375" s="208"/>
      <c r="G375" s="208"/>
      <c r="H375" s="208"/>
      <c r="I375" s="208"/>
      <c r="J375" s="208"/>
      <c r="K375" s="208"/>
      <c r="L375" s="208"/>
      <c r="M375" s="208"/>
      <c r="N375" s="208"/>
      <c r="O375" s="208"/>
      <c r="P375" s="208"/>
      <c r="Q375" s="208"/>
      <c r="R375" s="208"/>
      <c r="S375" s="208"/>
      <c r="T375" s="208"/>
      <c r="U375" s="208"/>
      <c r="V375" s="208"/>
      <c r="W375" s="208"/>
      <c r="X375" s="208"/>
      <c r="Y375" s="208"/>
      <c r="Z375" s="208"/>
      <c r="AA375" s="208"/>
      <c r="AB375" s="208"/>
      <c r="AC375" s="208"/>
      <c r="AD375" s="208"/>
      <c r="AE375" s="208"/>
      <c r="AF375" s="208"/>
      <c r="AG375" s="208"/>
      <c r="AH375" s="208"/>
      <c r="AI375" s="208"/>
      <c r="AJ375" s="208"/>
      <c r="AK375" s="208"/>
      <c r="AL375" s="208"/>
      <c r="AM375" s="208"/>
      <c r="AN375" s="208"/>
      <c r="AO375" s="208"/>
      <c r="AP375" s="208"/>
      <c r="AQ375" s="208"/>
      <c r="AR375" s="208"/>
      <c r="AS375" s="208"/>
      <c r="AT375" s="208"/>
    </row>
    <row r="376" spans="1:46" ht="15.75" customHeight="1">
      <c r="A376" s="209"/>
      <c r="B376" s="208"/>
      <c r="C376" s="208"/>
      <c r="D376" s="216"/>
      <c r="E376" s="207"/>
      <c r="F376" s="208"/>
      <c r="G376" s="208"/>
      <c r="H376" s="208"/>
      <c r="I376" s="208"/>
      <c r="J376" s="208"/>
      <c r="K376" s="208"/>
      <c r="L376" s="208"/>
      <c r="M376" s="208"/>
      <c r="N376" s="208"/>
      <c r="O376" s="208"/>
      <c r="P376" s="208"/>
      <c r="Q376" s="208"/>
      <c r="R376" s="208"/>
      <c r="S376" s="208"/>
      <c r="T376" s="208"/>
      <c r="U376" s="208"/>
      <c r="V376" s="208"/>
      <c r="W376" s="208"/>
      <c r="X376" s="208"/>
      <c r="Y376" s="208"/>
      <c r="Z376" s="208"/>
      <c r="AA376" s="208"/>
      <c r="AB376" s="208"/>
      <c r="AC376" s="208"/>
      <c r="AD376" s="208"/>
      <c r="AE376" s="208"/>
      <c r="AF376" s="208"/>
      <c r="AG376" s="208"/>
      <c r="AH376" s="208"/>
      <c r="AI376" s="208"/>
      <c r="AJ376" s="208"/>
      <c r="AK376" s="208"/>
      <c r="AL376" s="208"/>
      <c r="AM376" s="208"/>
      <c r="AN376" s="208"/>
      <c r="AO376" s="208"/>
      <c r="AP376" s="208"/>
      <c r="AQ376" s="208"/>
      <c r="AR376" s="208"/>
      <c r="AS376" s="208"/>
      <c r="AT376" s="208"/>
    </row>
    <row r="377" spans="1:46" ht="15.75" customHeight="1">
      <c r="A377" s="209"/>
      <c r="B377" s="208"/>
      <c r="C377" s="208"/>
      <c r="D377" s="216"/>
      <c r="E377" s="207"/>
      <c r="F377" s="208"/>
      <c r="G377" s="208"/>
      <c r="H377" s="208"/>
      <c r="I377" s="208"/>
      <c r="J377" s="208"/>
      <c r="K377" s="208"/>
      <c r="L377" s="208"/>
      <c r="M377" s="208"/>
      <c r="N377" s="208"/>
      <c r="O377" s="208"/>
      <c r="P377" s="208"/>
      <c r="Q377" s="208"/>
      <c r="R377" s="208"/>
      <c r="S377" s="208"/>
      <c r="T377" s="208"/>
      <c r="U377" s="208"/>
      <c r="V377" s="208"/>
      <c r="W377" s="208"/>
      <c r="X377" s="208"/>
      <c r="Y377" s="208"/>
      <c r="Z377" s="208"/>
      <c r="AA377" s="208"/>
      <c r="AB377" s="208"/>
      <c r="AC377" s="208"/>
      <c r="AD377" s="208"/>
      <c r="AE377" s="208"/>
      <c r="AF377" s="208"/>
      <c r="AG377" s="208"/>
      <c r="AH377" s="208"/>
      <c r="AI377" s="208"/>
      <c r="AJ377" s="208"/>
      <c r="AK377" s="208"/>
      <c r="AL377" s="208"/>
      <c r="AM377" s="208"/>
      <c r="AN377" s="208"/>
      <c r="AO377" s="208"/>
      <c r="AP377" s="208"/>
      <c r="AQ377" s="208"/>
      <c r="AR377" s="208"/>
      <c r="AS377" s="208"/>
      <c r="AT377" s="208"/>
    </row>
    <row r="378" spans="1:46" ht="15.75" customHeight="1">
      <c r="A378" s="209"/>
      <c r="B378" s="208"/>
      <c r="C378" s="208"/>
      <c r="D378" s="216"/>
      <c r="E378" s="207"/>
      <c r="F378" s="208"/>
      <c r="G378" s="208"/>
      <c r="H378" s="208"/>
      <c r="I378" s="208"/>
      <c r="J378" s="208"/>
      <c r="K378" s="208"/>
      <c r="L378" s="208"/>
      <c r="M378" s="208"/>
      <c r="N378" s="208"/>
      <c r="O378" s="208"/>
      <c r="P378" s="208"/>
      <c r="Q378" s="208"/>
      <c r="R378" s="208"/>
      <c r="S378" s="208"/>
      <c r="T378" s="208"/>
      <c r="U378" s="208"/>
      <c r="V378" s="208"/>
      <c r="W378" s="208"/>
      <c r="X378" s="208"/>
      <c r="Y378" s="208"/>
      <c r="Z378" s="208"/>
      <c r="AA378" s="208"/>
      <c r="AB378" s="208"/>
      <c r="AC378" s="208"/>
      <c r="AD378" s="208"/>
      <c r="AE378" s="208"/>
      <c r="AF378" s="208"/>
      <c r="AG378" s="208"/>
      <c r="AH378" s="208"/>
      <c r="AI378" s="208"/>
      <c r="AJ378" s="208"/>
      <c r="AK378" s="208"/>
      <c r="AL378" s="208"/>
      <c r="AM378" s="208"/>
      <c r="AN378" s="208"/>
      <c r="AO378" s="208"/>
      <c r="AP378" s="208"/>
      <c r="AQ378" s="208"/>
      <c r="AR378" s="208"/>
      <c r="AS378" s="208"/>
      <c r="AT378" s="208"/>
    </row>
    <row r="379" spans="1:46" ht="15.75" customHeight="1">
      <c r="A379" s="209"/>
      <c r="B379" s="208"/>
      <c r="C379" s="208"/>
      <c r="D379" s="216"/>
      <c r="E379" s="207"/>
      <c r="F379" s="208"/>
      <c r="G379" s="208"/>
      <c r="H379" s="208"/>
      <c r="I379" s="208"/>
      <c r="J379" s="208"/>
      <c r="K379" s="208"/>
      <c r="L379" s="208"/>
      <c r="M379" s="208"/>
      <c r="N379" s="208"/>
      <c r="O379" s="208"/>
      <c r="P379" s="208"/>
      <c r="Q379" s="208"/>
      <c r="R379" s="208"/>
      <c r="S379" s="208"/>
      <c r="T379" s="208"/>
      <c r="U379" s="208"/>
      <c r="V379" s="208"/>
      <c r="W379" s="208"/>
      <c r="X379" s="208"/>
      <c r="Y379" s="208"/>
      <c r="Z379" s="208"/>
      <c r="AA379" s="208"/>
      <c r="AB379" s="208"/>
      <c r="AC379" s="208"/>
      <c r="AD379" s="208"/>
      <c r="AE379" s="208"/>
      <c r="AF379" s="208"/>
      <c r="AG379" s="208"/>
      <c r="AH379" s="208"/>
      <c r="AI379" s="208"/>
      <c r="AJ379" s="208"/>
      <c r="AK379" s="208"/>
      <c r="AL379" s="208"/>
      <c r="AM379" s="208"/>
      <c r="AN379" s="208"/>
      <c r="AO379" s="208"/>
      <c r="AP379" s="208"/>
      <c r="AQ379" s="208"/>
      <c r="AR379" s="208"/>
      <c r="AS379" s="208"/>
      <c r="AT379" s="208"/>
    </row>
    <row r="380" spans="1:46" ht="15.75" customHeight="1">
      <c r="A380" s="209"/>
      <c r="B380" s="208"/>
      <c r="C380" s="208"/>
      <c r="D380" s="216"/>
      <c r="E380" s="207"/>
      <c r="F380" s="208"/>
      <c r="G380" s="208"/>
      <c r="H380" s="208"/>
      <c r="I380" s="208"/>
      <c r="J380" s="208"/>
      <c r="K380" s="208"/>
      <c r="L380" s="208"/>
      <c r="M380" s="208"/>
      <c r="N380" s="208"/>
      <c r="O380" s="208"/>
      <c r="P380" s="208"/>
      <c r="Q380" s="208"/>
      <c r="R380" s="208"/>
      <c r="S380" s="208"/>
      <c r="T380" s="208"/>
      <c r="U380" s="208"/>
      <c r="V380" s="208"/>
      <c r="W380" s="208"/>
      <c r="X380" s="208"/>
      <c r="Y380" s="208"/>
      <c r="Z380" s="208"/>
      <c r="AA380" s="208"/>
      <c r="AB380" s="208"/>
      <c r="AC380" s="208"/>
      <c r="AD380" s="208"/>
      <c r="AE380" s="208"/>
      <c r="AF380" s="208"/>
      <c r="AG380" s="208"/>
      <c r="AH380" s="208"/>
      <c r="AI380" s="208"/>
      <c r="AJ380" s="208"/>
      <c r="AK380" s="208"/>
      <c r="AL380" s="208"/>
      <c r="AM380" s="208"/>
      <c r="AN380" s="208"/>
      <c r="AO380" s="208"/>
      <c r="AP380" s="208"/>
      <c r="AQ380" s="208"/>
      <c r="AR380" s="208"/>
      <c r="AS380" s="208"/>
      <c r="AT380" s="208"/>
    </row>
    <row r="381" spans="1:46" ht="15.75" customHeight="1">
      <c r="A381" s="209"/>
      <c r="B381" s="208"/>
      <c r="C381" s="208"/>
      <c r="D381" s="216"/>
      <c r="E381" s="207"/>
      <c r="F381" s="208"/>
      <c r="G381" s="208"/>
      <c r="H381" s="208"/>
      <c r="I381" s="208"/>
      <c r="J381" s="208"/>
      <c r="K381" s="208"/>
      <c r="L381" s="208"/>
      <c r="M381" s="208"/>
      <c r="N381" s="208"/>
      <c r="O381" s="208"/>
      <c r="P381" s="208"/>
      <c r="Q381" s="208"/>
      <c r="R381" s="208"/>
      <c r="S381" s="208"/>
      <c r="T381" s="208"/>
      <c r="U381" s="208"/>
      <c r="V381" s="208"/>
      <c r="W381" s="208"/>
      <c r="X381" s="208"/>
      <c r="Y381" s="208"/>
      <c r="Z381" s="208"/>
      <c r="AA381" s="208"/>
      <c r="AB381" s="208"/>
      <c r="AC381" s="208"/>
      <c r="AD381" s="208"/>
      <c r="AE381" s="208"/>
      <c r="AF381" s="208"/>
      <c r="AG381" s="208"/>
      <c r="AH381" s="208"/>
      <c r="AI381" s="208"/>
      <c r="AJ381" s="208"/>
      <c r="AK381" s="208"/>
      <c r="AL381" s="208"/>
      <c r="AM381" s="208"/>
      <c r="AN381" s="208"/>
      <c r="AO381" s="208"/>
      <c r="AP381" s="208"/>
      <c r="AQ381" s="208"/>
      <c r="AR381" s="208"/>
      <c r="AS381" s="208"/>
      <c r="AT381" s="208"/>
    </row>
    <row r="382" spans="1:46" ht="15.75" customHeight="1">
      <c r="A382" s="209"/>
      <c r="B382" s="208"/>
      <c r="C382" s="208"/>
      <c r="D382" s="216"/>
      <c r="E382" s="207"/>
      <c r="F382" s="208"/>
      <c r="G382" s="208"/>
      <c r="H382" s="208"/>
      <c r="I382" s="208"/>
      <c r="J382" s="208"/>
      <c r="K382" s="208"/>
      <c r="L382" s="208"/>
      <c r="M382" s="208"/>
      <c r="N382" s="208"/>
      <c r="O382" s="208"/>
      <c r="P382" s="208"/>
      <c r="Q382" s="208"/>
      <c r="R382" s="208"/>
      <c r="S382" s="208"/>
      <c r="T382" s="208"/>
      <c r="U382" s="208"/>
      <c r="V382" s="208"/>
      <c r="W382" s="208"/>
      <c r="X382" s="208"/>
      <c r="Y382" s="208"/>
      <c r="Z382" s="208"/>
      <c r="AA382" s="208"/>
      <c r="AB382" s="208"/>
      <c r="AC382" s="208"/>
      <c r="AD382" s="208"/>
      <c r="AE382" s="208"/>
      <c r="AF382" s="208"/>
      <c r="AG382" s="208"/>
      <c r="AH382" s="208"/>
      <c r="AI382" s="208"/>
      <c r="AJ382" s="208"/>
      <c r="AK382" s="208"/>
      <c r="AL382" s="208"/>
      <c r="AM382" s="208"/>
      <c r="AN382" s="208"/>
      <c r="AO382" s="208"/>
      <c r="AP382" s="208"/>
      <c r="AQ382" s="208"/>
      <c r="AR382" s="208"/>
      <c r="AS382" s="208"/>
      <c r="AT382" s="208"/>
    </row>
    <row r="383" spans="1:46" ht="15.75" customHeight="1">
      <c r="A383" s="209"/>
      <c r="B383" s="208"/>
      <c r="C383" s="208"/>
      <c r="D383" s="216"/>
      <c r="E383" s="207"/>
      <c r="F383" s="208"/>
      <c r="G383" s="208"/>
      <c r="H383" s="208"/>
      <c r="I383" s="208"/>
      <c r="J383" s="208"/>
      <c r="K383" s="208"/>
      <c r="L383" s="208"/>
      <c r="M383" s="208"/>
      <c r="N383" s="208"/>
      <c r="O383" s="208"/>
      <c r="P383" s="208"/>
      <c r="Q383" s="208"/>
      <c r="R383" s="208"/>
      <c r="S383" s="208"/>
      <c r="T383" s="208"/>
      <c r="U383" s="208"/>
      <c r="V383" s="208"/>
      <c r="W383" s="208"/>
      <c r="X383" s="208"/>
      <c r="Y383" s="208"/>
      <c r="Z383" s="208"/>
      <c r="AA383" s="208"/>
      <c r="AB383" s="208"/>
      <c r="AC383" s="208"/>
      <c r="AD383" s="208"/>
      <c r="AE383" s="208"/>
      <c r="AF383" s="208"/>
      <c r="AG383" s="208"/>
      <c r="AH383" s="208"/>
      <c r="AI383" s="208"/>
      <c r="AJ383" s="208"/>
      <c r="AK383" s="208"/>
      <c r="AL383" s="208"/>
      <c r="AM383" s="208"/>
      <c r="AN383" s="208"/>
      <c r="AO383" s="208"/>
      <c r="AP383" s="208"/>
      <c r="AQ383" s="208"/>
      <c r="AR383" s="208"/>
      <c r="AS383" s="208"/>
      <c r="AT383" s="208"/>
    </row>
    <row r="384" spans="1:46" ht="15.75" customHeight="1">
      <c r="A384" s="209"/>
      <c r="B384" s="208"/>
      <c r="C384" s="208"/>
      <c r="D384" s="216"/>
      <c r="E384" s="207"/>
      <c r="F384" s="208"/>
      <c r="G384" s="208"/>
      <c r="H384" s="208"/>
      <c r="I384" s="208"/>
      <c r="J384" s="208"/>
      <c r="K384" s="208"/>
      <c r="L384" s="208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/>
      <c r="Y384" s="208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</row>
    <row r="385" spans="1:46" ht="15.75" customHeight="1">
      <c r="A385" s="209"/>
      <c r="B385" s="208"/>
      <c r="C385" s="208"/>
      <c r="D385" s="216"/>
      <c r="E385" s="207"/>
      <c r="F385" s="208"/>
      <c r="G385" s="208"/>
      <c r="H385" s="208"/>
      <c r="I385" s="208"/>
      <c r="J385" s="208"/>
      <c r="K385" s="208"/>
      <c r="L385" s="208"/>
      <c r="M385" s="208"/>
      <c r="N385" s="208"/>
      <c r="O385" s="208"/>
      <c r="P385" s="208"/>
      <c r="Q385" s="208"/>
      <c r="R385" s="208"/>
      <c r="S385" s="208"/>
      <c r="T385" s="208"/>
      <c r="U385" s="208"/>
      <c r="V385" s="208"/>
      <c r="W385" s="208"/>
      <c r="X385" s="208"/>
      <c r="Y385" s="208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</row>
    <row r="386" spans="1:46" ht="15.75" customHeight="1">
      <c r="A386" s="209"/>
      <c r="B386" s="208"/>
      <c r="C386" s="208"/>
      <c r="D386" s="216"/>
      <c r="E386" s="207"/>
      <c r="F386" s="208"/>
      <c r="G386" s="208"/>
      <c r="H386" s="208"/>
      <c r="I386" s="208"/>
      <c r="J386" s="208"/>
      <c r="K386" s="208"/>
      <c r="L386" s="208"/>
      <c r="M386" s="208"/>
      <c r="N386" s="208"/>
      <c r="O386" s="208"/>
      <c r="P386" s="208"/>
      <c r="Q386" s="208"/>
      <c r="R386" s="208"/>
      <c r="S386" s="208"/>
      <c r="T386" s="208"/>
      <c r="U386" s="208"/>
      <c r="V386" s="208"/>
      <c r="W386" s="208"/>
      <c r="X386" s="208"/>
      <c r="Y386" s="208"/>
      <c r="Z386" s="208"/>
      <c r="AA386" s="208"/>
      <c r="AB386" s="208"/>
      <c r="AC386" s="208"/>
      <c r="AD386" s="208"/>
      <c r="AE386" s="208"/>
      <c r="AF386" s="208"/>
      <c r="AG386" s="208"/>
      <c r="AH386" s="208"/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  <c r="AT386" s="208"/>
    </row>
    <row r="387" spans="1:46" ht="15.75" customHeight="1">
      <c r="A387" s="209"/>
      <c r="B387" s="208"/>
      <c r="C387" s="208"/>
      <c r="D387" s="216"/>
      <c r="E387" s="207"/>
      <c r="F387" s="208"/>
      <c r="G387" s="208"/>
      <c r="H387" s="208"/>
      <c r="I387" s="208"/>
      <c r="J387" s="208"/>
      <c r="K387" s="208"/>
      <c r="L387" s="208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  <c r="W387" s="208"/>
      <c r="X387" s="208"/>
      <c r="Y387" s="208"/>
      <c r="Z387" s="208"/>
      <c r="AA387" s="208"/>
      <c r="AB387" s="208"/>
      <c r="AC387" s="208"/>
      <c r="AD387" s="208"/>
      <c r="AE387" s="208"/>
      <c r="AF387" s="208"/>
      <c r="AG387" s="208"/>
      <c r="AH387" s="208"/>
      <c r="AI387" s="208"/>
      <c r="AJ387" s="208"/>
      <c r="AK387" s="208"/>
      <c r="AL387" s="208"/>
      <c r="AM387" s="208"/>
      <c r="AN387" s="208"/>
      <c r="AO387" s="208"/>
      <c r="AP387" s="208"/>
      <c r="AQ387" s="208"/>
      <c r="AR387" s="208"/>
      <c r="AS387" s="208"/>
      <c r="AT387" s="208"/>
    </row>
    <row r="388" spans="1:46" ht="15.75" customHeight="1">
      <c r="A388" s="209"/>
      <c r="B388" s="208"/>
      <c r="C388" s="208"/>
      <c r="D388" s="216"/>
      <c r="E388" s="207"/>
      <c r="F388" s="208"/>
      <c r="G388" s="208"/>
      <c r="H388" s="208"/>
      <c r="I388" s="208"/>
      <c r="J388" s="208"/>
      <c r="K388" s="208"/>
      <c r="L388" s="208"/>
      <c r="M388" s="208"/>
      <c r="N388" s="208"/>
      <c r="O388" s="208"/>
      <c r="P388" s="208"/>
      <c r="Q388" s="208"/>
      <c r="R388" s="208"/>
      <c r="S388" s="208"/>
      <c r="T388" s="208"/>
      <c r="U388" s="208"/>
      <c r="V388" s="208"/>
      <c r="W388" s="208"/>
      <c r="X388" s="208"/>
      <c r="Y388" s="208"/>
      <c r="Z388" s="208"/>
      <c r="AA388" s="208"/>
      <c r="AB388" s="208"/>
      <c r="AC388" s="208"/>
      <c r="AD388" s="208"/>
      <c r="AE388" s="208"/>
      <c r="AF388" s="208"/>
      <c r="AG388" s="208"/>
      <c r="AH388" s="208"/>
      <c r="AI388" s="208"/>
      <c r="AJ388" s="208"/>
      <c r="AK388" s="208"/>
      <c r="AL388" s="208"/>
      <c r="AM388" s="208"/>
      <c r="AN388" s="208"/>
      <c r="AO388" s="208"/>
      <c r="AP388" s="208"/>
      <c r="AQ388" s="208"/>
      <c r="AR388" s="208"/>
      <c r="AS388" s="208"/>
      <c r="AT388" s="208"/>
    </row>
    <row r="389" spans="1:46" ht="15.75" customHeight="1">
      <c r="A389" s="209"/>
      <c r="B389" s="208"/>
      <c r="C389" s="208"/>
      <c r="D389" s="216"/>
      <c r="E389" s="207"/>
      <c r="F389" s="208"/>
      <c r="G389" s="208"/>
      <c r="H389" s="208"/>
      <c r="I389" s="208"/>
      <c r="J389" s="208"/>
      <c r="K389" s="208"/>
      <c r="L389" s="208"/>
      <c r="M389" s="208"/>
      <c r="N389" s="208"/>
      <c r="O389" s="208"/>
      <c r="P389" s="208"/>
      <c r="Q389" s="208"/>
      <c r="R389" s="208"/>
      <c r="S389" s="208"/>
      <c r="T389" s="208"/>
      <c r="U389" s="208"/>
      <c r="V389" s="208"/>
      <c r="W389" s="208"/>
      <c r="X389" s="208"/>
      <c r="Y389" s="208"/>
      <c r="Z389" s="208"/>
      <c r="AA389" s="208"/>
      <c r="AB389" s="208"/>
      <c r="AC389" s="208"/>
      <c r="AD389" s="208"/>
      <c r="AE389" s="208"/>
      <c r="AF389" s="208"/>
      <c r="AG389" s="208"/>
      <c r="AH389" s="208"/>
      <c r="AI389" s="208"/>
      <c r="AJ389" s="208"/>
      <c r="AK389" s="208"/>
      <c r="AL389" s="208"/>
      <c r="AM389" s="208"/>
      <c r="AN389" s="208"/>
      <c r="AO389" s="208"/>
      <c r="AP389" s="208"/>
      <c r="AQ389" s="208"/>
      <c r="AR389" s="208"/>
      <c r="AS389" s="208"/>
      <c r="AT389" s="208"/>
    </row>
    <row r="390" spans="1:46" ht="15.75" customHeight="1">
      <c r="A390" s="209"/>
      <c r="B390" s="208"/>
      <c r="C390" s="208"/>
      <c r="D390" s="216"/>
      <c r="E390" s="207"/>
      <c r="F390" s="208"/>
      <c r="G390" s="208"/>
      <c r="H390" s="208"/>
      <c r="I390" s="208"/>
      <c r="J390" s="208"/>
      <c r="K390" s="208"/>
      <c r="L390" s="208"/>
      <c r="M390" s="208"/>
      <c r="N390" s="208"/>
      <c r="O390" s="208"/>
      <c r="P390" s="208"/>
      <c r="Q390" s="208"/>
      <c r="R390" s="208"/>
      <c r="S390" s="208"/>
      <c r="T390" s="208"/>
      <c r="U390" s="208"/>
      <c r="V390" s="208"/>
      <c r="W390" s="208"/>
      <c r="X390" s="208"/>
      <c r="Y390" s="208"/>
      <c r="Z390" s="208"/>
      <c r="AA390" s="208"/>
      <c r="AB390" s="208"/>
      <c r="AC390" s="208"/>
      <c r="AD390" s="208"/>
      <c r="AE390" s="208"/>
      <c r="AF390" s="208"/>
      <c r="AG390" s="208"/>
      <c r="AH390" s="208"/>
      <c r="AI390" s="208"/>
      <c r="AJ390" s="208"/>
      <c r="AK390" s="208"/>
      <c r="AL390" s="208"/>
      <c r="AM390" s="208"/>
      <c r="AN390" s="208"/>
      <c r="AO390" s="208"/>
      <c r="AP390" s="208"/>
      <c r="AQ390" s="208"/>
      <c r="AR390" s="208"/>
      <c r="AS390" s="208"/>
      <c r="AT390" s="208"/>
    </row>
    <row r="391" spans="1:46" ht="15.75" customHeight="1">
      <c r="A391" s="209"/>
      <c r="B391" s="208"/>
      <c r="C391" s="208"/>
      <c r="D391" s="216"/>
      <c r="E391" s="207"/>
      <c r="F391" s="208"/>
      <c r="G391" s="208"/>
      <c r="H391" s="208"/>
      <c r="I391" s="208"/>
      <c r="J391" s="208"/>
      <c r="K391" s="208"/>
      <c r="L391" s="208"/>
      <c r="M391" s="208"/>
      <c r="N391" s="208"/>
      <c r="O391" s="208"/>
      <c r="P391" s="208"/>
      <c r="Q391" s="208"/>
      <c r="R391" s="208"/>
      <c r="S391" s="208"/>
      <c r="T391" s="208"/>
      <c r="U391" s="208"/>
      <c r="V391" s="208"/>
      <c r="W391" s="208"/>
      <c r="X391" s="208"/>
      <c r="Y391" s="208"/>
      <c r="Z391" s="208"/>
      <c r="AA391" s="208"/>
      <c r="AB391" s="208"/>
      <c r="AC391" s="208"/>
      <c r="AD391" s="208"/>
      <c r="AE391" s="208"/>
      <c r="AF391" s="208"/>
      <c r="AG391" s="208"/>
      <c r="AH391" s="208"/>
      <c r="AI391" s="208"/>
      <c r="AJ391" s="208"/>
      <c r="AK391" s="208"/>
      <c r="AL391" s="208"/>
      <c r="AM391" s="208"/>
      <c r="AN391" s="208"/>
      <c r="AO391" s="208"/>
      <c r="AP391" s="208"/>
      <c r="AQ391" s="208"/>
      <c r="AR391" s="208"/>
      <c r="AS391" s="208"/>
      <c r="AT391" s="208"/>
    </row>
    <row r="392" spans="1:46" ht="15.75" customHeight="1">
      <c r="A392" s="209"/>
      <c r="B392" s="208"/>
      <c r="C392" s="208"/>
      <c r="D392" s="216"/>
      <c r="E392" s="207"/>
      <c r="F392" s="208"/>
      <c r="G392" s="208"/>
      <c r="H392" s="208"/>
      <c r="I392" s="208"/>
      <c r="J392" s="208"/>
      <c r="K392" s="208"/>
      <c r="L392" s="208"/>
      <c r="M392" s="208"/>
      <c r="N392" s="208"/>
      <c r="O392" s="208"/>
      <c r="P392" s="20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  <c r="AT392" s="208"/>
    </row>
    <row r="393" spans="1:46" ht="15.75" customHeight="1">
      <c r="A393" s="209"/>
      <c r="B393" s="208"/>
      <c r="C393" s="208"/>
      <c r="D393" s="216"/>
      <c r="E393" s="207"/>
      <c r="F393" s="208"/>
      <c r="G393" s="208"/>
      <c r="H393" s="208"/>
      <c r="I393" s="208"/>
      <c r="J393" s="208"/>
      <c r="K393" s="208"/>
      <c r="L393" s="208"/>
      <c r="M393" s="208"/>
      <c r="N393" s="208"/>
      <c r="O393" s="208"/>
      <c r="P393" s="208"/>
      <c r="Q393" s="208"/>
      <c r="R393" s="208"/>
      <c r="S393" s="208"/>
      <c r="T393" s="208"/>
      <c r="U393" s="208"/>
      <c r="V393" s="208"/>
      <c r="W393" s="208"/>
      <c r="X393" s="208"/>
      <c r="Y393" s="208"/>
      <c r="Z393" s="208"/>
      <c r="AA393" s="208"/>
      <c r="AB393" s="208"/>
      <c r="AC393" s="208"/>
      <c r="AD393" s="208"/>
      <c r="AE393" s="208"/>
      <c r="AF393" s="208"/>
      <c r="AG393" s="208"/>
      <c r="AH393" s="208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  <c r="AT393" s="208"/>
    </row>
    <row r="394" spans="1:46" ht="15.75" customHeight="1">
      <c r="A394" s="209"/>
      <c r="B394" s="208"/>
      <c r="C394" s="208"/>
      <c r="D394" s="216"/>
      <c r="E394" s="207"/>
      <c r="F394" s="208"/>
      <c r="G394" s="208"/>
      <c r="H394" s="208"/>
      <c r="I394" s="208"/>
      <c r="J394" s="208"/>
      <c r="K394" s="208"/>
      <c r="L394" s="208"/>
      <c r="M394" s="208"/>
      <c r="N394" s="208"/>
      <c r="O394" s="208"/>
      <c r="P394" s="208"/>
      <c r="Q394" s="208"/>
      <c r="R394" s="208"/>
      <c r="S394" s="208"/>
      <c r="T394" s="208"/>
      <c r="U394" s="208"/>
      <c r="V394" s="208"/>
      <c r="W394" s="208"/>
      <c r="X394" s="208"/>
      <c r="Y394" s="208"/>
      <c r="Z394" s="208"/>
      <c r="AA394" s="208"/>
      <c r="AB394" s="208"/>
      <c r="AC394" s="208"/>
      <c r="AD394" s="208"/>
      <c r="AE394" s="208"/>
      <c r="AF394" s="208"/>
      <c r="AG394" s="208"/>
      <c r="AH394" s="208"/>
      <c r="AI394" s="208"/>
      <c r="AJ394" s="208"/>
      <c r="AK394" s="208"/>
      <c r="AL394" s="208"/>
      <c r="AM394" s="208"/>
      <c r="AN394" s="208"/>
      <c r="AO394" s="208"/>
      <c r="AP394" s="208"/>
      <c r="AQ394" s="208"/>
      <c r="AR394" s="208"/>
      <c r="AS394" s="208"/>
      <c r="AT394" s="208"/>
    </row>
    <row r="395" spans="1:46" ht="15.75" customHeight="1">
      <c r="A395" s="209"/>
      <c r="B395" s="208"/>
      <c r="C395" s="208"/>
      <c r="D395" s="216"/>
      <c r="E395" s="207"/>
      <c r="F395" s="208"/>
      <c r="G395" s="208"/>
      <c r="H395" s="208"/>
      <c r="I395" s="208"/>
      <c r="J395" s="208"/>
      <c r="K395" s="208"/>
      <c r="L395" s="208"/>
      <c r="M395" s="208"/>
      <c r="N395" s="208"/>
      <c r="O395" s="208"/>
      <c r="P395" s="208"/>
      <c r="Q395" s="208"/>
      <c r="R395" s="208"/>
      <c r="S395" s="208"/>
      <c r="T395" s="208"/>
      <c r="U395" s="208"/>
      <c r="V395" s="208"/>
      <c r="W395" s="208"/>
      <c r="X395" s="208"/>
      <c r="Y395" s="208"/>
      <c r="Z395" s="208"/>
      <c r="AA395" s="208"/>
      <c r="AB395" s="208"/>
      <c r="AC395" s="208"/>
      <c r="AD395" s="208"/>
      <c r="AE395" s="208"/>
      <c r="AF395" s="208"/>
      <c r="AG395" s="208"/>
      <c r="AH395" s="208"/>
      <c r="AI395" s="208"/>
      <c r="AJ395" s="208"/>
      <c r="AK395" s="208"/>
      <c r="AL395" s="208"/>
      <c r="AM395" s="208"/>
      <c r="AN395" s="208"/>
      <c r="AO395" s="208"/>
      <c r="AP395" s="208"/>
      <c r="AQ395" s="208"/>
      <c r="AR395" s="208"/>
      <c r="AS395" s="208"/>
      <c r="AT395" s="208"/>
    </row>
    <row r="396" spans="1:46" ht="15.75" customHeight="1">
      <c r="A396" s="209"/>
      <c r="B396" s="208"/>
      <c r="C396" s="208"/>
      <c r="D396" s="216"/>
      <c r="E396" s="207"/>
      <c r="F396" s="208"/>
      <c r="G396" s="208"/>
      <c r="H396" s="208"/>
      <c r="I396" s="208"/>
      <c r="J396" s="208"/>
      <c r="K396" s="208"/>
      <c r="L396" s="208"/>
      <c r="M396" s="208"/>
      <c r="N396" s="208"/>
      <c r="O396" s="208"/>
      <c r="P396" s="208"/>
      <c r="Q396" s="208"/>
      <c r="R396" s="208"/>
      <c r="S396" s="208"/>
      <c r="T396" s="208"/>
      <c r="U396" s="208"/>
      <c r="V396" s="208"/>
      <c r="W396" s="208"/>
      <c r="X396" s="208"/>
      <c r="Y396" s="208"/>
      <c r="Z396" s="208"/>
      <c r="AA396" s="208"/>
      <c r="AB396" s="208"/>
      <c r="AC396" s="208"/>
      <c r="AD396" s="208"/>
      <c r="AE396" s="208"/>
      <c r="AF396" s="208"/>
      <c r="AG396" s="208"/>
      <c r="AH396" s="208"/>
      <c r="AI396" s="208"/>
      <c r="AJ396" s="208"/>
      <c r="AK396" s="208"/>
      <c r="AL396" s="208"/>
      <c r="AM396" s="208"/>
      <c r="AN396" s="208"/>
      <c r="AO396" s="208"/>
      <c r="AP396" s="208"/>
      <c r="AQ396" s="208"/>
      <c r="AR396" s="208"/>
      <c r="AS396" s="208"/>
      <c r="AT396" s="208"/>
    </row>
    <row r="397" spans="1:46" ht="15.75" customHeight="1">
      <c r="A397" s="209"/>
      <c r="B397" s="208"/>
      <c r="C397" s="208"/>
      <c r="D397" s="216"/>
      <c r="E397" s="207"/>
      <c r="F397" s="208"/>
      <c r="G397" s="208"/>
      <c r="H397" s="208"/>
      <c r="I397" s="208"/>
      <c r="J397" s="208"/>
      <c r="K397" s="208"/>
      <c r="L397" s="208"/>
      <c r="M397" s="208"/>
      <c r="N397" s="208"/>
      <c r="O397" s="208"/>
      <c r="P397" s="208"/>
      <c r="Q397" s="208"/>
      <c r="R397" s="208"/>
      <c r="S397" s="208"/>
      <c r="T397" s="208"/>
      <c r="U397" s="208"/>
      <c r="V397" s="208"/>
      <c r="W397" s="208"/>
      <c r="X397" s="208"/>
      <c r="Y397" s="208"/>
      <c r="Z397" s="208"/>
      <c r="AA397" s="208"/>
      <c r="AB397" s="208"/>
      <c r="AC397" s="208"/>
      <c r="AD397" s="208"/>
      <c r="AE397" s="208"/>
      <c r="AF397" s="208"/>
      <c r="AG397" s="208"/>
      <c r="AH397" s="208"/>
      <c r="AI397" s="208"/>
      <c r="AJ397" s="208"/>
      <c r="AK397" s="208"/>
      <c r="AL397" s="208"/>
      <c r="AM397" s="208"/>
      <c r="AN397" s="208"/>
      <c r="AO397" s="208"/>
      <c r="AP397" s="208"/>
      <c r="AQ397" s="208"/>
      <c r="AR397" s="208"/>
      <c r="AS397" s="208"/>
      <c r="AT397" s="208"/>
    </row>
    <row r="398" spans="1:46" ht="15.75" customHeight="1">
      <c r="A398" s="209"/>
      <c r="B398" s="208"/>
      <c r="C398" s="208"/>
      <c r="D398" s="216"/>
      <c r="E398" s="207"/>
      <c r="F398" s="208"/>
      <c r="G398" s="208"/>
      <c r="H398" s="208"/>
      <c r="I398" s="208"/>
      <c r="J398" s="208"/>
      <c r="K398" s="208"/>
      <c r="L398" s="208"/>
      <c r="M398" s="208"/>
      <c r="N398" s="208"/>
      <c r="O398" s="208"/>
      <c r="P398" s="208"/>
      <c r="Q398" s="208"/>
      <c r="R398" s="208"/>
      <c r="S398" s="208"/>
      <c r="T398" s="208"/>
      <c r="U398" s="208"/>
      <c r="V398" s="208"/>
      <c r="W398" s="208"/>
      <c r="X398" s="208"/>
      <c r="Y398" s="208"/>
      <c r="Z398" s="208"/>
      <c r="AA398" s="208"/>
      <c r="AB398" s="208"/>
      <c r="AC398" s="208"/>
      <c r="AD398" s="208"/>
      <c r="AE398" s="208"/>
      <c r="AF398" s="208"/>
      <c r="AG398" s="208"/>
      <c r="AH398" s="208"/>
      <c r="AI398" s="208"/>
      <c r="AJ398" s="208"/>
      <c r="AK398" s="208"/>
      <c r="AL398" s="208"/>
      <c r="AM398" s="208"/>
      <c r="AN398" s="208"/>
      <c r="AO398" s="208"/>
      <c r="AP398" s="208"/>
      <c r="AQ398" s="208"/>
      <c r="AR398" s="208"/>
      <c r="AS398" s="208"/>
      <c r="AT398" s="208"/>
    </row>
    <row r="399" spans="1:46" ht="15.75" customHeight="1">
      <c r="A399" s="209"/>
      <c r="B399" s="208"/>
      <c r="C399" s="208"/>
      <c r="D399" s="216"/>
      <c r="E399" s="207"/>
      <c r="F399" s="208"/>
      <c r="G399" s="208"/>
      <c r="H399" s="208"/>
      <c r="I399" s="208"/>
      <c r="J399" s="208"/>
      <c r="K399" s="208"/>
      <c r="L399" s="208"/>
      <c r="M399" s="208"/>
      <c r="N399" s="208"/>
      <c r="O399" s="208"/>
      <c r="P399" s="208"/>
      <c r="Q399" s="208"/>
      <c r="R399" s="208"/>
      <c r="S399" s="208"/>
      <c r="T399" s="208"/>
      <c r="U399" s="208"/>
      <c r="V399" s="208"/>
      <c r="W399" s="208"/>
      <c r="X399" s="208"/>
      <c r="Y399" s="208"/>
      <c r="Z399" s="208"/>
      <c r="AA399" s="208"/>
      <c r="AB399" s="208"/>
      <c r="AC399" s="208"/>
      <c r="AD399" s="208"/>
      <c r="AE399" s="208"/>
      <c r="AF399" s="208"/>
      <c r="AG399" s="208"/>
      <c r="AH399" s="208"/>
      <c r="AI399" s="208"/>
      <c r="AJ399" s="208"/>
      <c r="AK399" s="208"/>
      <c r="AL399" s="208"/>
      <c r="AM399" s="208"/>
      <c r="AN399" s="208"/>
      <c r="AO399" s="208"/>
      <c r="AP399" s="208"/>
      <c r="AQ399" s="208"/>
      <c r="AR399" s="208"/>
      <c r="AS399" s="208"/>
      <c r="AT399" s="208"/>
    </row>
    <row r="400" spans="1:46" ht="15.75" customHeight="1">
      <c r="A400" s="209"/>
      <c r="B400" s="208"/>
      <c r="C400" s="208"/>
      <c r="D400" s="216"/>
      <c r="E400" s="207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208"/>
      <c r="Q400" s="208"/>
      <c r="R400" s="208"/>
      <c r="S400" s="208"/>
      <c r="T400" s="208"/>
      <c r="U400" s="208"/>
      <c r="V400" s="208"/>
      <c r="W400" s="208"/>
      <c r="X400" s="208"/>
      <c r="Y400" s="208"/>
      <c r="Z400" s="208"/>
      <c r="AA400" s="208"/>
      <c r="AB400" s="208"/>
      <c r="AC400" s="208"/>
      <c r="AD400" s="208"/>
      <c r="AE400" s="208"/>
      <c r="AF400" s="208"/>
      <c r="AG400" s="208"/>
      <c r="AH400" s="208"/>
      <c r="AI400" s="208"/>
      <c r="AJ400" s="208"/>
      <c r="AK400" s="208"/>
      <c r="AL400" s="208"/>
      <c r="AM400" s="208"/>
      <c r="AN400" s="208"/>
      <c r="AO400" s="208"/>
      <c r="AP400" s="208"/>
      <c r="AQ400" s="208"/>
      <c r="AR400" s="208"/>
      <c r="AS400" s="208"/>
      <c r="AT400" s="208"/>
    </row>
    <row r="401" spans="1:46" ht="15.75" customHeight="1">
      <c r="A401" s="209"/>
      <c r="B401" s="208"/>
      <c r="C401" s="208"/>
      <c r="D401" s="216"/>
      <c r="E401" s="207"/>
      <c r="F401" s="208"/>
      <c r="G401" s="208"/>
      <c r="H401" s="208"/>
      <c r="I401" s="208"/>
      <c r="J401" s="208"/>
      <c r="K401" s="208"/>
      <c r="L401" s="208"/>
      <c r="M401" s="208"/>
      <c r="N401" s="208"/>
      <c r="O401" s="208"/>
      <c r="P401" s="208"/>
      <c r="Q401" s="208"/>
      <c r="R401" s="208"/>
      <c r="S401" s="208"/>
      <c r="T401" s="208"/>
      <c r="U401" s="208"/>
      <c r="V401" s="208"/>
      <c r="W401" s="208"/>
      <c r="X401" s="208"/>
      <c r="Y401" s="208"/>
      <c r="Z401" s="208"/>
      <c r="AA401" s="208"/>
      <c r="AB401" s="208"/>
      <c r="AC401" s="208"/>
      <c r="AD401" s="208"/>
      <c r="AE401" s="208"/>
      <c r="AF401" s="208"/>
      <c r="AG401" s="208"/>
      <c r="AH401" s="208"/>
      <c r="AI401" s="208"/>
      <c r="AJ401" s="208"/>
      <c r="AK401" s="208"/>
      <c r="AL401" s="208"/>
      <c r="AM401" s="208"/>
      <c r="AN401" s="208"/>
      <c r="AO401" s="208"/>
      <c r="AP401" s="208"/>
      <c r="AQ401" s="208"/>
      <c r="AR401" s="208"/>
      <c r="AS401" s="208"/>
      <c r="AT401" s="208"/>
    </row>
    <row r="402" spans="1:46" ht="15.75" customHeight="1">
      <c r="A402" s="209"/>
      <c r="B402" s="208"/>
      <c r="C402" s="208"/>
      <c r="D402" s="216"/>
      <c r="E402" s="207"/>
      <c r="F402" s="208"/>
      <c r="G402" s="208"/>
      <c r="H402" s="208"/>
      <c r="I402" s="208"/>
      <c r="J402" s="208"/>
      <c r="K402" s="208"/>
      <c r="L402" s="208"/>
      <c r="M402" s="208"/>
      <c r="N402" s="208"/>
      <c r="O402" s="208"/>
      <c r="P402" s="208"/>
      <c r="Q402" s="208"/>
      <c r="R402" s="208"/>
      <c r="S402" s="208"/>
      <c r="T402" s="208"/>
      <c r="U402" s="208"/>
      <c r="V402" s="208"/>
      <c r="W402" s="208"/>
      <c r="X402" s="208"/>
      <c r="Y402" s="208"/>
      <c r="Z402" s="208"/>
      <c r="AA402" s="208"/>
      <c r="AB402" s="208"/>
      <c r="AC402" s="208"/>
      <c r="AD402" s="208"/>
      <c r="AE402" s="208"/>
      <c r="AF402" s="208"/>
      <c r="AG402" s="208"/>
      <c r="AH402" s="208"/>
      <c r="AI402" s="208"/>
      <c r="AJ402" s="208"/>
      <c r="AK402" s="208"/>
      <c r="AL402" s="208"/>
      <c r="AM402" s="208"/>
      <c r="AN402" s="208"/>
      <c r="AO402" s="208"/>
      <c r="AP402" s="208"/>
      <c r="AQ402" s="208"/>
      <c r="AR402" s="208"/>
      <c r="AS402" s="208"/>
      <c r="AT402" s="208"/>
    </row>
    <row r="403" spans="1:46" ht="15.75" customHeight="1">
      <c r="A403" s="209"/>
      <c r="B403" s="208"/>
      <c r="C403" s="208"/>
      <c r="D403" s="216"/>
      <c r="E403" s="207"/>
      <c r="F403" s="208"/>
      <c r="G403" s="208"/>
      <c r="H403" s="208"/>
      <c r="I403" s="208"/>
      <c r="J403" s="208"/>
      <c r="K403" s="208"/>
      <c r="L403" s="208"/>
      <c r="M403" s="208"/>
      <c r="N403" s="208"/>
      <c r="O403" s="208"/>
      <c r="P403" s="208"/>
      <c r="Q403" s="208"/>
      <c r="R403" s="208"/>
      <c r="S403" s="208"/>
      <c r="T403" s="208"/>
      <c r="U403" s="208"/>
      <c r="V403" s="208"/>
      <c r="W403" s="208"/>
      <c r="X403" s="208"/>
      <c r="Y403" s="208"/>
      <c r="Z403" s="208"/>
      <c r="AA403" s="208"/>
      <c r="AB403" s="208"/>
      <c r="AC403" s="208"/>
      <c r="AD403" s="208"/>
      <c r="AE403" s="208"/>
      <c r="AF403" s="208"/>
      <c r="AG403" s="208"/>
      <c r="AH403" s="208"/>
      <c r="AI403" s="208"/>
      <c r="AJ403" s="208"/>
      <c r="AK403" s="208"/>
      <c r="AL403" s="208"/>
      <c r="AM403" s="208"/>
      <c r="AN403" s="208"/>
      <c r="AO403" s="208"/>
      <c r="AP403" s="208"/>
      <c r="AQ403" s="208"/>
      <c r="AR403" s="208"/>
      <c r="AS403" s="208"/>
      <c r="AT403" s="208"/>
    </row>
    <row r="404" spans="1:46" ht="15.75" customHeight="1">
      <c r="A404" s="209"/>
      <c r="B404" s="208"/>
      <c r="C404" s="208"/>
      <c r="D404" s="216"/>
      <c r="E404" s="207"/>
      <c r="F404" s="208"/>
      <c r="G404" s="208"/>
      <c r="H404" s="208"/>
      <c r="I404" s="208"/>
      <c r="J404" s="208"/>
      <c r="K404" s="208"/>
      <c r="L404" s="208"/>
      <c r="M404" s="208"/>
      <c r="N404" s="208"/>
      <c r="O404" s="208"/>
      <c r="P404" s="208"/>
      <c r="Q404" s="208"/>
      <c r="R404" s="208"/>
      <c r="S404" s="208"/>
      <c r="T404" s="208"/>
      <c r="U404" s="208"/>
      <c r="V404" s="208"/>
      <c r="W404" s="208"/>
      <c r="X404" s="208"/>
      <c r="Y404" s="208"/>
      <c r="Z404" s="208"/>
      <c r="AA404" s="208"/>
      <c r="AB404" s="208"/>
      <c r="AC404" s="208"/>
      <c r="AD404" s="208"/>
      <c r="AE404" s="208"/>
      <c r="AF404" s="208"/>
      <c r="AG404" s="208"/>
      <c r="AH404" s="208"/>
      <c r="AI404" s="208"/>
      <c r="AJ404" s="208"/>
      <c r="AK404" s="208"/>
      <c r="AL404" s="208"/>
      <c r="AM404" s="208"/>
      <c r="AN404" s="208"/>
      <c r="AO404" s="208"/>
      <c r="AP404" s="208"/>
      <c r="AQ404" s="208"/>
      <c r="AR404" s="208"/>
      <c r="AS404" s="208"/>
      <c r="AT404" s="208"/>
    </row>
    <row r="405" spans="1:46" ht="15.75" customHeight="1">
      <c r="A405" s="209"/>
      <c r="B405" s="208"/>
      <c r="C405" s="208"/>
      <c r="D405" s="216"/>
      <c r="E405" s="207"/>
      <c r="F405" s="208"/>
      <c r="G405" s="208"/>
      <c r="H405" s="208"/>
      <c r="I405" s="208"/>
      <c r="J405" s="208"/>
      <c r="K405" s="208"/>
      <c r="L405" s="208"/>
      <c r="M405" s="208"/>
      <c r="N405" s="208"/>
      <c r="O405" s="208"/>
      <c r="P405" s="208"/>
      <c r="Q405" s="208"/>
      <c r="R405" s="208"/>
      <c r="S405" s="208"/>
      <c r="T405" s="208"/>
      <c r="U405" s="208"/>
      <c r="V405" s="208"/>
      <c r="W405" s="208"/>
      <c r="X405" s="208"/>
      <c r="Y405" s="208"/>
      <c r="Z405" s="208"/>
      <c r="AA405" s="208"/>
      <c r="AB405" s="208"/>
      <c r="AC405" s="208"/>
      <c r="AD405" s="208"/>
      <c r="AE405" s="208"/>
      <c r="AF405" s="208"/>
      <c r="AG405" s="208"/>
      <c r="AH405" s="208"/>
      <c r="AI405" s="208"/>
      <c r="AJ405" s="208"/>
      <c r="AK405" s="208"/>
      <c r="AL405" s="208"/>
      <c r="AM405" s="208"/>
      <c r="AN405" s="208"/>
      <c r="AO405" s="208"/>
      <c r="AP405" s="208"/>
      <c r="AQ405" s="208"/>
      <c r="AR405" s="208"/>
      <c r="AS405" s="208"/>
      <c r="AT405" s="208"/>
    </row>
    <row r="406" spans="1:46" ht="15.75" customHeight="1">
      <c r="A406" s="209"/>
      <c r="B406" s="208"/>
      <c r="C406" s="208"/>
      <c r="D406" s="216"/>
      <c r="E406" s="207"/>
      <c r="F406" s="208"/>
      <c r="G406" s="208"/>
      <c r="H406" s="208"/>
      <c r="I406" s="208"/>
      <c r="J406" s="208"/>
      <c r="K406" s="208"/>
      <c r="L406" s="208"/>
      <c r="M406" s="208"/>
      <c r="N406" s="208"/>
      <c r="O406" s="208"/>
      <c r="P406" s="208"/>
      <c r="Q406" s="208"/>
      <c r="R406" s="208"/>
      <c r="S406" s="208"/>
      <c r="T406" s="208"/>
      <c r="U406" s="208"/>
      <c r="V406" s="208"/>
      <c r="W406" s="208"/>
      <c r="X406" s="208"/>
      <c r="Y406" s="208"/>
      <c r="Z406" s="208"/>
      <c r="AA406" s="208"/>
      <c r="AB406" s="208"/>
      <c r="AC406" s="208"/>
      <c r="AD406" s="208"/>
      <c r="AE406" s="208"/>
      <c r="AF406" s="208"/>
      <c r="AG406" s="208"/>
      <c r="AH406" s="208"/>
      <c r="AI406" s="208"/>
      <c r="AJ406" s="208"/>
      <c r="AK406" s="208"/>
      <c r="AL406" s="208"/>
      <c r="AM406" s="208"/>
      <c r="AN406" s="208"/>
      <c r="AO406" s="208"/>
      <c r="AP406" s="208"/>
      <c r="AQ406" s="208"/>
      <c r="AR406" s="208"/>
      <c r="AS406" s="208"/>
      <c r="AT406" s="208"/>
    </row>
    <row r="407" spans="1:46" ht="15.75" customHeight="1">
      <c r="A407" s="209"/>
      <c r="B407" s="208"/>
      <c r="C407" s="208"/>
      <c r="D407" s="216"/>
      <c r="E407" s="207"/>
      <c r="F407" s="208"/>
      <c r="G407" s="208"/>
      <c r="H407" s="208"/>
      <c r="I407" s="208"/>
      <c r="J407" s="208"/>
      <c r="K407" s="208"/>
      <c r="L407" s="208"/>
      <c r="M407" s="208"/>
      <c r="N407" s="208"/>
      <c r="O407" s="208"/>
      <c r="P407" s="208"/>
      <c r="Q407" s="208"/>
      <c r="R407" s="208"/>
      <c r="S407" s="208"/>
      <c r="T407" s="208"/>
      <c r="U407" s="208"/>
      <c r="V407" s="208"/>
      <c r="W407" s="208"/>
      <c r="X407" s="208"/>
      <c r="Y407" s="208"/>
      <c r="Z407" s="208"/>
      <c r="AA407" s="208"/>
      <c r="AB407" s="208"/>
      <c r="AC407" s="208"/>
      <c r="AD407" s="208"/>
      <c r="AE407" s="208"/>
      <c r="AF407" s="208"/>
      <c r="AG407" s="208"/>
      <c r="AH407" s="208"/>
      <c r="AI407" s="208"/>
      <c r="AJ407" s="208"/>
      <c r="AK407" s="208"/>
      <c r="AL407" s="208"/>
      <c r="AM407" s="208"/>
      <c r="AN407" s="208"/>
      <c r="AO407" s="208"/>
      <c r="AP407" s="208"/>
      <c r="AQ407" s="208"/>
      <c r="AR407" s="208"/>
      <c r="AS407" s="208"/>
      <c r="AT407" s="208"/>
    </row>
    <row r="408" spans="1:46" ht="15.75" customHeight="1">
      <c r="A408" s="209"/>
      <c r="B408" s="208"/>
      <c r="C408" s="208"/>
      <c r="D408" s="216"/>
      <c r="E408" s="207"/>
      <c r="F408" s="208"/>
      <c r="G408" s="208"/>
      <c r="H408" s="208"/>
      <c r="I408" s="208"/>
      <c r="J408" s="208"/>
      <c r="K408" s="208"/>
      <c r="L408" s="208"/>
      <c r="M408" s="208"/>
      <c r="N408" s="208"/>
      <c r="O408" s="208"/>
      <c r="P408" s="208"/>
      <c r="Q408" s="208"/>
      <c r="R408" s="208"/>
      <c r="S408" s="208"/>
      <c r="T408" s="208"/>
      <c r="U408" s="208"/>
      <c r="V408" s="208"/>
      <c r="W408" s="208"/>
      <c r="X408" s="208"/>
      <c r="Y408" s="208"/>
      <c r="Z408" s="208"/>
      <c r="AA408" s="208"/>
      <c r="AB408" s="208"/>
      <c r="AC408" s="208"/>
      <c r="AD408" s="208"/>
      <c r="AE408" s="208"/>
      <c r="AF408" s="208"/>
      <c r="AG408" s="208"/>
      <c r="AH408" s="208"/>
      <c r="AI408" s="208"/>
      <c r="AJ408" s="208"/>
      <c r="AK408" s="208"/>
      <c r="AL408" s="208"/>
      <c r="AM408" s="208"/>
      <c r="AN408" s="208"/>
      <c r="AO408" s="208"/>
      <c r="AP408" s="208"/>
      <c r="AQ408" s="208"/>
      <c r="AR408" s="208"/>
      <c r="AS408" s="208"/>
      <c r="AT408" s="208"/>
    </row>
    <row r="409" spans="1:46" ht="15.75" customHeight="1">
      <c r="A409" s="209"/>
      <c r="B409" s="208"/>
      <c r="C409" s="208"/>
      <c r="D409" s="216"/>
      <c r="E409" s="207"/>
      <c r="F409" s="208"/>
      <c r="G409" s="208"/>
      <c r="H409" s="208"/>
      <c r="I409" s="208"/>
      <c r="J409" s="208"/>
      <c r="K409" s="208"/>
      <c r="L409" s="208"/>
      <c r="M409" s="208"/>
      <c r="N409" s="208"/>
      <c r="O409" s="208"/>
      <c r="P409" s="208"/>
      <c r="Q409" s="208"/>
      <c r="R409" s="208"/>
      <c r="S409" s="208"/>
      <c r="T409" s="208"/>
      <c r="U409" s="208"/>
      <c r="V409" s="208"/>
      <c r="W409" s="208"/>
      <c r="X409" s="208"/>
      <c r="Y409" s="208"/>
      <c r="Z409" s="208"/>
      <c r="AA409" s="208"/>
      <c r="AB409" s="208"/>
      <c r="AC409" s="208"/>
      <c r="AD409" s="208"/>
      <c r="AE409" s="208"/>
      <c r="AF409" s="208"/>
      <c r="AG409" s="208"/>
      <c r="AH409" s="208"/>
      <c r="AI409" s="208"/>
      <c r="AJ409" s="208"/>
      <c r="AK409" s="208"/>
      <c r="AL409" s="208"/>
      <c r="AM409" s="208"/>
      <c r="AN409" s="208"/>
      <c r="AO409" s="208"/>
      <c r="AP409" s="208"/>
      <c r="AQ409" s="208"/>
      <c r="AR409" s="208"/>
      <c r="AS409" s="208"/>
      <c r="AT409" s="208"/>
    </row>
    <row r="410" spans="1:46" ht="15.75" customHeight="1">
      <c r="A410" s="209"/>
      <c r="B410" s="208"/>
      <c r="C410" s="208"/>
      <c r="D410" s="216"/>
      <c r="E410" s="207"/>
      <c r="F410" s="208"/>
      <c r="G410" s="208"/>
      <c r="H410" s="208"/>
      <c r="I410" s="208"/>
      <c r="J410" s="208"/>
      <c r="K410" s="208"/>
      <c r="L410" s="208"/>
      <c r="M410" s="208"/>
      <c r="N410" s="208"/>
      <c r="O410" s="208"/>
      <c r="P410" s="208"/>
      <c r="Q410" s="208"/>
      <c r="R410" s="208"/>
      <c r="S410" s="208"/>
      <c r="T410" s="208"/>
      <c r="U410" s="208"/>
      <c r="V410" s="208"/>
      <c r="W410" s="208"/>
      <c r="X410" s="208"/>
      <c r="Y410" s="208"/>
      <c r="Z410" s="208"/>
      <c r="AA410" s="208"/>
      <c r="AB410" s="208"/>
      <c r="AC410" s="208"/>
      <c r="AD410" s="208"/>
      <c r="AE410" s="208"/>
      <c r="AF410" s="208"/>
      <c r="AG410" s="208"/>
      <c r="AH410" s="208"/>
      <c r="AI410" s="208"/>
      <c r="AJ410" s="208"/>
      <c r="AK410" s="208"/>
      <c r="AL410" s="208"/>
      <c r="AM410" s="208"/>
      <c r="AN410" s="208"/>
      <c r="AO410" s="208"/>
      <c r="AP410" s="208"/>
      <c r="AQ410" s="208"/>
      <c r="AR410" s="208"/>
      <c r="AS410" s="208"/>
      <c r="AT410" s="208"/>
    </row>
    <row r="411" spans="1:46" ht="15.75" customHeight="1">
      <c r="A411" s="209"/>
      <c r="B411" s="208"/>
      <c r="C411" s="208"/>
      <c r="D411" s="216"/>
      <c r="E411" s="207"/>
      <c r="F411" s="208"/>
      <c r="G411" s="208"/>
      <c r="H411" s="208"/>
      <c r="I411" s="208"/>
      <c r="J411" s="208"/>
      <c r="K411" s="208"/>
      <c r="L411" s="208"/>
      <c r="M411" s="208"/>
      <c r="N411" s="208"/>
      <c r="O411" s="208"/>
      <c r="P411" s="208"/>
      <c r="Q411" s="208"/>
      <c r="R411" s="208"/>
      <c r="S411" s="208"/>
      <c r="T411" s="208"/>
      <c r="U411" s="208"/>
      <c r="V411" s="208"/>
      <c r="W411" s="208"/>
      <c r="X411" s="208"/>
      <c r="Y411" s="208"/>
      <c r="Z411" s="208"/>
      <c r="AA411" s="208"/>
      <c r="AB411" s="208"/>
      <c r="AC411" s="208"/>
      <c r="AD411" s="208"/>
      <c r="AE411" s="208"/>
      <c r="AF411" s="208"/>
      <c r="AG411" s="208"/>
      <c r="AH411" s="208"/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  <c r="AT411" s="208"/>
    </row>
    <row r="412" spans="1:46" ht="15.75" customHeight="1">
      <c r="A412" s="209"/>
      <c r="B412" s="208"/>
      <c r="C412" s="208"/>
      <c r="D412" s="216"/>
      <c r="E412" s="207"/>
      <c r="F412" s="208"/>
      <c r="G412" s="208"/>
      <c r="H412" s="208"/>
      <c r="I412" s="208"/>
      <c r="J412" s="208"/>
      <c r="K412" s="208"/>
      <c r="L412" s="208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</row>
    <row r="413" spans="1:46" ht="15.75" customHeight="1">
      <c r="A413" s="209"/>
      <c r="B413" s="208"/>
      <c r="C413" s="208"/>
      <c r="D413" s="216"/>
      <c r="E413" s="207"/>
      <c r="F413" s="208"/>
      <c r="G413" s="208"/>
      <c r="H413" s="208"/>
      <c r="I413" s="208"/>
      <c r="J413" s="208"/>
      <c r="K413" s="208"/>
      <c r="L413" s="208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</row>
    <row r="414" spans="1:46" ht="15.75" customHeight="1">
      <c r="A414" s="209"/>
      <c r="B414" s="208"/>
      <c r="C414" s="208"/>
      <c r="D414" s="216"/>
      <c r="E414" s="207"/>
      <c r="F414" s="208"/>
      <c r="G414" s="208"/>
      <c r="H414" s="208"/>
      <c r="I414" s="208"/>
      <c r="J414" s="208"/>
      <c r="K414" s="208"/>
      <c r="L414" s="208"/>
      <c r="M414" s="208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</row>
    <row r="415" spans="1:46" ht="15.75" customHeight="1">
      <c r="A415" s="209"/>
      <c r="B415" s="208"/>
      <c r="C415" s="208"/>
      <c r="D415" s="216"/>
      <c r="E415" s="207"/>
      <c r="F415" s="208"/>
      <c r="G415" s="208"/>
      <c r="H415" s="208"/>
      <c r="I415" s="208"/>
      <c r="J415" s="208"/>
      <c r="K415" s="208"/>
      <c r="L415" s="208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</row>
    <row r="416" spans="1:46" ht="15.75" customHeight="1">
      <c r="A416" s="209"/>
      <c r="B416" s="208"/>
      <c r="C416" s="208"/>
      <c r="D416" s="216"/>
      <c r="E416" s="207"/>
      <c r="F416" s="208"/>
      <c r="G416" s="208"/>
      <c r="H416" s="208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</row>
    <row r="417" spans="1:46" ht="15.75" customHeight="1">
      <c r="A417" s="209"/>
      <c r="B417" s="208"/>
      <c r="C417" s="208"/>
      <c r="D417" s="216"/>
      <c r="E417" s="207"/>
      <c r="F417" s="208"/>
      <c r="G417" s="208"/>
      <c r="H417" s="208"/>
      <c r="I417" s="208"/>
      <c r="J417" s="208"/>
      <c r="K417" s="208"/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208"/>
      <c r="AN417" s="208"/>
      <c r="AO417" s="208"/>
      <c r="AP417" s="208"/>
      <c r="AQ417" s="208"/>
      <c r="AR417" s="208"/>
      <c r="AS417" s="208"/>
      <c r="AT417" s="208"/>
    </row>
    <row r="418" spans="1:46" ht="15.75" customHeight="1">
      <c r="A418" s="209"/>
      <c r="B418" s="208"/>
      <c r="C418" s="208"/>
      <c r="D418" s="216"/>
      <c r="E418" s="207"/>
      <c r="F418" s="208"/>
      <c r="G418" s="208"/>
      <c r="H418" s="208"/>
      <c r="I418" s="208"/>
      <c r="J418" s="208"/>
      <c r="K418" s="208"/>
      <c r="L418" s="208"/>
      <c r="M418" s="208"/>
      <c r="N418" s="208"/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  <c r="Z418" s="208"/>
      <c r="AA418" s="208"/>
      <c r="AB418" s="208"/>
      <c r="AC418" s="208"/>
      <c r="AD418" s="208"/>
      <c r="AE418" s="208"/>
      <c r="AF418" s="208"/>
      <c r="AG418" s="208"/>
      <c r="AH418" s="208"/>
      <c r="AI418" s="208"/>
      <c r="AJ418" s="208"/>
      <c r="AK418" s="208"/>
      <c r="AL418" s="208"/>
      <c r="AM418" s="208"/>
      <c r="AN418" s="208"/>
      <c r="AO418" s="208"/>
      <c r="AP418" s="208"/>
      <c r="AQ418" s="208"/>
      <c r="AR418" s="208"/>
      <c r="AS418" s="208"/>
      <c r="AT418" s="208"/>
    </row>
    <row r="419" spans="1:46" ht="15.75" customHeight="1">
      <c r="A419" s="209"/>
      <c r="B419" s="208"/>
      <c r="C419" s="208"/>
      <c r="D419" s="216"/>
      <c r="E419" s="207"/>
      <c r="F419" s="208"/>
      <c r="G419" s="208"/>
      <c r="H419" s="208"/>
      <c r="I419" s="208"/>
      <c r="J419" s="208"/>
      <c r="K419" s="208"/>
      <c r="L419" s="208"/>
      <c r="M419" s="208"/>
      <c r="N419" s="208"/>
      <c r="O419" s="208"/>
      <c r="P419" s="208"/>
      <c r="Q419" s="208"/>
      <c r="R419" s="208"/>
      <c r="S419" s="208"/>
      <c r="T419" s="208"/>
      <c r="U419" s="208"/>
      <c r="V419" s="208"/>
      <c r="W419" s="208"/>
      <c r="X419" s="208"/>
      <c r="Y419" s="208"/>
      <c r="Z419" s="208"/>
      <c r="AA419" s="208"/>
      <c r="AB419" s="208"/>
      <c r="AC419" s="208"/>
      <c r="AD419" s="208"/>
      <c r="AE419" s="208"/>
      <c r="AF419" s="208"/>
      <c r="AG419" s="208"/>
      <c r="AH419" s="208"/>
      <c r="AI419" s="208"/>
      <c r="AJ419" s="208"/>
      <c r="AK419" s="208"/>
      <c r="AL419" s="208"/>
      <c r="AM419" s="208"/>
      <c r="AN419" s="208"/>
      <c r="AO419" s="208"/>
      <c r="AP419" s="208"/>
      <c r="AQ419" s="208"/>
      <c r="AR419" s="208"/>
      <c r="AS419" s="208"/>
      <c r="AT419" s="208"/>
    </row>
    <row r="420" spans="1:46" ht="15.75" customHeight="1">
      <c r="A420" s="209"/>
      <c r="B420" s="208"/>
      <c r="C420" s="208"/>
      <c r="D420" s="216"/>
      <c r="E420" s="207"/>
      <c r="F420" s="208"/>
      <c r="G420" s="208"/>
      <c r="H420" s="208"/>
      <c r="I420" s="208"/>
      <c r="J420" s="208"/>
      <c r="K420" s="208"/>
      <c r="L420" s="208"/>
      <c r="M420" s="208"/>
      <c r="N420" s="208"/>
      <c r="O420" s="208"/>
      <c r="P420" s="208"/>
      <c r="Q420" s="208"/>
      <c r="R420" s="208"/>
      <c r="S420" s="208"/>
      <c r="T420" s="208"/>
      <c r="U420" s="208"/>
      <c r="V420" s="208"/>
      <c r="W420" s="208"/>
      <c r="X420" s="208"/>
      <c r="Y420" s="208"/>
      <c r="Z420" s="208"/>
      <c r="AA420" s="208"/>
      <c r="AB420" s="208"/>
      <c r="AC420" s="208"/>
      <c r="AD420" s="208"/>
      <c r="AE420" s="208"/>
      <c r="AF420" s="208"/>
      <c r="AG420" s="208"/>
      <c r="AH420" s="208"/>
      <c r="AI420" s="208"/>
      <c r="AJ420" s="208"/>
      <c r="AK420" s="208"/>
      <c r="AL420" s="208"/>
      <c r="AM420" s="208"/>
      <c r="AN420" s="208"/>
      <c r="AO420" s="208"/>
      <c r="AP420" s="208"/>
      <c r="AQ420" s="208"/>
      <c r="AR420" s="208"/>
      <c r="AS420" s="208"/>
      <c r="AT420" s="208"/>
    </row>
    <row r="421" spans="1:46" ht="15.75" customHeight="1">
      <c r="A421" s="209"/>
      <c r="B421" s="208"/>
      <c r="C421" s="208"/>
      <c r="D421" s="216"/>
      <c r="E421" s="207"/>
      <c r="F421" s="208"/>
      <c r="G421" s="208"/>
      <c r="H421" s="208"/>
      <c r="I421" s="208"/>
      <c r="J421" s="208"/>
      <c r="K421" s="208"/>
      <c r="L421" s="208"/>
      <c r="M421" s="208"/>
      <c r="N421" s="208"/>
      <c r="O421" s="208"/>
      <c r="P421" s="208"/>
      <c r="Q421" s="208"/>
      <c r="R421" s="208"/>
      <c r="S421" s="208"/>
      <c r="T421" s="208"/>
      <c r="U421" s="208"/>
      <c r="V421" s="208"/>
      <c r="W421" s="208"/>
      <c r="X421" s="208"/>
      <c r="Y421" s="208"/>
      <c r="Z421" s="208"/>
      <c r="AA421" s="208"/>
      <c r="AB421" s="208"/>
      <c r="AC421" s="208"/>
      <c r="AD421" s="208"/>
      <c r="AE421" s="208"/>
      <c r="AF421" s="208"/>
      <c r="AG421" s="208"/>
      <c r="AH421" s="208"/>
      <c r="AI421" s="208"/>
      <c r="AJ421" s="208"/>
      <c r="AK421" s="208"/>
      <c r="AL421" s="208"/>
      <c r="AM421" s="208"/>
      <c r="AN421" s="208"/>
      <c r="AO421" s="208"/>
      <c r="AP421" s="208"/>
      <c r="AQ421" s="208"/>
      <c r="AR421" s="208"/>
      <c r="AS421" s="208"/>
      <c r="AT421" s="208"/>
    </row>
    <row r="422" spans="1:46" ht="15.75" customHeight="1">
      <c r="A422" s="209"/>
      <c r="B422" s="208"/>
      <c r="C422" s="208"/>
      <c r="D422" s="216"/>
      <c r="E422" s="207"/>
      <c r="F422" s="208"/>
      <c r="G422" s="208"/>
      <c r="H422" s="208"/>
      <c r="I422" s="208"/>
      <c r="J422" s="208"/>
      <c r="K422" s="208"/>
      <c r="L422" s="208"/>
      <c r="M422" s="208"/>
      <c r="N422" s="208"/>
      <c r="O422" s="208"/>
      <c r="P422" s="208"/>
      <c r="Q422" s="208"/>
      <c r="R422" s="208"/>
      <c r="S422" s="208"/>
      <c r="T422" s="208"/>
      <c r="U422" s="208"/>
      <c r="V422" s="208"/>
      <c r="W422" s="208"/>
      <c r="X422" s="208"/>
      <c r="Y422" s="208"/>
      <c r="Z422" s="208"/>
      <c r="AA422" s="208"/>
      <c r="AB422" s="208"/>
      <c r="AC422" s="208"/>
      <c r="AD422" s="208"/>
      <c r="AE422" s="208"/>
      <c r="AF422" s="208"/>
      <c r="AG422" s="208"/>
      <c r="AH422" s="208"/>
      <c r="AI422" s="208"/>
      <c r="AJ422" s="208"/>
      <c r="AK422" s="208"/>
      <c r="AL422" s="208"/>
      <c r="AM422" s="208"/>
      <c r="AN422" s="208"/>
      <c r="AO422" s="208"/>
      <c r="AP422" s="208"/>
      <c r="AQ422" s="208"/>
      <c r="AR422" s="208"/>
      <c r="AS422" s="208"/>
      <c r="AT422" s="208"/>
    </row>
    <row r="423" spans="1:46" ht="15.75" customHeight="1">
      <c r="A423" s="209"/>
      <c r="B423" s="208"/>
      <c r="C423" s="208"/>
      <c r="D423" s="216"/>
      <c r="E423" s="207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208"/>
      <c r="Q423" s="208"/>
      <c r="R423" s="208"/>
      <c r="S423" s="208"/>
      <c r="T423" s="208"/>
      <c r="U423" s="208"/>
      <c r="V423" s="208"/>
      <c r="W423" s="208"/>
      <c r="X423" s="208"/>
      <c r="Y423" s="208"/>
      <c r="Z423" s="208"/>
      <c r="AA423" s="208"/>
      <c r="AB423" s="208"/>
      <c r="AC423" s="208"/>
      <c r="AD423" s="208"/>
      <c r="AE423" s="208"/>
      <c r="AF423" s="208"/>
      <c r="AG423" s="208"/>
      <c r="AH423" s="208"/>
      <c r="AI423" s="208"/>
      <c r="AJ423" s="208"/>
      <c r="AK423" s="208"/>
      <c r="AL423" s="208"/>
      <c r="AM423" s="208"/>
      <c r="AN423" s="208"/>
      <c r="AO423" s="208"/>
      <c r="AP423" s="208"/>
      <c r="AQ423" s="208"/>
      <c r="AR423" s="208"/>
      <c r="AS423" s="208"/>
      <c r="AT423" s="208"/>
    </row>
    <row r="424" spans="1:46" ht="15.75" customHeight="1">
      <c r="A424" s="209"/>
      <c r="B424" s="208"/>
      <c r="C424" s="208"/>
      <c r="D424" s="216"/>
      <c r="E424" s="207"/>
      <c r="F424" s="208"/>
      <c r="G424" s="208"/>
      <c r="H424" s="208"/>
      <c r="I424" s="208"/>
      <c r="J424" s="208"/>
      <c r="K424" s="208"/>
      <c r="L424" s="208"/>
      <c r="M424" s="208"/>
      <c r="N424" s="208"/>
      <c r="O424" s="208"/>
      <c r="P424" s="208"/>
      <c r="Q424" s="208"/>
      <c r="R424" s="208"/>
      <c r="S424" s="208"/>
      <c r="T424" s="208"/>
      <c r="U424" s="208"/>
      <c r="V424" s="208"/>
      <c r="W424" s="208"/>
      <c r="X424" s="208"/>
      <c r="Y424" s="208"/>
      <c r="Z424" s="208"/>
      <c r="AA424" s="208"/>
      <c r="AB424" s="208"/>
      <c r="AC424" s="208"/>
      <c r="AD424" s="208"/>
      <c r="AE424" s="208"/>
      <c r="AF424" s="208"/>
      <c r="AG424" s="208"/>
      <c r="AH424" s="208"/>
      <c r="AI424" s="208"/>
      <c r="AJ424" s="208"/>
      <c r="AK424" s="208"/>
      <c r="AL424" s="208"/>
      <c r="AM424" s="208"/>
      <c r="AN424" s="208"/>
      <c r="AO424" s="208"/>
      <c r="AP424" s="208"/>
      <c r="AQ424" s="208"/>
      <c r="AR424" s="208"/>
      <c r="AS424" s="208"/>
      <c r="AT424" s="208"/>
    </row>
    <row r="425" spans="1:46" ht="15.75" customHeight="1">
      <c r="A425" s="209"/>
      <c r="B425" s="208"/>
      <c r="C425" s="208"/>
      <c r="D425" s="216"/>
      <c r="E425" s="207"/>
      <c r="F425" s="208"/>
      <c r="G425" s="208"/>
      <c r="H425" s="208"/>
      <c r="I425" s="208"/>
      <c r="J425" s="208"/>
      <c r="K425" s="208"/>
      <c r="L425" s="208"/>
      <c r="M425" s="208"/>
      <c r="N425" s="208"/>
      <c r="O425" s="208"/>
      <c r="P425" s="208"/>
      <c r="Q425" s="208"/>
      <c r="R425" s="208"/>
      <c r="S425" s="208"/>
      <c r="T425" s="208"/>
      <c r="U425" s="208"/>
      <c r="V425" s="208"/>
      <c r="W425" s="208"/>
      <c r="X425" s="208"/>
      <c r="Y425" s="208"/>
      <c r="Z425" s="208"/>
      <c r="AA425" s="208"/>
      <c r="AB425" s="208"/>
      <c r="AC425" s="208"/>
      <c r="AD425" s="208"/>
      <c r="AE425" s="208"/>
      <c r="AF425" s="208"/>
      <c r="AG425" s="208"/>
      <c r="AH425" s="208"/>
      <c r="AI425" s="208"/>
      <c r="AJ425" s="208"/>
      <c r="AK425" s="208"/>
      <c r="AL425" s="208"/>
      <c r="AM425" s="208"/>
      <c r="AN425" s="208"/>
      <c r="AO425" s="208"/>
      <c r="AP425" s="208"/>
      <c r="AQ425" s="208"/>
      <c r="AR425" s="208"/>
      <c r="AS425" s="208"/>
      <c r="AT425" s="208"/>
    </row>
    <row r="426" spans="1:46" ht="15.75" customHeight="1">
      <c r="A426" s="209"/>
      <c r="B426" s="208"/>
      <c r="C426" s="208"/>
      <c r="D426" s="216"/>
      <c r="E426" s="207"/>
      <c r="F426" s="208"/>
      <c r="G426" s="208"/>
      <c r="H426" s="208"/>
      <c r="I426" s="208"/>
      <c r="J426" s="208"/>
      <c r="K426" s="208"/>
      <c r="L426" s="208"/>
      <c r="M426" s="208"/>
      <c r="N426" s="208"/>
      <c r="O426" s="208"/>
      <c r="P426" s="208"/>
      <c r="Q426" s="208"/>
      <c r="R426" s="208"/>
      <c r="S426" s="208"/>
      <c r="T426" s="208"/>
      <c r="U426" s="208"/>
      <c r="V426" s="208"/>
      <c r="W426" s="208"/>
      <c r="X426" s="208"/>
      <c r="Y426" s="208"/>
      <c r="Z426" s="208"/>
      <c r="AA426" s="208"/>
      <c r="AB426" s="208"/>
      <c r="AC426" s="208"/>
      <c r="AD426" s="208"/>
      <c r="AE426" s="208"/>
      <c r="AF426" s="208"/>
      <c r="AG426" s="208"/>
      <c r="AH426" s="208"/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  <c r="AT426" s="208"/>
    </row>
    <row r="427" spans="1:46" ht="15.75" customHeight="1">
      <c r="A427" s="209"/>
      <c r="B427" s="208"/>
      <c r="C427" s="208"/>
      <c r="D427" s="216"/>
      <c r="E427" s="207"/>
      <c r="F427" s="208"/>
      <c r="G427" s="208"/>
      <c r="H427" s="208"/>
      <c r="I427" s="208"/>
      <c r="J427" s="208"/>
      <c r="K427" s="208"/>
      <c r="L427" s="208"/>
      <c r="M427" s="208"/>
      <c r="N427" s="208"/>
      <c r="O427" s="208"/>
      <c r="P427" s="208"/>
      <c r="Q427" s="208"/>
      <c r="R427" s="208"/>
      <c r="S427" s="208"/>
      <c r="T427" s="208"/>
      <c r="U427" s="208"/>
      <c r="V427" s="208"/>
      <c r="W427" s="208"/>
      <c r="X427" s="208"/>
      <c r="Y427" s="208"/>
      <c r="Z427" s="208"/>
      <c r="AA427" s="208"/>
      <c r="AB427" s="208"/>
      <c r="AC427" s="208"/>
      <c r="AD427" s="208"/>
      <c r="AE427" s="208"/>
      <c r="AF427" s="208"/>
      <c r="AG427" s="208"/>
      <c r="AH427" s="208"/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  <c r="AT427" s="208"/>
    </row>
    <row r="428" spans="1:46" ht="15.75" customHeight="1">
      <c r="A428" s="209"/>
      <c r="B428" s="208"/>
      <c r="C428" s="208"/>
      <c r="D428" s="216"/>
      <c r="E428" s="207"/>
      <c r="F428" s="208"/>
      <c r="G428" s="208"/>
      <c r="H428" s="208"/>
      <c r="I428" s="208"/>
      <c r="J428" s="208"/>
      <c r="K428" s="208"/>
      <c r="L428" s="208"/>
      <c r="M428" s="208"/>
      <c r="N428" s="208"/>
      <c r="O428" s="208"/>
      <c r="P428" s="208"/>
      <c r="Q428" s="208"/>
      <c r="R428" s="208"/>
      <c r="S428" s="208"/>
      <c r="T428" s="208"/>
      <c r="U428" s="208"/>
      <c r="V428" s="208"/>
      <c r="W428" s="208"/>
      <c r="X428" s="208"/>
      <c r="Y428" s="208"/>
      <c r="Z428" s="208"/>
      <c r="AA428" s="208"/>
      <c r="AB428" s="208"/>
      <c r="AC428" s="208"/>
      <c r="AD428" s="208"/>
      <c r="AE428" s="208"/>
      <c r="AF428" s="208"/>
      <c r="AG428" s="208"/>
      <c r="AH428" s="208"/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  <c r="AT428" s="208"/>
    </row>
    <row r="429" spans="1:46" ht="15.75" customHeight="1">
      <c r="A429" s="209"/>
      <c r="B429" s="208"/>
      <c r="C429" s="208"/>
      <c r="D429" s="216"/>
      <c r="E429" s="207"/>
      <c r="F429" s="208"/>
      <c r="G429" s="208"/>
      <c r="H429" s="208"/>
      <c r="I429" s="208"/>
      <c r="J429" s="208"/>
      <c r="K429" s="208"/>
      <c r="L429" s="208"/>
      <c r="M429" s="208"/>
      <c r="N429" s="208"/>
      <c r="O429" s="208"/>
      <c r="P429" s="208"/>
      <c r="Q429" s="208"/>
      <c r="R429" s="208"/>
      <c r="S429" s="208"/>
      <c r="T429" s="208"/>
      <c r="U429" s="208"/>
      <c r="V429" s="208"/>
      <c r="W429" s="208"/>
      <c r="X429" s="208"/>
      <c r="Y429" s="208"/>
      <c r="Z429" s="208"/>
      <c r="AA429" s="208"/>
      <c r="AB429" s="208"/>
      <c r="AC429" s="208"/>
      <c r="AD429" s="208"/>
      <c r="AE429" s="208"/>
      <c r="AF429" s="208"/>
      <c r="AG429" s="208"/>
      <c r="AH429" s="208"/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  <c r="AT429" s="208"/>
    </row>
    <row r="430" spans="1:46" ht="15.75" customHeight="1">
      <c r="A430" s="209"/>
      <c r="B430" s="208"/>
      <c r="C430" s="208"/>
      <c r="D430" s="216"/>
      <c r="E430" s="207"/>
      <c r="F430" s="208"/>
      <c r="G430" s="208"/>
      <c r="H430" s="208"/>
      <c r="I430" s="208"/>
      <c r="J430" s="208"/>
      <c r="K430" s="208"/>
      <c r="L430" s="208"/>
      <c r="M430" s="208"/>
      <c r="N430" s="208"/>
      <c r="O430" s="208"/>
      <c r="P430" s="208"/>
      <c r="Q430" s="208"/>
      <c r="R430" s="208"/>
      <c r="S430" s="208"/>
      <c r="T430" s="208"/>
      <c r="U430" s="208"/>
      <c r="V430" s="208"/>
      <c r="W430" s="208"/>
      <c r="X430" s="208"/>
      <c r="Y430" s="208"/>
      <c r="Z430" s="208"/>
      <c r="AA430" s="208"/>
      <c r="AB430" s="208"/>
      <c r="AC430" s="208"/>
      <c r="AD430" s="208"/>
      <c r="AE430" s="208"/>
      <c r="AF430" s="208"/>
      <c r="AG430" s="208"/>
      <c r="AH430" s="208"/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  <c r="AT430" s="208"/>
    </row>
    <row r="431" spans="1:46" ht="15.75" customHeight="1">
      <c r="A431" s="209"/>
      <c r="B431" s="208"/>
      <c r="C431" s="208"/>
      <c r="D431" s="216"/>
      <c r="E431" s="207"/>
      <c r="F431" s="208"/>
      <c r="G431" s="208"/>
      <c r="H431" s="208"/>
      <c r="I431" s="208"/>
      <c r="J431" s="208"/>
      <c r="K431" s="208"/>
      <c r="L431" s="208"/>
      <c r="M431" s="208"/>
      <c r="N431" s="208"/>
      <c r="O431" s="208"/>
      <c r="P431" s="208"/>
      <c r="Q431" s="208"/>
      <c r="R431" s="208"/>
      <c r="S431" s="208"/>
      <c r="T431" s="208"/>
      <c r="U431" s="208"/>
      <c r="V431" s="208"/>
      <c r="W431" s="208"/>
      <c r="X431" s="208"/>
      <c r="Y431" s="208"/>
      <c r="Z431" s="208"/>
      <c r="AA431" s="208"/>
      <c r="AB431" s="208"/>
      <c r="AC431" s="208"/>
      <c r="AD431" s="208"/>
      <c r="AE431" s="208"/>
      <c r="AF431" s="208"/>
      <c r="AG431" s="208"/>
      <c r="AH431" s="208"/>
      <c r="AI431" s="208"/>
      <c r="AJ431" s="208"/>
      <c r="AK431" s="208"/>
      <c r="AL431" s="208"/>
      <c r="AM431" s="208"/>
      <c r="AN431" s="208"/>
      <c r="AO431" s="208"/>
      <c r="AP431" s="208"/>
      <c r="AQ431" s="208"/>
      <c r="AR431" s="208"/>
      <c r="AS431" s="208"/>
      <c r="AT431" s="208"/>
    </row>
    <row r="432" spans="1:46" ht="15.75" customHeight="1">
      <c r="A432" s="209"/>
      <c r="B432" s="208"/>
      <c r="C432" s="208"/>
      <c r="D432" s="216"/>
      <c r="E432" s="207"/>
      <c r="F432" s="208"/>
      <c r="G432" s="208"/>
      <c r="H432" s="208"/>
      <c r="I432" s="208"/>
      <c r="J432" s="208"/>
      <c r="K432" s="208"/>
      <c r="L432" s="208"/>
      <c r="M432" s="208"/>
      <c r="N432" s="208"/>
      <c r="O432" s="208"/>
      <c r="P432" s="208"/>
      <c r="Q432" s="208"/>
      <c r="R432" s="208"/>
      <c r="S432" s="208"/>
      <c r="T432" s="208"/>
      <c r="U432" s="208"/>
      <c r="V432" s="208"/>
      <c r="W432" s="208"/>
      <c r="X432" s="208"/>
      <c r="Y432" s="208"/>
      <c r="Z432" s="208"/>
      <c r="AA432" s="208"/>
      <c r="AB432" s="208"/>
      <c r="AC432" s="208"/>
      <c r="AD432" s="208"/>
      <c r="AE432" s="208"/>
      <c r="AF432" s="208"/>
      <c r="AG432" s="208"/>
      <c r="AH432" s="208"/>
      <c r="AI432" s="208"/>
      <c r="AJ432" s="208"/>
      <c r="AK432" s="208"/>
      <c r="AL432" s="208"/>
      <c r="AM432" s="208"/>
      <c r="AN432" s="208"/>
      <c r="AO432" s="208"/>
      <c r="AP432" s="208"/>
      <c r="AQ432" s="208"/>
      <c r="AR432" s="208"/>
      <c r="AS432" s="208"/>
      <c r="AT432" s="208"/>
    </row>
    <row r="433" spans="1:46" ht="15.75" customHeight="1">
      <c r="A433" s="209"/>
      <c r="B433" s="208"/>
      <c r="C433" s="208"/>
      <c r="D433" s="216"/>
      <c r="E433" s="207"/>
      <c r="F433" s="208"/>
      <c r="G433" s="208"/>
      <c r="H433" s="208"/>
      <c r="I433" s="208"/>
      <c r="J433" s="208"/>
      <c r="K433" s="208"/>
      <c r="L433" s="208"/>
      <c r="M433" s="208"/>
      <c r="N433" s="208"/>
      <c r="O433" s="208"/>
      <c r="P433" s="208"/>
      <c r="Q433" s="208"/>
      <c r="R433" s="208"/>
      <c r="S433" s="208"/>
      <c r="T433" s="208"/>
      <c r="U433" s="208"/>
      <c r="V433" s="208"/>
      <c r="W433" s="208"/>
      <c r="X433" s="208"/>
      <c r="Y433" s="208"/>
      <c r="Z433" s="208"/>
      <c r="AA433" s="208"/>
      <c r="AB433" s="208"/>
      <c r="AC433" s="208"/>
      <c r="AD433" s="208"/>
      <c r="AE433" s="208"/>
      <c r="AF433" s="208"/>
      <c r="AG433" s="208"/>
      <c r="AH433" s="208"/>
      <c r="AI433" s="208"/>
      <c r="AJ433" s="208"/>
      <c r="AK433" s="208"/>
      <c r="AL433" s="208"/>
      <c r="AM433" s="208"/>
      <c r="AN433" s="208"/>
      <c r="AO433" s="208"/>
      <c r="AP433" s="208"/>
      <c r="AQ433" s="208"/>
      <c r="AR433" s="208"/>
      <c r="AS433" s="208"/>
      <c r="AT433" s="208"/>
    </row>
    <row r="434" spans="1:46" ht="15.75" customHeight="1">
      <c r="A434" s="209"/>
      <c r="B434" s="208"/>
      <c r="C434" s="208"/>
      <c r="D434" s="216"/>
      <c r="E434" s="207"/>
      <c r="F434" s="208"/>
      <c r="G434" s="208"/>
      <c r="H434" s="208"/>
      <c r="I434" s="208"/>
      <c r="J434" s="208"/>
      <c r="K434" s="208"/>
      <c r="L434" s="208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  <c r="W434" s="208"/>
      <c r="X434" s="208"/>
      <c r="Y434" s="208"/>
      <c r="Z434" s="208"/>
      <c r="AA434" s="208"/>
      <c r="AB434" s="208"/>
      <c r="AC434" s="208"/>
      <c r="AD434" s="208"/>
      <c r="AE434" s="208"/>
      <c r="AF434" s="208"/>
      <c r="AG434" s="208"/>
      <c r="AH434" s="208"/>
      <c r="AI434" s="208"/>
      <c r="AJ434" s="208"/>
      <c r="AK434" s="208"/>
      <c r="AL434" s="208"/>
      <c r="AM434" s="208"/>
      <c r="AN434" s="208"/>
      <c r="AO434" s="208"/>
      <c r="AP434" s="208"/>
      <c r="AQ434" s="208"/>
      <c r="AR434" s="208"/>
      <c r="AS434" s="208"/>
      <c r="AT434" s="208"/>
    </row>
    <row r="435" spans="1:46" ht="15.75" customHeight="1">
      <c r="A435" s="209"/>
      <c r="B435" s="208"/>
      <c r="C435" s="208"/>
      <c r="D435" s="216"/>
      <c r="E435" s="207"/>
      <c r="F435" s="208"/>
      <c r="G435" s="208"/>
      <c r="H435" s="208"/>
      <c r="I435" s="208"/>
      <c r="J435" s="208"/>
      <c r="K435" s="208"/>
      <c r="L435" s="208"/>
      <c r="M435" s="208"/>
      <c r="N435" s="208"/>
      <c r="O435" s="208"/>
      <c r="P435" s="208"/>
      <c r="Q435" s="208"/>
      <c r="R435" s="208"/>
      <c r="S435" s="208"/>
      <c r="T435" s="208"/>
      <c r="U435" s="208"/>
      <c r="V435" s="208"/>
      <c r="W435" s="208"/>
      <c r="X435" s="208"/>
      <c r="Y435" s="208"/>
      <c r="Z435" s="208"/>
      <c r="AA435" s="208"/>
      <c r="AB435" s="208"/>
      <c r="AC435" s="208"/>
      <c r="AD435" s="208"/>
      <c r="AE435" s="208"/>
      <c r="AF435" s="208"/>
      <c r="AG435" s="208"/>
      <c r="AH435" s="208"/>
      <c r="AI435" s="208"/>
      <c r="AJ435" s="208"/>
      <c r="AK435" s="208"/>
      <c r="AL435" s="208"/>
      <c r="AM435" s="208"/>
      <c r="AN435" s="208"/>
      <c r="AO435" s="208"/>
      <c r="AP435" s="208"/>
      <c r="AQ435" s="208"/>
      <c r="AR435" s="208"/>
      <c r="AS435" s="208"/>
      <c r="AT435" s="208"/>
    </row>
    <row r="436" spans="1:46" ht="15.75" customHeight="1">
      <c r="A436" s="209"/>
      <c r="B436" s="208"/>
      <c r="C436" s="208"/>
      <c r="D436" s="216"/>
      <c r="E436" s="207"/>
      <c r="F436" s="208"/>
      <c r="G436" s="208"/>
      <c r="H436" s="208"/>
      <c r="I436" s="208"/>
      <c r="J436" s="208"/>
      <c r="K436" s="208"/>
      <c r="L436" s="208"/>
      <c r="M436" s="208"/>
      <c r="N436" s="208"/>
      <c r="O436" s="208"/>
      <c r="P436" s="208"/>
      <c r="Q436" s="208"/>
      <c r="R436" s="208"/>
      <c r="S436" s="208"/>
      <c r="T436" s="208"/>
      <c r="U436" s="208"/>
      <c r="V436" s="208"/>
      <c r="W436" s="208"/>
      <c r="X436" s="208"/>
      <c r="Y436" s="208"/>
      <c r="Z436" s="208"/>
      <c r="AA436" s="208"/>
      <c r="AB436" s="208"/>
      <c r="AC436" s="208"/>
      <c r="AD436" s="208"/>
      <c r="AE436" s="208"/>
      <c r="AF436" s="208"/>
      <c r="AG436" s="208"/>
      <c r="AH436" s="208"/>
      <c r="AI436" s="208"/>
      <c r="AJ436" s="208"/>
      <c r="AK436" s="208"/>
      <c r="AL436" s="208"/>
      <c r="AM436" s="208"/>
      <c r="AN436" s="208"/>
      <c r="AO436" s="208"/>
      <c r="AP436" s="208"/>
      <c r="AQ436" s="208"/>
      <c r="AR436" s="208"/>
      <c r="AS436" s="208"/>
      <c r="AT436" s="208"/>
    </row>
    <row r="437" spans="1:46" ht="15.75" customHeight="1">
      <c r="A437" s="209"/>
      <c r="B437" s="208"/>
      <c r="C437" s="208"/>
      <c r="D437" s="216"/>
      <c r="E437" s="207"/>
      <c r="F437" s="208"/>
      <c r="G437" s="208"/>
      <c r="H437" s="208"/>
      <c r="I437" s="208"/>
      <c r="J437" s="208"/>
      <c r="K437" s="208"/>
      <c r="L437" s="208"/>
      <c r="M437" s="208"/>
      <c r="N437" s="208"/>
      <c r="O437" s="208"/>
      <c r="P437" s="208"/>
      <c r="Q437" s="208"/>
      <c r="R437" s="208"/>
      <c r="S437" s="208"/>
      <c r="T437" s="208"/>
      <c r="U437" s="208"/>
      <c r="V437" s="208"/>
      <c r="W437" s="208"/>
      <c r="X437" s="208"/>
      <c r="Y437" s="208"/>
      <c r="Z437" s="208"/>
      <c r="AA437" s="208"/>
      <c r="AB437" s="208"/>
      <c r="AC437" s="208"/>
      <c r="AD437" s="208"/>
      <c r="AE437" s="208"/>
      <c r="AF437" s="208"/>
      <c r="AG437" s="208"/>
      <c r="AH437" s="208"/>
      <c r="AI437" s="208"/>
      <c r="AJ437" s="208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</row>
    <row r="438" spans="1:46" ht="15.75" customHeight="1">
      <c r="A438" s="209"/>
      <c r="B438" s="208"/>
      <c r="C438" s="208"/>
      <c r="D438" s="216"/>
      <c r="E438" s="207"/>
      <c r="F438" s="208"/>
      <c r="G438" s="208"/>
      <c r="H438" s="208"/>
      <c r="I438" s="208"/>
      <c r="J438" s="208"/>
      <c r="K438" s="208"/>
      <c r="L438" s="208"/>
      <c r="M438" s="208"/>
      <c r="N438" s="208"/>
      <c r="O438" s="208"/>
      <c r="P438" s="208"/>
      <c r="Q438" s="208"/>
      <c r="R438" s="208"/>
      <c r="S438" s="208"/>
      <c r="T438" s="208"/>
      <c r="U438" s="208"/>
      <c r="V438" s="208"/>
      <c r="W438" s="208"/>
      <c r="X438" s="208"/>
      <c r="Y438" s="208"/>
      <c r="Z438" s="208"/>
      <c r="AA438" s="208"/>
      <c r="AB438" s="208"/>
      <c r="AC438" s="208"/>
      <c r="AD438" s="208"/>
      <c r="AE438" s="208"/>
      <c r="AF438" s="208"/>
      <c r="AG438" s="208"/>
      <c r="AH438" s="208"/>
      <c r="AI438" s="208"/>
      <c r="AJ438" s="208"/>
      <c r="AK438" s="208"/>
      <c r="AL438" s="208"/>
      <c r="AM438" s="208"/>
      <c r="AN438" s="208"/>
      <c r="AO438" s="208"/>
      <c r="AP438" s="208"/>
      <c r="AQ438" s="208"/>
      <c r="AR438" s="208"/>
      <c r="AS438" s="208"/>
      <c r="AT438" s="208"/>
    </row>
    <row r="439" spans="1:46" ht="15.75" customHeight="1">
      <c r="A439" s="209"/>
      <c r="B439" s="208"/>
      <c r="C439" s="208"/>
      <c r="D439" s="216"/>
      <c r="E439" s="207"/>
      <c r="F439" s="208"/>
      <c r="G439" s="208"/>
      <c r="H439" s="208"/>
      <c r="I439" s="208"/>
      <c r="J439" s="208"/>
      <c r="K439" s="208"/>
      <c r="L439" s="208"/>
      <c r="M439" s="208"/>
      <c r="N439" s="208"/>
      <c r="O439" s="208"/>
      <c r="P439" s="208"/>
      <c r="Q439" s="208"/>
      <c r="R439" s="208"/>
      <c r="S439" s="208"/>
      <c r="T439" s="208"/>
      <c r="U439" s="208"/>
      <c r="V439" s="208"/>
      <c r="W439" s="208"/>
      <c r="X439" s="208"/>
      <c r="Y439" s="208"/>
      <c r="Z439" s="208"/>
      <c r="AA439" s="208"/>
      <c r="AB439" s="208"/>
      <c r="AC439" s="208"/>
      <c r="AD439" s="208"/>
      <c r="AE439" s="208"/>
      <c r="AF439" s="208"/>
      <c r="AG439" s="208"/>
      <c r="AH439" s="208"/>
      <c r="AI439" s="208"/>
      <c r="AJ439" s="208"/>
      <c r="AK439" s="208"/>
      <c r="AL439" s="208"/>
      <c r="AM439" s="208"/>
      <c r="AN439" s="208"/>
      <c r="AO439" s="208"/>
      <c r="AP439" s="208"/>
      <c r="AQ439" s="208"/>
      <c r="AR439" s="208"/>
      <c r="AS439" s="208"/>
      <c r="AT439" s="208"/>
    </row>
    <row r="440" spans="1:46" ht="15.75" customHeight="1">
      <c r="A440" s="209"/>
      <c r="B440" s="208"/>
      <c r="C440" s="208"/>
      <c r="D440" s="216"/>
      <c r="E440" s="207"/>
      <c r="F440" s="208"/>
      <c r="G440" s="208"/>
      <c r="H440" s="208"/>
      <c r="I440" s="208"/>
      <c r="J440" s="208"/>
      <c r="K440" s="208"/>
      <c r="L440" s="208"/>
      <c r="M440" s="208"/>
      <c r="N440" s="208"/>
      <c r="O440" s="208"/>
      <c r="P440" s="208"/>
      <c r="Q440" s="208"/>
      <c r="R440" s="208"/>
      <c r="S440" s="208"/>
      <c r="T440" s="208"/>
      <c r="U440" s="208"/>
      <c r="V440" s="208"/>
      <c r="W440" s="208"/>
      <c r="X440" s="208"/>
      <c r="Y440" s="208"/>
      <c r="Z440" s="208"/>
      <c r="AA440" s="208"/>
      <c r="AB440" s="208"/>
      <c r="AC440" s="208"/>
      <c r="AD440" s="208"/>
      <c r="AE440" s="208"/>
      <c r="AF440" s="208"/>
      <c r="AG440" s="208"/>
      <c r="AH440" s="208"/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  <c r="AT440" s="208"/>
    </row>
    <row r="441" spans="1:46" ht="15.75" customHeight="1">
      <c r="A441" s="209"/>
      <c r="B441" s="208"/>
      <c r="C441" s="208"/>
      <c r="D441" s="216"/>
      <c r="E441" s="207"/>
      <c r="F441" s="208"/>
      <c r="G441" s="208"/>
      <c r="H441" s="208"/>
      <c r="I441" s="208"/>
      <c r="J441" s="208"/>
      <c r="K441" s="208"/>
      <c r="L441" s="208"/>
      <c r="M441" s="208"/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</row>
    <row r="442" spans="1:46" ht="15.75" customHeight="1">
      <c r="A442" s="209"/>
      <c r="B442" s="208"/>
      <c r="C442" s="208"/>
      <c r="D442" s="216"/>
      <c r="E442" s="207"/>
      <c r="F442" s="208"/>
      <c r="G442" s="208"/>
      <c r="H442" s="208"/>
      <c r="I442" s="208"/>
      <c r="J442" s="208"/>
      <c r="K442" s="208"/>
      <c r="L442" s="208"/>
      <c r="M442" s="208"/>
      <c r="N442" s="208"/>
      <c r="O442" s="208"/>
      <c r="P442" s="208"/>
      <c r="Q442" s="208"/>
      <c r="R442" s="208"/>
      <c r="S442" s="208"/>
      <c r="T442" s="208"/>
      <c r="U442" s="208"/>
      <c r="V442" s="208"/>
      <c r="W442" s="208"/>
      <c r="X442" s="208"/>
      <c r="Y442" s="208"/>
      <c r="Z442" s="208"/>
      <c r="AA442" s="208"/>
      <c r="AB442" s="208"/>
      <c r="AC442" s="208"/>
      <c r="AD442" s="208"/>
      <c r="AE442" s="208"/>
      <c r="AF442" s="208"/>
      <c r="AG442" s="208"/>
      <c r="AH442" s="208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08"/>
    </row>
    <row r="443" spans="1:46" ht="15.75" customHeight="1">
      <c r="A443" s="209"/>
      <c r="B443" s="208"/>
      <c r="C443" s="208"/>
      <c r="D443" s="216"/>
      <c r="E443" s="207"/>
      <c r="F443" s="208"/>
      <c r="G443" s="208"/>
      <c r="H443" s="208"/>
      <c r="I443" s="208"/>
      <c r="J443" s="208"/>
      <c r="K443" s="208"/>
      <c r="L443" s="208"/>
      <c r="M443" s="208"/>
      <c r="N443" s="208"/>
      <c r="O443" s="208"/>
      <c r="P443" s="20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</row>
    <row r="444" spans="1:46" ht="15.75" customHeight="1">
      <c r="A444" s="209"/>
      <c r="B444" s="208"/>
      <c r="C444" s="208"/>
      <c r="D444" s="216"/>
      <c r="E444" s="207"/>
      <c r="F444" s="208"/>
      <c r="G444" s="208"/>
      <c r="H444" s="208"/>
      <c r="I444" s="208"/>
      <c r="J444" s="208"/>
      <c r="K444" s="208"/>
      <c r="L444" s="208"/>
      <c r="M444" s="208"/>
      <c r="N444" s="208"/>
      <c r="O444" s="208"/>
      <c r="P444" s="208"/>
      <c r="Q444" s="208"/>
      <c r="R444" s="208"/>
      <c r="S444" s="208"/>
      <c r="T444" s="208"/>
      <c r="U444" s="208"/>
      <c r="V444" s="208"/>
      <c r="W444" s="208"/>
      <c r="X444" s="208"/>
      <c r="Y444" s="208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</row>
    <row r="445" spans="1:46" ht="15.75" customHeight="1">
      <c r="A445" s="209"/>
      <c r="B445" s="208"/>
      <c r="C445" s="208"/>
      <c r="D445" s="216"/>
      <c r="E445" s="207"/>
      <c r="F445" s="208"/>
      <c r="G445" s="208"/>
      <c r="H445" s="208"/>
      <c r="I445" s="208"/>
      <c r="J445" s="208"/>
      <c r="K445" s="208"/>
      <c r="L445" s="208"/>
      <c r="M445" s="208"/>
      <c r="N445" s="208"/>
      <c r="O445" s="208"/>
      <c r="P445" s="208"/>
      <c r="Q445" s="208"/>
      <c r="R445" s="208"/>
      <c r="S445" s="208"/>
      <c r="T445" s="208"/>
      <c r="U445" s="208"/>
      <c r="V445" s="208"/>
      <c r="W445" s="208"/>
      <c r="X445" s="208"/>
      <c r="Y445" s="208"/>
      <c r="Z445" s="208"/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08"/>
      <c r="AO445" s="208"/>
      <c r="AP445" s="208"/>
      <c r="AQ445" s="208"/>
      <c r="AR445" s="208"/>
      <c r="AS445" s="208"/>
      <c r="AT445" s="208"/>
    </row>
    <row r="446" spans="1:46" ht="15.75" customHeight="1">
      <c r="A446" s="209"/>
      <c r="B446" s="208"/>
      <c r="C446" s="208"/>
      <c r="D446" s="216"/>
      <c r="E446" s="207"/>
      <c r="F446" s="208"/>
      <c r="G446" s="208"/>
      <c r="H446" s="208"/>
      <c r="I446" s="208"/>
      <c r="J446" s="208"/>
      <c r="K446" s="208"/>
      <c r="L446" s="208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8"/>
      <c r="AC446" s="208"/>
      <c r="AD446" s="208"/>
      <c r="AE446" s="208"/>
      <c r="AF446" s="208"/>
      <c r="AG446" s="208"/>
      <c r="AH446" s="208"/>
      <c r="AI446" s="208"/>
      <c r="AJ446" s="208"/>
      <c r="AK446" s="208"/>
      <c r="AL446" s="208"/>
      <c r="AM446" s="208"/>
      <c r="AN446" s="208"/>
      <c r="AO446" s="208"/>
      <c r="AP446" s="208"/>
      <c r="AQ446" s="208"/>
      <c r="AR446" s="208"/>
      <c r="AS446" s="208"/>
      <c r="AT446" s="208"/>
    </row>
    <row r="447" spans="1:46" ht="15.75" customHeight="1">
      <c r="A447" s="209"/>
      <c r="B447" s="208"/>
      <c r="C447" s="208"/>
      <c r="D447" s="216"/>
      <c r="E447" s="207"/>
      <c r="F447" s="208"/>
      <c r="G447" s="208"/>
      <c r="H447" s="208"/>
      <c r="I447" s="208"/>
      <c r="J447" s="208"/>
      <c r="K447" s="208"/>
      <c r="L447" s="208"/>
      <c r="M447" s="208"/>
      <c r="N447" s="208"/>
      <c r="O447" s="208"/>
      <c r="P447" s="208"/>
      <c r="Q447" s="208"/>
      <c r="R447" s="208"/>
      <c r="S447" s="208"/>
      <c r="T447" s="208"/>
      <c r="U447" s="208"/>
      <c r="V447" s="208"/>
      <c r="W447" s="208"/>
      <c r="X447" s="208"/>
      <c r="Y447" s="208"/>
      <c r="Z447" s="208"/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</row>
    <row r="448" spans="1:46" ht="15.75" customHeight="1">
      <c r="A448" s="209"/>
      <c r="B448" s="208"/>
      <c r="C448" s="208"/>
      <c r="D448" s="216"/>
      <c r="E448" s="207"/>
      <c r="F448" s="208"/>
      <c r="G448" s="208"/>
      <c r="H448" s="208"/>
      <c r="I448" s="208"/>
      <c r="J448" s="208"/>
      <c r="K448" s="208"/>
      <c r="L448" s="208"/>
      <c r="M448" s="208"/>
      <c r="N448" s="208"/>
      <c r="O448" s="208"/>
      <c r="P448" s="208"/>
      <c r="Q448" s="208"/>
      <c r="R448" s="208"/>
      <c r="S448" s="208"/>
      <c r="T448" s="208"/>
      <c r="U448" s="208"/>
      <c r="V448" s="208"/>
      <c r="W448" s="208"/>
      <c r="X448" s="208"/>
      <c r="Y448" s="208"/>
      <c r="Z448" s="208"/>
      <c r="AA448" s="208"/>
      <c r="AB448" s="208"/>
      <c r="AC448" s="208"/>
      <c r="AD448" s="208"/>
      <c r="AE448" s="208"/>
      <c r="AF448" s="208"/>
      <c r="AG448" s="208"/>
      <c r="AH448" s="208"/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  <c r="AT448" s="208"/>
    </row>
    <row r="449" spans="1:46" ht="15.75" customHeight="1">
      <c r="A449" s="209"/>
      <c r="B449" s="208"/>
      <c r="C449" s="208"/>
      <c r="D449" s="216"/>
      <c r="E449" s="207"/>
      <c r="F449" s="208"/>
      <c r="G449" s="208"/>
      <c r="H449" s="208"/>
      <c r="I449" s="208"/>
      <c r="J449" s="208"/>
      <c r="K449" s="208"/>
      <c r="L449" s="208"/>
      <c r="M449" s="208"/>
      <c r="N449" s="208"/>
      <c r="O449" s="208"/>
      <c r="P449" s="208"/>
      <c r="Q449" s="208"/>
      <c r="R449" s="208"/>
      <c r="S449" s="208"/>
      <c r="T449" s="208"/>
      <c r="U449" s="208"/>
      <c r="V449" s="208"/>
      <c r="W449" s="208"/>
      <c r="X449" s="208"/>
      <c r="Y449" s="208"/>
      <c r="Z449" s="208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</row>
    <row r="450" spans="1:46" ht="15.75" customHeight="1">
      <c r="A450" s="209"/>
      <c r="B450" s="208"/>
      <c r="C450" s="208"/>
      <c r="D450" s="216"/>
      <c r="E450" s="207"/>
      <c r="F450" s="208"/>
      <c r="G450" s="208"/>
      <c r="H450" s="208"/>
      <c r="I450" s="208"/>
      <c r="J450" s="208"/>
      <c r="K450" s="208"/>
      <c r="L450" s="208"/>
      <c r="M450" s="208"/>
      <c r="N450" s="208"/>
      <c r="O450" s="208"/>
      <c r="P450" s="208"/>
      <c r="Q450" s="208"/>
      <c r="R450" s="208"/>
      <c r="S450" s="208"/>
      <c r="T450" s="208"/>
      <c r="U450" s="208"/>
      <c r="V450" s="208"/>
      <c r="W450" s="208"/>
      <c r="X450" s="208"/>
      <c r="Y450" s="208"/>
      <c r="Z450" s="208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</row>
    <row r="451" spans="1:46" ht="15.75" customHeight="1">
      <c r="A451" s="209"/>
      <c r="B451" s="208"/>
      <c r="C451" s="208"/>
      <c r="D451" s="216"/>
      <c r="E451" s="207"/>
      <c r="F451" s="208"/>
      <c r="G451" s="208"/>
      <c r="H451" s="208"/>
      <c r="I451" s="208"/>
      <c r="J451" s="208"/>
      <c r="K451" s="208"/>
      <c r="L451" s="208"/>
      <c r="M451" s="208"/>
      <c r="N451" s="208"/>
      <c r="O451" s="208"/>
      <c r="P451" s="208"/>
      <c r="Q451" s="208"/>
      <c r="R451" s="208"/>
      <c r="S451" s="208"/>
      <c r="T451" s="208"/>
      <c r="U451" s="208"/>
      <c r="V451" s="208"/>
      <c r="W451" s="208"/>
      <c r="X451" s="208"/>
      <c r="Y451" s="208"/>
      <c r="Z451" s="208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</row>
    <row r="452" spans="1:46" ht="15.75" customHeight="1">
      <c r="A452" s="209"/>
      <c r="B452" s="208"/>
      <c r="C452" s="208"/>
      <c r="D452" s="216"/>
      <c r="E452" s="207"/>
      <c r="F452" s="208"/>
      <c r="G452" s="208"/>
      <c r="H452" s="208"/>
      <c r="I452" s="208"/>
      <c r="J452" s="208"/>
      <c r="K452" s="208"/>
      <c r="L452" s="208"/>
      <c r="M452" s="208"/>
      <c r="N452" s="208"/>
      <c r="O452" s="208"/>
      <c r="P452" s="208"/>
      <c r="Q452" s="208"/>
      <c r="R452" s="208"/>
      <c r="S452" s="208"/>
      <c r="T452" s="208"/>
      <c r="U452" s="208"/>
      <c r="V452" s="208"/>
      <c r="W452" s="208"/>
      <c r="X452" s="208"/>
      <c r="Y452" s="208"/>
      <c r="Z452" s="208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</row>
    <row r="453" spans="1:46" ht="15.75" customHeight="1">
      <c r="A453" s="209"/>
      <c r="B453" s="208"/>
      <c r="C453" s="208"/>
      <c r="D453" s="216"/>
      <c r="E453" s="207"/>
      <c r="F453" s="208"/>
      <c r="G453" s="208"/>
      <c r="H453" s="208"/>
      <c r="I453" s="208"/>
      <c r="J453" s="208"/>
      <c r="K453" s="208"/>
      <c r="L453" s="208"/>
      <c r="M453" s="208"/>
      <c r="N453" s="208"/>
      <c r="O453" s="208"/>
      <c r="P453" s="208"/>
      <c r="Q453" s="208"/>
      <c r="R453" s="208"/>
      <c r="S453" s="208"/>
      <c r="T453" s="208"/>
      <c r="U453" s="208"/>
      <c r="V453" s="208"/>
      <c r="W453" s="208"/>
      <c r="X453" s="208"/>
      <c r="Y453" s="208"/>
      <c r="Z453" s="208"/>
      <c r="AA453" s="208"/>
      <c r="AB453" s="208"/>
      <c r="AC453" s="208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</row>
    <row r="454" spans="1:46" ht="15.75" customHeight="1">
      <c r="A454" s="209"/>
      <c r="B454" s="208"/>
      <c r="C454" s="208"/>
      <c r="D454" s="216"/>
      <c r="E454" s="207"/>
      <c r="F454" s="208"/>
      <c r="G454" s="208"/>
      <c r="H454" s="208"/>
      <c r="I454" s="208"/>
      <c r="J454" s="208"/>
      <c r="K454" s="208"/>
      <c r="L454" s="208"/>
      <c r="M454" s="208"/>
      <c r="N454" s="208"/>
      <c r="O454" s="208"/>
      <c r="P454" s="208"/>
      <c r="Q454" s="208"/>
      <c r="R454" s="208"/>
      <c r="S454" s="208"/>
      <c r="T454" s="208"/>
      <c r="U454" s="208"/>
      <c r="V454" s="208"/>
      <c r="W454" s="208"/>
      <c r="X454" s="208"/>
      <c r="Y454" s="208"/>
      <c r="Z454" s="208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</row>
    <row r="455" spans="1:46" ht="15.75" customHeight="1">
      <c r="A455" s="209"/>
      <c r="B455" s="208"/>
      <c r="C455" s="208"/>
      <c r="D455" s="216"/>
      <c r="E455" s="207"/>
      <c r="F455" s="208"/>
      <c r="G455" s="208"/>
      <c r="H455" s="208"/>
      <c r="I455" s="208"/>
      <c r="J455" s="208"/>
      <c r="K455" s="208"/>
      <c r="L455" s="208"/>
      <c r="M455" s="208"/>
      <c r="N455" s="208"/>
      <c r="O455" s="208"/>
      <c r="P455" s="208"/>
      <c r="Q455" s="208"/>
      <c r="R455" s="208"/>
      <c r="S455" s="208"/>
      <c r="T455" s="208"/>
      <c r="U455" s="208"/>
      <c r="V455" s="208"/>
      <c r="W455" s="208"/>
      <c r="X455" s="208"/>
      <c r="Y455" s="208"/>
      <c r="Z455" s="208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</row>
    <row r="456" spans="1:46" ht="15.75" customHeight="1">
      <c r="A456" s="209"/>
      <c r="B456" s="208"/>
      <c r="C456" s="208"/>
      <c r="D456" s="216"/>
      <c r="E456" s="207"/>
      <c r="F456" s="208"/>
      <c r="G456" s="208"/>
      <c r="H456" s="208"/>
      <c r="I456" s="208"/>
      <c r="J456" s="208"/>
      <c r="K456" s="208"/>
      <c r="L456" s="208"/>
      <c r="M456" s="208"/>
      <c r="N456" s="208"/>
      <c r="O456" s="208"/>
      <c r="P456" s="208"/>
      <c r="Q456" s="208"/>
      <c r="R456" s="208"/>
      <c r="S456" s="208"/>
      <c r="T456" s="208"/>
      <c r="U456" s="208"/>
      <c r="V456" s="208"/>
      <c r="W456" s="208"/>
      <c r="X456" s="208"/>
      <c r="Y456" s="208"/>
      <c r="Z456" s="208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</row>
    <row r="457" spans="1:46" ht="15.75" customHeight="1">
      <c r="A457" s="209"/>
      <c r="B457" s="208"/>
      <c r="C457" s="208"/>
      <c r="D457" s="216"/>
      <c r="E457" s="207"/>
      <c r="F457" s="208"/>
      <c r="G457" s="208"/>
      <c r="H457" s="208"/>
      <c r="I457" s="208"/>
      <c r="J457" s="208"/>
      <c r="K457" s="208"/>
      <c r="L457" s="208"/>
      <c r="M457" s="208"/>
      <c r="N457" s="208"/>
      <c r="O457" s="208"/>
      <c r="P457" s="208"/>
      <c r="Q457" s="208"/>
      <c r="R457" s="208"/>
      <c r="S457" s="208"/>
      <c r="T457" s="208"/>
      <c r="U457" s="208"/>
      <c r="V457" s="208"/>
      <c r="W457" s="208"/>
      <c r="X457" s="208"/>
      <c r="Y457" s="208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</row>
    <row r="458" spans="1:46" ht="15.75" customHeight="1">
      <c r="A458" s="209"/>
      <c r="B458" s="208"/>
      <c r="C458" s="208"/>
      <c r="D458" s="216"/>
      <c r="E458" s="207"/>
      <c r="F458" s="208"/>
      <c r="G458" s="208"/>
      <c r="H458" s="208"/>
      <c r="I458" s="208"/>
      <c r="J458" s="208"/>
      <c r="K458" s="208"/>
      <c r="L458" s="208"/>
      <c r="M458" s="208"/>
      <c r="N458" s="208"/>
      <c r="O458" s="208"/>
      <c r="P458" s="208"/>
      <c r="Q458" s="208"/>
      <c r="R458" s="208"/>
      <c r="S458" s="208"/>
      <c r="T458" s="208"/>
      <c r="U458" s="208"/>
      <c r="V458" s="208"/>
      <c r="W458" s="208"/>
      <c r="X458" s="208"/>
      <c r="Y458" s="208"/>
      <c r="Z458" s="208"/>
      <c r="AA458" s="208"/>
      <c r="AB458" s="208"/>
      <c r="AC458" s="208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08"/>
    </row>
    <row r="459" spans="1:46" ht="15.75" customHeight="1">
      <c r="A459" s="209"/>
      <c r="B459" s="208"/>
      <c r="C459" s="208"/>
      <c r="D459" s="216"/>
      <c r="E459" s="207"/>
      <c r="F459" s="208"/>
      <c r="G459" s="208"/>
      <c r="H459" s="208"/>
      <c r="I459" s="208"/>
      <c r="J459" s="208"/>
      <c r="K459" s="208"/>
      <c r="L459" s="208"/>
      <c r="M459" s="208"/>
      <c r="N459" s="208"/>
      <c r="O459" s="208"/>
      <c r="P459" s="208"/>
      <c r="Q459" s="208"/>
      <c r="R459" s="208"/>
      <c r="S459" s="208"/>
      <c r="T459" s="208"/>
      <c r="U459" s="208"/>
      <c r="V459" s="208"/>
      <c r="W459" s="208"/>
      <c r="X459" s="208"/>
      <c r="Y459" s="208"/>
      <c r="Z459" s="208"/>
      <c r="AA459" s="208"/>
      <c r="AB459" s="208"/>
      <c r="AC459" s="208"/>
      <c r="AD459" s="208"/>
      <c r="AE459" s="208"/>
      <c r="AF459" s="208"/>
      <c r="AG459" s="208"/>
      <c r="AH459" s="208"/>
      <c r="AI459" s="208"/>
      <c r="AJ459" s="208"/>
      <c r="AK459" s="208"/>
      <c r="AL459" s="208"/>
      <c r="AM459" s="208"/>
      <c r="AN459" s="208"/>
      <c r="AO459" s="208"/>
      <c r="AP459" s="208"/>
      <c r="AQ459" s="208"/>
      <c r="AR459" s="208"/>
      <c r="AS459" s="208"/>
      <c r="AT459" s="208"/>
    </row>
    <row r="460" spans="1:46" ht="15.75" customHeight="1">
      <c r="A460" s="209"/>
      <c r="B460" s="208"/>
      <c r="C460" s="208"/>
      <c r="D460" s="216"/>
      <c r="E460" s="207"/>
      <c r="F460" s="208"/>
      <c r="G460" s="208"/>
      <c r="H460" s="208"/>
      <c r="I460" s="208"/>
      <c r="J460" s="208"/>
      <c r="K460" s="208"/>
      <c r="L460" s="208"/>
      <c r="M460" s="208"/>
      <c r="N460" s="208"/>
      <c r="O460" s="208"/>
      <c r="P460" s="208"/>
      <c r="Q460" s="208"/>
      <c r="R460" s="208"/>
      <c r="S460" s="208"/>
      <c r="T460" s="208"/>
      <c r="U460" s="208"/>
      <c r="V460" s="208"/>
      <c r="W460" s="208"/>
      <c r="X460" s="208"/>
      <c r="Y460" s="208"/>
      <c r="Z460" s="208"/>
      <c r="AA460" s="208"/>
      <c r="AB460" s="208"/>
      <c r="AC460" s="208"/>
      <c r="AD460" s="208"/>
      <c r="AE460" s="208"/>
      <c r="AF460" s="208"/>
      <c r="AG460" s="208"/>
      <c r="AH460" s="208"/>
      <c r="AI460" s="208"/>
      <c r="AJ460" s="208"/>
      <c r="AK460" s="208"/>
      <c r="AL460" s="208"/>
      <c r="AM460" s="208"/>
      <c r="AN460" s="208"/>
      <c r="AO460" s="208"/>
      <c r="AP460" s="208"/>
      <c r="AQ460" s="208"/>
      <c r="AR460" s="208"/>
      <c r="AS460" s="208"/>
      <c r="AT460" s="208"/>
    </row>
    <row r="461" spans="1:46" ht="15.75" customHeight="1">
      <c r="A461" s="209"/>
      <c r="B461" s="208"/>
      <c r="C461" s="208"/>
      <c r="D461" s="216"/>
      <c r="E461" s="207"/>
      <c r="F461" s="208"/>
      <c r="G461" s="208"/>
      <c r="H461" s="208"/>
      <c r="I461" s="208"/>
      <c r="J461" s="208"/>
      <c r="K461" s="208"/>
      <c r="L461" s="208"/>
      <c r="M461" s="208"/>
      <c r="N461" s="208"/>
      <c r="O461" s="208"/>
      <c r="P461" s="208"/>
      <c r="Q461" s="208"/>
      <c r="R461" s="208"/>
      <c r="S461" s="208"/>
      <c r="T461" s="208"/>
      <c r="U461" s="208"/>
      <c r="V461" s="208"/>
      <c r="W461" s="208"/>
      <c r="X461" s="208"/>
      <c r="Y461" s="208"/>
      <c r="Z461" s="208"/>
      <c r="AA461" s="208"/>
      <c r="AB461" s="208"/>
      <c r="AC461" s="208"/>
      <c r="AD461" s="208"/>
      <c r="AE461" s="208"/>
      <c r="AF461" s="208"/>
      <c r="AG461" s="208"/>
      <c r="AH461" s="208"/>
      <c r="AI461" s="208"/>
      <c r="AJ461" s="208"/>
      <c r="AK461" s="208"/>
      <c r="AL461" s="208"/>
      <c r="AM461" s="208"/>
      <c r="AN461" s="208"/>
      <c r="AO461" s="208"/>
      <c r="AP461" s="208"/>
      <c r="AQ461" s="208"/>
      <c r="AR461" s="208"/>
      <c r="AS461" s="208"/>
      <c r="AT461" s="208"/>
    </row>
    <row r="462" spans="1:46" ht="15.75" customHeight="1">
      <c r="A462" s="209"/>
      <c r="B462" s="208"/>
      <c r="C462" s="208"/>
      <c r="D462" s="216"/>
      <c r="E462" s="207"/>
      <c r="F462" s="208"/>
      <c r="G462" s="208"/>
      <c r="H462" s="208"/>
      <c r="I462" s="208"/>
      <c r="J462" s="208"/>
      <c r="K462" s="208"/>
      <c r="L462" s="208"/>
      <c r="M462" s="208"/>
      <c r="N462" s="208"/>
      <c r="O462" s="208"/>
      <c r="P462" s="208"/>
      <c r="Q462" s="208"/>
      <c r="R462" s="208"/>
      <c r="S462" s="208"/>
      <c r="T462" s="208"/>
      <c r="U462" s="208"/>
      <c r="V462" s="208"/>
      <c r="W462" s="208"/>
      <c r="X462" s="208"/>
      <c r="Y462" s="208"/>
      <c r="Z462" s="208"/>
      <c r="AA462" s="208"/>
      <c r="AB462" s="208"/>
      <c r="AC462" s="208"/>
      <c r="AD462" s="208"/>
      <c r="AE462" s="208"/>
      <c r="AF462" s="208"/>
      <c r="AG462" s="208"/>
      <c r="AH462" s="208"/>
      <c r="AI462" s="208"/>
      <c r="AJ462" s="208"/>
      <c r="AK462" s="208"/>
      <c r="AL462" s="208"/>
      <c r="AM462" s="208"/>
      <c r="AN462" s="208"/>
      <c r="AO462" s="208"/>
      <c r="AP462" s="208"/>
      <c r="AQ462" s="208"/>
      <c r="AR462" s="208"/>
      <c r="AS462" s="208"/>
      <c r="AT462" s="208"/>
    </row>
    <row r="463" spans="1:46" ht="15.75" customHeight="1">
      <c r="A463" s="209"/>
      <c r="B463" s="208"/>
      <c r="C463" s="208"/>
      <c r="D463" s="216"/>
      <c r="E463" s="207"/>
      <c r="F463" s="208"/>
      <c r="G463" s="208"/>
      <c r="H463" s="208"/>
      <c r="I463" s="208"/>
      <c r="J463" s="208"/>
      <c r="K463" s="208"/>
      <c r="L463" s="208"/>
      <c r="M463" s="208"/>
      <c r="N463" s="208"/>
      <c r="O463" s="208"/>
      <c r="P463" s="208"/>
      <c r="Q463" s="208"/>
      <c r="R463" s="208"/>
      <c r="S463" s="208"/>
      <c r="T463" s="208"/>
      <c r="U463" s="208"/>
      <c r="V463" s="208"/>
      <c r="W463" s="208"/>
      <c r="X463" s="208"/>
      <c r="Y463" s="208"/>
      <c r="Z463" s="208"/>
      <c r="AA463" s="208"/>
      <c r="AB463" s="208"/>
      <c r="AC463" s="208"/>
      <c r="AD463" s="208"/>
      <c r="AE463" s="208"/>
      <c r="AF463" s="208"/>
      <c r="AG463" s="208"/>
      <c r="AH463" s="208"/>
      <c r="AI463" s="208"/>
      <c r="AJ463" s="208"/>
      <c r="AK463" s="208"/>
      <c r="AL463" s="208"/>
      <c r="AM463" s="208"/>
      <c r="AN463" s="208"/>
      <c r="AO463" s="208"/>
      <c r="AP463" s="208"/>
      <c r="AQ463" s="208"/>
      <c r="AR463" s="208"/>
      <c r="AS463" s="208"/>
      <c r="AT463" s="208"/>
    </row>
    <row r="464" spans="1:46" ht="15.75" customHeight="1">
      <c r="A464" s="209"/>
      <c r="B464" s="208"/>
      <c r="C464" s="208"/>
      <c r="D464" s="216"/>
      <c r="E464" s="207"/>
      <c r="F464" s="208"/>
      <c r="G464" s="208"/>
      <c r="H464" s="208"/>
      <c r="I464" s="208"/>
      <c r="J464" s="208"/>
      <c r="K464" s="208"/>
      <c r="L464" s="208"/>
      <c r="M464" s="208"/>
      <c r="N464" s="208"/>
      <c r="O464" s="208"/>
      <c r="P464" s="208"/>
      <c r="Q464" s="208"/>
      <c r="R464" s="208"/>
      <c r="S464" s="208"/>
      <c r="T464" s="208"/>
      <c r="U464" s="208"/>
      <c r="V464" s="208"/>
      <c r="W464" s="208"/>
      <c r="X464" s="208"/>
      <c r="Y464" s="208"/>
      <c r="Z464" s="208"/>
      <c r="AA464" s="208"/>
      <c r="AB464" s="208"/>
      <c r="AC464" s="208"/>
      <c r="AD464" s="208"/>
      <c r="AE464" s="208"/>
      <c r="AF464" s="208"/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  <c r="AT464" s="208"/>
    </row>
    <row r="465" spans="1:46" ht="15.75" customHeight="1">
      <c r="A465" s="209"/>
      <c r="B465" s="208"/>
      <c r="C465" s="208"/>
      <c r="D465" s="216"/>
      <c r="E465" s="207"/>
      <c r="F465" s="208"/>
      <c r="G465" s="208"/>
      <c r="H465" s="208"/>
      <c r="I465" s="208"/>
      <c r="J465" s="208"/>
      <c r="K465" s="208"/>
      <c r="L465" s="208"/>
      <c r="M465" s="208"/>
      <c r="N465" s="208"/>
      <c r="O465" s="208"/>
      <c r="P465" s="208"/>
      <c r="Q465" s="208"/>
      <c r="R465" s="208"/>
      <c r="S465" s="208"/>
      <c r="T465" s="208"/>
      <c r="U465" s="208"/>
      <c r="V465" s="208"/>
      <c r="W465" s="208"/>
      <c r="X465" s="208"/>
      <c r="Y465" s="208"/>
      <c r="Z465" s="208"/>
      <c r="AA465" s="208"/>
      <c r="AB465" s="208"/>
      <c r="AC465" s="208"/>
      <c r="AD465" s="208"/>
      <c r="AE465" s="208"/>
      <c r="AF465" s="208"/>
      <c r="AG465" s="208"/>
      <c r="AH465" s="208"/>
      <c r="AI465" s="208"/>
      <c r="AJ465" s="208"/>
      <c r="AK465" s="208"/>
      <c r="AL465" s="208"/>
      <c r="AM465" s="208"/>
      <c r="AN465" s="208"/>
      <c r="AO465" s="208"/>
      <c r="AP465" s="208"/>
      <c r="AQ465" s="208"/>
      <c r="AR465" s="208"/>
      <c r="AS465" s="208"/>
      <c r="AT465" s="208"/>
    </row>
    <row r="466" spans="1:46" ht="15.75" customHeight="1">
      <c r="A466" s="209"/>
      <c r="B466" s="208"/>
      <c r="C466" s="208"/>
      <c r="D466" s="216"/>
      <c r="E466" s="207"/>
      <c r="F466" s="208"/>
      <c r="G466" s="208"/>
      <c r="H466" s="208"/>
      <c r="I466" s="208"/>
      <c r="J466" s="208"/>
      <c r="K466" s="208"/>
      <c r="L466" s="208"/>
      <c r="M466" s="208"/>
      <c r="N466" s="208"/>
      <c r="O466" s="208"/>
      <c r="P466" s="208"/>
      <c r="Q466" s="208"/>
      <c r="R466" s="208"/>
      <c r="S466" s="208"/>
      <c r="T466" s="208"/>
      <c r="U466" s="208"/>
      <c r="V466" s="208"/>
      <c r="W466" s="208"/>
      <c r="X466" s="208"/>
      <c r="Y466" s="208"/>
      <c r="Z466" s="208"/>
      <c r="AA466" s="208"/>
      <c r="AB466" s="208"/>
      <c r="AC466" s="208"/>
      <c r="AD466" s="208"/>
      <c r="AE466" s="208"/>
      <c r="AF466" s="208"/>
      <c r="AG466" s="208"/>
      <c r="AH466" s="208"/>
      <c r="AI466" s="208"/>
      <c r="AJ466" s="208"/>
      <c r="AK466" s="208"/>
      <c r="AL466" s="208"/>
      <c r="AM466" s="208"/>
      <c r="AN466" s="208"/>
      <c r="AO466" s="208"/>
      <c r="AP466" s="208"/>
      <c r="AQ466" s="208"/>
      <c r="AR466" s="208"/>
      <c r="AS466" s="208"/>
      <c r="AT466" s="208"/>
    </row>
    <row r="467" spans="1:46" ht="15.75" customHeight="1">
      <c r="A467" s="209"/>
      <c r="B467" s="208"/>
      <c r="C467" s="208"/>
      <c r="D467" s="216"/>
      <c r="E467" s="207"/>
      <c r="F467" s="208"/>
      <c r="G467" s="208"/>
      <c r="H467" s="208"/>
      <c r="I467" s="208"/>
      <c r="J467" s="208"/>
      <c r="K467" s="208"/>
      <c r="L467" s="208"/>
      <c r="M467" s="208"/>
      <c r="N467" s="208"/>
      <c r="O467" s="208"/>
      <c r="P467" s="208"/>
      <c r="Q467" s="208"/>
      <c r="R467" s="208"/>
      <c r="S467" s="208"/>
      <c r="T467" s="208"/>
      <c r="U467" s="208"/>
      <c r="V467" s="208"/>
      <c r="W467" s="208"/>
      <c r="X467" s="208"/>
      <c r="Y467" s="208"/>
      <c r="Z467" s="208"/>
      <c r="AA467" s="208"/>
      <c r="AB467" s="208"/>
      <c r="AC467" s="208"/>
      <c r="AD467" s="208"/>
      <c r="AE467" s="208"/>
      <c r="AF467" s="208"/>
      <c r="AG467" s="208"/>
      <c r="AH467" s="208"/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08"/>
    </row>
    <row r="468" spans="1:46" ht="15.75" customHeight="1">
      <c r="A468" s="209"/>
      <c r="B468" s="208"/>
      <c r="C468" s="208"/>
      <c r="D468" s="216"/>
      <c r="E468" s="207"/>
      <c r="F468" s="208"/>
      <c r="G468" s="208"/>
      <c r="H468" s="208"/>
      <c r="I468" s="208"/>
      <c r="J468" s="208"/>
      <c r="K468" s="208"/>
      <c r="L468" s="208"/>
      <c r="M468" s="208"/>
      <c r="N468" s="208"/>
      <c r="O468" s="208"/>
      <c r="P468" s="208"/>
      <c r="Q468" s="208"/>
      <c r="R468" s="208"/>
      <c r="S468" s="208"/>
      <c r="T468" s="208"/>
      <c r="U468" s="208"/>
      <c r="V468" s="208"/>
      <c r="W468" s="208"/>
      <c r="X468" s="208"/>
      <c r="Y468" s="208"/>
      <c r="Z468" s="208"/>
      <c r="AA468" s="208"/>
      <c r="AB468" s="208"/>
      <c r="AC468" s="208"/>
      <c r="AD468" s="208"/>
      <c r="AE468" s="208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</row>
    <row r="469" spans="1:46" ht="15.75" customHeight="1">
      <c r="A469" s="209"/>
      <c r="B469" s="208"/>
      <c r="C469" s="208"/>
      <c r="D469" s="216"/>
      <c r="E469" s="207"/>
      <c r="F469" s="208"/>
      <c r="G469" s="208"/>
      <c r="H469" s="208"/>
      <c r="I469" s="208"/>
      <c r="J469" s="208"/>
      <c r="K469" s="208"/>
      <c r="L469" s="208"/>
      <c r="M469" s="208"/>
      <c r="N469" s="208"/>
      <c r="O469" s="208"/>
      <c r="P469" s="208"/>
      <c r="Q469" s="208"/>
      <c r="R469" s="208"/>
      <c r="S469" s="208"/>
      <c r="T469" s="208"/>
      <c r="U469" s="208"/>
      <c r="V469" s="208"/>
      <c r="W469" s="208"/>
      <c r="X469" s="208"/>
      <c r="Y469" s="208"/>
      <c r="Z469" s="208"/>
      <c r="AA469" s="208"/>
      <c r="AB469" s="208"/>
      <c r="AC469" s="208"/>
      <c r="AD469" s="208"/>
      <c r="AE469" s="208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08"/>
    </row>
    <row r="470" spans="1:46" ht="15.75" customHeight="1">
      <c r="A470" s="209"/>
      <c r="B470" s="208"/>
      <c r="C470" s="208"/>
      <c r="D470" s="216"/>
      <c r="E470" s="207"/>
      <c r="F470" s="208"/>
      <c r="G470" s="208"/>
      <c r="H470" s="208"/>
      <c r="I470" s="208"/>
      <c r="J470" s="208"/>
      <c r="K470" s="208"/>
      <c r="L470" s="208"/>
      <c r="M470" s="208"/>
      <c r="N470" s="208"/>
      <c r="O470" s="208"/>
      <c r="P470" s="208"/>
      <c r="Q470" s="208"/>
      <c r="R470" s="208"/>
      <c r="S470" s="208"/>
      <c r="T470" s="208"/>
      <c r="U470" s="208"/>
      <c r="V470" s="208"/>
      <c r="W470" s="208"/>
      <c r="X470" s="208"/>
      <c r="Y470" s="208"/>
      <c r="Z470" s="208"/>
      <c r="AA470" s="208"/>
      <c r="AB470" s="208"/>
      <c r="AC470" s="208"/>
      <c r="AD470" s="208"/>
      <c r="AE470" s="208"/>
      <c r="AF470" s="208"/>
      <c r="AG470" s="208"/>
      <c r="AH470" s="208"/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  <c r="AT470" s="208"/>
    </row>
    <row r="471" spans="1:46" ht="15.75" customHeight="1">
      <c r="A471" s="209"/>
      <c r="B471" s="208"/>
      <c r="C471" s="208"/>
      <c r="D471" s="216"/>
      <c r="E471" s="207"/>
      <c r="F471" s="208"/>
      <c r="G471" s="208"/>
      <c r="H471" s="208"/>
      <c r="I471" s="208"/>
      <c r="J471" s="208"/>
      <c r="K471" s="208"/>
      <c r="L471" s="208"/>
      <c r="M471" s="208"/>
      <c r="N471" s="208"/>
      <c r="O471" s="208"/>
      <c r="P471" s="208"/>
      <c r="Q471" s="208"/>
      <c r="R471" s="208"/>
      <c r="S471" s="208"/>
      <c r="T471" s="208"/>
      <c r="U471" s="208"/>
      <c r="V471" s="208"/>
      <c r="W471" s="208"/>
      <c r="X471" s="208"/>
      <c r="Y471" s="208"/>
      <c r="Z471" s="208"/>
      <c r="AA471" s="208"/>
      <c r="AB471" s="208"/>
      <c r="AC471" s="208"/>
      <c r="AD471" s="208"/>
      <c r="AE471" s="208"/>
      <c r="AF471" s="208"/>
      <c r="AG471" s="208"/>
      <c r="AH471" s="208"/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  <c r="AT471" s="208"/>
    </row>
    <row r="472" spans="1:46" ht="15.75" customHeight="1">
      <c r="A472" s="209"/>
      <c r="B472" s="208"/>
      <c r="C472" s="208"/>
      <c r="D472" s="216"/>
      <c r="E472" s="207"/>
      <c r="F472" s="208"/>
      <c r="G472" s="208"/>
      <c r="H472" s="208"/>
      <c r="I472" s="208"/>
      <c r="J472" s="208"/>
      <c r="K472" s="208"/>
      <c r="L472" s="208"/>
      <c r="M472" s="208"/>
      <c r="N472" s="208"/>
      <c r="O472" s="208"/>
      <c r="P472" s="208"/>
      <c r="Q472" s="208"/>
      <c r="R472" s="208"/>
      <c r="S472" s="208"/>
      <c r="T472" s="208"/>
      <c r="U472" s="208"/>
      <c r="V472" s="208"/>
      <c r="W472" s="208"/>
      <c r="X472" s="208"/>
      <c r="Y472" s="208"/>
      <c r="Z472" s="208"/>
      <c r="AA472" s="208"/>
      <c r="AB472" s="208"/>
      <c r="AC472" s="208"/>
      <c r="AD472" s="208"/>
      <c r="AE472" s="208"/>
      <c r="AF472" s="208"/>
      <c r="AG472" s="208"/>
      <c r="AH472" s="208"/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08"/>
    </row>
    <row r="473" spans="1:46" ht="15.75" customHeight="1">
      <c r="A473" s="209"/>
      <c r="B473" s="208"/>
      <c r="C473" s="208"/>
      <c r="D473" s="216"/>
      <c r="E473" s="207"/>
      <c r="F473" s="208"/>
      <c r="G473" s="208"/>
      <c r="H473" s="208"/>
      <c r="I473" s="208"/>
      <c r="J473" s="208"/>
      <c r="K473" s="208"/>
      <c r="L473" s="208"/>
      <c r="M473" s="208"/>
      <c r="N473" s="208"/>
      <c r="O473" s="208"/>
      <c r="P473" s="208"/>
      <c r="Q473" s="208"/>
      <c r="R473" s="208"/>
      <c r="S473" s="208"/>
      <c r="T473" s="208"/>
      <c r="U473" s="208"/>
      <c r="V473" s="208"/>
      <c r="W473" s="208"/>
      <c r="X473" s="208"/>
      <c r="Y473" s="208"/>
      <c r="Z473" s="208"/>
      <c r="AA473" s="208"/>
      <c r="AB473" s="208"/>
      <c r="AC473" s="208"/>
      <c r="AD473" s="208"/>
      <c r="AE473" s="208"/>
      <c r="AF473" s="208"/>
      <c r="AG473" s="208"/>
      <c r="AH473" s="208"/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208"/>
      <c r="AS473" s="208"/>
      <c r="AT473" s="208"/>
    </row>
    <row r="474" spans="1:46" ht="15.75" customHeight="1">
      <c r="A474" s="209"/>
      <c r="B474" s="208"/>
      <c r="C474" s="208"/>
      <c r="D474" s="216"/>
      <c r="E474" s="207"/>
      <c r="F474" s="208"/>
      <c r="G474" s="208"/>
      <c r="H474" s="208"/>
      <c r="I474" s="208"/>
      <c r="J474" s="208"/>
      <c r="K474" s="208"/>
      <c r="L474" s="208"/>
      <c r="M474" s="208"/>
      <c r="N474" s="208"/>
      <c r="O474" s="208"/>
      <c r="P474" s="208"/>
      <c r="Q474" s="208"/>
      <c r="R474" s="208"/>
      <c r="S474" s="208"/>
      <c r="T474" s="208"/>
      <c r="U474" s="208"/>
      <c r="V474" s="208"/>
      <c r="W474" s="208"/>
      <c r="X474" s="208"/>
      <c r="Y474" s="208"/>
      <c r="Z474" s="208"/>
      <c r="AA474" s="208"/>
      <c r="AB474" s="208"/>
      <c r="AC474" s="208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</row>
    <row r="475" spans="1:46" ht="15.75" customHeight="1">
      <c r="A475" s="209"/>
      <c r="B475" s="208"/>
      <c r="C475" s="208"/>
      <c r="D475" s="216"/>
      <c r="E475" s="207"/>
      <c r="F475" s="208"/>
      <c r="G475" s="208"/>
      <c r="H475" s="208"/>
      <c r="I475" s="208"/>
      <c r="J475" s="208"/>
      <c r="K475" s="208"/>
      <c r="L475" s="208"/>
      <c r="M475" s="208"/>
      <c r="N475" s="208"/>
      <c r="O475" s="208"/>
      <c r="P475" s="208"/>
      <c r="Q475" s="208"/>
      <c r="R475" s="208"/>
      <c r="S475" s="208"/>
      <c r="T475" s="208"/>
      <c r="U475" s="208"/>
      <c r="V475" s="208"/>
      <c r="W475" s="208"/>
      <c r="X475" s="208"/>
      <c r="Y475" s="208"/>
      <c r="Z475" s="208"/>
      <c r="AA475" s="208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</row>
    <row r="476" spans="1:46" ht="15.75" customHeight="1">
      <c r="A476" s="209"/>
      <c r="B476" s="208"/>
      <c r="C476" s="208"/>
      <c r="D476" s="216"/>
      <c r="E476" s="207"/>
      <c r="F476" s="208"/>
      <c r="G476" s="208"/>
      <c r="H476" s="208"/>
      <c r="I476" s="208"/>
      <c r="J476" s="208"/>
      <c r="K476" s="208"/>
      <c r="L476" s="208"/>
      <c r="M476" s="208"/>
      <c r="N476" s="208"/>
      <c r="O476" s="208"/>
      <c r="P476" s="208"/>
      <c r="Q476" s="208"/>
      <c r="R476" s="208"/>
      <c r="S476" s="208"/>
      <c r="T476" s="208"/>
      <c r="U476" s="208"/>
      <c r="V476" s="208"/>
      <c r="W476" s="208"/>
      <c r="X476" s="208"/>
      <c r="Y476" s="208"/>
      <c r="Z476" s="208"/>
      <c r="AA476" s="208"/>
      <c r="AB476" s="208"/>
      <c r="AC476" s="208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</row>
    <row r="477" spans="1:46" ht="15.75" customHeight="1">
      <c r="A477" s="209"/>
      <c r="B477" s="208"/>
      <c r="C477" s="208"/>
      <c r="D477" s="216"/>
      <c r="E477" s="207"/>
      <c r="F477" s="208"/>
      <c r="G477" s="208"/>
      <c r="H477" s="208"/>
      <c r="I477" s="208"/>
      <c r="J477" s="208"/>
      <c r="K477" s="208"/>
      <c r="L477" s="208"/>
      <c r="M477" s="208"/>
      <c r="N477" s="208"/>
      <c r="O477" s="208"/>
      <c r="P477" s="208"/>
      <c r="Q477" s="208"/>
      <c r="R477" s="208"/>
      <c r="S477" s="208"/>
      <c r="T477" s="208"/>
      <c r="U477" s="208"/>
      <c r="V477" s="208"/>
      <c r="W477" s="208"/>
      <c r="X477" s="208"/>
      <c r="Y477" s="208"/>
      <c r="Z477" s="208"/>
      <c r="AA477" s="208"/>
      <c r="AB477" s="208"/>
      <c r="AC477" s="208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</row>
    <row r="478" spans="1:46" ht="15.75" customHeight="1">
      <c r="A478" s="209"/>
      <c r="B478" s="208"/>
      <c r="C478" s="208"/>
      <c r="D478" s="216"/>
      <c r="E478" s="207"/>
      <c r="F478" s="208"/>
      <c r="G478" s="208"/>
      <c r="H478" s="208"/>
      <c r="I478" s="208"/>
      <c r="J478" s="208"/>
      <c r="K478" s="208"/>
      <c r="L478" s="208"/>
      <c r="M478" s="208"/>
      <c r="N478" s="208"/>
      <c r="O478" s="208"/>
      <c r="P478" s="208"/>
      <c r="Q478" s="208"/>
      <c r="R478" s="208"/>
      <c r="S478" s="208"/>
      <c r="T478" s="208"/>
      <c r="U478" s="208"/>
      <c r="V478" s="208"/>
      <c r="W478" s="208"/>
      <c r="X478" s="208"/>
      <c r="Y478" s="208"/>
      <c r="Z478" s="208"/>
      <c r="AA478" s="208"/>
      <c r="AB478" s="208"/>
      <c r="AC478" s="208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</row>
    <row r="479" spans="1:46" ht="15.75" customHeight="1">
      <c r="A479" s="209"/>
      <c r="B479" s="208"/>
      <c r="C479" s="208"/>
      <c r="D479" s="216"/>
      <c r="E479" s="207"/>
      <c r="F479" s="208"/>
      <c r="G479" s="208"/>
      <c r="H479" s="208"/>
      <c r="I479" s="208"/>
      <c r="J479" s="208"/>
      <c r="K479" s="208"/>
      <c r="L479" s="208"/>
      <c r="M479" s="208"/>
      <c r="N479" s="208"/>
      <c r="O479" s="208"/>
      <c r="P479" s="208"/>
      <c r="Q479" s="208"/>
      <c r="R479" s="208"/>
      <c r="S479" s="208"/>
      <c r="T479" s="208"/>
      <c r="U479" s="208"/>
      <c r="V479" s="208"/>
      <c r="W479" s="208"/>
      <c r="X479" s="208"/>
      <c r="Y479" s="208"/>
      <c r="Z479" s="208"/>
      <c r="AA479" s="208"/>
      <c r="AB479" s="208"/>
      <c r="AC479" s="208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</row>
    <row r="480" spans="1:46" ht="15.75" customHeight="1">
      <c r="A480" s="209"/>
      <c r="B480" s="208"/>
      <c r="C480" s="208"/>
      <c r="D480" s="216"/>
      <c r="E480" s="207"/>
      <c r="F480" s="208"/>
      <c r="G480" s="208"/>
      <c r="H480" s="208"/>
      <c r="I480" s="208"/>
      <c r="J480" s="208"/>
      <c r="K480" s="208"/>
      <c r="L480" s="208"/>
      <c r="M480" s="208"/>
      <c r="N480" s="208"/>
      <c r="O480" s="208"/>
      <c r="P480" s="208"/>
      <c r="Q480" s="208"/>
      <c r="R480" s="208"/>
      <c r="S480" s="208"/>
      <c r="T480" s="208"/>
      <c r="U480" s="208"/>
      <c r="V480" s="208"/>
      <c r="W480" s="208"/>
      <c r="X480" s="208"/>
      <c r="Y480" s="208"/>
      <c r="Z480" s="208"/>
      <c r="AA480" s="208"/>
      <c r="AB480" s="208"/>
      <c r="AC480" s="208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</row>
    <row r="481" spans="1:46" ht="15.75" customHeight="1">
      <c r="A481" s="209"/>
      <c r="B481" s="208"/>
      <c r="C481" s="208"/>
      <c r="D481" s="216"/>
      <c r="E481" s="207"/>
      <c r="F481" s="208"/>
      <c r="G481" s="208"/>
      <c r="H481" s="208"/>
      <c r="I481" s="208"/>
      <c r="J481" s="208"/>
      <c r="K481" s="208"/>
      <c r="L481" s="208"/>
      <c r="M481" s="208"/>
      <c r="N481" s="208"/>
      <c r="O481" s="208"/>
      <c r="P481" s="208"/>
      <c r="Q481" s="208"/>
      <c r="R481" s="208"/>
      <c r="S481" s="208"/>
      <c r="T481" s="208"/>
      <c r="U481" s="208"/>
      <c r="V481" s="208"/>
      <c r="W481" s="208"/>
      <c r="X481" s="208"/>
      <c r="Y481" s="208"/>
      <c r="Z481" s="208"/>
      <c r="AA481" s="208"/>
      <c r="AB481" s="208"/>
      <c r="AC481" s="208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</row>
    <row r="482" spans="1:46" ht="15.75" customHeight="1">
      <c r="A482" s="209"/>
      <c r="B482" s="208"/>
      <c r="C482" s="208"/>
      <c r="D482" s="216"/>
      <c r="E482" s="207"/>
      <c r="F482" s="208"/>
      <c r="G482" s="208"/>
      <c r="H482" s="208"/>
      <c r="I482" s="208"/>
      <c r="J482" s="208"/>
      <c r="K482" s="208"/>
      <c r="L482" s="208"/>
      <c r="M482" s="208"/>
      <c r="N482" s="208"/>
      <c r="O482" s="208"/>
      <c r="P482" s="208"/>
      <c r="Q482" s="208"/>
      <c r="R482" s="208"/>
      <c r="S482" s="208"/>
      <c r="T482" s="208"/>
      <c r="U482" s="208"/>
      <c r="V482" s="208"/>
      <c r="W482" s="208"/>
      <c r="X482" s="208"/>
      <c r="Y482" s="208"/>
      <c r="Z482" s="208"/>
      <c r="AA482" s="208"/>
      <c r="AB482" s="208"/>
      <c r="AC482" s="208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</row>
    <row r="483" spans="1:46" ht="15.75" customHeight="1">
      <c r="A483" s="209"/>
      <c r="B483" s="208"/>
      <c r="C483" s="208"/>
      <c r="D483" s="216"/>
      <c r="E483" s="207"/>
      <c r="F483" s="208"/>
      <c r="G483" s="208"/>
      <c r="H483" s="208"/>
      <c r="I483" s="208"/>
      <c r="J483" s="208"/>
      <c r="K483" s="208"/>
      <c r="L483" s="208"/>
      <c r="M483" s="208"/>
      <c r="N483" s="208"/>
      <c r="O483" s="208"/>
      <c r="P483" s="208"/>
      <c r="Q483" s="208"/>
      <c r="R483" s="208"/>
      <c r="S483" s="208"/>
      <c r="T483" s="208"/>
      <c r="U483" s="208"/>
      <c r="V483" s="208"/>
      <c r="W483" s="208"/>
      <c r="X483" s="208"/>
      <c r="Y483" s="208"/>
      <c r="Z483" s="208"/>
      <c r="AA483" s="208"/>
      <c r="AB483" s="208"/>
      <c r="AC483" s="208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  <c r="AT483" s="208"/>
    </row>
    <row r="484" spans="1:46" ht="15.75" customHeight="1">
      <c r="A484" s="209"/>
      <c r="B484" s="208"/>
      <c r="C484" s="208"/>
      <c r="D484" s="216"/>
      <c r="E484" s="207"/>
      <c r="F484" s="208"/>
      <c r="G484" s="208"/>
      <c r="H484" s="208"/>
      <c r="I484" s="208"/>
      <c r="J484" s="208"/>
      <c r="K484" s="208"/>
      <c r="L484" s="208"/>
      <c r="M484" s="208"/>
      <c r="N484" s="208"/>
      <c r="O484" s="208"/>
      <c r="P484" s="208"/>
      <c r="Q484" s="208"/>
      <c r="R484" s="208"/>
      <c r="S484" s="208"/>
      <c r="T484" s="208"/>
      <c r="U484" s="208"/>
      <c r="V484" s="208"/>
      <c r="W484" s="208"/>
      <c r="X484" s="208"/>
      <c r="Y484" s="208"/>
      <c r="Z484" s="208"/>
      <c r="AA484" s="208"/>
      <c r="AB484" s="208"/>
      <c r="AC484" s="208"/>
      <c r="AD484" s="208"/>
      <c r="AE484" s="208"/>
      <c r="AF484" s="208"/>
      <c r="AG484" s="208"/>
      <c r="AH484" s="208"/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  <c r="AT484" s="208"/>
    </row>
    <row r="485" spans="1:46" ht="15.75" customHeight="1">
      <c r="A485" s="209"/>
      <c r="B485" s="208"/>
      <c r="C485" s="208"/>
      <c r="D485" s="216"/>
      <c r="E485" s="207"/>
      <c r="F485" s="208"/>
      <c r="G485" s="208"/>
      <c r="H485" s="208"/>
      <c r="I485" s="208"/>
      <c r="J485" s="208"/>
      <c r="K485" s="208"/>
      <c r="L485" s="208"/>
      <c r="M485" s="208"/>
      <c r="N485" s="208"/>
      <c r="O485" s="208"/>
      <c r="P485" s="208"/>
      <c r="Q485" s="208"/>
      <c r="R485" s="208"/>
      <c r="S485" s="208"/>
      <c r="T485" s="208"/>
      <c r="U485" s="208"/>
      <c r="V485" s="208"/>
      <c r="W485" s="208"/>
      <c r="X485" s="208"/>
      <c r="Y485" s="208"/>
      <c r="Z485" s="208"/>
      <c r="AA485" s="208"/>
      <c r="AB485" s="208"/>
      <c r="AC485" s="208"/>
      <c r="AD485" s="208"/>
      <c r="AE485" s="208"/>
      <c r="AF485" s="208"/>
      <c r="AG485" s="208"/>
      <c r="AH485" s="208"/>
      <c r="AI485" s="208"/>
      <c r="AJ485" s="208"/>
      <c r="AK485" s="208"/>
      <c r="AL485" s="208"/>
      <c r="AM485" s="208"/>
      <c r="AN485" s="208"/>
      <c r="AO485" s="208"/>
      <c r="AP485" s="208"/>
      <c r="AQ485" s="208"/>
      <c r="AR485" s="208"/>
      <c r="AS485" s="208"/>
      <c r="AT485" s="208"/>
    </row>
    <row r="486" spans="1:46" ht="15.75" customHeight="1">
      <c r="A486" s="209"/>
      <c r="B486" s="208"/>
      <c r="C486" s="208"/>
      <c r="D486" s="216"/>
      <c r="E486" s="207"/>
      <c r="F486" s="208"/>
      <c r="G486" s="208"/>
      <c r="H486" s="208"/>
      <c r="I486" s="208"/>
      <c r="J486" s="208"/>
      <c r="K486" s="208"/>
      <c r="L486" s="208"/>
      <c r="M486" s="208"/>
      <c r="N486" s="208"/>
      <c r="O486" s="208"/>
      <c r="P486" s="208"/>
      <c r="Q486" s="208"/>
      <c r="R486" s="208"/>
      <c r="S486" s="208"/>
      <c r="T486" s="208"/>
      <c r="U486" s="208"/>
      <c r="V486" s="208"/>
      <c r="W486" s="208"/>
      <c r="X486" s="208"/>
      <c r="Y486" s="208"/>
      <c r="Z486" s="208"/>
      <c r="AA486" s="208"/>
      <c r="AB486" s="208"/>
      <c r="AC486" s="208"/>
      <c r="AD486" s="208"/>
      <c r="AE486" s="208"/>
      <c r="AF486" s="208"/>
      <c r="AG486" s="208"/>
      <c r="AH486" s="208"/>
      <c r="AI486" s="208"/>
      <c r="AJ486" s="208"/>
      <c r="AK486" s="208"/>
      <c r="AL486" s="208"/>
      <c r="AM486" s="208"/>
      <c r="AN486" s="208"/>
      <c r="AO486" s="208"/>
      <c r="AP486" s="208"/>
      <c r="AQ486" s="208"/>
      <c r="AR486" s="208"/>
      <c r="AS486" s="208"/>
      <c r="AT486" s="208"/>
    </row>
    <row r="487" spans="1:46" ht="15.75" customHeight="1"/>
    <row r="488" spans="1:46" ht="15.75" customHeight="1"/>
    <row r="489" spans="1:46" ht="15.75" customHeight="1"/>
    <row r="490" spans="1:46" ht="15.75" customHeight="1"/>
    <row r="491" spans="1:46" ht="15.75" customHeight="1"/>
    <row r="492" spans="1:46" ht="15.75" customHeight="1"/>
    <row r="493" spans="1:46" ht="15.75" customHeight="1"/>
    <row r="494" spans="1:46" ht="15.75" customHeight="1"/>
    <row r="495" spans="1:46" ht="15.75" customHeight="1"/>
    <row r="496" spans="1:4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AK12:AM12"/>
    <mergeCell ref="AK13:AM13"/>
    <mergeCell ref="AB10:AB14"/>
    <mergeCell ref="AB16:AB20"/>
    <mergeCell ref="AB22:AB26"/>
    <mergeCell ref="AK10:AM10"/>
    <mergeCell ref="AK11:AM11"/>
    <mergeCell ref="AB28:AB32"/>
    <mergeCell ref="AB34:AB38"/>
    <mergeCell ref="L16:L20"/>
    <mergeCell ref="L22:L26"/>
    <mergeCell ref="H3:I3"/>
    <mergeCell ref="L4:L8"/>
    <mergeCell ref="L10:L14"/>
    <mergeCell ref="I12:J12"/>
    <mergeCell ref="H17:I17"/>
  </mergeCells>
  <conditionalFormatting sqref="A2:D286">
    <cfRule type="expression" dxfId="16" priority="1">
      <formula>MOD(ROW(),6)=1</formula>
    </cfRule>
  </conditionalFormatting>
  <conditionalFormatting sqref="D2:D4 D8:D12 D14:D16 D18:D22 D26:D28 D32:D36 D38:D40 D42:D46 D50:D52 D56:D60 D62:D64 D66:D70 D74:D76 D80:D84 D86:D88 D90:D94 D98:D100 D104:D108 D110:D112 D114:D118 D122:D124 D128:D132 D134:D136 D138:D142 D146:D148 D152:D156 D158:D160 D162:D166 D170:D172 D176:D180 D182:D184 D186:D190 D194:D196 D200:D204 D206:D208 D210:D212 D218:D220 D226:D228 D234:D236 D242:D244 D250:D252 D258:D260 D266:D268 D274:D276">
    <cfRule type="expression" dxfId="15" priority="2">
      <formula>MOD(ROW(),6)=1</formula>
    </cfRule>
  </conditionalFormatting>
  <conditionalFormatting sqref="M4:Q20">
    <cfRule type="expression" dxfId="14" priority="3">
      <formula>MOD(ROW(),2)=0</formula>
    </cfRule>
  </conditionalFormatting>
  <conditionalFormatting sqref="M21:Q26">
    <cfRule type="expression" dxfId="13" priority="4">
      <formula>MOD(ROW(),2)=0</formula>
    </cfRule>
  </conditionalFormatting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CC2E5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5" width="6.25" hidden="1" customWidth="1"/>
    <col min="6" max="6" width="3.125" hidden="1" customWidth="1"/>
    <col min="7" max="7" width="4.25" customWidth="1"/>
    <col min="8" max="8" width="4.625" customWidth="1"/>
    <col min="9" max="9" width="5.25" hidden="1" customWidth="1"/>
    <col min="10" max="10" width="3.125" hidden="1" customWidth="1"/>
    <col min="11" max="11" width="6.5" customWidth="1"/>
    <col min="12" max="12" width="3.875" hidden="1" customWidth="1"/>
  </cols>
  <sheetData>
    <row r="1" spans="1:26" ht="21" customHeight="1">
      <c r="A1" s="190" t="s">
        <v>113</v>
      </c>
      <c r="B1" s="190" t="s">
        <v>41</v>
      </c>
      <c r="C1" s="190" t="s">
        <v>42</v>
      </c>
      <c r="D1" s="191" t="s">
        <v>131</v>
      </c>
      <c r="E1" s="192"/>
      <c r="F1" s="193" t="s">
        <v>133</v>
      </c>
      <c r="G1" s="88"/>
      <c r="H1" s="194"/>
      <c r="I1" s="72"/>
      <c r="J1" s="72"/>
      <c r="K1" s="291" t="s">
        <v>175</v>
      </c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15.75" customHeight="1">
      <c r="A2" s="80">
        <f t="array" ref="A2">IFERROR(IF(D2="","",INDEX('2nd Run'!$A:$I,MATCH('Youth 2'!$E2,'2nd Run'!$I:$I,0),1)),"")</f>
        <v>7</v>
      </c>
      <c r="B2" s="196" t="str">
        <f t="array" ref="B2">IFERROR(IF(D2="","",INDEX('2nd Run'!$A:$I,MATCH('Youth 2'!$E2,'2nd Run'!$I:$I,0),2)),"")</f>
        <v>sadie deruyter (Y only)</v>
      </c>
      <c r="C2" s="196" t="str">
        <f t="array" ref="C2">IFERROR(IF(D2="","",INDEX('2nd Run'!$A:$I,MATCH('Youth 2'!$E2,'2nd Run'!$I:$I,0),3)),"")</f>
        <v>dutch</v>
      </c>
      <c r="D2" s="82">
        <f>IFERROR(IF(AND(SMALL('2nd Run'!I:I,L2)&gt;1000,SMALL('2nd Run'!I:I,L2)&lt;3000),"nt",IF(SMALL('2nd Run'!I:I,L2)&gt;3000,"",SMALL('2nd Run'!I:I,L2))),"")</f>
        <v>19.065000008000002</v>
      </c>
      <c r="E2" s="292">
        <f>IF(D2="nt",IFERROR(SMALL('2nd Run'!I:I,L2),""),IF(D2&gt;3000,"",IFERROR(SMALL('2nd Run'!I:I,L2),"")))</f>
        <v>19.065000008000002</v>
      </c>
      <c r="F2" s="199" t="str">
        <f t="shared" ref="F2:F256" si="0">IFERROR(VLOOKUP(D2,$I$3:$J$6,2,TRUE),"")</f>
        <v>1D</v>
      </c>
      <c r="G2" s="200" t="str">
        <f t="shared" ref="G2:G251" si="1">IFERROR(VLOOKUP(D2,$I$3:$J$7,2,FALSE),"")</f>
        <v>1D</v>
      </c>
      <c r="H2" s="201" t="str">
        <f>IFERROR(VLOOKUP(D2,'2nd Run'!$S$36:$U$58,3,FALSE),"")</f>
        <v>1st</v>
      </c>
      <c r="I2" s="72"/>
      <c r="J2" s="72"/>
      <c r="K2" s="80"/>
      <c r="L2" s="80">
        <v>1</v>
      </c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 spans="1:26" ht="15.75" customHeight="1">
      <c r="A3" s="80">
        <f t="array" ref="A3">IFERROR(IF(D3="","",INDEX('2nd Run'!$A:$I,MATCH('Youth 2'!$E3,'2nd Run'!$I:$I,0),1)),"")</f>
        <v>17</v>
      </c>
      <c r="B3" s="196" t="str">
        <f t="array" ref="B3">IFERROR(IF(D3="","",INDEX('2nd Run'!$A:$I,MATCH('Youth 2'!$E3,'2nd Run'!$I:$I,0),2)),"")</f>
        <v>Jasmine Fuller (Y only)</v>
      </c>
      <c r="C3" s="196" t="str">
        <f t="array" ref="C3">IFERROR(IF(D3="","",INDEX('2nd Run'!$A:$I,MATCH('Youth 2'!$E3,'2nd Run'!$I:$I,0),3)),"")</f>
        <v>Hank</v>
      </c>
      <c r="D3" s="82">
        <f>IFERROR(IF(AND(SMALL('2nd Run'!I:I,L3)&gt;1000,SMALL('2nd Run'!I:I,L3)&lt;3000),"nt",IF(SMALL('2nd Run'!I:I,L3)&gt;3000,"",SMALL('2nd Run'!I:I,L3))),"")</f>
        <v>19.984000020000003</v>
      </c>
      <c r="E3" s="292">
        <f>IF(D3="nt",IFERROR(SMALL('2nd Run'!I:I,L3),""),IF(D3&gt;3000,"",IFERROR(SMALL('2nd Run'!I:I,L3),"")))</f>
        <v>19.984000020000003</v>
      </c>
      <c r="F3" s="199" t="str">
        <f t="shared" si="0"/>
        <v>2D</v>
      </c>
      <c r="G3" s="200" t="str">
        <f t="shared" si="1"/>
        <v>2D</v>
      </c>
      <c r="H3" s="201" t="str">
        <f>IFERROR(VLOOKUP(D3,'2nd Run'!$S$36:$U$58,3,FALSE),"")</f>
        <v>1st</v>
      </c>
      <c r="I3" s="82">
        <f>'Youth 2 Calc'!P4</f>
        <v>19.065000008000002</v>
      </c>
      <c r="J3" s="80" t="s">
        <v>134</v>
      </c>
      <c r="K3" s="80"/>
      <c r="L3" s="80">
        <v>2</v>
      </c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5.75" customHeight="1">
      <c r="A4" s="80">
        <f t="array" ref="A4">IFERROR(IF(D4="","",INDEX('2nd Run'!$A:$I,MATCH('Youth 2'!$E4,'2nd Run'!$I:$I,0),1)),"")</f>
        <v>13</v>
      </c>
      <c r="B4" s="196" t="str">
        <f t="array" ref="B4">IFERROR(IF(D4="","",INDEX('2nd Run'!$A:$I,MATCH('Youth 2'!$E4,'2nd Run'!$I:$I,0),2)),"")</f>
        <v>addi melby (Y only)</v>
      </c>
      <c r="C4" s="196" t="str">
        <f t="array" ref="C4">IFERROR(IF(D4="","",INDEX('2nd Run'!$A:$I,MATCH('Youth 2'!$E4,'2nd Run'!$I:$I,0),3)),"")</f>
        <v>jj</v>
      </c>
      <c r="D4" s="82">
        <f>IFERROR(IF(AND(SMALL('2nd Run'!I:I,L4)&gt;1000,SMALL('2nd Run'!I:I,L4)&lt;3000),"nt",IF(SMALL('2nd Run'!I:I,L4)&gt;3000,"",SMALL('2nd Run'!I:I,L4))),"")</f>
        <v>20.049000015000001</v>
      </c>
      <c r="E4" s="292">
        <f>IF(D4="nt",IFERROR(SMALL('2nd Run'!I:I,L4),""),IF(D4&gt;3000,"",IFERROR(SMALL('2nd Run'!I:I,L4),"")))</f>
        <v>20.049000015000001</v>
      </c>
      <c r="F4" s="199" t="str">
        <f t="shared" si="0"/>
        <v>2D</v>
      </c>
      <c r="G4" s="200" t="str">
        <f t="shared" si="1"/>
        <v/>
      </c>
      <c r="H4" s="201" t="str">
        <f>IFERROR(VLOOKUP(D4,'2nd Run'!$S$36:$U$58,3,FALSE),"")</f>
        <v/>
      </c>
      <c r="I4" s="82">
        <f>'Youth 2 Calc'!P10</f>
        <v>19.984000020000003</v>
      </c>
      <c r="J4" s="80" t="s">
        <v>135</v>
      </c>
      <c r="K4" s="80"/>
      <c r="L4" s="80">
        <v>3</v>
      </c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15.75" customHeight="1">
      <c r="A5" s="80">
        <f t="array" ref="A5">IFERROR(IF(D5="","",INDEX('2nd Run'!$A:$I,MATCH('Youth 2'!$E5,'2nd Run'!$I:$I,0),1)),"")</f>
        <v>16</v>
      </c>
      <c r="B5" s="196" t="str">
        <f t="array" ref="B5">IFERROR(IF(D5="","",INDEX('2nd Run'!$A:$I,MATCH('Youth 2'!$E5,'2nd Run'!$I:$I,0),2)),"")</f>
        <v>Kenley Fluit (Y)</v>
      </c>
      <c r="C5" s="196" t="str">
        <f t="array" ref="C5">IFERROR(IF(D5="","",INDEX('2nd Run'!$A:$I,MATCH('Youth 2'!$E5,'2nd Run'!$I:$I,0),3)),"")</f>
        <v>Kodie</v>
      </c>
      <c r="D5" s="82">
        <f>IFERROR(IF(AND(SMALL('2nd Run'!I:I,L5)&gt;1000,SMALL('2nd Run'!I:I,L5)&lt;3000),"nt",IF(SMALL('2nd Run'!I:I,L5)&gt;3000,"",SMALL('2nd Run'!I:I,L5))),"")</f>
        <v>20.366000019000001</v>
      </c>
      <c r="E5" s="292">
        <f>IF(D5="nt",IFERROR(SMALL('2nd Run'!I:I,L5),""),IF(D5&gt;3000,"",IFERROR(SMALL('2nd Run'!I:I,L5),"")))</f>
        <v>20.366000019000001</v>
      </c>
      <c r="F5" s="199" t="str">
        <f t="shared" si="0"/>
        <v>3D</v>
      </c>
      <c r="G5" s="200" t="str">
        <f t="shared" si="1"/>
        <v>3D</v>
      </c>
      <c r="H5" s="201" t="str">
        <f>IFERROR(VLOOKUP(D5,'2nd Run'!$S$36:$U$58,3,FALSE),"")</f>
        <v>1st</v>
      </c>
      <c r="I5" s="82">
        <f>'Youth 2 Calc'!P16</f>
        <v>20.366000019000001</v>
      </c>
      <c r="J5" s="80" t="s">
        <v>136</v>
      </c>
      <c r="K5" s="80"/>
      <c r="L5" s="80">
        <v>4</v>
      </c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 spans="1:26" ht="15.75" customHeight="1">
      <c r="A6" s="80">
        <f t="array" ref="A6">IFERROR(IF(D6="","",INDEX('2nd Run'!$A:$I,MATCH('Youth 2'!$E6,'2nd Run'!$I:$I,0),1)),"")</f>
        <v>8</v>
      </c>
      <c r="B6" s="196" t="str">
        <f t="array" ref="B6">IFERROR(IF(D6="","",INDEX('2nd Run'!$A:$I,MATCH('Youth 2'!$E6,'2nd Run'!$I:$I,0),2)),"")</f>
        <v>Jacey Ilse (Y)</v>
      </c>
      <c r="C6" s="196" t="str">
        <f t="array" ref="C6">IFERROR(IF(D6="","",INDEX('2nd Run'!$A:$I,MATCH('Youth 2'!$E6,'2nd Run'!$I:$I,0),3)),"")</f>
        <v>zanalyst babe</v>
      </c>
      <c r="D6" s="82">
        <f>IFERROR(IF(AND(SMALL('2nd Run'!I:I,L6)&gt;1000,SMALL('2nd Run'!I:I,L6)&lt;3000),"nt",IF(SMALL('2nd Run'!I:I,L6)&gt;3000,"",SMALL('2nd Run'!I:I,L6))),"")</f>
        <v>20.697000009</v>
      </c>
      <c r="E6" s="292">
        <f>IF(D6="nt",IFERROR(SMALL('2nd Run'!I:I,L6),""),IF(D6&gt;3000,"",IFERROR(SMALL('2nd Run'!I:I,L6),"")))</f>
        <v>20.697000009</v>
      </c>
      <c r="F6" s="199" t="str">
        <f t="shared" si="0"/>
        <v>3D</v>
      </c>
      <c r="G6" s="200" t="str">
        <f t="shared" si="1"/>
        <v/>
      </c>
      <c r="H6" s="201" t="str">
        <f>IFERROR(VLOOKUP(D6,'2nd Run'!$S$36:$U$58,3,FALSE),"")</f>
        <v/>
      </c>
      <c r="I6" s="82">
        <f>'Youth 2 Calc'!P22</f>
        <v>24.831000011</v>
      </c>
      <c r="J6" s="80" t="s">
        <v>137</v>
      </c>
      <c r="K6" s="80"/>
      <c r="L6" s="80">
        <v>5</v>
      </c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 spans="1:26" ht="15.75" customHeight="1">
      <c r="A7" s="80">
        <f t="array" ref="A7">IFERROR(IF(D7="","",INDEX('2nd Run'!$A:$I,MATCH('Youth 2'!$E7,'2nd Run'!$I:$I,0),1)),"")</f>
        <v>12</v>
      </c>
      <c r="B7" s="196" t="str">
        <f t="array" ref="B7">IFERROR(IF(D7="","",INDEX('2nd Run'!$A:$I,MATCH('Youth 2'!$E7,'2nd Run'!$I:$I,0),2)),"")</f>
        <v>alexis gilbertson (Y only)</v>
      </c>
      <c r="C7" s="196" t="str">
        <f t="array" ref="C7">IFERROR(IF(D7="","",INDEX('2nd Run'!$A:$I,MATCH('Youth 2'!$E7,'2nd Run'!$I:$I,0),3)),"")</f>
        <v>autumn</v>
      </c>
      <c r="D7" s="82">
        <f>IFERROR(IF(AND(SMALL('2nd Run'!I:I,L7)&gt;1000,SMALL('2nd Run'!I:I,L7)&lt;3000),"nt",IF(SMALL('2nd Run'!I:I,L7)&gt;3000,"",SMALL('2nd Run'!I:I,L7))),"")</f>
        <v>20.832000014000002</v>
      </c>
      <c r="E7" s="292">
        <f>IF(D7="nt",IFERROR(SMALL('2nd Run'!I:I,L7),""),IF(D7&gt;3000,"",IFERROR(SMALL('2nd Run'!I:I,L7),"")))</f>
        <v>20.832000014000002</v>
      </c>
      <c r="F7" s="199" t="str">
        <f t="shared" si="0"/>
        <v>3D</v>
      </c>
      <c r="G7" s="200" t="str">
        <f t="shared" si="1"/>
        <v/>
      </c>
      <c r="H7" s="201" t="str">
        <f>IFERROR(VLOOKUP(D7,'2nd Run'!$S$36:$U$58,3,FALSE),"")</f>
        <v/>
      </c>
      <c r="I7" s="80"/>
      <c r="J7" s="80" t="s">
        <v>138</v>
      </c>
      <c r="K7" s="80"/>
      <c r="L7" s="80">
        <v>6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 spans="1:26" ht="15.75" customHeight="1">
      <c r="A8" s="80">
        <f t="array" ref="A8">IFERROR(IF(D8="","",INDEX('2nd Run'!$A:$I,MATCH('Youth 2'!$E8,'2nd Run'!$I:$I,0),1)),"")</f>
        <v>4</v>
      </c>
      <c r="B8" s="196" t="str">
        <f t="array" ref="B8">IFERROR(IF(D8="","",INDEX('2nd Run'!$A:$I,MATCH('Youth 2'!$E8,'2nd Run'!$I:$I,0),2)),"")</f>
        <v>tavian moody (Y only)</v>
      </c>
      <c r="C8" s="196" t="str">
        <f t="array" ref="C8">IFERROR(IF(D8="","",INDEX('2nd Run'!$A:$I,MATCH('Youth 2'!$E8,'2nd Run'!$I:$I,0),3)),"")</f>
        <v>chester</v>
      </c>
      <c r="D8" s="82">
        <f>IFERROR(IF(AND(SMALL('2nd Run'!I:I,L8)&gt;1000,SMALL('2nd Run'!I:I,L8)&lt;3000),"nt",IF(SMALL('2nd Run'!I:I,L8)&gt;3000,"",SMALL('2nd Run'!I:I,L8))),"")</f>
        <v>20.850000004000002</v>
      </c>
      <c r="E8" s="292">
        <f>IF(D8="nt",IFERROR(SMALL('2nd Run'!I:I,L8),""),IF(D8&gt;3000,"",IFERROR(SMALL('2nd Run'!I:I,L8),"")))</f>
        <v>20.850000004000002</v>
      </c>
      <c r="F8" s="199" t="str">
        <f t="shared" si="0"/>
        <v>3D</v>
      </c>
      <c r="G8" s="200" t="str">
        <f t="shared" si="1"/>
        <v/>
      </c>
      <c r="H8" s="201" t="str">
        <f>IFERROR(VLOOKUP(D8,'2nd Run'!$S$36:$U$58,3,FALSE),"")</f>
        <v/>
      </c>
      <c r="I8" s="72"/>
      <c r="J8" s="72"/>
      <c r="K8" s="80"/>
      <c r="L8" s="80">
        <v>7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 spans="1:26" ht="15.75" customHeight="1">
      <c r="A9" s="80">
        <f t="array" ref="A9">IFERROR(IF(D9="","",INDEX('2nd Run'!$A:$I,MATCH('Youth 2'!$E9,'2nd Run'!$I:$I,0),1)),"")</f>
        <v>11</v>
      </c>
      <c r="B9" s="196" t="str">
        <f t="array" ref="B9">IFERROR(IF(D9="","",INDEX('2nd Run'!$A:$I,MATCH('Youth 2'!$E9,'2nd Run'!$I:$I,0),2)),"")</f>
        <v>lacey lumpkin (Y only)</v>
      </c>
      <c r="C9" s="196" t="str">
        <f t="array" ref="C9">IFERROR(IF(D9="","",INDEX('2nd Run'!$A:$I,MATCH('Youth 2'!$E9,'2nd Run'!$I:$I,0),3)),"")</f>
        <v>bert</v>
      </c>
      <c r="D9" s="82">
        <f>IFERROR(IF(AND(SMALL('2nd Run'!I:I,L9)&gt;1000,SMALL('2nd Run'!I:I,L9)&lt;3000),"nt",IF(SMALL('2nd Run'!I:I,L9)&gt;3000,"",SMALL('2nd Run'!I:I,L9))),"")</f>
        <v>20.924000013000001</v>
      </c>
      <c r="E9" s="292">
        <f>IF(D9="nt",IFERROR(SMALL('2nd Run'!I:I,L9),""),IF(D9&gt;3000,"",IFERROR(SMALL('2nd Run'!I:I,L9),"")))</f>
        <v>20.924000013000001</v>
      </c>
      <c r="F9" s="199" t="str">
        <f t="shared" si="0"/>
        <v>3D</v>
      </c>
      <c r="G9" s="200" t="str">
        <f t="shared" si="1"/>
        <v/>
      </c>
      <c r="H9" s="201" t="str">
        <f>IFERROR(VLOOKUP(D9,'2nd Run'!$S$36:$U$58,3,FALSE),"")</f>
        <v/>
      </c>
      <c r="I9" s="72"/>
      <c r="J9" s="72"/>
      <c r="K9" s="80"/>
      <c r="L9" s="80">
        <v>8</v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 spans="1:26" ht="15.75" customHeight="1">
      <c r="A10" s="80">
        <f t="array" ref="A10">IFERROR(IF(D10="","",INDEX('2nd Run'!$A:$I,MATCH('Youth 2'!$E10,'2nd Run'!$I:$I,0),1)),"")</f>
        <v>10</v>
      </c>
      <c r="B10" s="196" t="str">
        <f t="array" ref="B10">IFERROR(IF(D10="","",INDEX('2nd Run'!$A:$I,MATCH('Youth 2'!$E10,'2nd Run'!$I:$I,0),2)),"")</f>
        <v>macy gubbins (Y only)</v>
      </c>
      <c r="C10" s="196" t="str">
        <f t="array" ref="C10">IFERROR(IF(D10="","",INDEX('2nd Run'!$A:$I,MATCH('Youth 2'!$E10,'2nd Run'!$I:$I,0),3)),"")</f>
        <v>dual cha cha</v>
      </c>
      <c r="D10" s="82">
        <f>IFERROR(IF(AND(SMALL('2nd Run'!I:I,L10)&gt;1000,SMALL('2nd Run'!I:I,L10)&lt;3000),"nt",IF(SMALL('2nd Run'!I:I,L10)&gt;3000,"",SMALL('2nd Run'!I:I,L10))),"")</f>
        <v>24.831000011</v>
      </c>
      <c r="E10" s="292">
        <f>IF(D10="nt",IFERROR(SMALL('2nd Run'!I:I,L10),""),IF(D10&gt;3000,"",IFERROR(SMALL('2nd Run'!I:I,L10),"")))</f>
        <v>24.831000011</v>
      </c>
      <c r="F10" s="199" t="str">
        <f t="shared" si="0"/>
        <v>4D</v>
      </c>
      <c r="G10" s="200" t="str">
        <f t="shared" si="1"/>
        <v>4D</v>
      </c>
      <c r="H10" s="201" t="str">
        <f>IFERROR(VLOOKUP(D10,'2nd Run'!$S$36:$U$58,3,FALSE),"")</f>
        <v>1st</v>
      </c>
      <c r="I10" s="72"/>
      <c r="J10" s="72"/>
      <c r="K10" s="80"/>
      <c r="L10" s="80">
        <v>9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 spans="1:26" ht="15.75" customHeight="1">
      <c r="A11" s="80" t="str">
        <f t="array" ref="A11">IFERROR(IF(D11="","",INDEX('2nd Run'!$A:$I,MATCH('Youth 2'!$E11,'2nd Run'!$I:$I,0),1)),"")</f>
        <v/>
      </c>
      <c r="B11" s="196" t="str">
        <f t="array" ref="B11">IFERROR(IF(D11="","",INDEX('2nd Run'!$A:$I,MATCH('Youth 2'!$E11,'2nd Run'!$I:$I,0),2)),"")</f>
        <v/>
      </c>
      <c r="C11" s="196" t="str">
        <f t="array" ref="C11">IFERROR(IF(D11="","",INDEX('2nd Run'!$A:$I,MATCH('Youth 2'!$E11,'2nd Run'!$I:$I,0),3)),"")</f>
        <v/>
      </c>
      <c r="D11" s="82" t="str">
        <f>IFERROR(IF(AND(SMALL('2nd Run'!I:I,L11)&gt;1000,SMALL('2nd Run'!I:I,L11)&lt;3000),"nt",IF(SMALL('2nd Run'!I:I,L11)&gt;3000,"",SMALL('2nd Run'!I:I,L11))),"")</f>
        <v/>
      </c>
      <c r="E11" s="292" t="str">
        <f>IF(D11="nt",IFERROR(SMALL('2nd Run'!I:I,L11),""),IF(D11&gt;3000,"",IFERROR(SMALL('2nd Run'!I:I,L11),"")))</f>
        <v/>
      </c>
      <c r="F11" s="199" t="str">
        <f t="shared" si="0"/>
        <v/>
      </c>
      <c r="G11" s="200" t="str">
        <f t="shared" si="1"/>
        <v/>
      </c>
      <c r="H11" s="201" t="str">
        <f>IFERROR(VLOOKUP(D11,'2nd Run'!$S$36:$U$58,3,FALSE),"")</f>
        <v/>
      </c>
      <c r="I11" s="72"/>
      <c r="J11" s="72"/>
      <c r="K11" s="80"/>
      <c r="L11" s="80">
        <v>10</v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 spans="1:26" ht="15.75" customHeight="1">
      <c r="A12" s="80" t="str">
        <f t="array" ref="A12">IFERROR(IF(D12="","",INDEX('2nd Run'!$A:$I,MATCH('Youth 2'!$E12,'2nd Run'!$I:$I,0),1)),"")</f>
        <v/>
      </c>
      <c r="B12" s="196" t="str">
        <f t="array" ref="B12">IFERROR(IF(D12="","",INDEX('2nd Run'!$A:$I,MATCH('Youth 2'!$E12,'2nd Run'!$I:$I,0),2)),"")</f>
        <v/>
      </c>
      <c r="C12" s="196" t="str">
        <f t="array" ref="C12">IFERROR(IF(D12="","",INDEX('2nd Run'!$A:$I,MATCH('Youth 2'!$E12,'2nd Run'!$I:$I,0),3)),"")</f>
        <v/>
      </c>
      <c r="D12" s="82" t="str">
        <f>IFERROR(IF(AND(SMALL('2nd Run'!I:I,L12)&gt;1000,SMALL('2nd Run'!I:I,L12)&lt;3000),"nt",IF(SMALL('2nd Run'!I:I,L12)&gt;3000,"",SMALL('2nd Run'!I:I,L12))),"")</f>
        <v/>
      </c>
      <c r="E12" s="292" t="str">
        <f>IF(D12="nt",IFERROR(SMALL('2nd Run'!I:I,L12),""),IF(D12&gt;3000,"",IFERROR(SMALL('2nd Run'!I:I,L12),"")))</f>
        <v/>
      </c>
      <c r="F12" s="199" t="str">
        <f t="shared" si="0"/>
        <v/>
      </c>
      <c r="G12" s="200" t="str">
        <f t="shared" si="1"/>
        <v/>
      </c>
      <c r="H12" s="201" t="str">
        <f>IFERROR(VLOOKUP(D12,'2nd Run'!$S$36:$U$58,3,FALSE),"")</f>
        <v/>
      </c>
      <c r="I12" s="72"/>
      <c r="J12" s="72"/>
      <c r="K12" s="80"/>
      <c r="L12" s="80">
        <v>11</v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 spans="1:26" ht="15.75" customHeight="1">
      <c r="A13" s="80" t="str">
        <f t="array" ref="A13">IFERROR(IF(D13="","",INDEX('2nd Run'!$A:$I,MATCH('Youth 2'!$E13,'2nd Run'!$I:$I,0),1)),"")</f>
        <v/>
      </c>
      <c r="B13" s="196" t="str">
        <f t="array" ref="B13">IFERROR(IF(D13="","",INDEX('2nd Run'!$A:$I,MATCH('Youth 2'!$E13,'2nd Run'!$I:$I,0),2)),"")</f>
        <v/>
      </c>
      <c r="C13" s="196" t="str">
        <f t="array" ref="C13">IFERROR(IF(D13="","",INDEX('2nd Run'!$A:$I,MATCH('Youth 2'!$E13,'2nd Run'!$I:$I,0),3)),"")</f>
        <v/>
      </c>
      <c r="D13" s="82" t="str">
        <f>IFERROR(IF(AND(SMALL('2nd Run'!I:I,L13)&gt;1000,SMALL('2nd Run'!I:I,L13)&lt;3000),"nt",IF(SMALL('2nd Run'!I:I,L13)&gt;3000,"",SMALL('2nd Run'!I:I,L13))),"")</f>
        <v/>
      </c>
      <c r="E13" s="292" t="str">
        <f>IF(D13="nt",IFERROR(SMALL('2nd Run'!I:I,L13),""),IF(D13&gt;3000,"",IFERROR(SMALL('2nd Run'!I:I,L13),"")))</f>
        <v/>
      </c>
      <c r="F13" s="199" t="str">
        <f t="shared" si="0"/>
        <v/>
      </c>
      <c r="G13" s="200" t="str">
        <f t="shared" si="1"/>
        <v/>
      </c>
      <c r="H13" s="201" t="str">
        <f>IFERROR(VLOOKUP(D13,'2nd Run'!$S$36:$U$58,3,FALSE),"")</f>
        <v/>
      </c>
      <c r="I13" s="72"/>
      <c r="J13" s="72"/>
      <c r="K13" s="80"/>
      <c r="L13" s="80">
        <v>12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</row>
    <row r="14" spans="1:26" ht="15.75" customHeight="1">
      <c r="A14" s="80" t="str">
        <f t="array" ref="A14">IFERROR(IF(D14="","",INDEX('2nd Run'!$A:$I,MATCH('Youth 2'!$E14,'2nd Run'!$I:$I,0),1)),"")</f>
        <v/>
      </c>
      <c r="B14" s="196" t="str">
        <f t="array" ref="B14">IFERROR(IF(D14="","",INDEX('2nd Run'!$A:$I,MATCH('Youth 2'!$E14,'2nd Run'!$I:$I,0),2)),"")</f>
        <v/>
      </c>
      <c r="C14" s="196" t="str">
        <f t="array" ref="C14">IFERROR(IF(D14="","",INDEX('2nd Run'!$A:$I,MATCH('Youth 2'!$E14,'2nd Run'!$I:$I,0),3)),"")</f>
        <v/>
      </c>
      <c r="D14" s="82" t="str">
        <f>IFERROR(IF(AND(SMALL('2nd Run'!I:I,L14)&gt;1000,SMALL('2nd Run'!I:I,L14)&lt;3000),"nt",IF(SMALL('2nd Run'!I:I,L14)&gt;3000,"",SMALL('2nd Run'!I:I,L14))),"")</f>
        <v/>
      </c>
      <c r="E14" s="292" t="str">
        <f>IF(D14="nt",IFERROR(SMALL('2nd Run'!I:I,L14),""),IF(D14&gt;3000,"",IFERROR(SMALL('2nd Run'!I:I,L14),"")))</f>
        <v/>
      </c>
      <c r="F14" s="199" t="str">
        <f t="shared" si="0"/>
        <v/>
      </c>
      <c r="G14" s="200" t="str">
        <f t="shared" si="1"/>
        <v/>
      </c>
      <c r="H14" s="201" t="str">
        <f>IFERROR(VLOOKUP(D14,'2nd Run'!$S$36:$U$58,3,FALSE),"")</f>
        <v/>
      </c>
      <c r="I14" s="72"/>
      <c r="J14" s="72"/>
      <c r="K14" s="80"/>
      <c r="L14" s="80">
        <v>13</v>
      </c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 spans="1:26" ht="15.75" customHeight="1">
      <c r="A15" s="80" t="str">
        <f t="array" ref="A15">IFERROR(IF(D15="","",INDEX('2nd Run'!$A:$I,MATCH('Youth 2'!$E15,'2nd Run'!$I:$I,0),1)),"")</f>
        <v/>
      </c>
      <c r="B15" s="196" t="str">
        <f t="array" ref="B15">IFERROR(IF(D15="","",INDEX('2nd Run'!$A:$I,MATCH('Youth 2'!$E15,'2nd Run'!$I:$I,0),2)),"")</f>
        <v/>
      </c>
      <c r="C15" s="196" t="str">
        <f t="array" ref="C15">IFERROR(IF(D15="","",INDEX('2nd Run'!$A:$I,MATCH('Youth 2'!$E15,'2nd Run'!$I:$I,0),3)),"")</f>
        <v/>
      </c>
      <c r="D15" s="82" t="str">
        <f>IFERROR(IF(AND(SMALL('2nd Run'!I:I,L15)&gt;1000,SMALL('2nd Run'!I:I,L15)&lt;3000),"nt",IF(SMALL('2nd Run'!I:I,L15)&gt;3000,"",SMALL('2nd Run'!I:I,L15))),"")</f>
        <v/>
      </c>
      <c r="E15" s="292" t="str">
        <f>IF(D15="nt",IFERROR(SMALL('2nd Run'!I:I,L15),""),IF(D15&gt;3000,"",IFERROR(SMALL('2nd Run'!I:I,L15),"")))</f>
        <v/>
      </c>
      <c r="F15" s="199" t="str">
        <f t="shared" si="0"/>
        <v/>
      </c>
      <c r="G15" s="200" t="str">
        <f t="shared" si="1"/>
        <v/>
      </c>
      <c r="H15" s="201" t="str">
        <f>IFERROR(VLOOKUP(D15,'2nd Run'!$S$36:$U$58,3,FALSE),"")</f>
        <v/>
      </c>
      <c r="I15" s="72"/>
      <c r="J15" s="72"/>
      <c r="K15" s="80"/>
      <c r="L15" s="80">
        <v>14</v>
      </c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</row>
    <row r="16" spans="1:26" ht="15.75" customHeight="1">
      <c r="A16" s="80" t="str">
        <f t="array" ref="A16">IFERROR(IF(D16="","",INDEX('2nd Run'!$A:$I,MATCH('Youth 2'!$E16,'2nd Run'!$I:$I,0),1)),"")</f>
        <v/>
      </c>
      <c r="B16" s="196" t="str">
        <f t="array" ref="B16">IFERROR(IF(D16="","",INDEX('2nd Run'!$A:$I,MATCH('Youth 2'!$E16,'2nd Run'!$I:$I,0),2)),"")</f>
        <v/>
      </c>
      <c r="C16" s="196" t="str">
        <f t="array" ref="C16">IFERROR(IF(D16="","",INDEX('2nd Run'!$A:$I,MATCH('Youth 2'!$E16,'2nd Run'!$I:$I,0),3)),"")</f>
        <v/>
      </c>
      <c r="D16" s="82" t="str">
        <f>IFERROR(IF(AND(SMALL('2nd Run'!I:I,L16)&gt;1000,SMALL('2nd Run'!I:I,L16)&lt;3000),"nt",IF(SMALL('2nd Run'!I:I,L16)&gt;3000,"",SMALL('2nd Run'!I:I,L16))),"")</f>
        <v/>
      </c>
      <c r="E16" s="292" t="str">
        <f>IF(D16="nt",IFERROR(SMALL('2nd Run'!I:I,L16),""),IF(D16&gt;3000,"",IFERROR(SMALL('2nd Run'!I:I,L16),"")))</f>
        <v/>
      </c>
      <c r="F16" s="199" t="str">
        <f t="shared" si="0"/>
        <v/>
      </c>
      <c r="G16" s="200" t="str">
        <f t="shared" si="1"/>
        <v/>
      </c>
      <c r="H16" s="201" t="str">
        <f>IFERROR(VLOOKUP(D16,'2nd Run'!$S$36:$U$58,3,FALSE),"")</f>
        <v/>
      </c>
      <c r="I16" s="72"/>
      <c r="J16" s="72"/>
      <c r="K16" s="80"/>
      <c r="L16" s="80">
        <v>15</v>
      </c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 spans="1:26" ht="15.75" customHeight="1">
      <c r="A17" s="80" t="str">
        <f t="array" ref="A17">IFERROR(IF(D17="","",INDEX('2nd Run'!$A:$I,MATCH('Youth 2'!$E17,'2nd Run'!$I:$I,0),1)),"")</f>
        <v/>
      </c>
      <c r="B17" s="196" t="str">
        <f t="array" ref="B17">IFERROR(IF(D17="","",INDEX('2nd Run'!$A:$I,MATCH('Youth 2'!$E17,'2nd Run'!$I:$I,0),2)),"")</f>
        <v/>
      </c>
      <c r="C17" s="196" t="str">
        <f t="array" ref="C17">IFERROR(IF(D17="","",INDEX('2nd Run'!$A:$I,MATCH('Youth 2'!$E17,'2nd Run'!$I:$I,0),3)),"")</f>
        <v/>
      </c>
      <c r="D17" s="82" t="str">
        <f>IFERROR(IF(AND(SMALL('2nd Run'!I:I,L17)&gt;1000,SMALL('2nd Run'!I:I,L17)&lt;3000),"nt",IF(SMALL('2nd Run'!I:I,L17)&gt;3000,"",SMALL('2nd Run'!I:I,L17))),"")</f>
        <v/>
      </c>
      <c r="E17" s="292" t="str">
        <f>IF(D17="nt",IFERROR(SMALL('2nd Run'!I:I,L17),""),IF(D17&gt;3000,"",IFERROR(SMALL('2nd Run'!I:I,L17),"")))</f>
        <v/>
      </c>
      <c r="F17" s="199" t="str">
        <f t="shared" si="0"/>
        <v/>
      </c>
      <c r="G17" s="200" t="str">
        <f t="shared" si="1"/>
        <v/>
      </c>
      <c r="H17" s="201" t="str">
        <f>IFERROR(VLOOKUP(D17,'2nd Run'!$S$36:$U$58,3,FALSE),"")</f>
        <v/>
      </c>
      <c r="I17" s="72"/>
      <c r="J17" s="72"/>
      <c r="K17" s="80"/>
      <c r="L17" s="80">
        <v>16</v>
      </c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 spans="1:26" ht="15.75" customHeight="1">
      <c r="A18" s="80" t="str">
        <f t="array" ref="A18">IFERROR(IF(D18="","",INDEX('2nd Run'!$A:$I,MATCH('Youth 2'!$E18,'2nd Run'!$I:$I,0),1)),"")</f>
        <v/>
      </c>
      <c r="B18" s="196" t="str">
        <f t="array" ref="B18">IFERROR(IF(D18="","",INDEX('2nd Run'!$A:$I,MATCH('Youth 2'!$E18,'2nd Run'!$I:$I,0),2)),"")</f>
        <v/>
      </c>
      <c r="C18" s="196" t="str">
        <f t="array" ref="C18">IFERROR(IF(D18="","",INDEX('2nd Run'!$A:$I,MATCH('Youth 2'!$E18,'2nd Run'!$I:$I,0),3)),"")</f>
        <v/>
      </c>
      <c r="D18" s="82" t="str">
        <f>IFERROR(IF(AND(SMALL('2nd Run'!I:I,L18)&gt;1000,SMALL('2nd Run'!I:I,L18)&lt;3000),"nt",IF(SMALL('2nd Run'!I:I,L18)&gt;3000,"",SMALL('2nd Run'!I:I,L18))),"")</f>
        <v/>
      </c>
      <c r="E18" s="292" t="str">
        <f>IF(D18="nt",IFERROR(SMALL('2nd Run'!I:I,L18),""),IF(D18&gt;3000,"",IFERROR(SMALL('2nd Run'!I:I,L18),"")))</f>
        <v/>
      </c>
      <c r="F18" s="199" t="str">
        <f t="shared" si="0"/>
        <v/>
      </c>
      <c r="G18" s="200" t="str">
        <f t="shared" si="1"/>
        <v/>
      </c>
      <c r="H18" s="201" t="str">
        <f>IFERROR(VLOOKUP(D18,'2nd Run'!$S$36:$U$58,3,FALSE),"")</f>
        <v/>
      </c>
      <c r="I18" s="72"/>
      <c r="J18" s="72"/>
      <c r="K18" s="80"/>
      <c r="L18" s="80">
        <v>17</v>
      </c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 spans="1:26" ht="15.75" customHeight="1">
      <c r="A19" s="80" t="str">
        <f t="array" ref="A19">IFERROR(IF(D19="","",INDEX('2nd Run'!$A:$I,MATCH('Youth 2'!$E19,'2nd Run'!$I:$I,0),1)),"")</f>
        <v/>
      </c>
      <c r="B19" s="196" t="str">
        <f t="array" ref="B19">IFERROR(IF(D19="","",INDEX('2nd Run'!$A:$I,MATCH('Youth 2'!$E19,'2nd Run'!$I:$I,0),2)),"")</f>
        <v/>
      </c>
      <c r="C19" s="196" t="str">
        <f t="array" ref="C19">IFERROR(IF(D19="","",INDEX('2nd Run'!$A:$I,MATCH('Youth 2'!$E19,'2nd Run'!$I:$I,0),3)),"")</f>
        <v/>
      </c>
      <c r="D19" s="82" t="str">
        <f>IFERROR(IF(AND(SMALL('2nd Run'!I:I,L19)&gt;1000,SMALL('2nd Run'!I:I,L19)&lt;3000),"nt",IF(SMALL('2nd Run'!I:I,L19)&gt;3000,"",SMALL('2nd Run'!I:I,L19))),"")</f>
        <v/>
      </c>
      <c r="E19" s="292" t="str">
        <f>IF(D19="nt",IFERROR(SMALL('2nd Run'!I:I,L19),""),IF(D19&gt;3000,"",IFERROR(SMALL('2nd Run'!I:I,L19),"")))</f>
        <v/>
      </c>
      <c r="F19" s="199" t="str">
        <f t="shared" si="0"/>
        <v/>
      </c>
      <c r="G19" s="200" t="str">
        <f t="shared" si="1"/>
        <v/>
      </c>
      <c r="H19" s="201" t="str">
        <f>IFERROR(VLOOKUP(D19,'2nd Run'!$S$36:$U$58,3,FALSE),"")</f>
        <v/>
      </c>
      <c r="I19" s="72"/>
      <c r="J19" s="72"/>
      <c r="K19" s="80"/>
      <c r="L19" s="80">
        <v>18</v>
      </c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 spans="1:26" ht="15.75" customHeight="1">
      <c r="A20" s="80" t="str">
        <f t="array" ref="A20">IFERROR(IF(D20="","",INDEX('2nd Run'!$A:$I,MATCH('Youth 2'!$E20,'2nd Run'!$I:$I,0),1)),"")</f>
        <v/>
      </c>
      <c r="B20" s="196" t="str">
        <f t="array" ref="B20">IFERROR(IF(D20="","",INDEX('2nd Run'!$A:$I,MATCH('Youth 2'!$E20,'2nd Run'!$I:$I,0),2)),"")</f>
        <v/>
      </c>
      <c r="C20" s="196" t="str">
        <f t="array" ref="C20">IFERROR(IF(D20="","",INDEX('2nd Run'!$A:$I,MATCH('Youth 2'!$E20,'2nd Run'!$I:$I,0),3)),"")</f>
        <v/>
      </c>
      <c r="D20" s="82" t="str">
        <f>IFERROR(IF(AND(SMALL('2nd Run'!I:I,L20)&gt;1000,SMALL('2nd Run'!I:I,L20)&lt;3000),"nt",IF(SMALL('2nd Run'!I:I,L20)&gt;3000,"",SMALL('2nd Run'!I:I,L20))),"")</f>
        <v/>
      </c>
      <c r="E20" s="292" t="str">
        <f>IF(D20="nt",IFERROR(SMALL('2nd Run'!I:I,L20),""),IF(D20&gt;3000,"",IFERROR(SMALL('2nd Run'!I:I,L20),"")))</f>
        <v/>
      </c>
      <c r="F20" s="199" t="str">
        <f t="shared" si="0"/>
        <v/>
      </c>
      <c r="G20" s="200" t="str">
        <f t="shared" si="1"/>
        <v/>
      </c>
      <c r="H20" s="201" t="str">
        <f>IFERROR(VLOOKUP(D20,'2nd Run'!$S$36:$U$58,3,FALSE),"")</f>
        <v/>
      </c>
      <c r="I20" s="72"/>
      <c r="J20" s="72"/>
      <c r="K20" s="80"/>
      <c r="L20" s="80">
        <v>19</v>
      </c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 spans="1:26" ht="15.75" customHeight="1">
      <c r="A21" s="80" t="str">
        <f t="array" ref="A21">IFERROR(IF(D21="","",INDEX('2nd Run'!$A:$I,MATCH('Youth 2'!$E21,'2nd Run'!$I:$I,0),1)),"")</f>
        <v/>
      </c>
      <c r="B21" s="196" t="str">
        <f t="array" ref="B21">IFERROR(IF(D21="","",INDEX('2nd Run'!$A:$I,MATCH('Youth 2'!$E21,'2nd Run'!$I:$I,0),2)),"")</f>
        <v/>
      </c>
      <c r="C21" s="196" t="str">
        <f t="array" ref="C21">IFERROR(IF(D21="","",INDEX('2nd Run'!$A:$I,MATCH('Youth 2'!$E21,'2nd Run'!$I:$I,0),3)),"")</f>
        <v/>
      </c>
      <c r="D21" s="82" t="str">
        <f>IFERROR(IF(AND(SMALL('2nd Run'!I:I,L21)&gt;1000,SMALL('2nd Run'!I:I,L21)&lt;3000),"nt",IF(SMALL('2nd Run'!I:I,L21)&gt;3000,"",SMALL('2nd Run'!I:I,L21))),"")</f>
        <v/>
      </c>
      <c r="E21" s="292" t="str">
        <f>IF(D21="nt",IFERROR(SMALL('2nd Run'!I:I,L21),""),IF(D21&gt;3000,"",IFERROR(SMALL('2nd Run'!I:I,L21),"")))</f>
        <v/>
      </c>
      <c r="F21" s="199" t="str">
        <f t="shared" si="0"/>
        <v/>
      </c>
      <c r="G21" s="200" t="str">
        <f t="shared" si="1"/>
        <v/>
      </c>
      <c r="H21" s="201" t="str">
        <f>IFERROR(VLOOKUP(D21,'2nd Run'!$S$36:$U$58,3,FALSE),"")</f>
        <v/>
      </c>
      <c r="I21" s="72"/>
      <c r="J21" s="72"/>
      <c r="K21" s="80"/>
      <c r="L21" s="80">
        <v>20</v>
      </c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 spans="1:26" ht="15.75" customHeight="1">
      <c r="A22" s="80" t="str">
        <f t="array" ref="A22">IFERROR(IF(D22="","",INDEX('2nd Run'!$A:$I,MATCH('Youth 2'!$E22,'2nd Run'!$I:$I,0),1)),"")</f>
        <v/>
      </c>
      <c r="B22" s="196" t="str">
        <f t="array" ref="B22">IFERROR(IF(D22="","",INDEX('2nd Run'!$A:$I,MATCH('Youth 2'!$E22,'2nd Run'!$I:$I,0),2)),"")</f>
        <v/>
      </c>
      <c r="C22" s="196" t="str">
        <f t="array" ref="C22">IFERROR(IF(D22="","",INDEX('2nd Run'!$A:$I,MATCH('Youth 2'!$E22,'2nd Run'!$I:$I,0),3)),"")</f>
        <v/>
      </c>
      <c r="D22" s="82" t="str">
        <f>IFERROR(IF(AND(SMALL('2nd Run'!I:I,L22)&gt;1000,SMALL('2nd Run'!I:I,L22)&lt;3000),"nt",IF(SMALL('2nd Run'!I:I,L22)&gt;3000,"",SMALL('2nd Run'!I:I,L22))),"")</f>
        <v/>
      </c>
      <c r="E22" s="292" t="str">
        <f>IF(D22="nt",IFERROR(SMALL('2nd Run'!I:I,L22),""),IF(D22&gt;3000,"",IFERROR(SMALL('2nd Run'!I:I,L22),"")))</f>
        <v/>
      </c>
      <c r="F22" s="199" t="str">
        <f t="shared" si="0"/>
        <v/>
      </c>
      <c r="G22" s="200" t="str">
        <f t="shared" si="1"/>
        <v/>
      </c>
      <c r="H22" s="201" t="str">
        <f>IFERROR(VLOOKUP(D22,'2nd Run'!$S$36:$U$58,3,FALSE),"")</f>
        <v/>
      </c>
      <c r="I22" s="72"/>
      <c r="J22" s="72"/>
      <c r="K22" s="80"/>
      <c r="L22" s="80">
        <v>21</v>
      </c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</row>
    <row r="23" spans="1:26" ht="15.75" customHeight="1">
      <c r="A23" s="80" t="str">
        <f t="array" ref="A23">IFERROR(IF(D23="","",INDEX('2nd Run'!$A:$I,MATCH('Youth 2'!$E23,'2nd Run'!$I:$I,0),1)),"")</f>
        <v/>
      </c>
      <c r="B23" s="196" t="str">
        <f t="array" ref="B23">IFERROR(IF(D23="","",INDEX('2nd Run'!$A:$I,MATCH('Youth 2'!$E23,'2nd Run'!$I:$I,0),2)),"")</f>
        <v/>
      </c>
      <c r="C23" s="196" t="str">
        <f t="array" ref="C23">IFERROR(IF(D23="","",INDEX('2nd Run'!$A:$I,MATCH('Youth 2'!$E23,'2nd Run'!$I:$I,0),3)),"")</f>
        <v/>
      </c>
      <c r="D23" s="82" t="str">
        <f>IFERROR(IF(AND(SMALL('2nd Run'!I:I,L23)&gt;1000,SMALL('2nd Run'!I:I,L23)&lt;3000),"nt",IF(SMALL('2nd Run'!I:I,L23)&gt;3000,"",SMALL('2nd Run'!I:I,L23))),"")</f>
        <v/>
      </c>
      <c r="E23" s="292" t="str">
        <f>IF(D23="nt",IFERROR(SMALL('2nd Run'!I:I,L23),""),IF(D23&gt;3000,"",IFERROR(SMALL('2nd Run'!I:I,L23),"")))</f>
        <v/>
      </c>
      <c r="F23" s="199" t="str">
        <f t="shared" si="0"/>
        <v/>
      </c>
      <c r="G23" s="200" t="str">
        <f t="shared" si="1"/>
        <v/>
      </c>
      <c r="H23" s="201" t="str">
        <f>IFERROR(VLOOKUP(D23,'2nd Run'!$S$36:$U$58,3,FALSE),"")</f>
        <v/>
      </c>
      <c r="I23" s="72"/>
      <c r="J23" s="72"/>
      <c r="K23" s="80"/>
      <c r="L23" s="80">
        <v>22</v>
      </c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 spans="1:26" ht="15.75" customHeight="1">
      <c r="A24" s="80" t="str">
        <f t="array" ref="A24">IFERROR(IF(D24="","",INDEX('2nd Run'!$A:$I,MATCH('Youth 2'!$E24,'2nd Run'!$I:$I,0),1)),"")</f>
        <v/>
      </c>
      <c r="B24" s="196" t="str">
        <f t="array" ref="B24">IFERROR(IF(D24="","",INDEX('2nd Run'!$A:$I,MATCH('Youth 2'!$E24,'2nd Run'!$I:$I,0),2)),"")</f>
        <v/>
      </c>
      <c r="C24" s="196" t="str">
        <f t="array" ref="C24">IFERROR(IF(D24="","",INDEX('2nd Run'!$A:$I,MATCH('Youth 2'!$E24,'2nd Run'!$I:$I,0),3)),"")</f>
        <v/>
      </c>
      <c r="D24" s="82" t="str">
        <f>IFERROR(IF(AND(SMALL('2nd Run'!I:I,L24)&gt;1000,SMALL('2nd Run'!I:I,L24)&lt;3000),"nt",IF(SMALL('2nd Run'!I:I,L24)&gt;3000,"",SMALL('2nd Run'!I:I,L24))),"")</f>
        <v/>
      </c>
      <c r="E24" s="292" t="str">
        <f>IF(D24="nt",IFERROR(SMALL('2nd Run'!I:I,L24),""),IF(D24&gt;3000,"",IFERROR(SMALL('2nd Run'!I:I,L24),"")))</f>
        <v/>
      </c>
      <c r="F24" s="199" t="str">
        <f t="shared" si="0"/>
        <v/>
      </c>
      <c r="G24" s="200" t="str">
        <f t="shared" si="1"/>
        <v/>
      </c>
      <c r="H24" s="201" t="str">
        <f>IFERROR(VLOOKUP(D24,'2nd Run'!$S$36:$U$58,3,FALSE),"")</f>
        <v/>
      </c>
      <c r="I24" s="72"/>
      <c r="J24" s="72"/>
      <c r="K24" s="80"/>
      <c r="L24" s="80">
        <v>23</v>
      </c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 spans="1:26" ht="15.75" customHeight="1">
      <c r="A25" s="80" t="str">
        <f t="array" ref="A25">IFERROR(IF(D25="","",INDEX('2nd Run'!$A:$I,MATCH('Youth 2'!$E25,'2nd Run'!$I:$I,0),1)),"")</f>
        <v/>
      </c>
      <c r="B25" s="196" t="str">
        <f t="array" ref="B25">IFERROR(IF(D25="","",INDEX('2nd Run'!$A:$I,MATCH('Youth 2'!$E25,'2nd Run'!$I:$I,0),2)),"")</f>
        <v/>
      </c>
      <c r="C25" s="196" t="str">
        <f t="array" ref="C25">IFERROR(IF(D25="","",INDEX('2nd Run'!$A:$I,MATCH('Youth 2'!$E25,'2nd Run'!$I:$I,0),3)),"")</f>
        <v/>
      </c>
      <c r="D25" s="82" t="str">
        <f>IFERROR(IF(AND(SMALL('2nd Run'!I:I,L25)&gt;1000,SMALL('2nd Run'!I:I,L25)&lt;3000),"nt",IF(SMALL('2nd Run'!I:I,L25)&gt;3000,"",SMALL('2nd Run'!I:I,L25))),"")</f>
        <v/>
      </c>
      <c r="E25" s="292" t="str">
        <f>IF(D25="nt",IFERROR(SMALL('2nd Run'!I:I,L25),""),IF(D25&gt;3000,"",IFERROR(SMALL('2nd Run'!I:I,L25),"")))</f>
        <v/>
      </c>
      <c r="F25" s="199" t="str">
        <f t="shared" si="0"/>
        <v/>
      </c>
      <c r="G25" s="200" t="str">
        <f t="shared" si="1"/>
        <v/>
      </c>
      <c r="H25" s="201" t="str">
        <f>IFERROR(VLOOKUP(D25,'2nd Run'!$S$36:$U$58,3,FALSE),"")</f>
        <v/>
      </c>
      <c r="I25" s="72"/>
      <c r="J25" s="72"/>
      <c r="K25" s="80"/>
      <c r="L25" s="80">
        <v>24</v>
      </c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</row>
    <row r="26" spans="1:26" ht="15.75" customHeight="1">
      <c r="A26" s="80" t="str">
        <f t="array" ref="A26">IFERROR(IF(D26="","",INDEX('2nd Run'!$A:$I,MATCH('Youth 2'!$E26,'2nd Run'!$I:$I,0),1)),"")</f>
        <v/>
      </c>
      <c r="B26" s="196" t="str">
        <f t="array" ref="B26">IFERROR(IF(D26="","",INDEX('2nd Run'!$A:$I,MATCH('Youth 2'!$E26,'2nd Run'!$I:$I,0),2)),"")</f>
        <v/>
      </c>
      <c r="C26" s="196" t="str">
        <f t="array" ref="C26">IFERROR(IF(D26="","",INDEX('2nd Run'!$A:$I,MATCH('Youth 2'!$E26,'2nd Run'!$I:$I,0),3)),"")</f>
        <v/>
      </c>
      <c r="D26" s="82" t="str">
        <f>IFERROR(IF(AND(SMALL('2nd Run'!I:I,L26)&gt;1000,SMALL('2nd Run'!I:I,L26)&lt;3000),"nt",IF(SMALL('2nd Run'!I:I,L26)&gt;3000,"",SMALL('2nd Run'!I:I,L26))),"")</f>
        <v/>
      </c>
      <c r="E26" s="292" t="str">
        <f>IF(D26="nt",IFERROR(SMALL('2nd Run'!I:I,L26),""),IF(D26&gt;3000,"",IFERROR(SMALL('2nd Run'!I:I,L26),"")))</f>
        <v/>
      </c>
      <c r="F26" s="199" t="str">
        <f t="shared" si="0"/>
        <v/>
      </c>
      <c r="G26" s="200" t="str">
        <f t="shared" si="1"/>
        <v/>
      </c>
      <c r="H26" s="201" t="str">
        <f>IFERROR(VLOOKUP(D26,'2nd Run'!$S$36:$U$58,3,FALSE),"")</f>
        <v/>
      </c>
      <c r="I26" s="72"/>
      <c r="J26" s="72"/>
      <c r="K26" s="80"/>
      <c r="L26" s="80">
        <v>25</v>
      </c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</row>
    <row r="27" spans="1:26" ht="15.75" customHeight="1">
      <c r="A27" s="80" t="str">
        <f t="array" ref="A27">IFERROR(IF(D27="","",INDEX('2nd Run'!$A:$I,MATCH('Youth 2'!$E27,'2nd Run'!$I:$I,0),1)),"")</f>
        <v/>
      </c>
      <c r="B27" s="196" t="str">
        <f t="array" ref="B27">IFERROR(IF(D27="","",INDEX('2nd Run'!$A:$I,MATCH('Youth 2'!$E27,'2nd Run'!$I:$I,0),2)),"")</f>
        <v/>
      </c>
      <c r="C27" s="196" t="str">
        <f t="array" ref="C27">IFERROR(IF(D27="","",INDEX('2nd Run'!$A:$I,MATCH('Youth 2'!$E27,'2nd Run'!$I:$I,0),3)),"")</f>
        <v/>
      </c>
      <c r="D27" s="82" t="str">
        <f>IFERROR(IF(AND(SMALL('2nd Run'!I:I,L27)&gt;1000,SMALL('2nd Run'!I:I,L27)&lt;3000),"nt",IF(SMALL('2nd Run'!I:I,L27)&gt;3000,"",SMALL('2nd Run'!I:I,L27))),"")</f>
        <v/>
      </c>
      <c r="E27" s="292" t="str">
        <f>IF(D27="nt",IFERROR(SMALL('2nd Run'!I:I,L27),""),IF(D27&gt;3000,"",IFERROR(SMALL('2nd Run'!I:I,L27),"")))</f>
        <v/>
      </c>
      <c r="F27" s="199" t="str">
        <f t="shared" si="0"/>
        <v/>
      </c>
      <c r="G27" s="200" t="str">
        <f t="shared" si="1"/>
        <v/>
      </c>
      <c r="H27" s="201" t="str">
        <f>IFERROR(VLOOKUP(D27,'2nd Run'!$S$36:$U$58,3,FALSE),"")</f>
        <v/>
      </c>
      <c r="I27" s="72"/>
      <c r="J27" s="72"/>
      <c r="K27" s="80"/>
      <c r="L27" s="80">
        <v>26</v>
      </c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</row>
    <row r="28" spans="1:26" ht="15.75" customHeight="1">
      <c r="A28" s="80" t="str">
        <f t="array" ref="A28">IFERROR(IF(D28="","",INDEX('2nd Run'!$A:$I,MATCH('Youth 2'!$E28,'2nd Run'!$I:$I,0),1)),"")</f>
        <v/>
      </c>
      <c r="B28" s="196" t="str">
        <f t="array" ref="B28">IFERROR(IF(D28="","",INDEX('2nd Run'!$A:$I,MATCH('Youth 2'!$E28,'2nd Run'!$I:$I,0),2)),"")</f>
        <v/>
      </c>
      <c r="C28" s="196" t="str">
        <f t="array" ref="C28">IFERROR(IF(D28="","",INDEX('2nd Run'!$A:$I,MATCH('Youth 2'!$E28,'2nd Run'!$I:$I,0),3)),"")</f>
        <v/>
      </c>
      <c r="D28" s="82" t="str">
        <f>IFERROR(IF(AND(SMALL('2nd Run'!I:I,L28)&gt;1000,SMALL('2nd Run'!I:I,L28)&lt;3000),"nt",IF(SMALL('2nd Run'!I:I,L28)&gt;3000,"",SMALL('2nd Run'!I:I,L28))),"")</f>
        <v/>
      </c>
      <c r="E28" s="292" t="str">
        <f>IF(D28="nt",IFERROR(SMALL('2nd Run'!I:I,L28),""),IF(D28&gt;3000,"",IFERROR(SMALL('2nd Run'!I:I,L28),"")))</f>
        <v/>
      </c>
      <c r="F28" s="199" t="str">
        <f t="shared" si="0"/>
        <v/>
      </c>
      <c r="G28" s="200" t="str">
        <f t="shared" si="1"/>
        <v/>
      </c>
      <c r="H28" s="201" t="str">
        <f>IFERROR(VLOOKUP(D28,'2nd Run'!$S$36:$U$58,3,FALSE),"")</f>
        <v/>
      </c>
      <c r="I28" s="72"/>
      <c r="J28" s="72"/>
      <c r="K28" s="80"/>
      <c r="L28" s="80">
        <v>27</v>
      </c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 spans="1:26" ht="15.75" customHeight="1">
      <c r="A29" s="80" t="str">
        <f t="array" ref="A29">IFERROR(IF(D29="","",INDEX('2nd Run'!$A:$I,MATCH('Youth 2'!$E29,'2nd Run'!$I:$I,0),1)),"")</f>
        <v/>
      </c>
      <c r="B29" s="196" t="str">
        <f t="array" ref="B29">IFERROR(IF(D29="","",INDEX('2nd Run'!$A:$I,MATCH('Youth 2'!$E29,'2nd Run'!$I:$I,0),2)),"")</f>
        <v/>
      </c>
      <c r="C29" s="196" t="str">
        <f t="array" ref="C29">IFERROR(IF(D29="","",INDEX('2nd Run'!$A:$I,MATCH('Youth 2'!$E29,'2nd Run'!$I:$I,0),3)),"")</f>
        <v/>
      </c>
      <c r="D29" s="82" t="str">
        <f>IFERROR(IF(AND(SMALL('2nd Run'!I:I,L29)&gt;1000,SMALL('2nd Run'!I:I,L29)&lt;3000),"nt",IF(SMALL('2nd Run'!I:I,L29)&gt;3000,"",SMALL('2nd Run'!I:I,L29))),"")</f>
        <v/>
      </c>
      <c r="E29" s="292" t="str">
        <f>IF(D29="nt",IFERROR(SMALL('2nd Run'!I:I,L29),""),IF(D29&gt;3000,"",IFERROR(SMALL('2nd Run'!I:I,L29),"")))</f>
        <v/>
      </c>
      <c r="F29" s="199" t="str">
        <f t="shared" si="0"/>
        <v/>
      </c>
      <c r="G29" s="200" t="str">
        <f t="shared" si="1"/>
        <v/>
      </c>
      <c r="H29" s="201" t="str">
        <f>IFERROR(VLOOKUP(D29,'2nd Run'!$S$36:$U$58,3,FALSE),"")</f>
        <v/>
      </c>
      <c r="I29" s="72"/>
      <c r="J29" s="72"/>
      <c r="K29" s="80"/>
      <c r="L29" s="80">
        <v>28</v>
      </c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</row>
    <row r="30" spans="1:26" ht="15.75" customHeight="1">
      <c r="A30" s="80" t="str">
        <f t="array" ref="A30">IFERROR(IF(D30="","",INDEX('2nd Run'!$A:$I,MATCH('Youth 2'!$E30,'2nd Run'!$I:$I,0),1)),"")</f>
        <v/>
      </c>
      <c r="B30" s="196" t="str">
        <f t="array" ref="B30">IFERROR(IF(D30="","",INDEX('2nd Run'!$A:$I,MATCH('Youth 2'!$E30,'2nd Run'!$I:$I,0),2)),"")</f>
        <v/>
      </c>
      <c r="C30" s="196" t="str">
        <f t="array" ref="C30">IFERROR(IF(D30="","",INDEX('2nd Run'!$A:$I,MATCH('Youth 2'!$E30,'2nd Run'!$I:$I,0),3)),"")</f>
        <v/>
      </c>
      <c r="D30" s="82" t="str">
        <f>IFERROR(IF(AND(SMALL('2nd Run'!I:I,L30)&gt;1000,SMALL('2nd Run'!I:I,L30)&lt;3000),"nt",IF(SMALL('2nd Run'!I:I,L30)&gt;3000,"",SMALL('2nd Run'!I:I,L30))),"")</f>
        <v/>
      </c>
      <c r="E30" s="292" t="str">
        <f>IF(D30="nt",IFERROR(SMALL('2nd Run'!I:I,L30),""),IF(D30&gt;3000,"",IFERROR(SMALL('2nd Run'!I:I,L30),"")))</f>
        <v/>
      </c>
      <c r="F30" s="199" t="str">
        <f t="shared" si="0"/>
        <v/>
      </c>
      <c r="G30" s="200" t="str">
        <f t="shared" si="1"/>
        <v/>
      </c>
      <c r="H30" s="201" t="str">
        <f>IFERROR(VLOOKUP(D30,'2nd Run'!$S$36:$U$58,3,FALSE),"")</f>
        <v/>
      </c>
      <c r="I30" s="72"/>
      <c r="J30" s="72"/>
      <c r="K30" s="80"/>
      <c r="L30" s="80">
        <v>29</v>
      </c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</row>
    <row r="31" spans="1:26" ht="15.75" customHeight="1">
      <c r="A31" s="80" t="str">
        <f t="array" ref="A31">IFERROR(IF(D31="","",INDEX('2nd Run'!$A:$I,MATCH('Youth 2'!$E31,'2nd Run'!$I:$I,0),1)),"")</f>
        <v/>
      </c>
      <c r="B31" s="196" t="str">
        <f t="array" ref="B31">IFERROR(IF(D31="","",INDEX('2nd Run'!$A:$I,MATCH('Youth 2'!$E31,'2nd Run'!$I:$I,0),2)),"")</f>
        <v/>
      </c>
      <c r="C31" s="196" t="str">
        <f t="array" ref="C31">IFERROR(IF(D31="","",INDEX('2nd Run'!$A:$I,MATCH('Youth 2'!$E31,'2nd Run'!$I:$I,0),3)),"")</f>
        <v/>
      </c>
      <c r="D31" s="82" t="str">
        <f>IFERROR(IF(AND(SMALL('2nd Run'!I:I,L31)&gt;1000,SMALL('2nd Run'!I:I,L31)&lt;3000),"nt",IF(SMALL('2nd Run'!I:I,L31)&gt;3000,"",SMALL('2nd Run'!I:I,L31))),"")</f>
        <v/>
      </c>
      <c r="E31" s="292" t="str">
        <f>IF(D31="nt",IFERROR(SMALL('2nd Run'!I:I,L31),""),IF(D31&gt;3000,"",IFERROR(SMALL('2nd Run'!I:I,L31),"")))</f>
        <v/>
      </c>
      <c r="F31" s="199" t="str">
        <f t="shared" si="0"/>
        <v/>
      </c>
      <c r="G31" s="200" t="str">
        <f t="shared" si="1"/>
        <v/>
      </c>
      <c r="H31" s="201" t="str">
        <f>IFERROR(VLOOKUP(D31,'2nd Run'!$S$36:$U$58,3,FALSE),"")</f>
        <v/>
      </c>
      <c r="I31" s="72"/>
      <c r="J31" s="72"/>
      <c r="K31" s="80"/>
      <c r="L31" s="80">
        <v>30</v>
      </c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</row>
    <row r="32" spans="1:26" ht="15.75" customHeight="1">
      <c r="A32" s="80" t="str">
        <f t="array" ref="A32">IFERROR(IF(D32="","",INDEX('2nd Run'!$A:$I,MATCH('Youth 2'!$E32,'2nd Run'!$I:$I,0),1)),"")</f>
        <v/>
      </c>
      <c r="B32" s="196" t="str">
        <f t="array" ref="B32">IFERROR(IF(D32="","",INDEX('2nd Run'!$A:$I,MATCH('Youth 2'!$E32,'2nd Run'!$I:$I,0),2)),"")</f>
        <v/>
      </c>
      <c r="C32" s="196" t="str">
        <f t="array" ref="C32">IFERROR(IF(D32="","",INDEX('2nd Run'!$A:$I,MATCH('Youth 2'!$E32,'2nd Run'!$I:$I,0),3)),"")</f>
        <v/>
      </c>
      <c r="D32" s="82" t="str">
        <f>IFERROR(IF(AND(SMALL('2nd Run'!I:I,L32)&gt;1000,SMALL('2nd Run'!I:I,L32)&lt;3000),"nt",IF(SMALL('2nd Run'!I:I,L32)&gt;3000,"",SMALL('2nd Run'!I:I,L32))),"")</f>
        <v/>
      </c>
      <c r="E32" s="292" t="str">
        <f>IF(D32="nt",IFERROR(SMALL('2nd Run'!I:I,L32),""),IF(D32&gt;3000,"",IFERROR(SMALL('2nd Run'!I:I,L32),"")))</f>
        <v/>
      </c>
      <c r="F32" s="199" t="str">
        <f t="shared" si="0"/>
        <v/>
      </c>
      <c r="G32" s="200" t="str">
        <f t="shared" si="1"/>
        <v/>
      </c>
      <c r="H32" s="201" t="str">
        <f>IFERROR(VLOOKUP(D32,'2nd Run'!$S$36:$U$58,3,FALSE),"")</f>
        <v/>
      </c>
      <c r="I32" s="72"/>
      <c r="J32" s="72"/>
      <c r="K32" s="80"/>
      <c r="L32" s="80">
        <v>31</v>
      </c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 spans="1:26" ht="15.75" customHeight="1">
      <c r="A33" s="80" t="str">
        <f t="array" ref="A33">IFERROR(IF(D33="","",INDEX('2nd Run'!$A:$I,MATCH('Youth 2'!$E33,'2nd Run'!$I:$I,0),1)),"")</f>
        <v/>
      </c>
      <c r="B33" s="196" t="str">
        <f t="array" ref="B33">IFERROR(IF(D33="","",INDEX('2nd Run'!$A:$I,MATCH('Youth 2'!$E33,'2nd Run'!$I:$I,0),2)),"")</f>
        <v/>
      </c>
      <c r="C33" s="196" t="str">
        <f t="array" ref="C33">IFERROR(IF(D33="","",INDEX('2nd Run'!$A:$I,MATCH('Youth 2'!$E33,'2nd Run'!$I:$I,0),3)),"")</f>
        <v/>
      </c>
      <c r="D33" s="82" t="str">
        <f>IFERROR(IF(AND(SMALL('2nd Run'!I:I,L33)&gt;1000,SMALL('2nd Run'!I:I,L33)&lt;3000),"nt",IF(SMALL('2nd Run'!I:I,L33)&gt;3000,"",SMALL('2nd Run'!I:I,L33))),"")</f>
        <v/>
      </c>
      <c r="E33" s="292" t="str">
        <f>IF(D33="nt",IFERROR(SMALL('2nd Run'!I:I,L33),""),IF(D33&gt;3000,"",IFERROR(SMALL('2nd Run'!I:I,L33),"")))</f>
        <v/>
      </c>
      <c r="F33" s="199" t="str">
        <f t="shared" si="0"/>
        <v/>
      </c>
      <c r="G33" s="200" t="str">
        <f t="shared" si="1"/>
        <v/>
      </c>
      <c r="H33" s="201" t="str">
        <f>IFERROR(VLOOKUP(D33,'2nd Run'!$S$36:$U$58,3,FALSE),"")</f>
        <v/>
      </c>
      <c r="I33" s="72"/>
      <c r="J33" s="72"/>
      <c r="K33" s="80"/>
      <c r="L33" s="80">
        <v>32</v>
      </c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</row>
    <row r="34" spans="1:26" ht="15.75" customHeight="1">
      <c r="A34" s="80" t="str">
        <f t="array" ref="A34">IFERROR(IF(D34="","",INDEX('2nd Run'!$A:$I,MATCH('Youth 2'!$E34,'2nd Run'!$I:$I,0),1)),"")</f>
        <v/>
      </c>
      <c r="B34" s="196" t="str">
        <f t="array" ref="B34">IFERROR(IF(D34="","",INDEX('2nd Run'!$A:$I,MATCH('Youth 2'!$E34,'2nd Run'!$I:$I,0),2)),"")</f>
        <v/>
      </c>
      <c r="C34" s="196" t="str">
        <f t="array" ref="C34">IFERROR(IF(D34="","",INDEX('2nd Run'!$A:$I,MATCH('Youth 2'!$E34,'2nd Run'!$I:$I,0),3)),"")</f>
        <v/>
      </c>
      <c r="D34" s="82" t="str">
        <f>IFERROR(IF(AND(SMALL('2nd Run'!I:I,L34)&gt;1000,SMALL('2nd Run'!I:I,L34)&lt;3000),"nt",IF(SMALL('2nd Run'!I:I,L34)&gt;3000,"",SMALL('2nd Run'!I:I,L34))),"")</f>
        <v/>
      </c>
      <c r="E34" s="292" t="str">
        <f>IF(D34="nt",IFERROR(SMALL('2nd Run'!I:I,L34),""),IF(D34&gt;3000,"",IFERROR(SMALL('2nd Run'!I:I,L34),"")))</f>
        <v/>
      </c>
      <c r="F34" s="199" t="str">
        <f t="shared" si="0"/>
        <v/>
      </c>
      <c r="G34" s="200" t="str">
        <f t="shared" si="1"/>
        <v/>
      </c>
      <c r="H34" s="201" t="str">
        <f>IFERROR(VLOOKUP(D34,'2nd Run'!$S$36:$U$58,3,FALSE),"")</f>
        <v/>
      </c>
      <c r="I34" s="72"/>
      <c r="J34" s="72"/>
      <c r="K34" s="80"/>
      <c r="L34" s="80">
        <v>33</v>
      </c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 spans="1:26" ht="15.75" customHeight="1">
      <c r="A35" s="80" t="str">
        <f t="array" ref="A35">IFERROR(IF(D35="","",INDEX('2nd Run'!$A:$I,MATCH('Youth 2'!$E35,'2nd Run'!$I:$I,0),1)),"")</f>
        <v/>
      </c>
      <c r="B35" s="196" t="str">
        <f t="array" ref="B35">IFERROR(IF(D35="","",INDEX('2nd Run'!$A:$I,MATCH('Youth 2'!$E35,'2nd Run'!$I:$I,0),2)),"")</f>
        <v/>
      </c>
      <c r="C35" s="196" t="str">
        <f t="array" ref="C35">IFERROR(IF(D35="","",INDEX('2nd Run'!$A:$I,MATCH('Youth 2'!$E35,'2nd Run'!$I:$I,0),3)),"")</f>
        <v/>
      </c>
      <c r="D35" s="82" t="str">
        <f>IFERROR(IF(AND(SMALL('2nd Run'!I:I,L35)&gt;1000,SMALL('2nd Run'!I:I,L35)&lt;3000),"nt",IF(SMALL('2nd Run'!I:I,L35)&gt;3000,"",SMALL('2nd Run'!I:I,L35))),"")</f>
        <v/>
      </c>
      <c r="E35" s="292" t="str">
        <f>IF(D35="nt",IFERROR(SMALL('2nd Run'!I:I,L35),""),IF(D35&gt;3000,"",IFERROR(SMALL('2nd Run'!I:I,L35),"")))</f>
        <v/>
      </c>
      <c r="F35" s="199" t="str">
        <f t="shared" si="0"/>
        <v/>
      </c>
      <c r="G35" s="200" t="str">
        <f t="shared" si="1"/>
        <v/>
      </c>
      <c r="H35" s="201" t="str">
        <f>IFERROR(VLOOKUP(D35,'2nd Run'!$S$36:$U$58,3,FALSE),"")</f>
        <v/>
      </c>
      <c r="I35" s="72"/>
      <c r="J35" s="72"/>
      <c r="K35" s="80"/>
      <c r="L35" s="80">
        <v>34</v>
      </c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</row>
    <row r="36" spans="1:26" ht="15.75" customHeight="1">
      <c r="A36" s="80" t="str">
        <f t="array" ref="A36">IFERROR(IF(D36="","",INDEX('2nd Run'!$A:$I,MATCH('Youth 2'!$E36,'2nd Run'!$I:$I,0),1)),"")</f>
        <v/>
      </c>
      <c r="B36" s="196" t="str">
        <f t="array" ref="B36">IFERROR(IF(D36="","",INDEX('2nd Run'!$A:$I,MATCH('Youth 2'!$E36,'2nd Run'!$I:$I,0),2)),"")</f>
        <v/>
      </c>
      <c r="C36" s="196" t="str">
        <f t="array" ref="C36">IFERROR(IF(D36="","",INDEX('2nd Run'!$A:$I,MATCH('Youth 2'!$E36,'2nd Run'!$I:$I,0),3)),"")</f>
        <v/>
      </c>
      <c r="D36" s="82" t="str">
        <f>IFERROR(IF(AND(SMALL('2nd Run'!I:I,L36)&gt;1000,SMALL('2nd Run'!I:I,L36)&lt;3000),"nt",IF(SMALL('2nd Run'!I:I,L36)&gt;3000,"",SMALL('2nd Run'!I:I,L36))),"")</f>
        <v/>
      </c>
      <c r="E36" s="292" t="str">
        <f>IF(D36="nt",IFERROR(SMALL('2nd Run'!I:I,L36),""),IF(D36&gt;3000,"",IFERROR(SMALL('2nd Run'!I:I,L36),"")))</f>
        <v/>
      </c>
      <c r="F36" s="199" t="str">
        <f t="shared" si="0"/>
        <v/>
      </c>
      <c r="G36" s="200" t="str">
        <f t="shared" si="1"/>
        <v/>
      </c>
      <c r="H36" s="201" t="str">
        <f>IFERROR(VLOOKUP(D36,'2nd Run'!$S$36:$U$58,3,FALSE),"")</f>
        <v/>
      </c>
      <c r="I36" s="72"/>
      <c r="J36" s="72"/>
      <c r="K36" s="80"/>
      <c r="L36" s="80">
        <v>35</v>
      </c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</row>
    <row r="37" spans="1:26" ht="15.75" customHeight="1">
      <c r="A37" s="80" t="str">
        <f t="array" ref="A37">IFERROR(IF(D37="","",INDEX('2nd Run'!$A:$I,MATCH('Youth 2'!$E37,'2nd Run'!$I:$I,0),1)),"")</f>
        <v/>
      </c>
      <c r="B37" s="196" t="str">
        <f t="array" ref="B37">IFERROR(IF(D37="","",INDEX('2nd Run'!$A:$I,MATCH('Youth 2'!$E37,'2nd Run'!$I:$I,0),2)),"")</f>
        <v/>
      </c>
      <c r="C37" s="196" t="str">
        <f t="array" ref="C37">IFERROR(IF(D37="","",INDEX('2nd Run'!$A:$I,MATCH('Youth 2'!$E37,'2nd Run'!$I:$I,0),3)),"")</f>
        <v/>
      </c>
      <c r="D37" s="82" t="str">
        <f>IFERROR(IF(AND(SMALL('2nd Run'!I:I,L37)&gt;1000,SMALL('2nd Run'!I:I,L37)&lt;3000),"nt",IF(SMALL('2nd Run'!I:I,L37)&gt;3000,"",SMALL('2nd Run'!I:I,L37))),"")</f>
        <v/>
      </c>
      <c r="E37" s="292" t="str">
        <f>IF(D37="nt",IFERROR(SMALL('2nd Run'!I:I,L37),""),IF(D37&gt;3000,"",IFERROR(SMALL('2nd Run'!I:I,L37),"")))</f>
        <v/>
      </c>
      <c r="F37" s="199" t="str">
        <f t="shared" si="0"/>
        <v/>
      </c>
      <c r="G37" s="200" t="str">
        <f t="shared" si="1"/>
        <v/>
      </c>
      <c r="H37" s="201" t="str">
        <f>IFERROR(VLOOKUP(D37,'2nd Run'!$S$36:$U$58,3,FALSE),"")</f>
        <v/>
      </c>
      <c r="I37" s="72"/>
      <c r="J37" s="72"/>
      <c r="K37" s="80"/>
      <c r="L37" s="80">
        <v>36</v>
      </c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</row>
    <row r="38" spans="1:26" ht="15.75" customHeight="1">
      <c r="A38" s="80" t="str">
        <f t="array" ref="A38">IFERROR(IF(D38="","",INDEX('2nd Run'!$A:$I,MATCH('Youth 2'!$E38,'2nd Run'!$I:$I,0),1)),"")</f>
        <v/>
      </c>
      <c r="B38" s="196" t="str">
        <f t="array" ref="B38">IFERROR(IF(D38="","",INDEX('2nd Run'!$A:$I,MATCH('Youth 2'!$E38,'2nd Run'!$I:$I,0),2)),"")</f>
        <v/>
      </c>
      <c r="C38" s="196" t="str">
        <f t="array" ref="C38">IFERROR(IF(D38="","",INDEX('2nd Run'!$A:$I,MATCH('Youth 2'!$E38,'2nd Run'!$I:$I,0),3)),"")</f>
        <v/>
      </c>
      <c r="D38" s="82" t="str">
        <f>IFERROR(IF(AND(SMALL('2nd Run'!I:I,L38)&gt;1000,SMALL('2nd Run'!I:I,L38)&lt;3000),"nt",IF(SMALL('2nd Run'!I:I,L38)&gt;3000,"",SMALL('2nd Run'!I:I,L38))),"")</f>
        <v/>
      </c>
      <c r="E38" s="292" t="str">
        <f>IF(D38="nt",IFERROR(SMALL('2nd Run'!I:I,L38),""),IF(D38&gt;3000,"",IFERROR(SMALL('2nd Run'!I:I,L38),"")))</f>
        <v/>
      </c>
      <c r="F38" s="199" t="str">
        <f t="shared" si="0"/>
        <v/>
      </c>
      <c r="G38" s="200" t="str">
        <f t="shared" si="1"/>
        <v/>
      </c>
      <c r="H38" s="201" t="str">
        <f>IFERROR(VLOOKUP(D38,'2nd Run'!$S$36:$U$58,3,FALSE),"")</f>
        <v/>
      </c>
      <c r="I38" s="72"/>
      <c r="J38" s="72"/>
      <c r="K38" s="80"/>
      <c r="L38" s="80">
        <v>37</v>
      </c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</row>
    <row r="39" spans="1:26" ht="15.75" customHeight="1">
      <c r="A39" s="80" t="str">
        <f t="array" ref="A39">IFERROR(IF(D39="","",INDEX('2nd Run'!$A:$I,MATCH('Youth 2'!$E39,'2nd Run'!$I:$I,0),1)),"")</f>
        <v/>
      </c>
      <c r="B39" s="196" t="str">
        <f t="array" ref="B39">IFERROR(IF(D39="","",INDEX('2nd Run'!$A:$I,MATCH('Youth 2'!$E39,'2nd Run'!$I:$I,0),2)),"")</f>
        <v/>
      </c>
      <c r="C39" s="196" t="str">
        <f t="array" ref="C39">IFERROR(IF(D39="","",INDEX('2nd Run'!$A:$I,MATCH('Youth 2'!$E39,'2nd Run'!$I:$I,0),3)),"")</f>
        <v/>
      </c>
      <c r="D39" s="82" t="str">
        <f>IFERROR(IF(AND(SMALL('2nd Run'!I:I,L39)&gt;1000,SMALL('2nd Run'!I:I,L39)&lt;3000),"nt",IF(SMALL('2nd Run'!I:I,L39)&gt;3000,"",SMALL('2nd Run'!I:I,L39))),"")</f>
        <v/>
      </c>
      <c r="E39" s="292" t="str">
        <f>IF(D39="nt",IFERROR(SMALL('2nd Run'!I:I,L39),""),IF(D39&gt;3000,"",IFERROR(SMALL('2nd Run'!I:I,L39),"")))</f>
        <v/>
      </c>
      <c r="F39" s="199" t="str">
        <f t="shared" si="0"/>
        <v/>
      </c>
      <c r="G39" s="200" t="str">
        <f t="shared" si="1"/>
        <v/>
      </c>
      <c r="H39" s="201" t="str">
        <f>IFERROR(VLOOKUP(D39,'2nd Run'!$S$36:$U$58,3,FALSE),"")</f>
        <v/>
      </c>
      <c r="I39" s="72"/>
      <c r="J39" s="72"/>
      <c r="K39" s="80"/>
      <c r="L39" s="80">
        <v>38</v>
      </c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 spans="1:26" ht="15.75" customHeight="1">
      <c r="A40" s="80" t="str">
        <f t="array" ref="A40">IFERROR(IF(D40="","",INDEX('2nd Run'!$A:$I,MATCH('Youth 2'!$E40,'2nd Run'!$I:$I,0),1)),"")</f>
        <v/>
      </c>
      <c r="B40" s="196" t="str">
        <f t="array" ref="B40">IFERROR(IF(D40="","",INDEX('2nd Run'!$A:$I,MATCH('Youth 2'!$E40,'2nd Run'!$I:$I,0),2)),"")</f>
        <v/>
      </c>
      <c r="C40" s="196" t="str">
        <f t="array" ref="C40">IFERROR(IF(D40="","",INDEX('2nd Run'!$A:$I,MATCH('Youth 2'!$E40,'2nd Run'!$I:$I,0),3)),"")</f>
        <v/>
      </c>
      <c r="D40" s="82" t="str">
        <f>IFERROR(IF(AND(SMALL('2nd Run'!I:I,L40)&gt;1000,SMALL('2nd Run'!I:I,L40)&lt;3000),"nt",IF(SMALL('2nd Run'!I:I,L40)&gt;3000,"",SMALL('2nd Run'!I:I,L40))),"")</f>
        <v/>
      </c>
      <c r="E40" s="292" t="str">
        <f>IF(D40="nt",IFERROR(SMALL('2nd Run'!I:I,L40),""),IF(D40&gt;3000,"",IFERROR(SMALL('2nd Run'!I:I,L40),"")))</f>
        <v/>
      </c>
      <c r="F40" s="199" t="str">
        <f t="shared" si="0"/>
        <v/>
      </c>
      <c r="G40" s="200" t="str">
        <f t="shared" si="1"/>
        <v/>
      </c>
      <c r="H40" s="201" t="str">
        <f>IFERROR(VLOOKUP(D40,'2nd Run'!$S$36:$U$58,3,FALSE),"")</f>
        <v/>
      </c>
      <c r="I40" s="72"/>
      <c r="J40" s="72"/>
      <c r="K40" s="80"/>
      <c r="L40" s="80">
        <v>39</v>
      </c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</row>
    <row r="41" spans="1:26" ht="15.75" customHeight="1">
      <c r="A41" s="80" t="str">
        <f t="array" ref="A41">IFERROR(IF(D41="","",INDEX('2nd Run'!$A:$I,MATCH('Youth 2'!$E41,'2nd Run'!$I:$I,0),1)),"")</f>
        <v/>
      </c>
      <c r="B41" s="196" t="str">
        <f t="array" ref="B41">IFERROR(IF(D41="","",INDEX('2nd Run'!$A:$I,MATCH('Youth 2'!$E41,'2nd Run'!$I:$I,0),2)),"")</f>
        <v/>
      </c>
      <c r="C41" s="196" t="str">
        <f t="array" ref="C41">IFERROR(IF(D41="","",INDEX('2nd Run'!$A:$I,MATCH('Youth 2'!$E41,'2nd Run'!$I:$I,0),3)),"")</f>
        <v/>
      </c>
      <c r="D41" s="82" t="str">
        <f>IFERROR(IF(AND(SMALL('2nd Run'!I:I,L41)&gt;1000,SMALL('2nd Run'!I:I,L41)&lt;3000),"nt",IF(SMALL('2nd Run'!I:I,L41)&gt;3000,"",SMALL('2nd Run'!I:I,L41))),"")</f>
        <v/>
      </c>
      <c r="E41" s="292" t="str">
        <f>IF(D41="nt",IFERROR(SMALL('2nd Run'!I:I,L41),""),IF(D41&gt;3000,"",IFERROR(SMALL('2nd Run'!I:I,L41),"")))</f>
        <v/>
      </c>
      <c r="F41" s="199" t="str">
        <f t="shared" si="0"/>
        <v/>
      </c>
      <c r="G41" s="200" t="str">
        <f t="shared" si="1"/>
        <v/>
      </c>
      <c r="H41" s="201" t="str">
        <f>IFERROR(VLOOKUP(D41,'2nd Run'!$S$36:$U$58,3,FALSE),"")</f>
        <v/>
      </c>
      <c r="I41" s="72"/>
      <c r="J41" s="72"/>
      <c r="K41" s="80"/>
      <c r="L41" s="80">
        <v>40</v>
      </c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 spans="1:26" ht="15.75" customHeight="1">
      <c r="A42" s="80" t="str">
        <f t="array" ref="A42">IFERROR(IF(D42="","",INDEX('2nd Run'!$A:$I,MATCH('Youth 2'!$E42,'2nd Run'!$I:$I,0),1)),"")</f>
        <v/>
      </c>
      <c r="B42" s="196" t="str">
        <f t="array" ref="B42">IFERROR(IF(D42="","",INDEX('2nd Run'!$A:$I,MATCH('Youth 2'!$E42,'2nd Run'!$I:$I,0),2)),"")</f>
        <v/>
      </c>
      <c r="C42" s="196" t="str">
        <f t="array" ref="C42">IFERROR(IF(D42="","",INDEX('2nd Run'!$A:$I,MATCH('Youth 2'!$E42,'2nd Run'!$I:$I,0),3)),"")</f>
        <v/>
      </c>
      <c r="D42" s="82" t="str">
        <f>IFERROR(IF(AND(SMALL('2nd Run'!I:I,L42)&gt;1000,SMALL('2nd Run'!I:I,L42)&lt;3000),"nt",IF(SMALL('2nd Run'!I:I,L42)&gt;3000,"",SMALL('2nd Run'!I:I,L42))),"")</f>
        <v/>
      </c>
      <c r="E42" s="292" t="str">
        <f>IF(D42="nt",IFERROR(SMALL('2nd Run'!I:I,L42),""),IF(D42&gt;3000,"",IFERROR(SMALL('2nd Run'!I:I,L42),"")))</f>
        <v/>
      </c>
      <c r="F42" s="199" t="str">
        <f t="shared" si="0"/>
        <v/>
      </c>
      <c r="G42" s="200" t="str">
        <f t="shared" si="1"/>
        <v/>
      </c>
      <c r="H42" s="201" t="str">
        <f>IFERROR(VLOOKUP(D42,'2nd Run'!$S$36:$U$58,3,FALSE),"")</f>
        <v/>
      </c>
      <c r="I42" s="72"/>
      <c r="J42" s="72"/>
      <c r="K42" s="80"/>
      <c r="L42" s="80">
        <v>41</v>
      </c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</row>
    <row r="43" spans="1:26" ht="15.75" customHeight="1">
      <c r="A43" s="80" t="str">
        <f t="array" ref="A43">IFERROR(IF(D43="","",INDEX('2nd Run'!$A:$I,MATCH('Youth 2'!$E43,'2nd Run'!$I:$I,0),1)),"")</f>
        <v/>
      </c>
      <c r="B43" s="196" t="str">
        <f t="array" ref="B43">IFERROR(IF(D43="","",INDEX('2nd Run'!$A:$I,MATCH('Youth 2'!$E43,'2nd Run'!$I:$I,0),2)),"")</f>
        <v/>
      </c>
      <c r="C43" s="196" t="str">
        <f t="array" ref="C43">IFERROR(IF(D43="","",INDEX('2nd Run'!$A:$I,MATCH('Youth 2'!$E43,'2nd Run'!$I:$I,0),3)),"")</f>
        <v/>
      </c>
      <c r="D43" s="82" t="str">
        <f>IFERROR(IF(AND(SMALL('2nd Run'!I:I,L43)&gt;1000,SMALL('2nd Run'!I:I,L43)&lt;3000),"nt",IF(SMALL('2nd Run'!I:I,L43)&gt;3000,"",SMALL('2nd Run'!I:I,L43))),"")</f>
        <v/>
      </c>
      <c r="E43" s="292" t="str">
        <f>IF(D43="nt",IFERROR(SMALL('2nd Run'!I:I,L43),""),IF(D43&gt;3000,"",IFERROR(SMALL('2nd Run'!I:I,L43),"")))</f>
        <v/>
      </c>
      <c r="F43" s="199" t="str">
        <f t="shared" si="0"/>
        <v/>
      </c>
      <c r="G43" s="200" t="str">
        <f t="shared" si="1"/>
        <v/>
      </c>
      <c r="H43" s="201" t="str">
        <f>IFERROR(VLOOKUP(D43,'2nd Run'!$S$36:$U$58,3,FALSE),"")</f>
        <v/>
      </c>
      <c r="I43" s="72"/>
      <c r="J43" s="72"/>
      <c r="K43" s="80"/>
      <c r="L43" s="80">
        <v>42</v>
      </c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 spans="1:26" ht="15.75" customHeight="1">
      <c r="A44" s="80" t="str">
        <f t="array" ref="A44">IFERROR(IF(D44="","",INDEX('2nd Run'!$A:$I,MATCH('Youth 2'!$E44,'2nd Run'!$I:$I,0),1)),"")</f>
        <v/>
      </c>
      <c r="B44" s="196" t="str">
        <f t="array" ref="B44">IFERROR(IF(D44="","",INDEX('2nd Run'!$A:$I,MATCH('Youth 2'!$E44,'2nd Run'!$I:$I,0),2)),"")</f>
        <v/>
      </c>
      <c r="C44" s="196" t="str">
        <f t="array" ref="C44">IFERROR(IF(D44="","",INDEX('2nd Run'!$A:$I,MATCH('Youth 2'!$E44,'2nd Run'!$I:$I,0),3)),"")</f>
        <v/>
      </c>
      <c r="D44" s="82" t="str">
        <f>IFERROR(IF(AND(SMALL('2nd Run'!I:I,L44)&gt;1000,SMALL('2nd Run'!I:I,L44)&lt;3000),"nt",IF(SMALL('2nd Run'!I:I,L44)&gt;3000,"",SMALL('2nd Run'!I:I,L44))),"")</f>
        <v/>
      </c>
      <c r="E44" s="292" t="str">
        <f>IF(D44="nt",IFERROR(SMALL('2nd Run'!I:I,L44),""),IF(D44&gt;3000,"",IFERROR(SMALL('2nd Run'!I:I,L44),"")))</f>
        <v/>
      </c>
      <c r="F44" s="199" t="str">
        <f t="shared" si="0"/>
        <v/>
      </c>
      <c r="G44" s="200" t="str">
        <f t="shared" si="1"/>
        <v/>
      </c>
      <c r="H44" s="201" t="str">
        <f>IFERROR(VLOOKUP(D44,'2nd Run'!$S$36:$U$58,3,FALSE),"")</f>
        <v/>
      </c>
      <c r="I44" s="72"/>
      <c r="J44" s="72"/>
      <c r="K44" s="80"/>
      <c r="L44" s="80">
        <v>43</v>
      </c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 spans="1:26" ht="15.75" customHeight="1">
      <c r="A45" s="80" t="str">
        <f t="array" ref="A45">IFERROR(IF(D45="","",INDEX('2nd Run'!$A:$I,MATCH('Youth 2'!$E45,'2nd Run'!$I:$I,0),1)),"")</f>
        <v/>
      </c>
      <c r="B45" s="196" t="str">
        <f t="array" ref="B45">IFERROR(IF(D45="","",INDEX('2nd Run'!$A:$I,MATCH('Youth 2'!$E45,'2nd Run'!$I:$I,0),2)),"")</f>
        <v/>
      </c>
      <c r="C45" s="196" t="str">
        <f t="array" ref="C45">IFERROR(IF(D45="","",INDEX('2nd Run'!$A:$I,MATCH('Youth 2'!$E45,'2nd Run'!$I:$I,0),3)),"")</f>
        <v/>
      </c>
      <c r="D45" s="82" t="str">
        <f>IFERROR(IF(AND(SMALL('2nd Run'!I:I,L45)&gt;1000,SMALL('2nd Run'!I:I,L45)&lt;3000),"nt",IF(SMALL('2nd Run'!I:I,L45)&gt;3000,"",SMALL('2nd Run'!I:I,L45))),"")</f>
        <v/>
      </c>
      <c r="E45" s="292" t="str">
        <f>IF(D45="nt",IFERROR(SMALL('2nd Run'!I:I,L45),""),IF(D45&gt;3000,"",IFERROR(SMALL('2nd Run'!I:I,L45),"")))</f>
        <v/>
      </c>
      <c r="F45" s="199" t="str">
        <f t="shared" si="0"/>
        <v/>
      </c>
      <c r="G45" s="200" t="str">
        <f t="shared" si="1"/>
        <v/>
      </c>
      <c r="H45" s="201" t="str">
        <f>IFERROR(VLOOKUP(D45,'2nd Run'!$S$36:$U$58,3,FALSE),"")</f>
        <v/>
      </c>
      <c r="I45" s="72"/>
      <c r="J45" s="72"/>
      <c r="K45" s="80"/>
      <c r="L45" s="80">
        <v>44</v>
      </c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ht="15.75" customHeight="1">
      <c r="A46" s="80" t="str">
        <f t="array" ref="A46">IFERROR(IF(D46="","",INDEX('2nd Run'!$A:$I,MATCH('Youth 2'!$E46,'2nd Run'!$I:$I,0),1)),"")</f>
        <v/>
      </c>
      <c r="B46" s="196" t="str">
        <f t="array" ref="B46">IFERROR(IF(D46="","",INDEX('2nd Run'!$A:$I,MATCH('Youth 2'!$E46,'2nd Run'!$I:$I,0),2)),"")</f>
        <v/>
      </c>
      <c r="C46" s="196" t="str">
        <f t="array" ref="C46">IFERROR(IF(D46="","",INDEX('2nd Run'!$A:$I,MATCH('Youth 2'!$E46,'2nd Run'!$I:$I,0),3)),"")</f>
        <v/>
      </c>
      <c r="D46" s="82" t="str">
        <f>IFERROR(IF(AND(SMALL('2nd Run'!I:I,L46)&gt;1000,SMALL('2nd Run'!I:I,L46)&lt;3000),"nt",IF(SMALL('2nd Run'!I:I,L46)&gt;3000,"",SMALL('2nd Run'!I:I,L46))),"")</f>
        <v/>
      </c>
      <c r="E46" s="292" t="str">
        <f>IF(D46="nt",IFERROR(SMALL('2nd Run'!I:I,L46),""),IF(D46&gt;3000,"",IFERROR(SMALL('2nd Run'!I:I,L46),"")))</f>
        <v/>
      </c>
      <c r="F46" s="199" t="str">
        <f t="shared" si="0"/>
        <v/>
      </c>
      <c r="G46" s="200" t="str">
        <f t="shared" si="1"/>
        <v/>
      </c>
      <c r="H46" s="201" t="str">
        <f>IFERROR(VLOOKUP(D46,'2nd Run'!$S$36:$U$58,3,FALSE),"")</f>
        <v/>
      </c>
      <c r="I46" s="72"/>
      <c r="J46" s="72"/>
      <c r="K46" s="80"/>
      <c r="L46" s="80">
        <v>45</v>
      </c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ht="15.75" customHeight="1">
      <c r="A47" s="80" t="str">
        <f t="array" ref="A47">IFERROR(IF(D47="","",INDEX('2nd Run'!$A:$I,MATCH('Youth 2'!$E47,'2nd Run'!$I:$I,0),1)),"")</f>
        <v/>
      </c>
      <c r="B47" s="196" t="str">
        <f t="array" ref="B47">IFERROR(IF(D47="","",INDEX('2nd Run'!$A:$I,MATCH('Youth 2'!$E47,'2nd Run'!$I:$I,0),2)),"")</f>
        <v/>
      </c>
      <c r="C47" s="196" t="str">
        <f t="array" ref="C47">IFERROR(IF(D47="","",INDEX('2nd Run'!$A:$I,MATCH('Youth 2'!$E47,'2nd Run'!$I:$I,0),3)),"")</f>
        <v/>
      </c>
      <c r="D47" s="82" t="str">
        <f>IFERROR(IF(AND(SMALL('2nd Run'!I:I,L47)&gt;1000,SMALL('2nd Run'!I:I,L47)&lt;3000),"nt",IF(SMALL('2nd Run'!I:I,L47)&gt;3000,"",SMALL('2nd Run'!I:I,L47))),"")</f>
        <v/>
      </c>
      <c r="E47" s="292" t="str">
        <f>IF(D47="nt",IFERROR(SMALL('2nd Run'!I:I,L47),""),IF(D47&gt;3000,"",IFERROR(SMALL('2nd Run'!I:I,L47),"")))</f>
        <v/>
      </c>
      <c r="F47" s="199" t="str">
        <f t="shared" si="0"/>
        <v/>
      </c>
      <c r="G47" s="200" t="str">
        <f t="shared" si="1"/>
        <v/>
      </c>
      <c r="H47" s="201" t="str">
        <f>IFERROR(VLOOKUP(D47,'2nd Run'!$S$36:$U$58,3,FALSE),"")</f>
        <v/>
      </c>
      <c r="I47" s="72"/>
      <c r="J47" s="72"/>
      <c r="K47" s="80"/>
      <c r="L47" s="80">
        <v>46</v>
      </c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ht="15.75" customHeight="1">
      <c r="A48" s="80" t="str">
        <f t="array" ref="A48">IFERROR(IF(D48="","",INDEX('2nd Run'!$A:$I,MATCH('Youth 2'!$E48,'2nd Run'!$I:$I,0),1)),"")</f>
        <v/>
      </c>
      <c r="B48" s="196" t="str">
        <f t="array" ref="B48">IFERROR(IF(D48="","",INDEX('2nd Run'!$A:$I,MATCH('Youth 2'!$E48,'2nd Run'!$I:$I,0),2)),"")</f>
        <v/>
      </c>
      <c r="C48" s="196" t="str">
        <f t="array" ref="C48">IFERROR(IF(D48="","",INDEX('2nd Run'!$A:$I,MATCH('Youth 2'!$E48,'2nd Run'!$I:$I,0),3)),"")</f>
        <v/>
      </c>
      <c r="D48" s="82" t="str">
        <f>IFERROR(IF(AND(SMALL('2nd Run'!I:I,L48)&gt;1000,SMALL('2nd Run'!I:I,L48)&lt;3000),"nt",IF(SMALL('2nd Run'!I:I,L48)&gt;3000,"",SMALL('2nd Run'!I:I,L48))),"")</f>
        <v/>
      </c>
      <c r="E48" s="292" t="str">
        <f>IF(D48="nt",IFERROR(SMALL('2nd Run'!I:I,L48),""),IF(D48&gt;3000,"",IFERROR(SMALL('2nd Run'!I:I,L48),"")))</f>
        <v/>
      </c>
      <c r="F48" s="199" t="str">
        <f t="shared" si="0"/>
        <v/>
      </c>
      <c r="G48" s="200" t="str">
        <f t="shared" si="1"/>
        <v/>
      </c>
      <c r="H48" s="201" t="str">
        <f>IFERROR(VLOOKUP(D48,'2nd Run'!$S$36:$U$58,3,FALSE),"")</f>
        <v/>
      </c>
      <c r="I48" s="72"/>
      <c r="J48" s="72"/>
      <c r="K48" s="80"/>
      <c r="L48" s="80">
        <v>47</v>
      </c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ht="15.75" customHeight="1">
      <c r="A49" s="80" t="str">
        <f t="array" ref="A49">IFERROR(IF(D49="","",INDEX('2nd Run'!$A:$I,MATCH('Youth 2'!$E49,'2nd Run'!$I:$I,0),1)),"")</f>
        <v/>
      </c>
      <c r="B49" s="196" t="str">
        <f t="array" ref="B49">IFERROR(IF(D49="","",INDEX('2nd Run'!$A:$I,MATCH('Youth 2'!$E49,'2nd Run'!$I:$I,0),2)),"")</f>
        <v/>
      </c>
      <c r="C49" s="196" t="str">
        <f t="array" ref="C49">IFERROR(IF(D49="","",INDEX('2nd Run'!$A:$I,MATCH('Youth 2'!$E49,'2nd Run'!$I:$I,0),3)),"")</f>
        <v/>
      </c>
      <c r="D49" s="82" t="str">
        <f>IFERROR(IF(AND(SMALL('2nd Run'!I:I,L49)&gt;1000,SMALL('2nd Run'!I:I,L49)&lt;3000),"nt",IF(SMALL('2nd Run'!I:I,L49)&gt;3000,"",SMALL('2nd Run'!I:I,L49))),"")</f>
        <v/>
      </c>
      <c r="E49" s="292" t="str">
        <f>IF(D49="nt",IFERROR(SMALL('2nd Run'!I:I,L49),""),IF(D49&gt;3000,"",IFERROR(SMALL('2nd Run'!I:I,L49),"")))</f>
        <v/>
      </c>
      <c r="F49" s="199" t="str">
        <f t="shared" si="0"/>
        <v/>
      </c>
      <c r="G49" s="200" t="str">
        <f t="shared" si="1"/>
        <v/>
      </c>
      <c r="H49" s="201" t="str">
        <f>IFERROR(VLOOKUP(D49,'2nd Run'!$S$36:$U$58,3,FALSE),"")</f>
        <v/>
      </c>
      <c r="I49" s="72"/>
      <c r="J49" s="72"/>
      <c r="K49" s="80"/>
      <c r="L49" s="80">
        <v>48</v>
      </c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ht="15.75" customHeight="1">
      <c r="A50" s="80" t="str">
        <f t="array" ref="A50">IFERROR(IF(D50="","",INDEX('2nd Run'!$A:$I,MATCH('Youth 2'!$E50,'2nd Run'!$I:$I,0),1)),"")</f>
        <v/>
      </c>
      <c r="B50" s="196" t="str">
        <f t="array" ref="B50">IFERROR(IF(D50="","",INDEX('2nd Run'!$A:$I,MATCH('Youth 2'!$E50,'2nd Run'!$I:$I,0),2)),"")</f>
        <v/>
      </c>
      <c r="C50" s="196" t="str">
        <f t="array" ref="C50">IFERROR(IF(D50="","",INDEX('2nd Run'!$A:$I,MATCH('Youth 2'!$E50,'2nd Run'!$I:$I,0),3)),"")</f>
        <v/>
      </c>
      <c r="D50" s="82" t="str">
        <f>IFERROR(IF(AND(SMALL('2nd Run'!I:I,L50)&gt;1000,SMALL('2nd Run'!I:I,L50)&lt;3000),"nt",IF(SMALL('2nd Run'!I:I,L50)&gt;3000,"",SMALL('2nd Run'!I:I,L50))),"")</f>
        <v/>
      </c>
      <c r="E50" s="292" t="str">
        <f>IF(D50="nt",IFERROR(SMALL('2nd Run'!I:I,L50),""),IF(D50&gt;3000,"",IFERROR(SMALL('2nd Run'!I:I,L50),"")))</f>
        <v/>
      </c>
      <c r="F50" s="199" t="str">
        <f t="shared" si="0"/>
        <v/>
      </c>
      <c r="G50" s="200" t="str">
        <f t="shared" si="1"/>
        <v/>
      </c>
      <c r="H50" s="201" t="str">
        <f>IFERROR(VLOOKUP(D50,'2nd Run'!$S$36:$U$58,3,FALSE),"")</f>
        <v/>
      </c>
      <c r="I50" s="72"/>
      <c r="J50" s="72"/>
      <c r="K50" s="80"/>
      <c r="L50" s="80">
        <v>49</v>
      </c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ht="15.75" customHeight="1">
      <c r="A51" s="80" t="str">
        <f t="array" ref="A51">IFERROR(IF(D51="","",INDEX('2nd Run'!$A:$I,MATCH('Youth 2'!$E51,'2nd Run'!$I:$I,0),1)),"")</f>
        <v/>
      </c>
      <c r="B51" s="196" t="str">
        <f t="array" ref="B51">IFERROR(IF(D51="","",INDEX('2nd Run'!$A:$I,MATCH('Youth 2'!$E51,'2nd Run'!$I:$I,0),2)),"")</f>
        <v/>
      </c>
      <c r="C51" s="196" t="str">
        <f t="array" ref="C51">IFERROR(IF(D51="","",INDEX('2nd Run'!$A:$I,MATCH('Youth 2'!$E51,'2nd Run'!$I:$I,0),3)),"")</f>
        <v/>
      </c>
      <c r="D51" s="82" t="str">
        <f>IFERROR(IF(AND(SMALL('2nd Run'!I:I,L51)&gt;1000,SMALL('2nd Run'!I:I,L51)&lt;3000),"nt",IF(SMALL('2nd Run'!I:I,L51)&gt;3000,"",SMALL('2nd Run'!I:I,L51))),"")</f>
        <v/>
      </c>
      <c r="E51" s="292" t="str">
        <f>IF(D51="nt",IFERROR(SMALL('2nd Run'!I:I,L51),""),IF(D51&gt;3000,"",IFERROR(SMALL('2nd Run'!I:I,L51),"")))</f>
        <v/>
      </c>
      <c r="F51" s="199" t="str">
        <f t="shared" si="0"/>
        <v/>
      </c>
      <c r="G51" s="200" t="str">
        <f t="shared" si="1"/>
        <v/>
      </c>
      <c r="H51" s="201" t="str">
        <f>IFERROR(VLOOKUP(D51,'2nd Run'!$S$36:$U$58,3,FALSE),"")</f>
        <v/>
      </c>
      <c r="I51" s="72"/>
      <c r="J51" s="72"/>
      <c r="K51" s="80"/>
      <c r="L51" s="80">
        <v>50</v>
      </c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ht="15.75" customHeight="1">
      <c r="A52" s="80" t="str">
        <f t="array" ref="A52">IFERROR(IF(D52="","",INDEX('2nd Run'!$A:$I,MATCH('Youth 2'!$E52,'2nd Run'!$I:$I,0),1)),"")</f>
        <v/>
      </c>
      <c r="B52" s="196" t="str">
        <f t="array" ref="B52">IFERROR(IF(D52="","",INDEX('2nd Run'!$A:$I,MATCH('Youth 2'!$E52,'2nd Run'!$I:$I,0),2)),"")</f>
        <v/>
      </c>
      <c r="C52" s="196" t="str">
        <f t="array" ref="C52">IFERROR(IF(D52="","",INDEX('2nd Run'!$A:$I,MATCH('Youth 2'!$E52,'2nd Run'!$I:$I,0),3)),"")</f>
        <v/>
      </c>
      <c r="D52" s="82" t="str">
        <f>IFERROR(IF(AND(SMALL('2nd Run'!I:I,L52)&gt;1000,SMALL('2nd Run'!I:I,L52)&lt;3000),"nt",IF(SMALL('2nd Run'!I:I,L52)&gt;3000,"",SMALL('2nd Run'!I:I,L52))),"")</f>
        <v/>
      </c>
      <c r="E52" s="292" t="str">
        <f>IF(D52="nt",IFERROR(SMALL('2nd Run'!I:I,L52),""),IF(D52&gt;3000,"",IFERROR(SMALL('2nd Run'!I:I,L52),"")))</f>
        <v/>
      </c>
      <c r="F52" s="199" t="str">
        <f t="shared" si="0"/>
        <v/>
      </c>
      <c r="G52" s="200" t="str">
        <f t="shared" si="1"/>
        <v/>
      </c>
      <c r="H52" s="201" t="str">
        <f>IFERROR(VLOOKUP(D52,'2nd Run'!$S$36:$U$58,3,FALSE),"")</f>
        <v/>
      </c>
      <c r="I52" s="72"/>
      <c r="J52" s="72"/>
      <c r="K52" s="80"/>
      <c r="L52" s="80">
        <v>51</v>
      </c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ht="15.75" customHeight="1">
      <c r="A53" s="80" t="str">
        <f t="array" ref="A53">IFERROR(IF(D53="","",INDEX('2nd Run'!$A:$I,MATCH('Youth 2'!$E53,'2nd Run'!$I:$I,0),1)),"")</f>
        <v/>
      </c>
      <c r="B53" s="196" t="str">
        <f t="array" ref="B53">IFERROR(IF(D53="","",INDEX('2nd Run'!$A:$I,MATCH('Youth 2'!$E53,'2nd Run'!$I:$I,0),2)),"")</f>
        <v/>
      </c>
      <c r="C53" s="196" t="str">
        <f t="array" ref="C53">IFERROR(IF(D53="","",INDEX('2nd Run'!$A:$I,MATCH('Youth 2'!$E53,'2nd Run'!$I:$I,0),3)),"")</f>
        <v/>
      </c>
      <c r="D53" s="82" t="str">
        <f>IFERROR(IF(AND(SMALL('2nd Run'!I:I,L53)&gt;1000,SMALL('2nd Run'!I:I,L53)&lt;3000),"nt",IF(SMALL('2nd Run'!I:I,L53)&gt;3000,"",SMALL('2nd Run'!I:I,L53))),"")</f>
        <v/>
      </c>
      <c r="E53" s="292" t="str">
        <f>IF(D53="nt",IFERROR(SMALL('2nd Run'!I:I,L53),""),IF(D53&gt;3000,"",IFERROR(SMALL('2nd Run'!I:I,L53),"")))</f>
        <v/>
      </c>
      <c r="F53" s="199" t="str">
        <f t="shared" si="0"/>
        <v/>
      </c>
      <c r="G53" s="200" t="str">
        <f t="shared" si="1"/>
        <v/>
      </c>
      <c r="H53" s="201" t="str">
        <f>IFERROR(VLOOKUP(D53,'2nd Run'!$S$36:$U$58,3,FALSE),"")</f>
        <v/>
      </c>
      <c r="I53" s="72"/>
      <c r="J53" s="72"/>
      <c r="K53" s="80"/>
      <c r="L53" s="80">
        <v>52</v>
      </c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ht="15.75" customHeight="1">
      <c r="A54" s="80" t="str">
        <f t="array" ref="A54">IFERROR(IF(D54="","",INDEX('2nd Run'!$A:$I,MATCH('Youth 2'!$E54,'2nd Run'!$I:$I,0),1)),"")</f>
        <v/>
      </c>
      <c r="B54" s="196" t="str">
        <f t="array" ref="B54">IFERROR(IF(D54="","",INDEX('2nd Run'!$A:$I,MATCH('Youth 2'!$E54,'2nd Run'!$I:$I,0),2)),"")</f>
        <v/>
      </c>
      <c r="C54" s="196" t="str">
        <f t="array" ref="C54">IFERROR(IF(D54="","",INDEX('2nd Run'!$A:$I,MATCH('Youth 2'!$E54,'2nd Run'!$I:$I,0),3)),"")</f>
        <v/>
      </c>
      <c r="D54" s="82" t="str">
        <f>IFERROR(IF(AND(SMALL('2nd Run'!I:I,L54)&gt;1000,SMALL('2nd Run'!I:I,L54)&lt;3000),"nt",IF(SMALL('2nd Run'!I:I,L54)&gt;3000,"",SMALL('2nd Run'!I:I,L54))),"")</f>
        <v/>
      </c>
      <c r="E54" s="292" t="str">
        <f>IF(D54="nt",IFERROR(SMALL('2nd Run'!I:I,L54),""),IF(D54&gt;3000,"",IFERROR(SMALL('2nd Run'!I:I,L54),"")))</f>
        <v/>
      </c>
      <c r="F54" s="199" t="str">
        <f t="shared" si="0"/>
        <v/>
      </c>
      <c r="G54" s="200" t="str">
        <f t="shared" si="1"/>
        <v/>
      </c>
      <c r="H54" s="201" t="str">
        <f>IFERROR(VLOOKUP(D54,'2nd Run'!$S$36:$U$58,3,FALSE),"")</f>
        <v/>
      </c>
      <c r="I54" s="72"/>
      <c r="J54" s="72"/>
      <c r="K54" s="80"/>
      <c r="L54" s="80">
        <v>53</v>
      </c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ht="15.75" customHeight="1">
      <c r="A55" s="80" t="str">
        <f t="array" ref="A55">IFERROR(IF(D55="","",INDEX('2nd Run'!$A:$I,MATCH('Youth 2'!$E55,'2nd Run'!$I:$I,0),1)),"")</f>
        <v/>
      </c>
      <c r="B55" s="196" t="str">
        <f t="array" ref="B55">IFERROR(IF(D55="","",INDEX('2nd Run'!$A:$I,MATCH('Youth 2'!$E55,'2nd Run'!$I:$I,0),2)),"")</f>
        <v/>
      </c>
      <c r="C55" s="196" t="str">
        <f t="array" ref="C55">IFERROR(IF(D55="","",INDEX('2nd Run'!$A:$I,MATCH('Youth 2'!$E55,'2nd Run'!$I:$I,0),3)),"")</f>
        <v/>
      </c>
      <c r="D55" s="82" t="str">
        <f>IFERROR(IF(AND(SMALL('2nd Run'!I:I,L55)&gt;1000,SMALL('2nd Run'!I:I,L55)&lt;3000),"nt",IF(SMALL('2nd Run'!I:I,L55)&gt;3000,"",SMALL('2nd Run'!I:I,L55))),"")</f>
        <v/>
      </c>
      <c r="E55" s="292" t="str">
        <f>IF(D55="nt",IFERROR(SMALL('2nd Run'!I:I,L55),""),IF(D55&gt;3000,"",IFERROR(SMALL('2nd Run'!I:I,L55),"")))</f>
        <v/>
      </c>
      <c r="F55" s="199" t="str">
        <f t="shared" si="0"/>
        <v/>
      </c>
      <c r="G55" s="200" t="str">
        <f t="shared" si="1"/>
        <v/>
      </c>
      <c r="H55" s="201" t="str">
        <f>IFERROR(VLOOKUP(D55,'2nd Run'!$S$36:$U$58,3,FALSE),"")</f>
        <v/>
      </c>
      <c r="I55" s="72"/>
      <c r="J55" s="72"/>
      <c r="K55" s="80"/>
      <c r="L55" s="80">
        <v>54</v>
      </c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ht="15.75" customHeight="1">
      <c r="A56" s="80" t="str">
        <f t="array" ref="A56">IFERROR(IF(D56="","",INDEX('2nd Run'!$A:$I,MATCH('Youth 2'!$E56,'2nd Run'!$I:$I,0),1)),"")</f>
        <v/>
      </c>
      <c r="B56" s="196" t="str">
        <f t="array" ref="B56">IFERROR(IF(D56="","",INDEX('2nd Run'!$A:$I,MATCH('Youth 2'!$E56,'2nd Run'!$I:$I,0),2)),"")</f>
        <v/>
      </c>
      <c r="C56" s="196" t="str">
        <f t="array" ref="C56">IFERROR(IF(D56="","",INDEX('2nd Run'!$A:$I,MATCH('Youth 2'!$E56,'2nd Run'!$I:$I,0),3)),"")</f>
        <v/>
      </c>
      <c r="D56" s="82" t="str">
        <f>IFERROR(IF(AND(SMALL('2nd Run'!I:I,L56)&gt;1000,SMALL('2nd Run'!I:I,L56)&lt;3000),"nt",IF(SMALL('2nd Run'!I:I,L56)&gt;3000,"",SMALL('2nd Run'!I:I,L56))),"")</f>
        <v/>
      </c>
      <c r="E56" s="292" t="str">
        <f>IF(D56="nt",IFERROR(SMALL('2nd Run'!I:I,L56),""),IF(D56&gt;3000,"",IFERROR(SMALL('2nd Run'!I:I,L56),"")))</f>
        <v/>
      </c>
      <c r="F56" s="199" t="str">
        <f t="shared" si="0"/>
        <v/>
      </c>
      <c r="G56" s="200" t="str">
        <f t="shared" si="1"/>
        <v/>
      </c>
      <c r="H56" s="201" t="str">
        <f>IFERROR(VLOOKUP(D56,'2nd Run'!$S$36:$U$58,3,FALSE),"")</f>
        <v/>
      </c>
      <c r="I56" s="72"/>
      <c r="J56" s="72"/>
      <c r="K56" s="80"/>
      <c r="L56" s="80">
        <v>55</v>
      </c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ht="15.75" customHeight="1">
      <c r="A57" s="80" t="str">
        <f t="array" ref="A57">IFERROR(IF(D57="","",INDEX('2nd Run'!$A:$I,MATCH('Youth 2'!$E57,'2nd Run'!$I:$I,0),1)),"")</f>
        <v/>
      </c>
      <c r="B57" s="196" t="str">
        <f t="array" ref="B57">IFERROR(IF(D57="","",INDEX('2nd Run'!$A:$I,MATCH('Youth 2'!$E57,'2nd Run'!$I:$I,0),2)),"")</f>
        <v/>
      </c>
      <c r="C57" s="196" t="str">
        <f t="array" ref="C57">IFERROR(IF(D57="","",INDEX('2nd Run'!$A:$I,MATCH('Youth 2'!$E57,'2nd Run'!$I:$I,0),3)),"")</f>
        <v/>
      </c>
      <c r="D57" s="82" t="str">
        <f>IFERROR(IF(AND(SMALL('2nd Run'!I:I,L57)&gt;1000,SMALL('2nd Run'!I:I,L57)&lt;3000),"nt",IF(SMALL('2nd Run'!I:I,L57)&gt;3000,"",SMALL('2nd Run'!I:I,L57))),"")</f>
        <v/>
      </c>
      <c r="E57" s="292" t="str">
        <f>IF(D57="nt",IFERROR(SMALL('2nd Run'!I:I,L57),""),IF(D57&gt;3000,"",IFERROR(SMALL('2nd Run'!I:I,L57),"")))</f>
        <v/>
      </c>
      <c r="F57" s="199" t="str">
        <f t="shared" si="0"/>
        <v/>
      </c>
      <c r="G57" s="200" t="str">
        <f t="shared" si="1"/>
        <v/>
      </c>
      <c r="H57" s="201" t="str">
        <f>IFERROR(VLOOKUP(D57,'2nd Run'!$S$36:$U$58,3,FALSE),"")</f>
        <v/>
      </c>
      <c r="I57" s="72"/>
      <c r="J57" s="72"/>
      <c r="K57" s="80"/>
      <c r="L57" s="80">
        <v>56</v>
      </c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ht="15.75" customHeight="1">
      <c r="A58" s="80" t="str">
        <f t="array" ref="A58">IFERROR(IF(D58="","",INDEX('2nd Run'!$A:$I,MATCH('Youth 2'!$E58,'2nd Run'!$I:$I,0),1)),"")</f>
        <v/>
      </c>
      <c r="B58" s="196" t="str">
        <f t="array" ref="B58">IFERROR(IF(D58="","",INDEX('2nd Run'!$A:$I,MATCH('Youth 2'!$E58,'2nd Run'!$I:$I,0),2)),"")</f>
        <v/>
      </c>
      <c r="C58" s="196" t="str">
        <f t="array" ref="C58">IFERROR(IF(D58="","",INDEX('2nd Run'!$A:$I,MATCH('Youth 2'!$E58,'2nd Run'!$I:$I,0),3)),"")</f>
        <v/>
      </c>
      <c r="D58" s="82" t="str">
        <f>IFERROR(IF(AND(SMALL('2nd Run'!I:I,L58)&gt;1000,SMALL('2nd Run'!I:I,L58)&lt;3000),"nt",IF(SMALL('2nd Run'!I:I,L58)&gt;3000,"",SMALL('2nd Run'!I:I,L58))),"")</f>
        <v/>
      </c>
      <c r="E58" s="292" t="str">
        <f>IF(D58="nt",IFERROR(SMALL('2nd Run'!I:I,L58),""),IF(D58&gt;3000,"",IFERROR(SMALL('2nd Run'!I:I,L58),"")))</f>
        <v/>
      </c>
      <c r="F58" s="199" t="str">
        <f t="shared" si="0"/>
        <v/>
      </c>
      <c r="G58" s="200" t="str">
        <f t="shared" si="1"/>
        <v/>
      </c>
      <c r="H58" s="201" t="str">
        <f>IFERROR(VLOOKUP(D58,'2nd Run'!$S$36:$U$58,3,FALSE),"")</f>
        <v/>
      </c>
      <c r="I58" s="72"/>
      <c r="J58" s="72"/>
      <c r="K58" s="80"/>
      <c r="L58" s="80">
        <v>57</v>
      </c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ht="15.75" customHeight="1">
      <c r="A59" s="80" t="str">
        <f t="array" ref="A59">IFERROR(IF(D59="","",INDEX('2nd Run'!$A:$I,MATCH('Youth 2'!$E59,'2nd Run'!$I:$I,0),1)),"")</f>
        <v/>
      </c>
      <c r="B59" s="196" t="str">
        <f t="array" ref="B59">IFERROR(IF(D59="","",INDEX('2nd Run'!$A:$I,MATCH('Youth 2'!$E59,'2nd Run'!$I:$I,0),2)),"")</f>
        <v/>
      </c>
      <c r="C59" s="196" t="str">
        <f t="array" ref="C59">IFERROR(IF(D59="","",INDEX('2nd Run'!$A:$I,MATCH('Youth 2'!$E59,'2nd Run'!$I:$I,0),3)),"")</f>
        <v/>
      </c>
      <c r="D59" s="82" t="str">
        <f>IFERROR(IF(AND(SMALL('2nd Run'!I:I,L59)&gt;1000,SMALL('2nd Run'!I:I,L59)&lt;3000),"nt",IF(SMALL('2nd Run'!I:I,L59)&gt;3000,"",SMALL('2nd Run'!I:I,L59))),"")</f>
        <v/>
      </c>
      <c r="E59" s="292" t="str">
        <f>IF(D59="nt",IFERROR(SMALL('2nd Run'!I:I,L59),""),IF(D59&gt;3000,"",IFERROR(SMALL('2nd Run'!I:I,L59),"")))</f>
        <v/>
      </c>
      <c r="F59" s="199" t="str">
        <f t="shared" si="0"/>
        <v/>
      </c>
      <c r="G59" s="200" t="str">
        <f t="shared" si="1"/>
        <v/>
      </c>
      <c r="H59" s="201" t="str">
        <f>IFERROR(VLOOKUP(D59,'2nd Run'!$S$36:$U$58,3,FALSE),"")</f>
        <v/>
      </c>
      <c r="I59" s="72"/>
      <c r="J59" s="72"/>
      <c r="K59" s="80"/>
      <c r="L59" s="80">
        <v>58</v>
      </c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ht="15.75" customHeight="1">
      <c r="A60" s="80" t="str">
        <f t="array" ref="A60">IFERROR(IF(D60="","",INDEX('2nd Run'!$A:$I,MATCH('Youth 2'!$E60,'2nd Run'!$I:$I,0),1)),"")</f>
        <v/>
      </c>
      <c r="B60" s="196" t="str">
        <f t="array" ref="B60">IFERROR(IF(D60="","",INDEX('2nd Run'!$A:$I,MATCH('Youth 2'!$E60,'2nd Run'!$I:$I,0),2)),"")</f>
        <v/>
      </c>
      <c r="C60" s="196" t="str">
        <f t="array" ref="C60">IFERROR(IF(D60="","",INDEX('2nd Run'!$A:$I,MATCH('Youth 2'!$E60,'2nd Run'!$I:$I,0),3)),"")</f>
        <v/>
      </c>
      <c r="D60" s="82" t="str">
        <f>IFERROR(IF(AND(SMALL('2nd Run'!I:I,L60)&gt;1000,SMALL('2nd Run'!I:I,L60)&lt;3000),"nt",IF(SMALL('2nd Run'!I:I,L60)&gt;3000,"",SMALL('2nd Run'!I:I,L60))),"")</f>
        <v/>
      </c>
      <c r="E60" s="292" t="str">
        <f>IF(D60="nt",IFERROR(SMALL('2nd Run'!I:I,L60),""),IF(D60&gt;3000,"",IFERROR(SMALL('2nd Run'!I:I,L60),"")))</f>
        <v/>
      </c>
      <c r="F60" s="199" t="str">
        <f t="shared" si="0"/>
        <v/>
      </c>
      <c r="G60" s="200" t="str">
        <f t="shared" si="1"/>
        <v/>
      </c>
      <c r="H60" s="201" t="str">
        <f>IFERROR(VLOOKUP(D60,'2nd Run'!$S$36:$U$58,3,FALSE),"")</f>
        <v/>
      </c>
      <c r="I60" s="72"/>
      <c r="J60" s="72"/>
      <c r="K60" s="80"/>
      <c r="L60" s="80">
        <v>59</v>
      </c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ht="15.75" customHeight="1">
      <c r="A61" s="80" t="str">
        <f t="array" ref="A61">IFERROR(IF(D61="","",INDEX('2nd Run'!$A:$I,MATCH('Youth 2'!$E61,'2nd Run'!$I:$I,0),1)),"")</f>
        <v/>
      </c>
      <c r="B61" s="196" t="str">
        <f t="array" ref="B61">IFERROR(IF(D61="","",INDEX('2nd Run'!$A:$I,MATCH('Youth 2'!$E61,'2nd Run'!$I:$I,0),2)),"")</f>
        <v/>
      </c>
      <c r="C61" s="196" t="str">
        <f t="array" ref="C61">IFERROR(IF(D61="","",INDEX('2nd Run'!$A:$I,MATCH('Youth 2'!$E61,'2nd Run'!$I:$I,0),3)),"")</f>
        <v/>
      </c>
      <c r="D61" s="82" t="str">
        <f>IFERROR(IF(AND(SMALL('2nd Run'!I:I,L61)&gt;1000,SMALL('2nd Run'!I:I,L61)&lt;3000),"nt",IF(SMALL('2nd Run'!I:I,L61)&gt;3000,"",SMALL('2nd Run'!I:I,L61))),"")</f>
        <v/>
      </c>
      <c r="E61" s="292" t="str">
        <f>IF(D61="nt",IFERROR(SMALL('2nd Run'!I:I,L61),""),IF(D61&gt;3000,"",IFERROR(SMALL('2nd Run'!I:I,L61),"")))</f>
        <v/>
      </c>
      <c r="F61" s="199" t="str">
        <f t="shared" si="0"/>
        <v/>
      </c>
      <c r="G61" s="200" t="str">
        <f t="shared" si="1"/>
        <v/>
      </c>
      <c r="H61" s="201" t="str">
        <f>IFERROR(VLOOKUP(D61,'2nd Run'!$S$36:$U$58,3,FALSE),"")</f>
        <v/>
      </c>
      <c r="I61" s="72"/>
      <c r="J61" s="72"/>
      <c r="K61" s="80"/>
      <c r="L61" s="80">
        <v>60</v>
      </c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ht="15.75" customHeight="1">
      <c r="A62" s="80" t="str">
        <f t="array" ref="A62">IFERROR(IF(D62="","",INDEX('2nd Run'!$A:$I,MATCH('Youth 2'!$E62,'2nd Run'!$I:$I,0),1)),"")</f>
        <v/>
      </c>
      <c r="B62" s="196" t="str">
        <f t="array" ref="B62">IFERROR(IF(D62="","",INDEX('2nd Run'!$A:$I,MATCH('Youth 2'!$E62,'2nd Run'!$I:$I,0),2)),"")</f>
        <v/>
      </c>
      <c r="C62" s="196" t="str">
        <f t="array" ref="C62">IFERROR(IF(D62="","",INDEX('2nd Run'!$A:$I,MATCH('Youth 2'!$E62,'2nd Run'!$I:$I,0),3)),"")</f>
        <v/>
      </c>
      <c r="D62" s="82" t="str">
        <f>IFERROR(IF(AND(SMALL('2nd Run'!I:I,L62)&gt;1000,SMALL('2nd Run'!I:I,L62)&lt;3000),"nt",IF(SMALL('2nd Run'!I:I,L62)&gt;3000,"",SMALL('2nd Run'!I:I,L62))),"")</f>
        <v/>
      </c>
      <c r="E62" s="292" t="str">
        <f>IF(D62="nt",IFERROR(SMALL('2nd Run'!I:I,L62),""),IF(D62&gt;3000,"",IFERROR(SMALL('2nd Run'!I:I,L62),"")))</f>
        <v/>
      </c>
      <c r="F62" s="199" t="str">
        <f t="shared" si="0"/>
        <v/>
      </c>
      <c r="G62" s="200" t="str">
        <f t="shared" si="1"/>
        <v/>
      </c>
      <c r="H62" s="201" t="str">
        <f>IFERROR(VLOOKUP(D62,'2nd Run'!$S$36:$U$58,3,FALSE),"")</f>
        <v/>
      </c>
      <c r="I62" s="72"/>
      <c r="J62" s="72"/>
      <c r="K62" s="80"/>
      <c r="L62" s="80">
        <v>61</v>
      </c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ht="15.75" customHeight="1">
      <c r="A63" s="80" t="str">
        <f t="array" ref="A63">IFERROR(IF(D63="","",INDEX('2nd Run'!$A:$I,MATCH('Youth 2'!$E63,'2nd Run'!$I:$I,0),1)),"")</f>
        <v/>
      </c>
      <c r="B63" s="196" t="str">
        <f t="array" ref="B63">IFERROR(IF(D63="","",INDEX('2nd Run'!$A:$I,MATCH('Youth 2'!$E63,'2nd Run'!$I:$I,0),2)),"")</f>
        <v/>
      </c>
      <c r="C63" s="196" t="str">
        <f t="array" ref="C63">IFERROR(IF(D63="","",INDEX('2nd Run'!$A:$I,MATCH('Youth 2'!$E63,'2nd Run'!$I:$I,0),3)),"")</f>
        <v/>
      </c>
      <c r="D63" s="82" t="str">
        <f>IFERROR(IF(AND(SMALL('2nd Run'!I:I,L63)&gt;1000,SMALL('2nd Run'!I:I,L63)&lt;3000),"nt",IF(SMALL('2nd Run'!I:I,L63)&gt;3000,"",SMALL('2nd Run'!I:I,L63))),"")</f>
        <v/>
      </c>
      <c r="E63" s="292" t="str">
        <f>IF(D63="nt",IFERROR(SMALL('2nd Run'!I:I,L63),""),IF(D63&gt;3000,"",IFERROR(SMALL('2nd Run'!I:I,L63),"")))</f>
        <v/>
      </c>
      <c r="F63" s="199" t="str">
        <f t="shared" si="0"/>
        <v/>
      </c>
      <c r="G63" s="200" t="str">
        <f t="shared" si="1"/>
        <v/>
      </c>
      <c r="H63" s="201" t="str">
        <f>IFERROR(VLOOKUP(D63,'2nd Run'!$S$36:$U$58,3,FALSE),"")</f>
        <v/>
      </c>
      <c r="I63" s="72"/>
      <c r="J63" s="72"/>
      <c r="K63" s="80"/>
      <c r="L63" s="80">
        <v>62</v>
      </c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ht="15.75" customHeight="1">
      <c r="A64" s="80" t="str">
        <f t="array" ref="A64">IFERROR(IF(D64="","",INDEX('2nd Run'!$A:$I,MATCH('Youth 2'!$E64,'2nd Run'!$I:$I,0),1)),"")</f>
        <v/>
      </c>
      <c r="B64" s="196" t="str">
        <f t="array" ref="B64">IFERROR(IF(D64="","",INDEX('2nd Run'!$A:$I,MATCH('Youth 2'!$E64,'2nd Run'!$I:$I,0),2)),"")</f>
        <v/>
      </c>
      <c r="C64" s="196" t="str">
        <f t="array" ref="C64">IFERROR(IF(D64="","",INDEX('2nd Run'!$A:$I,MATCH('Youth 2'!$E64,'2nd Run'!$I:$I,0),3)),"")</f>
        <v/>
      </c>
      <c r="D64" s="82" t="str">
        <f>IFERROR(IF(AND(SMALL('2nd Run'!I:I,L64)&gt;1000,SMALL('2nd Run'!I:I,L64)&lt;3000),"nt",IF(SMALL('2nd Run'!I:I,L64)&gt;3000,"",SMALL('2nd Run'!I:I,L64))),"")</f>
        <v/>
      </c>
      <c r="E64" s="292" t="str">
        <f>IF(D64="nt",IFERROR(SMALL('2nd Run'!I:I,L64),""),IF(D64&gt;3000,"",IFERROR(SMALL('2nd Run'!I:I,L64),"")))</f>
        <v/>
      </c>
      <c r="F64" s="199" t="str">
        <f t="shared" si="0"/>
        <v/>
      </c>
      <c r="G64" s="200" t="str">
        <f t="shared" si="1"/>
        <v/>
      </c>
      <c r="H64" s="201" t="str">
        <f>IFERROR(VLOOKUP(D64,'2nd Run'!$S$36:$U$58,3,FALSE),"")</f>
        <v/>
      </c>
      <c r="I64" s="72"/>
      <c r="J64" s="72"/>
      <c r="K64" s="80"/>
      <c r="L64" s="80">
        <v>63</v>
      </c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ht="15.75" customHeight="1">
      <c r="A65" s="80" t="str">
        <f t="array" ref="A65">IFERROR(IF(D65="","",INDEX('2nd Run'!$A:$I,MATCH('Youth 2'!$E65,'2nd Run'!$I:$I,0),1)),"")</f>
        <v/>
      </c>
      <c r="B65" s="196" t="str">
        <f t="array" ref="B65">IFERROR(IF(D65="","",INDEX('2nd Run'!$A:$I,MATCH('Youth 2'!$E65,'2nd Run'!$I:$I,0),2)),"")</f>
        <v/>
      </c>
      <c r="C65" s="196" t="str">
        <f t="array" ref="C65">IFERROR(IF(D65="","",INDEX('2nd Run'!$A:$I,MATCH('Youth 2'!$E65,'2nd Run'!$I:$I,0),3)),"")</f>
        <v/>
      </c>
      <c r="D65" s="82" t="str">
        <f>IFERROR(IF(AND(SMALL('2nd Run'!I:I,L65)&gt;1000,SMALL('2nd Run'!I:I,L65)&lt;3000),"nt",IF(SMALL('2nd Run'!I:I,L65)&gt;3000,"",SMALL('2nd Run'!I:I,L65))),"")</f>
        <v/>
      </c>
      <c r="E65" s="292" t="str">
        <f>IF(D65="nt",IFERROR(SMALL('2nd Run'!I:I,L65),""),IF(D65&gt;3000,"",IFERROR(SMALL('2nd Run'!I:I,L65),"")))</f>
        <v/>
      </c>
      <c r="F65" s="199" t="str">
        <f t="shared" si="0"/>
        <v/>
      </c>
      <c r="G65" s="200" t="str">
        <f t="shared" si="1"/>
        <v/>
      </c>
      <c r="H65" s="201" t="str">
        <f>IFERROR(VLOOKUP(D65,'2nd Run'!$S$36:$U$58,3,FALSE),"")</f>
        <v/>
      </c>
      <c r="I65" s="72"/>
      <c r="J65" s="72"/>
      <c r="K65" s="80"/>
      <c r="L65" s="80">
        <v>64</v>
      </c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ht="15.75" customHeight="1">
      <c r="A66" s="80" t="str">
        <f t="array" ref="A66">IFERROR(IF(D66="","",INDEX('2nd Run'!$A:$I,MATCH('Youth 2'!$E66,'2nd Run'!$I:$I,0),1)),"")</f>
        <v/>
      </c>
      <c r="B66" s="196" t="str">
        <f t="array" ref="B66">IFERROR(IF(D66="","",INDEX('2nd Run'!$A:$I,MATCH('Youth 2'!$E66,'2nd Run'!$I:$I,0),2)),"")</f>
        <v/>
      </c>
      <c r="C66" s="196" t="str">
        <f t="array" ref="C66">IFERROR(IF(D66="","",INDEX('2nd Run'!$A:$I,MATCH('Youth 2'!$E66,'2nd Run'!$I:$I,0),3)),"")</f>
        <v/>
      </c>
      <c r="D66" s="82" t="str">
        <f>IFERROR(IF(AND(SMALL('2nd Run'!I:I,L66)&gt;1000,SMALL('2nd Run'!I:I,L66)&lt;3000),"nt",IF(SMALL('2nd Run'!I:I,L66)&gt;3000,"",SMALL('2nd Run'!I:I,L66))),"")</f>
        <v/>
      </c>
      <c r="E66" s="292" t="str">
        <f>IF(D66="nt",IFERROR(SMALL('2nd Run'!I:I,L66),""),IF(D66&gt;3000,"",IFERROR(SMALL('2nd Run'!I:I,L66),"")))</f>
        <v/>
      </c>
      <c r="F66" s="199" t="str">
        <f t="shared" si="0"/>
        <v/>
      </c>
      <c r="G66" s="200" t="str">
        <f t="shared" si="1"/>
        <v/>
      </c>
      <c r="H66" s="201" t="str">
        <f>IFERROR(VLOOKUP(D66,'2nd Run'!$S$36:$U$58,3,FALSE),"")</f>
        <v/>
      </c>
      <c r="I66" s="72"/>
      <c r="J66" s="72"/>
      <c r="K66" s="80"/>
      <c r="L66" s="80">
        <v>65</v>
      </c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ht="15.75" customHeight="1">
      <c r="A67" s="80" t="str">
        <f t="array" ref="A67">IFERROR(IF(D67="","",INDEX('2nd Run'!$A:$I,MATCH('Youth 2'!$E67,'2nd Run'!$I:$I,0),1)),"")</f>
        <v/>
      </c>
      <c r="B67" s="196" t="str">
        <f t="array" ref="B67">IFERROR(IF(D67="","",INDEX('2nd Run'!$A:$I,MATCH('Youth 2'!$E67,'2nd Run'!$I:$I,0),2)),"")</f>
        <v/>
      </c>
      <c r="C67" s="196" t="str">
        <f t="array" ref="C67">IFERROR(IF(D67="","",INDEX('2nd Run'!$A:$I,MATCH('Youth 2'!$E67,'2nd Run'!$I:$I,0),3)),"")</f>
        <v/>
      </c>
      <c r="D67" s="82" t="str">
        <f>IFERROR(IF(AND(SMALL('2nd Run'!I:I,L67)&gt;1000,SMALL('2nd Run'!I:I,L67)&lt;3000),"nt",IF(SMALL('2nd Run'!I:I,L67)&gt;3000,"",SMALL('2nd Run'!I:I,L67))),"")</f>
        <v/>
      </c>
      <c r="E67" s="292" t="str">
        <f>IF(D67="nt",IFERROR(SMALL('2nd Run'!I:I,L67),""),IF(D67&gt;3000,"",IFERROR(SMALL('2nd Run'!I:I,L67),"")))</f>
        <v/>
      </c>
      <c r="F67" s="199" t="str">
        <f t="shared" si="0"/>
        <v/>
      </c>
      <c r="G67" s="200" t="str">
        <f t="shared" si="1"/>
        <v/>
      </c>
      <c r="H67" s="201" t="str">
        <f>IFERROR(VLOOKUP(D67,'2nd Run'!$S$36:$U$58,3,FALSE),"")</f>
        <v/>
      </c>
      <c r="I67" s="72"/>
      <c r="J67" s="72"/>
      <c r="K67" s="80"/>
      <c r="L67" s="80">
        <v>66</v>
      </c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ht="15.75" customHeight="1">
      <c r="A68" s="80" t="str">
        <f t="array" ref="A68">IFERROR(IF(D68="","",INDEX('2nd Run'!$A:$I,MATCH('Youth 2'!$E68,'2nd Run'!$I:$I,0),1)),"")</f>
        <v/>
      </c>
      <c r="B68" s="196" t="str">
        <f t="array" ref="B68">IFERROR(IF(D68="","",INDEX('2nd Run'!$A:$I,MATCH('Youth 2'!$E68,'2nd Run'!$I:$I,0),2)),"")</f>
        <v/>
      </c>
      <c r="C68" s="196" t="str">
        <f t="array" ref="C68">IFERROR(IF(D68="","",INDEX('2nd Run'!$A:$I,MATCH('Youth 2'!$E68,'2nd Run'!$I:$I,0),3)),"")</f>
        <v/>
      </c>
      <c r="D68" s="82" t="str">
        <f>IFERROR(IF(AND(SMALL('2nd Run'!I:I,L68)&gt;1000,SMALL('2nd Run'!I:I,L68)&lt;3000),"nt",IF(SMALL('2nd Run'!I:I,L68)&gt;3000,"",SMALL('2nd Run'!I:I,L68))),"")</f>
        <v/>
      </c>
      <c r="E68" s="292" t="str">
        <f>IF(D68="nt",IFERROR(SMALL('2nd Run'!I:I,L68),""),IF(D68&gt;3000,"",IFERROR(SMALL('2nd Run'!I:I,L68),"")))</f>
        <v/>
      </c>
      <c r="F68" s="199" t="str">
        <f t="shared" si="0"/>
        <v/>
      </c>
      <c r="G68" s="200" t="str">
        <f t="shared" si="1"/>
        <v/>
      </c>
      <c r="H68" s="201" t="str">
        <f>IFERROR(VLOOKUP(D68,'2nd Run'!$S$36:$U$58,3,FALSE),"")</f>
        <v/>
      </c>
      <c r="I68" s="72"/>
      <c r="J68" s="72"/>
      <c r="K68" s="80"/>
      <c r="L68" s="80">
        <v>67</v>
      </c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ht="15.75" customHeight="1">
      <c r="A69" s="80" t="str">
        <f t="array" ref="A69">IFERROR(IF(D69="","",INDEX('2nd Run'!$A:$I,MATCH('Youth 2'!$E69,'2nd Run'!$I:$I,0),1)),"")</f>
        <v/>
      </c>
      <c r="B69" s="196" t="str">
        <f t="array" ref="B69">IFERROR(IF(D69="","",INDEX('2nd Run'!$A:$I,MATCH('Youth 2'!$E69,'2nd Run'!$I:$I,0),2)),"")</f>
        <v/>
      </c>
      <c r="C69" s="196" t="str">
        <f t="array" ref="C69">IFERROR(IF(D69="","",INDEX('2nd Run'!$A:$I,MATCH('Youth 2'!$E69,'2nd Run'!$I:$I,0),3)),"")</f>
        <v/>
      </c>
      <c r="D69" s="82" t="str">
        <f>IFERROR(IF(AND(SMALL('2nd Run'!I:I,L69)&gt;1000,SMALL('2nd Run'!I:I,L69)&lt;3000),"nt",IF(SMALL('2nd Run'!I:I,L69)&gt;3000,"",SMALL('2nd Run'!I:I,L69))),"")</f>
        <v/>
      </c>
      <c r="E69" s="292" t="str">
        <f>IF(D69="nt",IFERROR(SMALL('2nd Run'!I:I,L69),""),IF(D69&gt;3000,"",IFERROR(SMALL('2nd Run'!I:I,L69),"")))</f>
        <v/>
      </c>
      <c r="F69" s="199" t="str">
        <f t="shared" si="0"/>
        <v/>
      </c>
      <c r="G69" s="200" t="str">
        <f t="shared" si="1"/>
        <v/>
      </c>
      <c r="H69" s="201" t="str">
        <f>IFERROR(VLOOKUP(D69,'2nd Run'!$S$36:$U$58,3,FALSE),"")</f>
        <v/>
      </c>
      <c r="I69" s="72"/>
      <c r="J69" s="72"/>
      <c r="K69" s="80"/>
      <c r="L69" s="80">
        <v>68</v>
      </c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ht="15.75" customHeight="1">
      <c r="A70" s="80" t="str">
        <f t="array" ref="A70">IFERROR(IF(D70="","",INDEX('2nd Run'!$A:$I,MATCH('Youth 2'!$E70,'2nd Run'!$I:$I,0),1)),"")</f>
        <v/>
      </c>
      <c r="B70" s="196" t="str">
        <f t="array" ref="B70">IFERROR(IF(D70="","",INDEX('2nd Run'!$A:$I,MATCH('Youth 2'!$E70,'2nd Run'!$I:$I,0),2)),"")</f>
        <v/>
      </c>
      <c r="C70" s="196" t="str">
        <f t="array" ref="C70">IFERROR(IF(D70="","",INDEX('2nd Run'!$A:$I,MATCH('Youth 2'!$E70,'2nd Run'!$I:$I,0),3)),"")</f>
        <v/>
      </c>
      <c r="D70" s="82" t="str">
        <f>IFERROR(IF(AND(SMALL('2nd Run'!I:I,L70)&gt;1000,SMALL('2nd Run'!I:I,L70)&lt;3000),"nt",IF(SMALL('2nd Run'!I:I,L70)&gt;3000,"",SMALL('2nd Run'!I:I,L70))),"")</f>
        <v/>
      </c>
      <c r="E70" s="292" t="str">
        <f>IF(D70="nt",IFERROR(SMALL('2nd Run'!I:I,L70),""),IF(D70&gt;3000,"",IFERROR(SMALL('2nd Run'!I:I,L70),"")))</f>
        <v/>
      </c>
      <c r="F70" s="199" t="str">
        <f t="shared" si="0"/>
        <v/>
      </c>
      <c r="G70" s="200" t="str">
        <f t="shared" si="1"/>
        <v/>
      </c>
      <c r="H70" s="201" t="str">
        <f>IFERROR(VLOOKUP(D70,'2nd Run'!$S$36:$U$58,3,FALSE),"")</f>
        <v/>
      </c>
      <c r="I70" s="72"/>
      <c r="J70" s="72"/>
      <c r="K70" s="80"/>
      <c r="L70" s="80">
        <v>69</v>
      </c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ht="15.75" customHeight="1">
      <c r="A71" s="80" t="str">
        <f t="array" ref="A71">IFERROR(IF(D71="","",INDEX('2nd Run'!$A:$I,MATCH('Youth 2'!$E71,'2nd Run'!$I:$I,0),1)),"")</f>
        <v/>
      </c>
      <c r="B71" s="196" t="str">
        <f t="array" ref="B71">IFERROR(IF(D71="","",INDEX('2nd Run'!$A:$I,MATCH('Youth 2'!$E71,'2nd Run'!$I:$I,0),2)),"")</f>
        <v/>
      </c>
      <c r="C71" s="196" t="str">
        <f t="array" ref="C71">IFERROR(IF(D71="","",INDEX('2nd Run'!$A:$I,MATCH('Youth 2'!$E71,'2nd Run'!$I:$I,0),3)),"")</f>
        <v/>
      </c>
      <c r="D71" s="82" t="str">
        <f>IFERROR(IF(AND(SMALL('2nd Run'!I:I,L71)&gt;1000,SMALL('2nd Run'!I:I,L71)&lt;3000),"nt",IF(SMALL('2nd Run'!I:I,L71)&gt;3000,"",SMALL('2nd Run'!I:I,L71))),"")</f>
        <v/>
      </c>
      <c r="E71" s="292" t="str">
        <f>IF(D71="nt",IFERROR(SMALL('2nd Run'!I:I,L71),""),IF(D71&gt;3000,"",IFERROR(SMALL('2nd Run'!I:I,L71),"")))</f>
        <v/>
      </c>
      <c r="F71" s="199" t="str">
        <f t="shared" si="0"/>
        <v/>
      </c>
      <c r="G71" s="200" t="str">
        <f t="shared" si="1"/>
        <v/>
      </c>
      <c r="H71" s="201" t="str">
        <f>IFERROR(VLOOKUP(D71,'2nd Run'!$S$36:$U$58,3,FALSE),"")</f>
        <v/>
      </c>
      <c r="I71" s="72"/>
      <c r="J71" s="72"/>
      <c r="K71" s="80"/>
      <c r="L71" s="80">
        <v>70</v>
      </c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ht="15.75" customHeight="1">
      <c r="A72" s="80" t="str">
        <f t="array" ref="A72">IFERROR(IF(D72="","",INDEX('2nd Run'!$A:$I,MATCH('Youth 2'!$E72,'2nd Run'!$I:$I,0),1)),"")</f>
        <v/>
      </c>
      <c r="B72" s="196" t="str">
        <f t="array" ref="B72">IFERROR(IF(D72="","",INDEX('2nd Run'!$A:$I,MATCH('Youth 2'!$E72,'2nd Run'!$I:$I,0),2)),"")</f>
        <v/>
      </c>
      <c r="C72" s="196" t="str">
        <f t="array" ref="C72">IFERROR(IF(D72="","",INDEX('2nd Run'!$A:$I,MATCH('Youth 2'!$E72,'2nd Run'!$I:$I,0),3)),"")</f>
        <v/>
      </c>
      <c r="D72" s="82" t="str">
        <f>IFERROR(IF(AND(SMALL('2nd Run'!I:I,L72)&gt;1000,SMALL('2nd Run'!I:I,L72)&lt;3000),"nt",IF(SMALL('2nd Run'!I:I,L72)&gt;3000,"",SMALL('2nd Run'!I:I,L72))),"")</f>
        <v/>
      </c>
      <c r="E72" s="292" t="str">
        <f>IF(D72="nt",IFERROR(SMALL('2nd Run'!I:I,L72),""),IF(D72&gt;3000,"",IFERROR(SMALL('2nd Run'!I:I,L72),"")))</f>
        <v/>
      </c>
      <c r="F72" s="199" t="str">
        <f t="shared" si="0"/>
        <v/>
      </c>
      <c r="G72" s="200" t="str">
        <f t="shared" si="1"/>
        <v/>
      </c>
      <c r="H72" s="201" t="str">
        <f>IFERROR(VLOOKUP(D72,'2nd Run'!$S$36:$U$58,3,FALSE),"")</f>
        <v/>
      </c>
      <c r="I72" s="72"/>
      <c r="J72" s="72"/>
      <c r="K72" s="80"/>
      <c r="L72" s="80">
        <v>71</v>
      </c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ht="15.75" customHeight="1">
      <c r="A73" s="80" t="str">
        <f t="array" ref="A73">IFERROR(IF(D73="","",INDEX('2nd Run'!$A:$I,MATCH('Youth 2'!$E73,'2nd Run'!$I:$I,0),1)),"")</f>
        <v/>
      </c>
      <c r="B73" s="196" t="str">
        <f t="array" ref="B73">IFERROR(IF(D73="","",INDEX('2nd Run'!$A:$I,MATCH('Youth 2'!$E73,'2nd Run'!$I:$I,0),2)),"")</f>
        <v/>
      </c>
      <c r="C73" s="196" t="str">
        <f t="array" ref="C73">IFERROR(IF(D73="","",INDEX('2nd Run'!$A:$I,MATCH('Youth 2'!$E73,'2nd Run'!$I:$I,0),3)),"")</f>
        <v/>
      </c>
      <c r="D73" s="82" t="str">
        <f>IFERROR(IF(AND(SMALL('2nd Run'!I:I,L73)&gt;1000,SMALL('2nd Run'!I:I,L73)&lt;3000),"nt",IF(SMALL('2nd Run'!I:I,L73)&gt;3000,"",SMALL('2nd Run'!I:I,L73))),"")</f>
        <v/>
      </c>
      <c r="E73" s="292" t="str">
        <f>IF(D73="nt",IFERROR(SMALL('2nd Run'!I:I,L73),""),IF(D73&gt;3000,"",IFERROR(SMALL('2nd Run'!I:I,L73),"")))</f>
        <v/>
      </c>
      <c r="F73" s="199" t="str">
        <f t="shared" si="0"/>
        <v/>
      </c>
      <c r="G73" s="200" t="str">
        <f t="shared" si="1"/>
        <v/>
      </c>
      <c r="H73" s="201" t="str">
        <f>IFERROR(VLOOKUP(D73,'2nd Run'!$S$36:$U$58,3,FALSE),"")</f>
        <v/>
      </c>
      <c r="I73" s="72"/>
      <c r="J73" s="72"/>
      <c r="K73" s="80"/>
      <c r="L73" s="80">
        <v>72</v>
      </c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ht="15.75" customHeight="1">
      <c r="A74" s="80" t="str">
        <f t="array" ref="A74">IFERROR(IF(D74="","",INDEX('2nd Run'!$A:$I,MATCH('Youth 2'!$E74,'2nd Run'!$I:$I,0),1)),"")</f>
        <v/>
      </c>
      <c r="B74" s="196" t="str">
        <f t="array" ref="B74">IFERROR(IF(D74="","",INDEX('2nd Run'!$A:$I,MATCH('Youth 2'!$E74,'2nd Run'!$I:$I,0),2)),"")</f>
        <v/>
      </c>
      <c r="C74" s="196" t="str">
        <f t="array" ref="C74">IFERROR(IF(D74="","",INDEX('2nd Run'!$A:$I,MATCH('Youth 2'!$E74,'2nd Run'!$I:$I,0),3)),"")</f>
        <v/>
      </c>
      <c r="D74" s="82" t="str">
        <f>IFERROR(IF(AND(SMALL('2nd Run'!I:I,L74)&gt;1000,SMALL('2nd Run'!I:I,L74)&lt;3000),"nt",IF(SMALL('2nd Run'!I:I,L74)&gt;3000,"",SMALL('2nd Run'!I:I,L74))),"")</f>
        <v/>
      </c>
      <c r="E74" s="292" t="str">
        <f>IF(D74="nt",IFERROR(SMALL('2nd Run'!I:I,L74),""),IF(D74&gt;3000,"",IFERROR(SMALL('2nd Run'!I:I,L74),"")))</f>
        <v/>
      </c>
      <c r="F74" s="199" t="str">
        <f t="shared" si="0"/>
        <v/>
      </c>
      <c r="G74" s="200" t="str">
        <f t="shared" si="1"/>
        <v/>
      </c>
      <c r="H74" s="201" t="str">
        <f>IFERROR(VLOOKUP(D74,'2nd Run'!$S$36:$U$58,3,FALSE),"")</f>
        <v/>
      </c>
      <c r="I74" s="72"/>
      <c r="J74" s="72"/>
      <c r="K74" s="80"/>
      <c r="L74" s="80">
        <v>73</v>
      </c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ht="15.75" customHeight="1">
      <c r="A75" s="80" t="str">
        <f t="array" ref="A75">IFERROR(IF(D75="","",INDEX('2nd Run'!$A:$I,MATCH('Youth 2'!$E75,'2nd Run'!$I:$I,0),1)),"")</f>
        <v/>
      </c>
      <c r="B75" s="196" t="str">
        <f t="array" ref="B75">IFERROR(IF(D75="","",INDEX('2nd Run'!$A:$I,MATCH('Youth 2'!$E75,'2nd Run'!$I:$I,0),2)),"")</f>
        <v/>
      </c>
      <c r="C75" s="196" t="str">
        <f t="array" ref="C75">IFERROR(IF(D75="","",INDEX('2nd Run'!$A:$I,MATCH('Youth 2'!$E75,'2nd Run'!$I:$I,0),3)),"")</f>
        <v/>
      </c>
      <c r="D75" s="82" t="str">
        <f>IFERROR(IF(AND(SMALL('2nd Run'!I:I,L75)&gt;1000,SMALL('2nd Run'!I:I,L75)&lt;3000),"nt",IF(SMALL('2nd Run'!I:I,L75)&gt;3000,"",SMALL('2nd Run'!I:I,L75))),"")</f>
        <v/>
      </c>
      <c r="E75" s="292" t="str">
        <f>IF(D75="nt",IFERROR(SMALL('2nd Run'!I:I,L75),""),IF(D75&gt;3000,"",IFERROR(SMALL('2nd Run'!I:I,L75),"")))</f>
        <v/>
      </c>
      <c r="F75" s="199" t="str">
        <f t="shared" si="0"/>
        <v/>
      </c>
      <c r="G75" s="200" t="str">
        <f t="shared" si="1"/>
        <v/>
      </c>
      <c r="H75" s="201" t="str">
        <f>IFERROR(VLOOKUP(D75,'2nd Run'!$S$36:$U$58,3,FALSE),"")</f>
        <v/>
      </c>
      <c r="I75" s="72"/>
      <c r="J75" s="72"/>
      <c r="K75" s="80"/>
      <c r="L75" s="80">
        <v>74</v>
      </c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spans="1:26" ht="15.75" customHeight="1">
      <c r="A76" s="80" t="str">
        <f t="array" ref="A76">IFERROR(IF(D76="","",INDEX('2nd Run'!$A:$I,MATCH('Youth 2'!$E76,'2nd Run'!$I:$I,0),1)),"")</f>
        <v/>
      </c>
      <c r="B76" s="196" t="str">
        <f t="array" ref="B76">IFERROR(IF(D76="","",INDEX('2nd Run'!$A:$I,MATCH('Youth 2'!$E76,'2nd Run'!$I:$I,0),2)),"")</f>
        <v/>
      </c>
      <c r="C76" s="196" t="str">
        <f t="array" ref="C76">IFERROR(IF(D76="","",INDEX('2nd Run'!$A:$I,MATCH('Youth 2'!$E76,'2nd Run'!$I:$I,0),3)),"")</f>
        <v/>
      </c>
      <c r="D76" s="82" t="str">
        <f>IFERROR(IF(AND(SMALL('2nd Run'!I:I,L76)&gt;1000,SMALL('2nd Run'!I:I,L76)&lt;3000),"nt",IF(SMALL('2nd Run'!I:I,L76)&gt;3000,"",SMALL('2nd Run'!I:I,L76))),"")</f>
        <v/>
      </c>
      <c r="E76" s="292" t="str">
        <f>IF(D76="nt",IFERROR(SMALL('2nd Run'!I:I,L76),""),IF(D76&gt;3000,"",IFERROR(SMALL('2nd Run'!I:I,L76),"")))</f>
        <v/>
      </c>
      <c r="F76" s="199" t="str">
        <f t="shared" si="0"/>
        <v/>
      </c>
      <c r="G76" s="200" t="str">
        <f t="shared" si="1"/>
        <v/>
      </c>
      <c r="H76" s="201" t="str">
        <f>IFERROR(VLOOKUP(D76,'2nd Run'!$S$36:$U$58,3,FALSE),"")</f>
        <v/>
      </c>
      <c r="I76" s="72"/>
      <c r="J76" s="72"/>
      <c r="K76" s="80"/>
      <c r="L76" s="80">
        <v>75</v>
      </c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spans="1:26" ht="15.75" customHeight="1">
      <c r="A77" s="80" t="str">
        <f t="array" ref="A77">IFERROR(IF(D77="","",INDEX('2nd Run'!$A:$I,MATCH('Youth 2'!$E77,'2nd Run'!$I:$I,0),1)),"")</f>
        <v/>
      </c>
      <c r="B77" s="196" t="str">
        <f t="array" ref="B77">IFERROR(IF(D77="","",INDEX('2nd Run'!$A:$I,MATCH('Youth 2'!$E77,'2nd Run'!$I:$I,0),2)),"")</f>
        <v/>
      </c>
      <c r="C77" s="196" t="str">
        <f t="array" ref="C77">IFERROR(IF(D77="","",INDEX('2nd Run'!$A:$I,MATCH('Youth 2'!$E77,'2nd Run'!$I:$I,0),3)),"")</f>
        <v/>
      </c>
      <c r="D77" s="82" t="str">
        <f>IFERROR(IF(AND(SMALL('2nd Run'!I:I,L77)&gt;1000,SMALL('2nd Run'!I:I,L77)&lt;3000),"nt",IF(SMALL('2nd Run'!I:I,L77)&gt;3000,"",SMALL('2nd Run'!I:I,L77))),"")</f>
        <v/>
      </c>
      <c r="E77" s="292" t="str">
        <f>IF(D77="nt",IFERROR(SMALL('2nd Run'!I:I,L77),""),IF(D77&gt;3000,"",IFERROR(SMALL('2nd Run'!I:I,L77),"")))</f>
        <v/>
      </c>
      <c r="F77" s="199" t="str">
        <f t="shared" si="0"/>
        <v/>
      </c>
      <c r="G77" s="200" t="str">
        <f t="shared" si="1"/>
        <v/>
      </c>
      <c r="H77" s="201" t="str">
        <f>IFERROR(VLOOKUP(D77,'2nd Run'!$S$36:$U$58,3,FALSE),"")</f>
        <v/>
      </c>
      <c r="I77" s="72"/>
      <c r="J77" s="72"/>
      <c r="K77" s="80"/>
      <c r="L77" s="80">
        <v>76</v>
      </c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spans="1:26" ht="15.75" customHeight="1">
      <c r="A78" s="80" t="str">
        <f t="array" ref="A78">IFERROR(IF(D78="","",INDEX('2nd Run'!$A:$I,MATCH('Youth 2'!$E78,'2nd Run'!$I:$I,0),1)),"")</f>
        <v/>
      </c>
      <c r="B78" s="196" t="str">
        <f t="array" ref="B78">IFERROR(IF(D78="","",INDEX('2nd Run'!$A:$I,MATCH('Youth 2'!$E78,'2nd Run'!$I:$I,0),2)),"")</f>
        <v/>
      </c>
      <c r="C78" s="196" t="str">
        <f t="array" ref="C78">IFERROR(IF(D78="","",INDEX('2nd Run'!$A:$I,MATCH('Youth 2'!$E78,'2nd Run'!$I:$I,0),3)),"")</f>
        <v/>
      </c>
      <c r="D78" s="82" t="str">
        <f>IFERROR(IF(AND(SMALL('2nd Run'!I:I,L78)&gt;1000,SMALL('2nd Run'!I:I,L78)&lt;3000),"nt",IF(SMALL('2nd Run'!I:I,L78)&gt;3000,"",SMALL('2nd Run'!I:I,L78))),"")</f>
        <v/>
      </c>
      <c r="E78" s="292" t="str">
        <f>IF(D78="nt",IFERROR(SMALL('2nd Run'!I:I,L78),""),IF(D78&gt;3000,"",IFERROR(SMALL('2nd Run'!I:I,L78),"")))</f>
        <v/>
      </c>
      <c r="F78" s="199" t="str">
        <f t="shared" si="0"/>
        <v/>
      </c>
      <c r="G78" s="200" t="str">
        <f t="shared" si="1"/>
        <v/>
      </c>
      <c r="H78" s="201" t="str">
        <f>IFERROR(VLOOKUP(D78,'2nd Run'!$S$36:$U$58,3,FALSE),"")</f>
        <v/>
      </c>
      <c r="I78" s="72"/>
      <c r="J78" s="72"/>
      <c r="K78" s="80"/>
      <c r="L78" s="80">
        <v>77</v>
      </c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spans="1:26" ht="15.75" customHeight="1">
      <c r="A79" s="80" t="str">
        <f t="array" ref="A79">IFERROR(IF(D79="","",INDEX('2nd Run'!$A:$I,MATCH('Youth 2'!$E79,'2nd Run'!$I:$I,0),1)),"")</f>
        <v/>
      </c>
      <c r="B79" s="196" t="str">
        <f t="array" ref="B79">IFERROR(IF(D79="","",INDEX('2nd Run'!$A:$I,MATCH('Youth 2'!$E79,'2nd Run'!$I:$I,0),2)),"")</f>
        <v/>
      </c>
      <c r="C79" s="196" t="str">
        <f t="array" ref="C79">IFERROR(IF(D79="","",INDEX('2nd Run'!$A:$I,MATCH('Youth 2'!$E79,'2nd Run'!$I:$I,0),3)),"")</f>
        <v/>
      </c>
      <c r="D79" s="82" t="str">
        <f>IFERROR(IF(AND(SMALL('2nd Run'!I:I,L79)&gt;1000,SMALL('2nd Run'!I:I,L79)&lt;3000),"nt",IF(SMALL('2nd Run'!I:I,L79)&gt;3000,"",SMALL('2nd Run'!I:I,L79))),"")</f>
        <v/>
      </c>
      <c r="E79" s="292" t="str">
        <f>IF(D79="nt",IFERROR(SMALL('2nd Run'!I:I,L79),""),IF(D79&gt;3000,"",IFERROR(SMALL('2nd Run'!I:I,L79),"")))</f>
        <v/>
      </c>
      <c r="F79" s="199" t="str">
        <f t="shared" si="0"/>
        <v/>
      </c>
      <c r="G79" s="200" t="str">
        <f t="shared" si="1"/>
        <v/>
      </c>
      <c r="H79" s="201" t="str">
        <f>IFERROR(VLOOKUP(D79,'2nd Run'!$S$36:$U$58,3,FALSE),"")</f>
        <v/>
      </c>
      <c r="I79" s="72"/>
      <c r="J79" s="72"/>
      <c r="K79" s="80"/>
      <c r="L79" s="80">
        <v>78</v>
      </c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spans="1:26" ht="15.75" customHeight="1">
      <c r="A80" s="80" t="str">
        <f t="array" ref="A80">IFERROR(IF(D80="","",INDEX('2nd Run'!$A:$I,MATCH('Youth 2'!$E80,'2nd Run'!$I:$I,0),1)),"")</f>
        <v/>
      </c>
      <c r="B80" s="196" t="str">
        <f t="array" ref="B80">IFERROR(IF(D80="","",INDEX('2nd Run'!$A:$I,MATCH('Youth 2'!$E80,'2nd Run'!$I:$I,0),2)),"")</f>
        <v/>
      </c>
      <c r="C80" s="196" t="str">
        <f t="array" ref="C80">IFERROR(IF(D80="","",INDEX('2nd Run'!$A:$I,MATCH('Youth 2'!$E80,'2nd Run'!$I:$I,0),3)),"")</f>
        <v/>
      </c>
      <c r="D80" s="82" t="str">
        <f>IFERROR(IF(AND(SMALL('2nd Run'!I:I,L80)&gt;1000,SMALL('2nd Run'!I:I,L80)&lt;3000),"nt",IF(SMALL('2nd Run'!I:I,L80)&gt;3000,"",SMALL('2nd Run'!I:I,L80))),"")</f>
        <v/>
      </c>
      <c r="E80" s="292" t="str">
        <f>IF(D80="nt",IFERROR(SMALL('2nd Run'!I:I,L80),""),IF(D80&gt;3000,"",IFERROR(SMALL('2nd Run'!I:I,L80),"")))</f>
        <v/>
      </c>
      <c r="F80" s="199" t="str">
        <f t="shared" si="0"/>
        <v/>
      </c>
      <c r="G80" s="200" t="str">
        <f t="shared" si="1"/>
        <v/>
      </c>
      <c r="H80" s="201" t="str">
        <f>IFERROR(VLOOKUP(D80,'2nd Run'!$S$36:$U$58,3,FALSE),"")</f>
        <v/>
      </c>
      <c r="I80" s="72"/>
      <c r="J80" s="72"/>
      <c r="K80" s="80"/>
      <c r="L80" s="80">
        <v>79</v>
      </c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spans="1:26" ht="15.75" customHeight="1">
      <c r="A81" s="80" t="str">
        <f t="array" ref="A81">IFERROR(IF(D81="","",INDEX('2nd Run'!$A:$I,MATCH('Youth 2'!$E81,'2nd Run'!$I:$I,0),1)),"")</f>
        <v/>
      </c>
      <c r="B81" s="196" t="str">
        <f t="array" ref="B81">IFERROR(IF(D81="","",INDEX('2nd Run'!$A:$I,MATCH('Youth 2'!$E81,'2nd Run'!$I:$I,0),2)),"")</f>
        <v/>
      </c>
      <c r="C81" s="196" t="str">
        <f t="array" ref="C81">IFERROR(IF(D81="","",INDEX('2nd Run'!$A:$I,MATCH('Youth 2'!$E81,'2nd Run'!$I:$I,0),3)),"")</f>
        <v/>
      </c>
      <c r="D81" s="82" t="str">
        <f>IFERROR(IF(AND(SMALL('2nd Run'!I:I,L81)&gt;1000,SMALL('2nd Run'!I:I,L81)&lt;3000),"nt",IF(SMALL('2nd Run'!I:I,L81)&gt;3000,"",SMALL('2nd Run'!I:I,L81))),"")</f>
        <v/>
      </c>
      <c r="E81" s="292" t="str">
        <f>IF(D81="nt",IFERROR(SMALL('2nd Run'!I:I,L81),""),IF(D81&gt;3000,"",IFERROR(SMALL('2nd Run'!I:I,L81),"")))</f>
        <v/>
      </c>
      <c r="F81" s="199" t="str">
        <f t="shared" si="0"/>
        <v/>
      </c>
      <c r="G81" s="200" t="str">
        <f t="shared" si="1"/>
        <v/>
      </c>
      <c r="H81" s="201" t="str">
        <f>IFERROR(VLOOKUP(D81,'2nd Run'!$S$36:$U$58,3,FALSE),"")</f>
        <v/>
      </c>
      <c r="I81" s="72"/>
      <c r="J81" s="72"/>
      <c r="K81" s="80"/>
      <c r="L81" s="80">
        <v>80</v>
      </c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spans="1:26" ht="15.75" customHeight="1">
      <c r="A82" s="80" t="str">
        <f t="array" ref="A82">IFERROR(IF(D82="","",INDEX('2nd Run'!$A:$I,MATCH('Youth 2'!$E82,'2nd Run'!$I:$I,0),1)),"")</f>
        <v/>
      </c>
      <c r="B82" s="196" t="str">
        <f t="array" ref="B82">IFERROR(IF(D82="","",INDEX('2nd Run'!$A:$I,MATCH('Youth 2'!$E82,'2nd Run'!$I:$I,0),2)),"")</f>
        <v/>
      </c>
      <c r="C82" s="196" t="str">
        <f t="array" ref="C82">IFERROR(IF(D82="","",INDEX('2nd Run'!$A:$I,MATCH('Youth 2'!$E82,'2nd Run'!$I:$I,0),3)),"")</f>
        <v/>
      </c>
      <c r="D82" s="82" t="str">
        <f>IFERROR(IF(AND(SMALL('2nd Run'!I:I,L82)&gt;1000,SMALL('2nd Run'!I:I,L82)&lt;3000),"nt",IF(SMALL('2nd Run'!I:I,L82)&gt;3000,"",SMALL('2nd Run'!I:I,L82))),"")</f>
        <v/>
      </c>
      <c r="E82" s="292" t="str">
        <f>IF(D82="nt",IFERROR(SMALL('2nd Run'!I:I,L82),""),IF(D82&gt;3000,"",IFERROR(SMALL('2nd Run'!I:I,L82),"")))</f>
        <v/>
      </c>
      <c r="F82" s="199" t="str">
        <f t="shared" si="0"/>
        <v/>
      </c>
      <c r="G82" s="200" t="str">
        <f t="shared" si="1"/>
        <v/>
      </c>
      <c r="H82" s="201" t="str">
        <f>IFERROR(VLOOKUP(D82,'2nd Run'!$S$36:$U$58,3,FALSE),"")</f>
        <v/>
      </c>
      <c r="I82" s="72"/>
      <c r="J82" s="72"/>
      <c r="K82" s="80"/>
      <c r="L82" s="80">
        <v>81</v>
      </c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spans="1:26" ht="15.75" customHeight="1">
      <c r="A83" s="80" t="str">
        <f t="array" ref="A83">IFERROR(IF(D83="","",INDEX('2nd Run'!$A:$I,MATCH('Youth 2'!$E83,'2nd Run'!$I:$I,0),1)),"")</f>
        <v/>
      </c>
      <c r="B83" s="196" t="str">
        <f t="array" ref="B83">IFERROR(IF(D83="","",INDEX('2nd Run'!$A:$I,MATCH('Youth 2'!$E83,'2nd Run'!$I:$I,0),2)),"")</f>
        <v/>
      </c>
      <c r="C83" s="196" t="str">
        <f t="array" ref="C83">IFERROR(IF(D83="","",INDEX('2nd Run'!$A:$I,MATCH('Youth 2'!$E83,'2nd Run'!$I:$I,0),3)),"")</f>
        <v/>
      </c>
      <c r="D83" s="82" t="str">
        <f>IFERROR(IF(AND(SMALL('2nd Run'!I:I,L83)&gt;1000,SMALL('2nd Run'!I:I,L83)&lt;3000),"nt",IF(SMALL('2nd Run'!I:I,L83)&gt;3000,"",SMALL('2nd Run'!I:I,L83))),"")</f>
        <v/>
      </c>
      <c r="E83" s="292" t="str">
        <f>IF(D83="nt",IFERROR(SMALL('2nd Run'!I:I,L83),""),IF(D83&gt;3000,"",IFERROR(SMALL('2nd Run'!I:I,L83),"")))</f>
        <v/>
      </c>
      <c r="F83" s="199" t="str">
        <f t="shared" si="0"/>
        <v/>
      </c>
      <c r="G83" s="200" t="str">
        <f t="shared" si="1"/>
        <v/>
      </c>
      <c r="H83" s="201" t="str">
        <f>IFERROR(VLOOKUP(D83,'2nd Run'!$S$36:$U$58,3,FALSE),"")</f>
        <v/>
      </c>
      <c r="I83" s="72"/>
      <c r="J83" s="72"/>
      <c r="K83" s="80"/>
      <c r="L83" s="80">
        <v>82</v>
      </c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spans="1:26" ht="15.75" customHeight="1">
      <c r="A84" s="80" t="str">
        <f t="array" ref="A84">IFERROR(IF(D84="","",INDEX('2nd Run'!$A:$I,MATCH('Youth 2'!$E84,'2nd Run'!$I:$I,0),1)),"")</f>
        <v/>
      </c>
      <c r="B84" s="196" t="str">
        <f t="array" ref="B84">IFERROR(IF(D84="","",INDEX('2nd Run'!$A:$I,MATCH('Youth 2'!$E84,'2nd Run'!$I:$I,0),2)),"")</f>
        <v/>
      </c>
      <c r="C84" s="196" t="str">
        <f t="array" ref="C84">IFERROR(IF(D84="","",INDEX('2nd Run'!$A:$I,MATCH('Youth 2'!$E84,'2nd Run'!$I:$I,0),3)),"")</f>
        <v/>
      </c>
      <c r="D84" s="82" t="str">
        <f>IFERROR(IF(AND(SMALL('2nd Run'!I:I,L84)&gt;1000,SMALL('2nd Run'!I:I,L84)&lt;3000),"nt",IF(SMALL('2nd Run'!I:I,L84)&gt;3000,"",SMALL('2nd Run'!I:I,L84))),"")</f>
        <v/>
      </c>
      <c r="E84" s="292" t="str">
        <f>IF(D84="nt",IFERROR(SMALL('2nd Run'!I:I,L84),""),IF(D84&gt;3000,"",IFERROR(SMALL('2nd Run'!I:I,L84),"")))</f>
        <v/>
      </c>
      <c r="F84" s="199" t="str">
        <f t="shared" si="0"/>
        <v/>
      </c>
      <c r="G84" s="200" t="str">
        <f t="shared" si="1"/>
        <v/>
      </c>
      <c r="H84" s="201" t="str">
        <f>IFERROR(VLOOKUP(D84,'2nd Run'!$S$36:$U$58,3,FALSE),"")</f>
        <v/>
      </c>
      <c r="I84" s="72"/>
      <c r="J84" s="72"/>
      <c r="K84" s="80"/>
      <c r="L84" s="80">
        <v>83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spans="1:26" ht="15.75" customHeight="1">
      <c r="A85" s="80" t="str">
        <f t="array" ref="A85">IFERROR(IF(D85="","",INDEX('2nd Run'!$A:$I,MATCH('Youth 2'!$E85,'2nd Run'!$I:$I,0),1)),"")</f>
        <v/>
      </c>
      <c r="B85" s="196" t="str">
        <f t="array" ref="B85">IFERROR(IF(D85="","",INDEX('2nd Run'!$A:$I,MATCH('Youth 2'!$E85,'2nd Run'!$I:$I,0),2)),"")</f>
        <v/>
      </c>
      <c r="C85" s="196" t="str">
        <f t="array" ref="C85">IFERROR(IF(D85="","",INDEX('2nd Run'!$A:$I,MATCH('Youth 2'!$E85,'2nd Run'!$I:$I,0),3)),"")</f>
        <v/>
      </c>
      <c r="D85" s="82" t="str">
        <f>IFERROR(IF(AND(SMALL('2nd Run'!I:I,L85)&gt;1000,SMALL('2nd Run'!I:I,L85)&lt;3000),"nt",IF(SMALL('2nd Run'!I:I,L85)&gt;3000,"",SMALL('2nd Run'!I:I,L85))),"")</f>
        <v/>
      </c>
      <c r="E85" s="292" t="str">
        <f>IF(D85="nt",IFERROR(SMALL('2nd Run'!I:I,L85),""),IF(D85&gt;3000,"",IFERROR(SMALL('2nd Run'!I:I,L85),"")))</f>
        <v/>
      </c>
      <c r="F85" s="199" t="str">
        <f t="shared" si="0"/>
        <v/>
      </c>
      <c r="G85" s="200" t="str">
        <f t="shared" si="1"/>
        <v/>
      </c>
      <c r="H85" s="201" t="str">
        <f>IFERROR(VLOOKUP(D85,'2nd Run'!$S$36:$U$58,3,FALSE),"")</f>
        <v/>
      </c>
      <c r="I85" s="72"/>
      <c r="J85" s="72"/>
      <c r="K85" s="80"/>
      <c r="L85" s="80">
        <v>84</v>
      </c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spans="1:26" ht="15.75" customHeight="1">
      <c r="A86" s="80" t="str">
        <f t="array" ref="A86">IFERROR(IF(D86="","",INDEX('2nd Run'!$A:$I,MATCH('Youth 2'!$E86,'2nd Run'!$I:$I,0),1)),"")</f>
        <v/>
      </c>
      <c r="B86" s="196" t="str">
        <f t="array" ref="B86">IFERROR(IF(D86="","",INDEX('2nd Run'!$A:$I,MATCH('Youth 2'!$E86,'2nd Run'!$I:$I,0),2)),"")</f>
        <v/>
      </c>
      <c r="C86" s="196" t="str">
        <f t="array" ref="C86">IFERROR(IF(D86="","",INDEX('2nd Run'!$A:$I,MATCH('Youth 2'!$E86,'2nd Run'!$I:$I,0),3)),"")</f>
        <v/>
      </c>
      <c r="D86" s="82" t="str">
        <f>IFERROR(IF(AND(SMALL('2nd Run'!I:I,L86)&gt;1000,SMALL('2nd Run'!I:I,L86)&lt;3000),"nt",IF(SMALL('2nd Run'!I:I,L86)&gt;3000,"",SMALL('2nd Run'!I:I,L86))),"")</f>
        <v/>
      </c>
      <c r="E86" s="292" t="str">
        <f>IF(D86="nt",IFERROR(SMALL('2nd Run'!I:I,L86),""),IF(D86&gt;3000,"",IFERROR(SMALL('2nd Run'!I:I,L86),"")))</f>
        <v/>
      </c>
      <c r="F86" s="199" t="str">
        <f t="shared" si="0"/>
        <v/>
      </c>
      <c r="G86" s="200" t="str">
        <f t="shared" si="1"/>
        <v/>
      </c>
      <c r="H86" s="201" t="str">
        <f>IFERROR(VLOOKUP(D86,'2nd Run'!$S$36:$U$58,3,FALSE),"")</f>
        <v/>
      </c>
      <c r="I86" s="72"/>
      <c r="J86" s="72"/>
      <c r="K86" s="80"/>
      <c r="L86" s="80">
        <v>85</v>
      </c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 spans="1:26" ht="15.75" customHeight="1">
      <c r="A87" s="80" t="str">
        <f t="array" ref="A87">IFERROR(IF(D87="","",INDEX('2nd Run'!$A:$I,MATCH('Youth 2'!$E87,'2nd Run'!$I:$I,0),1)),"")</f>
        <v/>
      </c>
      <c r="B87" s="196" t="str">
        <f t="array" ref="B87">IFERROR(IF(D87="","",INDEX('2nd Run'!$A:$I,MATCH('Youth 2'!$E87,'2nd Run'!$I:$I,0),2)),"")</f>
        <v/>
      </c>
      <c r="C87" s="196" t="str">
        <f t="array" ref="C87">IFERROR(IF(D87="","",INDEX('2nd Run'!$A:$I,MATCH('Youth 2'!$E87,'2nd Run'!$I:$I,0),3)),"")</f>
        <v/>
      </c>
      <c r="D87" s="82" t="str">
        <f>IFERROR(IF(AND(SMALL('2nd Run'!I:I,L87)&gt;1000,SMALL('2nd Run'!I:I,L87)&lt;3000),"nt",IF(SMALL('2nd Run'!I:I,L87)&gt;3000,"",SMALL('2nd Run'!I:I,L87))),"")</f>
        <v/>
      </c>
      <c r="E87" s="292" t="str">
        <f>IF(D87="nt",IFERROR(SMALL('2nd Run'!I:I,L87),""),IF(D87&gt;3000,"",IFERROR(SMALL('2nd Run'!I:I,L87),"")))</f>
        <v/>
      </c>
      <c r="F87" s="199" t="str">
        <f t="shared" si="0"/>
        <v/>
      </c>
      <c r="G87" s="200" t="str">
        <f t="shared" si="1"/>
        <v/>
      </c>
      <c r="H87" s="201" t="str">
        <f>IFERROR(VLOOKUP(D87,'2nd Run'!$S$36:$U$58,3,FALSE),"")</f>
        <v/>
      </c>
      <c r="I87" s="72"/>
      <c r="J87" s="72"/>
      <c r="K87" s="80"/>
      <c r="L87" s="80">
        <v>86</v>
      </c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 spans="1:26" ht="15.75" customHeight="1">
      <c r="A88" s="80" t="str">
        <f t="array" ref="A88">IFERROR(IF(D88="","",INDEX('2nd Run'!$A:$I,MATCH('Youth 2'!$E88,'2nd Run'!$I:$I,0),1)),"")</f>
        <v/>
      </c>
      <c r="B88" s="196" t="str">
        <f t="array" ref="B88">IFERROR(IF(D88="","",INDEX('2nd Run'!$A:$I,MATCH('Youth 2'!$E88,'2nd Run'!$I:$I,0),2)),"")</f>
        <v/>
      </c>
      <c r="C88" s="196" t="str">
        <f t="array" ref="C88">IFERROR(IF(D88="","",INDEX('2nd Run'!$A:$I,MATCH('Youth 2'!$E88,'2nd Run'!$I:$I,0),3)),"")</f>
        <v/>
      </c>
      <c r="D88" s="82" t="str">
        <f>IFERROR(IF(AND(SMALL('2nd Run'!I:I,L88)&gt;1000,SMALL('2nd Run'!I:I,L88)&lt;3000),"nt",IF(SMALL('2nd Run'!I:I,L88)&gt;3000,"",SMALL('2nd Run'!I:I,L88))),"")</f>
        <v/>
      </c>
      <c r="E88" s="292" t="str">
        <f>IF(D88="nt",IFERROR(SMALL('2nd Run'!I:I,L88),""),IF(D88&gt;3000,"",IFERROR(SMALL('2nd Run'!I:I,L88),"")))</f>
        <v/>
      </c>
      <c r="F88" s="199" t="str">
        <f t="shared" si="0"/>
        <v/>
      </c>
      <c r="G88" s="200" t="str">
        <f t="shared" si="1"/>
        <v/>
      </c>
      <c r="H88" s="201" t="str">
        <f>IFERROR(VLOOKUP(D88,'2nd Run'!$S$36:$U$58,3,FALSE),"")</f>
        <v/>
      </c>
      <c r="I88" s="72"/>
      <c r="J88" s="72"/>
      <c r="K88" s="80"/>
      <c r="L88" s="80">
        <v>87</v>
      </c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 spans="1:26" ht="15.75" customHeight="1">
      <c r="A89" s="80" t="str">
        <f t="array" ref="A89">IFERROR(IF(D89="","",INDEX('2nd Run'!$A:$I,MATCH('Youth 2'!$E89,'2nd Run'!$I:$I,0),1)),"")</f>
        <v/>
      </c>
      <c r="B89" s="196" t="str">
        <f t="array" ref="B89">IFERROR(IF(D89="","",INDEX('2nd Run'!$A:$I,MATCH('Youth 2'!$E89,'2nd Run'!$I:$I,0),2)),"")</f>
        <v/>
      </c>
      <c r="C89" s="196" t="str">
        <f t="array" ref="C89">IFERROR(IF(D89="","",INDEX('2nd Run'!$A:$I,MATCH('Youth 2'!$E89,'2nd Run'!$I:$I,0),3)),"")</f>
        <v/>
      </c>
      <c r="D89" s="82" t="str">
        <f>IFERROR(IF(AND(SMALL('2nd Run'!I:I,L89)&gt;1000,SMALL('2nd Run'!I:I,L89)&lt;3000),"nt",IF(SMALL('2nd Run'!I:I,L89)&gt;3000,"",SMALL('2nd Run'!I:I,L89))),"")</f>
        <v/>
      </c>
      <c r="E89" s="292" t="str">
        <f>IF(D89="nt",IFERROR(SMALL('2nd Run'!I:I,L89),""),IF(D89&gt;3000,"",IFERROR(SMALL('2nd Run'!I:I,L89),"")))</f>
        <v/>
      </c>
      <c r="F89" s="199" t="str">
        <f t="shared" si="0"/>
        <v/>
      </c>
      <c r="G89" s="200" t="str">
        <f t="shared" si="1"/>
        <v/>
      </c>
      <c r="H89" s="201" t="str">
        <f>IFERROR(VLOOKUP(D89,'2nd Run'!$S$36:$U$58,3,FALSE),"")</f>
        <v/>
      </c>
      <c r="I89" s="72"/>
      <c r="J89" s="72"/>
      <c r="K89" s="80"/>
      <c r="L89" s="80">
        <v>88</v>
      </c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 spans="1:26" ht="15.75" customHeight="1">
      <c r="A90" s="80" t="str">
        <f t="array" ref="A90">IFERROR(IF(D90="","",INDEX('2nd Run'!$A:$I,MATCH('Youth 2'!$E90,'2nd Run'!$I:$I,0),1)),"")</f>
        <v/>
      </c>
      <c r="B90" s="196" t="str">
        <f t="array" ref="B90">IFERROR(IF(D90="","",INDEX('2nd Run'!$A:$I,MATCH('Youth 2'!$E90,'2nd Run'!$I:$I,0),2)),"")</f>
        <v/>
      </c>
      <c r="C90" s="196" t="str">
        <f t="array" ref="C90">IFERROR(IF(D90="","",INDEX('2nd Run'!$A:$I,MATCH('Youth 2'!$E90,'2nd Run'!$I:$I,0),3)),"")</f>
        <v/>
      </c>
      <c r="D90" s="82" t="str">
        <f>IFERROR(IF(AND(SMALL('2nd Run'!I:I,L90)&gt;1000,SMALL('2nd Run'!I:I,L90)&lt;3000),"nt",IF(SMALL('2nd Run'!I:I,L90)&gt;3000,"",SMALL('2nd Run'!I:I,L90))),"")</f>
        <v/>
      </c>
      <c r="E90" s="292" t="str">
        <f>IF(D90="nt",IFERROR(SMALL('2nd Run'!I:I,L90),""),IF(D90&gt;3000,"",IFERROR(SMALL('2nd Run'!I:I,L90),"")))</f>
        <v/>
      </c>
      <c r="F90" s="199" t="str">
        <f t="shared" si="0"/>
        <v/>
      </c>
      <c r="G90" s="200" t="str">
        <f t="shared" si="1"/>
        <v/>
      </c>
      <c r="H90" s="201" t="str">
        <f>IFERROR(VLOOKUP(D90,'2nd Run'!$S$36:$U$58,3,FALSE),"")</f>
        <v/>
      </c>
      <c r="I90" s="72"/>
      <c r="J90" s="72"/>
      <c r="K90" s="80"/>
      <c r="L90" s="80">
        <v>89</v>
      </c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 spans="1:26" ht="15.75" customHeight="1">
      <c r="A91" s="80" t="str">
        <f t="array" ref="A91">IFERROR(IF(D91="","",INDEX('2nd Run'!$A:$I,MATCH('Youth 2'!$E91,'2nd Run'!$I:$I,0),1)),"")</f>
        <v/>
      </c>
      <c r="B91" s="196" t="str">
        <f t="array" ref="B91">IFERROR(IF(D91="","",INDEX('2nd Run'!$A:$I,MATCH('Youth 2'!$E91,'2nd Run'!$I:$I,0),2)),"")</f>
        <v/>
      </c>
      <c r="C91" s="196" t="str">
        <f t="array" ref="C91">IFERROR(IF(D91="","",INDEX('2nd Run'!$A:$I,MATCH('Youth 2'!$E91,'2nd Run'!$I:$I,0),3)),"")</f>
        <v/>
      </c>
      <c r="D91" s="82" t="str">
        <f>IFERROR(IF(AND(SMALL('2nd Run'!I:I,L91)&gt;1000,SMALL('2nd Run'!I:I,L91)&lt;3000),"nt",IF(SMALL('2nd Run'!I:I,L91)&gt;3000,"",SMALL('2nd Run'!I:I,L91))),"")</f>
        <v/>
      </c>
      <c r="E91" s="292" t="str">
        <f>IF(D91="nt",IFERROR(SMALL('2nd Run'!I:I,L91),""),IF(D91&gt;3000,"",IFERROR(SMALL('2nd Run'!I:I,L91),"")))</f>
        <v/>
      </c>
      <c r="F91" s="199" t="str">
        <f t="shared" si="0"/>
        <v/>
      </c>
      <c r="G91" s="200" t="str">
        <f t="shared" si="1"/>
        <v/>
      </c>
      <c r="H91" s="201" t="str">
        <f>IFERROR(VLOOKUP(D91,'2nd Run'!$S$36:$U$58,3,FALSE),"")</f>
        <v/>
      </c>
      <c r="I91" s="72"/>
      <c r="J91" s="72"/>
      <c r="K91" s="80"/>
      <c r="L91" s="80">
        <v>90</v>
      </c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 spans="1:26" ht="15.75" customHeight="1">
      <c r="A92" s="80" t="str">
        <f t="array" ref="A92">IFERROR(IF(D92="","",INDEX('2nd Run'!$A:$I,MATCH('Youth 2'!$E92,'2nd Run'!$I:$I,0),1)),"")</f>
        <v/>
      </c>
      <c r="B92" s="196" t="str">
        <f t="array" ref="B92">IFERROR(IF(D92="","",INDEX('2nd Run'!$A:$I,MATCH('Youth 2'!$E92,'2nd Run'!$I:$I,0),2)),"")</f>
        <v/>
      </c>
      <c r="C92" s="196" t="str">
        <f t="array" ref="C92">IFERROR(IF(D92="","",INDEX('2nd Run'!$A:$I,MATCH('Youth 2'!$E92,'2nd Run'!$I:$I,0),3)),"")</f>
        <v/>
      </c>
      <c r="D92" s="82" t="str">
        <f>IFERROR(IF(AND(SMALL('2nd Run'!I:I,L92)&gt;1000,SMALL('2nd Run'!I:I,L92)&lt;3000),"nt",IF(SMALL('2nd Run'!I:I,L92)&gt;3000,"",SMALL('2nd Run'!I:I,L92))),"")</f>
        <v/>
      </c>
      <c r="E92" s="292" t="str">
        <f>IF(D92="nt",IFERROR(SMALL('2nd Run'!I:I,L92),""),IF(D92&gt;3000,"",IFERROR(SMALL('2nd Run'!I:I,L92),"")))</f>
        <v/>
      </c>
      <c r="F92" s="199" t="str">
        <f t="shared" si="0"/>
        <v/>
      </c>
      <c r="G92" s="200" t="str">
        <f t="shared" si="1"/>
        <v/>
      </c>
      <c r="H92" s="201" t="str">
        <f>IFERROR(VLOOKUP(D92,'2nd Run'!$S$36:$U$58,3,FALSE),"")</f>
        <v/>
      </c>
      <c r="I92" s="72"/>
      <c r="J92" s="72"/>
      <c r="K92" s="80"/>
      <c r="L92" s="80">
        <v>91</v>
      </c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 spans="1:26" ht="15.75" customHeight="1">
      <c r="A93" s="80" t="str">
        <f t="array" ref="A93">IFERROR(IF(D93="","",INDEX('2nd Run'!$A:$I,MATCH('Youth 2'!$E93,'2nd Run'!$I:$I,0),1)),"")</f>
        <v/>
      </c>
      <c r="B93" s="196" t="str">
        <f t="array" ref="B93">IFERROR(IF(D93="","",INDEX('2nd Run'!$A:$I,MATCH('Youth 2'!$E93,'2nd Run'!$I:$I,0),2)),"")</f>
        <v/>
      </c>
      <c r="C93" s="196" t="str">
        <f t="array" ref="C93">IFERROR(IF(D93="","",INDEX('2nd Run'!$A:$I,MATCH('Youth 2'!$E93,'2nd Run'!$I:$I,0),3)),"")</f>
        <v/>
      </c>
      <c r="D93" s="82" t="str">
        <f>IFERROR(IF(AND(SMALL('2nd Run'!I:I,L93)&gt;1000,SMALL('2nd Run'!I:I,L93)&lt;3000),"nt",IF(SMALL('2nd Run'!I:I,L93)&gt;3000,"",SMALL('2nd Run'!I:I,L93))),"")</f>
        <v/>
      </c>
      <c r="E93" s="292" t="str">
        <f>IF(D93="nt",IFERROR(SMALL('2nd Run'!I:I,L93),""),IF(D93&gt;3000,"",IFERROR(SMALL('2nd Run'!I:I,L93),"")))</f>
        <v/>
      </c>
      <c r="F93" s="199" t="str">
        <f t="shared" si="0"/>
        <v/>
      </c>
      <c r="G93" s="200" t="str">
        <f t="shared" si="1"/>
        <v/>
      </c>
      <c r="H93" s="201" t="str">
        <f>IFERROR(VLOOKUP(D93,'2nd Run'!$S$36:$U$58,3,FALSE),"")</f>
        <v/>
      </c>
      <c r="I93" s="72"/>
      <c r="J93" s="72"/>
      <c r="K93" s="80"/>
      <c r="L93" s="80">
        <v>92</v>
      </c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 spans="1:26" ht="15.75" customHeight="1">
      <c r="A94" s="80" t="str">
        <f t="array" ref="A94">IFERROR(IF(D94="","",INDEX('2nd Run'!$A:$I,MATCH('Youth 2'!$E94,'2nd Run'!$I:$I,0),1)),"")</f>
        <v/>
      </c>
      <c r="B94" s="196" t="str">
        <f t="array" ref="B94">IFERROR(IF(D94="","",INDEX('2nd Run'!$A:$I,MATCH('Youth 2'!$E94,'2nd Run'!$I:$I,0),2)),"")</f>
        <v/>
      </c>
      <c r="C94" s="196" t="str">
        <f t="array" ref="C94">IFERROR(IF(D94="","",INDEX('2nd Run'!$A:$I,MATCH('Youth 2'!$E94,'2nd Run'!$I:$I,0),3)),"")</f>
        <v/>
      </c>
      <c r="D94" s="82" t="str">
        <f>IFERROR(IF(AND(SMALL('2nd Run'!I:I,L94)&gt;1000,SMALL('2nd Run'!I:I,L94)&lt;3000),"nt",IF(SMALL('2nd Run'!I:I,L94)&gt;3000,"",SMALL('2nd Run'!I:I,L94))),"")</f>
        <v/>
      </c>
      <c r="E94" s="292" t="str">
        <f>IF(D94="nt",IFERROR(SMALL('2nd Run'!I:I,L94),""),IF(D94&gt;3000,"",IFERROR(SMALL('2nd Run'!I:I,L94),"")))</f>
        <v/>
      </c>
      <c r="F94" s="199" t="str">
        <f t="shared" si="0"/>
        <v/>
      </c>
      <c r="G94" s="200" t="str">
        <f t="shared" si="1"/>
        <v/>
      </c>
      <c r="H94" s="201" t="str">
        <f>IFERROR(VLOOKUP(D94,'2nd Run'!$S$36:$U$58,3,FALSE),"")</f>
        <v/>
      </c>
      <c r="I94" s="72"/>
      <c r="J94" s="72"/>
      <c r="K94" s="80"/>
      <c r="L94" s="80">
        <v>93</v>
      </c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 spans="1:26" ht="15.75" customHeight="1">
      <c r="A95" s="80" t="str">
        <f t="array" ref="A95">IFERROR(IF(D95="","",INDEX('2nd Run'!$A:$I,MATCH('Youth 2'!$E95,'2nd Run'!$I:$I,0),1)),"")</f>
        <v/>
      </c>
      <c r="B95" s="196" t="str">
        <f t="array" ref="B95">IFERROR(IF(D95="","",INDEX('2nd Run'!$A:$I,MATCH('Youth 2'!$E95,'2nd Run'!$I:$I,0),2)),"")</f>
        <v/>
      </c>
      <c r="C95" s="196" t="str">
        <f t="array" ref="C95">IFERROR(IF(D95="","",INDEX('2nd Run'!$A:$I,MATCH('Youth 2'!$E95,'2nd Run'!$I:$I,0),3)),"")</f>
        <v/>
      </c>
      <c r="D95" s="82" t="str">
        <f>IFERROR(IF(AND(SMALL('2nd Run'!I:I,L95)&gt;1000,SMALL('2nd Run'!I:I,L95)&lt;3000),"nt",IF(SMALL('2nd Run'!I:I,L95)&gt;3000,"",SMALL('2nd Run'!I:I,L95))),"")</f>
        <v/>
      </c>
      <c r="E95" s="292" t="str">
        <f>IF(D95="nt",IFERROR(SMALL('2nd Run'!I:I,L95),""),IF(D95&gt;3000,"",IFERROR(SMALL('2nd Run'!I:I,L95),"")))</f>
        <v/>
      </c>
      <c r="F95" s="199" t="str">
        <f t="shared" si="0"/>
        <v/>
      </c>
      <c r="G95" s="200" t="str">
        <f t="shared" si="1"/>
        <v/>
      </c>
      <c r="H95" s="201" t="str">
        <f>IFERROR(VLOOKUP(D95,'2nd Run'!$S$36:$U$58,3,FALSE),"")</f>
        <v/>
      </c>
      <c r="I95" s="72"/>
      <c r="J95" s="72"/>
      <c r="K95" s="80"/>
      <c r="L95" s="80">
        <v>94</v>
      </c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 spans="1:26" ht="15.75" customHeight="1">
      <c r="A96" s="80" t="str">
        <f t="array" ref="A96">IFERROR(IF(D96="","",INDEX('2nd Run'!$A:$I,MATCH('Youth 2'!$E96,'2nd Run'!$I:$I,0),1)),"")</f>
        <v/>
      </c>
      <c r="B96" s="196" t="str">
        <f t="array" ref="B96">IFERROR(IF(D96="","",INDEX('2nd Run'!$A:$I,MATCH('Youth 2'!$E96,'2nd Run'!$I:$I,0),2)),"")</f>
        <v/>
      </c>
      <c r="C96" s="196" t="str">
        <f t="array" ref="C96">IFERROR(IF(D96="","",INDEX('2nd Run'!$A:$I,MATCH('Youth 2'!$E96,'2nd Run'!$I:$I,0),3)),"")</f>
        <v/>
      </c>
      <c r="D96" s="82" t="str">
        <f>IFERROR(IF(AND(SMALL('2nd Run'!I:I,L96)&gt;1000,SMALL('2nd Run'!I:I,L96)&lt;3000),"nt",IF(SMALL('2nd Run'!I:I,L96)&gt;3000,"",SMALL('2nd Run'!I:I,L96))),"")</f>
        <v/>
      </c>
      <c r="E96" s="292" t="str">
        <f>IF(D96="nt",IFERROR(SMALL('2nd Run'!I:I,L96),""),IF(D96&gt;3000,"",IFERROR(SMALL('2nd Run'!I:I,L96),"")))</f>
        <v/>
      </c>
      <c r="F96" s="199" t="str">
        <f t="shared" si="0"/>
        <v/>
      </c>
      <c r="G96" s="200" t="str">
        <f t="shared" si="1"/>
        <v/>
      </c>
      <c r="H96" s="201" t="str">
        <f>IFERROR(VLOOKUP(D96,'2nd Run'!$S$36:$U$58,3,FALSE),"")</f>
        <v/>
      </c>
      <c r="I96" s="72"/>
      <c r="J96" s="72"/>
      <c r="K96" s="80"/>
      <c r="L96" s="80">
        <v>95</v>
      </c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 spans="1:26" ht="15.75" customHeight="1">
      <c r="A97" s="80" t="str">
        <f t="array" ref="A97">IFERROR(IF(D97="","",INDEX('2nd Run'!$A:$I,MATCH('Youth 2'!$E97,'2nd Run'!$I:$I,0),1)),"")</f>
        <v/>
      </c>
      <c r="B97" s="196" t="str">
        <f t="array" ref="B97">IFERROR(IF(D97="","",INDEX('2nd Run'!$A:$I,MATCH('Youth 2'!$E97,'2nd Run'!$I:$I,0),2)),"")</f>
        <v/>
      </c>
      <c r="C97" s="196" t="str">
        <f t="array" ref="C97">IFERROR(IF(D97="","",INDEX('2nd Run'!$A:$I,MATCH('Youth 2'!$E97,'2nd Run'!$I:$I,0),3)),"")</f>
        <v/>
      </c>
      <c r="D97" s="82" t="str">
        <f>IFERROR(IF(AND(SMALL('2nd Run'!I:I,L97)&gt;1000,SMALL('2nd Run'!I:I,L97)&lt;3000),"nt",IF(SMALL('2nd Run'!I:I,L97)&gt;3000,"",SMALL('2nd Run'!I:I,L97))),"")</f>
        <v/>
      </c>
      <c r="E97" s="292" t="str">
        <f>IF(D97="nt",IFERROR(SMALL('2nd Run'!I:I,L97),""),IF(D97&gt;3000,"",IFERROR(SMALL('2nd Run'!I:I,L97),"")))</f>
        <v/>
      </c>
      <c r="F97" s="199" t="str">
        <f t="shared" si="0"/>
        <v/>
      </c>
      <c r="G97" s="200" t="str">
        <f t="shared" si="1"/>
        <v/>
      </c>
      <c r="H97" s="201" t="str">
        <f>IFERROR(VLOOKUP(D97,'2nd Run'!$S$36:$U$58,3,FALSE),"")</f>
        <v/>
      </c>
      <c r="I97" s="72"/>
      <c r="J97" s="72"/>
      <c r="K97" s="80"/>
      <c r="L97" s="80">
        <v>96</v>
      </c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 spans="1:26" ht="15.75" customHeight="1">
      <c r="A98" s="80" t="str">
        <f t="array" ref="A98">IFERROR(IF(D98="","",INDEX('2nd Run'!$A:$I,MATCH('Youth 2'!$E98,'2nd Run'!$I:$I,0),1)),"")</f>
        <v/>
      </c>
      <c r="B98" s="196" t="str">
        <f t="array" ref="B98">IFERROR(IF(D98="","",INDEX('2nd Run'!$A:$I,MATCH('Youth 2'!$E98,'2nd Run'!$I:$I,0),2)),"")</f>
        <v/>
      </c>
      <c r="C98" s="196" t="str">
        <f t="array" ref="C98">IFERROR(IF(D98="","",INDEX('2nd Run'!$A:$I,MATCH('Youth 2'!$E98,'2nd Run'!$I:$I,0),3)),"")</f>
        <v/>
      </c>
      <c r="D98" s="82" t="str">
        <f>IFERROR(IF(AND(SMALL('2nd Run'!I:I,L98)&gt;1000,SMALL('2nd Run'!I:I,L98)&lt;3000),"nt",IF(SMALL('2nd Run'!I:I,L98)&gt;3000,"",SMALL('2nd Run'!I:I,L98))),"")</f>
        <v/>
      </c>
      <c r="E98" s="292" t="str">
        <f>IF(D98="nt",IFERROR(SMALL('2nd Run'!I:I,L98),""),IF(D98&gt;3000,"",IFERROR(SMALL('2nd Run'!I:I,L98),"")))</f>
        <v/>
      </c>
      <c r="F98" s="199" t="str">
        <f t="shared" si="0"/>
        <v/>
      </c>
      <c r="G98" s="200" t="str">
        <f t="shared" si="1"/>
        <v/>
      </c>
      <c r="H98" s="201" t="str">
        <f>IFERROR(VLOOKUP(D98,'2nd Run'!$S$36:$U$58,3,FALSE),"")</f>
        <v/>
      </c>
      <c r="I98" s="72"/>
      <c r="J98" s="72"/>
      <c r="K98" s="80"/>
      <c r="L98" s="80">
        <v>97</v>
      </c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 spans="1:26" ht="15.75" customHeight="1">
      <c r="A99" s="80" t="str">
        <f t="array" ref="A99">IFERROR(IF(D99="","",INDEX('2nd Run'!$A:$I,MATCH('Youth 2'!$E99,'2nd Run'!$I:$I,0),1)),"")</f>
        <v/>
      </c>
      <c r="B99" s="196" t="str">
        <f t="array" ref="B99">IFERROR(IF(D99="","",INDEX('2nd Run'!$A:$I,MATCH('Youth 2'!$E99,'2nd Run'!$I:$I,0),2)),"")</f>
        <v/>
      </c>
      <c r="C99" s="196" t="str">
        <f t="array" ref="C99">IFERROR(IF(D99="","",INDEX('2nd Run'!$A:$I,MATCH('Youth 2'!$E99,'2nd Run'!$I:$I,0),3)),"")</f>
        <v/>
      </c>
      <c r="D99" s="82" t="str">
        <f>IFERROR(IF(AND(SMALL('2nd Run'!I:I,L99)&gt;1000,SMALL('2nd Run'!I:I,L99)&lt;3000),"nt",IF(SMALL('2nd Run'!I:I,L99)&gt;3000,"",SMALL('2nd Run'!I:I,L99))),"")</f>
        <v/>
      </c>
      <c r="E99" s="292" t="str">
        <f>IF(D99="nt",IFERROR(SMALL('2nd Run'!I:I,L99),""),IF(D99&gt;3000,"",IFERROR(SMALL('2nd Run'!I:I,L99),"")))</f>
        <v/>
      </c>
      <c r="F99" s="199" t="str">
        <f t="shared" si="0"/>
        <v/>
      </c>
      <c r="G99" s="200" t="str">
        <f t="shared" si="1"/>
        <v/>
      </c>
      <c r="H99" s="201" t="str">
        <f>IFERROR(VLOOKUP(D99,'2nd Run'!$S$36:$U$58,3,FALSE),"")</f>
        <v/>
      </c>
      <c r="I99" s="72"/>
      <c r="J99" s="72"/>
      <c r="K99" s="80"/>
      <c r="L99" s="80">
        <v>98</v>
      </c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 spans="1:26" ht="15.75" customHeight="1">
      <c r="A100" s="80" t="str">
        <f t="array" ref="A100">IFERROR(IF(D100="","",INDEX('2nd Run'!$A:$I,MATCH('Youth 2'!$E100,'2nd Run'!$I:$I,0),1)),"")</f>
        <v/>
      </c>
      <c r="B100" s="196" t="str">
        <f t="array" ref="B100">IFERROR(IF(D100="","",INDEX('2nd Run'!$A:$I,MATCH('Youth 2'!$E100,'2nd Run'!$I:$I,0),2)),"")</f>
        <v/>
      </c>
      <c r="C100" s="196" t="str">
        <f t="array" ref="C100">IFERROR(IF(D100="","",INDEX('2nd Run'!$A:$I,MATCH('Youth 2'!$E100,'2nd Run'!$I:$I,0),3)),"")</f>
        <v/>
      </c>
      <c r="D100" s="82" t="str">
        <f>IFERROR(IF(AND(SMALL('2nd Run'!I:I,L100)&gt;1000,SMALL('2nd Run'!I:I,L100)&lt;3000),"nt",IF(SMALL('2nd Run'!I:I,L100)&gt;3000,"",SMALL('2nd Run'!I:I,L100))),"")</f>
        <v/>
      </c>
      <c r="E100" s="292" t="str">
        <f>IF(D100="nt",IFERROR(SMALL('2nd Run'!I:I,L100),""),IF(D100&gt;3000,"",IFERROR(SMALL('2nd Run'!I:I,L100),"")))</f>
        <v/>
      </c>
      <c r="F100" s="199" t="str">
        <f t="shared" si="0"/>
        <v/>
      </c>
      <c r="G100" s="200" t="str">
        <f t="shared" si="1"/>
        <v/>
      </c>
      <c r="H100" s="201" t="str">
        <f>IFERROR(VLOOKUP(D100,'2nd Run'!$S$36:$U$58,3,FALSE),"")</f>
        <v/>
      </c>
      <c r="I100" s="72"/>
      <c r="J100" s="72"/>
      <c r="K100" s="80"/>
      <c r="L100" s="80">
        <v>99</v>
      </c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 spans="1:26" ht="15.75" customHeight="1">
      <c r="A101" s="80" t="str">
        <f t="array" ref="A101">IFERROR(IF(D101="","",INDEX('2nd Run'!$A:$I,MATCH('Youth 2'!$E101,'2nd Run'!$I:$I,0),1)),"")</f>
        <v/>
      </c>
      <c r="B101" s="196" t="str">
        <f t="array" ref="B101">IFERROR(IF(D101="","",INDEX('2nd Run'!$A:$I,MATCH('Youth 2'!$E101,'2nd Run'!$I:$I,0),2)),"")</f>
        <v/>
      </c>
      <c r="C101" s="196" t="str">
        <f t="array" ref="C101">IFERROR(IF(D101="","",INDEX('2nd Run'!$A:$I,MATCH('Youth 2'!$E101,'2nd Run'!$I:$I,0),3)),"")</f>
        <v/>
      </c>
      <c r="D101" s="82" t="str">
        <f>IFERROR(IF(AND(SMALL('2nd Run'!I:I,L101)&gt;1000,SMALL('2nd Run'!I:I,L101)&lt;3000),"nt",IF(SMALL('2nd Run'!I:I,L101)&gt;3000,"",SMALL('2nd Run'!I:I,L101))),"")</f>
        <v/>
      </c>
      <c r="E101" s="292" t="str">
        <f>IF(D101="nt",IFERROR(SMALL('2nd Run'!I:I,L101),""),IF(D101&gt;3000,"",IFERROR(SMALL('2nd Run'!I:I,L101),"")))</f>
        <v/>
      </c>
      <c r="F101" s="199" t="str">
        <f t="shared" si="0"/>
        <v/>
      </c>
      <c r="G101" s="200" t="str">
        <f t="shared" si="1"/>
        <v/>
      </c>
      <c r="H101" s="201" t="str">
        <f>IFERROR(VLOOKUP(D101,'2nd Run'!$S$36:$U$58,3,FALSE),"")</f>
        <v/>
      </c>
      <c r="I101" s="72"/>
      <c r="J101" s="72"/>
      <c r="K101" s="80"/>
      <c r="L101" s="80">
        <v>100</v>
      </c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 spans="1:26" ht="15.75" customHeight="1">
      <c r="A102" s="80" t="str">
        <f t="array" ref="A102">IFERROR(IF(D102="","",INDEX('2nd Run'!$A:$I,MATCH('Youth 2'!$E102,'2nd Run'!$I:$I,0),1)),"")</f>
        <v/>
      </c>
      <c r="B102" s="196" t="str">
        <f t="array" ref="B102">IFERROR(IF(D102="","",INDEX('2nd Run'!$A:$I,MATCH('Youth 2'!$E102,'2nd Run'!$I:$I,0),2)),"")</f>
        <v/>
      </c>
      <c r="C102" s="196" t="str">
        <f t="array" ref="C102">IFERROR(IF(D102="","",INDEX('2nd Run'!$A:$I,MATCH('Youth 2'!$E102,'2nd Run'!$I:$I,0),3)),"")</f>
        <v/>
      </c>
      <c r="D102" s="82" t="str">
        <f>IFERROR(IF(AND(SMALL('2nd Run'!I:I,L102)&gt;1000,SMALL('2nd Run'!I:I,L102)&lt;3000),"nt",IF(SMALL('2nd Run'!I:I,L102)&gt;3000,"",SMALL('2nd Run'!I:I,L102))),"")</f>
        <v/>
      </c>
      <c r="E102" s="292" t="str">
        <f>IF(D102="nt",IFERROR(SMALL('2nd Run'!I:I,L102),""),IF(D102&gt;3000,"",IFERROR(SMALL('2nd Run'!I:I,L102),"")))</f>
        <v/>
      </c>
      <c r="F102" s="199" t="str">
        <f t="shared" si="0"/>
        <v/>
      </c>
      <c r="G102" s="200" t="str">
        <f t="shared" si="1"/>
        <v/>
      </c>
      <c r="H102" s="201" t="str">
        <f>IFERROR(VLOOKUP(D102,'2nd Run'!$S$36:$U$58,3,FALSE),"")</f>
        <v/>
      </c>
      <c r="I102" s="72"/>
      <c r="J102" s="72"/>
      <c r="K102" s="80"/>
      <c r="L102" s="80">
        <v>101</v>
      </c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 spans="1:26" ht="15.75" customHeight="1">
      <c r="A103" s="80" t="str">
        <f t="array" ref="A103">IFERROR(IF(D103="","",INDEX('2nd Run'!$A:$I,MATCH('Youth 2'!$E103,'2nd Run'!$I:$I,0),1)),"")</f>
        <v/>
      </c>
      <c r="B103" s="196" t="str">
        <f t="array" ref="B103">IFERROR(IF(D103="","",INDEX('2nd Run'!$A:$I,MATCH('Youth 2'!$E103,'2nd Run'!$I:$I,0),2)),"")</f>
        <v/>
      </c>
      <c r="C103" s="196" t="str">
        <f t="array" ref="C103">IFERROR(IF(D103="","",INDEX('2nd Run'!$A:$I,MATCH('Youth 2'!$E103,'2nd Run'!$I:$I,0),3)),"")</f>
        <v/>
      </c>
      <c r="D103" s="82" t="str">
        <f>IFERROR(IF(AND(SMALL('2nd Run'!I:I,L103)&gt;1000,SMALL('2nd Run'!I:I,L103)&lt;3000),"nt",IF(SMALL('2nd Run'!I:I,L103)&gt;3000,"",SMALL('2nd Run'!I:I,L103))),"")</f>
        <v/>
      </c>
      <c r="E103" s="292" t="str">
        <f>IF(D103="nt",IFERROR(SMALL('2nd Run'!I:I,L103),""),IF(D103&gt;3000,"",IFERROR(SMALL('2nd Run'!I:I,L103),"")))</f>
        <v/>
      </c>
      <c r="F103" s="199" t="str">
        <f t="shared" si="0"/>
        <v/>
      </c>
      <c r="G103" s="200" t="str">
        <f t="shared" si="1"/>
        <v/>
      </c>
      <c r="H103" s="201" t="str">
        <f>IFERROR(VLOOKUP(D103,'2nd Run'!$S$36:$U$58,3,FALSE),"")</f>
        <v/>
      </c>
      <c r="I103" s="72"/>
      <c r="J103" s="72"/>
      <c r="K103" s="80"/>
      <c r="L103" s="80">
        <v>102</v>
      </c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 spans="1:26" ht="15.75" customHeight="1">
      <c r="A104" s="80" t="str">
        <f t="array" ref="A104">IFERROR(IF(D104="","",INDEX('2nd Run'!$A:$I,MATCH('Youth 2'!$E104,'2nd Run'!$I:$I,0),1)),"")</f>
        <v/>
      </c>
      <c r="B104" s="196" t="str">
        <f t="array" ref="B104">IFERROR(IF(D104="","",INDEX('2nd Run'!$A:$I,MATCH('Youth 2'!$E104,'2nd Run'!$I:$I,0),2)),"")</f>
        <v/>
      </c>
      <c r="C104" s="196" t="str">
        <f t="array" ref="C104">IFERROR(IF(D104="","",INDEX('2nd Run'!$A:$I,MATCH('Youth 2'!$E104,'2nd Run'!$I:$I,0),3)),"")</f>
        <v/>
      </c>
      <c r="D104" s="82" t="str">
        <f>IFERROR(IF(AND(SMALL('2nd Run'!I:I,L104)&gt;1000,SMALL('2nd Run'!I:I,L104)&lt;3000),"nt",IF(SMALL('2nd Run'!I:I,L104)&gt;3000,"",SMALL('2nd Run'!I:I,L104))),"")</f>
        <v/>
      </c>
      <c r="E104" s="292" t="str">
        <f>IF(D104="nt",IFERROR(SMALL('2nd Run'!I:I,L104),""),IF(D104&gt;3000,"",IFERROR(SMALL('2nd Run'!I:I,L104),"")))</f>
        <v/>
      </c>
      <c r="F104" s="199" t="str">
        <f t="shared" si="0"/>
        <v/>
      </c>
      <c r="G104" s="200" t="str">
        <f t="shared" si="1"/>
        <v/>
      </c>
      <c r="H104" s="201" t="str">
        <f>IFERROR(VLOOKUP(D104,'2nd Run'!$S$36:$U$58,3,FALSE),"")</f>
        <v/>
      </c>
      <c r="I104" s="72"/>
      <c r="J104" s="72"/>
      <c r="K104" s="80"/>
      <c r="L104" s="80">
        <v>103</v>
      </c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 spans="1:26" ht="15.75" customHeight="1">
      <c r="A105" s="80" t="str">
        <f t="array" ref="A105">IFERROR(IF(D105="","",INDEX('2nd Run'!$A:$I,MATCH('Youth 2'!$E105,'2nd Run'!$I:$I,0),1)),"")</f>
        <v/>
      </c>
      <c r="B105" s="196" t="str">
        <f t="array" ref="B105">IFERROR(IF(D105="","",INDEX('2nd Run'!$A:$I,MATCH('Youth 2'!$E105,'2nd Run'!$I:$I,0),2)),"")</f>
        <v/>
      </c>
      <c r="C105" s="196" t="str">
        <f t="array" ref="C105">IFERROR(IF(D105="","",INDEX('2nd Run'!$A:$I,MATCH('Youth 2'!$E105,'2nd Run'!$I:$I,0),3)),"")</f>
        <v/>
      </c>
      <c r="D105" s="82" t="str">
        <f>IFERROR(IF(AND(SMALL('2nd Run'!I:I,L105)&gt;1000,SMALL('2nd Run'!I:I,L105)&lt;3000),"nt",IF(SMALL('2nd Run'!I:I,L105)&gt;3000,"",SMALL('2nd Run'!I:I,L105))),"")</f>
        <v/>
      </c>
      <c r="E105" s="292" t="str">
        <f>IF(D105="nt",IFERROR(SMALL('2nd Run'!I:I,L105),""),IF(D105&gt;3000,"",IFERROR(SMALL('2nd Run'!I:I,L105),"")))</f>
        <v/>
      </c>
      <c r="F105" s="199" t="str">
        <f t="shared" si="0"/>
        <v/>
      </c>
      <c r="G105" s="200" t="str">
        <f t="shared" si="1"/>
        <v/>
      </c>
      <c r="H105" s="201" t="str">
        <f>IFERROR(VLOOKUP(D105,'2nd Run'!$S$36:$U$58,3,FALSE),"")</f>
        <v/>
      </c>
      <c r="I105" s="72"/>
      <c r="J105" s="72"/>
      <c r="K105" s="80"/>
      <c r="L105" s="80">
        <v>104</v>
      </c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 spans="1:26" ht="15.75" customHeight="1">
      <c r="A106" s="80" t="str">
        <f t="array" ref="A106">IFERROR(IF(D106="","",INDEX('2nd Run'!$A:$I,MATCH('Youth 2'!$E106,'2nd Run'!$I:$I,0),1)),"")</f>
        <v/>
      </c>
      <c r="B106" s="196" t="str">
        <f t="array" ref="B106">IFERROR(IF(D106="","",INDEX('2nd Run'!$A:$I,MATCH('Youth 2'!$E106,'2nd Run'!$I:$I,0),2)),"")</f>
        <v/>
      </c>
      <c r="C106" s="196" t="str">
        <f t="array" ref="C106">IFERROR(IF(D106="","",INDEX('2nd Run'!$A:$I,MATCH('Youth 2'!$E106,'2nd Run'!$I:$I,0),3)),"")</f>
        <v/>
      </c>
      <c r="D106" s="82" t="str">
        <f>IFERROR(IF(AND(SMALL('2nd Run'!I:I,L106)&gt;1000,SMALL('2nd Run'!I:I,L106)&lt;3000),"nt",IF(SMALL('2nd Run'!I:I,L106)&gt;3000,"",SMALL('2nd Run'!I:I,L106))),"")</f>
        <v/>
      </c>
      <c r="E106" s="292" t="str">
        <f>IF(D106="nt",IFERROR(SMALL('2nd Run'!I:I,L106),""),IF(D106&gt;3000,"",IFERROR(SMALL('2nd Run'!I:I,L106),"")))</f>
        <v/>
      </c>
      <c r="F106" s="199" t="str">
        <f t="shared" si="0"/>
        <v/>
      </c>
      <c r="G106" s="200" t="str">
        <f t="shared" si="1"/>
        <v/>
      </c>
      <c r="H106" s="201" t="str">
        <f>IFERROR(VLOOKUP(D106,'2nd Run'!$S$36:$U$58,3,FALSE),"")</f>
        <v/>
      </c>
      <c r="I106" s="72"/>
      <c r="J106" s="72"/>
      <c r="K106" s="80"/>
      <c r="L106" s="80">
        <v>105</v>
      </c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 spans="1:26" ht="15.75" customHeight="1">
      <c r="A107" s="80" t="str">
        <f t="array" ref="A107">IFERROR(IF(D107="","",INDEX('2nd Run'!$A:$I,MATCH('Youth 2'!$E107,'2nd Run'!$I:$I,0),1)),"")</f>
        <v/>
      </c>
      <c r="B107" s="196" t="str">
        <f t="array" ref="B107">IFERROR(IF(D107="","",INDEX('2nd Run'!$A:$I,MATCH('Youth 2'!$E107,'2nd Run'!$I:$I,0),2)),"")</f>
        <v/>
      </c>
      <c r="C107" s="196" t="str">
        <f t="array" ref="C107">IFERROR(IF(D107="","",INDEX('2nd Run'!$A:$I,MATCH('Youth 2'!$E107,'2nd Run'!$I:$I,0),3)),"")</f>
        <v/>
      </c>
      <c r="D107" s="82" t="str">
        <f>IFERROR(IF(AND(SMALL('2nd Run'!I:I,L107)&gt;1000,SMALL('2nd Run'!I:I,L107)&lt;3000),"nt",IF(SMALL('2nd Run'!I:I,L107)&gt;3000,"",SMALL('2nd Run'!I:I,L107))),"")</f>
        <v/>
      </c>
      <c r="E107" s="292" t="str">
        <f>IF(D107="nt",IFERROR(SMALL('2nd Run'!I:I,L107),""),IF(D107&gt;3000,"",IFERROR(SMALL('2nd Run'!I:I,L107),"")))</f>
        <v/>
      </c>
      <c r="F107" s="199" t="str">
        <f t="shared" si="0"/>
        <v/>
      </c>
      <c r="G107" s="200" t="str">
        <f t="shared" si="1"/>
        <v/>
      </c>
      <c r="H107" s="201" t="str">
        <f>IFERROR(VLOOKUP(D107,'2nd Run'!$S$36:$U$58,3,FALSE),"")</f>
        <v/>
      </c>
      <c r="I107" s="72"/>
      <c r="J107" s="72"/>
      <c r="K107" s="80"/>
      <c r="L107" s="80">
        <v>106</v>
      </c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 spans="1:26" ht="15.75" customHeight="1">
      <c r="A108" s="80" t="str">
        <f t="array" ref="A108">IFERROR(IF(D108="","",INDEX('2nd Run'!$A:$I,MATCH('Youth 2'!$E108,'2nd Run'!$I:$I,0),1)),"")</f>
        <v/>
      </c>
      <c r="B108" s="196" t="str">
        <f t="array" ref="B108">IFERROR(IF(D108="","",INDEX('2nd Run'!$A:$I,MATCH('Youth 2'!$E108,'2nd Run'!$I:$I,0),2)),"")</f>
        <v/>
      </c>
      <c r="C108" s="196" t="str">
        <f t="array" ref="C108">IFERROR(IF(D108="","",INDEX('2nd Run'!$A:$I,MATCH('Youth 2'!$E108,'2nd Run'!$I:$I,0),3)),"")</f>
        <v/>
      </c>
      <c r="D108" s="82" t="str">
        <f>IFERROR(IF(AND(SMALL('2nd Run'!I:I,L108)&gt;1000,SMALL('2nd Run'!I:I,L108)&lt;3000),"nt",IF(SMALL('2nd Run'!I:I,L108)&gt;3000,"",SMALL('2nd Run'!I:I,L108))),"")</f>
        <v/>
      </c>
      <c r="E108" s="292" t="str">
        <f>IF(D108="nt",IFERROR(SMALL('2nd Run'!I:I,L108),""),IF(D108&gt;3000,"",IFERROR(SMALL('2nd Run'!I:I,L108),"")))</f>
        <v/>
      </c>
      <c r="F108" s="199" t="str">
        <f t="shared" si="0"/>
        <v/>
      </c>
      <c r="G108" s="200" t="str">
        <f t="shared" si="1"/>
        <v/>
      </c>
      <c r="H108" s="201" t="str">
        <f>IFERROR(VLOOKUP(D108,'2nd Run'!$S$36:$U$58,3,FALSE),"")</f>
        <v/>
      </c>
      <c r="I108" s="72"/>
      <c r="J108" s="72"/>
      <c r="K108" s="80"/>
      <c r="L108" s="80">
        <v>107</v>
      </c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 spans="1:26" ht="15.75" customHeight="1">
      <c r="A109" s="80" t="str">
        <f t="array" ref="A109">IFERROR(IF(D109="","",INDEX('2nd Run'!$A:$I,MATCH('Youth 2'!$E109,'2nd Run'!$I:$I,0),1)),"")</f>
        <v/>
      </c>
      <c r="B109" s="196" t="str">
        <f t="array" ref="B109">IFERROR(IF(D109="","",INDEX('2nd Run'!$A:$I,MATCH('Youth 2'!$E109,'2nd Run'!$I:$I,0),2)),"")</f>
        <v/>
      </c>
      <c r="C109" s="196" t="str">
        <f t="array" ref="C109">IFERROR(IF(D109="","",INDEX('2nd Run'!$A:$I,MATCH('Youth 2'!$E109,'2nd Run'!$I:$I,0),3)),"")</f>
        <v/>
      </c>
      <c r="D109" s="82" t="str">
        <f>IFERROR(IF(AND(SMALL('2nd Run'!I:I,L109)&gt;1000,SMALL('2nd Run'!I:I,L109)&lt;3000),"nt",IF(SMALL('2nd Run'!I:I,L109)&gt;3000,"",SMALL('2nd Run'!I:I,L109))),"")</f>
        <v/>
      </c>
      <c r="E109" s="292" t="str">
        <f>IF(D109="nt",IFERROR(SMALL('2nd Run'!I:I,L109),""),IF(D109&gt;3000,"",IFERROR(SMALL('2nd Run'!I:I,L109),"")))</f>
        <v/>
      </c>
      <c r="F109" s="199" t="str">
        <f t="shared" si="0"/>
        <v/>
      </c>
      <c r="G109" s="200" t="str">
        <f t="shared" si="1"/>
        <v/>
      </c>
      <c r="H109" s="201" t="str">
        <f>IFERROR(VLOOKUP(D109,'2nd Run'!$S$36:$U$58,3,FALSE),"")</f>
        <v/>
      </c>
      <c r="I109" s="72"/>
      <c r="J109" s="72"/>
      <c r="K109" s="80"/>
      <c r="L109" s="80">
        <v>108</v>
      </c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 spans="1:26" ht="15.75" customHeight="1">
      <c r="A110" s="80" t="str">
        <f t="array" ref="A110">IFERROR(IF(D110="","",INDEX('2nd Run'!$A:$I,MATCH('Youth 2'!$E110,'2nd Run'!$I:$I,0),1)),"")</f>
        <v/>
      </c>
      <c r="B110" s="196" t="str">
        <f t="array" ref="B110">IFERROR(IF(D110="","",INDEX('2nd Run'!$A:$I,MATCH('Youth 2'!$E110,'2nd Run'!$I:$I,0),2)),"")</f>
        <v/>
      </c>
      <c r="C110" s="196" t="str">
        <f t="array" ref="C110">IFERROR(IF(D110="","",INDEX('2nd Run'!$A:$I,MATCH('Youth 2'!$E110,'2nd Run'!$I:$I,0),3)),"")</f>
        <v/>
      </c>
      <c r="D110" s="82" t="str">
        <f>IFERROR(IF(AND(SMALL('2nd Run'!I:I,L110)&gt;1000,SMALL('2nd Run'!I:I,L110)&lt;3000),"nt",IF(SMALL('2nd Run'!I:I,L110)&gt;3000,"",SMALL('2nd Run'!I:I,L110))),"")</f>
        <v/>
      </c>
      <c r="E110" s="292" t="str">
        <f>IF(D110="nt",IFERROR(SMALL('2nd Run'!I:I,L110),""),IF(D110&gt;3000,"",IFERROR(SMALL('2nd Run'!I:I,L110),"")))</f>
        <v/>
      </c>
      <c r="F110" s="199" t="str">
        <f t="shared" si="0"/>
        <v/>
      </c>
      <c r="G110" s="200" t="str">
        <f t="shared" si="1"/>
        <v/>
      </c>
      <c r="H110" s="201" t="str">
        <f>IFERROR(VLOOKUP(D110,'2nd Run'!$S$36:$U$58,3,FALSE),"")</f>
        <v/>
      </c>
      <c r="I110" s="72"/>
      <c r="J110" s="72"/>
      <c r="K110" s="80"/>
      <c r="L110" s="80">
        <v>109</v>
      </c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 spans="1:26" ht="15.75" customHeight="1">
      <c r="A111" s="80" t="str">
        <f t="array" ref="A111">IFERROR(IF(D111="","",INDEX('2nd Run'!$A:$I,MATCH('Youth 2'!$E111,'2nd Run'!$I:$I,0),1)),"")</f>
        <v/>
      </c>
      <c r="B111" s="196" t="str">
        <f t="array" ref="B111">IFERROR(IF(D111="","",INDEX('2nd Run'!$A:$I,MATCH('Youth 2'!$E111,'2nd Run'!$I:$I,0),2)),"")</f>
        <v/>
      </c>
      <c r="C111" s="196" t="str">
        <f t="array" ref="C111">IFERROR(IF(D111="","",INDEX('2nd Run'!$A:$I,MATCH('Youth 2'!$E111,'2nd Run'!$I:$I,0),3)),"")</f>
        <v/>
      </c>
      <c r="D111" s="82" t="str">
        <f>IFERROR(IF(AND(SMALL('2nd Run'!I:I,L111)&gt;1000,SMALL('2nd Run'!I:I,L111)&lt;3000),"nt",IF(SMALL('2nd Run'!I:I,L111)&gt;3000,"",SMALL('2nd Run'!I:I,L111))),"")</f>
        <v/>
      </c>
      <c r="E111" s="292" t="str">
        <f>IF(D111="nt",IFERROR(SMALL('2nd Run'!I:I,L111),""),IF(D111&gt;3000,"",IFERROR(SMALL('2nd Run'!I:I,L111),"")))</f>
        <v/>
      </c>
      <c r="F111" s="199" t="str">
        <f t="shared" si="0"/>
        <v/>
      </c>
      <c r="G111" s="200" t="str">
        <f t="shared" si="1"/>
        <v/>
      </c>
      <c r="H111" s="201" t="str">
        <f>IFERROR(VLOOKUP(D111,'2nd Run'!$S$36:$U$58,3,FALSE),"")</f>
        <v/>
      </c>
      <c r="I111" s="72"/>
      <c r="J111" s="72"/>
      <c r="K111" s="80"/>
      <c r="L111" s="80">
        <v>110</v>
      </c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 spans="1:26" ht="15.75" customHeight="1">
      <c r="A112" s="80" t="str">
        <f t="array" ref="A112">IFERROR(IF(D112="","",INDEX('2nd Run'!$A:$I,MATCH('Youth 2'!$E112,'2nd Run'!$I:$I,0),1)),"")</f>
        <v/>
      </c>
      <c r="B112" s="196" t="str">
        <f t="array" ref="B112">IFERROR(IF(D112="","",INDEX('2nd Run'!$A:$I,MATCH('Youth 2'!$E112,'2nd Run'!$I:$I,0),2)),"")</f>
        <v/>
      </c>
      <c r="C112" s="196" t="str">
        <f t="array" ref="C112">IFERROR(IF(D112="","",INDEX('2nd Run'!$A:$I,MATCH('Youth 2'!$E112,'2nd Run'!$I:$I,0),3)),"")</f>
        <v/>
      </c>
      <c r="D112" s="82" t="str">
        <f>IFERROR(IF(AND(SMALL('2nd Run'!I:I,L112)&gt;1000,SMALL('2nd Run'!I:I,L112)&lt;3000),"nt",IF(SMALL('2nd Run'!I:I,L112)&gt;3000,"",SMALL('2nd Run'!I:I,L112))),"")</f>
        <v/>
      </c>
      <c r="E112" s="292" t="str">
        <f>IF(D112="nt",IFERROR(SMALL('2nd Run'!I:I,L112),""),IF(D112&gt;3000,"",IFERROR(SMALL('2nd Run'!I:I,L112),"")))</f>
        <v/>
      </c>
      <c r="F112" s="199" t="str">
        <f t="shared" si="0"/>
        <v/>
      </c>
      <c r="G112" s="200" t="str">
        <f t="shared" si="1"/>
        <v/>
      </c>
      <c r="H112" s="201" t="str">
        <f>IFERROR(VLOOKUP(D112,'2nd Run'!$S$36:$U$58,3,FALSE),"")</f>
        <v/>
      </c>
      <c r="I112" s="72"/>
      <c r="J112" s="72"/>
      <c r="K112" s="80"/>
      <c r="L112" s="80">
        <v>111</v>
      </c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spans="1:26" ht="15.75" customHeight="1">
      <c r="A113" s="80" t="str">
        <f t="array" ref="A113">IFERROR(IF(D113="","",INDEX('2nd Run'!$A:$I,MATCH('Youth 2'!$E113,'2nd Run'!$I:$I,0),1)),"")</f>
        <v/>
      </c>
      <c r="B113" s="196" t="str">
        <f t="array" ref="B113">IFERROR(IF(D113="","",INDEX('2nd Run'!$A:$I,MATCH('Youth 2'!$E113,'2nd Run'!$I:$I,0),2)),"")</f>
        <v/>
      </c>
      <c r="C113" s="196" t="str">
        <f t="array" ref="C113">IFERROR(IF(D113="","",INDEX('2nd Run'!$A:$I,MATCH('Youth 2'!$E113,'2nd Run'!$I:$I,0),3)),"")</f>
        <v/>
      </c>
      <c r="D113" s="82" t="str">
        <f>IFERROR(IF(AND(SMALL('2nd Run'!I:I,L113)&gt;1000,SMALL('2nd Run'!I:I,L113)&lt;3000),"nt",IF(SMALL('2nd Run'!I:I,L113)&gt;3000,"",SMALL('2nd Run'!I:I,L113))),"")</f>
        <v/>
      </c>
      <c r="E113" s="292" t="str">
        <f>IF(D113="nt",IFERROR(SMALL('2nd Run'!I:I,L113),""),IF(D113&gt;3000,"",IFERROR(SMALL('2nd Run'!I:I,L113),"")))</f>
        <v/>
      </c>
      <c r="F113" s="199" t="str">
        <f t="shared" si="0"/>
        <v/>
      </c>
      <c r="G113" s="200" t="str">
        <f t="shared" si="1"/>
        <v/>
      </c>
      <c r="H113" s="201" t="str">
        <f>IFERROR(VLOOKUP(D113,'2nd Run'!$S$36:$U$58,3,FALSE),"")</f>
        <v/>
      </c>
      <c r="I113" s="72"/>
      <c r="J113" s="72"/>
      <c r="K113" s="80"/>
      <c r="L113" s="80">
        <v>112</v>
      </c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spans="1:26" ht="15.75" customHeight="1">
      <c r="A114" s="80" t="str">
        <f t="array" ref="A114">IFERROR(IF(D114="","",INDEX('2nd Run'!$A:$I,MATCH('Youth 2'!$E114,'2nd Run'!$I:$I,0),1)),"")</f>
        <v/>
      </c>
      <c r="B114" s="196" t="str">
        <f t="array" ref="B114">IFERROR(IF(D114="","",INDEX('2nd Run'!$A:$I,MATCH('Youth 2'!$E114,'2nd Run'!$I:$I,0),2)),"")</f>
        <v/>
      </c>
      <c r="C114" s="196" t="str">
        <f t="array" ref="C114">IFERROR(IF(D114="","",INDEX('2nd Run'!$A:$I,MATCH('Youth 2'!$E114,'2nd Run'!$I:$I,0),3)),"")</f>
        <v/>
      </c>
      <c r="D114" s="82" t="str">
        <f>IFERROR(IF(AND(SMALL('2nd Run'!I:I,L114)&gt;1000,SMALL('2nd Run'!I:I,L114)&lt;3000),"nt",IF(SMALL('2nd Run'!I:I,L114)&gt;3000,"",SMALL('2nd Run'!I:I,L114))),"")</f>
        <v/>
      </c>
      <c r="E114" s="292" t="str">
        <f>IF(D114="nt",IFERROR(SMALL('2nd Run'!I:I,L114),""),IF(D114&gt;3000,"",IFERROR(SMALL('2nd Run'!I:I,L114),"")))</f>
        <v/>
      </c>
      <c r="F114" s="199" t="str">
        <f t="shared" si="0"/>
        <v/>
      </c>
      <c r="G114" s="200" t="str">
        <f t="shared" si="1"/>
        <v/>
      </c>
      <c r="H114" s="201" t="str">
        <f>IFERROR(VLOOKUP(D114,'2nd Run'!$S$36:$U$58,3,FALSE),"")</f>
        <v/>
      </c>
      <c r="I114" s="72"/>
      <c r="J114" s="72"/>
      <c r="K114" s="80"/>
      <c r="L114" s="80">
        <v>113</v>
      </c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spans="1:26" ht="15.75" customHeight="1">
      <c r="A115" s="80" t="str">
        <f t="array" ref="A115">IFERROR(IF(D115="","",INDEX('2nd Run'!$A:$I,MATCH('Youth 2'!$E115,'2nd Run'!$I:$I,0),1)),"")</f>
        <v/>
      </c>
      <c r="B115" s="196" t="str">
        <f t="array" ref="B115">IFERROR(IF(D115="","",INDEX('2nd Run'!$A:$I,MATCH('Youth 2'!$E115,'2nd Run'!$I:$I,0),2)),"")</f>
        <v/>
      </c>
      <c r="C115" s="196" t="str">
        <f t="array" ref="C115">IFERROR(IF(D115="","",INDEX('2nd Run'!$A:$I,MATCH('Youth 2'!$E115,'2nd Run'!$I:$I,0),3)),"")</f>
        <v/>
      </c>
      <c r="D115" s="82" t="str">
        <f>IFERROR(IF(AND(SMALL('2nd Run'!I:I,L115)&gt;1000,SMALL('2nd Run'!I:I,L115)&lt;3000),"nt",IF(SMALL('2nd Run'!I:I,L115)&gt;3000,"",SMALL('2nd Run'!I:I,L115))),"")</f>
        <v/>
      </c>
      <c r="E115" s="292" t="str">
        <f>IF(D115="nt",IFERROR(SMALL('2nd Run'!I:I,L115),""),IF(D115&gt;3000,"",IFERROR(SMALL('2nd Run'!I:I,L115),"")))</f>
        <v/>
      </c>
      <c r="F115" s="199" t="str">
        <f t="shared" si="0"/>
        <v/>
      </c>
      <c r="G115" s="200" t="str">
        <f t="shared" si="1"/>
        <v/>
      </c>
      <c r="H115" s="201" t="str">
        <f>IFERROR(VLOOKUP(D115,'2nd Run'!$S$36:$U$58,3,FALSE),"")</f>
        <v/>
      </c>
      <c r="I115" s="72"/>
      <c r="J115" s="72"/>
      <c r="K115" s="80"/>
      <c r="L115" s="80">
        <v>114</v>
      </c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spans="1:26" ht="15.75" customHeight="1">
      <c r="A116" s="80" t="str">
        <f t="array" ref="A116">IFERROR(IF(D116="","",INDEX('2nd Run'!$A:$I,MATCH('Youth 2'!$E116,'2nd Run'!$I:$I,0),1)),"")</f>
        <v/>
      </c>
      <c r="B116" s="196" t="str">
        <f t="array" ref="B116">IFERROR(IF(D116="","",INDEX('2nd Run'!$A:$I,MATCH('Youth 2'!$E116,'2nd Run'!$I:$I,0),2)),"")</f>
        <v/>
      </c>
      <c r="C116" s="196" t="str">
        <f t="array" ref="C116">IFERROR(IF(D116="","",INDEX('2nd Run'!$A:$I,MATCH('Youth 2'!$E116,'2nd Run'!$I:$I,0),3)),"")</f>
        <v/>
      </c>
      <c r="D116" s="82" t="str">
        <f>IFERROR(IF(AND(SMALL('2nd Run'!I:I,L116)&gt;1000,SMALL('2nd Run'!I:I,L116)&lt;3000),"nt",IF(SMALL('2nd Run'!I:I,L116)&gt;3000,"",SMALL('2nd Run'!I:I,L116))),"")</f>
        <v/>
      </c>
      <c r="E116" s="292" t="str">
        <f>IF(D116="nt",IFERROR(SMALL('2nd Run'!I:I,L116),""),IF(D116&gt;3000,"",IFERROR(SMALL('2nd Run'!I:I,L116),"")))</f>
        <v/>
      </c>
      <c r="F116" s="199" t="str">
        <f t="shared" si="0"/>
        <v/>
      </c>
      <c r="G116" s="200" t="str">
        <f t="shared" si="1"/>
        <v/>
      </c>
      <c r="H116" s="201" t="str">
        <f>IFERROR(VLOOKUP(D116,'2nd Run'!$S$36:$U$58,3,FALSE),"")</f>
        <v/>
      </c>
      <c r="I116" s="72"/>
      <c r="J116" s="72"/>
      <c r="K116" s="80"/>
      <c r="L116" s="80">
        <v>115</v>
      </c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spans="1:26" ht="15.75" customHeight="1">
      <c r="A117" s="80" t="str">
        <f t="array" ref="A117">IFERROR(IF(D117="","",INDEX('2nd Run'!$A:$I,MATCH('Youth 2'!$E117,'2nd Run'!$I:$I,0),1)),"")</f>
        <v/>
      </c>
      <c r="B117" s="196" t="str">
        <f t="array" ref="B117">IFERROR(IF(D117="","",INDEX('2nd Run'!$A:$I,MATCH('Youth 2'!$E117,'2nd Run'!$I:$I,0),2)),"")</f>
        <v/>
      </c>
      <c r="C117" s="196" t="str">
        <f t="array" ref="C117">IFERROR(IF(D117="","",INDEX('2nd Run'!$A:$I,MATCH('Youth 2'!$E117,'2nd Run'!$I:$I,0),3)),"")</f>
        <v/>
      </c>
      <c r="D117" s="82" t="str">
        <f>IFERROR(IF(AND(SMALL('2nd Run'!I:I,L117)&gt;1000,SMALL('2nd Run'!I:I,L117)&lt;3000),"nt",IF(SMALL('2nd Run'!I:I,L117)&gt;3000,"",SMALL('2nd Run'!I:I,L117))),"")</f>
        <v/>
      </c>
      <c r="E117" s="292" t="str">
        <f>IF(D117="nt",IFERROR(SMALL('2nd Run'!I:I,L117),""),IF(D117&gt;3000,"",IFERROR(SMALL('2nd Run'!I:I,L117),"")))</f>
        <v/>
      </c>
      <c r="F117" s="199" t="str">
        <f t="shared" si="0"/>
        <v/>
      </c>
      <c r="G117" s="200" t="str">
        <f t="shared" si="1"/>
        <v/>
      </c>
      <c r="H117" s="201" t="str">
        <f>IFERROR(VLOOKUP(D117,'2nd Run'!$S$36:$U$58,3,FALSE),"")</f>
        <v/>
      </c>
      <c r="I117" s="72"/>
      <c r="J117" s="72"/>
      <c r="K117" s="80"/>
      <c r="L117" s="80">
        <v>116</v>
      </c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 spans="1:26" ht="15.75" customHeight="1">
      <c r="A118" s="80" t="str">
        <f t="array" ref="A118">IFERROR(IF(D118="","",INDEX('2nd Run'!$A:$I,MATCH('Youth 2'!$E118,'2nd Run'!$I:$I,0),1)),"")</f>
        <v/>
      </c>
      <c r="B118" s="196" t="str">
        <f t="array" ref="B118">IFERROR(IF(D118="","",INDEX('2nd Run'!$A:$I,MATCH('Youth 2'!$E118,'2nd Run'!$I:$I,0),2)),"")</f>
        <v/>
      </c>
      <c r="C118" s="196" t="str">
        <f t="array" ref="C118">IFERROR(IF(D118="","",INDEX('2nd Run'!$A:$I,MATCH('Youth 2'!$E118,'2nd Run'!$I:$I,0),3)),"")</f>
        <v/>
      </c>
      <c r="D118" s="82" t="str">
        <f>IFERROR(IF(AND(SMALL('2nd Run'!I:I,L118)&gt;1000,SMALL('2nd Run'!I:I,L118)&lt;3000),"nt",IF(SMALL('2nd Run'!I:I,L118)&gt;3000,"",SMALL('2nd Run'!I:I,L118))),"")</f>
        <v/>
      </c>
      <c r="E118" s="292" t="str">
        <f>IF(D118="nt",IFERROR(SMALL('2nd Run'!I:I,L118),""),IF(D118&gt;3000,"",IFERROR(SMALL('2nd Run'!I:I,L118),"")))</f>
        <v/>
      </c>
      <c r="F118" s="199" t="str">
        <f t="shared" si="0"/>
        <v/>
      </c>
      <c r="G118" s="200" t="str">
        <f t="shared" si="1"/>
        <v/>
      </c>
      <c r="H118" s="201" t="str">
        <f>IFERROR(VLOOKUP(D118,'2nd Run'!$S$36:$U$58,3,FALSE),"")</f>
        <v/>
      </c>
      <c r="I118" s="72"/>
      <c r="J118" s="72"/>
      <c r="K118" s="80"/>
      <c r="L118" s="80">
        <v>117</v>
      </c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 spans="1:26" ht="15.75" customHeight="1">
      <c r="A119" s="80" t="str">
        <f t="array" ref="A119">IFERROR(IF(D119="","",INDEX('2nd Run'!$A:$I,MATCH('Youth 2'!$E119,'2nd Run'!$I:$I,0),1)),"")</f>
        <v/>
      </c>
      <c r="B119" s="196" t="str">
        <f t="array" ref="B119">IFERROR(IF(D119="","",INDEX('2nd Run'!$A:$I,MATCH('Youth 2'!$E119,'2nd Run'!$I:$I,0),2)),"")</f>
        <v/>
      </c>
      <c r="C119" s="196" t="str">
        <f t="array" ref="C119">IFERROR(IF(D119="","",INDEX('2nd Run'!$A:$I,MATCH('Youth 2'!$E119,'2nd Run'!$I:$I,0),3)),"")</f>
        <v/>
      </c>
      <c r="D119" s="82" t="str">
        <f>IFERROR(IF(AND(SMALL('2nd Run'!I:I,L119)&gt;1000,SMALL('2nd Run'!I:I,L119)&lt;3000),"nt",IF(SMALL('2nd Run'!I:I,L119)&gt;3000,"",SMALL('2nd Run'!I:I,L119))),"")</f>
        <v/>
      </c>
      <c r="E119" s="292" t="str">
        <f>IF(D119="nt",IFERROR(SMALL('2nd Run'!I:I,L119),""),IF(D119&gt;3000,"",IFERROR(SMALL('2nd Run'!I:I,L119),"")))</f>
        <v/>
      </c>
      <c r="F119" s="199" t="str">
        <f t="shared" si="0"/>
        <v/>
      </c>
      <c r="G119" s="200" t="str">
        <f t="shared" si="1"/>
        <v/>
      </c>
      <c r="H119" s="201" t="str">
        <f>IFERROR(VLOOKUP(D119,'2nd Run'!$S$36:$U$58,3,FALSE),"")</f>
        <v/>
      </c>
      <c r="I119" s="72"/>
      <c r="J119" s="72"/>
      <c r="K119" s="80"/>
      <c r="L119" s="80">
        <v>118</v>
      </c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 spans="1:26" ht="15.75" customHeight="1">
      <c r="A120" s="80" t="str">
        <f t="array" ref="A120">IFERROR(IF(D120="","",INDEX('2nd Run'!$A:$I,MATCH('Youth 2'!$E120,'2nd Run'!$I:$I,0),1)),"")</f>
        <v/>
      </c>
      <c r="B120" s="196" t="str">
        <f t="array" ref="B120">IFERROR(IF(D120="","",INDEX('2nd Run'!$A:$I,MATCH('Youth 2'!$E120,'2nd Run'!$I:$I,0),2)),"")</f>
        <v/>
      </c>
      <c r="C120" s="196" t="str">
        <f t="array" ref="C120">IFERROR(IF(D120="","",INDEX('2nd Run'!$A:$I,MATCH('Youth 2'!$E120,'2nd Run'!$I:$I,0),3)),"")</f>
        <v/>
      </c>
      <c r="D120" s="82" t="str">
        <f>IFERROR(IF(AND(SMALL('2nd Run'!I:I,L120)&gt;1000,SMALL('2nd Run'!I:I,L120)&lt;3000),"nt",IF(SMALL('2nd Run'!I:I,L120)&gt;3000,"",SMALL('2nd Run'!I:I,L120))),"")</f>
        <v/>
      </c>
      <c r="E120" s="292" t="str">
        <f>IF(D120="nt",IFERROR(SMALL('2nd Run'!I:I,L120),""),IF(D120&gt;3000,"",IFERROR(SMALL('2nd Run'!I:I,L120),"")))</f>
        <v/>
      </c>
      <c r="F120" s="199" t="str">
        <f t="shared" si="0"/>
        <v/>
      </c>
      <c r="G120" s="200" t="str">
        <f t="shared" si="1"/>
        <v/>
      </c>
      <c r="H120" s="201" t="str">
        <f>IFERROR(VLOOKUP(D120,'2nd Run'!$S$36:$U$58,3,FALSE),"")</f>
        <v/>
      </c>
      <c r="I120" s="72"/>
      <c r="J120" s="72"/>
      <c r="K120" s="80"/>
      <c r="L120" s="80">
        <v>119</v>
      </c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 spans="1:26" ht="15.75" customHeight="1">
      <c r="A121" s="80" t="str">
        <f t="array" ref="A121">IFERROR(IF(D121="","",INDEX('2nd Run'!$A:$I,MATCH('Youth 2'!$E121,'2nd Run'!$I:$I,0),1)),"")</f>
        <v/>
      </c>
      <c r="B121" s="196" t="str">
        <f t="array" ref="B121">IFERROR(IF(D121="","",INDEX('2nd Run'!$A:$I,MATCH('Youth 2'!$E121,'2nd Run'!$I:$I,0),2)),"")</f>
        <v/>
      </c>
      <c r="C121" s="196" t="str">
        <f t="array" ref="C121">IFERROR(IF(D121="","",INDEX('2nd Run'!$A:$I,MATCH('Youth 2'!$E121,'2nd Run'!$I:$I,0),3)),"")</f>
        <v/>
      </c>
      <c r="D121" s="82" t="str">
        <f>IFERROR(IF(AND(SMALL('2nd Run'!I:I,L121)&gt;1000,SMALL('2nd Run'!I:I,L121)&lt;3000),"nt",IF(SMALL('2nd Run'!I:I,L121)&gt;3000,"",SMALL('2nd Run'!I:I,L121))),"")</f>
        <v/>
      </c>
      <c r="E121" s="292" t="str">
        <f>IF(D121="nt",IFERROR(SMALL('2nd Run'!I:I,L121),""),IF(D121&gt;3000,"",IFERROR(SMALL('2nd Run'!I:I,L121),"")))</f>
        <v/>
      </c>
      <c r="F121" s="199" t="str">
        <f t="shared" si="0"/>
        <v/>
      </c>
      <c r="G121" s="200" t="str">
        <f t="shared" si="1"/>
        <v/>
      </c>
      <c r="H121" s="201" t="str">
        <f>IFERROR(VLOOKUP(D121,'2nd Run'!$S$36:$U$58,3,FALSE),"")</f>
        <v/>
      </c>
      <c r="I121" s="72"/>
      <c r="J121" s="72"/>
      <c r="K121" s="80"/>
      <c r="L121" s="80">
        <v>120</v>
      </c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 spans="1:26" ht="15.75" customHeight="1">
      <c r="A122" s="80" t="str">
        <f t="array" ref="A122">IFERROR(IF(D122="","",INDEX('2nd Run'!$A:$I,MATCH('Youth 2'!$E122,'2nd Run'!$I:$I,0),1)),"")</f>
        <v/>
      </c>
      <c r="B122" s="196" t="str">
        <f t="array" ref="B122">IFERROR(IF(D122="","",INDEX('2nd Run'!$A:$I,MATCH('Youth 2'!$E122,'2nd Run'!$I:$I,0),2)),"")</f>
        <v/>
      </c>
      <c r="C122" s="196" t="str">
        <f t="array" ref="C122">IFERROR(IF(D122="","",INDEX('2nd Run'!$A:$I,MATCH('Youth 2'!$E122,'2nd Run'!$I:$I,0),3)),"")</f>
        <v/>
      </c>
      <c r="D122" s="82" t="str">
        <f>IFERROR(IF(AND(SMALL('2nd Run'!I:I,L122)&gt;1000,SMALL('2nd Run'!I:I,L122)&lt;3000),"nt",IF(SMALL('2nd Run'!I:I,L122)&gt;3000,"",SMALL('2nd Run'!I:I,L122))),"")</f>
        <v/>
      </c>
      <c r="E122" s="292" t="str">
        <f>IF(D122="nt",IFERROR(SMALL('2nd Run'!I:I,L122),""),IF(D122&gt;3000,"",IFERROR(SMALL('2nd Run'!I:I,L122),"")))</f>
        <v/>
      </c>
      <c r="F122" s="199" t="str">
        <f t="shared" si="0"/>
        <v/>
      </c>
      <c r="G122" s="200" t="str">
        <f t="shared" si="1"/>
        <v/>
      </c>
      <c r="H122" s="201" t="str">
        <f>IFERROR(VLOOKUP(D122,'2nd Run'!$S$36:$U$58,3,FALSE),"")</f>
        <v/>
      </c>
      <c r="I122" s="72"/>
      <c r="J122" s="72"/>
      <c r="K122" s="80"/>
      <c r="L122" s="80">
        <v>121</v>
      </c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 spans="1:26" ht="15.75" customHeight="1">
      <c r="A123" s="80" t="str">
        <f t="array" ref="A123">IFERROR(IF(D123="","",INDEX('2nd Run'!$A:$I,MATCH('Youth 2'!$E123,'2nd Run'!$I:$I,0),1)),"")</f>
        <v/>
      </c>
      <c r="B123" s="196" t="str">
        <f t="array" ref="B123">IFERROR(IF(D123="","",INDEX('2nd Run'!$A:$I,MATCH('Youth 2'!$E123,'2nd Run'!$I:$I,0),2)),"")</f>
        <v/>
      </c>
      <c r="C123" s="196" t="str">
        <f t="array" ref="C123">IFERROR(IF(D123="","",INDEX('2nd Run'!$A:$I,MATCH('Youth 2'!$E123,'2nd Run'!$I:$I,0),3)),"")</f>
        <v/>
      </c>
      <c r="D123" s="82" t="str">
        <f>IFERROR(IF(AND(SMALL('2nd Run'!I:I,L123)&gt;1000,SMALL('2nd Run'!I:I,L123)&lt;3000),"nt",IF(SMALL('2nd Run'!I:I,L123)&gt;3000,"",SMALL('2nd Run'!I:I,L123))),"")</f>
        <v/>
      </c>
      <c r="E123" s="292" t="str">
        <f>IF(D123="nt",IFERROR(SMALL('2nd Run'!I:I,L123),""),IF(D123&gt;3000,"",IFERROR(SMALL('2nd Run'!I:I,L123),"")))</f>
        <v/>
      </c>
      <c r="F123" s="199" t="str">
        <f t="shared" si="0"/>
        <v/>
      </c>
      <c r="G123" s="200" t="str">
        <f t="shared" si="1"/>
        <v/>
      </c>
      <c r="H123" s="201" t="str">
        <f>IFERROR(VLOOKUP(D123,'2nd Run'!$S$36:$U$58,3,FALSE),"")</f>
        <v/>
      </c>
      <c r="I123" s="72"/>
      <c r="J123" s="72"/>
      <c r="K123" s="80"/>
      <c r="L123" s="80">
        <v>122</v>
      </c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 spans="1:26" ht="15.75" customHeight="1">
      <c r="A124" s="80" t="str">
        <f t="array" ref="A124">IFERROR(IF(D124="","",INDEX('2nd Run'!$A:$I,MATCH('Youth 2'!$E124,'2nd Run'!$I:$I,0),1)),"")</f>
        <v/>
      </c>
      <c r="B124" s="196" t="str">
        <f t="array" ref="B124">IFERROR(IF(D124="","",INDEX('2nd Run'!$A:$I,MATCH('Youth 2'!$E124,'2nd Run'!$I:$I,0),2)),"")</f>
        <v/>
      </c>
      <c r="C124" s="196" t="str">
        <f t="array" ref="C124">IFERROR(IF(D124="","",INDEX('2nd Run'!$A:$I,MATCH('Youth 2'!$E124,'2nd Run'!$I:$I,0),3)),"")</f>
        <v/>
      </c>
      <c r="D124" s="82" t="str">
        <f>IFERROR(IF(AND(SMALL('2nd Run'!I:I,L124)&gt;1000,SMALL('2nd Run'!I:I,L124)&lt;3000),"nt",IF(SMALL('2nd Run'!I:I,L124)&gt;3000,"",SMALL('2nd Run'!I:I,L124))),"")</f>
        <v/>
      </c>
      <c r="E124" s="292" t="str">
        <f>IF(D124="nt",IFERROR(SMALL('2nd Run'!I:I,L124),""),IF(D124&gt;3000,"",IFERROR(SMALL('2nd Run'!I:I,L124),"")))</f>
        <v/>
      </c>
      <c r="F124" s="199" t="str">
        <f t="shared" si="0"/>
        <v/>
      </c>
      <c r="G124" s="200" t="str">
        <f t="shared" si="1"/>
        <v/>
      </c>
      <c r="H124" s="201" t="str">
        <f>IFERROR(VLOOKUP(D124,'2nd Run'!$S$36:$U$58,3,FALSE),"")</f>
        <v/>
      </c>
      <c r="I124" s="72"/>
      <c r="J124" s="72"/>
      <c r="K124" s="80"/>
      <c r="L124" s="80">
        <v>123</v>
      </c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spans="1:26" ht="15.75" customHeight="1">
      <c r="A125" s="80" t="str">
        <f t="array" ref="A125">IFERROR(IF(D125="","",INDEX('2nd Run'!$A:$I,MATCH('Youth 2'!$E125,'2nd Run'!$I:$I,0),1)),"")</f>
        <v/>
      </c>
      <c r="B125" s="196" t="str">
        <f t="array" ref="B125">IFERROR(IF(D125="","",INDEX('2nd Run'!$A:$I,MATCH('Youth 2'!$E125,'2nd Run'!$I:$I,0),2)),"")</f>
        <v/>
      </c>
      <c r="C125" s="196" t="str">
        <f t="array" ref="C125">IFERROR(IF(D125="","",INDEX('2nd Run'!$A:$I,MATCH('Youth 2'!$E125,'2nd Run'!$I:$I,0),3)),"")</f>
        <v/>
      </c>
      <c r="D125" s="82" t="str">
        <f>IFERROR(IF(AND(SMALL('2nd Run'!I:I,L125)&gt;1000,SMALL('2nd Run'!I:I,L125)&lt;3000),"nt",IF(SMALL('2nd Run'!I:I,L125)&gt;3000,"",SMALL('2nd Run'!I:I,L125))),"")</f>
        <v/>
      </c>
      <c r="E125" s="292" t="str">
        <f>IF(D125="nt",IFERROR(SMALL('2nd Run'!I:I,L125),""),IF(D125&gt;3000,"",IFERROR(SMALL('2nd Run'!I:I,L125),"")))</f>
        <v/>
      </c>
      <c r="F125" s="199" t="str">
        <f t="shared" si="0"/>
        <v/>
      </c>
      <c r="G125" s="200" t="str">
        <f t="shared" si="1"/>
        <v/>
      </c>
      <c r="H125" s="201" t="str">
        <f>IFERROR(VLOOKUP(D125,'2nd Run'!$S$36:$U$58,3,FALSE),"")</f>
        <v/>
      </c>
      <c r="I125" s="72"/>
      <c r="J125" s="72"/>
      <c r="K125" s="80"/>
      <c r="L125" s="80">
        <v>124</v>
      </c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 spans="1:26" ht="15.75" customHeight="1">
      <c r="A126" s="80" t="str">
        <f t="array" ref="A126">IFERROR(IF(D126="","",INDEX('2nd Run'!$A:$I,MATCH('Youth 2'!$E126,'2nd Run'!$I:$I,0),1)),"")</f>
        <v/>
      </c>
      <c r="B126" s="196" t="str">
        <f t="array" ref="B126">IFERROR(IF(D126="","",INDEX('2nd Run'!$A:$I,MATCH('Youth 2'!$E126,'2nd Run'!$I:$I,0),2)),"")</f>
        <v/>
      </c>
      <c r="C126" s="196" t="str">
        <f t="array" ref="C126">IFERROR(IF(D126="","",INDEX('2nd Run'!$A:$I,MATCH('Youth 2'!$E126,'2nd Run'!$I:$I,0),3)),"")</f>
        <v/>
      </c>
      <c r="D126" s="82" t="str">
        <f>IFERROR(IF(AND(SMALL('2nd Run'!I:I,L126)&gt;1000,SMALL('2nd Run'!I:I,L126)&lt;3000),"nt",IF(SMALL('2nd Run'!I:I,L126)&gt;3000,"",SMALL('2nd Run'!I:I,L126))),"")</f>
        <v/>
      </c>
      <c r="E126" s="292" t="str">
        <f>IF(D126="nt",IFERROR(SMALL('2nd Run'!I:I,L126),""),IF(D126&gt;3000,"",IFERROR(SMALL('2nd Run'!I:I,L126),"")))</f>
        <v/>
      </c>
      <c r="F126" s="199" t="str">
        <f t="shared" si="0"/>
        <v/>
      </c>
      <c r="G126" s="200" t="str">
        <f t="shared" si="1"/>
        <v/>
      </c>
      <c r="H126" s="201" t="str">
        <f>IFERROR(VLOOKUP(D126,'2nd Run'!$S$36:$U$58,3,FALSE),"")</f>
        <v/>
      </c>
      <c r="I126" s="72"/>
      <c r="J126" s="72"/>
      <c r="K126" s="80"/>
      <c r="L126" s="80">
        <v>125</v>
      </c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 spans="1:26" ht="15.75" customHeight="1">
      <c r="A127" s="80" t="str">
        <f t="array" ref="A127">IFERROR(IF(D127="","",INDEX('2nd Run'!$A:$I,MATCH('Youth 2'!$E127,'2nd Run'!$I:$I,0),1)),"")</f>
        <v/>
      </c>
      <c r="B127" s="196" t="str">
        <f t="array" ref="B127">IFERROR(IF(D127="","",INDEX('2nd Run'!$A:$I,MATCH('Youth 2'!$E127,'2nd Run'!$I:$I,0),2)),"")</f>
        <v/>
      </c>
      <c r="C127" s="196" t="str">
        <f t="array" ref="C127">IFERROR(IF(D127="","",INDEX('2nd Run'!$A:$I,MATCH('Youth 2'!$E127,'2nd Run'!$I:$I,0),3)),"")</f>
        <v/>
      </c>
      <c r="D127" s="82" t="str">
        <f>IFERROR(IF(AND(SMALL('2nd Run'!I:I,L127)&gt;1000,SMALL('2nd Run'!I:I,L127)&lt;3000),"nt",IF(SMALL('2nd Run'!I:I,L127)&gt;3000,"",SMALL('2nd Run'!I:I,L127))),"")</f>
        <v/>
      </c>
      <c r="E127" s="292" t="str">
        <f>IF(D127="nt",IFERROR(SMALL('2nd Run'!I:I,L127),""),IF(D127&gt;3000,"",IFERROR(SMALL('2nd Run'!I:I,L127),"")))</f>
        <v/>
      </c>
      <c r="F127" s="199" t="str">
        <f t="shared" si="0"/>
        <v/>
      </c>
      <c r="G127" s="200" t="str">
        <f t="shared" si="1"/>
        <v/>
      </c>
      <c r="H127" s="201" t="str">
        <f>IFERROR(VLOOKUP(D127,'2nd Run'!$S$36:$U$58,3,FALSE),"")</f>
        <v/>
      </c>
      <c r="I127" s="72"/>
      <c r="J127" s="72"/>
      <c r="K127" s="80"/>
      <c r="L127" s="80">
        <v>126</v>
      </c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 spans="1:26" ht="15.75" customHeight="1">
      <c r="A128" s="80" t="str">
        <f t="array" ref="A128">IFERROR(IF(D128="","",INDEX('2nd Run'!$A:$I,MATCH('Youth 2'!$E128,'2nd Run'!$I:$I,0),1)),"")</f>
        <v/>
      </c>
      <c r="B128" s="196" t="str">
        <f t="array" ref="B128">IFERROR(IF(D128="","",INDEX('2nd Run'!$A:$I,MATCH('Youth 2'!$E128,'2nd Run'!$I:$I,0),2)),"")</f>
        <v/>
      </c>
      <c r="C128" s="196" t="str">
        <f t="array" ref="C128">IFERROR(IF(D128="","",INDEX('2nd Run'!$A:$I,MATCH('Youth 2'!$E128,'2nd Run'!$I:$I,0),3)),"")</f>
        <v/>
      </c>
      <c r="D128" s="82" t="str">
        <f>IFERROR(IF(AND(SMALL('2nd Run'!I:I,L128)&gt;1000,SMALL('2nd Run'!I:I,L128)&lt;3000),"nt",IF(SMALL('2nd Run'!I:I,L128)&gt;3000,"",SMALL('2nd Run'!I:I,L128))),"")</f>
        <v/>
      </c>
      <c r="E128" s="292" t="str">
        <f>IF(D128="nt",IFERROR(SMALL('2nd Run'!I:I,L128),""),IF(D128&gt;3000,"",IFERROR(SMALL('2nd Run'!I:I,L128),"")))</f>
        <v/>
      </c>
      <c r="F128" s="199" t="str">
        <f t="shared" si="0"/>
        <v/>
      </c>
      <c r="G128" s="200" t="str">
        <f t="shared" si="1"/>
        <v/>
      </c>
      <c r="H128" s="201" t="str">
        <f>IFERROR(VLOOKUP(D128,'2nd Run'!$S$36:$U$58,3,FALSE),"")</f>
        <v/>
      </c>
      <c r="I128" s="72"/>
      <c r="J128" s="72"/>
      <c r="K128" s="80"/>
      <c r="L128" s="80">
        <v>127</v>
      </c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 spans="1:26" ht="15.75" customHeight="1">
      <c r="A129" s="80" t="str">
        <f t="array" ref="A129">IFERROR(IF(D129="","",INDEX('2nd Run'!$A:$I,MATCH('Youth 2'!$E129,'2nd Run'!$I:$I,0),1)),"")</f>
        <v/>
      </c>
      <c r="B129" s="196" t="str">
        <f t="array" ref="B129">IFERROR(IF(D129="","",INDEX('2nd Run'!$A:$I,MATCH('Youth 2'!$E129,'2nd Run'!$I:$I,0),2)),"")</f>
        <v/>
      </c>
      <c r="C129" s="196" t="str">
        <f t="array" ref="C129">IFERROR(IF(D129="","",INDEX('2nd Run'!$A:$I,MATCH('Youth 2'!$E129,'2nd Run'!$I:$I,0),3)),"")</f>
        <v/>
      </c>
      <c r="D129" s="82" t="str">
        <f>IFERROR(IF(AND(SMALL('2nd Run'!I:I,L129)&gt;1000,SMALL('2nd Run'!I:I,L129)&lt;3000),"nt",IF(SMALL('2nd Run'!I:I,L129)&gt;3000,"",SMALL('2nd Run'!I:I,L129))),"")</f>
        <v/>
      </c>
      <c r="E129" s="292" t="str">
        <f>IF(D129="nt",IFERROR(SMALL('2nd Run'!I:I,L129),""),IF(D129&gt;3000,"",IFERROR(SMALL('2nd Run'!I:I,L129),"")))</f>
        <v/>
      </c>
      <c r="F129" s="199" t="str">
        <f t="shared" si="0"/>
        <v/>
      </c>
      <c r="G129" s="200" t="str">
        <f t="shared" si="1"/>
        <v/>
      </c>
      <c r="H129" s="201" t="str">
        <f>IFERROR(VLOOKUP(D129,'2nd Run'!$S$36:$U$58,3,FALSE),"")</f>
        <v/>
      </c>
      <c r="I129" s="72"/>
      <c r="J129" s="72"/>
      <c r="K129" s="80"/>
      <c r="L129" s="80">
        <v>128</v>
      </c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 spans="1:26" ht="15.75" customHeight="1">
      <c r="A130" s="80" t="str">
        <f t="array" ref="A130">IFERROR(IF(D130="","",INDEX('2nd Run'!$A:$I,MATCH('Youth 2'!$E130,'2nd Run'!$I:$I,0),1)),"")</f>
        <v/>
      </c>
      <c r="B130" s="196" t="str">
        <f t="array" ref="B130">IFERROR(IF(D130="","",INDEX('2nd Run'!$A:$I,MATCH('Youth 2'!$E130,'2nd Run'!$I:$I,0),2)),"")</f>
        <v/>
      </c>
      <c r="C130" s="196" t="str">
        <f t="array" ref="C130">IFERROR(IF(D130="","",INDEX('2nd Run'!$A:$I,MATCH('Youth 2'!$E130,'2nd Run'!$I:$I,0),3)),"")</f>
        <v/>
      </c>
      <c r="D130" s="82" t="str">
        <f>IFERROR(IF(AND(SMALL('2nd Run'!I:I,L130)&gt;1000,SMALL('2nd Run'!I:I,L130)&lt;3000),"nt",IF(SMALL('2nd Run'!I:I,L130)&gt;3000,"",SMALL('2nd Run'!I:I,L130))),"")</f>
        <v/>
      </c>
      <c r="E130" s="292" t="str">
        <f>IF(D130="nt",IFERROR(SMALL('2nd Run'!I:I,L130),""),IF(D130&gt;3000,"",IFERROR(SMALL('2nd Run'!I:I,L130),"")))</f>
        <v/>
      </c>
      <c r="F130" s="199" t="str">
        <f t="shared" si="0"/>
        <v/>
      </c>
      <c r="G130" s="200" t="str">
        <f t="shared" si="1"/>
        <v/>
      </c>
      <c r="H130" s="201" t="str">
        <f>IFERROR(VLOOKUP(D130,'2nd Run'!$S$36:$U$58,3,FALSE),"")</f>
        <v/>
      </c>
      <c r="I130" s="72"/>
      <c r="J130" s="72"/>
      <c r="K130" s="80"/>
      <c r="L130" s="80">
        <v>129</v>
      </c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 spans="1:26" ht="15.75" customHeight="1">
      <c r="A131" s="80" t="str">
        <f t="array" ref="A131">IFERROR(IF(D131="","",INDEX('2nd Run'!$A:$I,MATCH('Youth 2'!$E131,'2nd Run'!$I:$I,0),1)),"")</f>
        <v/>
      </c>
      <c r="B131" s="196" t="str">
        <f t="array" ref="B131">IFERROR(IF(D131="","",INDEX('2nd Run'!$A:$I,MATCH('Youth 2'!$E131,'2nd Run'!$I:$I,0),2)),"")</f>
        <v/>
      </c>
      <c r="C131" s="196" t="str">
        <f t="array" ref="C131">IFERROR(IF(D131="","",INDEX('2nd Run'!$A:$I,MATCH('Youth 2'!$E131,'2nd Run'!$I:$I,0),3)),"")</f>
        <v/>
      </c>
      <c r="D131" s="82" t="str">
        <f>IFERROR(IF(AND(SMALL('2nd Run'!I:I,L131)&gt;1000,SMALL('2nd Run'!I:I,L131)&lt;3000),"nt",IF(SMALL('2nd Run'!I:I,L131)&gt;3000,"",SMALL('2nd Run'!I:I,L131))),"")</f>
        <v/>
      </c>
      <c r="E131" s="292" t="str">
        <f>IF(D131="nt",IFERROR(SMALL('2nd Run'!I:I,L131),""),IF(D131&gt;3000,"",IFERROR(SMALL('2nd Run'!I:I,L131),"")))</f>
        <v/>
      </c>
      <c r="F131" s="199" t="str">
        <f t="shared" si="0"/>
        <v/>
      </c>
      <c r="G131" s="200" t="str">
        <f t="shared" si="1"/>
        <v/>
      </c>
      <c r="H131" s="201" t="str">
        <f>IFERROR(VLOOKUP(D131,'2nd Run'!$S$36:$U$58,3,FALSE),"")</f>
        <v/>
      </c>
      <c r="I131" s="72"/>
      <c r="J131" s="72"/>
      <c r="K131" s="80"/>
      <c r="L131" s="80">
        <v>130</v>
      </c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 spans="1:26" ht="15.75" customHeight="1">
      <c r="A132" s="80" t="str">
        <f t="array" ref="A132">IFERROR(IF(D132="","",INDEX('2nd Run'!$A:$I,MATCH('Youth 2'!$E132,'2nd Run'!$I:$I,0),1)),"")</f>
        <v/>
      </c>
      <c r="B132" s="196" t="str">
        <f t="array" ref="B132">IFERROR(IF(D132="","",INDEX('2nd Run'!$A:$I,MATCH('Youth 2'!$E132,'2nd Run'!$I:$I,0),2)),"")</f>
        <v/>
      </c>
      <c r="C132" s="196" t="str">
        <f t="array" ref="C132">IFERROR(IF(D132="","",INDEX('2nd Run'!$A:$I,MATCH('Youth 2'!$E132,'2nd Run'!$I:$I,0),3)),"")</f>
        <v/>
      </c>
      <c r="D132" s="82" t="str">
        <f>IFERROR(IF(AND(SMALL('2nd Run'!I:I,L132)&gt;1000,SMALL('2nd Run'!I:I,L132)&lt;3000),"nt",IF(SMALL('2nd Run'!I:I,L132)&gt;3000,"",SMALL('2nd Run'!I:I,L132))),"")</f>
        <v/>
      </c>
      <c r="E132" s="292" t="str">
        <f>IF(D132="nt",IFERROR(SMALL('2nd Run'!I:I,L132),""),IF(D132&gt;3000,"",IFERROR(SMALL('2nd Run'!I:I,L132),"")))</f>
        <v/>
      </c>
      <c r="F132" s="199" t="str">
        <f t="shared" si="0"/>
        <v/>
      </c>
      <c r="G132" s="200" t="str">
        <f t="shared" si="1"/>
        <v/>
      </c>
      <c r="H132" s="201" t="str">
        <f>IFERROR(VLOOKUP(D132,'2nd Run'!$S$36:$U$58,3,FALSE),"")</f>
        <v/>
      </c>
      <c r="I132" s="72"/>
      <c r="J132" s="72"/>
      <c r="K132" s="80"/>
      <c r="L132" s="80">
        <v>131</v>
      </c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 spans="1:26" ht="15.75" customHeight="1">
      <c r="A133" s="80" t="str">
        <f t="array" ref="A133">IFERROR(IF(D133="","",INDEX('2nd Run'!$A:$I,MATCH('Youth 2'!$E133,'2nd Run'!$I:$I,0),1)),"")</f>
        <v/>
      </c>
      <c r="B133" s="196" t="str">
        <f t="array" ref="B133">IFERROR(IF(D133="","",INDEX('2nd Run'!$A:$I,MATCH('Youth 2'!$E133,'2nd Run'!$I:$I,0),2)),"")</f>
        <v/>
      </c>
      <c r="C133" s="196" t="str">
        <f t="array" ref="C133">IFERROR(IF(D133="","",INDEX('2nd Run'!$A:$I,MATCH('Youth 2'!$E133,'2nd Run'!$I:$I,0),3)),"")</f>
        <v/>
      </c>
      <c r="D133" s="82" t="str">
        <f>IFERROR(IF(AND(SMALL('2nd Run'!I:I,L133)&gt;1000,SMALL('2nd Run'!I:I,L133)&lt;3000),"nt",IF(SMALL('2nd Run'!I:I,L133)&gt;3000,"",SMALL('2nd Run'!I:I,L133))),"")</f>
        <v/>
      </c>
      <c r="E133" s="292" t="str">
        <f>IF(D133="nt",IFERROR(SMALL('2nd Run'!I:I,L133),""),IF(D133&gt;3000,"",IFERROR(SMALL('2nd Run'!I:I,L133),"")))</f>
        <v/>
      </c>
      <c r="F133" s="199" t="str">
        <f t="shared" si="0"/>
        <v/>
      </c>
      <c r="G133" s="200" t="str">
        <f t="shared" si="1"/>
        <v/>
      </c>
      <c r="H133" s="201" t="str">
        <f>IFERROR(VLOOKUP(D133,'2nd Run'!$S$36:$U$58,3,FALSE),"")</f>
        <v/>
      </c>
      <c r="I133" s="72"/>
      <c r="J133" s="72"/>
      <c r="K133" s="80"/>
      <c r="L133" s="80">
        <v>132</v>
      </c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 spans="1:26" ht="15.75" customHeight="1">
      <c r="A134" s="80" t="str">
        <f t="array" ref="A134">IFERROR(IF(D134="","",INDEX('2nd Run'!$A:$I,MATCH('Youth 2'!$E134,'2nd Run'!$I:$I,0),1)),"")</f>
        <v/>
      </c>
      <c r="B134" s="196" t="str">
        <f t="array" ref="B134">IFERROR(IF(D134="","",INDEX('2nd Run'!$A:$I,MATCH('Youth 2'!$E134,'2nd Run'!$I:$I,0),2)),"")</f>
        <v/>
      </c>
      <c r="C134" s="196" t="str">
        <f t="array" ref="C134">IFERROR(IF(D134="","",INDEX('2nd Run'!$A:$I,MATCH('Youth 2'!$E134,'2nd Run'!$I:$I,0),3)),"")</f>
        <v/>
      </c>
      <c r="D134" s="82" t="str">
        <f>IFERROR(IF(AND(SMALL('2nd Run'!I:I,L134)&gt;1000,SMALL('2nd Run'!I:I,L134)&lt;3000),"nt",IF(SMALL('2nd Run'!I:I,L134)&gt;3000,"",SMALL('2nd Run'!I:I,L134))),"")</f>
        <v/>
      </c>
      <c r="E134" s="292" t="str">
        <f>IF(D134="nt",IFERROR(SMALL('2nd Run'!I:I,L134),""),IF(D134&gt;3000,"",IFERROR(SMALL('2nd Run'!I:I,L134),"")))</f>
        <v/>
      </c>
      <c r="F134" s="199" t="str">
        <f t="shared" si="0"/>
        <v/>
      </c>
      <c r="G134" s="200" t="str">
        <f t="shared" si="1"/>
        <v/>
      </c>
      <c r="H134" s="201" t="str">
        <f>IFERROR(VLOOKUP(D134,'2nd Run'!$S$36:$U$58,3,FALSE),"")</f>
        <v/>
      </c>
      <c r="I134" s="72"/>
      <c r="J134" s="72"/>
      <c r="K134" s="80"/>
      <c r="L134" s="80">
        <v>133</v>
      </c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 spans="1:26" ht="15.75" customHeight="1">
      <c r="A135" s="80" t="str">
        <f t="array" ref="A135">IFERROR(IF(D135="","",INDEX('2nd Run'!$A:$I,MATCH('Youth 2'!$E135,'2nd Run'!$I:$I,0),1)),"")</f>
        <v/>
      </c>
      <c r="B135" s="196" t="str">
        <f t="array" ref="B135">IFERROR(IF(D135="","",INDEX('2nd Run'!$A:$I,MATCH('Youth 2'!$E135,'2nd Run'!$I:$I,0),2)),"")</f>
        <v/>
      </c>
      <c r="C135" s="196" t="str">
        <f t="array" ref="C135">IFERROR(IF(D135="","",INDEX('2nd Run'!$A:$I,MATCH('Youth 2'!$E135,'2nd Run'!$I:$I,0),3)),"")</f>
        <v/>
      </c>
      <c r="D135" s="82" t="str">
        <f>IFERROR(IF(AND(SMALL('2nd Run'!I:I,L135)&gt;1000,SMALL('2nd Run'!I:I,L135)&lt;3000),"nt",IF(SMALL('2nd Run'!I:I,L135)&gt;3000,"",SMALL('2nd Run'!I:I,L135))),"")</f>
        <v/>
      </c>
      <c r="E135" s="292" t="str">
        <f>IF(D135="nt",IFERROR(SMALL('2nd Run'!I:I,L135),""),IF(D135&gt;3000,"",IFERROR(SMALL('2nd Run'!I:I,L135),"")))</f>
        <v/>
      </c>
      <c r="F135" s="199" t="str">
        <f t="shared" si="0"/>
        <v/>
      </c>
      <c r="G135" s="200" t="str">
        <f t="shared" si="1"/>
        <v/>
      </c>
      <c r="H135" s="201" t="str">
        <f>IFERROR(VLOOKUP(D135,'2nd Run'!$S$36:$U$58,3,FALSE),"")</f>
        <v/>
      </c>
      <c r="I135" s="72"/>
      <c r="J135" s="72"/>
      <c r="K135" s="80"/>
      <c r="L135" s="80">
        <v>134</v>
      </c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 spans="1:26" ht="15.75" customHeight="1">
      <c r="A136" s="80" t="str">
        <f t="array" ref="A136">IFERROR(IF(D136="","",INDEX('2nd Run'!$A:$I,MATCH('Youth 2'!$E136,'2nd Run'!$I:$I,0),1)),"")</f>
        <v/>
      </c>
      <c r="B136" s="196" t="str">
        <f t="array" ref="B136">IFERROR(IF(D136="","",INDEX('2nd Run'!$A:$I,MATCH('Youth 2'!$E136,'2nd Run'!$I:$I,0),2)),"")</f>
        <v/>
      </c>
      <c r="C136" s="196" t="str">
        <f t="array" ref="C136">IFERROR(IF(D136="","",INDEX('2nd Run'!$A:$I,MATCH('Youth 2'!$E136,'2nd Run'!$I:$I,0),3)),"")</f>
        <v/>
      </c>
      <c r="D136" s="82" t="str">
        <f>IFERROR(IF(AND(SMALL('2nd Run'!I:I,L136)&gt;1000,SMALL('2nd Run'!I:I,L136)&lt;3000),"nt",IF(SMALL('2nd Run'!I:I,L136)&gt;3000,"",SMALL('2nd Run'!I:I,L136))),"")</f>
        <v/>
      </c>
      <c r="E136" s="292" t="str">
        <f>IF(D136="nt",IFERROR(SMALL('2nd Run'!I:I,L136),""),IF(D136&gt;3000,"",IFERROR(SMALL('2nd Run'!I:I,L136),"")))</f>
        <v/>
      </c>
      <c r="F136" s="199" t="str">
        <f t="shared" si="0"/>
        <v/>
      </c>
      <c r="G136" s="200" t="str">
        <f t="shared" si="1"/>
        <v/>
      </c>
      <c r="H136" s="201" t="str">
        <f>IFERROR(VLOOKUP(D136,'2nd Run'!$S$36:$U$58,3,FALSE),"")</f>
        <v/>
      </c>
      <c r="I136" s="72"/>
      <c r="J136" s="72"/>
      <c r="K136" s="80"/>
      <c r="L136" s="80">
        <v>135</v>
      </c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 spans="1:26" ht="15.75" customHeight="1">
      <c r="A137" s="80" t="str">
        <f t="array" ref="A137">IFERROR(IF(D137="","",INDEX('2nd Run'!$A:$I,MATCH('Youth 2'!$E137,'2nd Run'!$I:$I,0),1)),"")</f>
        <v/>
      </c>
      <c r="B137" s="196" t="str">
        <f t="array" ref="B137">IFERROR(IF(D137="","",INDEX('2nd Run'!$A:$I,MATCH('Youth 2'!$E137,'2nd Run'!$I:$I,0),2)),"")</f>
        <v/>
      </c>
      <c r="C137" s="196" t="str">
        <f t="array" ref="C137">IFERROR(IF(D137="","",INDEX('2nd Run'!$A:$I,MATCH('Youth 2'!$E137,'2nd Run'!$I:$I,0),3)),"")</f>
        <v/>
      </c>
      <c r="D137" s="82" t="str">
        <f>IFERROR(IF(AND(SMALL('2nd Run'!I:I,L137)&gt;1000,SMALL('2nd Run'!I:I,L137)&lt;3000),"nt",IF(SMALL('2nd Run'!I:I,L137)&gt;3000,"",SMALL('2nd Run'!I:I,L137))),"")</f>
        <v/>
      </c>
      <c r="E137" s="292" t="str">
        <f>IF(D137="nt",IFERROR(SMALL('2nd Run'!I:I,L137),""),IF(D137&gt;3000,"",IFERROR(SMALL('2nd Run'!I:I,L137),"")))</f>
        <v/>
      </c>
      <c r="F137" s="199" t="str">
        <f t="shared" si="0"/>
        <v/>
      </c>
      <c r="G137" s="200" t="str">
        <f t="shared" si="1"/>
        <v/>
      </c>
      <c r="H137" s="201" t="str">
        <f>IFERROR(VLOOKUP(D137,'2nd Run'!$S$36:$U$58,3,FALSE),"")</f>
        <v/>
      </c>
      <c r="I137" s="72"/>
      <c r="J137" s="72"/>
      <c r="K137" s="80"/>
      <c r="L137" s="80">
        <v>136</v>
      </c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 spans="1:26" ht="15.75" customHeight="1">
      <c r="A138" s="80" t="str">
        <f t="array" ref="A138">IFERROR(IF(D138="","",INDEX('2nd Run'!$A:$I,MATCH('Youth 2'!$E138,'2nd Run'!$I:$I,0),1)),"")</f>
        <v/>
      </c>
      <c r="B138" s="196" t="str">
        <f t="array" ref="B138">IFERROR(IF(D138="","",INDEX('2nd Run'!$A:$I,MATCH('Youth 2'!$E138,'2nd Run'!$I:$I,0),2)),"")</f>
        <v/>
      </c>
      <c r="C138" s="196" t="str">
        <f t="array" ref="C138">IFERROR(IF(D138="","",INDEX('2nd Run'!$A:$I,MATCH('Youth 2'!$E138,'2nd Run'!$I:$I,0),3)),"")</f>
        <v/>
      </c>
      <c r="D138" s="82" t="str">
        <f>IFERROR(IF(AND(SMALL('2nd Run'!I:I,L138)&gt;1000,SMALL('2nd Run'!I:I,L138)&lt;3000),"nt",IF(SMALL('2nd Run'!I:I,L138)&gt;3000,"",SMALL('2nd Run'!I:I,L138))),"")</f>
        <v/>
      </c>
      <c r="E138" s="292" t="str">
        <f>IF(D138="nt",IFERROR(SMALL('2nd Run'!I:I,L138),""),IF(D138&gt;3000,"",IFERROR(SMALL('2nd Run'!I:I,L138),"")))</f>
        <v/>
      </c>
      <c r="F138" s="199" t="str">
        <f t="shared" si="0"/>
        <v/>
      </c>
      <c r="G138" s="200" t="str">
        <f t="shared" si="1"/>
        <v/>
      </c>
      <c r="H138" s="201" t="str">
        <f>IFERROR(VLOOKUP(D138,'2nd Run'!$S$36:$U$58,3,FALSE),"")</f>
        <v/>
      </c>
      <c r="I138" s="72"/>
      <c r="J138" s="72"/>
      <c r="K138" s="80"/>
      <c r="L138" s="80">
        <v>137</v>
      </c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 spans="1:26" ht="15.75" customHeight="1">
      <c r="A139" s="80" t="str">
        <f t="array" ref="A139">IFERROR(IF(D139="","",INDEX('2nd Run'!$A:$I,MATCH('Youth 2'!$E139,'2nd Run'!$I:$I,0),1)),"")</f>
        <v/>
      </c>
      <c r="B139" s="196" t="str">
        <f t="array" ref="B139">IFERROR(IF(D139="","",INDEX('2nd Run'!$A:$I,MATCH('Youth 2'!$E139,'2nd Run'!$I:$I,0),2)),"")</f>
        <v/>
      </c>
      <c r="C139" s="196" t="str">
        <f t="array" ref="C139">IFERROR(IF(D139="","",INDEX('2nd Run'!$A:$I,MATCH('Youth 2'!$E139,'2nd Run'!$I:$I,0),3)),"")</f>
        <v/>
      </c>
      <c r="D139" s="82" t="str">
        <f>IFERROR(IF(AND(SMALL('2nd Run'!I:I,L139)&gt;1000,SMALL('2nd Run'!I:I,L139)&lt;3000),"nt",IF(SMALL('2nd Run'!I:I,L139)&gt;3000,"",SMALL('2nd Run'!I:I,L139))),"")</f>
        <v/>
      </c>
      <c r="E139" s="292" t="str">
        <f>IF(D139="nt",IFERROR(SMALL('2nd Run'!I:I,L139),""),IF(D139&gt;3000,"",IFERROR(SMALL('2nd Run'!I:I,L139),"")))</f>
        <v/>
      </c>
      <c r="F139" s="199" t="str">
        <f t="shared" si="0"/>
        <v/>
      </c>
      <c r="G139" s="200" t="str">
        <f t="shared" si="1"/>
        <v/>
      </c>
      <c r="H139" s="201" t="str">
        <f>IFERROR(VLOOKUP(D139,'2nd Run'!$S$36:$U$58,3,FALSE),"")</f>
        <v/>
      </c>
      <c r="I139" s="72"/>
      <c r="J139" s="72"/>
      <c r="K139" s="80"/>
      <c r="L139" s="80">
        <v>138</v>
      </c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 spans="1:26" ht="15.75" customHeight="1">
      <c r="A140" s="80" t="str">
        <f t="array" ref="A140">IFERROR(IF(D140="","",INDEX('2nd Run'!$A:$I,MATCH('Youth 2'!$E140,'2nd Run'!$I:$I,0),1)),"")</f>
        <v/>
      </c>
      <c r="B140" s="196" t="str">
        <f t="array" ref="B140">IFERROR(IF(D140="","",INDEX('2nd Run'!$A:$I,MATCH('Youth 2'!$E140,'2nd Run'!$I:$I,0),2)),"")</f>
        <v/>
      </c>
      <c r="C140" s="196" t="str">
        <f t="array" ref="C140">IFERROR(IF(D140="","",INDEX('2nd Run'!$A:$I,MATCH('Youth 2'!$E140,'2nd Run'!$I:$I,0),3)),"")</f>
        <v/>
      </c>
      <c r="D140" s="82" t="str">
        <f>IFERROR(IF(AND(SMALL('2nd Run'!I:I,L140)&gt;1000,SMALL('2nd Run'!I:I,L140)&lt;3000),"nt",IF(SMALL('2nd Run'!I:I,L140)&gt;3000,"",SMALL('2nd Run'!I:I,L140))),"")</f>
        <v/>
      </c>
      <c r="E140" s="292" t="str">
        <f>IF(D140="nt",IFERROR(SMALL('2nd Run'!I:I,L140),""),IF(D140&gt;3000,"",IFERROR(SMALL('2nd Run'!I:I,L140),"")))</f>
        <v/>
      </c>
      <c r="F140" s="199" t="str">
        <f t="shared" si="0"/>
        <v/>
      </c>
      <c r="G140" s="200" t="str">
        <f t="shared" si="1"/>
        <v/>
      </c>
      <c r="H140" s="201" t="str">
        <f>IFERROR(VLOOKUP(D140,'2nd Run'!$S$36:$U$58,3,FALSE),"")</f>
        <v/>
      </c>
      <c r="I140" s="72"/>
      <c r="J140" s="72"/>
      <c r="K140" s="80"/>
      <c r="L140" s="80">
        <v>139</v>
      </c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 spans="1:26" ht="15.75" customHeight="1">
      <c r="A141" s="80" t="str">
        <f t="array" ref="A141">IFERROR(IF(D141="","",INDEX('2nd Run'!$A:$I,MATCH('Youth 2'!$E141,'2nd Run'!$I:$I,0),1)),"")</f>
        <v/>
      </c>
      <c r="B141" s="196" t="str">
        <f t="array" ref="B141">IFERROR(IF(D141="","",INDEX('2nd Run'!$A:$I,MATCH('Youth 2'!$E141,'2nd Run'!$I:$I,0),2)),"")</f>
        <v/>
      </c>
      <c r="C141" s="196" t="str">
        <f t="array" ref="C141">IFERROR(IF(D141="","",INDEX('2nd Run'!$A:$I,MATCH('Youth 2'!$E141,'2nd Run'!$I:$I,0),3)),"")</f>
        <v/>
      </c>
      <c r="D141" s="82" t="str">
        <f>IFERROR(IF(AND(SMALL('2nd Run'!I:I,L141)&gt;1000,SMALL('2nd Run'!I:I,L141)&lt;3000),"nt",IF(SMALL('2nd Run'!I:I,L141)&gt;3000,"",SMALL('2nd Run'!I:I,L141))),"")</f>
        <v/>
      </c>
      <c r="E141" s="292" t="str">
        <f>IF(D141="nt",IFERROR(SMALL('2nd Run'!I:I,L141),""),IF(D141&gt;3000,"",IFERROR(SMALL('2nd Run'!I:I,L141),"")))</f>
        <v/>
      </c>
      <c r="F141" s="199" t="str">
        <f t="shared" si="0"/>
        <v/>
      </c>
      <c r="G141" s="200" t="str">
        <f t="shared" si="1"/>
        <v/>
      </c>
      <c r="H141" s="201" t="str">
        <f>IFERROR(VLOOKUP(D141,'2nd Run'!$S$36:$U$58,3,FALSE),"")</f>
        <v/>
      </c>
      <c r="I141" s="72"/>
      <c r="J141" s="72"/>
      <c r="K141" s="80"/>
      <c r="L141" s="80">
        <v>140</v>
      </c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 spans="1:26" ht="15.75" customHeight="1">
      <c r="A142" s="80" t="str">
        <f t="array" ref="A142">IFERROR(IF(D142="","",INDEX('2nd Run'!$A:$I,MATCH('Youth 2'!$E142,'2nd Run'!$I:$I,0),1)),"")</f>
        <v/>
      </c>
      <c r="B142" s="196" t="str">
        <f t="array" ref="B142">IFERROR(IF(D142="","",INDEX('2nd Run'!$A:$I,MATCH('Youth 2'!$E142,'2nd Run'!$I:$I,0),2)),"")</f>
        <v/>
      </c>
      <c r="C142" s="196" t="str">
        <f t="array" ref="C142">IFERROR(IF(D142="","",INDEX('2nd Run'!$A:$I,MATCH('Youth 2'!$E142,'2nd Run'!$I:$I,0),3)),"")</f>
        <v/>
      </c>
      <c r="D142" s="82" t="str">
        <f>IFERROR(IF(AND(SMALL('2nd Run'!I:I,L142)&gt;1000,SMALL('2nd Run'!I:I,L142)&lt;3000),"nt",IF(SMALL('2nd Run'!I:I,L142)&gt;3000,"",SMALL('2nd Run'!I:I,L142))),"")</f>
        <v/>
      </c>
      <c r="E142" s="292" t="str">
        <f>IF(D142="nt",IFERROR(SMALL('2nd Run'!I:I,L142),""),IF(D142&gt;3000,"",IFERROR(SMALL('2nd Run'!I:I,L142),"")))</f>
        <v/>
      </c>
      <c r="F142" s="199" t="str">
        <f t="shared" si="0"/>
        <v/>
      </c>
      <c r="G142" s="200" t="str">
        <f t="shared" si="1"/>
        <v/>
      </c>
      <c r="H142" s="201" t="str">
        <f>IFERROR(VLOOKUP(D142,'2nd Run'!$S$36:$U$58,3,FALSE),"")</f>
        <v/>
      </c>
      <c r="I142" s="72"/>
      <c r="J142" s="72"/>
      <c r="K142" s="80"/>
      <c r="L142" s="80">
        <v>141</v>
      </c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 spans="1:26" ht="15.75" customHeight="1">
      <c r="A143" s="80" t="str">
        <f t="array" ref="A143">IFERROR(IF(D143="","",INDEX('2nd Run'!$A:$I,MATCH('Youth 2'!$E143,'2nd Run'!$I:$I,0),1)),"")</f>
        <v/>
      </c>
      <c r="B143" s="196" t="str">
        <f t="array" ref="B143">IFERROR(IF(D143="","",INDEX('2nd Run'!$A:$I,MATCH('Youth 2'!$E143,'2nd Run'!$I:$I,0),2)),"")</f>
        <v/>
      </c>
      <c r="C143" s="196" t="str">
        <f t="array" ref="C143">IFERROR(IF(D143="","",INDEX('2nd Run'!$A:$I,MATCH('Youth 2'!$E143,'2nd Run'!$I:$I,0),3)),"")</f>
        <v/>
      </c>
      <c r="D143" s="82" t="str">
        <f>IFERROR(IF(AND(SMALL('2nd Run'!I:I,L143)&gt;1000,SMALL('2nd Run'!I:I,L143)&lt;3000),"nt",IF(SMALL('2nd Run'!I:I,L143)&gt;3000,"",SMALL('2nd Run'!I:I,L143))),"")</f>
        <v/>
      </c>
      <c r="E143" s="292" t="str">
        <f>IF(D143="nt",IFERROR(SMALL('2nd Run'!I:I,L143),""),IF(D143&gt;3000,"",IFERROR(SMALL('2nd Run'!I:I,L143),"")))</f>
        <v/>
      </c>
      <c r="F143" s="199" t="str">
        <f t="shared" si="0"/>
        <v/>
      </c>
      <c r="G143" s="200" t="str">
        <f t="shared" si="1"/>
        <v/>
      </c>
      <c r="H143" s="201" t="str">
        <f>IFERROR(VLOOKUP(D143,'2nd Run'!$S$36:$U$58,3,FALSE),"")</f>
        <v/>
      </c>
      <c r="I143" s="72"/>
      <c r="J143" s="72"/>
      <c r="K143" s="80"/>
      <c r="L143" s="80">
        <v>142</v>
      </c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 spans="1:26" ht="15.75" customHeight="1">
      <c r="A144" s="80" t="str">
        <f t="array" ref="A144">IFERROR(IF(D144="","",INDEX('2nd Run'!$A:$I,MATCH('Youth 2'!$E144,'2nd Run'!$I:$I,0),1)),"")</f>
        <v/>
      </c>
      <c r="B144" s="196" t="str">
        <f t="array" ref="B144">IFERROR(IF(D144="","",INDEX('2nd Run'!$A:$I,MATCH('Youth 2'!$E144,'2nd Run'!$I:$I,0),2)),"")</f>
        <v/>
      </c>
      <c r="C144" s="196" t="str">
        <f t="array" ref="C144">IFERROR(IF(D144="","",INDEX('2nd Run'!$A:$I,MATCH('Youth 2'!$E144,'2nd Run'!$I:$I,0),3)),"")</f>
        <v/>
      </c>
      <c r="D144" s="82" t="str">
        <f>IFERROR(IF(AND(SMALL('2nd Run'!I:I,L144)&gt;1000,SMALL('2nd Run'!I:I,L144)&lt;3000),"nt",IF(SMALL('2nd Run'!I:I,L144)&gt;3000,"",SMALL('2nd Run'!I:I,L144))),"")</f>
        <v/>
      </c>
      <c r="E144" s="292" t="str">
        <f>IF(D144="nt",IFERROR(SMALL('2nd Run'!I:I,L144),""),IF(D144&gt;3000,"",IFERROR(SMALL('2nd Run'!I:I,L144),"")))</f>
        <v/>
      </c>
      <c r="F144" s="199" t="str">
        <f t="shared" si="0"/>
        <v/>
      </c>
      <c r="G144" s="200" t="str">
        <f t="shared" si="1"/>
        <v/>
      </c>
      <c r="H144" s="201" t="str">
        <f>IFERROR(VLOOKUP(D144,'2nd Run'!$S$36:$U$58,3,FALSE),"")</f>
        <v/>
      </c>
      <c r="I144" s="72"/>
      <c r="J144" s="72"/>
      <c r="K144" s="80"/>
      <c r="L144" s="80">
        <v>143</v>
      </c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 spans="1:26" ht="15.75" customHeight="1">
      <c r="A145" s="80" t="str">
        <f t="array" ref="A145">IFERROR(IF(D145="","",INDEX('2nd Run'!$A:$I,MATCH('Youth 2'!$E145,'2nd Run'!$I:$I,0),1)),"")</f>
        <v/>
      </c>
      <c r="B145" s="196" t="str">
        <f t="array" ref="B145">IFERROR(IF(D145="","",INDEX('2nd Run'!$A:$I,MATCH('Youth 2'!$E145,'2nd Run'!$I:$I,0),2)),"")</f>
        <v/>
      </c>
      <c r="C145" s="196" t="str">
        <f t="array" ref="C145">IFERROR(IF(D145="","",INDEX('2nd Run'!$A:$I,MATCH('Youth 2'!$E145,'2nd Run'!$I:$I,0),3)),"")</f>
        <v/>
      </c>
      <c r="D145" s="82" t="str">
        <f>IFERROR(IF(AND(SMALL('2nd Run'!I:I,L145)&gt;1000,SMALL('2nd Run'!I:I,L145)&lt;3000),"nt",IF(SMALL('2nd Run'!I:I,L145)&gt;3000,"",SMALL('2nd Run'!I:I,L145))),"")</f>
        <v/>
      </c>
      <c r="E145" s="292" t="str">
        <f>IF(D145="nt",IFERROR(SMALL('2nd Run'!I:I,L145),""),IF(D145&gt;3000,"",IFERROR(SMALL('2nd Run'!I:I,L145),"")))</f>
        <v/>
      </c>
      <c r="F145" s="199" t="str">
        <f t="shared" si="0"/>
        <v/>
      </c>
      <c r="G145" s="200" t="str">
        <f t="shared" si="1"/>
        <v/>
      </c>
      <c r="H145" s="201" t="str">
        <f>IFERROR(VLOOKUP(D145,'2nd Run'!$S$36:$U$58,3,FALSE),"")</f>
        <v/>
      </c>
      <c r="I145" s="72"/>
      <c r="J145" s="72"/>
      <c r="K145" s="80"/>
      <c r="L145" s="80">
        <v>144</v>
      </c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 spans="1:26" ht="15.75" customHeight="1">
      <c r="A146" s="80" t="str">
        <f t="array" ref="A146">IFERROR(IF(D146="","",INDEX('2nd Run'!$A:$I,MATCH('Youth 2'!$E146,'2nd Run'!$I:$I,0),1)),"")</f>
        <v/>
      </c>
      <c r="B146" s="196" t="str">
        <f t="array" ref="B146">IFERROR(IF(D146="","",INDEX('2nd Run'!$A:$I,MATCH('Youth 2'!$E146,'2nd Run'!$I:$I,0),2)),"")</f>
        <v/>
      </c>
      <c r="C146" s="196" t="str">
        <f t="array" ref="C146">IFERROR(IF(D146="","",INDEX('2nd Run'!$A:$I,MATCH('Youth 2'!$E146,'2nd Run'!$I:$I,0),3)),"")</f>
        <v/>
      </c>
      <c r="D146" s="82" t="str">
        <f>IFERROR(IF(AND(SMALL('2nd Run'!I:I,L146)&gt;1000,SMALL('2nd Run'!I:I,L146)&lt;3000),"nt",IF(SMALL('2nd Run'!I:I,L146)&gt;3000,"",SMALL('2nd Run'!I:I,L146))),"")</f>
        <v/>
      </c>
      <c r="E146" s="292" t="str">
        <f>IF(D146="nt",IFERROR(SMALL('2nd Run'!I:I,L146),""),IF(D146&gt;3000,"",IFERROR(SMALL('2nd Run'!I:I,L146),"")))</f>
        <v/>
      </c>
      <c r="F146" s="199" t="str">
        <f t="shared" si="0"/>
        <v/>
      </c>
      <c r="G146" s="200" t="str">
        <f t="shared" si="1"/>
        <v/>
      </c>
      <c r="H146" s="201" t="str">
        <f>IFERROR(VLOOKUP(D146,'2nd Run'!$S$36:$U$58,3,FALSE),"")</f>
        <v/>
      </c>
      <c r="I146" s="72"/>
      <c r="J146" s="72"/>
      <c r="K146" s="80"/>
      <c r="L146" s="80">
        <v>145</v>
      </c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 spans="1:26" ht="15.75" customHeight="1">
      <c r="A147" s="80" t="str">
        <f t="array" ref="A147">IFERROR(IF(D147="","",INDEX('2nd Run'!$A:$I,MATCH('Youth 2'!$E147,'2nd Run'!$I:$I,0),1)),"")</f>
        <v/>
      </c>
      <c r="B147" s="196" t="str">
        <f t="array" ref="B147">IFERROR(IF(D147="","",INDEX('2nd Run'!$A:$I,MATCH('Youth 2'!$E147,'2nd Run'!$I:$I,0),2)),"")</f>
        <v/>
      </c>
      <c r="C147" s="196" t="str">
        <f t="array" ref="C147">IFERROR(IF(D147="","",INDEX('2nd Run'!$A:$I,MATCH('Youth 2'!$E147,'2nd Run'!$I:$I,0),3)),"")</f>
        <v/>
      </c>
      <c r="D147" s="82" t="str">
        <f>IFERROR(IF(AND(SMALL('2nd Run'!I:I,L147)&gt;1000,SMALL('2nd Run'!I:I,L147)&lt;3000),"nt",IF(SMALL('2nd Run'!I:I,L147)&gt;3000,"",SMALL('2nd Run'!I:I,L147))),"")</f>
        <v/>
      </c>
      <c r="E147" s="292" t="str">
        <f>IF(D147="nt",IFERROR(SMALL('2nd Run'!I:I,L147),""),IF(D147&gt;3000,"",IFERROR(SMALL('2nd Run'!I:I,L147),"")))</f>
        <v/>
      </c>
      <c r="F147" s="199" t="str">
        <f t="shared" si="0"/>
        <v/>
      </c>
      <c r="G147" s="200" t="str">
        <f t="shared" si="1"/>
        <v/>
      </c>
      <c r="H147" s="201" t="str">
        <f>IFERROR(VLOOKUP(D147,'2nd Run'!$S$36:$U$58,3,FALSE),"")</f>
        <v/>
      </c>
      <c r="I147" s="72"/>
      <c r="J147" s="72"/>
      <c r="K147" s="80"/>
      <c r="L147" s="80">
        <v>146</v>
      </c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</row>
    <row r="148" spans="1:26" ht="15.75" customHeight="1">
      <c r="A148" s="80" t="str">
        <f t="array" ref="A148">IFERROR(IF(D148="","",INDEX('2nd Run'!$A:$I,MATCH('Youth 2'!$E148,'2nd Run'!$I:$I,0),1)),"")</f>
        <v/>
      </c>
      <c r="B148" s="196" t="str">
        <f t="array" ref="B148">IFERROR(IF(D148="","",INDEX('2nd Run'!$A:$I,MATCH('Youth 2'!$E148,'2nd Run'!$I:$I,0),2)),"")</f>
        <v/>
      </c>
      <c r="C148" s="196" t="str">
        <f t="array" ref="C148">IFERROR(IF(D148="","",INDEX('2nd Run'!$A:$I,MATCH('Youth 2'!$E148,'2nd Run'!$I:$I,0),3)),"")</f>
        <v/>
      </c>
      <c r="D148" s="82" t="str">
        <f>IFERROR(IF(AND(SMALL('2nd Run'!I:I,L148)&gt;1000,SMALL('2nd Run'!I:I,L148)&lt;3000),"nt",IF(SMALL('2nd Run'!I:I,L148)&gt;3000,"",SMALL('2nd Run'!I:I,L148))),"")</f>
        <v/>
      </c>
      <c r="E148" s="292" t="str">
        <f>IF(D148="nt",IFERROR(SMALL('2nd Run'!I:I,L148),""),IF(D148&gt;3000,"",IFERROR(SMALL('2nd Run'!I:I,L148),"")))</f>
        <v/>
      </c>
      <c r="F148" s="199" t="str">
        <f t="shared" si="0"/>
        <v/>
      </c>
      <c r="G148" s="200" t="str">
        <f t="shared" si="1"/>
        <v/>
      </c>
      <c r="H148" s="201" t="str">
        <f>IFERROR(VLOOKUP(D148,'2nd Run'!$S$36:$U$58,3,FALSE),"")</f>
        <v/>
      </c>
      <c r="I148" s="72"/>
      <c r="J148" s="72"/>
      <c r="K148" s="80"/>
      <c r="L148" s="80">
        <v>147</v>
      </c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</row>
    <row r="149" spans="1:26" ht="15.75" customHeight="1">
      <c r="A149" s="80" t="str">
        <f t="array" ref="A149">IFERROR(IF(D149="","",INDEX('2nd Run'!$A:$I,MATCH('Youth 2'!$E149,'2nd Run'!$I:$I,0),1)),"")</f>
        <v/>
      </c>
      <c r="B149" s="196" t="str">
        <f t="array" ref="B149">IFERROR(IF(D149="","",INDEX('2nd Run'!$A:$I,MATCH('Youth 2'!$E149,'2nd Run'!$I:$I,0),2)),"")</f>
        <v/>
      </c>
      <c r="C149" s="196" t="str">
        <f t="array" ref="C149">IFERROR(IF(D149="","",INDEX('2nd Run'!$A:$I,MATCH('Youth 2'!$E149,'2nd Run'!$I:$I,0),3)),"")</f>
        <v/>
      </c>
      <c r="D149" s="82" t="str">
        <f>IFERROR(IF(AND(SMALL('2nd Run'!I:I,L149)&gt;1000,SMALL('2nd Run'!I:I,L149)&lt;3000),"nt",IF(SMALL('2nd Run'!I:I,L149)&gt;3000,"",SMALL('2nd Run'!I:I,L149))),"")</f>
        <v/>
      </c>
      <c r="E149" s="292" t="str">
        <f>IF(D149="nt",IFERROR(SMALL('2nd Run'!I:I,L149),""),IF(D149&gt;3000,"",IFERROR(SMALL('2nd Run'!I:I,L149),"")))</f>
        <v/>
      </c>
      <c r="F149" s="199" t="str">
        <f t="shared" si="0"/>
        <v/>
      </c>
      <c r="G149" s="200" t="str">
        <f t="shared" si="1"/>
        <v/>
      </c>
      <c r="H149" s="201" t="str">
        <f>IFERROR(VLOOKUP(D149,'2nd Run'!$S$36:$U$58,3,FALSE),"")</f>
        <v/>
      </c>
      <c r="I149" s="72"/>
      <c r="J149" s="72"/>
      <c r="K149" s="80"/>
      <c r="L149" s="80">
        <v>148</v>
      </c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</row>
    <row r="150" spans="1:26" ht="15.75" customHeight="1">
      <c r="A150" s="80" t="str">
        <f t="array" ref="A150">IFERROR(IF(D150="","",INDEX('2nd Run'!$A:$I,MATCH('Youth 2'!$E150,'2nd Run'!$I:$I,0),1)),"")</f>
        <v/>
      </c>
      <c r="B150" s="196" t="str">
        <f t="array" ref="B150">IFERROR(IF(D150="","",INDEX('2nd Run'!$A:$I,MATCH('Youth 2'!$E150,'2nd Run'!$I:$I,0),2)),"")</f>
        <v/>
      </c>
      <c r="C150" s="196" t="str">
        <f t="array" ref="C150">IFERROR(IF(D150="","",INDEX('2nd Run'!$A:$I,MATCH('Youth 2'!$E150,'2nd Run'!$I:$I,0),3)),"")</f>
        <v/>
      </c>
      <c r="D150" s="82" t="str">
        <f>IFERROR(IF(AND(SMALL('2nd Run'!I:I,L150)&gt;1000,SMALL('2nd Run'!I:I,L150)&lt;3000),"nt",IF(SMALL('2nd Run'!I:I,L150)&gt;3000,"",SMALL('2nd Run'!I:I,L150))),"")</f>
        <v/>
      </c>
      <c r="E150" s="292" t="str">
        <f>IF(D150="nt",IFERROR(SMALL('2nd Run'!I:I,L150),""),IF(D150&gt;3000,"",IFERROR(SMALL('2nd Run'!I:I,L150),"")))</f>
        <v/>
      </c>
      <c r="F150" s="199" t="str">
        <f t="shared" si="0"/>
        <v/>
      </c>
      <c r="G150" s="200" t="str">
        <f t="shared" si="1"/>
        <v/>
      </c>
      <c r="H150" s="201" t="str">
        <f>IFERROR(VLOOKUP(D150,'2nd Run'!$S$36:$U$58,3,FALSE),"")</f>
        <v/>
      </c>
      <c r="I150" s="72"/>
      <c r="J150" s="72"/>
      <c r="K150" s="80"/>
      <c r="L150" s="80">
        <v>149</v>
      </c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</row>
    <row r="151" spans="1:26" ht="15.75" customHeight="1">
      <c r="A151" s="80" t="str">
        <f t="array" ref="A151">IFERROR(IF(D151="","",INDEX('2nd Run'!$A:$I,MATCH('Youth 2'!$E151,'2nd Run'!$I:$I,0),1)),"")</f>
        <v/>
      </c>
      <c r="B151" s="196" t="str">
        <f t="array" ref="B151">IFERROR(IF(D151="","",INDEX('2nd Run'!$A:$I,MATCH('Youth 2'!$E151,'2nd Run'!$I:$I,0),2)),"")</f>
        <v/>
      </c>
      <c r="C151" s="196" t="str">
        <f t="array" ref="C151">IFERROR(IF(D151="","",INDEX('2nd Run'!$A:$I,MATCH('Youth 2'!$E151,'2nd Run'!$I:$I,0),3)),"")</f>
        <v/>
      </c>
      <c r="D151" s="82" t="str">
        <f>IFERROR(IF(AND(SMALL('2nd Run'!I:I,L151)&gt;1000,SMALL('2nd Run'!I:I,L151)&lt;3000),"nt",IF(SMALL('2nd Run'!I:I,L151)&gt;3000,"",SMALL('2nd Run'!I:I,L151))),"")</f>
        <v/>
      </c>
      <c r="E151" s="292" t="str">
        <f>IF(D151="nt",IFERROR(SMALL('2nd Run'!I:I,L151),""),IF(D151&gt;3000,"",IFERROR(SMALL('2nd Run'!I:I,L151),"")))</f>
        <v/>
      </c>
      <c r="F151" s="199" t="str">
        <f t="shared" si="0"/>
        <v/>
      </c>
      <c r="G151" s="200" t="str">
        <f t="shared" si="1"/>
        <v/>
      </c>
      <c r="H151" s="201" t="str">
        <f>IFERROR(VLOOKUP(D151,'2nd Run'!$S$36:$U$58,3,FALSE),"")</f>
        <v/>
      </c>
      <c r="I151" s="72"/>
      <c r="J151" s="72"/>
      <c r="K151" s="80"/>
      <c r="L151" s="80">
        <v>150</v>
      </c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</row>
    <row r="152" spans="1:26" ht="15.75" customHeight="1">
      <c r="A152" s="80" t="str">
        <f t="array" ref="A152">IFERROR(IF(D152="","",INDEX('2nd Run'!$A:$I,MATCH('Youth 2'!$E152,'2nd Run'!$I:$I,0),1)),"")</f>
        <v/>
      </c>
      <c r="B152" s="196" t="str">
        <f t="array" ref="B152">IFERROR(IF(D152="","",INDEX('2nd Run'!$A:$I,MATCH('Youth 2'!$E152,'2nd Run'!$I:$I,0),2)),"")</f>
        <v/>
      </c>
      <c r="C152" s="196" t="str">
        <f t="array" ref="C152">IFERROR(IF(D152="","",INDEX('2nd Run'!$A:$I,MATCH('Youth 2'!$E152,'2nd Run'!$I:$I,0),3)),"")</f>
        <v/>
      </c>
      <c r="D152" s="82" t="str">
        <f>IFERROR(IF(AND(SMALL('2nd Run'!I:I,L152)&gt;1000,SMALL('2nd Run'!I:I,L152)&lt;3000),"nt",IF(SMALL('2nd Run'!I:I,L152)&gt;3000,"",SMALL('2nd Run'!I:I,L152))),"")</f>
        <v/>
      </c>
      <c r="E152" s="292" t="str">
        <f>IF(D152="nt",IFERROR(SMALL('2nd Run'!I:I,L152),""),IF(D152&gt;3000,"",IFERROR(SMALL('2nd Run'!I:I,L152),"")))</f>
        <v/>
      </c>
      <c r="F152" s="199" t="str">
        <f t="shared" si="0"/>
        <v/>
      </c>
      <c r="G152" s="200" t="str">
        <f t="shared" si="1"/>
        <v/>
      </c>
      <c r="H152" s="201" t="str">
        <f>IFERROR(VLOOKUP(D152,'2nd Run'!$S$36:$U$58,3,FALSE),"")</f>
        <v/>
      </c>
      <c r="I152" s="72"/>
      <c r="J152" s="72"/>
      <c r="K152" s="80"/>
      <c r="L152" s="80">
        <v>151</v>
      </c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</row>
    <row r="153" spans="1:26" ht="15.75" customHeight="1">
      <c r="A153" s="80" t="str">
        <f t="array" ref="A153">IFERROR(IF(D153="","",INDEX('2nd Run'!$A:$I,MATCH('Youth 2'!$E153,'2nd Run'!$I:$I,0),1)),"")</f>
        <v/>
      </c>
      <c r="B153" s="196" t="str">
        <f t="array" ref="B153">IFERROR(IF(D153="","",INDEX('2nd Run'!$A:$I,MATCH('Youth 2'!$E153,'2nd Run'!$I:$I,0),2)),"")</f>
        <v/>
      </c>
      <c r="C153" s="196" t="str">
        <f t="array" ref="C153">IFERROR(IF(D153="","",INDEX('2nd Run'!$A:$I,MATCH('Youth 2'!$E153,'2nd Run'!$I:$I,0),3)),"")</f>
        <v/>
      </c>
      <c r="D153" s="82" t="str">
        <f>IFERROR(IF(AND(SMALL('2nd Run'!I:I,L153)&gt;1000,SMALL('2nd Run'!I:I,L153)&lt;3000),"nt",IF(SMALL('2nd Run'!I:I,L153)&gt;3000,"",SMALL('2nd Run'!I:I,L153))),"")</f>
        <v/>
      </c>
      <c r="E153" s="292" t="str">
        <f>IF(D153="nt",IFERROR(SMALL('2nd Run'!I:I,L153),""),IF(D153&gt;3000,"",IFERROR(SMALL('2nd Run'!I:I,L153),"")))</f>
        <v/>
      </c>
      <c r="F153" s="199" t="str">
        <f t="shared" si="0"/>
        <v/>
      </c>
      <c r="G153" s="200" t="str">
        <f t="shared" si="1"/>
        <v/>
      </c>
      <c r="H153" s="201" t="str">
        <f>IFERROR(VLOOKUP(D153,'2nd Run'!$S$36:$U$58,3,FALSE),"")</f>
        <v/>
      </c>
      <c r="I153" s="72"/>
      <c r="J153" s="72"/>
      <c r="K153" s="80"/>
      <c r="L153" s="80">
        <v>152</v>
      </c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</row>
    <row r="154" spans="1:26" ht="15.75" customHeight="1">
      <c r="A154" s="80" t="str">
        <f t="array" ref="A154">IFERROR(IF(D154="","",INDEX('2nd Run'!$A:$I,MATCH('Youth 2'!$E154,'2nd Run'!$I:$I,0),1)),"")</f>
        <v/>
      </c>
      <c r="B154" s="196" t="str">
        <f t="array" ref="B154">IFERROR(IF(D154="","",INDEX('2nd Run'!$A:$I,MATCH('Youth 2'!$E154,'2nd Run'!$I:$I,0),2)),"")</f>
        <v/>
      </c>
      <c r="C154" s="196" t="str">
        <f t="array" ref="C154">IFERROR(IF(D154="","",INDEX('2nd Run'!$A:$I,MATCH('Youth 2'!$E154,'2nd Run'!$I:$I,0),3)),"")</f>
        <v/>
      </c>
      <c r="D154" s="82" t="str">
        <f>IFERROR(IF(AND(SMALL('2nd Run'!I:I,L154)&gt;1000,SMALL('2nd Run'!I:I,L154)&lt;3000),"nt",IF(SMALL('2nd Run'!I:I,L154)&gt;3000,"",SMALL('2nd Run'!I:I,L154))),"")</f>
        <v/>
      </c>
      <c r="E154" s="292" t="str">
        <f>IF(D154="nt",IFERROR(SMALL('2nd Run'!I:I,L154),""),IF(D154&gt;3000,"",IFERROR(SMALL('2nd Run'!I:I,L154),"")))</f>
        <v/>
      </c>
      <c r="F154" s="199" t="str">
        <f t="shared" si="0"/>
        <v/>
      </c>
      <c r="G154" s="200" t="str">
        <f t="shared" si="1"/>
        <v/>
      </c>
      <c r="H154" s="201" t="str">
        <f>IFERROR(VLOOKUP(D154,'2nd Run'!$S$36:$U$58,3,FALSE),"")</f>
        <v/>
      </c>
      <c r="I154" s="72"/>
      <c r="J154" s="72"/>
      <c r="K154" s="80"/>
      <c r="L154" s="80">
        <v>153</v>
      </c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</row>
    <row r="155" spans="1:26" ht="15.75" customHeight="1">
      <c r="A155" s="80" t="str">
        <f t="array" ref="A155">IFERROR(IF(D155="","",INDEX('2nd Run'!$A:$I,MATCH('Youth 2'!$E155,'2nd Run'!$I:$I,0),1)),"")</f>
        <v/>
      </c>
      <c r="B155" s="196" t="str">
        <f t="array" ref="B155">IFERROR(IF(D155="","",INDEX('2nd Run'!$A:$I,MATCH('Youth 2'!$E155,'2nd Run'!$I:$I,0),2)),"")</f>
        <v/>
      </c>
      <c r="C155" s="196" t="str">
        <f t="array" ref="C155">IFERROR(IF(D155="","",INDEX('2nd Run'!$A:$I,MATCH('Youth 2'!$E155,'2nd Run'!$I:$I,0),3)),"")</f>
        <v/>
      </c>
      <c r="D155" s="82" t="str">
        <f>IFERROR(IF(AND(SMALL('2nd Run'!I:I,L155)&gt;1000,SMALL('2nd Run'!I:I,L155)&lt;3000),"nt",IF(SMALL('2nd Run'!I:I,L155)&gt;3000,"",SMALL('2nd Run'!I:I,L155))),"")</f>
        <v/>
      </c>
      <c r="E155" s="292" t="str">
        <f>IF(D155="nt",IFERROR(SMALL('2nd Run'!I:I,L155),""),IF(D155&gt;3000,"",IFERROR(SMALL('2nd Run'!I:I,L155),"")))</f>
        <v/>
      </c>
      <c r="F155" s="199" t="str">
        <f t="shared" si="0"/>
        <v/>
      </c>
      <c r="G155" s="200" t="str">
        <f t="shared" si="1"/>
        <v/>
      </c>
      <c r="H155" s="201" t="str">
        <f>IFERROR(VLOOKUP(D155,'2nd Run'!$S$36:$U$58,3,FALSE),"")</f>
        <v/>
      </c>
      <c r="I155" s="72"/>
      <c r="J155" s="72"/>
      <c r="K155" s="80"/>
      <c r="L155" s="80">
        <v>154</v>
      </c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</row>
    <row r="156" spans="1:26" ht="15.75" customHeight="1">
      <c r="A156" s="80" t="str">
        <f t="array" ref="A156">IFERROR(IF(D156="","",INDEX('2nd Run'!$A:$I,MATCH('Youth 2'!$E156,'2nd Run'!$I:$I,0),1)),"")</f>
        <v/>
      </c>
      <c r="B156" s="196" t="str">
        <f t="array" ref="B156">IFERROR(IF(D156="","",INDEX('2nd Run'!$A:$I,MATCH('Youth 2'!$E156,'2nd Run'!$I:$I,0),2)),"")</f>
        <v/>
      </c>
      <c r="C156" s="196" t="str">
        <f t="array" ref="C156">IFERROR(IF(D156="","",INDEX('2nd Run'!$A:$I,MATCH('Youth 2'!$E156,'2nd Run'!$I:$I,0),3)),"")</f>
        <v/>
      </c>
      <c r="D156" s="82" t="str">
        <f>IFERROR(IF(AND(SMALL('2nd Run'!I:I,L156)&gt;1000,SMALL('2nd Run'!I:I,L156)&lt;3000),"nt",IF(SMALL('2nd Run'!I:I,L156)&gt;3000,"",SMALL('2nd Run'!I:I,L156))),"")</f>
        <v/>
      </c>
      <c r="E156" s="292" t="str">
        <f>IF(D156="nt",IFERROR(SMALL('2nd Run'!I:I,L156),""),IF(D156&gt;3000,"",IFERROR(SMALL('2nd Run'!I:I,L156),"")))</f>
        <v/>
      </c>
      <c r="F156" s="199" t="str">
        <f t="shared" si="0"/>
        <v/>
      </c>
      <c r="G156" s="200" t="str">
        <f t="shared" si="1"/>
        <v/>
      </c>
      <c r="H156" s="201" t="str">
        <f>IFERROR(VLOOKUP(D156,'2nd Run'!$S$36:$U$58,3,FALSE),"")</f>
        <v/>
      </c>
      <c r="I156" s="72"/>
      <c r="J156" s="72"/>
      <c r="K156" s="80"/>
      <c r="L156" s="80">
        <v>155</v>
      </c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</row>
    <row r="157" spans="1:26" ht="15.75" customHeight="1">
      <c r="A157" s="80" t="str">
        <f t="array" ref="A157">IFERROR(IF(D157="","",INDEX('2nd Run'!$A:$I,MATCH('Youth 2'!$E157,'2nd Run'!$I:$I,0),1)),"")</f>
        <v/>
      </c>
      <c r="B157" s="196" t="str">
        <f t="array" ref="B157">IFERROR(IF(D157="","",INDEX('2nd Run'!$A:$I,MATCH('Youth 2'!$E157,'2nd Run'!$I:$I,0),2)),"")</f>
        <v/>
      </c>
      <c r="C157" s="196" t="str">
        <f t="array" ref="C157">IFERROR(IF(D157="","",INDEX('2nd Run'!$A:$I,MATCH('Youth 2'!$E157,'2nd Run'!$I:$I,0),3)),"")</f>
        <v/>
      </c>
      <c r="D157" s="82" t="str">
        <f>IFERROR(IF(AND(SMALL('2nd Run'!I:I,L157)&gt;1000,SMALL('2nd Run'!I:I,L157)&lt;3000),"nt",IF(SMALL('2nd Run'!I:I,L157)&gt;3000,"",SMALL('2nd Run'!I:I,L157))),"")</f>
        <v/>
      </c>
      <c r="E157" s="292" t="str">
        <f>IF(D157="nt",IFERROR(SMALL('2nd Run'!I:I,L157),""),IF(D157&gt;3000,"",IFERROR(SMALL('2nd Run'!I:I,L157),"")))</f>
        <v/>
      </c>
      <c r="F157" s="199" t="str">
        <f t="shared" si="0"/>
        <v/>
      </c>
      <c r="G157" s="200" t="str">
        <f t="shared" si="1"/>
        <v/>
      </c>
      <c r="H157" s="201" t="str">
        <f>IFERROR(VLOOKUP(D157,'2nd Run'!$S$36:$U$58,3,FALSE),"")</f>
        <v/>
      </c>
      <c r="I157" s="72"/>
      <c r="J157" s="72"/>
      <c r="K157" s="80"/>
      <c r="L157" s="80">
        <v>156</v>
      </c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</row>
    <row r="158" spans="1:26" ht="15.75" customHeight="1">
      <c r="A158" s="80" t="str">
        <f t="array" ref="A158">IFERROR(IF(D158="","",INDEX('2nd Run'!$A:$I,MATCH('Youth 2'!$E158,'2nd Run'!$I:$I,0),1)),"")</f>
        <v/>
      </c>
      <c r="B158" s="196" t="str">
        <f t="array" ref="B158">IFERROR(IF(D158="","",INDEX('2nd Run'!$A:$I,MATCH('Youth 2'!$E158,'2nd Run'!$I:$I,0),2)),"")</f>
        <v/>
      </c>
      <c r="C158" s="196" t="str">
        <f t="array" ref="C158">IFERROR(IF(D158="","",INDEX('2nd Run'!$A:$I,MATCH('Youth 2'!$E158,'2nd Run'!$I:$I,0),3)),"")</f>
        <v/>
      </c>
      <c r="D158" s="82" t="str">
        <f>IFERROR(IF(AND(SMALL('2nd Run'!I:I,L158)&gt;1000,SMALL('2nd Run'!I:I,L158)&lt;3000),"nt",IF(SMALL('2nd Run'!I:I,L158)&gt;3000,"",SMALL('2nd Run'!I:I,L158))),"")</f>
        <v/>
      </c>
      <c r="E158" s="292" t="str">
        <f>IF(D158="nt",IFERROR(SMALL('2nd Run'!I:I,L158),""),IF(D158&gt;3000,"",IFERROR(SMALL('2nd Run'!I:I,L158),"")))</f>
        <v/>
      </c>
      <c r="F158" s="199" t="str">
        <f t="shared" si="0"/>
        <v/>
      </c>
      <c r="G158" s="200" t="str">
        <f t="shared" si="1"/>
        <v/>
      </c>
      <c r="H158" s="201" t="str">
        <f>IFERROR(VLOOKUP(D158,'2nd Run'!$S$36:$U$58,3,FALSE),"")</f>
        <v/>
      </c>
      <c r="I158" s="72"/>
      <c r="J158" s="72"/>
      <c r="K158" s="80"/>
      <c r="L158" s="80">
        <v>157</v>
      </c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</row>
    <row r="159" spans="1:26" ht="15.75" customHeight="1">
      <c r="A159" s="80" t="str">
        <f t="array" ref="A159">IFERROR(IF(D159="","",INDEX('2nd Run'!$A:$I,MATCH('Youth 2'!$E159,'2nd Run'!$I:$I,0),1)),"")</f>
        <v/>
      </c>
      <c r="B159" s="196" t="str">
        <f t="array" ref="B159">IFERROR(IF(D159="","",INDEX('2nd Run'!$A:$I,MATCH('Youth 2'!$E159,'2nd Run'!$I:$I,0),2)),"")</f>
        <v/>
      </c>
      <c r="C159" s="196" t="str">
        <f t="array" ref="C159">IFERROR(IF(D159="","",INDEX('2nd Run'!$A:$I,MATCH('Youth 2'!$E159,'2nd Run'!$I:$I,0),3)),"")</f>
        <v/>
      </c>
      <c r="D159" s="82" t="str">
        <f>IFERROR(IF(AND(SMALL('2nd Run'!I:I,L159)&gt;1000,SMALL('2nd Run'!I:I,L159)&lt;3000),"nt",IF(SMALL('2nd Run'!I:I,L159)&gt;3000,"",SMALL('2nd Run'!I:I,L159))),"")</f>
        <v/>
      </c>
      <c r="E159" s="292" t="str">
        <f>IF(D159="nt",IFERROR(SMALL('2nd Run'!I:I,L159),""),IF(D159&gt;3000,"",IFERROR(SMALL('2nd Run'!I:I,L159),"")))</f>
        <v/>
      </c>
      <c r="F159" s="199" t="str">
        <f t="shared" si="0"/>
        <v/>
      </c>
      <c r="G159" s="200" t="str">
        <f t="shared" si="1"/>
        <v/>
      </c>
      <c r="H159" s="201" t="str">
        <f>IFERROR(VLOOKUP(D159,'2nd Run'!$S$36:$U$58,3,FALSE),"")</f>
        <v/>
      </c>
      <c r="I159" s="72"/>
      <c r="J159" s="72"/>
      <c r="K159" s="80"/>
      <c r="L159" s="80">
        <v>158</v>
      </c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</row>
    <row r="160" spans="1:26" ht="15.75" customHeight="1">
      <c r="A160" s="80" t="str">
        <f t="array" ref="A160">IFERROR(IF(D160="","",INDEX('2nd Run'!$A:$I,MATCH('Youth 2'!$E160,'2nd Run'!$I:$I,0),1)),"")</f>
        <v/>
      </c>
      <c r="B160" s="196" t="str">
        <f t="array" ref="B160">IFERROR(IF(D160="","",INDEX('2nd Run'!$A:$I,MATCH('Youth 2'!$E160,'2nd Run'!$I:$I,0),2)),"")</f>
        <v/>
      </c>
      <c r="C160" s="196" t="str">
        <f t="array" ref="C160">IFERROR(IF(D160="","",INDEX('2nd Run'!$A:$I,MATCH('Youth 2'!$E160,'2nd Run'!$I:$I,0),3)),"")</f>
        <v/>
      </c>
      <c r="D160" s="82" t="str">
        <f>IFERROR(IF(AND(SMALL('2nd Run'!I:I,L160)&gt;1000,SMALL('2nd Run'!I:I,L160)&lt;3000),"nt",IF(SMALL('2nd Run'!I:I,L160)&gt;3000,"",SMALL('2nd Run'!I:I,L160))),"")</f>
        <v/>
      </c>
      <c r="E160" s="292" t="str">
        <f>IF(D160="nt",IFERROR(SMALL('2nd Run'!I:I,L160),""),IF(D160&gt;3000,"",IFERROR(SMALL('2nd Run'!I:I,L160),"")))</f>
        <v/>
      </c>
      <c r="F160" s="199" t="str">
        <f t="shared" si="0"/>
        <v/>
      </c>
      <c r="G160" s="200" t="str">
        <f t="shared" si="1"/>
        <v/>
      </c>
      <c r="H160" s="201" t="str">
        <f>IFERROR(VLOOKUP(D160,'2nd Run'!$S$36:$U$58,3,FALSE),"")</f>
        <v/>
      </c>
      <c r="I160" s="72"/>
      <c r="J160" s="72"/>
      <c r="K160" s="80"/>
      <c r="L160" s="80">
        <v>159</v>
      </c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</row>
    <row r="161" spans="1:26" ht="15.75" customHeight="1">
      <c r="A161" s="80" t="str">
        <f t="array" ref="A161">IFERROR(IF(D161="","",INDEX('2nd Run'!$A:$I,MATCH('Youth 2'!$E161,'2nd Run'!$I:$I,0),1)),"")</f>
        <v/>
      </c>
      <c r="B161" s="196" t="str">
        <f t="array" ref="B161">IFERROR(IF(D161="","",INDEX('2nd Run'!$A:$I,MATCH('Youth 2'!$E161,'2nd Run'!$I:$I,0),2)),"")</f>
        <v/>
      </c>
      <c r="C161" s="196" t="str">
        <f t="array" ref="C161">IFERROR(IF(D161="","",INDEX('2nd Run'!$A:$I,MATCH('Youth 2'!$E161,'2nd Run'!$I:$I,0),3)),"")</f>
        <v/>
      </c>
      <c r="D161" s="82" t="str">
        <f>IFERROR(IF(AND(SMALL('2nd Run'!I:I,L161)&gt;1000,SMALL('2nd Run'!I:I,L161)&lt;3000),"nt",IF(SMALL('2nd Run'!I:I,L161)&gt;3000,"",SMALL('2nd Run'!I:I,L161))),"")</f>
        <v/>
      </c>
      <c r="E161" s="292" t="str">
        <f>IF(D161="nt",IFERROR(SMALL('2nd Run'!I:I,L161),""),IF(D161&gt;3000,"",IFERROR(SMALL('2nd Run'!I:I,L161),"")))</f>
        <v/>
      </c>
      <c r="F161" s="199" t="str">
        <f t="shared" si="0"/>
        <v/>
      </c>
      <c r="G161" s="200" t="str">
        <f t="shared" si="1"/>
        <v/>
      </c>
      <c r="H161" s="201" t="str">
        <f>IFERROR(VLOOKUP(D161,'2nd Run'!$S$36:$U$58,3,FALSE),"")</f>
        <v/>
      </c>
      <c r="I161" s="72"/>
      <c r="J161" s="72"/>
      <c r="K161" s="80"/>
      <c r="L161" s="80">
        <v>160</v>
      </c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</row>
    <row r="162" spans="1:26" ht="15.75" customHeight="1">
      <c r="A162" s="80" t="str">
        <f t="array" ref="A162">IFERROR(IF(D162="","",INDEX('2nd Run'!$A:$I,MATCH('Youth 2'!$E162,'2nd Run'!$I:$I,0),1)),"")</f>
        <v/>
      </c>
      <c r="B162" s="196" t="str">
        <f t="array" ref="B162">IFERROR(IF(D162="","",INDEX('2nd Run'!$A:$I,MATCH('Youth 2'!$E162,'2nd Run'!$I:$I,0),2)),"")</f>
        <v/>
      </c>
      <c r="C162" s="196" t="str">
        <f t="array" ref="C162">IFERROR(IF(D162="","",INDEX('2nd Run'!$A:$I,MATCH('Youth 2'!$E162,'2nd Run'!$I:$I,0),3)),"")</f>
        <v/>
      </c>
      <c r="D162" s="82" t="str">
        <f>IFERROR(IF(AND(SMALL('2nd Run'!I:I,L162)&gt;1000,SMALL('2nd Run'!I:I,L162)&lt;3000),"nt",IF(SMALL('2nd Run'!I:I,L162)&gt;3000,"",SMALL('2nd Run'!I:I,L162))),"")</f>
        <v/>
      </c>
      <c r="E162" s="292" t="str">
        <f>IF(D162="nt",IFERROR(SMALL('2nd Run'!I:I,L162),""),IF(D162&gt;3000,"",IFERROR(SMALL('2nd Run'!I:I,L162),"")))</f>
        <v/>
      </c>
      <c r="F162" s="199" t="str">
        <f t="shared" si="0"/>
        <v/>
      </c>
      <c r="G162" s="200" t="str">
        <f t="shared" si="1"/>
        <v/>
      </c>
      <c r="H162" s="201" t="str">
        <f>IFERROR(VLOOKUP(D162,'2nd Run'!$S$36:$U$58,3,FALSE),"")</f>
        <v/>
      </c>
      <c r="I162" s="72"/>
      <c r="J162" s="72"/>
      <c r="K162" s="80"/>
      <c r="L162" s="80">
        <v>161</v>
      </c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</row>
    <row r="163" spans="1:26" ht="15.75" customHeight="1">
      <c r="A163" s="80" t="str">
        <f t="array" ref="A163">IFERROR(IF(D163="","",INDEX('2nd Run'!$A:$I,MATCH('Youth 2'!$E163,'2nd Run'!$I:$I,0),1)),"")</f>
        <v/>
      </c>
      <c r="B163" s="196" t="str">
        <f t="array" ref="B163">IFERROR(IF(D163="","",INDEX('2nd Run'!$A:$I,MATCH('Youth 2'!$E163,'2nd Run'!$I:$I,0),2)),"")</f>
        <v/>
      </c>
      <c r="C163" s="196" t="str">
        <f t="array" ref="C163">IFERROR(IF(D163="","",INDEX('2nd Run'!$A:$I,MATCH('Youth 2'!$E163,'2nd Run'!$I:$I,0),3)),"")</f>
        <v/>
      </c>
      <c r="D163" s="82" t="str">
        <f>IFERROR(IF(AND(SMALL('2nd Run'!I:I,L163)&gt;1000,SMALL('2nd Run'!I:I,L163)&lt;3000),"nt",IF(SMALL('2nd Run'!I:I,L163)&gt;3000,"",SMALL('2nd Run'!I:I,L163))),"")</f>
        <v/>
      </c>
      <c r="E163" s="292" t="str">
        <f>IF(D163="nt",IFERROR(SMALL('2nd Run'!I:I,L163),""),IF(D163&gt;3000,"",IFERROR(SMALL('2nd Run'!I:I,L163),"")))</f>
        <v/>
      </c>
      <c r="F163" s="199" t="str">
        <f t="shared" si="0"/>
        <v/>
      </c>
      <c r="G163" s="200" t="str">
        <f t="shared" si="1"/>
        <v/>
      </c>
      <c r="H163" s="201" t="str">
        <f>IFERROR(VLOOKUP(D163,'2nd Run'!$S$36:$U$58,3,FALSE),"")</f>
        <v/>
      </c>
      <c r="I163" s="72"/>
      <c r="J163" s="72"/>
      <c r="K163" s="80"/>
      <c r="L163" s="80">
        <v>162</v>
      </c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</row>
    <row r="164" spans="1:26" ht="15.75" customHeight="1">
      <c r="A164" s="80" t="str">
        <f t="array" ref="A164">IFERROR(IF(D164="","",INDEX('2nd Run'!$A:$I,MATCH('Youth 2'!$E164,'2nd Run'!$I:$I,0),1)),"")</f>
        <v/>
      </c>
      <c r="B164" s="196" t="str">
        <f t="array" ref="B164">IFERROR(IF(D164="","",INDEX('2nd Run'!$A:$I,MATCH('Youth 2'!$E164,'2nd Run'!$I:$I,0),2)),"")</f>
        <v/>
      </c>
      <c r="C164" s="196" t="str">
        <f t="array" ref="C164">IFERROR(IF(D164="","",INDEX('2nd Run'!$A:$I,MATCH('Youth 2'!$E164,'2nd Run'!$I:$I,0),3)),"")</f>
        <v/>
      </c>
      <c r="D164" s="82" t="str">
        <f>IFERROR(IF(AND(SMALL('2nd Run'!I:I,L164)&gt;1000,SMALL('2nd Run'!I:I,L164)&lt;3000),"nt",IF(SMALL('2nd Run'!I:I,L164)&gt;3000,"",SMALL('2nd Run'!I:I,L164))),"")</f>
        <v/>
      </c>
      <c r="E164" s="292" t="str">
        <f>IF(D164="nt",IFERROR(SMALL('2nd Run'!I:I,L164),""),IF(D164&gt;3000,"",IFERROR(SMALL('2nd Run'!I:I,L164),"")))</f>
        <v/>
      </c>
      <c r="F164" s="199" t="str">
        <f t="shared" si="0"/>
        <v/>
      </c>
      <c r="G164" s="200" t="str">
        <f t="shared" si="1"/>
        <v/>
      </c>
      <c r="H164" s="201" t="str">
        <f>IFERROR(VLOOKUP(D164,'2nd Run'!$S$36:$U$58,3,FALSE),"")</f>
        <v/>
      </c>
      <c r="I164" s="72"/>
      <c r="J164" s="72"/>
      <c r="K164" s="80"/>
      <c r="L164" s="80">
        <v>163</v>
      </c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</row>
    <row r="165" spans="1:26" ht="15.75" customHeight="1">
      <c r="A165" s="80" t="str">
        <f t="array" ref="A165">IFERROR(IF(D165="","",INDEX('2nd Run'!$A:$I,MATCH('Youth 2'!$E165,'2nd Run'!$I:$I,0),1)),"")</f>
        <v/>
      </c>
      <c r="B165" s="196" t="str">
        <f t="array" ref="B165">IFERROR(IF(D165="","",INDEX('2nd Run'!$A:$I,MATCH('Youth 2'!$E165,'2nd Run'!$I:$I,0),2)),"")</f>
        <v/>
      </c>
      <c r="C165" s="196" t="str">
        <f t="array" ref="C165">IFERROR(IF(D165="","",INDEX('2nd Run'!$A:$I,MATCH('Youth 2'!$E165,'2nd Run'!$I:$I,0),3)),"")</f>
        <v/>
      </c>
      <c r="D165" s="82" t="str">
        <f>IFERROR(IF(AND(SMALL('2nd Run'!I:I,L165)&gt;1000,SMALL('2nd Run'!I:I,L165)&lt;3000),"nt",IF(SMALL('2nd Run'!I:I,L165)&gt;3000,"",SMALL('2nd Run'!I:I,L165))),"")</f>
        <v/>
      </c>
      <c r="E165" s="292" t="str">
        <f>IF(D165="nt",IFERROR(SMALL('2nd Run'!I:I,L165),""),IF(D165&gt;3000,"",IFERROR(SMALL('2nd Run'!I:I,L165),"")))</f>
        <v/>
      </c>
      <c r="F165" s="199" t="str">
        <f t="shared" si="0"/>
        <v/>
      </c>
      <c r="G165" s="200" t="str">
        <f t="shared" si="1"/>
        <v/>
      </c>
      <c r="H165" s="201" t="str">
        <f>IFERROR(VLOOKUP(D165,'2nd Run'!$S$36:$U$58,3,FALSE),"")</f>
        <v/>
      </c>
      <c r="I165" s="72"/>
      <c r="J165" s="72"/>
      <c r="K165" s="80"/>
      <c r="L165" s="80">
        <v>164</v>
      </c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</row>
    <row r="166" spans="1:26" ht="15.75" customHeight="1">
      <c r="A166" s="80" t="str">
        <f t="array" ref="A166">IFERROR(IF(D166="","",INDEX('2nd Run'!$A:$I,MATCH('Youth 2'!$E166,'2nd Run'!$I:$I,0),1)),"")</f>
        <v/>
      </c>
      <c r="B166" s="196" t="str">
        <f t="array" ref="B166">IFERROR(IF(D166="","",INDEX('2nd Run'!$A:$I,MATCH('Youth 2'!$E166,'2nd Run'!$I:$I,0),2)),"")</f>
        <v/>
      </c>
      <c r="C166" s="196" t="str">
        <f t="array" ref="C166">IFERROR(IF(D166="","",INDEX('2nd Run'!$A:$I,MATCH('Youth 2'!$E166,'2nd Run'!$I:$I,0),3)),"")</f>
        <v/>
      </c>
      <c r="D166" s="82" t="str">
        <f>IFERROR(IF(AND(SMALL('2nd Run'!I:I,L166)&gt;1000,SMALL('2nd Run'!I:I,L166)&lt;3000),"nt",IF(SMALL('2nd Run'!I:I,L166)&gt;3000,"",SMALL('2nd Run'!I:I,L166))),"")</f>
        <v/>
      </c>
      <c r="E166" s="292" t="str">
        <f>IF(D166="nt",IFERROR(SMALL('2nd Run'!I:I,L166),""),IF(D166&gt;3000,"",IFERROR(SMALL('2nd Run'!I:I,L166),"")))</f>
        <v/>
      </c>
      <c r="F166" s="199" t="str">
        <f t="shared" si="0"/>
        <v/>
      </c>
      <c r="G166" s="200" t="str">
        <f t="shared" si="1"/>
        <v/>
      </c>
      <c r="H166" s="201" t="str">
        <f>IFERROR(VLOOKUP(D166,'2nd Run'!$S$36:$U$58,3,FALSE),"")</f>
        <v/>
      </c>
      <c r="I166" s="72"/>
      <c r="J166" s="72"/>
      <c r="K166" s="80"/>
      <c r="L166" s="80">
        <v>165</v>
      </c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</row>
    <row r="167" spans="1:26" ht="15.75" customHeight="1">
      <c r="A167" s="80" t="str">
        <f t="array" ref="A167">IFERROR(IF(D167="","",INDEX('2nd Run'!$A:$I,MATCH('Youth 2'!$E167,'2nd Run'!$I:$I,0),1)),"")</f>
        <v/>
      </c>
      <c r="B167" s="196" t="str">
        <f t="array" ref="B167">IFERROR(IF(D167="","",INDEX('2nd Run'!$A:$I,MATCH('Youth 2'!$E167,'2nd Run'!$I:$I,0),2)),"")</f>
        <v/>
      </c>
      <c r="C167" s="196" t="str">
        <f t="array" ref="C167">IFERROR(IF(D167="","",INDEX('2nd Run'!$A:$I,MATCH('Youth 2'!$E167,'2nd Run'!$I:$I,0),3)),"")</f>
        <v/>
      </c>
      <c r="D167" s="82" t="str">
        <f>IFERROR(IF(AND(SMALL('2nd Run'!I:I,L167)&gt;1000,SMALL('2nd Run'!I:I,L167)&lt;3000),"nt",IF(SMALL('2nd Run'!I:I,L167)&gt;3000,"",SMALL('2nd Run'!I:I,L167))),"")</f>
        <v/>
      </c>
      <c r="E167" s="292" t="str">
        <f>IF(D167="nt",IFERROR(SMALL('2nd Run'!I:I,L167),""),IF(D167&gt;3000,"",IFERROR(SMALL('2nd Run'!I:I,L167),"")))</f>
        <v/>
      </c>
      <c r="F167" s="199" t="str">
        <f t="shared" si="0"/>
        <v/>
      </c>
      <c r="G167" s="200" t="str">
        <f t="shared" si="1"/>
        <v/>
      </c>
      <c r="H167" s="201" t="str">
        <f>IFERROR(VLOOKUP(D167,'2nd Run'!$S$36:$U$58,3,FALSE),"")</f>
        <v/>
      </c>
      <c r="I167" s="72"/>
      <c r="J167" s="72"/>
      <c r="K167" s="80"/>
      <c r="L167" s="80">
        <v>166</v>
      </c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</row>
    <row r="168" spans="1:26" ht="15.75" customHeight="1">
      <c r="A168" s="80" t="str">
        <f t="array" ref="A168">IFERROR(IF(D168="","",INDEX('2nd Run'!$A:$I,MATCH('Youth 2'!$E168,'2nd Run'!$I:$I,0),1)),"")</f>
        <v/>
      </c>
      <c r="B168" s="196" t="str">
        <f t="array" ref="B168">IFERROR(IF(D168="","",INDEX('2nd Run'!$A:$I,MATCH('Youth 2'!$E168,'2nd Run'!$I:$I,0),2)),"")</f>
        <v/>
      </c>
      <c r="C168" s="196" t="str">
        <f t="array" ref="C168">IFERROR(IF(D168="","",INDEX('2nd Run'!$A:$I,MATCH('Youth 2'!$E168,'2nd Run'!$I:$I,0),3)),"")</f>
        <v/>
      </c>
      <c r="D168" s="82" t="str">
        <f>IFERROR(IF(AND(SMALL('2nd Run'!I:I,L168)&gt;1000,SMALL('2nd Run'!I:I,L168)&lt;3000),"nt",IF(SMALL('2nd Run'!I:I,L168)&gt;3000,"",SMALL('2nd Run'!I:I,L168))),"")</f>
        <v/>
      </c>
      <c r="E168" s="292" t="str">
        <f>IF(D168="nt",IFERROR(SMALL('2nd Run'!I:I,L168),""),IF(D168&gt;3000,"",IFERROR(SMALL('2nd Run'!I:I,L168),"")))</f>
        <v/>
      </c>
      <c r="F168" s="199" t="str">
        <f t="shared" si="0"/>
        <v/>
      </c>
      <c r="G168" s="200" t="str">
        <f t="shared" si="1"/>
        <v/>
      </c>
      <c r="H168" s="201" t="str">
        <f>IFERROR(VLOOKUP(D168,'2nd Run'!$S$36:$U$58,3,FALSE),"")</f>
        <v/>
      </c>
      <c r="I168" s="72"/>
      <c r="J168" s="72"/>
      <c r="K168" s="80"/>
      <c r="L168" s="80">
        <v>167</v>
      </c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</row>
    <row r="169" spans="1:26" ht="15.75" customHeight="1">
      <c r="A169" s="80" t="str">
        <f t="array" ref="A169">IFERROR(IF(D169="","",INDEX('2nd Run'!$A:$I,MATCH('Youth 2'!$E169,'2nd Run'!$I:$I,0),1)),"")</f>
        <v/>
      </c>
      <c r="B169" s="196" t="str">
        <f t="array" ref="B169">IFERROR(IF(D169="","",INDEX('2nd Run'!$A:$I,MATCH('Youth 2'!$E169,'2nd Run'!$I:$I,0),2)),"")</f>
        <v/>
      </c>
      <c r="C169" s="196" t="str">
        <f t="array" ref="C169">IFERROR(IF(D169="","",INDEX('2nd Run'!$A:$I,MATCH('Youth 2'!$E169,'2nd Run'!$I:$I,0),3)),"")</f>
        <v/>
      </c>
      <c r="D169" s="82" t="str">
        <f>IFERROR(IF(AND(SMALL('2nd Run'!I:I,L169)&gt;1000,SMALL('2nd Run'!I:I,L169)&lt;3000),"nt",IF(SMALL('2nd Run'!I:I,L169)&gt;3000,"",SMALL('2nd Run'!I:I,L169))),"")</f>
        <v/>
      </c>
      <c r="E169" s="292" t="str">
        <f>IF(D169="nt",IFERROR(SMALL('2nd Run'!I:I,L169),""),IF(D169&gt;3000,"",IFERROR(SMALL('2nd Run'!I:I,L169),"")))</f>
        <v/>
      </c>
      <c r="F169" s="199" t="str">
        <f t="shared" si="0"/>
        <v/>
      </c>
      <c r="G169" s="200" t="str">
        <f t="shared" si="1"/>
        <v/>
      </c>
      <c r="H169" s="201" t="str">
        <f>IFERROR(VLOOKUP(D169,'2nd Run'!$S$36:$U$58,3,FALSE),"")</f>
        <v/>
      </c>
      <c r="I169" s="72"/>
      <c r="J169" s="72"/>
      <c r="K169" s="80"/>
      <c r="L169" s="80">
        <v>168</v>
      </c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</row>
    <row r="170" spans="1:26" ht="15.75" customHeight="1">
      <c r="A170" s="80" t="str">
        <f t="array" ref="A170">IFERROR(IF(D170="","",INDEX('2nd Run'!$A:$I,MATCH('Youth 2'!$E170,'2nd Run'!$I:$I,0),1)),"")</f>
        <v/>
      </c>
      <c r="B170" s="196" t="str">
        <f t="array" ref="B170">IFERROR(IF(D170="","",INDEX('2nd Run'!$A:$I,MATCH('Youth 2'!$E170,'2nd Run'!$I:$I,0),2)),"")</f>
        <v/>
      </c>
      <c r="C170" s="196" t="str">
        <f t="array" ref="C170">IFERROR(IF(D170="","",INDEX('2nd Run'!$A:$I,MATCH('Youth 2'!$E170,'2nd Run'!$I:$I,0),3)),"")</f>
        <v/>
      </c>
      <c r="D170" s="82" t="str">
        <f>IFERROR(IF(AND(SMALL('2nd Run'!I:I,L170)&gt;1000,SMALL('2nd Run'!I:I,L170)&lt;3000),"nt",IF(SMALL('2nd Run'!I:I,L170)&gt;3000,"",SMALL('2nd Run'!I:I,L170))),"")</f>
        <v/>
      </c>
      <c r="E170" s="292" t="str">
        <f>IF(D170="nt",IFERROR(SMALL('2nd Run'!I:I,L170),""),IF(D170&gt;3000,"",IFERROR(SMALL('2nd Run'!I:I,L170),"")))</f>
        <v/>
      </c>
      <c r="F170" s="199" t="str">
        <f t="shared" si="0"/>
        <v/>
      </c>
      <c r="G170" s="200" t="str">
        <f t="shared" si="1"/>
        <v/>
      </c>
      <c r="H170" s="201" t="str">
        <f>IFERROR(VLOOKUP(D170,'2nd Run'!$S$36:$U$58,3,FALSE),"")</f>
        <v/>
      </c>
      <c r="I170" s="72"/>
      <c r="J170" s="72"/>
      <c r="K170" s="80"/>
      <c r="L170" s="80">
        <v>169</v>
      </c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</row>
    <row r="171" spans="1:26" ht="15.75" customHeight="1">
      <c r="A171" s="80" t="str">
        <f t="array" ref="A171">IFERROR(IF(D171="","",INDEX('2nd Run'!$A:$I,MATCH('Youth 2'!$E171,'2nd Run'!$I:$I,0),1)),"")</f>
        <v/>
      </c>
      <c r="B171" s="196" t="str">
        <f t="array" ref="B171">IFERROR(IF(D171="","",INDEX('2nd Run'!$A:$I,MATCH('Youth 2'!$E171,'2nd Run'!$I:$I,0),2)),"")</f>
        <v/>
      </c>
      <c r="C171" s="196" t="str">
        <f t="array" ref="C171">IFERROR(IF(D171="","",INDEX('2nd Run'!$A:$I,MATCH('Youth 2'!$E171,'2nd Run'!$I:$I,0),3)),"")</f>
        <v/>
      </c>
      <c r="D171" s="82" t="str">
        <f>IFERROR(IF(AND(SMALL('2nd Run'!I:I,L171)&gt;1000,SMALL('2nd Run'!I:I,L171)&lt;3000),"nt",IF(SMALL('2nd Run'!I:I,L171)&gt;3000,"",SMALL('2nd Run'!I:I,L171))),"")</f>
        <v/>
      </c>
      <c r="E171" s="292" t="str">
        <f>IF(D171="nt",IFERROR(SMALL('2nd Run'!I:I,L171),""),IF(D171&gt;3000,"",IFERROR(SMALL('2nd Run'!I:I,L171),"")))</f>
        <v/>
      </c>
      <c r="F171" s="199" t="str">
        <f t="shared" si="0"/>
        <v/>
      </c>
      <c r="G171" s="200" t="str">
        <f t="shared" si="1"/>
        <v/>
      </c>
      <c r="H171" s="201" t="str">
        <f>IFERROR(VLOOKUP(D171,'2nd Run'!$S$36:$U$58,3,FALSE),"")</f>
        <v/>
      </c>
      <c r="I171" s="72"/>
      <c r="J171" s="72"/>
      <c r="K171" s="80"/>
      <c r="L171" s="80">
        <v>170</v>
      </c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</row>
    <row r="172" spans="1:26" ht="15.75" customHeight="1">
      <c r="A172" s="80" t="str">
        <f t="array" ref="A172">IFERROR(IF(D172="","",INDEX('2nd Run'!$A:$I,MATCH('Youth 2'!$E172,'2nd Run'!$I:$I,0),1)),"")</f>
        <v/>
      </c>
      <c r="B172" s="196" t="str">
        <f t="array" ref="B172">IFERROR(IF(D172="","",INDEX('2nd Run'!$A:$I,MATCH('Youth 2'!$E172,'2nd Run'!$I:$I,0),2)),"")</f>
        <v/>
      </c>
      <c r="C172" s="196" t="str">
        <f t="array" ref="C172">IFERROR(IF(D172="","",INDEX('2nd Run'!$A:$I,MATCH('Youth 2'!$E172,'2nd Run'!$I:$I,0),3)),"")</f>
        <v/>
      </c>
      <c r="D172" s="82" t="str">
        <f>IFERROR(IF(AND(SMALL('2nd Run'!I:I,L172)&gt;1000,SMALL('2nd Run'!I:I,L172)&lt;3000),"nt",IF(SMALL('2nd Run'!I:I,L172)&gt;3000,"",SMALL('2nd Run'!I:I,L172))),"")</f>
        <v/>
      </c>
      <c r="E172" s="292" t="str">
        <f>IF(D172="nt",IFERROR(SMALL('2nd Run'!I:I,L172),""),IF(D172&gt;3000,"",IFERROR(SMALL('2nd Run'!I:I,L172),"")))</f>
        <v/>
      </c>
      <c r="F172" s="199" t="str">
        <f t="shared" si="0"/>
        <v/>
      </c>
      <c r="G172" s="200" t="str">
        <f t="shared" si="1"/>
        <v/>
      </c>
      <c r="H172" s="201" t="str">
        <f>IFERROR(VLOOKUP(D172,'2nd Run'!$S$36:$U$58,3,FALSE),"")</f>
        <v/>
      </c>
      <c r="I172" s="72"/>
      <c r="J172" s="72"/>
      <c r="K172" s="80"/>
      <c r="L172" s="80">
        <v>171</v>
      </c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</row>
    <row r="173" spans="1:26" ht="15.75" customHeight="1">
      <c r="A173" s="80" t="str">
        <f t="array" ref="A173">IFERROR(IF(D173="","",INDEX('2nd Run'!$A:$I,MATCH('Youth 2'!$E173,'2nd Run'!$I:$I,0),1)),"")</f>
        <v/>
      </c>
      <c r="B173" s="196" t="str">
        <f t="array" ref="B173">IFERROR(IF(D173="","",INDEX('2nd Run'!$A:$I,MATCH('Youth 2'!$E173,'2nd Run'!$I:$I,0),2)),"")</f>
        <v/>
      </c>
      <c r="C173" s="196" t="str">
        <f t="array" ref="C173">IFERROR(IF(D173="","",INDEX('2nd Run'!$A:$I,MATCH('Youth 2'!$E173,'2nd Run'!$I:$I,0),3)),"")</f>
        <v/>
      </c>
      <c r="D173" s="82" t="str">
        <f>IFERROR(IF(AND(SMALL('2nd Run'!I:I,L173)&gt;1000,SMALL('2nd Run'!I:I,L173)&lt;3000),"nt",IF(SMALL('2nd Run'!I:I,L173)&gt;3000,"",SMALL('2nd Run'!I:I,L173))),"")</f>
        <v/>
      </c>
      <c r="E173" s="292" t="str">
        <f>IF(D173="nt",IFERROR(SMALL('2nd Run'!I:I,L173),""),IF(D173&gt;3000,"",IFERROR(SMALL('2nd Run'!I:I,L173),"")))</f>
        <v/>
      </c>
      <c r="F173" s="199" t="str">
        <f t="shared" si="0"/>
        <v/>
      </c>
      <c r="G173" s="200" t="str">
        <f t="shared" si="1"/>
        <v/>
      </c>
      <c r="H173" s="201" t="str">
        <f>IFERROR(VLOOKUP(D173,'2nd Run'!$S$36:$U$58,3,FALSE),"")</f>
        <v/>
      </c>
      <c r="I173" s="72"/>
      <c r="J173" s="72"/>
      <c r="K173" s="80"/>
      <c r="L173" s="80">
        <v>172</v>
      </c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</row>
    <row r="174" spans="1:26" ht="15.75" customHeight="1">
      <c r="A174" s="80" t="str">
        <f t="array" ref="A174">IFERROR(IF(D174="","",INDEX('2nd Run'!$A:$I,MATCH('Youth 2'!$E174,'2nd Run'!$I:$I,0),1)),"")</f>
        <v/>
      </c>
      <c r="B174" s="196" t="str">
        <f t="array" ref="B174">IFERROR(IF(D174="","",INDEX('2nd Run'!$A:$I,MATCH('Youth 2'!$E174,'2nd Run'!$I:$I,0),2)),"")</f>
        <v/>
      </c>
      <c r="C174" s="196" t="str">
        <f t="array" ref="C174">IFERROR(IF(D174="","",INDEX('2nd Run'!$A:$I,MATCH('Youth 2'!$E174,'2nd Run'!$I:$I,0),3)),"")</f>
        <v/>
      </c>
      <c r="D174" s="82" t="str">
        <f>IFERROR(IF(AND(SMALL('2nd Run'!I:I,L174)&gt;1000,SMALL('2nd Run'!I:I,L174)&lt;3000),"nt",IF(SMALL('2nd Run'!I:I,L174)&gt;3000,"",SMALL('2nd Run'!I:I,L174))),"")</f>
        <v/>
      </c>
      <c r="E174" s="292" t="str">
        <f>IF(D174="nt",IFERROR(SMALL('2nd Run'!I:I,L174),""),IF(D174&gt;3000,"",IFERROR(SMALL('2nd Run'!I:I,L174),"")))</f>
        <v/>
      </c>
      <c r="F174" s="199" t="str">
        <f t="shared" si="0"/>
        <v/>
      </c>
      <c r="G174" s="200" t="str">
        <f t="shared" si="1"/>
        <v/>
      </c>
      <c r="H174" s="201" t="str">
        <f>IFERROR(VLOOKUP(D174,'2nd Run'!$S$36:$U$58,3,FALSE),"")</f>
        <v/>
      </c>
      <c r="I174" s="72"/>
      <c r="J174" s="72"/>
      <c r="K174" s="80"/>
      <c r="L174" s="80">
        <v>173</v>
      </c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</row>
    <row r="175" spans="1:26" ht="15.75" customHeight="1">
      <c r="A175" s="80" t="str">
        <f t="array" ref="A175">IFERROR(IF(D175="","",INDEX('2nd Run'!$A:$I,MATCH('Youth 2'!$E175,'2nd Run'!$I:$I,0),1)),"")</f>
        <v/>
      </c>
      <c r="B175" s="196" t="str">
        <f t="array" ref="B175">IFERROR(IF(D175="","",INDEX('2nd Run'!$A:$I,MATCH('Youth 2'!$E175,'2nd Run'!$I:$I,0),2)),"")</f>
        <v/>
      </c>
      <c r="C175" s="196" t="str">
        <f t="array" ref="C175">IFERROR(IF(D175="","",INDEX('2nd Run'!$A:$I,MATCH('Youth 2'!$E175,'2nd Run'!$I:$I,0),3)),"")</f>
        <v/>
      </c>
      <c r="D175" s="82" t="str">
        <f>IFERROR(IF(AND(SMALL('2nd Run'!I:I,L175)&gt;1000,SMALL('2nd Run'!I:I,L175)&lt;3000),"nt",IF(SMALL('2nd Run'!I:I,L175)&gt;3000,"",SMALL('2nd Run'!I:I,L175))),"")</f>
        <v/>
      </c>
      <c r="E175" s="292" t="str">
        <f>IF(D175="nt",IFERROR(SMALL('2nd Run'!I:I,L175),""),IF(D175&gt;3000,"",IFERROR(SMALL('2nd Run'!I:I,L175),"")))</f>
        <v/>
      </c>
      <c r="F175" s="199" t="str">
        <f t="shared" si="0"/>
        <v/>
      </c>
      <c r="G175" s="200" t="str">
        <f t="shared" si="1"/>
        <v/>
      </c>
      <c r="H175" s="201" t="str">
        <f>IFERROR(VLOOKUP(D175,'2nd Run'!$S$36:$U$58,3,FALSE),"")</f>
        <v/>
      </c>
      <c r="I175" s="72"/>
      <c r="J175" s="72"/>
      <c r="K175" s="80"/>
      <c r="L175" s="80">
        <v>174</v>
      </c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</row>
    <row r="176" spans="1:26" ht="15.75" customHeight="1">
      <c r="A176" s="80" t="str">
        <f t="array" ref="A176">IFERROR(IF(D176="","",INDEX('2nd Run'!$A:$I,MATCH('Youth 2'!$E176,'2nd Run'!$I:$I,0),1)),"")</f>
        <v/>
      </c>
      <c r="B176" s="196" t="str">
        <f t="array" ref="B176">IFERROR(IF(D176="","",INDEX('2nd Run'!$A:$I,MATCH('Youth 2'!$E176,'2nd Run'!$I:$I,0),2)),"")</f>
        <v/>
      </c>
      <c r="C176" s="196" t="str">
        <f t="array" ref="C176">IFERROR(IF(D176="","",INDEX('2nd Run'!$A:$I,MATCH('Youth 2'!$E176,'2nd Run'!$I:$I,0),3)),"")</f>
        <v/>
      </c>
      <c r="D176" s="82" t="str">
        <f>IFERROR(IF(AND(SMALL('2nd Run'!I:I,L176)&gt;1000,SMALL('2nd Run'!I:I,L176)&lt;3000),"nt",IF(SMALL('2nd Run'!I:I,L176)&gt;3000,"",SMALL('2nd Run'!I:I,L176))),"")</f>
        <v/>
      </c>
      <c r="E176" s="292" t="str">
        <f>IF(D176="nt",IFERROR(SMALL('2nd Run'!I:I,L176),""),IF(D176&gt;3000,"",IFERROR(SMALL('2nd Run'!I:I,L176),"")))</f>
        <v/>
      </c>
      <c r="F176" s="199" t="str">
        <f t="shared" si="0"/>
        <v/>
      </c>
      <c r="G176" s="200" t="str">
        <f t="shared" si="1"/>
        <v/>
      </c>
      <c r="H176" s="201" t="str">
        <f>IFERROR(VLOOKUP(D176,'2nd Run'!$S$36:$U$58,3,FALSE),"")</f>
        <v/>
      </c>
      <c r="I176" s="72"/>
      <c r="J176" s="72"/>
      <c r="K176" s="80"/>
      <c r="L176" s="80">
        <v>175</v>
      </c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</row>
    <row r="177" spans="1:26" ht="15.75" customHeight="1">
      <c r="A177" s="80" t="str">
        <f t="array" ref="A177">IFERROR(IF(D177="","",INDEX('2nd Run'!$A:$I,MATCH('Youth 2'!$E177,'2nd Run'!$I:$I,0),1)),"")</f>
        <v/>
      </c>
      <c r="B177" s="196" t="str">
        <f t="array" ref="B177">IFERROR(IF(D177="","",INDEX('2nd Run'!$A:$I,MATCH('Youth 2'!$E177,'2nd Run'!$I:$I,0),2)),"")</f>
        <v/>
      </c>
      <c r="C177" s="196" t="str">
        <f t="array" ref="C177">IFERROR(IF(D177="","",INDEX('2nd Run'!$A:$I,MATCH('Youth 2'!$E177,'2nd Run'!$I:$I,0),3)),"")</f>
        <v/>
      </c>
      <c r="D177" s="82" t="str">
        <f>IFERROR(IF(AND(SMALL('2nd Run'!I:I,L177)&gt;1000,SMALL('2nd Run'!I:I,L177)&lt;3000),"nt",IF(SMALL('2nd Run'!I:I,L177)&gt;3000,"",SMALL('2nd Run'!I:I,L177))),"")</f>
        <v/>
      </c>
      <c r="E177" s="292" t="str">
        <f>IF(D177="nt",IFERROR(SMALL('2nd Run'!I:I,L177),""),IF(D177&gt;3000,"",IFERROR(SMALL('2nd Run'!I:I,L177),"")))</f>
        <v/>
      </c>
      <c r="F177" s="199" t="str">
        <f t="shared" si="0"/>
        <v/>
      </c>
      <c r="G177" s="200" t="str">
        <f t="shared" si="1"/>
        <v/>
      </c>
      <c r="H177" s="201" t="str">
        <f>IFERROR(VLOOKUP(D177,'2nd Run'!$S$36:$U$58,3,FALSE),"")</f>
        <v/>
      </c>
      <c r="I177" s="72"/>
      <c r="J177" s="72"/>
      <c r="K177" s="80"/>
      <c r="L177" s="80">
        <v>176</v>
      </c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 spans="1:26" ht="15.75" customHeight="1">
      <c r="A178" s="80" t="str">
        <f t="array" ref="A178">IFERROR(IF(D178="","",INDEX('2nd Run'!$A:$I,MATCH('Youth 2'!$E178,'2nd Run'!$I:$I,0),1)),"")</f>
        <v/>
      </c>
      <c r="B178" s="196" t="str">
        <f t="array" ref="B178">IFERROR(IF(D178="","",INDEX('2nd Run'!$A:$I,MATCH('Youth 2'!$E178,'2nd Run'!$I:$I,0),2)),"")</f>
        <v/>
      </c>
      <c r="C178" s="196" t="str">
        <f t="array" ref="C178">IFERROR(IF(D178="","",INDEX('2nd Run'!$A:$I,MATCH('Youth 2'!$E178,'2nd Run'!$I:$I,0),3)),"")</f>
        <v/>
      </c>
      <c r="D178" s="82" t="str">
        <f>IFERROR(IF(AND(SMALL('2nd Run'!I:I,L178)&gt;1000,SMALL('2nd Run'!I:I,L178)&lt;3000),"nt",IF(SMALL('2nd Run'!I:I,L178)&gt;3000,"",SMALL('2nd Run'!I:I,L178))),"")</f>
        <v/>
      </c>
      <c r="E178" s="292" t="str">
        <f>IF(D178="nt",IFERROR(SMALL('2nd Run'!I:I,L178),""),IF(D178&gt;3000,"",IFERROR(SMALL('2nd Run'!I:I,L178),"")))</f>
        <v/>
      </c>
      <c r="F178" s="199" t="str">
        <f t="shared" si="0"/>
        <v/>
      </c>
      <c r="G178" s="200" t="str">
        <f t="shared" si="1"/>
        <v/>
      </c>
      <c r="H178" s="201" t="str">
        <f>IFERROR(VLOOKUP(D178,'2nd Run'!$S$36:$U$58,3,FALSE),"")</f>
        <v/>
      </c>
      <c r="I178" s="72"/>
      <c r="J178" s="72"/>
      <c r="K178" s="80"/>
      <c r="L178" s="80">
        <v>177</v>
      </c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</row>
    <row r="179" spans="1:26" ht="15.75" customHeight="1">
      <c r="A179" s="80" t="str">
        <f t="array" ref="A179">IFERROR(IF(D179="","",INDEX('2nd Run'!$A:$I,MATCH('Youth 2'!$E179,'2nd Run'!$I:$I,0),1)),"")</f>
        <v/>
      </c>
      <c r="B179" s="196" t="str">
        <f t="array" ref="B179">IFERROR(IF(D179="","",INDEX('2nd Run'!$A:$I,MATCH('Youth 2'!$E179,'2nd Run'!$I:$I,0),2)),"")</f>
        <v/>
      </c>
      <c r="C179" s="196" t="str">
        <f t="array" ref="C179">IFERROR(IF(D179="","",INDEX('2nd Run'!$A:$I,MATCH('Youth 2'!$E179,'2nd Run'!$I:$I,0),3)),"")</f>
        <v/>
      </c>
      <c r="D179" s="82" t="str">
        <f>IFERROR(IF(AND(SMALL('2nd Run'!I:I,L179)&gt;1000,SMALL('2nd Run'!I:I,L179)&lt;3000),"nt",IF(SMALL('2nd Run'!I:I,L179)&gt;3000,"",SMALL('2nd Run'!I:I,L179))),"")</f>
        <v/>
      </c>
      <c r="E179" s="292" t="str">
        <f>IF(D179="nt",IFERROR(SMALL('2nd Run'!I:I,L179),""),IF(D179&gt;3000,"",IFERROR(SMALL('2nd Run'!I:I,L179),"")))</f>
        <v/>
      </c>
      <c r="F179" s="199" t="str">
        <f t="shared" si="0"/>
        <v/>
      </c>
      <c r="G179" s="200" t="str">
        <f t="shared" si="1"/>
        <v/>
      </c>
      <c r="H179" s="201" t="str">
        <f>IFERROR(VLOOKUP(D179,'2nd Run'!$S$36:$U$58,3,FALSE),"")</f>
        <v/>
      </c>
      <c r="I179" s="72"/>
      <c r="J179" s="72"/>
      <c r="K179" s="80"/>
      <c r="L179" s="80">
        <v>178</v>
      </c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 spans="1:26" ht="15.75" customHeight="1">
      <c r="A180" s="80" t="str">
        <f t="array" ref="A180">IFERROR(IF(D180="","",INDEX('2nd Run'!$A:$I,MATCH('Youth 2'!$E180,'2nd Run'!$I:$I,0),1)),"")</f>
        <v/>
      </c>
      <c r="B180" s="196" t="str">
        <f t="array" ref="B180">IFERROR(IF(D180="","",INDEX('2nd Run'!$A:$I,MATCH('Youth 2'!$E180,'2nd Run'!$I:$I,0),2)),"")</f>
        <v/>
      </c>
      <c r="C180" s="196" t="str">
        <f t="array" ref="C180">IFERROR(IF(D180="","",INDEX('2nd Run'!$A:$I,MATCH('Youth 2'!$E180,'2nd Run'!$I:$I,0),3)),"")</f>
        <v/>
      </c>
      <c r="D180" s="82" t="str">
        <f>IFERROR(IF(AND(SMALL('2nd Run'!I:I,L180)&gt;1000,SMALL('2nd Run'!I:I,L180)&lt;3000),"nt",IF(SMALL('2nd Run'!I:I,L180)&gt;3000,"",SMALL('2nd Run'!I:I,L180))),"")</f>
        <v/>
      </c>
      <c r="E180" s="292" t="str">
        <f>IF(D180="nt",IFERROR(SMALL('2nd Run'!I:I,L180),""),IF(D180&gt;3000,"",IFERROR(SMALL('2nd Run'!I:I,L180),"")))</f>
        <v/>
      </c>
      <c r="F180" s="199" t="str">
        <f t="shared" si="0"/>
        <v/>
      </c>
      <c r="G180" s="200" t="str">
        <f t="shared" si="1"/>
        <v/>
      </c>
      <c r="H180" s="201" t="str">
        <f>IFERROR(VLOOKUP(D180,'2nd Run'!$S$36:$U$58,3,FALSE),"")</f>
        <v/>
      </c>
      <c r="I180" s="72"/>
      <c r="J180" s="72"/>
      <c r="K180" s="80"/>
      <c r="L180" s="80">
        <v>179</v>
      </c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 spans="1:26" ht="15.75" customHeight="1">
      <c r="A181" s="80" t="str">
        <f t="array" ref="A181">IFERROR(IF(D181="","",INDEX('2nd Run'!$A:$I,MATCH('Youth 2'!$E181,'2nd Run'!$I:$I,0),1)),"")</f>
        <v/>
      </c>
      <c r="B181" s="196" t="str">
        <f t="array" ref="B181">IFERROR(IF(D181="","",INDEX('2nd Run'!$A:$I,MATCH('Youth 2'!$E181,'2nd Run'!$I:$I,0),2)),"")</f>
        <v/>
      </c>
      <c r="C181" s="196" t="str">
        <f t="array" ref="C181">IFERROR(IF(D181="","",INDEX('2nd Run'!$A:$I,MATCH('Youth 2'!$E181,'2nd Run'!$I:$I,0),3)),"")</f>
        <v/>
      </c>
      <c r="D181" s="82" t="str">
        <f>IFERROR(IF(AND(SMALL('2nd Run'!I:I,L181)&gt;1000,SMALL('2nd Run'!I:I,L181)&lt;3000),"nt",IF(SMALL('2nd Run'!I:I,L181)&gt;3000,"",SMALL('2nd Run'!I:I,L181))),"")</f>
        <v/>
      </c>
      <c r="E181" s="292" t="str">
        <f>IF(D181="nt",IFERROR(SMALL('2nd Run'!I:I,L181),""),IF(D181&gt;3000,"",IFERROR(SMALL('2nd Run'!I:I,L181),"")))</f>
        <v/>
      </c>
      <c r="F181" s="199" t="str">
        <f t="shared" si="0"/>
        <v/>
      </c>
      <c r="G181" s="200" t="str">
        <f t="shared" si="1"/>
        <v/>
      </c>
      <c r="H181" s="201" t="str">
        <f>IFERROR(VLOOKUP(D181,'2nd Run'!$S$36:$U$58,3,FALSE),"")</f>
        <v/>
      </c>
      <c r="I181" s="72"/>
      <c r="J181" s="72"/>
      <c r="K181" s="80"/>
      <c r="L181" s="80">
        <v>180</v>
      </c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 spans="1:26" ht="15.75" customHeight="1">
      <c r="A182" s="80" t="str">
        <f t="array" ref="A182">IFERROR(IF(D182="","",INDEX('2nd Run'!$A:$I,MATCH('Youth 2'!$E182,'2nd Run'!$I:$I,0),1)),"")</f>
        <v/>
      </c>
      <c r="B182" s="196" t="str">
        <f t="array" ref="B182">IFERROR(IF(D182="","",INDEX('2nd Run'!$A:$I,MATCH('Youth 2'!$E182,'2nd Run'!$I:$I,0),2)),"")</f>
        <v/>
      </c>
      <c r="C182" s="196" t="str">
        <f t="array" ref="C182">IFERROR(IF(D182="","",INDEX('2nd Run'!$A:$I,MATCH('Youth 2'!$E182,'2nd Run'!$I:$I,0),3)),"")</f>
        <v/>
      </c>
      <c r="D182" s="82" t="str">
        <f>IFERROR(IF(AND(SMALL('2nd Run'!I:I,L182)&gt;1000,SMALL('2nd Run'!I:I,L182)&lt;3000),"nt",IF(SMALL('2nd Run'!I:I,L182)&gt;3000,"",SMALL('2nd Run'!I:I,L182))),"")</f>
        <v/>
      </c>
      <c r="E182" s="292" t="str">
        <f>IF(D182="nt",IFERROR(SMALL('2nd Run'!I:I,L182),""),IF(D182&gt;3000,"",IFERROR(SMALL('2nd Run'!I:I,L182),"")))</f>
        <v/>
      </c>
      <c r="F182" s="199" t="str">
        <f t="shared" si="0"/>
        <v/>
      </c>
      <c r="G182" s="200" t="str">
        <f t="shared" si="1"/>
        <v/>
      </c>
      <c r="H182" s="201" t="str">
        <f>IFERROR(VLOOKUP(D182,'2nd Run'!$S$36:$U$58,3,FALSE),"")</f>
        <v/>
      </c>
      <c r="I182" s="72"/>
      <c r="J182" s="72"/>
      <c r="K182" s="80"/>
      <c r="L182" s="80">
        <v>181</v>
      </c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 spans="1:26" ht="15.75" customHeight="1">
      <c r="A183" s="80" t="str">
        <f t="array" ref="A183">IFERROR(IF(D183="","",INDEX('2nd Run'!$A:$I,MATCH('Youth 2'!$E183,'2nd Run'!$I:$I,0),1)),"")</f>
        <v/>
      </c>
      <c r="B183" s="196" t="str">
        <f t="array" ref="B183">IFERROR(IF(D183="","",INDEX('2nd Run'!$A:$I,MATCH('Youth 2'!$E183,'2nd Run'!$I:$I,0),2)),"")</f>
        <v/>
      </c>
      <c r="C183" s="196" t="str">
        <f t="array" ref="C183">IFERROR(IF(D183="","",INDEX('2nd Run'!$A:$I,MATCH('Youth 2'!$E183,'2nd Run'!$I:$I,0),3)),"")</f>
        <v/>
      </c>
      <c r="D183" s="82" t="str">
        <f>IFERROR(IF(AND(SMALL('2nd Run'!I:I,L183)&gt;1000,SMALL('2nd Run'!I:I,L183)&lt;3000),"nt",IF(SMALL('2nd Run'!I:I,L183)&gt;3000,"",SMALL('2nd Run'!I:I,L183))),"")</f>
        <v/>
      </c>
      <c r="E183" s="292" t="str">
        <f>IF(D183="nt",IFERROR(SMALL('2nd Run'!I:I,L183),""),IF(D183&gt;3000,"",IFERROR(SMALL('2nd Run'!I:I,L183),"")))</f>
        <v/>
      </c>
      <c r="F183" s="199" t="str">
        <f t="shared" si="0"/>
        <v/>
      </c>
      <c r="G183" s="200" t="str">
        <f t="shared" si="1"/>
        <v/>
      </c>
      <c r="H183" s="201" t="str">
        <f>IFERROR(VLOOKUP(D183,'2nd Run'!$S$36:$U$58,3,FALSE),"")</f>
        <v/>
      </c>
      <c r="I183" s="72"/>
      <c r="J183" s="72"/>
      <c r="K183" s="80"/>
      <c r="L183" s="80">
        <v>182</v>
      </c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 spans="1:26" ht="15.75" customHeight="1">
      <c r="A184" s="80" t="str">
        <f t="array" ref="A184">IFERROR(IF(D184="","",INDEX('2nd Run'!$A:$I,MATCH('Youth 2'!$E184,'2nd Run'!$I:$I,0),1)),"")</f>
        <v/>
      </c>
      <c r="B184" s="196" t="str">
        <f t="array" ref="B184">IFERROR(IF(D184="","",INDEX('2nd Run'!$A:$I,MATCH('Youth 2'!$E184,'2nd Run'!$I:$I,0),2)),"")</f>
        <v/>
      </c>
      <c r="C184" s="196" t="str">
        <f t="array" ref="C184">IFERROR(IF(D184="","",INDEX('2nd Run'!$A:$I,MATCH('Youth 2'!$E184,'2nd Run'!$I:$I,0),3)),"")</f>
        <v/>
      </c>
      <c r="D184" s="82" t="str">
        <f>IFERROR(IF(AND(SMALL('2nd Run'!I:I,L184)&gt;1000,SMALL('2nd Run'!I:I,L184)&lt;3000),"nt",IF(SMALL('2nd Run'!I:I,L184)&gt;3000,"",SMALL('2nd Run'!I:I,L184))),"")</f>
        <v/>
      </c>
      <c r="E184" s="292" t="str">
        <f>IF(D184="nt",IFERROR(SMALL('2nd Run'!I:I,L184),""),IF(D184&gt;3000,"",IFERROR(SMALL('2nd Run'!I:I,L184),"")))</f>
        <v/>
      </c>
      <c r="F184" s="199" t="str">
        <f t="shared" si="0"/>
        <v/>
      </c>
      <c r="G184" s="200" t="str">
        <f t="shared" si="1"/>
        <v/>
      </c>
      <c r="H184" s="201" t="str">
        <f>IFERROR(VLOOKUP(D184,'2nd Run'!$S$36:$U$58,3,FALSE),"")</f>
        <v/>
      </c>
      <c r="I184" s="72"/>
      <c r="J184" s="72"/>
      <c r="K184" s="80"/>
      <c r="L184" s="80">
        <v>183</v>
      </c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 spans="1:26" ht="15.75" customHeight="1">
      <c r="A185" s="80" t="str">
        <f t="array" ref="A185">IFERROR(IF(D185="","",INDEX('2nd Run'!$A:$I,MATCH('Youth 2'!$E185,'2nd Run'!$I:$I,0),1)),"")</f>
        <v/>
      </c>
      <c r="B185" s="196" t="str">
        <f t="array" ref="B185">IFERROR(IF(D185="","",INDEX('2nd Run'!$A:$I,MATCH('Youth 2'!$E185,'2nd Run'!$I:$I,0),2)),"")</f>
        <v/>
      </c>
      <c r="C185" s="196" t="str">
        <f t="array" ref="C185">IFERROR(IF(D185="","",INDEX('2nd Run'!$A:$I,MATCH('Youth 2'!$E185,'2nd Run'!$I:$I,0),3)),"")</f>
        <v/>
      </c>
      <c r="D185" s="82" t="str">
        <f>IFERROR(IF(AND(SMALL('2nd Run'!I:I,L185)&gt;1000,SMALL('2nd Run'!I:I,L185)&lt;3000),"nt",IF(SMALL('2nd Run'!I:I,L185)&gt;3000,"",SMALL('2nd Run'!I:I,L185))),"")</f>
        <v/>
      </c>
      <c r="E185" s="292" t="str">
        <f>IF(D185="nt",IFERROR(SMALL('2nd Run'!I:I,L185),""),IF(D185&gt;3000,"",IFERROR(SMALL('2nd Run'!I:I,L185),"")))</f>
        <v/>
      </c>
      <c r="F185" s="199" t="str">
        <f t="shared" si="0"/>
        <v/>
      </c>
      <c r="G185" s="200" t="str">
        <f t="shared" si="1"/>
        <v/>
      </c>
      <c r="H185" s="201" t="str">
        <f>IFERROR(VLOOKUP(D185,'2nd Run'!$S$36:$U$58,3,FALSE),"")</f>
        <v/>
      </c>
      <c r="I185" s="72"/>
      <c r="J185" s="72"/>
      <c r="K185" s="80"/>
      <c r="L185" s="80">
        <v>184</v>
      </c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</row>
    <row r="186" spans="1:26" ht="15.75" customHeight="1">
      <c r="A186" s="80" t="str">
        <f t="array" ref="A186">IFERROR(IF(D186="","",INDEX('2nd Run'!$A:$I,MATCH('Youth 2'!$E186,'2nd Run'!$I:$I,0),1)),"")</f>
        <v/>
      </c>
      <c r="B186" s="196" t="str">
        <f t="array" ref="B186">IFERROR(IF(D186="","",INDEX('2nd Run'!$A:$I,MATCH('Youth 2'!$E186,'2nd Run'!$I:$I,0),2)),"")</f>
        <v/>
      </c>
      <c r="C186" s="196" t="str">
        <f t="array" ref="C186">IFERROR(IF(D186="","",INDEX('2nd Run'!$A:$I,MATCH('Youth 2'!$E186,'2nd Run'!$I:$I,0),3)),"")</f>
        <v/>
      </c>
      <c r="D186" s="82" t="str">
        <f>IFERROR(IF(AND(SMALL('2nd Run'!I:I,L186)&gt;1000,SMALL('2nd Run'!I:I,L186)&lt;3000),"nt",IF(SMALL('2nd Run'!I:I,L186)&gt;3000,"",SMALL('2nd Run'!I:I,L186))),"")</f>
        <v/>
      </c>
      <c r="E186" s="292" t="str">
        <f>IF(D186="nt",IFERROR(SMALL('2nd Run'!I:I,L186),""),IF(D186&gt;3000,"",IFERROR(SMALL('2nd Run'!I:I,L186),"")))</f>
        <v/>
      </c>
      <c r="F186" s="199" t="str">
        <f t="shared" si="0"/>
        <v/>
      </c>
      <c r="G186" s="200" t="str">
        <f t="shared" si="1"/>
        <v/>
      </c>
      <c r="H186" s="201" t="str">
        <f>IFERROR(VLOOKUP(D186,'2nd Run'!$S$36:$U$58,3,FALSE),"")</f>
        <v/>
      </c>
      <c r="I186" s="72"/>
      <c r="J186" s="72"/>
      <c r="K186" s="80"/>
      <c r="L186" s="80">
        <v>185</v>
      </c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</row>
    <row r="187" spans="1:26" ht="15.75" customHeight="1">
      <c r="A187" s="80" t="str">
        <f t="array" ref="A187">IFERROR(IF(D187="","",INDEX('2nd Run'!$A:$I,MATCH('Youth 2'!$E187,'2nd Run'!$I:$I,0),1)),"")</f>
        <v/>
      </c>
      <c r="B187" s="196" t="str">
        <f t="array" ref="B187">IFERROR(IF(D187="","",INDEX('2nd Run'!$A:$I,MATCH('Youth 2'!$E187,'2nd Run'!$I:$I,0),2)),"")</f>
        <v/>
      </c>
      <c r="C187" s="196" t="str">
        <f t="array" ref="C187">IFERROR(IF(D187="","",INDEX('2nd Run'!$A:$I,MATCH('Youth 2'!$E187,'2nd Run'!$I:$I,0),3)),"")</f>
        <v/>
      </c>
      <c r="D187" s="82" t="str">
        <f>IFERROR(IF(AND(SMALL('2nd Run'!I:I,L187)&gt;1000,SMALL('2nd Run'!I:I,L187)&lt;3000),"nt",IF(SMALL('2nd Run'!I:I,L187)&gt;3000,"",SMALL('2nd Run'!I:I,L187))),"")</f>
        <v/>
      </c>
      <c r="E187" s="292" t="str">
        <f>IF(D187="nt",IFERROR(SMALL('2nd Run'!I:I,L187),""),IF(D187&gt;3000,"",IFERROR(SMALL('2nd Run'!I:I,L187),"")))</f>
        <v/>
      </c>
      <c r="F187" s="199" t="str">
        <f t="shared" si="0"/>
        <v/>
      </c>
      <c r="G187" s="200" t="str">
        <f t="shared" si="1"/>
        <v/>
      </c>
      <c r="H187" s="201" t="str">
        <f>IFERROR(VLOOKUP(D187,'2nd Run'!$S$36:$U$58,3,FALSE),"")</f>
        <v/>
      </c>
      <c r="I187" s="72"/>
      <c r="J187" s="72"/>
      <c r="K187" s="80"/>
      <c r="L187" s="80">
        <v>186</v>
      </c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</row>
    <row r="188" spans="1:26" ht="15.75" customHeight="1">
      <c r="A188" s="80" t="str">
        <f t="array" ref="A188">IFERROR(IF(D188="","",INDEX('2nd Run'!$A:$I,MATCH('Youth 2'!$E188,'2nd Run'!$I:$I,0),1)),"")</f>
        <v/>
      </c>
      <c r="B188" s="196" t="str">
        <f t="array" ref="B188">IFERROR(IF(D188="","",INDEX('2nd Run'!$A:$I,MATCH('Youth 2'!$E188,'2nd Run'!$I:$I,0),2)),"")</f>
        <v/>
      </c>
      <c r="C188" s="196" t="str">
        <f t="array" ref="C188">IFERROR(IF(D188="","",INDEX('2nd Run'!$A:$I,MATCH('Youth 2'!$E188,'2nd Run'!$I:$I,0),3)),"")</f>
        <v/>
      </c>
      <c r="D188" s="82" t="str">
        <f>IFERROR(IF(AND(SMALL('2nd Run'!I:I,L188)&gt;1000,SMALL('2nd Run'!I:I,L188)&lt;3000),"nt",IF(SMALL('2nd Run'!I:I,L188)&gt;3000,"",SMALL('2nd Run'!I:I,L188))),"")</f>
        <v/>
      </c>
      <c r="E188" s="292" t="str">
        <f>IF(D188="nt",IFERROR(SMALL('2nd Run'!I:I,L188),""),IF(D188&gt;3000,"",IFERROR(SMALL('2nd Run'!I:I,L188),"")))</f>
        <v/>
      </c>
      <c r="F188" s="199" t="str">
        <f t="shared" si="0"/>
        <v/>
      </c>
      <c r="G188" s="200" t="str">
        <f t="shared" si="1"/>
        <v/>
      </c>
      <c r="H188" s="201" t="str">
        <f>IFERROR(VLOOKUP(D188,'2nd Run'!$S$36:$U$58,3,FALSE),"")</f>
        <v/>
      </c>
      <c r="I188" s="72"/>
      <c r="J188" s="72"/>
      <c r="K188" s="80"/>
      <c r="L188" s="80">
        <v>187</v>
      </c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</row>
    <row r="189" spans="1:26" ht="15.75" customHeight="1">
      <c r="A189" s="80" t="str">
        <f t="array" ref="A189">IFERROR(IF(D189="","",INDEX('2nd Run'!$A:$I,MATCH('Youth 2'!$E189,'2nd Run'!$I:$I,0),1)),"")</f>
        <v/>
      </c>
      <c r="B189" s="196" t="str">
        <f t="array" ref="B189">IFERROR(IF(D189="","",INDEX('2nd Run'!$A:$I,MATCH('Youth 2'!$E189,'2nd Run'!$I:$I,0),2)),"")</f>
        <v/>
      </c>
      <c r="C189" s="196" t="str">
        <f t="array" ref="C189">IFERROR(IF(D189="","",INDEX('2nd Run'!$A:$I,MATCH('Youth 2'!$E189,'2nd Run'!$I:$I,0),3)),"")</f>
        <v/>
      </c>
      <c r="D189" s="82" t="str">
        <f>IFERROR(IF(AND(SMALL('2nd Run'!I:I,L189)&gt;1000,SMALL('2nd Run'!I:I,L189)&lt;3000),"nt",IF(SMALL('2nd Run'!I:I,L189)&gt;3000,"",SMALL('2nd Run'!I:I,L189))),"")</f>
        <v/>
      </c>
      <c r="E189" s="292" t="str">
        <f>IF(D189="nt",IFERROR(SMALL('2nd Run'!I:I,L189),""),IF(D189&gt;3000,"",IFERROR(SMALL('2nd Run'!I:I,L189),"")))</f>
        <v/>
      </c>
      <c r="F189" s="199" t="str">
        <f t="shared" si="0"/>
        <v/>
      </c>
      <c r="G189" s="200" t="str">
        <f t="shared" si="1"/>
        <v/>
      </c>
      <c r="H189" s="201" t="str">
        <f>IFERROR(VLOOKUP(D189,'2nd Run'!$S$36:$U$58,3,FALSE),"")</f>
        <v/>
      </c>
      <c r="I189" s="72"/>
      <c r="J189" s="72"/>
      <c r="K189" s="80"/>
      <c r="L189" s="80">
        <v>188</v>
      </c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</row>
    <row r="190" spans="1:26" ht="15.75" customHeight="1">
      <c r="A190" s="80" t="str">
        <f t="array" ref="A190">IFERROR(IF(D190="","",INDEX('2nd Run'!$A:$I,MATCH('Youth 2'!$E190,'2nd Run'!$I:$I,0),1)),"")</f>
        <v/>
      </c>
      <c r="B190" s="196" t="str">
        <f t="array" ref="B190">IFERROR(IF(D190="","",INDEX('2nd Run'!$A:$I,MATCH('Youth 2'!$E190,'2nd Run'!$I:$I,0),2)),"")</f>
        <v/>
      </c>
      <c r="C190" s="196" t="str">
        <f t="array" ref="C190">IFERROR(IF(D190="","",INDEX('2nd Run'!$A:$I,MATCH('Youth 2'!$E190,'2nd Run'!$I:$I,0),3)),"")</f>
        <v/>
      </c>
      <c r="D190" s="82" t="str">
        <f>IFERROR(IF(AND(SMALL('2nd Run'!I:I,L190)&gt;1000,SMALL('2nd Run'!I:I,L190)&lt;3000),"nt",IF(SMALL('2nd Run'!I:I,L190)&gt;3000,"",SMALL('2nd Run'!I:I,L190))),"")</f>
        <v/>
      </c>
      <c r="E190" s="292" t="str">
        <f>IF(D190="nt",IFERROR(SMALL('2nd Run'!I:I,L190),""),IF(D190&gt;3000,"",IFERROR(SMALL('2nd Run'!I:I,L190),"")))</f>
        <v/>
      </c>
      <c r="F190" s="199" t="str">
        <f t="shared" si="0"/>
        <v/>
      </c>
      <c r="G190" s="200" t="str">
        <f t="shared" si="1"/>
        <v/>
      </c>
      <c r="H190" s="201" t="str">
        <f>IFERROR(VLOOKUP(D190,'2nd Run'!$S$36:$U$58,3,FALSE),"")</f>
        <v/>
      </c>
      <c r="I190" s="72"/>
      <c r="J190" s="72"/>
      <c r="K190" s="80"/>
      <c r="L190" s="80">
        <v>189</v>
      </c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</row>
    <row r="191" spans="1:26" ht="15.75" customHeight="1">
      <c r="A191" s="80" t="str">
        <f t="array" ref="A191">IFERROR(IF(D191="","",INDEX('2nd Run'!$A:$I,MATCH('Youth 2'!$E191,'2nd Run'!$I:$I,0),1)),"")</f>
        <v/>
      </c>
      <c r="B191" s="196" t="str">
        <f t="array" ref="B191">IFERROR(IF(D191="","",INDEX('2nd Run'!$A:$I,MATCH('Youth 2'!$E191,'2nd Run'!$I:$I,0),2)),"")</f>
        <v/>
      </c>
      <c r="C191" s="196" t="str">
        <f t="array" ref="C191">IFERROR(IF(D191="","",INDEX('2nd Run'!$A:$I,MATCH('Youth 2'!$E191,'2nd Run'!$I:$I,0),3)),"")</f>
        <v/>
      </c>
      <c r="D191" s="82" t="str">
        <f>IFERROR(IF(AND(SMALL('2nd Run'!I:I,L191)&gt;1000,SMALL('2nd Run'!I:I,L191)&lt;3000),"nt",IF(SMALL('2nd Run'!I:I,L191)&gt;3000,"",SMALL('2nd Run'!I:I,L191))),"")</f>
        <v/>
      </c>
      <c r="E191" s="292" t="str">
        <f>IF(D191="nt",IFERROR(SMALL('2nd Run'!I:I,L191),""),IF(D191&gt;3000,"",IFERROR(SMALL('2nd Run'!I:I,L191),"")))</f>
        <v/>
      </c>
      <c r="F191" s="199" t="str">
        <f t="shared" si="0"/>
        <v/>
      </c>
      <c r="G191" s="200" t="str">
        <f t="shared" si="1"/>
        <v/>
      </c>
      <c r="H191" s="201" t="str">
        <f>IFERROR(VLOOKUP(D191,'2nd Run'!$S$36:$U$58,3,FALSE),"")</f>
        <v/>
      </c>
      <c r="I191" s="72"/>
      <c r="J191" s="72"/>
      <c r="K191" s="80"/>
      <c r="L191" s="80">
        <v>190</v>
      </c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</row>
    <row r="192" spans="1:26" ht="15.75" customHeight="1">
      <c r="A192" s="80" t="str">
        <f t="array" ref="A192">IFERROR(IF(D192="","",INDEX('2nd Run'!$A:$I,MATCH('Youth 2'!$E192,'2nd Run'!$I:$I,0),1)),"")</f>
        <v/>
      </c>
      <c r="B192" s="196" t="str">
        <f t="array" ref="B192">IFERROR(IF(D192="","",INDEX('2nd Run'!$A:$I,MATCH('Youth 2'!$E192,'2nd Run'!$I:$I,0),2)),"")</f>
        <v/>
      </c>
      <c r="C192" s="196" t="str">
        <f t="array" ref="C192">IFERROR(IF(D192="","",INDEX('2nd Run'!$A:$I,MATCH('Youth 2'!$E192,'2nd Run'!$I:$I,0),3)),"")</f>
        <v/>
      </c>
      <c r="D192" s="82" t="str">
        <f>IFERROR(IF(AND(SMALL('2nd Run'!I:I,L192)&gt;1000,SMALL('2nd Run'!I:I,L192)&lt;3000),"nt",IF(SMALL('2nd Run'!I:I,L192)&gt;3000,"",SMALL('2nd Run'!I:I,L192))),"")</f>
        <v/>
      </c>
      <c r="E192" s="292" t="str">
        <f>IF(D192="nt",IFERROR(SMALL('2nd Run'!I:I,L192),""),IF(D192&gt;3000,"",IFERROR(SMALL('2nd Run'!I:I,L192),"")))</f>
        <v/>
      </c>
      <c r="F192" s="199" t="str">
        <f t="shared" si="0"/>
        <v/>
      </c>
      <c r="G192" s="200" t="str">
        <f t="shared" si="1"/>
        <v/>
      </c>
      <c r="H192" s="201" t="str">
        <f>IFERROR(VLOOKUP(D192,'2nd Run'!$S$36:$U$58,3,FALSE),"")</f>
        <v/>
      </c>
      <c r="I192" s="72"/>
      <c r="J192" s="72"/>
      <c r="K192" s="80"/>
      <c r="L192" s="80">
        <v>191</v>
      </c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</row>
    <row r="193" spans="1:26" ht="15.75" customHeight="1">
      <c r="A193" s="80" t="str">
        <f t="array" ref="A193">IFERROR(IF(D193="","",INDEX('2nd Run'!$A:$I,MATCH('Youth 2'!$E193,'2nd Run'!$I:$I,0),1)),"")</f>
        <v/>
      </c>
      <c r="B193" s="196" t="str">
        <f t="array" ref="B193">IFERROR(IF(D193="","",INDEX('2nd Run'!$A:$I,MATCH('Youth 2'!$E193,'2nd Run'!$I:$I,0),2)),"")</f>
        <v/>
      </c>
      <c r="C193" s="196" t="str">
        <f t="array" ref="C193">IFERROR(IF(D193="","",INDEX('2nd Run'!$A:$I,MATCH('Youth 2'!$E193,'2nd Run'!$I:$I,0),3)),"")</f>
        <v/>
      </c>
      <c r="D193" s="82" t="str">
        <f>IFERROR(IF(AND(SMALL('2nd Run'!I:I,L193)&gt;1000,SMALL('2nd Run'!I:I,L193)&lt;3000),"nt",IF(SMALL('2nd Run'!I:I,L193)&gt;3000,"",SMALL('2nd Run'!I:I,L193))),"")</f>
        <v/>
      </c>
      <c r="E193" s="292" t="str">
        <f>IF(D193="nt",IFERROR(SMALL('2nd Run'!I:I,L193),""),IF(D193&gt;3000,"",IFERROR(SMALL('2nd Run'!I:I,L193),"")))</f>
        <v/>
      </c>
      <c r="F193" s="199" t="str">
        <f t="shared" si="0"/>
        <v/>
      </c>
      <c r="G193" s="200" t="str">
        <f t="shared" si="1"/>
        <v/>
      </c>
      <c r="H193" s="201" t="str">
        <f>IFERROR(VLOOKUP(D193,'2nd Run'!$S$36:$U$58,3,FALSE),"")</f>
        <v/>
      </c>
      <c r="I193" s="72"/>
      <c r="J193" s="72"/>
      <c r="K193" s="80"/>
      <c r="L193" s="80">
        <v>192</v>
      </c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</row>
    <row r="194" spans="1:26" ht="15.75" customHeight="1">
      <c r="A194" s="80" t="str">
        <f t="array" ref="A194">IFERROR(IF(D194="","",INDEX('2nd Run'!$A:$I,MATCH('Youth 2'!$E194,'2nd Run'!$I:$I,0),1)),"")</f>
        <v/>
      </c>
      <c r="B194" s="196" t="str">
        <f t="array" ref="B194">IFERROR(IF(D194="","",INDEX('2nd Run'!$A:$I,MATCH('Youth 2'!$E194,'2nd Run'!$I:$I,0),2)),"")</f>
        <v/>
      </c>
      <c r="C194" s="196" t="str">
        <f t="array" ref="C194">IFERROR(IF(D194="","",INDEX('2nd Run'!$A:$I,MATCH('Youth 2'!$E194,'2nd Run'!$I:$I,0),3)),"")</f>
        <v/>
      </c>
      <c r="D194" s="82" t="str">
        <f>IFERROR(IF(AND(SMALL('2nd Run'!I:I,L194)&gt;1000,SMALL('2nd Run'!I:I,L194)&lt;3000),"nt",IF(SMALL('2nd Run'!I:I,L194)&gt;3000,"",SMALL('2nd Run'!I:I,L194))),"")</f>
        <v/>
      </c>
      <c r="E194" s="292" t="str">
        <f>IF(D194="nt",IFERROR(SMALL('2nd Run'!I:I,L194),""),IF(D194&gt;3000,"",IFERROR(SMALL('2nd Run'!I:I,L194),"")))</f>
        <v/>
      </c>
      <c r="F194" s="199" t="str">
        <f t="shared" si="0"/>
        <v/>
      </c>
      <c r="G194" s="200" t="str">
        <f t="shared" si="1"/>
        <v/>
      </c>
      <c r="H194" s="201" t="str">
        <f>IFERROR(VLOOKUP(D194,'2nd Run'!$S$36:$U$58,3,FALSE),"")</f>
        <v/>
      </c>
      <c r="I194" s="72"/>
      <c r="J194" s="72"/>
      <c r="K194" s="80"/>
      <c r="L194" s="80">
        <v>193</v>
      </c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</row>
    <row r="195" spans="1:26" ht="15.75" customHeight="1">
      <c r="A195" s="80" t="str">
        <f t="array" ref="A195">IFERROR(IF(D195="","",INDEX('2nd Run'!$A:$I,MATCH('Youth 2'!$E195,'2nd Run'!$I:$I,0),1)),"")</f>
        <v/>
      </c>
      <c r="B195" s="196" t="str">
        <f t="array" ref="B195">IFERROR(IF(D195="","",INDEX('2nd Run'!$A:$I,MATCH('Youth 2'!$E195,'2nd Run'!$I:$I,0),2)),"")</f>
        <v/>
      </c>
      <c r="C195" s="196" t="str">
        <f t="array" ref="C195">IFERROR(IF(D195="","",INDEX('2nd Run'!$A:$I,MATCH('Youth 2'!$E195,'2nd Run'!$I:$I,0),3)),"")</f>
        <v/>
      </c>
      <c r="D195" s="82" t="str">
        <f>IFERROR(IF(AND(SMALL('2nd Run'!I:I,L195)&gt;1000,SMALL('2nd Run'!I:I,L195)&lt;3000),"nt",IF(SMALL('2nd Run'!I:I,L195)&gt;3000,"",SMALL('2nd Run'!I:I,L195))),"")</f>
        <v/>
      </c>
      <c r="E195" s="292" t="str">
        <f>IF(D195="nt",IFERROR(SMALL('2nd Run'!I:I,L195),""),IF(D195&gt;3000,"",IFERROR(SMALL('2nd Run'!I:I,L195),"")))</f>
        <v/>
      </c>
      <c r="F195" s="199" t="str">
        <f t="shared" si="0"/>
        <v/>
      </c>
      <c r="G195" s="200" t="str">
        <f t="shared" si="1"/>
        <v/>
      </c>
      <c r="H195" s="201" t="str">
        <f>IFERROR(VLOOKUP(D195,'2nd Run'!$S$36:$U$58,3,FALSE),"")</f>
        <v/>
      </c>
      <c r="I195" s="72"/>
      <c r="J195" s="72"/>
      <c r="K195" s="80"/>
      <c r="L195" s="80">
        <v>194</v>
      </c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</row>
    <row r="196" spans="1:26" ht="15.75" customHeight="1">
      <c r="A196" s="80" t="str">
        <f t="array" ref="A196">IFERROR(IF(D196="","",INDEX('2nd Run'!$A:$I,MATCH('Youth 2'!$E196,'2nd Run'!$I:$I,0),1)),"")</f>
        <v/>
      </c>
      <c r="B196" s="196" t="str">
        <f t="array" ref="B196">IFERROR(IF(D196="","",INDEX('2nd Run'!$A:$I,MATCH('Youth 2'!$E196,'2nd Run'!$I:$I,0),2)),"")</f>
        <v/>
      </c>
      <c r="C196" s="196" t="str">
        <f t="array" ref="C196">IFERROR(IF(D196="","",INDEX('2nd Run'!$A:$I,MATCH('Youth 2'!$E196,'2nd Run'!$I:$I,0),3)),"")</f>
        <v/>
      </c>
      <c r="D196" s="82" t="str">
        <f>IFERROR(IF(AND(SMALL('2nd Run'!I:I,L196)&gt;1000,SMALL('2nd Run'!I:I,L196)&lt;3000),"nt",IF(SMALL('2nd Run'!I:I,L196)&gt;3000,"",SMALL('2nd Run'!I:I,L196))),"")</f>
        <v/>
      </c>
      <c r="E196" s="292" t="str">
        <f>IF(D196="nt",IFERROR(SMALL('2nd Run'!I:I,L196),""),IF(D196&gt;3000,"",IFERROR(SMALL('2nd Run'!I:I,L196),"")))</f>
        <v/>
      </c>
      <c r="F196" s="199" t="str">
        <f t="shared" si="0"/>
        <v/>
      </c>
      <c r="G196" s="200" t="str">
        <f t="shared" si="1"/>
        <v/>
      </c>
      <c r="H196" s="201" t="str">
        <f>IFERROR(VLOOKUP(D196,'2nd Run'!$S$36:$U$58,3,FALSE),"")</f>
        <v/>
      </c>
      <c r="I196" s="72"/>
      <c r="J196" s="72"/>
      <c r="K196" s="80"/>
      <c r="L196" s="80">
        <v>195</v>
      </c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</row>
    <row r="197" spans="1:26" ht="15.75" customHeight="1">
      <c r="A197" s="80" t="str">
        <f t="array" ref="A197">IFERROR(IF(D197="","",INDEX('2nd Run'!$A:$I,MATCH('Youth 2'!$E197,'2nd Run'!$I:$I,0),1)),"")</f>
        <v/>
      </c>
      <c r="B197" s="196" t="str">
        <f t="array" ref="B197">IFERROR(IF(D197="","",INDEX('2nd Run'!$A:$I,MATCH('Youth 2'!$E197,'2nd Run'!$I:$I,0),2)),"")</f>
        <v/>
      </c>
      <c r="C197" s="196" t="str">
        <f t="array" ref="C197">IFERROR(IF(D197="","",INDEX('2nd Run'!$A:$I,MATCH('Youth 2'!$E197,'2nd Run'!$I:$I,0),3)),"")</f>
        <v/>
      </c>
      <c r="D197" s="82" t="str">
        <f>IFERROR(IF(AND(SMALL('2nd Run'!I:I,L197)&gt;1000,SMALL('2nd Run'!I:I,L197)&lt;3000),"nt",IF(SMALL('2nd Run'!I:I,L197)&gt;3000,"",SMALL('2nd Run'!I:I,L197))),"")</f>
        <v/>
      </c>
      <c r="E197" s="292" t="str">
        <f>IF(D197="nt",IFERROR(SMALL('2nd Run'!I:I,L197),""),IF(D197&gt;3000,"",IFERROR(SMALL('2nd Run'!I:I,L197),"")))</f>
        <v/>
      </c>
      <c r="F197" s="199" t="str">
        <f t="shared" si="0"/>
        <v/>
      </c>
      <c r="G197" s="200" t="str">
        <f t="shared" si="1"/>
        <v/>
      </c>
      <c r="H197" s="201" t="str">
        <f>IFERROR(VLOOKUP(D197,'2nd Run'!$S$36:$U$58,3,FALSE),"")</f>
        <v/>
      </c>
      <c r="I197" s="72"/>
      <c r="J197" s="72"/>
      <c r="K197" s="80"/>
      <c r="L197" s="80">
        <v>196</v>
      </c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</row>
    <row r="198" spans="1:26" ht="15.75" customHeight="1">
      <c r="A198" s="80" t="str">
        <f t="array" ref="A198">IFERROR(IF(D198="","",INDEX('2nd Run'!$A:$I,MATCH('Youth 2'!$E198,'2nd Run'!$I:$I,0),1)),"")</f>
        <v/>
      </c>
      <c r="B198" s="196" t="str">
        <f t="array" ref="B198">IFERROR(IF(D198="","",INDEX('2nd Run'!$A:$I,MATCH('Youth 2'!$E198,'2nd Run'!$I:$I,0),2)),"")</f>
        <v/>
      </c>
      <c r="C198" s="196" t="str">
        <f t="array" ref="C198">IFERROR(IF(D198="","",INDEX('2nd Run'!$A:$I,MATCH('Youth 2'!$E198,'2nd Run'!$I:$I,0),3)),"")</f>
        <v/>
      </c>
      <c r="D198" s="82" t="str">
        <f>IFERROR(IF(AND(SMALL('2nd Run'!I:I,L198)&gt;1000,SMALL('2nd Run'!I:I,L198)&lt;3000),"nt",IF(SMALL('2nd Run'!I:I,L198)&gt;3000,"",SMALL('2nd Run'!I:I,L198))),"")</f>
        <v/>
      </c>
      <c r="E198" s="292" t="str">
        <f>IF(D198="nt",IFERROR(SMALL('2nd Run'!I:I,L198),""),IF(D198&gt;3000,"",IFERROR(SMALL('2nd Run'!I:I,L198),"")))</f>
        <v/>
      </c>
      <c r="F198" s="199" t="str">
        <f t="shared" si="0"/>
        <v/>
      </c>
      <c r="G198" s="200" t="str">
        <f t="shared" si="1"/>
        <v/>
      </c>
      <c r="H198" s="201" t="str">
        <f>IFERROR(VLOOKUP(D198,'2nd Run'!$S$36:$U$58,3,FALSE),"")</f>
        <v/>
      </c>
      <c r="I198" s="72"/>
      <c r="J198" s="72"/>
      <c r="K198" s="80"/>
      <c r="L198" s="80">
        <v>197</v>
      </c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</row>
    <row r="199" spans="1:26" ht="15.75" customHeight="1">
      <c r="A199" s="80" t="str">
        <f t="array" ref="A199">IFERROR(IF(D199="","",INDEX('2nd Run'!$A:$I,MATCH('Youth 2'!$E199,'2nd Run'!$I:$I,0),1)),"")</f>
        <v/>
      </c>
      <c r="B199" s="196" t="str">
        <f t="array" ref="B199">IFERROR(IF(D199="","",INDEX('2nd Run'!$A:$I,MATCH('Youth 2'!$E199,'2nd Run'!$I:$I,0),2)),"")</f>
        <v/>
      </c>
      <c r="C199" s="196" t="str">
        <f t="array" ref="C199">IFERROR(IF(D199="","",INDEX('2nd Run'!$A:$I,MATCH('Youth 2'!$E199,'2nd Run'!$I:$I,0),3)),"")</f>
        <v/>
      </c>
      <c r="D199" s="82" t="str">
        <f>IFERROR(IF(AND(SMALL('2nd Run'!I:I,L199)&gt;1000,SMALL('2nd Run'!I:I,L199)&lt;3000),"nt",IF(SMALL('2nd Run'!I:I,L199)&gt;3000,"",SMALL('2nd Run'!I:I,L199))),"")</f>
        <v/>
      </c>
      <c r="E199" s="292" t="str">
        <f>IF(D199="nt",IFERROR(SMALL('2nd Run'!I:I,L199),""),IF(D199&gt;3000,"",IFERROR(SMALL('2nd Run'!I:I,L199),"")))</f>
        <v/>
      </c>
      <c r="F199" s="199" t="str">
        <f t="shared" si="0"/>
        <v/>
      </c>
      <c r="G199" s="200" t="str">
        <f t="shared" si="1"/>
        <v/>
      </c>
      <c r="H199" s="201" t="str">
        <f>IFERROR(VLOOKUP(D199,'2nd Run'!$S$36:$U$58,3,FALSE),"")</f>
        <v/>
      </c>
      <c r="I199" s="72"/>
      <c r="J199" s="72"/>
      <c r="K199" s="80"/>
      <c r="L199" s="80">
        <v>198</v>
      </c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</row>
    <row r="200" spans="1:26" ht="15.75" customHeight="1">
      <c r="A200" s="80" t="str">
        <f t="array" ref="A200">IFERROR(IF(D200="","",INDEX('2nd Run'!$A:$I,MATCH('Youth 2'!$E200,'2nd Run'!$I:$I,0),1)),"")</f>
        <v/>
      </c>
      <c r="B200" s="196" t="str">
        <f t="array" ref="B200">IFERROR(IF(D200="","",INDEX('2nd Run'!$A:$I,MATCH('Youth 2'!$E200,'2nd Run'!$I:$I,0),2)),"")</f>
        <v/>
      </c>
      <c r="C200" s="196" t="str">
        <f t="array" ref="C200">IFERROR(IF(D200="","",INDEX('2nd Run'!$A:$I,MATCH('Youth 2'!$E200,'2nd Run'!$I:$I,0),3)),"")</f>
        <v/>
      </c>
      <c r="D200" s="82" t="str">
        <f>IFERROR(IF(AND(SMALL('2nd Run'!I:I,L200)&gt;1000,SMALL('2nd Run'!I:I,L200)&lt;3000),"nt",IF(SMALL('2nd Run'!I:I,L200)&gt;3000,"",SMALL('2nd Run'!I:I,L200))),"")</f>
        <v/>
      </c>
      <c r="E200" s="292" t="str">
        <f>IF(D200="nt",IFERROR(SMALL('2nd Run'!I:I,L200),""),IF(D200&gt;3000,"",IFERROR(SMALL('2nd Run'!I:I,L200),"")))</f>
        <v/>
      </c>
      <c r="F200" s="199" t="str">
        <f t="shared" si="0"/>
        <v/>
      </c>
      <c r="G200" s="200" t="str">
        <f t="shared" si="1"/>
        <v/>
      </c>
      <c r="H200" s="201" t="str">
        <f>IFERROR(VLOOKUP(D200,'2nd Run'!$S$36:$U$58,3,FALSE),"")</f>
        <v/>
      </c>
      <c r="I200" s="72"/>
      <c r="J200" s="72"/>
      <c r="K200" s="80"/>
      <c r="L200" s="80">
        <v>199</v>
      </c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 spans="1:26" ht="15.75" customHeight="1">
      <c r="A201" s="80" t="str">
        <f t="array" ref="A201">IFERROR(IF(D201="","",INDEX('2nd Run'!$A:$I,MATCH('Youth 2'!$E201,'2nd Run'!$I:$I,0),1)),"")</f>
        <v/>
      </c>
      <c r="B201" s="196" t="str">
        <f t="array" ref="B201">IFERROR(IF(D201="","",INDEX('2nd Run'!$A:$I,MATCH('Youth 2'!$E201,'2nd Run'!$I:$I,0),2)),"")</f>
        <v/>
      </c>
      <c r="C201" s="196" t="str">
        <f t="array" ref="C201">IFERROR(IF(D201="","",INDEX('2nd Run'!$A:$I,MATCH('Youth 2'!$E201,'2nd Run'!$I:$I,0),3)),"")</f>
        <v/>
      </c>
      <c r="D201" s="82" t="str">
        <f>IFERROR(IF(AND(SMALL('2nd Run'!I:I,L201)&gt;1000,SMALL('2nd Run'!I:I,L201)&lt;3000),"nt",IF(SMALL('2nd Run'!I:I,L201)&gt;3000,"",SMALL('2nd Run'!I:I,L201))),"")</f>
        <v/>
      </c>
      <c r="E201" s="292" t="str">
        <f>IF(D201="nt",IFERROR(SMALL('2nd Run'!I:I,L201),""),IF(D201&gt;3000,"",IFERROR(SMALL('2nd Run'!I:I,L201),"")))</f>
        <v/>
      </c>
      <c r="F201" s="199" t="str">
        <f t="shared" si="0"/>
        <v/>
      </c>
      <c r="G201" s="200" t="str">
        <f t="shared" si="1"/>
        <v/>
      </c>
      <c r="H201" s="201" t="str">
        <f>IFERROR(VLOOKUP(D201,'2nd Run'!$S$36:$U$58,3,FALSE),"")</f>
        <v/>
      </c>
      <c r="I201" s="72"/>
      <c r="J201" s="72"/>
      <c r="K201" s="80"/>
      <c r="L201" s="80">
        <v>200</v>
      </c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</row>
    <row r="202" spans="1:26" ht="15.75" customHeight="1">
      <c r="A202" s="80" t="str">
        <f t="array" ref="A202">IFERROR(IF(D202="","",INDEX('2nd Run'!$A:$I,MATCH('Youth 2'!$E202,'2nd Run'!$I:$I,0),1)),"")</f>
        <v/>
      </c>
      <c r="B202" s="196" t="str">
        <f t="array" ref="B202">IFERROR(IF(D202="","",INDEX('2nd Run'!$A:$I,MATCH('Youth 2'!$E202,'2nd Run'!$I:$I,0),2)),"")</f>
        <v/>
      </c>
      <c r="C202" s="196" t="str">
        <f t="array" ref="C202">IFERROR(IF(D202="","",INDEX('2nd Run'!$A:$I,MATCH('Youth 2'!$E202,'2nd Run'!$I:$I,0),3)),"")</f>
        <v/>
      </c>
      <c r="D202" s="82" t="str">
        <f>IFERROR(IF(AND(SMALL('2nd Run'!I:I,L202)&gt;1000,SMALL('2nd Run'!I:I,L202)&lt;3000),"nt",IF(SMALL('2nd Run'!I:I,L202)&gt;3000,"",SMALL('2nd Run'!I:I,L202))),"")</f>
        <v/>
      </c>
      <c r="E202" s="292" t="str">
        <f>IF(D202="nt",IFERROR(SMALL('2nd Run'!I:I,L202),""),IF(D202&gt;3000,"",IFERROR(SMALL('2nd Run'!I:I,L202),"")))</f>
        <v/>
      </c>
      <c r="F202" s="199" t="str">
        <f t="shared" si="0"/>
        <v/>
      </c>
      <c r="G202" s="200" t="str">
        <f t="shared" si="1"/>
        <v/>
      </c>
      <c r="H202" s="201" t="str">
        <f>IFERROR(VLOOKUP(D202,'2nd Run'!$S$36:$U$58,3,FALSE),"")</f>
        <v/>
      </c>
      <c r="I202" s="72"/>
      <c r="J202" s="72"/>
      <c r="K202" s="80"/>
      <c r="L202" s="80">
        <v>201</v>
      </c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</row>
    <row r="203" spans="1:26" ht="15.75" customHeight="1">
      <c r="A203" s="80" t="str">
        <f t="array" ref="A203">IFERROR(IF(D203="","",INDEX('2nd Run'!$A:$I,MATCH('Youth 2'!$E203,'2nd Run'!$I:$I,0),1)),"")</f>
        <v/>
      </c>
      <c r="B203" s="196" t="str">
        <f t="array" ref="B203">IFERROR(IF(D203="","",INDEX('2nd Run'!$A:$I,MATCH('Youth 2'!$E203,'2nd Run'!$I:$I,0),2)),"")</f>
        <v/>
      </c>
      <c r="C203" s="196" t="str">
        <f t="array" ref="C203">IFERROR(IF(D203="","",INDEX('2nd Run'!$A:$I,MATCH('Youth 2'!$E203,'2nd Run'!$I:$I,0),3)),"")</f>
        <v/>
      </c>
      <c r="D203" s="82" t="str">
        <f>IFERROR(IF(AND(SMALL('2nd Run'!I:I,L203)&gt;1000,SMALL('2nd Run'!I:I,L203)&lt;3000),"nt",IF(SMALL('2nd Run'!I:I,L203)&gt;3000,"",SMALL('2nd Run'!I:I,L203))),"")</f>
        <v/>
      </c>
      <c r="E203" s="292" t="str">
        <f>IF(D203="nt",IFERROR(SMALL('2nd Run'!I:I,L203),""),IF(D203&gt;3000,"",IFERROR(SMALL('2nd Run'!I:I,L203),"")))</f>
        <v/>
      </c>
      <c r="F203" s="199" t="str">
        <f t="shared" si="0"/>
        <v/>
      </c>
      <c r="G203" s="200" t="str">
        <f t="shared" si="1"/>
        <v/>
      </c>
      <c r="H203" s="201" t="str">
        <f>IFERROR(VLOOKUP(D203,'2nd Run'!$S$36:$U$58,3,FALSE),"")</f>
        <v/>
      </c>
      <c r="I203" s="72"/>
      <c r="J203" s="72"/>
      <c r="K203" s="80"/>
      <c r="L203" s="80">
        <v>202</v>
      </c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</row>
    <row r="204" spans="1:26" ht="15.75" customHeight="1">
      <c r="A204" s="80" t="str">
        <f t="array" ref="A204">IFERROR(IF(D204="","",INDEX('2nd Run'!$A:$I,MATCH('Youth 2'!$E204,'2nd Run'!$I:$I,0),1)),"")</f>
        <v/>
      </c>
      <c r="B204" s="196" t="str">
        <f t="array" ref="B204">IFERROR(IF(D204="","",INDEX('2nd Run'!$A:$I,MATCH('Youth 2'!$E204,'2nd Run'!$I:$I,0),2)),"")</f>
        <v/>
      </c>
      <c r="C204" s="196" t="str">
        <f t="array" ref="C204">IFERROR(IF(D204="","",INDEX('2nd Run'!$A:$I,MATCH('Youth 2'!$E204,'2nd Run'!$I:$I,0),3)),"")</f>
        <v/>
      </c>
      <c r="D204" s="82" t="str">
        <f>IFERROR(IF(AND(SMALL('2nd Run'!I:I,L204)&gt;1000,SMALL('2nd Run'!I:I,L204)&lt;3000),"nt",IF(SMALL('2nd Run'!I:I,L204)&gt;3000,"",SMALL('2nd Run'!I:I,L204))),"")</f>
        <v/>
      </c>
      <c r="E204" s="292" t="str">
        <f>IF(D204="nt",IFERROR(SMALL('2nd Run'!I:I,L204),""),IF(D204&gt;3000,"",IFERROR(SMALL('2nd Run'!I:I,L204),"")))</f>
        <v/>
      </c>
      <c r="F204" s="199" t="str">
        <f t="shared" si="0"/>
        <v/>
      </c>
      <c r="G204" s="200" t="str">
        <f t="shared" si="1"/>
        <v/>
      </c>
      <c r="H204" s="201" t="str">
        <f>IFERROR(VLOOKUP(D204,'2nd Run'!$S$36:$U$58,3,FALSE),"")</f>
        <v/>
      </c>
      <c r="I204" s="72"/>
      <c r="J204" s="72"/>
      <c r="K204" s="80"/>
      <c r="L204" s="80">
        <v>203</v>
      </c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</row>
    <row r="205" spans="1:26" ht="15.75" customHeight="1">
      <c r="A205" s="80" t="str">
        <f t="array" ref="A205">IFERROR(IF(D205="","",INDEX('2nd Run'!$A:$I,MATCH('Youth 2'!$E205,'2nd Run'!$I:$I,0),1)),"")</f>
        <v/>
      </c>
      <c r="B205" s="196" t="str">
        <f t="array" ref="B205">IFERROR(IF(D205="","",INDEX('2nd Run'!$A:$I,MATCH('Youth 2'!$E205,'2nd Run'!$I:$I,0),2)),"")</f>
        <v/>
      </c>
      <c r="C205" s="196" t="str">
        <f t="array" ref="C205">IFERROR(IF(D205="","",INDEX('2nd Run'!$A:$I,MATCH('Youth 2'!$E205,'2nd Run'!$I:$I,0),3)),"")</f>
        <v/>
      </c>
      <c r="D205" s="82" t="str">
        <f>IFERROR(IF(AND(SMALL('2nd Run'!I:I,L205)&gt;1000,SMALL('2nd Run'!I:I,L205)&lt;3000),"nt",IF(SMALL('2nd Run'!I:I,L205)&gt;3000,"",SMALL('2nd Run'!I:I,L205))),"")</f>
        <v/>
      </c>
      <c r="E205" s="292" t="str">
        <f>IF(D205="nt",IFERROR(SMALL('2nd Run'!I:I,L205),""),IF(D205&gt;3000,"",IFERROR(SMALL('2nd Run'!I:I,L205),"")))</f>
        <v/>
      </c>
      <c r="F205" s="199" t="str">
        <f t="shared" si="0"/>
        <v/>
      </c>
      <c r="G205" s="200" t="str">
        <f t="shared" si="1"/>
        <v/>
      </c>
      <c r="H205" s="201" t="str">
        <f>IFERROR(VLOOKUP(D205,'2nd Run'!$S$36:$U$58,3,FALSE),"")</f>
        <v/>
      </c>
      <c r="I205" s="72"/>
      <c r="J205" s="72"/>
      <c r="K205" s="80"/>
      <c r="L205" s="80">
        <v>204</v>
      </c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</row>
    <row r="206" spans="1:26" ht="15.75" customHeight="1">
      <c r="A206" s="80" t="str">
        <f t="array" ref="A206">IFERROR(IF(D206="","",INDEX('2nd Run'!$A:$I,MATCH('Youth 2'!$E206,'2nd Run'!$I:$I,0),1)),"")</f>
        <v/>
      </c>
      <c r="B206" s="196" t="str">
        <f t="array" ref="B206">IFERROR(IF(D206="","",INDEX('2nd Run'!$A:$I,MATCH('Youth 2'!$E206,'2nd Run'!$I:$I,0),2)),"")</f>
        <v/>
      </c>
      <c r="C206" s="196" t="str">
        <f t="array" ref="C206">IFERROR(IF(D206="","",INDEX('2nd Run'!$A:$I,MATCH('Youth 2'!$E206,'2nd Run'!$I:$I,0),3)),"")</f>
        <v/>
      </c>
      <c r="D206" s="82" t="str">
        <f>IFERROR(IF(AND(SMALL('2nd Run'!I:I,L206)&gt;1000,SMALL('2nd Run'!I:I,L206)&lt;3000),"nt",IF(SMALL('2nd Run'!I:I,L206)&gt;3000,"",SMALL('2nd Run'!I:I,L206))),"")</f>
        <v/>
      </c>
      <c r="E206" s="292" t="str">
        <f>IF(D206="nt",IFERROR(SMALL('2nd Run'!I:I,L206),""),IF(D206&gt;3000,"",IFERROR(SMALL('2nd Run'!I:I,L206),"")))</f>
        <v/>
      </c>
      <c r="F206" s="199" t="str">
        <f t="shared" si="0"/>
        <v/>
      </c>
      <c r="G206" s="200" t="str">
        <f t="shared" si="1"/>
        <v/>
      </c>
      <c r="H206" s="201" t="str">
        <f>IFERROR(VLOOKUP(D206,'2nd Run'!$S$36:$U$58,3,FALSE),"")</f>
        <v/>
      </c>
      <c r="I206" s="72"/>
      <c r="J206" s="72"/>
      <c r="K206" s="80"/>
      <c r="L206" s="80">
        <v>205</v>
      </c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</row>
    <row r="207" spans="1:26" ht="15.75" customHeight="1">
      <c r="A207" s="80" t="str">
        <f t="array" ref="A207">IFERROR(IF(D207="","",INDEX('2nd Run'!$A:$I,MATCH('Youth 2'!$E207,'2nd Run'!$I:$I,0),1)),"")</f>
        <v/>
      </c>
      <c r="B207" s="196" t="str">
        <f t="array" ref="B207">IFERROR(IF(D207="","",INDEX('2nd Run'!$A:$I,MATCH('Youth 2'!$E207,'2nd Run'!$I:$I,0),2)),"")</f>
        <v/>
      </c>
      <c r="C207" s="196" t="str">
        <f t="array" ref="C207">IFERROR(IF(D207="","",INDEX('2nd Run'!$A:$I,MATCH('Youth 2'!$E207,'2nd Run'!$I:$I,0),3)),"")</f>
        <v/>
      </c>
      <c r="D207" s="82" t="str">
        <f>IFERROR(IF(AND(SMALL('2nd Run'!I:I,L207)&gt;1000,SMALL('2nd Run'!I:I,L207)&lt;3000),"nt",IF(SMALL('2nd Run'!I:I,L207)&gt;3000,"",SMALL('2nd Run'!I:I,L207))),"")</f>
        <v/>
      </c>
      <c r="E207" s="292" t="str">
        <f>IF(D207="nt",IFERROR(SMALL('2nd Run'!I:I,L207),""),IF(D207&gt;3000,"",IFERROR(SMALL('2nd Run'!I:I,L207),"")))</f>
        <v/>
      </c>
      <c r="F207" s="199" t="str">
        <f t="shared" si="0"/>
        <v/>
      </c>
      <c r="G207" s="200" t="str">
        <f t="shared" si="1"/>
        <v/>
      </c>
      <c r="H207" s="201" t="str">
        <f>IFERROR(VLOOKUP(D207,'2nd Run'!$S$36:$U$58,3,FALSE),"")</f>
        <v/>
      </c>
      <c r="I207" s="72"/>
      <c r="J207" s="72"/>
      <c r="K207" s="80"/>
      <c r="L207" s="80">
        <v>206</v>
      </c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</row>
    <row r="208" spans="1:26" ht="15.75" customHeight="1">
      <c r="A208" s="80" t="str">
        <f t="array" ref="A208">IFERROR(IF(D208="","",INDEX('2nd Run'!$A:$I,MATCH('Youth 2'!$E208,'2nd Run'!$I:$I,0),1)),"")</f>
        <v/>
      </c>
      <c r="B208" s="196" t="str">
        <f t="array" ref="B208">IFERROR(IF(D208="","",INDEX('2nd Run'!$A:$I,MATCH('Youth 2'!$E208,'2nd Run'!$I:$I,0),2)),"")</f>
        <v/>
      </c>
      <c r="C208" s="196" t="str">
        <f t="array" ref="C208">IFERROR(IF(D208="","",INDEX('2nd Run'!$A:$I,MATCH('Youth 2'!$E208,'2nd Run'!$I:$I,0),3)),"")</f>
        <v/>
      </c>
      <c r="D208" s="82" t="str">
        <f>IFERROR(IF(AND(SMALL('2nd Run'!I:I,L208)&gt;1000,SMALL('2nd Run'!I:I,L208)&lt;3000),"nt",IF(SMALL('2nd Run'!I:I,L208)&gt;3000,"",SMALL('2nd Run'!I:I,L208))),"")</f>
        <v/>
      </c>
      <c r="E208" s="292" t="str">
        <f>IF(D208="nt",IFERROR(SMALL('2nd Run'!I:I,L208),""),IF(D208&gt;3000,"",IFERROR(SMALL('2nd Run'!I:I,L208),"")))</f>
        <v/>
      </c>
      <c r="F208" s="199" t="str">
        <f t="shared" si="0"/>
        <v/>
      </c>
      <c r="G208" s="200" t="str">
        <f t="shared" si="1"/>
        <v/>
      </c>
      <c r="H208" s="201" t="str">
        <f>IFERROR(VLOOKUP(D208,'2nd Run'!$S$36:$U$58,3,FALSE),"")</f>
        <v/>
      </c>
      <c r="I208" s="72"/>
      <c r="J208" s="72"/>
      <c r="K208" s="80"/>
      <c r="L208" s="80">
        <v>207</v>
      </c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</row>
    <row r="209" spans="1:26" ht="15.75" customHeight="1">
      <c r="A209" s="80" t="str">
        <f t="array" ref="A209">IFERROR(IF(D209="","",INDEX('2nd Run'!$A:$I,MATCH('Youth 2'!$E209,'2nd Run'!$I:$I,0),1)),"")</f>
        <v/>
      </c>
      <c r="B209" s="196" t="str">
        <f t="array" ref="B209">IFERROR(IF(D209="","",INDEX('2nd Run'!$A:$I,MATCH('Youth 2'!$E209,'2nd Run'!$I:$I,0),2)),"")</f>
        <v/>
      </c>
      <c r="C209" s="196" t="str">
        <f t="array" ref="C209">IFERROR(IF(D209="","",INDEX('2nd Run'!$A:$I,MATCH('Youth 2'!$E209,'2nd Run'!$I:$I,0),3)),"")</f>
        <v/>
      </c>
      <c r="D209" s="82" t="str">
        <f>IFERROR(IF(AND(SMALL('2nd Run'!I:I,L209)&gt;1000,SMALL('2nd Run'!I:I,L209)&lt;3000),"nt",IF(SMALL('2nd Run'!I:I,L209)&gt;3000,"",SMALL('2nd Run'!I:I,L209))),"")</f>
        <v/>
      </c>
      <c r="E209" s="292" t="str">
        <f>IF(D209="nt",IFERROR(SMALL('2nd Run'!I:I,L209),""),IF(D209&gt;3000,"",IFERROR(SMALL('2nd Run'!I:I,L209),"")))</f>
        <v/>
      </c>
      <c r="F209" s="199" t="str">
        <f t="shared" si="0"/>
        <v/>
      </c>
      <c r="G209" s="200" t="str">
        <f t="shared" si="1"/>
        <v/>
      </c>
      <c r="H209" s="201" t="str">
        <f>IFERROR(VLOOKUP(D209,'2nd Run'!$S$36:$U$58,3,FALSE),"")</f>
        <v/>
      </c>
      <c r="I209" s="72"/>
      <c r="J209" s="72"/>
      <c r="K209" s="80"/>
      <c r="L209" s="80">
        <v>208</v>
      </c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</row>
    <row r="210" spans="1:26" ht="15.75" customHeight="1">
      <c r="A210" s="80" t="str">
        <f t="array" ref="A210">IFERROR(IF(D210="","",INDEX('2nd Run'!$A:$I,MATCH('Youth 2'!$E210,'2nd Run'!$I:$I,0),1)),"")</f>
        <v/>
      </c>
      <c r="B210" s="196" t="str">
        <f t="array" ref="B210">IFERROR(IF(D210="","",INDEX('2nd Run'!$A:$I,MATCH('Youth 2'!$E210,'2nd Run'!$I:$I,0),2)),"")</f>
        <v/>
      </c>
      <c r="C210" s="196" t="str">
        <f t="array" ref="C210">IFERROR(IF(D210="","",INDEX('2nd Run'!$A:$I,MATCH('Youth 2'!$E210,'2nd Run'!$I:$I,0),3)),"")</f>
        <v/>
      </c>
      <c r="D210" s="82" t="str">
        <f>IFERROR(IF(AND(SMALL('2nd Run'!I:I,L210)&gt;1000,SMALL('2nd Run'!I:I,L210)&lt;3000),"nt",IF(SMALL('2nd Run'!I:I,L210)&gt;3000,"",SMALL('2nd Run'!I:I,L210))),"")</f>
        <v/>
      </c>
      <c r="E210" s="292" t="str">
        <f>IF(D210="nt",IFERROR(SMALL('2nd Run'!I:I,L210),""),IF(D210&gt;3000,"",IFERROR(SMALL('2nd Run'!I:I,L210),"")))</f>
        <v/>
      </c>
      <c r="F210" s="199" t="str">
        <f t="shared" si="0"/>
        <v/>
      </c>
      <c r="G210" s="200" t="str">
        <f t="shared" si="1"/>
        <v/>
      </c>
      <c r="H210" s="201" t="str">
        <f>IFERROR(VLOOKUP(D210,'2nd Run'!$S$36:$U$58,3,FALSE),"")</f>
        <v/>
      </c>
      <c r="I210" s="72"/>
      <c r="J210" s="72"/>
      <c r="K210" s="80"/>
      <c r="L210" s="80">
        <v>209</v>
      </c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 spans="1:26" ht="15.75" customHeight="1">
      <c r="A211" s="80" t="str">
        <f t="array" ref="A211">IFERROR(IF(D211="","",INDEX('2nd Run'!$A:$I,MATCH('Youth 2'!$E211,'2nd Run'!$I:$I,0),1)),"")</f>
        <v/>
      </c>
      <c r="B211" s="196" t="str">
        <f t="array" ref="B211">IFERROR(IF(D211="","",INDEX('2nd Run'!$A:$I,MATCH('Youth 2'!$E211,'2nd Run'!$I:$I,0),2)),"")</f>
        <v/>
      </c>
      <c r="C211" s="196" t="str">
        <f t="array" ref="C211">IFERROR(IF(D211="","",INDEX('2nd Run'!$A:$I,MATCH('Youth 2'!$E211,'2nd Run'!$I:$I,0),3)),"")</f>
        <v/>
      </c>
      <c r="D211" s="82" t="str">
        <f>IFERROR(IF(AND(SMALL('2nd Run'!I:I,L211)&gt;1000,SMALL('2nd Run'!I:I,L211)&lt;3000),"nt",IF(SMALL('2nd Run'!I:I,L211)&gt;3000,"",SMALL('2nd Run'!I:I,L211))),"")</f>
        <v/>
      </c>
      <c r="E211" s="292" t="str">
        <f>IF(D211="nt",IFERROR(SMALL('2nd Run'!I:I,L211),""),IF(D211&gt;3000,"",IFERROR(SMALL('2nd Run'!I:I,L211),"")))</f>
        <v/>
      </c>
      <c r="F211" s="199" t="str">
        <f t="shared" si="0"/>
        <v/>
      </c>
      <c r="G211" s="200" t="str">
        <f t="shared" si="1"/>
        <v/>
      </c>
      <c r="H211" s="201" t="str">
        <f>IFERROR(VLOOKUP(D211,'2nd Run'!$S$36:$U$58,3,FALSE),"")</f>
        <v/>
      </c>
      <c r="I211" s="72"/>
      <c r="J211" s="72"/>
      <c r="K211" s="80"/>
      <c r="L211" s="80">
        <v>210</v>
      </c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 spans="1:26" ht="15.75" customHeight="1">
      <c r="A212" s="80" t="str">
        <f t="array" ref="A212">IFERROR(IF(D212="","",INDEX('2nd Run'!$A:$I,MATCH('Youth 2'!$E212,'2nd Run'!$I:$I,0),1)),"")</f>
        <v/>
      </c>
      <c r="B212" s="196" t="str">
        <f t="array" ref="B212">IFERROR(IF(D212="","",INDEX('2nd Run'!$A:$I,MATCH('Youth 2'!$E212,'2nd Run'!$I:$I,0),2)),"")</f>
        <v/>
      </c>
      <c r="C212" s="196" t="str">
        <f t="array" ref="C212">IFERROR(IF(D212="","",INDEX('2nd Run'!$A:$I,MATCH('Youth 2'!$E212,'2nd Run'!$I:$I,0),3)),"")</f>
        <v/>
      </c>
      <c r="D212" s="82" t="str">
        <f>IFERROR(IF(AND(SMALL('2nd Run'!I:I,L212)&gt;1000,SMALL('2nd Run'!I:I,L212)&lt;3000),"nt",IF(SMALL('2nd Run'!I:I,L212)&gt;3000,"",SMALL('2nd Run'!I:I,L212))),"")</f>
        <v/>
      </c>
      <c r="E212" s="292" t="str">
        <f>IF(D212="nt",IFERROR(SMALL('2nd Run'!I:I,L212),""),IF(D212&gt;3000,"",IFERROR(SMALL('2nd Run'!I:I,L212),"")))</f>
        <v/>
      </c>
      <c r="F212" s="199" t="str">
        <f t="shared" si="0"/>
        <v/>
      </c>
      <c r="G212" s="200" t="str">
        <f t="shared" si="1"/>
        <v/>
      </c>
      <c r="H212" s="201" t="str">
        <f>IFERROR(VLOOKUP(D212,'2nd Run'!$S$36:$U$58,3,FALSE),"")</f>
        <v/>
      </c>
      <c r="I212" s="72"/>
      <c r="J212" s="72"/>
      <c r="K212" s="80"/>
      <c r="L212" s="80">
        <v>211</v>
      </c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</row>
    <row r="213" spans="1:26" ht="15.75" customHeight="1">
      <c r="A213" s="80" t="str">
        <f t="array" ref="A213">IFERROR(IF(D213="","",INDEX('2nd Run'!$A:$I,MATCH('Youth 2'!$E213,'2nd Run'!$I:$I,0),1)),"")</f>
        <v/>
      </c>
      <c r="B213" s="196" t="str">
        <f t="array" ref="B213">IFERROR(IF(D213="","",INDEX('2nd Run'!$A:$I,MATCH('Youth 2'!$E213,'2nd Run'!$I:$I,0),2)),"")</f>
        <v/>
      </c>
      <c r="C213" s="196" t="str">
        <f t="array" ref="C213">IFERROR(IF(D213="","",INDEX('2nd Run'!$A:$I,MATCH('Youth 2'!$E213,'2nd Run'!$I:$I,0),3)),"")</f>
        <v/>
      </c>
      <c r="D213" s="82" t="str">
        <f>IFERROR(IF(AND(SMALL('2nd Run'!I:I,L213)&gt;1000,SMALL('2nd Run'!I:I,L213)&lt;3000),"nt",IF(SMALL('2nd Run'!I:I,L213)&gt;3000,"",SMALL('2nd Run'!I:I,L213))),"")</f>
        <v/>
      </c>
      <c r="E213" s="292" t="str">
        <f>IF(D213="nt",IFERROR(SMALL('2nd Run'!I:I,L213),""),IF(D213&gt;3000,"",IFERROR(SMALL('2nd Run'!I:I,L213),"")))</f>
        <v/>
      </c>
      <c r="F213" s="199" t="str">
        <f t="shared" si="0"/>
        <v/>
      </c>
      <c r="G213" s="200" t="str">
        <f t="shared" si="1"/>
        <v/>
      </c>
      <c r="H213" s="201" t="str">
        <f>IFERROR(VLOOKUP(D213,'2nd Run'!$S$36:$U$58,3,FALSE),"")</f>
        <v/>
      </c>
      <c r="I213" s="72"/>
      <c r="J213" s="72"/>
      <c r="K213" s="80"/>
      <c r="L213" s="80">
        <v>212</v>
      </c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</row>
    <row r="214" spans="1:26" ht="15.75" customHeight="1">
      <c r="A214" s="80" t="str">
        <f t="array" ref="A214">IFERROR(IF(D214="","",INDEX('2nd Run'!$A:$I,MATCH('Youth 2'!$E214,'2nd Run'!$I:$I,0),1)),"")</f>
        <v/>
      </c>
      <c r="B214" s="196" t="str">
        <f t="array" ref="B214">IFERROR(IF(D214="","",INDEX('2nd Run'!$A:$I,MATCH('Youth 2'!$E214,'2nd Run'!$I:$I,0),2)),"")</f>
        <v/>
      </c>
      <c r="C214" s="196" t="str">
        <f t="array" ref="C214">IFERROR(IF(D214="","",INDEX('2nd Run'!$A:$I,MATCH('Youth 2'!$E214,'2nd Run'!$I:$I,0),3)),"")</f>
        <v/>
      </c>
      <c r="D214" s="82" t="str">
        <f>IFERROR(IF(AND(SMALL('2nd Run'!I:I,L214)&gt;1000,SMALL('2nd Run'!I:I,L214)&lt;3000),"nt",IF(SMALL('2nd Run'!I:I,L214)&gt;3000,"",SMALL('2nd Run'!I:I,L214))),"")</f>
        <v/>
      </c>
      <c r="E214" s="292" t="str">
        <f>IF(D214="nt",IFERROR(SMALL('2nd Run'!I:I,L214),""),IF(D214&gt;3000,"",IFERROR(SMALL('2nd Run'!I:I,L214),"")))</f>
        <v/>
      </c>
      <c r="F214" s="199" t="str">
        <f t="shared" si="0"/>
        <v/>
      </c>
      <c r="G214" s="200" t="str">
        <f t="shared" si="1"/>
        <v/>
      </c>
      <c r="H214" s="201" t="str">
        <f>IFERROR(VLOOKUP(D214,'2nd Run'!$S$36:$U$58,3,FALSE),"")</f>
        <v/>
      </c>
      <c r="I214" s="72"/>
      <c r="J214" s="72"/>
      <c r="K214" s="80"/>
      <c r="L214" s="80">
        <v>213</v>
      </c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</row>
    <row r="215" spans="1:26" ht="15.75" customHeight="1">
      <c r="A215" s="80" t="str">
        <f t="array" ref="A215">IFERROR(IF(D215="","",INDEX('2nd Run'!$A:$I,MATCH('Youth 2'!$E215,'2nd Run'!$I:$I,0),1)),"")</f>
        <v/>
      </c>
      <c r="B215" s="196" t="str">
        <f t="array" ref="B215">IFERROR(IF(D215="","",INDEX('2nd Run'!$A:$I,MATCH('Youth 2'!$E215,'2nd Run'!$I:$I,0),2)),"")</f>
        <v/>
      </c>
      <c r="C215" s="196" t="str">
        <f t="array" ref="C215">IFERROR(IF(D215="","",INDEX('2nd Run'!$A:$I,MATCH('Youth 2'!$E215,'2nd Run'!$I:$I,0),3)),"")</f>
        <v/>
      </c>
      <c r="D215" s="82" t="str">
        <f>IFERROR(IF(AND(SMALL('2nd Run'!I:I,L215)&gt;1000,SMALL('2nd Run'!I:I,L215)&lt;3000),"nt",IF(SMALL('2nd Run'!I:I,L215)&gt;3000,"",SMALL('2nd Run'!I:I,L215))),"")</f>
        <v/>
      </c>
      <c r="E215" s="292" t="str">
        <f>IF(D215="nt",IFERROR(SMALL('2nd Run'!I:I,L215),""),IF(D215&gt;3000,"",IFERROR(SMALL('2nd Run'!I:I,L215),"")))</f>
        <v/>
      </c>
      <c r="F215" s="199" t="str">
        <f t="shared" si="0"/>
        <v/>
      </c>
      <c r="G215" s="200" t="str">
        <f t="shared" si="1"/>
        <v/>
      </c>
      <c r="H215" s="201" t="str">
        <f>IFERROR(VLOOKUP(D215,'2nd Run'!$S$36:$U$58,3,FALSE),"")</f>
        <v/>
      </c>
      <c r="I215" s="72"/>
      <c r="J215" s="72"/>
      <c r="K215" s="80"/>
      <c r="L215" s="80">
        <v>214</v>
      </c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spans="1:26" ht="15.75" customHeight="1">
      <c r="A216" s="80" t="str">
        <f t="array" ref="A216">IFERROR(IF(D216="","",INDEX('2nd Run'!$A:$I,MATCH('Youth 2'!$E216,'2nd Run'!$I:$I,0),1)),"")</f>
        <v/>
      </c>
      <c r="B216" s="196" t="str">
        <f t="array" ref="B216">IFERROR(IF(D216="","",INDEX('2nd Run'!$A:$I,MATCH('Youth 2'!$E216,'2nd Run'!$I:$I,0),2)),"")</f>
        <v/>
      </c>
      <c r="C216" s="196" t="str">
        <f t="array" ref="C216">IFERROR(IF(D216="","",INDEX('2nd Run'!$A:$I,MATCH('Youth 2'!$E216,'2nd Run'!$I:$I,0),3)),"")</f>
        <v/>
      </c>
      <c r="D216" s="82" t="str">
        <f>IFERROR(IF(AND(SMALL('2nd Run'!I:I,L216)&gt;1000,SMALL('2nd Run'!I:I,L216)&lt;3000),"nt",IF(SMALL('2nd Run'!I:I,L216)&gt;3000,"",SMALL('2nd Run'!I:I,L216))),"")</f>
        <v/>
      </c>
      <c r="E216" s="292" t="str">
        <f>IF(D216="nt",IFERROR(SMALL('2nd Run'!I:I,L216),""),IF(D216&gt;3000,"",IFERROR(SMALL('2nd Run'!I:I,L216),"")))</f>
        <v/>
      </c>
      <c r="F216" s="199" t="str">
        <f t="shared" si="0"/>
        <v/>
      </c>
      <c r="G216" s="200" t="str">
        <f t="shared" si="1"/>
        <v/>
      </c>
      <c r="H216" s="201" t="str">
        <f>IFERROR(VLOOKUP(D216,'2nd Run'!$S$36:$U$58,3,FALSE),"")</f>
        <v/>
      </c>
      <c r="I216" s="72"/>
      <c r="J216" s="72"/>
      <c r="K216" s="80"/>
      <c r="L216" s="80">
        <v>215</v>
      </c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</row>
    <row r="217" spans="1:26" ht="15.75" customHeight="1">
      <c r="A217" s="80" t="str">
        <f t="array" ref="A217">IFERROR(IF(D217="","",INDEX('2nd Run'!$A:$I,MATCH('Youth 2'!$E217,'2nd Run'!$I:$I,0),1)),"")</f>
        <v/>
      </c>
      <c r="B217" s="196" t="str">
        <f t="array" ref="B217">IFERROR(IF(D217="","",INDEX('2nd Run'!$A:$I,MATCH('Youth 2'!$E217,'2nd Run'!$I:$I,0),2)),"")</f>
        <v/>
      </c>
      <c r="C217" s="196" t="str">
        <f t="array" ref="C217">IFERROR(IF(D217="","",INDEX('2nd Run'!$A:$I,MATCH('Youth 2'!$E217,'2nd Run'!$I:$I,0),3)),"")</f>
        <v/>
      </c>
      <c r="D217" s="82" t="str">
        <f>IFERROR(IF(AND(SMALL('2nd Run'!I:I,L217)&gt;1000,SMALL('2nd Run'!I:I,L217)&lt;3000),"nt",IF(SMALL('2nd Run'!I:I,L217)&gt;3000,"",SMALL('2nd Run'!I:I,L217))),"")</f>
        <v/>
      </c>
      <c r="E217" s="292" t="str">
        <f>IF(D217="nt",IFERROR(SMALL('2nd Run'!I:I,L217),""),IF(D217&gt;3000,"",IFERROR(SMALL('2nd Run'!I:I,L217),"")))</f>
        <v/>
      </c>
      <c r="F217" s="199" t="str">
        <f t="shared" si="0"/>
        <v/>
      </c>
      <c r="G217" s="200" t="str">
        <f t="shared" si="1"/>
        <v/>
      </c>
      <c r="H217" s="201" t="str">
        <f>IFERROR(VLOOKUP(D217,'2nd Run'!$S$36:$U$58,3,FALSE),"")</f>
        <v/>
      </c>
      <c r="I217" s="72"/>
      <c r="J217" s="72"/>
      <c r="K217" s="80"/>
      <c r="L217" s="80">
        <v>216</v>
      </c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</row>
    <row r="218" spans="1:26" ht="15.75" customHeight="1">
      <c r="A218" s="80" t="str">
        <f t="array" ref="A218">IFERROR(IF(D218="","",INDEX('2nd Run'!$A:$I,MATCH('Youth 2'!$E218,'2nd Run'!$I:$I,0),1)),"")</f>
        <v/>
      </c>
      <c r="B218" s="196" t="str">
        <f t="array" ref="B218">IFERROR(IF(D218="","",INDEX('2nd Run'!$A:$I,MATCH('Youth 2'!$E218,'2nd Run'!$I:$I,0),2)),"")</f>
        <v/>
      </c>
      <c r="C218" s="196" t="str">
        <f t="array" ref="C218">IFERROR(IF(D218="","",INDEX('2nd Run'!$A:$I,MATCH('Youth 2'!$E218,'2nd Run'!$I:$I,0),3)),"")</f>
        <v/>
      </c>
      <c r="D218" s="82" t="str">
        <f>IFERROR(IF(AND(SMALL('2nd Run'!I:I,L218)&gt;1000,SMALL('2nd Run'!I:I,L218)&lt;3000),"nt",IF(SMALL('2nd Run'!I:I,L218)&gt;3000,"",SMALL('2nd Run'!I:I,L218))),"")</f>
        <v/>
      </c>
      <c r="E218" s="292" t="str">
        <f>IF(D218="nt",IFERROR(SMALL('2nd Run'!I:I,L218),""),IF(D218&gt;3000,"",IFERROR(SMALL('2nd Run'!I:I,L218),"")))</f>
        <v/>
      </c>
      <c r="F218" s="199" t="str">
        <f t="shared" si="0"/>
        <v/>
      </c>
      <c r="G218" s="200" t="str">
        <f t="shared" si="1"/>
        <v/>
      </c>
      <c r="H218" s="201" t="str">
        <f>IFERROR(VLOOKUP(D218,'2nd Run'!$S$36:$U$58,3,FALSE),"")</f>
        <v/>
      </c>
      <c r="I218" s="72"/>
      <c r="J218" s="72"/>
      <c r="K218" s="80"/>
      <c r="L218" s="80">
        <v>217</v>
      </c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</row>
    <row r="219" spans="1:26" ht="15.75" customHeight="1">
      <c r="A219" s="80" t="str">
        <f t="array" ref="A219">IFERROR(IF(D219="","",INDEX('2nd Run'!$A:$I,MATCH('Youth 2'!$E219,'2nd Run'!$I:$I,0),1)),"")</f>
        <v/>
      </c>
      <c r="B219" s="196" t="str">
        <f t="array" ref="B219">IFERROR(IF(D219="","",INDEX('2nd Run'!$A:$I,MATCH('Youth 2'!$E219,'2nd Run'!$I:$I,0),2)),"")</f>
        <v/>
      </c>
      <c r="C219" s="196" t="str">
        <f t="array" ref="C219">IFERROR(IF(D219="","",INDEX('2nd Run'!$A:$I,MATCH('Youth 2'!$E219,'2nd Run'!$I:$I,0),3)),"")</f>
        <v/>
      </c>
      <c r="D219" s="82" t="str">
        <f>IFERROR(IF(AND(SMALL('2nd Run'!I:I,L219)&gt;1000,SMALL('2nd Run'!I:I,L219)&lt;3000),"nt",IF(SMALL('2nd Run'!I:I,L219)&gt;3000,"",SMALL('2nd Run'!I:I,L219))),"")</f>
        <v/>
      </c>
      <c r="E219" s="292" t="str">
        <f>IF(D219="nt",IFERROR(SMALL('2nd Run'!I:I,L219),""),IF(D219&gt;3000,"",IFERROR(SMALL('2nd Run'!I:I,L219),"")))</f>
        <v/>
      </c>
      <c r="F219" s="199" t="str">
        <f t="shared" si="0"/>
        <v/>
      </c>
      <c r="G219" s="200" t="str">
        <f t="shared" si="1"/>
        <v/>
      </c>
      <c r="H219" s="201" t="str">
        <f>IFERROR(VLOOKUP(D219,'2nd Run'!$S$36:$U$58,3,FALSE),"")</f>
        <v/>
      </c>
      <c r="I219" s="72"/>
      <c r="J219" s="72"/>
      <c r="K219" s="80"/>
      <c r="L219" s="80">
        <v>218</v>
      </c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</row>
    <row r="220" spans="1:26" ht="15.75" customHeight="1">
      <c r="A220" s="80" t="str">
        <f t="array" ref="A220">IFERROR(IF(D220="","",INDEX('2nd Run'!$A:$I,MATCH('Youth 2'!$E220,'2nd Run'!$I:$I,0),1)),"")</f>
        <v/>
      </c>
      <c r="B220" s="196" t="str">
        <f t="array" ref="B220">IFERROR(IF(D220="","",INDEX('2nd Run'!$A:$I,MATCH('Youth 2'!$E220,'2nd Run'!$I:$I,0),2)),"")</f>
        <v/>
      </c>
      <c r="C220" s="196" t="str">
        <f t="array" ref="C220">IFERROR(IF(D220="","",INDEX('2nd Run'!$A:$I,MATCH('Youth 2'!$E220,'2nd Run'!$I:$I,0),3)),"")</f>
        <v/>
      </c>
      <c r="D220" s="82" t="str">
        <f>IFERROR(IF(AND(SMALL('2nd Run'!I:I,L220)&gt;1000,SMALL('2nd Run'!I:I,L220)&lt;3000),"nt",IF(SMALL('2nd Run'!I:I,L220)&gt;3000,"",SMALL('2nd Run'!I:I,L220))),"")</f>
        <v/>
      </c>
      <c r="E220" s="292" t="str">
        <f>IF(D220="nt",IFERROR(SMALL('2nd Run'!I:I,L220),""),IF(D220&gt;3000,"",IFERROR(SMALL('2nd Run'!I:I,L220),"")))</f>
        <v/>
      </c>
      <c r="F220" s="199" t="str">
        <f t="shared" si="0"/>
        <v/>
      </c>
      <c r="G220" s="200" t="str">
        <f t="shared" si="1"/>
        <v/>
      </c>
      <c r="H220" s="201" t="str">
        <f>IFERROR(VLOOKUP(D220,'2nd Run'!$S$36:$U$58,3,FALSE),"")</f>
        <v/>
      </c>
      <c r="I220" s="72"/>
      <c r="J220" s="72"/>
      <c r="K220" s="80"/>
      <c r="L220" s="80">
        <v>219</v>
      </c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</row>
    <row r="221" spans="1:26" ht="15.75" customHeight="1">
      <c r="A221" s="80" t="str">
        <f t="array" ref="A221">IFERROR(IF(D221="","",INDEX('2nd Run'!$A:$I,MATCH('Youth 2'!$E221,'2nd Run'!$I:$I,0),1)),"")</f>
        <v/>
      </c>
      <c r="B221" s="196" t="str">
        <f t="array" ref="B221">IFERROR(IF(D221="","",INDEX('2nd Run'!$A:$I,MATCH('Youth 2'!$E221,'2nd Run'!$I:$I,0),2)),"")</f>
        <v/>
      </c>
      <c r="C221" s="196" t="str">
        <f t="array" ref="C221">IFERROR(IF(D221="","",INDEX('2nd Run'!$A:$I,MATCH('Youth 2'!$E221,'2nd Run'!$I:$I,0),3)),"")</f>
        <v/>
      </c>
      <c r="D221" s="82" t="str">
        <f>IFERROR(IF(AND(SMALL('2nd Run'!I:I,L221)&gt;1000,SMALL('2nd Run'!I:I,L221)&lt;3000),"nt",IF(SMALL('2nd Run'!I:I,L221)&gt;3000,"",SMALL('2nd Run'!I:I,L221))),"")</f>
        <v/>
      </c>
      <c r="E221" s="292" t="str">
        <f>IF(D221="nt",IFERROR(SMALL('2nd Run'!I:I,L221),""),IF(D221&gt;3000,"",IFERROR(SMALL('2nd Run'!I:I,L221),"")))</f>
        <v/>
      </c>
      <c r="F221" s="199" t="str">
        <f t="shared" si="0"/>
        <v/>
      </c>
      <c r="G221" s="200" t="str">
        <f t="shared" si="1"/>
        <v/>
      </c>
      <c r="H221" s="201" t="str">
        <f>IFERROR(VLOOKUP(D221,'2nd Run'!$S$36:$U$58,3,FALSE),"")</f>
        <v/>
      </c>
      <c r="I221" s="72"/>
      <c r="J221" s="72"/>
      <c r="K221" s="80"/>
      <c r="L221" s="80">
        <v>220</v>
      </c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</row>
    <row r="222" spans="1:26" ht="15.75" customHeight="1">
      <c r="A222" s="80" t="str">
        <f t="array" ref="A222">IFERROR(IF(D222="","",INDEX('2nd Run'!$A:$I,MATCH('Youth 2'!$E222,'2nd Run'!$I:$I,0),1)),"")</f>
        <v/>
      </c>
      <c r="B222" s="196" t="str">
        <f t="array" ref="B222">IFERROR(IF(D222="","",INDEX('2nd Run'!$A:$I,MATCH('Youth 2'!$E222,'2nd Run'!$I:$I,0),2)),"")</f>
        <v/>
      </c>
      <c r="C222" s="196" t="str">
        <f t="array" ref="C222">IFERROR(IF(D222="","",INDEX('2nd Run'!$A:$I,MATCH('Youth 2'!$E222,'2nd Run'!$I:$I,0),3)),"")</f>
        <v/>
      </c>
      <c r="D222" s="82" t="str">
        <f>IFERROR(IF(AND(SMALL('2nd Run'!I:I,L222)&gt;1000,SMALL('2nd Run'!I:I,L222)&lt;3000),"nt",IF(SMALL('2nd Run'!I:I,L222)&gt;3000,"",SMALL('2nd Run'!I:I,L222))),"")</f>
        <v/>
      </c>
      <c r="E222" s="292" t="str">
        <f>IF(D222="nt",IFERROR(SMALL('2nd Run'!I:I,L222),""),IF(D222&gt;3000,"",IFERROR(SMALL('2nd Run'!I:I,L222),"")))</f>
        <v/>
      </c>
      <c r="F222" s="199" t="str">
        <f t="shared" si="0"/>
        <v/>
      </c>
      <c r="G222" s="200" t="str">
        <f t="shared" si="1"/>
        <v/>
      </c>
      <c r="H222" s="201" t="str">
        <f>IFERROR(VLOOKUP(D222,'2nd Run'!$S$36:$U$58,3,FALSE),"")</f>
        <v/>
      </c>
      <c r="I222" s="72"/>
      <c r="J222" s="72"/>
      <c r="K222" s="80"/>
      <c r="L222" s="80">
        <v>221</v>
      </c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</row>
    <row r="223" spans="1:26" ht="15.75" customHeight="1">
      <c r="A223" s="80" t="str">
        <f t="array" ref="A223">IFERROR(IF(D223="","",INDEX('2nd Run'!$A:$I,MATCH('Youth 2'!$E223,'2nd Run'!$I:$I,0),1)),"")</f>
        <v/>
      </c>
      <c r="B223" s="196" t="str">
        <f t="array" ref="B223">IFERROR(IF(D223="","",INDEX('2nd Run'!$A:$I,MATCH('Youth 2'!$E223,'2nd Run'!$I:$I,0),2)),"")</f>
        <v/>
      </c>
      <c r="C223" s="196" t="str">
        <f t="array" ref="C223">IFERROR(IF(D223="","",INDEX('2nd Run'!$A:$I,MATCH('Youth 2'!$E223,'2nd Run'!$I:$I,0),3)),"")</f>
        <v/>
      </c>
      <c r="D223" s="82" t="str">
        <f>IFERROR(IF(AND(SMALL('2nd Run'!I:I,L223)&gt;1000,SMALL('2nd Run'!I:I,L223)&lt;3000),"nt",IF(SMALL('2nd Run'!I:I,L223)&gt;3000,"",SMALL('2nd Run'!I:I,L223))),"")</f>
        <v/>
      </c>
      <c r="E223" s="292" t="str">
        <f>IF(D223="nt",IFERROR(SMALL('2nd Run'!I:I,L223),""),IF(D223&gt;3000,"",IFERROR(SMALL('2nd Run'!I:I,L223),"")))</f>
        <v/>
      </c>
      <c r="F223" s="199" t="str">
        <f t="shared" si="0"/>
        <v/>
      </c>
      <c r="G223" s="200" t="str">
        <f t="shared" si="1"/>
        <v/>
      </c>
      <c r="H223" s="201" t="str">
        <f>IFERROR(VLOOKUP(D223,'2nd Run'!$S$36:$U$58,3,FALSE),"")</f>
        <v/>
      </c>
      <c r="I223" s="72"/>
      <c r="J223" s="72"/>
      <c r="K223" s="80"/>
      <c r="L223" s="80">
        <v>222</v>
      </c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</row>
    <row r="224" spans="1:26" ht="15.75" customHeight="1">
      <c r="A224" s="80" t="str">
        <f t="array" ref="A224">IFERROR(IF(D224="","",INDEX('2nd Run'!$A:$I,MATCH('Youth 2'!$E224,'2nd Run'!$I:$I,0),1)),"")</f>
        <v/>
      </c>
      <c r="B224" s="196" t="str">
        <f t="array" ref="B224">IFERROR(IF(D224="","",INDEX('2nd Run'!$A:$I,MATCH('Youth 2'!$E224,'2nd Run'!$I:$I,0),2)),"")</f>
        <v/>
      </c>
      <c r="C224" s="196" t="str">
        <f t="array" ref="C224">IFERROR(IF(D224="","",INDEX('2nd Run'!$A:$I,MATCH('Youth 2'!$E224,'2nd Run'!$I:$I,0),3)),"")</f>
        <v/>
      </c>
      <c r="D224" s="82" t="str">
        <f>IFERROR(IF(AND(SMALL('2nd Run'!I:I,L224)&gt;1000,SMALL('2nd Run'!I:I,L224)&lt;3000),"nt",IF(SMALL('2nd Run'!I:I,L224)&gt;3000,"",SMALL('2nd Run'!I:I,L224))),"")</f>
        <v/>
      </c>
      <c r="E224" s="292" t="str">
        <f>IF(D224="nt",IFERROR(SMALL('2nd Run'!I:I,L224),""),IF(D224&gt;3000,"",IFERROR(SMALL('2nd Run'!I:I,L224),"")))</f>
        <v/>
      </c>
      <c r="F224" s="199" t="str">
        <f t="shared" si="0"/>
        <v/>
      </c>
      <c r="G224" s="200" t="str">
        <f t="shared" si="1"/>
        <v/>
      </c>
      <c r="H224" s="201" t="str">
        <f>IFERROR(VLOOKUP(D224,'2nd Run'!$S$36:$U$58,3,FALSE),"")</f>
        <v/>
      </c>
      <c r="I224" s="72"/>
      <c r="J224" s="72"/>
      <c r="K224" s="80"/>
      <c r="L224" s="80">
        <v>223</v>
      </c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</row>
    <row r="225" spans="1:26" ht="15.75" customHeight="1">
      <c r="A225" s="80" t="str">
        <f t="array" ref="A225">IFERROR(IF(D225="","",INDEX('2nd Run'!$A:$I,MATCH('Youth 2'!$E225,'2nd Run'!$I:$I,0),1)),"")</f>
        <v/>
      </c>
      <c r="B225" s="196" t="str">
        <f t="array" ref="B225">IFERROR(IF(D225="","",INDEX('2nd Run'!$A:$I,MATCH('Youth 2'!$E225,'2nd Run'!$I:$I,0),2)),"")</f>
        <v/>
      </c>
      <c r="C225" s="196" t="str">
        <f t="array" ref="C225">IFERROR(IF(D225="","",INDEX('2nd Run'!$A:$I,MATCH('Youth 2'!$E225,'2nd Run'!$I:$I,0),3)),"")</f>
        <v/>
      </c>
      <c r="D225" s="82" t="str">
        <f>IFERROR(IF(AND(SMALL('2nd Run'!I:I,L225)&gt;1000,SMALL('2nd Run'!I:I,L225)&lt;3000),"nt",IF(SMALL('2nd Run'!I:I,L225)&gt;3000,"",SMALL('2nd Run'!I:I,L225))),"")</f>
        <v/>
      </c>
      <c r="E225" s="292" t="str">
        <f>IF(D225="nt",IFERROR(SMALL('2nd Run'!I:I,L225),""),IF(D225&gt;3000,"",IFERROR(SMALL('2nd Run'!I:I,L225),"")))</f>
        <v/>
      </c>
      <c r="F225" s="199" t="str">
        <f t="shared" si="0"/>
        <v/>
      </c>
      <c r="G225" s="200" t="str">
        <f t="shared" si="1"/>
        <v/>
      </c>
      <c r="H225" s="201" t="str">
        <f>IFERROR(VLOOKUP(D225,'2nd Run'!$S$36:$U$58,3,FALSE),"")</f>
        <v/>
      </c>
      <c r="I225" s="72"/>
      <c r="J225" s="72"/>
      <c r="K225" s="80"/>
      <c r="L225" s="80">
        <v>224</v>
      </c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</row>
    <row r="226" spans="1:26" ht="15.75" customHeight="1">
      <c r="A226" s="80" t="str">
        <f t="array" ref="A226">IFERROR(IF(D226="","",INDEX('2nd Run'!$A:$I,MATCH('Youth 2'!$E226,'2nd Run'!$I:$I,0),1)),"")</f>
        <v/>
      </c>
      <c r="B226" s="196" t="str">
        <f t="array" ref="B226">IFERROR(IF(D226="","",INDEX('2nd Run'!$A:$I,MATCH('Youth 2'!$E226,'2nd Run'!$I:$I,0),2)),"")</f>
        <v/>
      </c>
      <c r="C226" s="196" t="str">
        <f t="array" ref="C226">IFERROR(IF(D226="","",INDEX('2nd Run'!$A:$I,MATCH('Youth 2'!$E226,'2nd Run'!$I:$I,0),3)),"")</f>
        <v/>
      </c>
      <c r="D226" s="82" t="str">
        <f>IFERROR(IF(AND(SMALL('2nd Run'!I:I,L226)&gt;1000,SMALL('2nd Run'!I:I,L226)&lt;3000),"nt",IF(SMALL('2nd Run'!I:I,L226)&gt;3000,"",SMALL('2nd Run'!I:I,L226))),"")</f>
        <v/>
      </c>
      <c r="E226" s="292" t="str">
        <f>IF(D226="nt",IFERROR(SMALL('2nd Run'!I:I,L226),""),IF(D226&gt;3000,"",IFERROR(SMALL('2nd Run'!I:I,L226),"")))</f>
        <v/>
      </c>
      <c r="F226" s="199" t="str">
        <f t="shared" si="0"/>
        <v/>
      </c>
      <c r="G226" s="200" t="str">
        <f t="shared" si="1"/>
        <v/>
      </c>
      <c r="H226" s="201" t="str">
        <f>IFERROR(VLOOKUP(D226,'2nd Run'!$S$36:$U$58,3,FALSE),"")</f>
        <v/>
      </c>
      <c r="I226" s="72"/>
      <c r="J226" s="72"/>
      <c r="K226" s="80"/>
      <c r="L226" s="80">
        <v>225</v>
      </c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</row>
    <row r="227" spans="1:26" ht="15.75" customHeight="1">
      <c r="A227" s="80" t="str">
        <f t="array" ref="A227">IFERROR(IF(D227="","",INDEX('2nd Run'!$A:$I,MATCH('Youth 2'!$E227,'2nd Run'!$I:$I,0),1)),"")</f>
        <v/>
      </c>
      <c r="B227" s="196" t="str">
        <f t="array" ref="B227">IFERROR(IF(D227="","",INDEX('2nd Run'!$A:$I,MATCH('Youth 2'!$E227,'2nd Run'!$I:$I,0),2)),"")</f>
        <v/>
      </c>
      <c r="C227" s="196" t="str">
        <f t="array" ref="C227">IFERROR(IF(D227="","",INDEX('2nd Run'!$A:$I,MATCH('Youth 2'!$E227,'2nd Run'!$I:$I,0),3)),"")</f>
        <v/>
      </c>
      <c r="D227" s="82" t="str">
        <f>IFERROR(IF(AND(SMALL('2nd Run'!I:I,L227)&gt;1000,SMALL('2nd Run'!I:I,L227)&lt;3000),"nt",IF(SMALL('2nd Run'!I:I,L227)&gt;3000,"",SMALL('2nd Run'!I:I,L227))),"")</f>
        <v/>
      </c>
      <c r="E227" s="292" t="str">
        <f>IF(D227="nt",IFERROR(SMALL('2nd Run'!I:I,L227),""),IF(D227&gt;3000,"",IFERROR(SMALL('2nd Run'!I:I,L227),"")))</f>
        <v/>
      </c>
      <c r="F227" s="199" t="str">
        <f t="shared" si="0"/>
        <v/>
      </c>
      <c r="G227" s="200" t="str">
        <f t="shared" si="1"/>
        <v/>
      </c>
      <c r="H227" s="201" t="str">
        <f>IFERROR(VLOOKUP(D227,'2nd Run'!$S$36:$U$58,3,FALSE),"")</f>
        <v/>
      </c>
      <c r="I227" s="72"/>
      <c r="J227" s="72"/>
      <c r="K227" s="80"/>
      <c r="L227" s="80">
        <v>226</v>
      </c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</row>
    <row r="228" spans="1:26" ht="15.75" customHeight="1">
      <c r="A228" s="80" t="str">
        <f t="array" ref="A228">IFERROR(IF(D228="","",INDEX('2nd Run'!$A:$I,MATCH('Youth 2'!$E228,'2nd Run'!$I:$I,0),1)),"")</f>
        <v/>
      </c>
      <c r="B228" s="196" t="str">
        <f t="array" ref="B228">IFERROR(IF(D228="","",INDEX('2nd Run'!$A:$I,MATCH('Youth 2'!$E228,'2nd Run'!$I:$I,0),2)),"")</f>
        <v/>
      </c>
      <c r="C228" s="196" t="str">
        <f t="array" ref="C228">IFERROR(IF(D228="","",INDEX('2nd Run'!$A:$I,MATCH('Youth 2'!$E228,'2nd Run'!$I:$I,0),3)),"")</f>
        <v/>
      </c>
      <c r="D228" s="82" t="str">
        <f>IFERROR(IF(AND(SMALL('2nd Run'!I:I,L228)&gt;1000,SMALL('2nd Run'!I:I,L228)&lt;3000),"nt",IF(SMALL('2nd Run'!I:I,L228)&gt;3000,"",SMALL('2nd Run'!I:I,L228))),"")</f>
        <v/>
      </c>
      <c r="E228" s="292" t="str">
        <f>IF(D228="nt",IFERROR(SMALL('2nd Run'!I:I,L228),""),IF(D228&gt;3000,"",IFERROR(SMALL('2nd Run'!I:I,L228),"")))</f>
        <v/>
      </c>
      <c r="F228" s="199" t="str">
        <f t="shared" si="0"/>
        <v/>
      </c>
      <c r="G228" s="200" t="str">
        <f t="shared" si="1"/>
        <v/>
      </c>
      <c r="H228" s="201" t="str">
        <f>IFERROR(VLOOKUP(D228,'2nd Run'!$S$36:$U$58,3,FALSE),"")</f>
        <v/>
      </c>
      <c r="I228" s="72"/>
      <c r="J228" s="72"/>
      <c r="K228" s="80"/>
      <c r="L228" s="80">
        <v>227</v>
      </c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</row>
    <row r="229" spans="1:26" ht="15.75" customHeight="1">
      <c r="A229" s="80" t="str">
        <f t="array" ref="A229">IFERROR(IF(D229="","",INDEX('2nd Run'!$A:$I,MATCH('Youth 2'!$E229,'2nd Run'!$I:$I,0),1)),"")</f>
        <v/>
      </c>
      <c r="B229" s="196" t="str">
        <f t="array" ref="B229">IFERROR(IF(D229="","",INDEX('2nd Run'!$A:$I,MATCH('Youth 2'!$E229,'2nd Run'!$I:$I,0),2)),"")</f>
        <v/>
      </c>
      <c r="C229" s="196" t="str">
        <f t="array" ref="C229">IFERROR(IF(D229="","",INDEX('2nd Run'!$A:$I,MATCH('Youth 2'!$E229,'2nd Run'!$I:$I,0),3)),"")</f>
        <v/>
      </c>
      <c r="D229" s="82" t="str">
        <f>IFERROR(IF(AND(SMALL('2nd Run'!I:I,L229)&gt;1000,SMALL('2nd Run'!I:I,L229)&lt;3000),"nt",IF(SMALL('2nd Run'!I:I,L229)&gt;3000,"",SMALL('2nd Run'!I:I,L229))),"")</f>
        <v/>
      </c>
      <c r="E229" s="292" t="str">
        <f>IF(D229="nt",IFERROR(SMALL('2nd Run'!I:I,L229),""),IF(D229&gt;3000,"",IFERROR(SMALL('2nd Run'!I:I,L229),"")))</f>
        <v/>
      </c>
      <c r="F229" s="199" t="str">
        <f t="shared" si="0"/>
        <v/>
      </c>
      <c r="G229" s="200" t="str">
        <f t="shared" si="1"/>
        <v/>
      </c>
      <c r="H229" s="201" t="str">
        <f>IFERROR(VLOOKUP(D229,'2nd Run'!$S$36:$U$58,3,FALSE),"")</f>
        <v/>
      </c>
      <c r="I229" s="72"/>
      <c r="J229" s="72"/>
      <c r="K229" s="80"/>
      <c r="L229" s="80">
        <v>228</v>
      </c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</row>
    <row r="230" spans="1:26" ht="15.75" customHeight="1">
      <c r="A230" s="80" t="str">
        <f t="array" ref="A230">IFERROR(IF(D230="","",INDEX('2nd Run'!$A:$I,MATCH('Youth 2'!$E230,'2nd Run'!$I:$I,0),1)),"")</f>
        <v/>
      </c>
      <c r="B230" s="196" t="str">
        <f t="array" ref="B230">IFERROR(IF(D230="","",INDEX('2nd Run'!$A:$I,MATCH('Youth 2'!$E230,'2nd Run'!$I:$I,0),2)),"")</f>
        <v/>
      </c>
      <c r="C230" s="196" t="str">
        <f t="array" ref="C230">IFERROR(IF(D230="","",INDEX('2nd Run'!$A:$I,MATCH('Youth 2'!$E230,'2nd Run'!$I:$I,0),3)),"")</f>
        <v/>
      </c>
      <c r="D230" s="82" t="str">
        <f>IFERROR(IF(AND(SMALL('2nd Run'!I:I,L230)&gt;1000,SMALL('2nd Run'!I:I,L230)&lt;3000),"nt",IF(SMALL('2nd Run'!I:I,L230)&gt;3000,"",SMALL('2nd Run'!I:I,L230))),"")</f>
        <v/>
      </c>
      <c r="E230" s="292" t="str">
        <f>IF(D230="nt",IFERROR(SMALL('2nd Run'!I:I,L230),""),IF(D230&gt;3000,"",IFERROR(SMALL('2nd Run'!I:I,L230),"")))</f>
        <v/>
      </c>
      <c r="F230" s="199" t="str">
        <f t="shared" si="0"/>
        <v/>
      </c>
      <c r="G230" s="200" t="str">
        <f t="shared" si="1"/>
        <v/>
      </c>
      <c r="H230" s="201" t="str">
        <f>IFERROR(VLOOKUP(D230,'2nd Run'!$S$36:$U$58,3,FALSE),"")</f>
        <v/>
      </c>
      <c r="I230" s="72"/>
      <c r="J230" s="72"/>
      <c r="K230" s="80"/>
      <c r="L230" s="80">
        <v>229</v>
      </c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</row>
    <row r="231" spans="1:26" ht="15.75" customHeight="1">
      <c r="A231" s="80" t="str">
        <f t="array" ref="A231">IFERROR(IF(D231="","",INDEX('2nd Run'!$A:$I,MATCH('Youth 2'!$E231,'2nd Run'!$I:$I,0),1)),"")</f>
        <v/>
      </c>
      <c r="B231" s="196" t="str">
        <f t="array" ref="B231">IFERROR(IF(D231="","",INDEX('2nd Run'!$A:$I,MATCH('Youth 2'!$E231,'2nd Run'!$I:$I,0),2)),"")</f>
        <v/>
      </c>
      <c r="C231" s="196" t="str">
        <f t="array" ref="C231">IFERROR(IF(D231="","",INDEX('2nd Run'!$A:$I,MATCH('Youth 2'!$E231,'2nd Run'!$I:$I,0),3)),"")</f>
        <v/>
      </c>
      <c r="D231" s="82" t="str">
        <f>IFERROR(IF(AND(SMALL('2nd Run'!I:I,L231)&gt;1000,SMALL('2nd Run'!I:I,L231)&lt;3000),"nt",IF(SMALL('2nd Run'!I:I,L231)&gt;3000,"",SMALL('2nd Run'!I:I,L231))),"")</f>
        <v/>
      </c>
      <c r="E231" s="292" t="str">
        <f>IF(D231="nt",IFERROR(SMALL('2nd Run'!I:I,L231),""),IF(D231&gt;3000,"",IFERROR(SMALL('2nd Run'!I:I,L231),"")))</f>
        <v/>
      </c>
      <c r="F231" s="199" t="str">
        <f t="shared" si="0"/>
        <v/>
      </c>
      <c r="G231" s="200" t="str">
        <f t="shared" si="1"/>
        <v/>
      </c>
      <c r="H231" s="201" t="str">
        <f>IFERROR(VLOOKUP(D231,'2nd Run'!$S$36:$U$58,3,FALSE),"")</f>
        <v/>
      </c>
      <c r="I231" s="72"/>
      <c r="J231" s="72"/>
      <c r="K231" s="80"/>
      <c r="L231" s="80">
        <v>230</v>
      </c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</row>
    <row r="232" spans="1:26" ht="15.75" customHeight="1">
      <c r="A232" s="80" t="str">
        <f t="array" ref="A232">IFERROR(IF(D232="","",INDEX('2nd Run'!$A:$I,MATCH('Youth 2'!$E232,'2nd Run'!$I:$I,0),1)),"")</f>
        <v/>
      </c>
      <c r="B232" s="196" t="str">
        <f t="array" ref="B232">IFERROR(IF(D232="","",INDEX('2nd Run'!$A:$I,MATCH('Youth 2'!$E232,'2nd Run'!$I:$I,0),2)),"")</f>
        <v/>
      </c>
      <c r="C232" s="196" t="str">
        <f t="array" ref="C232">IFERROR(IF(D232="","",INDEX('2nd Run'!$A:$I,MATCH('Youth 2'!$E232,'2nd Run'!$I:$I,0),3)),"")</f>
        <v/>
      </c>
      <c r="D232" s="82" t="str">
        <f>IFERROR(IF(AND(SMALL('2nd Run'!I:I,L232)&gt;1000,SMALL('2nd Run'!I:I,L232)&lt;3000),"nt",IF(SMALL('2nd Run'!I:I,L232)&gt;3000,"",SMALL('2nd Run'!I:I,L232))),"")</f>
        <v/>
      </c>
      <c r="E232" s="292" t="str">
        <f>IF(D232="nt",IFERROR(SMALL('2nd Run'!I:I,L232),""),IF(D232&gt;3000,"",IFERROR(SMALL('2nd Run'!I:I,L232),"")))</f>
        <v/>
      </c>
      <c r="F232" s="199" t="str">
        <f t="shared" si="0"/>
        <v/>
      </c>
      <c r="G232" s="200" t="str">
        <f t="shared" si="1"/>
        <v/>
      </c>
      <c r="H232" s="201" t="str">
        <f>IFERROR(VLOOKUP(D232,'2nd Run'!$S$36:$U$58,3,FALSE),"")</f>
        <v/>
      </c>
      <c r="I232" s="72"/>
      <c r="J232" s="72"/>
      <c r="K232" s="80"/>
      <c r="L232" s="80">
        <v>231</v>
      </c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</row>
    <row r="233" spans="1:26" ht="15.75" customHeight="1">
      <c r="A233" s="80" t="str">
        <f t="array" ref="A233">IFERROR(IF(D233="","",INDEX('2nd Run'!$A:$I,MATCH('Youth 2'!$E233,'2nd Run'!$I:$I,0),1)),"")</f>
        <v/>
      </c>
      <c r="B233" s="196" t="str">
        <f t="array" ref="B233">IFERROR(IF(D233="","",INDEX('2nd Run'!$A:$I,MATCH('Youth 2'!$E233,'2nd Run'!$I:$I,0),2)),"")</f>
        <v/>
      </c>
      <c r="C233" s="196" t="str">
        <f t="array" ref="C233">IFERROR(IF(D233="","",INDEX('2nd Run'!$A:$I,MATCH('Youth 2'!$E233,'2nd Run'!$I:$I,0),3)),"")</f>
        <v/>
      </c>
      <c r="D233" s="82" t="str">
        <f>IFERROR(IF(AND(SMALL('2nd Run'!I:I,L233)&gt;1000,SMALL('2nd Run'!I:I,L233)&lt;3000),"nt",IF(SMALL('2nd Run'!I:I,L233)&gt;3000,"",SMALL('2nd Run'!I:I,L233))),"")</f>
        <v/>
      </c>
      <c r="E233" s="292" t="str">
        <f>IF(D233="nt",IFERROR(SMALL('2nd Run'!I:I,L233),""),IF(D233&gt;3000,"",IFERROR(SMALL('2nd Run'!I:I,L233),"")))</f>
        <v/>
      </c>
      <c r="F233" s="199" t="str">
        <f t="shared" si="0"/>
        <v/>
      </c>
      <c r="G233" s="200" t="str">
        <f t="shared" si="1"/>
        <v/>
      </c>
      <c r="H233" s="201" t="str">
        <f>IFERROR(VLOOKUP(D233,'2nd Run'!$S$36:$U$58,3,FALSE),"")</f>
        <v/>
      </c>
      <c r="I233" s="72"/>
      <c r="J233" s="72"/>
      <c r="K233" s="80"/>
      <c r="L233" s="80">
        <v>232</v>
      </c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</row>
    <row r="234" spans="1:26" ht="15.75" customHeight="1">
      <c r="A234" s="80" t="str">
        <f t="array" ref="A234">IFERROR(IF(D234="","",INDEX('2nd Run'!$A:$I,MATCH('Youth 2'!$E234,'2nd Run'!$I:$I,0),1)),"")</f>
        <v/>
      </c>
      <c r="B234" s="196" t="str">
        <f t="array" ref="B234">IFERROR(IF(D234="","",INDEX('2nd Run'!$A:$I,MATCH('Youth 2'!$E234,'2nd Run'!$I:$I,0),2)),"")</f>
        <v/>
      </c>
      <c r="C234" s="196" t="str">
        <f t="array" ref="C234">IFERROR(IF(D234="","",INDEX('2nd Run'!$A:$I,MATCH('Youth 2'!$E234,'2nd Run'!$I:$I,0),3)),"")</f>
        <v/>
      </c>
      <c r="D234" s="82" t="str">
        <f>IFERROR(IF(AND(SMALL('2nd Run'!I:I,L234)&gt;1000,SMALL('2nd Run'!I:I,L234)&lt;3000),"nt",IF(SMALL('2nd Run'!I:I,L234)&gt;3000,"",SMALL('2nd Run'!I:I,L234))),"")</f>
        <v/>
      </c>
      <c r="E234" s="292" t="str">
        <f>IF(D234="nt",IFERROR(SMALL('2nd Run'!I:I,L234),""),IF(D234&gt;3000,"",IFERROR(SMALL('2nd Run'!I:I,L234),"")))</f>
        <v/>
      </c>
      <c r="F234" s="199" t="str">
        <f t="shared" si="0"/>
        <v/>
      </c>
      <c r="G234" s="200" t="str">
        <f t="shared" si="1"/>
        <v/>
      </c>
      <c r="H234" s="201" t="str">
        <f>IFERROR(VLOOKUP(D234,'2nd Run'!$S$36:$U$58,3,FALSE),"")</f>
        <v/>
      </c>
      <c r="I234" s="72"/>
      <c r="J234" s="72"/>
      <c r="K234" s="80"/>
      <c r="L234" s="80">
        <v>233</v>
      </c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</row>
    <row r="235" spans="1:26" ht="15.75" customHeight="1">
      <c r="A235" s="80" t="str">
        <f t="array" ref="A235">IFERROR(IF(D235="","",INDEX('2nd Run'!$A:$I,MATCH('Youth 2'!$E235,'2nd Run'!$I:$I,0),1)),"")</f>
        <v/>
      </c>
      <c r="B235" s="196" t="str">
        <f t="array" ref="B235">IFERROR(IF(D235="","",INDEX('2nd Run'!$A:$I,MATCH('Youth 2'!$E235,'2nd Run'!$I:$I,0),2)),"")</f>
        <v/>
      </c>
      <c r="C235" s="196" t="str">
        <f t="array" ref="C235">IFERROR(IF(D235="","",INDEX('2nd Run'!$A:$I,MATCH('Youth 2'!$E235,'2nd Run'!$I:$I,0),3)),"")</f>
        <v/>
      </c>
      <c r="D235" s="82" t="str">
        <f>IFERROR(IF(AND(SMALL('2nd Run'!I:I,L235)&gt;1000,SMALL('2nd Run'!I:I,L235)&lt;3000),"nt",IF(SMALL('2nd Run'!I:I,L235)&gt;3000,"",SMALL('2nd Run'!I:I,L235))),"")</f>
        <v/>
      </c>
      <c r="E235" s="292" t="str">
        <f>IF(D235="nt",IFERROR(SMALL('2nd Run'!I:I,L235),""),IF(D235&gt;3000,"",IFERROR(SMALL('2nd Run'!I:I,L235),"")))</f>
        <v/>
      </c>
      <c r="F235" s="199" t="str">
        <f t="shared" si="0"/>
        <v/>
      </c>
      <c r="G235" s="200" t="str">
        <f t="shared" si="1"/>
        <v/>
      </c>
      <c r="H235" s="201" t="str">
        <f>IFERROR(VLOOKUP(D235,'2nd Run'!$S$36:$U$58,3,FALSE),"")</f>
        <v/>
      </c>
      <c r="I235" s="72"/>
      <c r="J235" s="72"/>
      <c r="K235" s="80"/>
      <c r="L235" s="80">
        <v>234</v>
      </c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</row>
    <row r="236" spans="1:26" ht="15.75" customHeight="1">
      <c r="A236" s="80" t="str">
        <f t="array" ref="A236">IFERROR(IF(D236="","",INDEX('2nd Run'!$A:$I,MATCH('Youth 2'!$E236,'2nd Run'!$I:$I,0),1)),"")</f>
        <v/>
      </c>
      <c r="B236" s="196" t="str">
        <f t="array" ref="B236">IFERROR(IF(D236="","",INDEX('2nd Run'!$A:$I,MATCH('Youth 2'!$E236,'2nd Run'!$I:$I,0),2)),"")</f>
        <v/>
      </c>
      <c r="C236" s="196" t="str">
        <f t="array" ref="C236">IFERROR(IF(D236="","",INDEX('2nd Run'!$A:$I,MATCH('Youth 2'!$E236,'2nd Run'!$I:$I,0),3)),"")</f>
        <v/>
      </c>
      <c r="D236" s="82" t="str">
        <f>IFERROR(IF(AND(SMALL('2nd Run'!I:I,L236)&gt;1000,SMALL('2nd Run'!I:I,L236)&lt;3000),"nt",IF(SMALL('2nd Run'!I:I,L236)&gt;3000,"",SMALL('2nd Run'!I:I,L236))),"")</f>
        <v/>
      </c>
      <c r="E236" s="292" t="str">
        <f>IF(D236="nt",IFERROR(SMALL('2nd Run'!I:I,L236),""),IF(D236&gt;3000,"",IFERROR(SMALL('2nd Run'!I:I,L236),"")))</f>
        <v/>
      </c>
      <c r="F236" s="199" t="str">
        <f t="shared" si="0"/>
        <v/>
      </c>
      <c r="G236" s="200" t="str">
        <f t="shared" si="1"/>
        <v/>
      </c>
      <c r="H236" s="201" t="str">
        <f>IFERROR(VLOOKUP(D236,'2nd Run'!$S$36:$U$58,3,FALSE),"")</f>
        <v/>
      </c>
      <c r="I236" s="72"/>
      <c r="J236" s="72"/>
      <c r="K236" s="80"/>
      <c r="L236" s="80">
        <v>235</v>
      </c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</row>
    <row r="237" spans="1:26" ht="15.75" customHeight="1">
      <c r="A237" s="80" t="str">
        <f t="array" ref="A237">IFERROR(IF(D237="","",INDEX('2nd Run'!$A:$I,MATCH('Youth 2'!$E237,'2nd Run'!$I:$I,0),1)),"")</f>
        <v/>
      </c>
      <c r="B237" s="196" t="str">
        <f t="array" ref="B237">IFERROR(IF(D237="","",INDEX('2nd Run'!$A:$I,MATCH('Youth 2'!$E237,'2nd Run'!$I:$I,0),2)),"")</f>
        <v/>
      </c>
      <c r="C237" s="196" t="str">
        <f t="array" ref="C237">IFERROR(IF(D237="","",INDEX('2nd Run'!$A:$I,MATCH('Youth 2'!$E237,'2nd Run'!$I:$I,0),3)),"")</f>
        <v/>
      </c>
      <c r="D237" s="82" t="str">
        <f>IFERROR(IF(AND(SMALL('2nd Run'!I:I,L237)&gt;1000,SMALL('2nd Run'!I:I,L237)&lt;3000),"nt",IF(SMALL('2nd Run'!I:I,L237)&gt;3000,"",SMALL('2nd Run'!I:I,L237))),"")</f>
        <v/>
      </c>
      <c r="E237" s="292" t="str">
        <f>IF(D237="nt",IFERROR(SMALL('2nd Run'!I:I,L237),""),IF(D237&gt;3000,"",IFERROR(SMALL('2nd Run'!I:I,L237),"")))</f>
        <v/>
      </c>
      <c r="F237" s="199" t="str">
        <f t="shared" si="0"/>
        <v/>
      </c>
      <c r="G237" s="200" t="str">
        <f t="shared" si="1"/>
        <v/>
      </c>
      <c r="H237" s="201" t="str">
        <f>IFERROR(VLOOKUP(D237,'2nd Run'!$S$36:$U$58,3,FALSE),"")</f>
        <v/>
      </c>
      <c r="I237" s="72"/>
      <c r="J237" s="72"/>
      <c r="K237" s="80"/>
      <c r="L237" s="80">
        <v>236</v>
      </c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</row>
    <row r="238" spans="1:26" ht="15.75" customHeight="1">
      <c r="A238" s="80" t="str">
        <f t="array" ref="A238">IFERROR(IF(D238="","",INDEX('2nd Run'!$A:$I,MATCH('Youth 2'!$E238,'2nd Run'!$I:$I,0),1)),"")</f>
        <v/>
      </c>
      <c r="B238" s="196" t="str">
        <f t="array" ref="B238">IFERROR(IF(D238="","",INDEX('2nd Run'!$A:$I,MATCH('Youth 2'!$E238,'2nd Run'!$I:$I,0),2)),"")</f>
        <v/>
      </c>
      <c r="C238" s="196" t="str">
        <f t="array" ref="C238">IFERROR(IF(D238="","",INDEX('2nd Run'!$A:$I,MATCH('Youth 2'!$E238,'2nd Run'!$I:$I,0),3)),"")</f>
        <v/>
      </c>
      <c r="D238" s="82" t="str">
        <f>IFERROR(IF(AND(SMALL('2nd Run'!I:I,L238)&gt;1000,SMALL('2nd Run'!I:I,L238)&lt;3000),"nt",IF(SMALL('2nd Run'!I:I,L238)&gt;3000,"",SMALL('2nd Run'!I:I,L238))),"")</f>
        <v/>
      </c>
      <c r="E238" s="292" t="str">
        <f>IF(D238="nt",IFERROR(SMALL('2nd Run'!I:I,L238),""),IF(D238&gt;3000,"",IFERROR(SMALL('2nd Run'!I:I,L238),"")))</f>
        <v/>
      </c>
      <c r="F238" s="199" t="str">
        <f t="shared" si="0"/>
        <v/>
      </c>
      <c r="G238" s="200" t="str">
        <f t="shared" si="1"/>
        <v/>
      </c>
      <c r="H238" s="201" t="str">
        <f>IFERROR(VLOOKUP(D238,'2nd Run'!$S$36:$U$58,3,FALSE),"")</f>
        <v/>
      </c>
      <c r="I238" s="72"/>
      <c r="J238" s="72"/>
      <c r="K238" s="80"/>
      <c r="L238" s="80">
        <v>237</v>
      </c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</row>
    <row r="239" spans="1:26" ht="15.75" customHeight="1">
      <c r="A239" s="80" t="str">
        <f t="array" ref="A239">IFERROR(IF(D239="","",INDEX('2nd Run'!$A:$I,MATCH('Youth 2'!$E239,'2nd Run'!$I:$I,0),1)),"")</f>
        <v/>
      </c>
      <c r="B239" s="196" t="str">
        <f t="array" ref="B239">IFERROR(IF(D239="","",INDEX('2nd Run'!$A:$I,MATCH('Youth 2'!$E239,'2nd Run'!$I:$I,0),2)),"")</f>
        <v/>
      </c>
      <c r="C239" s="196" t="str">
        <f t="array" ref="C239">IFERROR(IF(D239="","",INDEX('2nd Run'!$A:$I,MATCH('Youth 2'!$E239,'2nd Run'!$I:$I,0),3)),"")</f>
        <v/>
      </c>
      <c r="D239" s="82" t="str">
        <f>IFERROR(IF(AND(SMALL('2nd Run'!I:I,L239)&gt;1000,SMALL('2nd Run'!I:I,L239)&lt;3000),"nt",IF(SMALL('2nd Run'!I:I,L239)&gt;3000,"",SMALL('2nd Run'!I:I,L239))),"")</f>
        <v/>
      </c>
      <c r="E239" s="292" t="str">
        <f>IF(D239="nt",IFERROR(SMALL('2nd Run'!I:I,L239),""),IF(D239&gt;3000,"",IFERROR(SMALL('2nd Run'!I:I,L239),"")))</f>
        <v/>
      </c>
      <c r="F239" s="199" t="str">
        <f t="shared" si="0"/>
        <v/>
      </c>
      <c r="G239" s="200" t="str">
        <f t="shared" si="1"/>
        <v/>
      </c>
      <c r="H239" s="201" t="str">
        <f>IFERROR(VLOOKUP(D239,'2nd Run'!$S$36:$U$58,3,FALSE),"")</f>
        <v/>
      </c>
      <c r="I239" s="72"/>
      <c r="J239" s="72"/>
      <c r="K239" s="80"/>
      <c r="L239" s="80">
        <v>238</v>
      </c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</row>
    <row r="240" spans="1:26" ht="15.75" customHeight="1">
      <c r="A240" s="80" t="str">
        <f t="array" ref="A240">IFERROR(IF(D240="","",INDEX('2nd Run'!$A:$I,MATCH('Youth 2'!$E240,'2nd Run'!$I:$I,0),1)),"")</f>
        <v/>
      </c>
      <c r="B240" s="196" t="str">
        <f t="array" ref="B240">IFERROR(IF(D240="","",INDEX('2nd Run'!$A:$I,MATCH('Youth 2'!$E240,'2nd Run'!$I:$I,0),2)),"")</f>
        <v/>
      </c>
      <c r="C240" s="196" t="str">
        <f t="array" ref="C240">IFERROR(IF(D240="","",INDEX('2nd Run'!$A:$I,MATCH('Youth 2'!$E240,'2nd Run'!$I:$I,0),3)),"")</f>
        <v/>
      </c>
      <c r="D240" s="82" t="str">
        <f>IFERROR(IF(AND(SMALL('2nd Run'!I:I,L240)&gt;1000,SMALL('2nd Run'!I:I,L240)&lt;3000),"nt",IF(SMALL('2nd Run'!I:I,L240)&gt;3000,"",SMALL('2nd Run'!I:I,L240))),"")</f>
        <v/>
      </c>
      <c r="E240" s="292" t="str">
        <f>IF(D240="nt",IFERROR(SMALL('2nd Run'!I:I,L240),""),IF(D240&gt;3000,"",IFERROR(SMALL('2nd Run'!I:I,L240),"")))</f>
        <v/>
      </c>
      <c r="F240" s="199" t="str">
        <f t="shared" si="0"/>
        <v/>
      </c>
      <c r="G240" s="200" t="str">
        <f t="shared" si="1"/>
        <v/>
      </c>
      <c r="H240" s="201" t="str">
        <f>IFERROR(VLOOKUP(D240,'2nd Run'!$S$36:$U$58,3,FALSE),"")</f>
        <v/>
      </c>
      <c r="I240" s="72"/>
      <c r="J240" s="72"/>
      <c r="K240" s="80"/>
      <c r="L240" s="80">
        <v>239</v>
      </c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</row>
    <row r="241" spans="1:26" ht="15.75" customHeight="1">
      <c r="A241" s="80" t="str">
        <f t="array" ref="A241">IFERROR(IF(D241="","",INDEX('2nd Run'!$A:$I,MATCH('Youth 2'!$E241,'2nd Run'!$I:$I,0),1)),"")</f>
        <v/>
      </c>
      <c r="B241" s="196" t="str">
        <f t="array" ref="B241">IFERROR(IF(D241="","",INDEX('2nd Run'!$A:$I,MATCH('Youth 2'!$E241,'2nd Run'!$I:$I,0),2)),"")</f>
        <v/>
      </c>
      <c r="C241" s="196" t="str">
        <f t="array" ref="C241">IFERROR(IF(D241="","",INDEX('2nd Run'!$A:$I,MATCH('Youth 2'!$E241,'2nd Run'!$I:$I,0),3)),"")</f>
        <v/>
      </c>
      <c r="D241" s="82" t="str">
        <f>IFERROR(IF(AND(SMALL('2nd Run'!I:I,L241)&gt;1000,SMALL('2nd Run'!I:I,L241)&lt;3000),"nt",IF(SMALL('2nd Run'!I:I,L241)&gt;3000,"",SMALL('2nd Run'!I:I,L241))),"")</f>
        <v/>
      </c>
      <c r="E241" s="292" t="str">
        <f>IF(D241="nt",IFERROR(SMALL('2nd Run'!I:I,L241),""),IF(D241&gt;3000,"",IFERROR(SMALL('2nd Run'!I:I,L241),"")))</f>
        <v/>
      </c>
      <c r="F241" s="199" t="str">
        <f t="shared" si="0"/>
        <v/>
      </c>
      <c r="G241" s="200" t="str">
        <f t="shared" si="1"/>
        <v/>
      </c>
      <c r="H241" s="201" t="str">
        <f>IFERROR(VLOOKUP(D241,'2nd Run'!$S$36:$U$58,3,FALSE),"")</f>
        <v/>
      </c>
      <c r="I241" s="72"/>
      <c r="J241" s="72"/>
      <c r="K241" s="80"/>
      <c r="L241" s="80">
        <v>240</v>
      </c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</row>
    <row r="242" spans="1:26" ht="15.75" customHeight="1">
      <c r="A242" s="80" t="str">
        <f t="array" ref="A242">IFERROR(IF(D242="","",INDEX('2nd Run'!$A:$I,MATCH('Youth 2'!$E242,'2nd Run'!$I:$I,0),1)),"")</f>
        <v/>
      </c>
      <c r="B242" s="196" t="str">
        <f t="array" ref="B242">IFERROR(IF(D242="","",INDEX('2nd Run'!$A:$I,MATCH('Youth 2'!$E242,'2nd Run'!$I:$I,0),2)),"")</f>
        <v/>
      </c>
      <c r="C242" s="196" t="str">
        <f t="array" ref="C242">IFERROR(IF(D242="","",INDEX('2nd Run'!$A:$I,MATCH('Youth 2'!$E242,'2nd Run'!$I:$I,0),3)),"")</f>
        <v/>
      </c>
      <c r="D242" s="82" t="str">
        <f>IFERROR(IF(AND(SMALL('2nd Run'!I:I,L242)&gt;1000,SMALL('2nd Run'!I:I,L242)&lt;3000),"nt",IF(SMALL('2nd Run'!I:I,L242)&gt;3000,"",SMALL('2nd Run'!I:I,L242))),"")</f>
        <v/>
      </c>
      <c r="E242" s="292" t="str">
        <f>IF(D242="nt",IFERROR(SMALL('2nd Run'!I:I,L242),""),IF(D242&gt;3000,"",IFERROR(SMALL('2nd Run'!I:I,L242),"")))</f>
        <v/>
      </c>
      <c r="F242" s="199" t="str">
        <f t="shared" si="0"/>
        <v/>
      </c>
      <c r="G242" s="200" t="str">
        <f t="shared" si="1"/>
        <v/>
      </c>
      <c r="H242" s="201" t="str">
        <f>IFERROR(VLOOKUP(D242,'2nd Run'!$S$36:$U$58,3,FALSE),"")</f>
        <v/>
      </c>
      <c r="I242" s="72"/>
      <c r="J242" s="72"/>
      <c r="K242" s="80"/>
      <c r="L242" s="80">
        <v>241</v>
      </c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</row>
    <row r="243" spans="1:26" ht="15.75" customHeight="1">
      <c r="A243" s="80" t="str">
        <f t="array" ref="A243">IFERROR(IF(D243="","",INDEX('2nd Run'!$A:$I,MATCH('Youth 2'!$E243,'2nd Run'!$I:$I,0),1)),"")</f>
        <v/>
      </c>
      <c r="B243" s="196" t="str">
        <f t="array" ref="B243">IFERROR(IF(D243="","",INDEX('2nd Run'!$A:$I,MATCH('Youth 2'!$E243,'2nd Run'!$I:$I,0),2)),"")</f>
        <v/>
      </c>
      <c r="C243" s="196" t="str">
        <f t="array" ref="C243">IFERROR(IF(D243="","",INDEX('2nd Run'!$A:$I,MATCH('Youth 2'!$E243,'2nd Run'!$I:$I,0),3)),"")</f>
        <v/>
      </c>
      <c r="D243" s="82" t="str">
        <f>IFERROR(IF(AND(SMALL('2nd Run'!I:I,L243)&gt;1000,SMALL('2nd Run'!I:I,L243)&lt;3000),"nt",IF(SMALL('2nd Run'!I:I,L243)&gt;3000,"",SMALL('2nd Run'!I:I,L243))),"")</f>
        <v/>
      </c>
      <c r="E243" s="292" t="str">
        <f>IF(D243="nt",IFERROR(SMALL('2nd Run'!I:I,L243),""),IF(D243&gt;3000,"",IFERROR(SMALL('2nd Run'!I:I,L243),"")))</f>
        <v/>
      </c>
      <c r="F243" s="199" t="str">
        <f t="shared" si="0"/>
        <v/>
      </c>
      <c r="G243" s="200" t="str">
        <f t="shared" si="1"/>
        <v/>
      </c>
      <c r="H243" s="201" t="str">
        <f>IFERROR(VLOOKUP(D243,'2nd Run'!$S$36:$U$58,3,FALSE),"")</f>
        <v/>
      </c>
      <c r="I243" s="72"/>
      <c r="J243" s="72"/>
      <c r="K243" s="80"/>
      <c r="L243" s="80">
        <v>242</v>
      </c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</row>
    <row r="244" spans="1:26" ht="15.75" customHeight="1">
      <c r="A244" s="80" t="str">
        <f t="array" ref="A244">IFERROR(IF(D244="","",INDEX('2nd Run'!$A:$I,MATCH('Youth 2'!$E244,'2nd Run'!$I:$I,0),1)),"")</f>
        <v/>
      </c>
      <c r="B244" s="196" t="str">
        <f t="array" ref="B244">IFERROR(IF(D244="","",INDEX('2nd Run'!$A:$I,MATCH('Youth 2'!$E244,'2nd Run'!$I:$I,0),2)),"")</f>
        <v/>
      </c>
      <c r="C244" s="196" t="str">
        <f t="array" ref="C244">IFERROR(IF(D244="","",INDEX('2nd Run'!$A:$I,MATCH('Youth 2'!$E244,'2nd Run'!$I:$I,0),3)),"")</f>
        <v/>
      </c>
      <c r="D244" s="82" t="str">
        <f>IFERROR(IF(AND(SMALL('2nd Run'!I:I,L244)&gt;1000,SMALL('2nd Run'!I:I,L244)&lt;3000),"nt",IF(SMALL('2nd Run'!I:I,L244)&gt;3000,"",SMALL('2nd Run'!I:I,L244))),"")</f>
        <v/>
      </c>
      <c r="E244" s="292" t="str">
        <f>IF(D244="nt",IFERROR(SMALL('2nd Run'!I:I,L244),""),IF(D244&gt;3000,"",IFERROR(SMALL('2nd Run'!I:I,L244),"")))</f>
        <v/>
      </c>
      <c r="F244" s="199" t="str">
        <f t="shared" si="0"/>
        <v/>
      </c>
      <c r="G244" s="200" t="str">
        <f t="shared" si="1"/>
        <v/>
      </c>
      <c r="H244" s="201" t="str">
        <f>IFERROR(VLOOKUP(D244,'2nd Run'!$S$36:$U$58,3,FALSE),"")</f>
        <v/>
      </c>
      <c r="I244" s="72"/>
      <c r="J244" s="72"/>
      <c r="K244" s="80"/>
      <c r="L244" s="80">
        <v>243</v>
      </c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</row>
    <row r="245" spans="1:26" ht="15.75" customHeight="1">
      <c r="A245" s="80" t="str">
        <f t="array" ref="A245">IFERROR(IF(D245="","",INDEX('2nd Run'!$A:$I,MATCH('Youth 2'!$E245,'2nd Run'!$I:$I,0),1)),"")</f>
        <v/>
      </c>
      <c r="B245" s="196" t="str">
        <f t="array" ref="B245">IFERROR(IF(D245="","",INDEX('2nd Run'!$A:$I,MATCH('Youth 2'!$E245,'2nd Run'!$I:$I,0),2)),"")</f>
        <v/>
      </c>
      <c r="C245" s="196" t="str">
        <f t="array" ref="C245">IFERROR(IF(D245="","",INDEX('2nd Run'!$A:$I,MATCH('Youth 2'!$E245,'2nd Run'!$I:$I,0),3)),"")</f>
        <v/>
      </c>
      <c r="D245" s="82" t="str">
        <f>IFERROR(IF(AND(SMALL('2nd Run'!I:I,L245)&gt;1000,SMALL('2nd Run'!I:I,L245)&lt;3000),"nt",IF(SMALL('2nd Run'!I:I,L245)&gt;3000,"",SMALL('2nd Run'!I:I,L245))),"")</f>
        <v/>
      </c>
      <c r="E245" s="292" t="str">
        <f>IF(D245="nt",IFERROR(SMALL('2nd Run'!I:I,L245),""),IF(D245&gt;3000,"",IFERROR(SMALL('2nd Run'!I:I,L245),"")))</f>
        <v/>
      </c>
      <c r="F245" s="199" t="str">
        <f t="shared" si="0"/>
        <v/>
      </c>
      <c r="G245" s="200" t="str">
        <f t="shared" si="1"/>
        <v/>
      </c>
      <c r="H245" s="201" t="str">
        <f>IFERROR(VLOOKUP(D245,'2nd Run'!$S$36:$U$58,3,FALSE),"")</f>
        <v/>
      </c>
      <c r="I245" s="72"/>
      <c r="J245" s="72"/>
      <c r="K245" s="80"/>
      <c r="L245" s="80">
        <v>244</v>
      </c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</row>
    <row r="246" spans="1:26" ht="15.75" customHeight="1">
      <c r="A246" s="80" t="str">
        <f t="array" ref="A246">IFERROR(IF(D246="","",INDEX('2nd Run'!$A:$I,MATCH('Youth 2'!$E246,'2nd Run'!$I:$I,0),1)),"")</f>
        <v/>
      </c>
      <c r="B246" s="196" t="str">
        <f t="array" ref="B246">IFERROR(IF(D246="","",INDEX('2nd Run'!$A:$I,MATCH('Youth 2'!$E246,'2nd Run'!$I:$I,0),2)),"")</f>
        <v/>
      </c>
      <c r="C246" s="196" t="str">
        <f t="array" ref="C246">IFERROR(IF(D246="","",INDEX('2nd Run'!$A:$I,MATCH('Youth 2'!$E246,'2nd Run'!$I:$I,0),3)),"")</f>
        <v/>
      </c>
      <c r="D246" s="82" t="str">
        <f>IFERROR(IF(AND(SMALL('2nd Run'!I:I,L246)&gt;1000,SMALL('2nd Run'!I:I,L246)&lt;3000),"nt",IF(SMALL('2nd Run'!I:I,L246)&gt;3000,"",SMALL('2nd Run'!I:I,L246))),"")</f>
        <v/>
      </c>
      <c r="E246" s="292" t="str">
        <f>IF(D246="nt",IFERROR(SMALL('2nd Run'!I:I,L246),""),IF(D246&gt;3000,"",IFERROR(SMALL('2nd Run'!I:I,L246),"")))</f>
        <v/>
      </c>
      <c r="F246" s="199" t="str">
        <f t="shared" si="0"/>
        <v/>
      </c>
      <c r="G246" s="200" t="str">
        <f t="shared" si="1"/>
        <v/>
      </c>
      <c r="H246" s="201" t="str">
        <f>IFERROR(VLOOKUP(D246,'2nd Run'!$S$36:$U$58,3,FALSE),"")</f>
        <v/>
      </c>
      <c r="I246" s="72"/>
      <c r="J246" s="72"/>
      <c r="K246" s="80"/>
      <c r="L246" s="80">
        <v>245</v>
      </c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</row>
    <row r="247" spans="1:26" ht="15.75" customHeight="1">
      <c r="A247" s="80" t="str">
        <f t="array" ref="A247">IFERROR(IF(D247="","",INDEX('2nd Run'!$A:$I,MATCH('Youth 2'!$E247,'2nd Run'!$I:$I,0),1)),"")</f>
        <v/>
      </c>
      <c r="B247" s="196" t="str">
        <f t="array" ref="B247">IFERROR(IF(D247="","",INDEX('2nd Run'!$A:$I,MATCH('Youth 2'!$E247,'2nd Run'!$I:$I,0),2)),"")</f>
        <v/>
      </c>
      <c r="C247" s="196" t="str">
        <f t="array" ref="C247">IFERROR(IF(D247="","",INDEX('2nd Run'!$A:$I,MATCH('Youth 2'!$E247,'2nd Run'!$I:$I,0),3)),"")</f>
        <v/>
      </c>
      <c r="D247" s="82" t="str">
        <f>IFERROR(IF(AND(SMALL('2nd Run'!I:I,L247)&gt;1000,SMALL('2nd Run'!I:I,L247)&lt;3000),"nt",IF(SMALL('2nd Run'!I:I,L247)&gt;3000,"",SMALL('2nd Run'!I:I,L247))),"")</f>
        <v/>
      </c>
      <c r="E247" s="292" t="str">
        <f>IF(D247="nt",IFERROR(SMALL('2nd Run'!I:I,L247),""),IF(D247&gt;3000,"",IFERROR(SMALL('2nd Run'!I:I,L247),"")))</f>
        <v/>
      </c>
      <c r="F247" s="199" t="str">
        <f t="shared" si="0"/>
        <v/>
      </c>
      <c r="G247" s="200" t="str">
        <f t="shared" si="1"/>
        <v/>
      </c>
      <c r="H247" s="201" t="str">
        <f>IFERROR(VLOOKUP(D247,'2nd Run'!$S$36:$U$58,3,FALSE),"")</f>
        <v/>
      </c>
      <c r="I247" s="72"/>
      <c r="J247" s="72"/>
      <c r="K247" s="80"/>
      <c r="L247" s="80">
        <v>246</v>
      </c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</row>
    <row r="248" spans="1:26" ht="15.75" customHeight="1">
      <c r="A248" s="80" t="str">
        <f t="array" ref="A248">IFERROR(IF(D248="","",INDEX('2nd Run'!$A:$I,MATCH('Youth 2'!$E248,'2nd Run'!$I:$I,0),1)),"")</f>
        <v/>
      </c>
      <c r="B248" s="196" t="str">
        <f t="array" ref="B248">IFERROR(IF(D248="","",INDEX('2nd Run'!$A:$I,MATCH('Youth 2'!$E248,'2nd Run'!$I:$I,0),2)),"")</f>
        <v/>
      </c>
      <c r="C248" s="196" t="str">
        <f t="array" ref="C248">IFERROR(IF(D248="","",INDEX('2nd Run'!$A:$I,MATCH('Youth 2'!$E248,'2nd Run'!$I:$I,0),3)),"")</f>
        <v/>
      </c>
      <c r="D248" s="82" t="str">
        <f>IFERROR(IF(AND(SMALL('2nd Run'!I:I,L248)&gt;1000,SMALL('2nd Run'!I:I,L248)&lt;3000),"nt",IF(SMALL('2nd Run'!I:I,L248)&gt;3000,"",SMALL('2nd Run'!I:I,L248))),"")</f>
        <v/>
      </c>
      <c r="E248" s="292" t="str">
        <f>IF(D248="nt",IFERROR(SMALL('2nd Run'!I:I,L248),""),IF(D248&gt;3000,"",IFERROR(SMALL('2nd Run'!I:I,L248),"")))</f>
        <v/>
      </c>
      <c r="F248" s="199" t="str">
        <f t="shared" si="0"/>
        <v/>
      </c>
      <c r="G248" s="200" t="str">
        <f t="shared" si="1"/>
        <v/>
      </c>
      <c r="H248" s="201" t="str">
        <f>IFERROR(VLOOKUP(D248,'2nd Run'!$S$36:$U$58,3,FALSE),"")</f>
        <v/>
      </c>
      <c r="I248" s="72"/>
      <c r="J248" s="72"/>
      <c r="K248" s="80"/>
      <c r="L248" s="80">
        <v>247</v>
      </c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</row>
    <row r="249" spans="1:26" ht="15.75" customHeight="1">
      <c r="A249" s="80" t="str">
        <f t="array" ref="A249">IFERROR(IF(D249="","",INDEX('2nd Run'!$A:$I,MATCH('Youth 2'!$E249,'2nd Run'!$I:$I,0),1)),"")</f>
        <v/>
      </c>
      <c r="B249" s="196" t="str">
        <f t="array" ref="B249">IFERROR(IF(D249="","",INDEX('2nd Run'!$A:$I,MATCH('Youth 2'!$E249,'2nd Run'!$I:$I,0),2)),"")</f>
        <v/>
      </c>
      <c r="C249" s="196" t="str">
        <f t="array" ref="C249">IFERROR(IF(D249="","",INDEX('2nd Run'!$A:$I,MATCH('Youth 2'!$E249,'2nd Run'!$I:$I,0),3)),"")</f>
        <v/>
      </c>
      <c r="D249" s="82" t="str">
        <f>IFERROR(IF(AND(SMALL('2nd Run'!I:I,L249)&gt;1000,SMALL('2nd Run'!I:I,L249)&lt;3000),"nt",IF(SMALL('2nd Run'!I:I,L249)&gt;3000,"",SMALL('2nd Run'!I:I,L249))),"")</f>
        <v/>
      </c>
      <c r="E249" s="292" t="str">
        <f>IF(D249="nt",IFERROR(SMALL('2nd Run'!I:I,L249),""),IF(D249&gt;3000,"",IFERROR(SMALL('2nd Run'!I:I,L249),"")))</f>
        <v/>
      </c>
      <c r="F249" s="199" t="str">
        <f t="shared" si="0"/>
        <v/>
      </c>
      <c r="G249" s="200" t="str">
        <f t="shared" si="1"/>
        <v/>
      </c>
      <c r="H249" s="201" t="str">
        <f>IFERROR(VLOOKUP(D249,'2nd Run'!$S$36:$U$58,3,FALSE),"")</f>
        <v/>
      </c>
      <c r="I249" s="72"/>
      <c r="J249" s="72"/>
      <c r="K249" s="80"/>
      <c r="L249" s="80">
        <v>248</v>
      </c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</row>
    <row r="250" spans="1:26" ht="15.75" customHeight="1">
      <c r="A250" s="80" t="str">
        <f t="array" ref="A250">IFERROR(IF(D250="","",INDEX('2nd Run'!$A:$I,MATCH('Youth 2'!$E250,'2nd Run'!$I:$I,0),1)),"")</f>
        <v/>
      </c>
      <c r="B250" s="196" t="str">
        <f t="array" ref="B250">IFERROR(IF(D250="","",INDEX('2nd Run'!$A:$I,MATCH('Youth 2'!$E250,'2nd Run'!$I:$I,0),2)),"")</f>
        <v/>
      </c>
      <c r="C250" s="196" t="str">
        <f t="array" ref="C250">IFERROR(IF(D250="","",INDEX('2nd Run'!$A:$I,MATCH('Youth 2'!$E250,'2nd Run'!$I:$I,0),3)),"")</f>
        <v/>
      </c>
      <c r="D250" s="82" t="str">
        <f>IFERROR(IF(AND(SMALL('2nd Run'!I:I,L250)&gt;1000,SMALL('2nd Run'!I:I,L250)&lt;3000),"nt",IF(SMALL('2nd Run'!I:I,L250)&gt;3000,"",SMALL('2nd Run'!I:I,L250))),"")</f>
        <v/>
      </c>
      <c r="E250" s="292" t="str">
        <f>IF(D250="nt",IFERROR(SMALL('2nd Run'!I:I,L250),""),IF(D250&gt;3000,"",IFERROR(SMALL('2nd Run'!I:I,L250),"")))</f>
        <v/>
      </c>
      <c r="F250" s="199" t="str">
        <f t="shared" si="0"/>
        <v/>
      </c>
      <c r="G250" s="200" t="str">
        <f t="shared" si="1"/>
        <v/>
      </c>
      <c r="H250" s="201" t="str">
        <f>IFERROR(VLOOKUP(D250,'2nd Run'!$S$36:$U$58,3,FALSE),"")</f>
        <v/>
      </c>
      <c r="I250" s="72"/>
      <c r="J250" s="72"/>
      <c r="K250" s="80"/>
      <c r="L250" s="80">
        <v>249</v>
      </c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</row>
    <row r="251" spans="1:26" ht="15.75" customHeight="1">
      <c r="A251" s="80" t="str">
        <f t="array" ref="A251">IFERROR(IF(D251="","",INDEX('2nd Run'!$A:$I,MATCH('Youth 2'!$E251,'2nd Run'!$I:$I,0),1)),"")</f>
        <v/>
      </c>
      <c r="B251" s="196" t="str">
        <f t="array" ref="B251">IFERROR(IF(D251="","",INDEX('2nd Run'!$A:$I,MATCH('Youth 2'!$E251,'2nd Run'!$I:$I,0),2)),"")</f>
        <v/>
      </c>
      <c r="C251" s="196" t="str">
        <f t="array" ref="C251">IFERROR(IF(D251="","",INDEX('2nd Run'!$A:$I,MATCH('Youth 2'!$E251,'2nd Run'!$I:$I,0),3)),"")</f>
        <v/>
      </c>
      <c r="D251" s="82" t="str">
        <f>IFERROR(IF(AND(SMALL('2nd Run'!I:I,L251)&gt;1000,SMALL('2nd Run'!I:I,L251)&lt;3000),"nt",IF(SMALL('2nd Run'!I:I,L251)&gt;3000,"",SMALL('2nd Run'!I:I,L251))),"")</f>
        <v/>
      </c>
      <c r="E251" s="292" t="str">
        <f>IF(D251="nt",IFERROR(SMALL('2nd Run'!I:I,L251),""),IF(D251&gt;3000,"",IFERROR(SMALL('2nd Run'!I:I,L251),"")))</f>
        <v/>
      </c>
      <c r="F251" s="199" t="str">
        <f t="shared" si="0"/>
        <v/>
      </c>
      <c r="G251" s="200" t="str">
        <f t="shared" si="1"/>
        <v/>
      </c>
      <c r="H251" s="201" t="str">
        <f>IFERROR(VLOOKUP(D251,'2nd Run'!$S$36:$U$58,3,FALSE),"")</f>
        <v/>
      </c>
      <c r="I251" s="72"/>
      <c r="J251" s="72"/>
      <c r="K251" s="80"/>
      <c r="L251" s="80">
        <v>250</v>
      </c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</row>
    <row r="252" spans="1:26" ht="15.75" customHeight="1">
      <c r="A252" s="80" t="str">
        <f t="array" ref="A252">IFERROR(IF(D252="","",INDEX('2nd Run'!$A:$I,MATCH('Youth 2'!$E252,'2nd Run'!$I:$I,0),1)),"")</f>
        <v/>
      </c>
      <c r="B252" s="196" t="str">
        <f t="array" ref="B252">IFERROR(IF(D252="","",INDEX('2nd Run'!$A:$I,MATCH('Youth 2'!$E252,'2nd Run'!$I:$I,0),2)),"")</f>
        <v/>
      </c>
      <c r="C252" s="196" t="str">
        <f t="array" ref="C252">IFERROR(IF(D252="","",INDEX('2nd Run'!$A:$I,MATCH('Youth 2'!$E252,'2nd Run'!$I:$I,0),3)),"")</f>
        <v/>
      </c>
      <c r="D252" s="82" t="str">
        <f>IFERROR(IF(AND(SMALL('2nd Run'!I:I,L252)&gt;1000,SMALL('2nd Run'!I:I,L252)&lt;3000),"nt",IF(SMALL('2nd Run'!I:I,L252)&gt;3000,"",SMALL('2nd Run'!I:I,L252))),"")</f>
        <v/>
      </c>
      <c r="E252" s="292" t="str">
        <f>IF(D252="nt",IFERROR(SMALL('2nd Run'!I:I,L252),""),IF(D252&gt;3000,"",IFERROR(SMALL('2nd Run'!I:I,L252),"")))</f>
        <v/>
      </c>
      <c r="F252" s="199" t="str">
        <f t="shared" si="0"/>
        <v/>
      </c>
      <c r="G252" s="88"/>
      <c r="H252" s="201" t="str">
        <f>IFERROR(VLOOKUP(D252,'2nd Run'!$S$36:$U$58,3,FALSE),"")</f>
        <v/>
      </c>
      <c r="I252" s="72"/>
      <c r="J252" s="72"/>
      <c r="K252" s="80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</row>
    <row r="253" spans="1:26" ht="15.75" customHeight="1">
      <c r="A253" s="80" t="str">
        <f t="array" ref="A253">IFERROR(IF(D253="","",INDEX('2nd Run'!$A:$I,MATCH('Youth 2'!$E253,'2nd Run'!$I:$I,0),1)),"")</f>
        <v/>
      </c>
      <c r="B253" s="196" t="str">
        <f t="array" ref="B253">IFERROR(IF(D253="","",INDEX('2nd Run'!$A:$I,MATCH('Youth 2'!$E253,'2nd Run'!$I:$I,0),2)),"")</f>
        <v/>
      </c>
      <c r="C253" s="196" t="str">
        <f t="array" ref="C253">IFERROR(IF(D253="","",INDEX('2nd Run'!$A:$I,MATCH('Youth 2'!$E253,'2nd Run'!$I:$I,0),3)),"")</f>
        <v/>
      </c>
      <c r="D253" s="82" t="str">
        <f>IFERROR(IF(AND(SMALL('2nd Run'!I:I,L253)&gt;1000,SMALL('2nd Run'!I:I,L253)&lt;3000),"nt",IF(SMALL('2nd Run'!I:I,L253)&gt;3000,"",SMALL('2nd Run'!I:I,L253))),"")</f>
        <v/>
      </c>
      <c r="E253" s="292" t="str">
        <f>IF(D253="nt",IFERROR(SMALL('2nd Run'!I:I,L253),""),IF(D253&gt;3000,"",IFERROR(SMALL('2nd Run'!I:I,L253),"")))</f>
        <v/>
      </c>
      <c r="F253" s="199" t="str">
        <f t="shared" si="0"/>
        <v/>
      </c>
      <c r="G253" s="88"/>
      <c r="H253" s="201" t="str">
        <f>IFERROR(VLOOKUP(D253,'2nd Run'!$S$36:$U$58,3,FALSE),"")</f>
        <v/>
      </c>
      <c r="I253" s="72"/>
      <c r="J253" s="72"/>
      <c r="K253" s="80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</row>
    <row r="254" spans="1:26" ht="15.75" customHeight="1">
      <c r="A254" s="80" t="str">
        <f t="array" ref="A254">IFERROR(IF(D254="","",INDEX('2nd Run'!$A:$I,MATCH('Youth 2'!$E254,'2nd Run'!$I:$I,0),1)),"")</f>
        <v/>
      </c>
      <c r="B254" s="196" t="str">
        <f t="array" ref="B254">IFERROR(IF(D254="","",INDEX('2nd Run'!$A:$I,MATCH('Youth 2'!$E254,'2nd Run'!$I:$I,0),2)),"")</f>
        <v/>
      </c>
      <c r="C254" s="196" t="str">
        <f t="array" ref="C254">IFERROR(IF(D254="","",INDEX('2nd Run'!$A:$I,MATCH('Youth 2'!$E254,'2nd Run'!$I:$I,0),3)),"")</f>
        <v/>
      </c>
      <c r="D254" s="82" t="str">
        <f>IFERROR(IF(AND(SMALL('2nd Run'!I:I,L254)&gt;1000,SMALL('2nd Run'!I:I,L254)&lt;3000),"nt",IF(SMALL('2nd Run'!I:I,L254)&gt;3000,"",SMALL('2nd Run'!I:I,L254))),"")</f>
        <v/>
      </c>
      <c r="E254" s="292" t="str">
        <f>IF(D254="nt",IFERROR(SMALL('2nd Run'!I:I,L254),""),IF(D254&gt;3000,"",IFERROR(SMALL('2nd Run'!I:I,L254),"")))</f>
        <v/>
      </c>
      <c r="F254" s="199" t="str">
        <f t="shared" si="0"/>
        <v/>
      </c>
      <c r="G254" s="88"/>
      <c r="H254" s="201" t="str">
        <f>IFERROR(VLOOKUP(D254,'2nd Run'!$S$36:$U$58,3,FALSE),"")</f>
        <v/>
      </c>
      <c r="I254" s="72"/>
      <c r="J254" s="72"/>
      <c r="K254" s="80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</row>
    <row r="255" spans="1:26" ht="15.75" customHeight="1">
      <c r="A255" s="80" t="str">
        <f t="array" ref="A255">IFERROR(IF(D255="","",INDEX('2nd Run'!$A:$I,MATCH('Youth 2'!$E255,'2nd Run'!$I:$I,0),1)),"")</f>
        <v/>
      </c>
      <c r="B255" s="196" t="str">
        <f t="array" ref="B255">IFERROR(IF(D255="","",INDEX('2nd Run'!$A:$I,MATCH('Youth 2'!$E255,'2nd Run'!$I:$I,0),2)),"")</f>
        <v/>
      </c>
      <c r="C255" s="196" t="str">
        <f t="array" ref="C255">IFERROR(IF(D255="","",INDEX('2nd Run'!$A:$I,MATCH('Youth 2'!$E255,'2nd Run'!$I:$I,0),3)),"")</f>
        <v/>
      </c>
      <c r="D255" s="82" t="str">
        <f>IFERROR(IF(AND(SMALL('2nd Run'!I:I,L255)&gt;1000,SMALL('2nd Run'!I:I,L255)&lt;3000),"nt",IF(SMALL('2nd Run'!I:I,L255)&gt;3000,"",SMALL('2nd Run'!I:I,L255))),"")</f>
        <v/>
      </c>
      <c r="E255" s="292" t="str">
        <f>IF(D255="nt",IFERROR(SMALL('2nd Run'!I:I,L255),""),IF(D255&gt;3000,"",IFERROR(SMALL('2nd Run'!I:I,L255),"")))</f>
        <v/>
      </c>
      <c r="F255" s="199" t="str">
        <f t="shared" si="0"/>
        <v/>
      </c>
      <c r="G255" s="88"/>
      <c r="H255" s="201" t="str">
        <f>IFERROR(VLOOKUP(D255,'2nd Run'!$S$36:$U$58,3,FALSE),"")</f>
        <v/>
      </c>
      <c r="I255" s="72"/>
      <c r="J255" s="72"/>
      <c r="K255" s="80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</row>
    <row r="256" spans="1:26" ht="15.75" customHeight="1">
      <c r="A256" s="80" t="str">
        <f t="array" ref="A256">IFERROR(IF(D256="","",INDEX('2nd Run'!$A:$I,MATCH('Youth 2'!$E256,'2nd Run'!$I:$I,0),1)),"")</f>
        <v/>
      </c>
      <c r="B256" s="196" t="str">
        <f t="array" ref="B256">IFERROR(IF(D256="","",INDEX('2nd Run'!$A:$I,MATCH('Youth 2'!$E256,'2nd Run'!$I:$I,0),2)),"")</f>
        <v/>
      </c>
      <c r="C256" s="196" t="str">
        <f t="array" ref="C256">IFERROR(IF(D256="","",INDEX('2nd Run'!$A:$I,MATCH('Youth 2'!$E256,'2nd Run'!$I:$I,0),3)),"")</f>
        <v/>
      </c>
      <c r="D256" s="82" t="str">
        <f>IFERROR(IF(AND(SMALL('2nd Run'!I:I,L256)&gt;1000,SMALL('2nd Run'!I:I,L256)&lt;3000),"nt",IF(SMALL('2nd Run'!I:I,L256)&gt;3000,"",SMALL('2nd Run'!I:I,L256))),"")</f>
        <v/>
      </c>
      <c r="E256" s="292" t="str">
        <f>IF(D256="nt",IFERROR(SMALL('2nd Run'!I:I,L256),""),IF(D256&gt;3000,"",IFERROR(SMALL('2nd Run'!I:I,L256),"")))</f>
        <v/>
      </c>
      <c r="F256" s="199" t="str">
        <f t="shared" si="0"/>
        <v/>
      </c>
      <c r="G256" s="88"/>
      <c r="H256" s="201" t="str">
        <f>IFERROR(VLOOKUP(D256,'2nd Run'!$S$36:$U$58,3,FALSE),"")</f>
        <v/>
      </c>
      <c r="I256" s="72"/>
      <c r="J256" s="72"/>
      <c r="K256" s="80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</row>
    <row r="257" spans="1:26" ht="15.75" customHeight="1">
      <c r="A257" s="80" t="str">
        <f t="array" ref="A257">IFERROR(IF(D257="","",INDEX('2nd Run'!$A:$I,MATCH('Youth 2'!$E257,'2nd Run'!$I:$I,0),1)),"")</f>
        <v/>
      </c>
      <c r="B257" s="196" t="str">
        <f t="array" ref="B257">IFERROR(IF(D257="","",INDEX('2nd Run'!$A:$I,MATCH('Youth 2'!$E257,'2nd Run'!$I:$I,0),2)),"")</f>
        <v/>
      </c>
      <c r="C257" s="196" t="str">
        <f t="array" ref="C257">IFERROR(IF(D257="","",INDEX('2nd Run'!$A:$I,MATCH('Youth 2'!$E257,'2nd Run'!$I:$I,0),3)),"")</f>
        <v/>
      </c>
      <c r="D257" s="82" t="str">
        <f>IFERROR(IF(AND(SMALL('2nd Run'!I:I,L257)&gt;1000,SMALL('2nd Run'!I:I,L257)&lt;3000),"nt",IF(SMALL('2nd Run'!I:I,L257)&gt;3000,"",SMALL('2nd Run'!I:I,L257))),"")</f>
        <v/>
      </c>
      <c r="E257" s="292" t="str">
        <f>IF(D257="nt",IFERROR(SMALL('2nd Run'!I:I,L257),""),IF(D257&gt;3000,"",IFERROR(SMALL('2nd Run'!I:I,L257),"")))</f>
        <v/>
      </c>
      <c r="F257" s="199" t="str">
        <f t="shared" ref="F257:F307" si="2">IFERROR(VLOOKUP(D257,$I$3:$J$6,2,TRUE),"")</f>
        <v/>
      </c>
      <c r="G257" s="88"/>
      <c r="H257" s="201" t="str">
        <f>IFERROR(VLOOKUP(D257,'2nd Run'!$S$36:$U$58,3,FALSE),"")</f>
        <v/>
      </c>
      <c r="I257" s="72"/>
      <c r="J257" s="72"/>
      <c r="K257" s="80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</row>
    <row r="258" spans="1:26" ht="15.75" customHeight="1">
      <c r="A258" s="80" t="str">
        <f t="array" ref="A258">IFERROR(IF(D258="","",INDEX('2nd Run'!$A:$I,MATCH('Youth 2'!$E258,'2nd Run'!$I:$I,0),1)),"")</f>
        <v/>
      </c>
      <c r="B258" s="196" t="str">
        <f t="array" ref="B258">IFERROR(IF(D258="","",INDEX('2nd Run'!$A:$I,MATCH('Youth 2'!$E258,'2nd Run'!$I:$I,0),2)),"")</f>
        <v/>
      </c>
      <c r="C258" s="196" t="str">
        <f t="array" ref="C258">IFERROR(IF(D258="","",INDEX('2nd Run'!$A:$I,MATCH('Youth 2'!$E258,'2nd Run'!$I:$I,0),3)),"")</f>
        <v/>
      </c>
      <c r="D258" s="82" t="str">
        <f>IFERROR(IF(AND(SMALL('2nd Run'!I:I,L258)&gt;1000,SMALL('2nd Run'!I:I,L258)&lt;3000),"nt",IF(SMALL('2nd Run'!I:I,L258)&gt;3000,"",SMALL('2nd Run'!I:I,L258))),"")</f>
        <v/>
      </c>
      <c r="E258" s="292" t="str">
        <f>IF(D258="nt",IFERROR(SMALL('2nd Run'!I:I,L258),""),IF(D258&gt;3000,"",IFERROR(SMALL('2nd Run'!I:I,L258),"")))</f>
        <v/>
      </c>
      <c r="F258" s="199" t="str">
        <f t="shared" si="2"/>
        <v/>
      </c>
      <c r="G258" s="88"/>
      <c r="H258" s="201" t="str">
        <f>IFERROR(VLOOKUP(D258,'2nd Run'!$S$36:$U$58,3,FALSE),"")</f>
        <v/>
      </c>
      <c r="I258" s="72"/>
      <c r="J258" s="72"/>
      <c r="K258" s="80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</row>
    <row r="259" spans="1:26" ht="15.75" customHeight="1">
      <c r="A259" s="80" t="str">
        <f t="array" ref="A259">IFERROR(IF(D259="","",INDEX('2nd Run'!$A:$I,MATCH('Youth 2'!$E259,'2nd Run'!$I:$I,0),1)),"")</f>
        <v/>
      </c>
      <c r="B259" s="196" t="str">
        <f t="array" ref="B259">IFERROR(IF(D259="","",INDEX('2nd Run'!$A:$I,MATCH('Youth 2'!$E259,'2nd Run'!$I:$I,0),2)),"")</f>
        <v/>
      </c>
      <c r="C259" s="196" t="str">
        <f t="array" ref="C259">IFERROR(IF(D259="","",INDEX('2nd Run'!$A:$I,MATCH('Youth 2'!$E259,'2nd Run'!$I:$I,0),3)),"")</f>
        <v/>
      </c>
      <c r="D259" s="82" t="str">
        <f>IFERROR(IF(AND(SMALL('2nd Run'!I:I,L259)&gt;1000,SMALL('2nd Run'!I:I,L259)&lt;3000),"nt",IF(SMALL('2nd Run'!I:I,L259)&gt;3000,"",SMALL('2nd Run'!I:I,L259))),"")</f>
        <v/>
      </c>
      <c r="E259" s="292" t="str">
        <f>IF(D259="nt",IFERROR(SMALL('2nd Run'!I:I,L259),""),IF(D259&gt;3000,"",IFERROR(SMALL('2nd Run'!I:I,L259),"")))</f>
        <v/>
      </c>
      <c r="F259" s="199" t="str">
        <f t="shared" si="2"/>
        <v/>
      </c>
      <c r="G259" s="88"/>
      <c r="H259" s="201" t="str">
        <f>IFERROR(VLOOKUP(D259,'2nd Run'!$S$36:$U$58,3,FALSE),"")</f>
        <v/>
      </c>
      <c r="I259" s="72"/>
      <c r="J259" s="72"/>
      <c r="K259" s="80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</row>
    <row r="260" spans="1:26" ht="15.75" customHeight="1">
      <c r="A260" s="80" t="str">
        <f t="array" ref="A260">IFERROR(IF(D260="","",INDEX('2nd Run'!$A:$I,MATCH('Youth 2'!$E260,'2nd Run'!$I:$I,0),1)),"")</f>
        <v/>
      </c>
      <c r="B260" s="196" t="str">
        <f t="array" ref="B260">IFERROR(IF(D260="","",INDEX('2nd Run'!$A:$I,MATCH('Youth 2'!$E260,'2nd Run'!$I:$I,0),2)),"")</f>
        <v/>
      </c>
      <c r="C260" s="196" t="str">
        <f t="array" ref="C260">IFERROR(IF(D260="","",INDEX('2nd Run'!$A:$I,MATCH('Youth 2'!$E260,'2nd Run'!$I:$I,0),3)),"")</f>
        <v/>
      </c>
      <c r="D260" s="82" t="str">
        <f>IFERROR(IF(AND(SMALL('2nd Run'!I:I,L260)&gt;1000,SMALL('2nd Run'!I:I,L260)&lt;3000),"nt",IF(SMALL('2nd Run'!I:I,L260)&gt;3000,"",SMALL('2nd Run'!I:I,L260))),"")</f>
        <v/>
      </c>
      <c r="E260" s="292" t="str">
        <f>IF(D260="nt",IFERROR(SMALL('2nd Run'!I:I,L260),""),IF(D260&gt;3000,"",IFERROR(SMALL('2nd Run'!I:I,L260),"")))</f>
        <v/>
      </c>
      <c r="F260" s="199" t="str">
        <f t="shared" si="2"/>
        <v/>
      </c>
      <c r="G260" s="88"/>
      <c r="H260" s="201" t="str">
        <f>IFERROR(VLOOKUP(D260,'2nd Run'!$S$36:$U$58,3,FALSE),"")</f>
        <v/>
      </c>
      <c r="I260" s="72"/>
      <c r="J260" s="72"/>
      <c r="K260" s="80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</row>
    <row r="261" spans="1:26" ht="15.75" customHeight="1">
      <c r="A261" s="80" t="str">
        <f t="array" ref="A261">IFERROR(IF(D261="","",INDEX('2nd Run'!$A:$I,MATCH('Youth 2'!$E261,'2nd Run'!$I:$I,0),1)),"")</f>
        <v/>
      </c>
      <c r="B261" s="196" t="str">
        <f t="array" ref="B261">IFERROR(IF(D261="","",INDEX('2nd Run'!$A:$I,MATCH('Youth 2'!$E261,'2nd Run'!$I:$I,0),2)),"")</f>
        <v/>
      </c>
      <c r="C261" s="196" t="str">
        <f t="array" ref="C261">IFERROR(IF(D261="","",INDEX('2nd Run'!$A:$I,MATCH('Youth 2'!$E261,'2nd Run'!$I:$I,0),3)),"")</f>
        <v/>
      </c>
      <c r="D261" s="82" t="str">
        <f>IFERROR(IF(AND(SMALL('2nd Run'!I:I,L261)&gt;1000,SMALL('2nd Run'!I:I,L261)&lt;3000),"nt",IF(SMALL('2nd Run'!I:I,L261)&gt;3000,"",SMALL('2nd Run'!I:I,L261))),"")</f>
        <v/>
      </c>
      <c r="E261" s="292" t="str">
        <f>IF(D261="nt",IFERROR(SMALL('2nd Run'!I:I,L261),""),IF(D261&gt;3000,"",IFERROR(SMALL('2nd Run'!I:I,L261),"")))</f>
        <v/>
      </c>
      <c r="F261" s="199" t="str">
        <f t="shared" si="2"/>
        <v/>
      </c>
      <c r="G261" s="88"/>
      <c r="H261" s="201" t="str">
        <f>IFERROR(VLOOKUP(D261,'2nd Run'!$S$36:$U$58,3,FALSE),"")</f>
        <v/>
      </c>
      <c r="I261" s="72"/>
      <c r="J261" s="72"/>
      <c r="K261" s="80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</row>
    <row r="262" spans="1:26" ht="15.75" customHeight="1">
      <c r="A262" s="80" t="str">
        <f t="array" ref="A262">IFERROR(IF(D262="","",INDEX('2nd Run'!$A:$I,MATCH('Youth 2'!$E262,'2nd Run'!$I:$I,0),1)),"")</f>
        <v/>
      </c>
      <c r="B262" s="196" t="str">
        <f t="array" ref="B262">IFERROR(IF(D262="","",INDEX('2nd Run'!$A:$I,MATCH('Youth 2'!$E262,'2nd Run'!$I:$I,0),2)),"")</f>
        <v/>
      </c>
      <c r="C262" s="196" t="str">
        <f t="array" ref="C262">IFERROR(IF(D262="","",INDEX('2nd Run'!$A:$I,MATCH('Youth 2'!$E262,'2nd Run'!$I:$I,0),3)),"")</f>
        <v/>
      </c>
      <c r="D262" s="82" t="str">
        <f>IFERROR(IF(AND(SMALL('2nd Run'!I:I,L262)&gt;1000,SMALL('2nd Run'!I:I,L262)&lt;3000),"nt",IF(SMALL('2nd Run'!I:I,L262)&gt;3000,"",SMALL('2nd Run'!I:I,L262))),"")</f>
        <v/>
      </c>
      <c r="E262" s="292" t="str">
        <f>IF(D262="nt",IFERROR(SMALL('2nd Run'!I:I,L262),""),IF(D262&gt;3000,"",IFERROR(SMALL('2nd Run'!I:I,L262),"")))</f>
        <v/>
      </c>
      <c r="F262" s="199" t="str">
        <f t="shared" si="2"/>
        <v/>
      </c>
      <c r="G262" s="88"/>
      <c r="H262" s="201" t="str">
        <f>IFERROR(VLOOKUP(D262,'2nd Run'!$S$36:$U$58,3,FALSE),"")</f>
        <v/>
      </c>
      <c r="I262" s="72"/>
      <c r="J262" s="72"/>
      <c r="K262" s="80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</row>
    <row r="263" spans="1:26" ht="15.75" customHeight="1">
      <c r="A263" s="80" t="str">
        <f t="array" ref="A263">IFERROR(IF(D263="","",INDEX('2nd Run'!$A:$I,MATCH('Youth 2'!$E263,'2nd Run'!$I:$I,0),1)),"")</f>
        <v/>
      </c>
      <c r="B263" s="196" t="str">
        <f t="array" ref="B263">IFERROR(IF(D263="","",INDEX('2nd Run'!$A:$I,MATCH('Youth 2'!$E263,'2nd Run'!$I:$I,0),2)),"")</f>
        <v/>
      </c>
      <c r="C263" s="196" t="str">
        <f t="array" ref="C263">IFERROR(IF(D263="","",INDEX('2nd Run'!$A:$I,MATCH('Youth 2'!$E263,'2nd Run'!$I:$I,0),3)),"")</f>
        <v/>
      </c>
      <c r="D263" s="82" t="str">
        <f>IFERROR(IF(AND(SMALL('2nd Run'!I:I,L263)&gt;1000,SMALL('2nd Run'!I:I,L263)&lt;3000),"nt",IF(SMALL('2nd Run'!I:I,L263)&gt;3000,"",SMALL('2nd Run'!I:I,L263))),"")</f>
        <v/>
      </c>
      <c r="E263" s="292" t="str">
        <f>IF(D263="nt",IFERROR(SMALL('2nd Run'!I:I,L263),""),IF(D263&gt;3000,"",IFERROR(SMALL('2nd Run'!I:I,L263),"")))</f>
        <v/>
      </c>
      <c r="F263" s="199" t="str">
        <f t="shared" si="2"/>
        <v/>
      </c>
      <c r="G263" s="88"/>
      <c r="H263" s="201" t="str">
        <f>IFERROR(VLOOKUP(D263,'2nd Run'!$S$36:$U$58,3,FALSE),"")</f>
        <v/>
      </c>
      <c r="I263" s="72"/>
      <c r="J263" s="72"/>
      <c r="K263" s="80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</row>
    <row r="264" spans="1:26" ht="15.75" customHeight="1">
      <c r="A264" s="80" t="str">
        <f t="array" ref="A264">IFERROR(IF(D264="","",INDEX('2nd Run'!$A:$I,MATCH('Youth 2'!$E264,'2nd Run'!$I:$I,0),1)),"")</f>
        <v/>
      </c>
      <c r="B264" s="196" t="str">
        <f t="array" ref="B264">IFERROR(IF(D264="","",INDEX('2nd Run'!$A:$I,MATCH('Youth 2'!$E264,'2nd Run'!$I:$I,0),2)),"")</f>
        <v/>
      </c>
      <c r="C264" s="196" t="str">
        <f t="array" ref="C264">IFERROR(IF(D264="","",INDEX('2nd Run'!$A:$I,MATCH('Youth 2'!$E264,'2nd Run'!$I:$I,0),3)),"")</f>
        <v/>
      </c>
      <c r="D264" s="82" t="str">
        <f>IFERROR(IF(AND(SMALL('2nd Run'!I:I,L264)&gt;1000,SMALL('2nd Run'!I:I,L264)&lt;3000),"nt",IF(SMALL('2nd Run'!I:I,L264)&gt;3000,"",SMALL('2nd Run'!I:I,L264))),"")</f>
        <v/>
      </c>
      <c r="E264" s="292" t="str">
        <f>IF(D264="nt",IFERROR(SMALL('2nd Run'!I:I,L264),""),IF(D264&gt;3000,"",IFERROR(SMALL('2nd Run'!I:I,L264),"")))</f>
        <v/>
      </c>
      <c r="F264" s="199" t="str">
        <f t="shared" si="2"/>
        <v/>
      </c>
      <c r="G264" s="88"/>
      <c r="H264" s="201" t="str">
        <f>IFERROR(VLOOKUP(D264,'2nd Run'!$S$36:$U$58,3,FALSE),"")</f>
        <v/>
      </c>
      <c r="I264" s="72"/>
      <c r="J264" s="72"/>
      <c r="K264" s="80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</row>
    <row r="265" spans="1:26" ht="15.75" customHeight="1">
      <c r="A265" s="80" t="str">
        <f t="array" ref="A265">IFERROR(IF(D265="","",INDEX('2nd Run'!$A:$I,MATCH('Youth 2'!$E265,'2nd Run'!$I:$I,0),1)),"")</f>
        <v/>
      </c>
      <c r="B265" s="196" t="str">
        <f t="array" ref="B265">IFERROR(IF(D265="","",INDEX('2nd Run'!$A:$I,MATCH('Youth 2'!$E265,'2nd Run'!$I:$I,0),2)),"")</f>
        <v/>
      </c>
      <c r="C265" s="196" t="str">
        <f t="array" ref="C265">IFERROR(IF(D265="","",INDEX('2nd Run'!$A:$I,MATCH('Youth 2'!$E265,'2nd Run'!$I:$I,0),3)),"")</f>
        <v/>
      </c>
      <c r="D265" s="82" t="str">
        <f>IFERROR(IF(AND(SMALL('2nd Run'!I:I,L265)&gt;1000,SMALL('2nd Run'!I:I,L265)&lt;3000),"nt",IF(SMALL('2nd Run'!I:I,L265)&gt;3000,"",SMALL('2nd Run'!I:I,L265))),"")</f>
        <v/>
      </c>
      <c r="E265" s="292" t="str">
        <f>IF(D265="nt",IFERROR(SMALL('2nd Run'!I:I,L265),""),IF(D265&gt;3000,"",IFERROR(SMALL('2nd Run'!I:I,L265),"")))</f>
        <v/>
      </c>
      <c r="F265" s="199" t="str">
        <f t="shared" si="2"/>
        <v/>
      </c>
      <c r="G265" s="88"/>
      <c r="H265" s="201" t="str">
        <f>IFERROR(VLOOKUP(D265,'2nd Run'!$S$36:$U$58,3,FALSE),"")</f>
        <v/>
      </c>
      <c r="I265" s="72"/>
      <c r="J265" s="72"/>
      <c r="K265" s="80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</row>
    <row r="266" spans="1:26" ht="15.75" customHeight="1">
      <c r="A266" s="80" t="str">
        <f t="array" ref="A266">IFERROR(IF(D266="","",INDEX('2nd Run'!$A:$I,MATCH('Youth 2'!$E266,'2nd Run'!$I:$I,0),1)),"")</f>
        <v/>
      </c>
      <c r="B266" s="196" t="str">
        <f t="array" ref="B266">IFERROR(IF(D266="","",INDEX('2nd Run'!$A:$I,MATCH('Youth 2'!$E266,'2nd Run'!$I:$I,0),2)),"")</f>
        <v/>
      </c>
      <c r="C266" s="196" t="str">
        <f t="array" ref="C266">IFERROR(IF(D266="","",INDEX('2nd Run'!$A:$I,MATCH('Youth 2'!$E266,'2nd Run'!$I:$I,0),3)),"")</f>
        <v/>
      </c>
      <c r="D266" s="82" t="str">
        <f>IFERROR(IF(AND(SMALL('2nd Run'!I:I,L266)&gt;1000,SMALL('2nd Run'!I:I,L266)&lt;3000),"nt",IF(SMALL('2nd Run'!I:I,L266)&gt;3000,"",SMALL('2nd Run'!I:I,L266))),"")</f>
        <v/>
      </c>
      <c r="E266" s="292" t="str">
        <f>IF(D266="nt",IFERROR(SMALL('2nd Run'!I:I,L266),""),IF(D266&gt;3000,"",IFERROR(SMALL('2nd Run'!I:I,L266),"")))</f>
        <v/>
      </c>
      <c r="F266" s="199" t="str">
        <f t="shared" si="2"/>
        <v/>
      </c>
      <c r="G266" s="88"/>
      <c r="H266" s="201" t="str">
        <f>IFERROR(VLOOKUP(D266,'2nd Run'!$S$36:$U$58,3,FALSE),"")</f>
        <v/>
      </c>
      <c r="I266" s="72"/>
      <c r="J266" s="72"/>
      <c r="K266" s="80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</row>
    <row r="267" spans="1:26" ht="15.75" customHeight="1">
      <c r="A267" s="80" t="str">
        <f t="array" ref="A267">IFERROR(IF(D267="","",INDEX('2nd Run'!$A:$I,MATCH('Youth 2'!$E267,'2nd Run'!$I:$I,0),1)),"")</f>
        <v/>
      </c>
      <c r="B267" s="196" t="str">
        <f t="array" ref="B267">IFERROR(IF(D267="","",INDEX('2nd Run'!$A:$I,MATCH('Youth 2'!$E267,'2nd Run'!$I:$I,0),2)),"")</f>
        <v/>
      </c>
      <c r="C267" s="196" t="str">
        <f t="array" ref="C267">IFERROR(IF(D267="","",INDEX('2nd Run'!$A:$I,MATCH('Youth 2'!$E267,'2nd Run'!$I:$I,0),3)),"")</f>
        <v/>
      </c>
      <c r="D267" s="82" t="str">
        <f>IFERROR(IF(AND(SMALL('2nd Run'!I:I,L267)&gt;1000,SMALL('2nd Run'!I:I,L267)&lt;3000),"nt",IF(SMALL('2nd Run'!I:I,L267)&gt;3000,"",SMALL('2nd Run'!I:I,L267))),"")</f>
        <v/>
      </c>
      <c r="E267" s="292" t="str">
        <f>IF(D267="nt",IFERROR(SMALL('2nd Run'!I:I,L267),""),IF(D267&gt;3000,"",IFERROR(SMALL('2nd Run'!I:I,L267),"")))</f>
        <v/>
      </c>
      <c r="F267" s="199" t="str">
        <f t="shared" si="2"/>
        <v/>
      </c>
      <c r="G267" s="88"/>
      <c r="H267" s="201" t="str">
        <f>IFERROR(VLOOKUP(D267,'2nd Run'!$S$36:$U$58,3,FALSE),"")</f>
        <v/>
      </c>
      <c r="I267" s="72"/>
      <c r="J267" s="72"/>
      <c r="K267" s="80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</row>
    <row r="268" spans="1:26" ht="15.75" customHeight="1">
      <c r="A268" s="80" t="str">
        <f t="array" ref="A268">IFERROR(IF(D268="","",INDEX('2nd Run'!$A:$I,MATCH('Youth 2'!$E268,'2nd Run'!$I:$I,0),1)),"")</f>
        <v/>
      </c>
      <c r="B268" s="196" t="str">
        <f t="array" ref="B268">IFERROR(IF(D268="","",INDEX('2nd Run'!$A:$I,MATCH('Youth 2'!$E268,'2nd Run'!$I:$I,0),2)),"")</f>
        <v/>
      </c>
      <c r="C268" s="196" t="str">
        <f t="array" ref="C268">IFERROR(IF(D268="","",INDEX('2nd Run'!$A:$I,MATCH('Youth 2'!$E268,'2nd Run'!$I:$I,0),3)),"")</f>
        <v/>
      </c>
      <c r="D268" s="82" t="str">
        <f>IFERROR(IF(AND(SMALL('2nd Run'!I:I,L268)&gt;1000,SMALL('2nd Run'!I:I,L268)&lt;3000),"nt",IF(SMALL('2nd Run'!I:I,L268)&gt;3000,"",SMALL('2nd Run'!I:I,L268))),"")</f>
        <v/>
      </c>
      <c r="E268" s="292" t="str">
        <f>IF(D268="nt",IFERROR(SMALL('2nd Run'!I:I,L268),""),IF(D268&gt;3000,"",IFERROR(SMALL('2nd Run'!I:I,L268),"")))</f>
        <v/>
      </c>
      <c r="F268" s="199" t="str">
        <f t="shared" si="2"/>
        <v/>
      </c>
      <c r="G268" s="88"/>
      <c r="H268" s="201" t="str">
        <f>IFERROR(VLOOKUP(D268,'2nd Run'!$S$36:$U$58,3,FALSE),"")</f>
        <v/>
      </c>
      <c r="I268" s="72"/>
      <c r="J268" s="72"/>
      <c r="K268" s="80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</row>
    <row r="269" spans="1:26" ht="15.75" customHeight="1">
      <c r="A269" s="80" t="str">
        <f t="array" ref="A269">IFERROR(IF(D269="","",INDEX('2nd Run'!$A:$I,MATCH('Youth 2'!$E269,'2nd Run'!$I:$I,0),1)),"")</f>
        <v/>
      </c>
      <c r="B269" s="196" t="str">
        <f t="array" ref="B269">IFERROR(IF(D269="","",INDEX('2nd Run'!$A:$I,MATCH('Youth 2'!$E269,'2nd Run'!$I:$I,0),2)),"")</f>
        <v/>
      </c>
      <c r="C269" s="196" t="str">
        <f t="array" ref="C269">IFERROR(IF(D269="","",INDEX('2nd Run'!$A:$I,MATCH('Youth 2'!$E269,'2nd Run'!$I:$I,0),3)),"")</f>
        <v/>
      </c>
      <c r="D269" s="82" t="str">
        <f>IFERROR(IF(AND(SMALL('2nd Run'!I:I,L269)&gt;1000,SMALL('2nd Run'!I:I,L269)&lt;3000),"nt",IF(SMALL('2nd Run'!I:I,L269)&gt;3000,"",SMALL('2nd Run'!I:I,L269))),"")</f>
        <v/>
      </c>
      <c r="E269" s="292" t="str">
        <f>IF(D269="nt",IFERROR(SMALL('2nd Run'!I:I,L269),""),IF(D269&gt;3000,"",IFERROR(SMALL('2nd Run'!I:I,L269),"")))</f>
        <v/>
      </c>
      <c r="F269" s="199" t="str">
        <f t="shared" si="2"/>
        <v/>
      </c>
      <c r="G269" s="88"/>
      <c r="H269" s="201" t="str">
        <f>IFERROR(VLOOKUP(D269,'2nd Run'!$S$36:$U$58,3,FALSE),"")</f>
        <v/>
      </c>
      <c r="I269" s="72"/>
      <c r="J269" s="72"/>
      <c r="K269" s="80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</row>
    <row r="270" spans="1:26" ht="15.75" customHeight="1">
      <c r="A270" s="80" t="str">
        <f t="array" ref="A270">IFERROR(IF(D270="","",INDEX('2nd Run'!$A:$I,MATCH('Youth 2'!$E270,'2nd Run'!$I:$I,0),1)),"")</f>
        <v/>
      </c>
      <c r="B270" s="196" t="str">
        <f t="array" ref="B270">IFERROR(IF(D270="","",INDEX('2nd Run'!$A:$I,MATCH('Youth 2'!$E270,'2nd Run'!$I:$I,0),2)),"")</f>
        <v/>
      </c>
      <c r="C270" s="196" t="str">
        <f t="array" ref="C270">IFERROR(IF(D270="","",INDEX('2nd Run'!$A:$I,MATCH('Youth 2'!$E270,'2nd Run'!$I:$I,0),3)),"")</f>
        <v/>
      </c>
      <c r="D270" s="82" t="str">
        <f>IFERROR(IF(AND(SMALL('2nd Run'!I:I,L270)&gt;1000,SMALL('2nd Run'!I:I,L270)&lt;3000),"nt",IF(SMALL('2nd Run'!I:I,L270)&gt;3000,"",SMALL('2nd Run'!I:I,L270))),"")</f>
        <v/>
      </c>
      <c r="E270" s="292" t="str">
        <f>IF(D270="nt",IFERROR(SMALL('2nd Run'!I:I,L270),""),IF(D270&gt;3000,"",IFERROR(SMALL('2nd Run'!I:I,L270),"")))</f>
        <v/>
      </c>
      <c r="F270" s="199" t="str">
        <f t="shared" si="2"/>
        <v/>
      </c>
      <c r="G270" s="88"/>
      <c r="H270" s="201" t="str">
        <f>IFERROR(VLOOKUP(D270,'2nd Run'!$S$36:$U$58,3,FALSE),"")</f>
        <v/>
      </c>
      <c r="I270" s="72"/>
      <c r="J270" s="72"/>
      <c r="K270" s="80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</row>
    <row r="271" spans="1:26" ht="15.75" customHeight="1">
      <c r="A271" s="80" t="str">
        <f t="array" ref="A271">IFERROR(IF(D271="","",INDEX('2nd Run'!$A:$I,MATCH('Youth 2'!$E271,'2nd Run'!$I:$I,0),1)),"")</f>
        <v/>
      </c>
      <c r="B271" s="196" t="str">
        <f t="array" ref="B271">IFERROR(IF(D271="","",INDEX('2nd Run'!$A:$I,MATCH('Youth 2'!$E271,'2nd Run'!$I:$I,0),2)),"")</f>
        <v/>
      </c>
      <c r="C271" s="196" t="str">
        <f t="array" ref="C271">IFERROR(IF(D271="","",INDEX('2nd Run'!$A:$I,MATCH('Youth 2'!$E271,'2nd Run'!$I:$I,0),3)),"")</f>
        <v/>
      </c>
      <c r="D271" s="82" t="str">
        <f>IFERROR(IF(AND(SMALL('2nd Run'!I:I,L271)&gt;1000,SMALL('2nd Run'!I:I,L271)&lt;3000),"nt",IF(SMALL('2nd Run'!I:I,L271)&gt;3000,"",SMALL('2nd Run'!I:I,L271))),"")</f>
        <v/>
      </c>
      <c r="E271" s="292" t="str">
        <f>IF(D271="nt",IFERROR(SMALL('2nd Run'!I:I,L271),""),IF(D271&gt;3000,"",IFERROR(SMALL('2nd Run'!I:I,L271),"")))</f>
        <v/>
      </c>
      <c r="F271" s="199" t="str">
        <f t="shared" si="2"/>
        <v/>
      </c>
      <c r="G271" s="88"/>
      <c r="H271" s="201" t="str">
        <f>IFERROR(VLOOKUP(D271,'2nd Run'!$S$36:$U$58,3,FALSE),"")</f>
        <v/>
      </c>
      <c r="I271" s="72"/>
      <c r="J271" s="72"/>
      <c r="K271" s="80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</row>
    <row r="272" spans="1:26" ht="15.75" customHeight="1">
      <c r="A272" s="80" t="str">
        <f t="array" ref="A272">IFERROR(IF(D272="","",INDEX('2nd Run'!$A:$I,MATCH('Youth 2'!$E272,'2nd Run'!$I:$I,0),1)),"")</f>
        <v/>
      </c>
      <c r="B272" s="196" t="str">
        <f t="array" ref="B272">IFERROR(IF(D272="","",INDEX('2nd Run'!$A:$I,MATCH('Youth 2'!$E272,'2nd Run'!$I:$I,0),2)),"")</f>
        <v/>
      </c>
      <c r="C272" s="196" t="str">
        <f t="array" ref="C272">IFERROR(IF(D272="","",INDEX('2nd Run'!$A:$I,MATCH('Youth 2'!$E272,'2nd Run'!$I:$I,0),3)),"")</f>
        <v/>
      </c>
      <c r="D272" s="82" t="str">
        <f>IFERROR(IF(AND(SMALL('2nd Run'!I:I,L272)&gt;1000,SMALL('2nd Run'!I:I,L272)&lt;3000),"nt",IF(SMALL('2nd Run'!I:I,L272)&gt;3000,"",SMALL('2nd Run'!I:I,L272))),"")</f>
        <v/>
      </c>
      <c r="E272" s="292" t="str">
        <f>IF(D272="nt",IFERROR(SMALL('2nd Run'!I:I,L272),""),IF(D272&gt;3000,"",IFERROR(SMALL('2nd Run'!I:I,L272),"")))</f>
        <v/>
      </c>
      <c r="F272" s="199" t="str">
        <f t="shared" si="2"/>
        <v/>
      </c>
      <c r="G272" s="88"/>
      <c r="H272" s="201" t="str">
        <f>IFERROR(VLOOKUP(D272,'2nd Run'!$S$36:$U$58,3,FALSE),"")</f>
        <v/>
      </c>
      <c r="I272" s="72"/>
      <c r="J272" s="72"/>
      <c r="K272" s="80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</row>
    <row r="273" spans="1:26" ht="15.75" customHeight="1">
      <c r="A273" s="80" t="str">
        <f t="array" ref="A273">IFERROR(IF(D273="","",INDEX('2nd Run'!$A:$I,MATCH('Youth 2'!$E273,'2nd Run'!$I:$I,0),1)),"")</f>
        <v/>
      </c>
      <c r="B273" s="196" t="str">
        <f t="array" ref="B273">IFERROR(IF(D273="","",INDEX('2nd Run'!$A:$I,MATCH('Youth 2'!$E273,'2nd Run'!$I:$I,0),2)),"")</f>
        <v/>
      </c>
      <c r="C273" s="196" t="str">
        <f t="array" ref="C273">IFERROR(IF(D273="","",INDEX('2nd Run'!$A:$I,MATCH('Youth 2'!$E273,'2nd Run'!$I:$I,0),3)),"")</f>
        <v/>
      </c>
      <c r="D273" s="82" t="str">
        <f>IFERROR(IF(AND(SMALL('2nd Run'!I:I,L273)&gt;1000,SMALL('2nd Run'!I:I,L273)&lt;3000),"nt",IF(SMALL('2nd Run'!I:I,L273)&gt;3000,"",SMALL('2nd Run'!I:I,L273))),"")</f>
        <v/>
      </c>
      <c r="E273" s="292" t="str">
        <f>IF(D273="nt",IFERROR(SMALL('2nd Run'!I:I,L273),""),IF(D273&gt;3000,"",IFERROR(SMALL('2nd Run'!I:I,L273),"")))</f>
        <v/>
      </c>
      <c r="F273" s="199" t="str">
        <f t="shared" si="2"/>
        <v/>
      </c>
      <c r="G273" s="88"/>
      <c r="H273" s="201" t="str">
        <f>IFERROR(VLOOKUP(D273,'2nd Run'!$S$36:$U$58,3,FALSE),"")</f>
        <v/>
      </c>
      <c r="I273" s="72"/>
      <c r="J273" s="72"/>
      <c r="K273" s="80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</row>
    <row r="274" spans="1:26" ht="15.75" customHeight="1">
      <c r="A274" s="80" t="str">
        <f t="array" ref="A274">IFERROR(IF(D274="","",INDEX('2nd Run'!$A:$I,MATCH('Youth 2'!$E274,'2nd Run'!$I:$I,0),1)),"")</f>
        <v/>
      </c>
      <c r="B274" s="196" t="str">
        <f t="array" ref="B274">IFERROR(IF(D274="","",INDEX('2nd Run'!$A:$I,MATCH('Youth 2'!$E274,'2nd Run'!$I:$I,0),2)),"")</f>
        <v/>
      </c>
      <c r="C274" s="196" t="str">
        <f t="array" ref="C274">IFERROR(IF(D274="","",INDEX('2nd Run'!$A:$I,MATCH('Youth 2'!$E274,'2nd Run'!$I:$I,0),3)),"")</f>
        <v/>
      </c>
      <c r="D274" s="82" t="str">
        <f>IFERROR(IF(AND(SMALL('2nd Run'!I:I,L274)&gt;1000,SMALL('2nd Run'!I:I,L274)&lt;3000),"nt",IF(SMALL('2nd Run'!I:I,L274)&gt;3000,"",SMALL('2nd Run'!I:I,L274))),"")</f>
        <v/>
      </c>
      <c r="E274" s="292" t="str">
        <f>IF(D274="nt",IFERROR(SMALL('2nd Run'!I:I,L274),""),IF(D274&gt;3000,"",IFERROR(SMALL('2nd Run'!I:I,L274),"")))</f>
        <v/>
      </c>
      <c r="F274" s="199" t="str">
        <f t="shared" si="2"/>
        <v/>
      </c>
      <c r="G274" s="88"/>
      <c r="H274" s="201" t="str">
        <f>IFERROR(VLOOKUP(D274,'2nd Run'!$S$36:$U$58,3,FALSE),"")</f>
        <v/>
      </c>
      <c r="I274" s="72"/>
      <c r="J274" s="72"/>
      <c r="K274" s="80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</row>
    <row r="275" spans="1:26" ht="15.75" customHeight="1">
      <c r="A275" s="80" t="str">
        <f t="array" ref="A275">IFERROR(IF(D275="","",INDEX('2nd Run'!$A:$I,MATCH('Youth 2'!$E275,'2nd Run'!$I:$I,0),1)),"")</f>
        <v/>
      </c>
      <c r="B275" s="196" t="str">
        <f t="array" ref="B275">IFERROR(IF(D275="","",INDEX('2nd Run'!$A:$I,MATCH('Youth 2'!$E275,'2nd Run'!$I:$I,0),2)),"")</f>
        <v/>
      </c>
      <c r="C275" s="196" t="str">
        <f t="array" ref="C275">IFERROR(IF(D275="","",INDEX('2nd Run'!$A:$I,MATCH('Youth 2'!$E275,'2nd Run'!$I:$I,0),3)),"")</f>
        <v/>
      </c>
      <c r="D275" s="82" t="str">
        <f>IFERROR(IF(AND(SMALL('2nd Run'!I:I,L275)&gt;1000,SMALL('2nd Run'!I:I,L275)&lt;3000),"nt",IF(SMALL('2nd Run'!I:I,L275)&gt;3000,"",SMALL('2nd Run'!I:I,L275))),"")</f>
        <v/>
      </c>
      <c r="E275" s="292" t="str">
        <f>IF(D275="nt",IFERROR(SMALL('2nd Run'!I:I,L275),""),IF(D275&gt;3000,"",IFERROR(SMALL('2nd Run'!I:I,L275),"")))</f>
        <v/>
      </c>
      <c r="F275" s="199" t="str">
        <f t="shared" si="2"/>
        <v/>
      </c>
      <c r="G275" s="88"/>
      <c r="H275" s="201" t="str">
        <f>IFERROR(VLOOKUP(D275,'2nd Run'!$S$36:$U$58,3,FALSE),"")</f>
        <v/>
      </c>
      <c r="I275" s="72"/>
      <c r="J275" s="72"/>
      <c r="K275" s="80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</row>
    <row r="276" spans="1:26" ht="15.75" customHeight="1">
      <c r="A276" s="80" t="str">
        <f t="array" ref="A276">IFERROR(IF(D276="","",INDEX('2nd Run'!$A:$I,MATCH('Youth 2'!$E276,'2nd Run'!$I:$I,0),1)),"")</f>
        <v/>
      </c>
      <c r="B276" s="196" t="str">
        <f t="array" ref="B276">IFERROR(IF(D276="","",INDEX('2nd Run'!$A:$I,MATCH('Youth 2'!$E276,'2nd Run'!$I:$I,0),2)),"")</f>
        <v/>
      </c>
      <c r="C276" s="196" t="str">
        <f t="array" ref="C276">IFERROR(IF(D276="","",INDEX('2nd Run'!$A:$I,MATCH('Youth 2'!$E276,'2nd Run'!$I:$I,0),3)),"")</f>
        <v/>
      </c>
      <c r="D276" s="82" t="str">
        <f>IFERROR(IF(AND(SMALL('2nd Run'!I:I,L276)&gt;1000,SMALL('2nd Run'!I:I,L276)&lt;3000),"nt",IF(SMALL('2nd Run'!I:I,L276)&gt;3000,"",SMALL('2nd Run'!I:I,L276))),"")</f>
        <v/>
      </c>
      <c r="E276" s="292" t="str">
        <f>IF(D276="nt",IFERROR(SMALL('2nd Run'!I:I,L276),""),IF(D276&gt;3000,"",IFERROR(SMALL('2nd Run'!I:I,L276),"")))</f>
        <v/>
      </c>
      <c r="F276" s="199" t="str">
        <f t="shared" si="2"/>
        <v/>
      </c>
      <c r="G276" s="88"/>
      <c r="H276" s="201" t="str">
        <f>IFERROR(VLOOKUP(D276,'2nd Run'!$S$36:$U$58,3,FALSE),"")</f>
        <v/>
      </c>
      <c r="I276" s="72"/>
      <c r="J276" s="72"/>
      <c r="K276" s="80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</row>
    <row r="277" spans="1:26" ht="15.75" customHeight="1">
      <c r="A277" s="80" t="str">
        <f t="array" ref="A277">IFERROR(IF(D277="","",INDEX('2nd Run'!$A:$I,MATCH('Youth 2'!$E277,'2nd Run'!$I:$I,0),1)),"")</f>
        <v/>
      </c>
      <c r="B277" s="196" t="str">
        <f t="array" ref="B277">IFERROR(IF(D277="","",INDEX('2nd Run'!$A:$I,MATCH('Youth 2'!$E277,'2nd Run'!$I:$I,0),2)),"")</f>
        <v/>
      </c>
      <c r="C277" s="196" t="str">
        <f t="array" ref="C277">IFERROR(IF(D277="","",INDEX('2nd Run'!$A:$I,MATCH('Youth 2'!$E277,'2nd Run'!$I:$I,0),3)),"")</f>
        <v/>
      </c>
      <c r="D277" s="82" t="str">
        <f>IFERROR(IF(AND(SMALL('2nd Run'!I:I,L277)&gt;1000,SMALL('2nd Run'!I:I,L277)&lt;3000),"nt",IF(SMALL('2nd Run'!I:I,L277)&gt;3000,"",SMALL('2nd Run'!I:I,L277))),"")</f>
        <v/>
      </c>
      <c r="E277" s="292" t="str">
        <f>IF(D277="nt",IFERROR(SMALL('2nd Run'!I:I,L277),""),IF(D277&gt;3000,"",IFERROR(SMALL('2nd Run'!I:I,L277),"")))</f>
        <v/>
      </c>
      <c r="F277" s="199" t="str">
        <f t="shared" si="2"/>
        <v/>
      </c>
      <c r="G277" s="88"/>
      <c r="H277" s="201" t="str">
        <f>IFERROR(VLOOKUP(D277,'2nd Run'!$S$36:$U$58,3,FALSE),"")</f>
        <v/>
      </c>
      <c r="I277" s="72"/>
      <c r="J277" s="72"/>
      <c r="K277" s="80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</row>
    <row r="278" spans="1:26" ht="15.75" customHeight="1">
      <c r="A278" s="80" t="str">
        <f t="array" ref="A278">IFERROR(IF(D278="","",INDEX('2nd Run'!$A:$I,MATCH('Youth 2'!$E278,'2nd Run'!$I:$I,0),1)),"")</f>
        <v/>
      </c>
      <c r="B278" s="196" t="str">
        <f t="array" ref="B278">IFERROR(IF(D278="","",INDEX('2nd Run'!$A:$I,MATCH('Youth 2'!$E278,'2nd Run'!$I:$I,0),2)),"")</f>
        <v/>
      </c>
      <c r="C278" s="196" t="str">
        <f t="array" ref="C278">IFERROR(IF(D278="","",INDEX('2nd Run'!$A:$I,MATCH('Youth 2'!$E278,'2nd Run'!$I:$I,0),3)),"")</f>
        <v/>
      </c>
      <c r="D278" s="82" t="str">
        <f>IFERROR(IF(AND(SMALL('2nd Run'!I:I,L278)&gt;1000,SMALL('2nd Run'!I:I,L278)&lt;3000),"nt",IF(SMALL('2nd Run'!I:I,L278)&gt;3000,"",SMALL('2nd Run'!I:I,L278))),"")</f>
        <v/>
      </c>
      <c r="E278" s="292" t="str">
        <f>IF(D278="nt",IFERROR(SMALL('2nd Run'!I:I,L278),""),IF(D278&gt;3000,"",IFERROR(SMALL('2nd Run'!I:I,L278),"")))</f>
        <v/>
      </c>
      <c r="F278" s="199" t="str">
        <f t="shared" si="2"/>
        <v/>
      </c>
      <c r="G278" s="88"/>
      <c r="H278" s="201" t="str">
        <f>IFERROR(VLOOKUP(D278,'2nd Run'!$S$36:$U$58,3,FALSE),"")</f>
        <v/>
      </c>
      <c r="I278" s="72"/>
      <c r="J278" s="72"/>
      <c r="K278" s="80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</row>
    <row r="279" spans="1:26" ht="15.75" customHeight="1">
      <c r="A279" s="80" t="str">
        <f t="array" ref="A279">IFERROR(IF(D279="","",INDEX('2nd Run'!$A:$I,MATCH('Youth 2'!$E279,'2nd Run'!$I:$I,0),1)),"")</f>
        <v/>
      </c>
      <c r="B279" s="196" t="str">
        <f t="array" ref="B279">IFERROR(IF(D279="","",INDEX('2nd Run'!$A:$I,MATCH('Youth 2'!$E279,'2nd Run'!$I:$I,0),2)),"")</f>
        <v/>
      </c>
      <c r="C279" s="196" t="str">
        <f t="array" ref="C279">IFERROR(IF(D279="","",INDEX('2nd Run'!$A:$I,MATCH('Youth 2'!$E279,'2nd Run'!$I:$I,0),3)),"")</f>
        <v/>
      </c>
      <c r="D279" s="82" t="str">
        <f>IFERROR(IF(AND(SMALL('2nd Run'!I:I,L279)&gt;1000,SMALL('2nd Run'!I:I,L279)&lt;3000),"nt",IF(SMALL('2nd Run'!I:I,L279)&gt;3000,"",SMALL('2nd Run'!I:I,L279))),"")</f>
        <v/>
      </c>
      <c r="E279" s="292" t="str">
        <f>IF(D279="nt",IFERROR(SMALL('2nd Run'!I:I,L279),""),IF(D279&gt;3000,"",IFERROR(SMALL('2nd Run'!I:I,L279),"")))</f>
        <v/>
      </c>
      <c r="F279" s="199" t="str">
        <f t="shared" si="2"/>
        <v/>
      </c>
      <c r="G279" s="88"/>
      <c r="H279" s="201" t="str">
        <f>IFERROR(VLOOKUP(D279,'2nd Run'!$S$36:$U$58,3,FALSE),"")</f>
        <v/>
      </c>
      <c r="I279" s="72"/>
      <c r="J279" s="72"/>
      <c r="K279" s="80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</row>
    <row r="280" spans="1:26" ht="15.75" customHeight="1">
      <c r="A280" s="80" t="str">
        <f t="array" ref="A280">IFERROR(IF(D280="","",INDEX('2nd Run'!$A:$I,MATCH('Youth 2'!$E280,'2nd Run'!$I:$I,0),1)),"")</f>
        <v/>
      </c>
      <c r="B280" s="196" t="str">
        <f t="array" ref="B280">IFERROR(IF(D280="","",INDEX('2nd Run'!$A:$I,MATCH('Youth 2'!$E280,'2nd Run'!$I:$I,0),2)),"")</f>
        <v/>
      </c>
      <c r="C280" s="196" t="str">
        <f t="array" ref="C280">IFERROR(IF(D280="","",INDEX('2nd Run'!$A:$I,MATCH('Youth 2'!$E280,'2nd Run'!$I:$I,0),3)),"")</f>
        <v/>
      </c>
      <c r="D280" s="82" t="str">
        <f>IFERROR(IF(AND(SMALL('2nd Run'!I:I,L280)&gt;1000,SMALL('2nd Run'!I:I,L280)&lt;3000),"nt",IF(SMALL('2nd Run'!I:I,L280)&gt;3000,"",SMALL('2nd Run'!I:I,L280))),"")</f>
        <v/>
      </c>
      <c r="E280" s="292" t="str">
        <f>IF(D280="nt",IFERROR(SMALL('2nd Run'!I:I,L280),""),IF(D280&gt;3000,"",IFERROR(SMALL('2nd Run'!I:I,L280),"")))</f>
        <v/>
      </c>
      <c r="F280" s="199" t="str">
        <f t="shared" si="2"/>
        <v/>
      </c>
      <c r="G280" s="88"/>
      <c r="H280" s="201" t="str">
        <f>IFERROR(VLOOKUP(D280,'2nd Run'!$S$36:$U$58,3,FALSE),"")</f>
        <v/>
      </c>
      <c r="I280" s="72"/>
      <c r="J280" s="72"/>
      <c r="K280" s="80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</row>
    <row r="281" spans="1:26" ht="15.75" customHeight="1">
      <c r="A281" s="80" t="str">
        <f t="array" ref="A281">IFERROR(IF(D281="","",INDEX('2nd Run'!$A:$I,MATCH('Youth 2'!$E281,'2nd Run'!$I:$I,0),1)),"")</f>
        <v/>
      </c>
      <c r="B281" s="196" t="str">
        <f t="array" ref="B281">IFERROR(IF(D281="","",INDEX('2nd Run'!$A:$I,MATCH('Youth 2'!$E281,'2nd Run'!$I:$I,0),2)),"")</f>
        <v/>
      </c>
      <c r="C281" s="196" t="str">
        <f t="array" ref="C281">IFERROR(IF(D281="","",INDEX('2nd Run'!$A:$I,MATCH('Youth 2'!$E281,'2nd Run'!$I:$I,0),3)),"")</f>
        <v/>
      </c>
      <c r="D281" s="82" t="str">
        <f>IFERROR(IF(AND(SMALL('2nd Run'!I:I,L281)&gt;1000,SMALL('2nd Run'!I:I,L281)&lt;3000),"nt",IF(SMALL('2nd Run'!I:I,L281)&gt;3000,"",SMALL('2nd Run'!I:I,L281))),"")</f>
        <v/>
      </c>
      <c r="E281" s="292" t="str">
        <f>IF(D281="nt",IFERROR(SMALL('2nd Run'!I:I,L281),""),IF(D281&gt;3000,"",IFERROR(SMALL('2nd Run'!I:I,L281),"")))</f>
        <v/>
      </c>
      <c r="F281" s="199" t="str">
        <f t="shared" si="2"/>
        <v/>
      </c>
      <c r="G281" s="88"/>
      <c r="H281" s="201" t="str">
        <f>IFERROR(VLOOKUP(D281,'2nd Run'!$S$36:$U$58,3,FALSE),"")</f>
        <v/>
      </c>
      <c r="I281" s="72"/>
      <c r="J281" s="72"/>
      <c r="K281" s="80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</row>
    <row r="282" spans="1:26" ht="15.75" customHeight="1">
      <c r="A282" s="80" t="str">
        <f t="array" ref="A282">IFERROR(IF(D282="","",INDEX('2nd Run'!$A:$I,MATCH('Youth 2'!$E282,'2nd Run'!$I:$I,0),1)),"")</f>
        <v/>
      </c>
      <c r="B282" s="196" t="str">
        <f t="array" ref="B282">IFERROR(IF(D282="","",INDEX('2nd Run'!$A:$I,MATCH('Youth 2'!$E282,'2nd Run'!$I:$I,0),2)),"")</f>
        <v/>
      </c>
      <c r="C282" s="196" t="str">
        <f t="array" ref="C282">IFERROR(IF(D282="","",INDEX('2nd Run'!$A:$I,MATCH('Youth 2'!$E282,'2nd Run'!$I:$I,0),3)),"")</f>
        <v/>
      </c>
      <c r="D282" s="82" t="str">
        <f>IFERROR(IF(AND(SMALL('2nd Run'!I:I,L282)&gt;1000,SMALL('2nd Run'!I:I,L282)&lt;3000),"nt",IF(SMALL('2nd Run'!I:I,L282)&gt;3000,"",SMALL('2nd Run'!I:I,L282))),"")</f>
        <v/>
      </c>
      <c r="E282" s="292" t="str">
        <f>IF(D282="nt",IFERROR(SMALL('2nd Run'!I:I,L282),""),IF(D282&gt;3000,"",IFERROR(SMALL('2nd Run'!I:I,L282),"")))</f>
        <v/>
      </c>
      <c r="F282" s="199" t="str">
        <f t="shared" si="2"/>
        <v/>
      </c>
      <c r="G282" s="88"/>
      <c r="H282" s="201" t="str">
        <f>IFERROR(VLOOKUP(D282,'2nd Run'!$S$36:$U$58,3,FALSE),"")</f>
        <v/>
      </c>
      <c r="I282" s="72"/>
      <c r="J282" s="72"/>
      <c r="K282" s="80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</row>
    <row r="283" spans="1:26" ht="15.75" customHeight="1">
      <c r="A283" s="80" t="str">
        <f t="array" ref="A283">IFERROR(IF(D283="","",INDEX('2nd Run'!$A:$I,MATCH('Youth 2'!$E283,'2nd Run'!$I:$I,0),1)),"")</f>
        <v/>
      </c>
      <c r="B283" s="196" t="str">
        <f t="array" ref="B283">IFERROR(IF(D283="","",INDEX('2nd Run'!$A:$I,MATCH('Youth 2'!$E283,'2nd Run'!$I:$I,0),2)),"")</f>
        <v/>
      </c>
      <c r="C283" s="196" t="str">
        <f t="array" ref="C283">IFERROR(IF(D283="","",INDEX('2nd Run'!$A:$I,MATCH('Youth 2'!$E283,'2nd Run'!$I:$I,0),3)),"")</f>
        <v/>
      </c>
      <c r="D283" s="82" t="str">
        <f>IFERROR(IF(AND(SMALL('2nd Run'!I:I,L283)&gt;1000,SMALL('2nd Run'!I:I,L283)&lt;3000),"nt",IF(SMALL('2nd Run'!I:I,L283)&gt;3000,"",SMALL('2nd Run'!I:I,L283))),"")</f>
        <v/>
      </c>
      <c r="E283" s="292" t="str">
        <f>IF(D283="nt",IFERROR(SMALL('2nd Run'!I:I,L283),""),IF(D283&gt;3000,"",IFERROR(SMALL('2nd Run'!I:I,L283),"")))</f>
        <v/>
      </c>
      <c r="F283" s="199" t="str">
        <f t="shared" si="2"/>
        <v/>
      </c>
      <c r="G283" s="88"/>
      <c r="H283" s="201" t="str">
        <f>IFERROR(VLOOKUP(D283,'2nd Run'!$S$36:$U$58,3,FALSE),"")</f>
        <v/>
      </c>
      <c r="I283" s="72"/>
      <c r="J283" s="72"/>
      <c r="K283" s="80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</row>
    <row r="284" spans="1:26" ht="15.75" customHeight="1">
      <c r="A284" s="80" t="str">
        <f t="array" ref="A284">IFERROR(IF(D284="","",INDEX('2nd Run'!$A:$I,MATCH('Youth 2'!$E284,'2nd Run'!$I:$I,0),1)),"")</f>
        <v/>
      </c>
      <c r="B284" s="196" t="str">
        <f t="array" ref="B284">IFERROR(IF(D284="","",INDEX('2nd Run'!$A:$I,MATCH('Youth 2'!$E284,'2nd Run'!$I:$I,0),2)),"")</f>
        <v/>
      </c>
      <c r="C284" s="196" t="str">
        <f t="array" ref="C284">IFERROR(IF(D284="","",INDEX('2nd Run'!$A:$I,MATCH('Youth 2'!$E284,'2nd Run'!$I:$I,0),3)),"")</f>
        <v/>
      </c>
      <c r="D284" s="82" t="str">
        <f>IFERROR(IF(AND(SMALL('2nd Run'!I:I,L284)&gt;1000,SMALL('2nd Run'!I:I,L284)&lt;3000),"nt",IF(SMALL('2nd Run'!I:I,L284)&gt;3000,"",SMALL('2nd Run'!I:I,L284))),"")</f>
        <v/>
      </c>
      <c r="E284" s="292" t="str">
        <f>IF(D284="nt",IFERROR(SMALL('2nd Run'!I:I,L284),""),IF(D284&gt;3000,"",IFERROR(SMALL('2nd Run'!I:I,L284),"")))</f>
        <v/>
      </c>
      <c r="F284" s="199" t="str">
        <f t="shared" si="2"/>
        <v/>
      </c>
      <c r="G284" s="88"/>
      <c r="H284" s="201" t="str">
        <f>IFERROR(VLOOKUP(D284,'2nd Run'!$S$36:$U$58,3,FALSE),"")</f>
        <v/>
      </c>
      <c r="I284" s="72"/>
      <c r="J284" s="72"/>
      <c r="K284" s="80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</row>
    <row r="285" spans="1:26" ht="15.75" customHeight="1">
      <c r="A285" s="80" t="str">
        <f t="array" ref="A285">IFERROR(IF(D285="","",INDEX('2nd Run'!$A:$I,MATCH('Youth 2'!$E285,'2nd Run'!$I:$I,0),1)),"")</f>
        <v/>
      </c>
      <c r="B285" s="196" t="str">
        <f t="array" ref="B285">IFERROR(IF(D285="","",INDEX('2nd Run'!$A:$I,MATCH('Youth 2'!$E285,'2nd Run'!$I:$I,0),2)),"")</f>
        <v/>
      </c>
      <c r="C285" s="196" t="str">
        <f t="array" ref="C285">IFERROR(IF(D285="","",INDEX('2nd Run'!$A:$I,MATCH('Youth 2'!$E285,'2nd Run'!$I:$I,0),3)),"")</f>
        <v/>
      </c>
      <c r="D285" s="82" t="str">
        <f>IFERROR(IF(AND(SMALL('2nd Run'!I:I,L285)&gt;1000,SMALL('2nd Run'!I:I,L285)&lt;3000),"nt",IF(SMALL('2nd Run'!I:I,L285)&gt;3000,"",SMALL('2nd Run'!I:I,L285))),"")</f>
        <v/>
      </c>
      <c r="E285" s="292" t="str">
        <f>IF(D285="nt",IFERROR(SMALL('2nd Run'!I:I,L285),""),IF(D285&gt;3000,"",IFERROR(SMALL('2nd Run'!I:I,L285),"")))</f>
        <v/>
      </c>
      <c r="F285" s="199" t="str">
        <f t="shared" si="2"/>
        <v/>
      </c>
      <c r="G285" s="88"/>
      <c r="H285" s="201" t="str">
        <f>IFERROR(VLOOKUP(D285,'2nd Run'!$S$36:$U$58,3,FALSE),"")</f>
        <v/>
      </c>
      <c r="I285" s="72"/>
      <c r="J285" s="72"/>
      <c r="K285" s="80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</row>
    <row r="286" spans="1:26" ht="15.75" customHeight="1">
      <c r="A286" s="80" t="str">
        <f t="array" ref="A286">IFERROR(IF(D286="","",INDEX('2nd Run'!$A:$I,MATCH('Youth 2'!$E286,'2nd Run'!$I:$I,0),1)),"")</f>
        <v/>
      </c>
      <c r="B286" s="196" t="str">
        <f t="array" ref="B286">IFERROR(IF(D286="","",INDEX('2nd Run'!$A:$I,MATCH('Youth 2'!$E286,'2nd Run'!$I:$I,0),2)),"")</f>
        <v/>
      </c>
      <c r="C286" s="196" t="str">
        <f t="array" ref="C286">IFERROR(IF(D286="","",INDEX('2nd Run'!$A:$I,MATCH('Youth 2'!$E286,'2nd Run'!$I:$I,0),3)),"")</f>
        <v/>
      </c>
      <c r="D286" s="82" t="str">
        <f>IFERROR(IF(AND(SMALL('2nd Run'!I:I,L286)&gt;1000,SMALL('2nd Run'!I:I,L286)&lt;3000),"nt",IF(SMALL('2nd Run'!I:I,L286)&gt;3000,"",SMALL('2nd Run'!I:I,L286))),"")</f>
        <v/>
      </c>
      <c r="E286" s="292" t="str">
        <f>IF(D286="nt",IFERROR(SMALL('2nd Run'!I:I,L286),""),IF(D286&gt;3000,"",IFERROR(SMALL('2nd Run'!I:I,L286),"")))</f>
        <v/>
      </c>
      <c r="F286" s="199" t="str">
        <f t="shared" si="2"/>
        <v/>
      </c>
      <c r="G286" s="88"/>
      <c r="H286" s="201" t="str">
        <f>IFERROR(VLOOKUP(D286,'2nd Run'!$S$36:$U$58,3,FALSE),"")</f>
        <v/>
      </c>
      <c r="I286" s="72"/>
      <c r="J286" s="72"/>
      <c r="K286" s="80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</row>
    <row r="287" spans="1:26" ht="15.75" customHeight="1">
      <c r="A287" s="80" t="str">
        <f t="array" ref="A287">IFERROR(IF(D287="","",INDEX('2nd Run'!$A:$I,MATCH('Youth 2'!$E287,'2nd Run'!$I:$I,0),1)),"")</f>
        <v/>
      </c>
      <c r="B287" s="196" t="str">
        <f t="array" ref="B287">IFERROR(IF(D287="","",INDEX('2nd Run'!$A:$I,MATCH('Youth 2'!$E287,'2nd Run'!$I:$I,0),2)),"")</f>
        <v/>
      </c>
      <c r="C287" s="196" t="str">
        <f t="array" ref="C287">IFERROR(IF(D287="","",INDEX('2nd Run'!$A:$I,MATCH('Youth 2'!$E287,'2nd Run'!$I:$I,0),3)),"")</f>
        <v/>
      </c>
      <c r="D287" s="82" t="str">
        <f>IFERROR(IF(AND(SMALL('2nd Run'!I:I,L287)&gt;1000,SMALL('2nd Run'!I:I,L287)&lt;3000),"nt",IF(SMALL('2nd Run'!I:I,L287)&gt;3000,"",SMALL('2nd Run'!I:I,L287))),"")</f>
        <v/>
      </c>
      <c r="E287" s="292" t="str">
        <f>IF(D287="nt",IFERROR(SMALL('2nd Run'!I:I,L287),""),IF(D287&gt;3000,"",IFERROR(SMALL('2nd Run'!I:I,L287),"")))</f>
        <v/>
      </c>
      <c r="F287" s="199" t="str">
        <f t="shared" si="2"/>
        <v/>
      </c>
      <c r="G287" s="88"/>
      <c r="H287" s="201" t="str">
        <f>IFERROR(VLOOKUP(D287,'2nd Run'!$S$36:$U$58,3,FALSE),"")</f>
        <v/>
      </c>
      <c r="I287" s="72"/>
      <c r="J287" s="72"/>
      <c r="K287" s="80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</row>
    <row r="288" spans="1:26" ht="15.75" customHeight="1">
      <c r="A288" s="80" t="str">
        <f t="array" ref="A288">IFERROR(IF(D288="","",INDEX('2nd Run'!$A:$I,MATCH('Youth 2'!$E288,'2nd Run'!$I:$I,0),1)),"")</f>
        <v/>
      </c>
      <c r="B288" s="196" t="str">
        <f t="array" ref="B288">IFERROR(IF(D288="","",INDEX('2nd Run'!$A:$I,MATCH('Youth 2'!$E288,'2nd Run'!$I:$I,0),2)),"")</f>
        <v/>
      </c>
      <c r="C288" s="196" t="str">
        <f t="array" ref="C288">IFERROR(IF(D288="","",INDEX('2nd Run'!$A:$I,MATCH('Youth 2'!$E288,'2nd Run'!$I:$I,0),3)),"")</f>
        <v/>
      </c>
      <c r="D288" s="82" t="str">
        <f>IFERROR(IF(AND(SMALL('2nd Run'!I:I,L288)&gt;1000,SMALL('2nd Run'!I:I,L288)&lt;3000),"nt",IF(SMALL('2nd Run'!I:I,L288)&gt;3000,"",SMALL('2nd Run'!I:I,L288))),"")</f>
        <v/>
      </c>
      <c r="E288" s="292" t="str">
        <f>IF(D288="nt",IFERROR(SMALL('2nd Run'!I:I,L288),""),IF(D288&gt;3000,"",IFERROR(SMALL('2nd Run'!I:I,L288),"")))</f>
        <v/>
      </c>
      <c r="F288" s="199" t="str">
        <f t="shared" si="2"/>
        <v/>
      </c>
      <c r="G288" s="88"/>
      <c r="H288" s="201" t="str">
        <f>IFERROR(VLOOKUP(D288,'2nd Run'!$S$36:$U$58,3,FALSE),"")</f>
        <v/>
      </c>
      <c r="I288" s="72"/>
      <c r="J288" s="72"/>
      <c r="K288" s="80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</row>
    <row r="289" spans="1:26" ht="15.75" customHeight="1">
      <c r="A289" s="80" t="str">
        <f t="array" ref="A289">IFERROR(IF(D289="","",INDEX('2nd Run'!$A:$I,MATCH('Youth 2'!$E289,'2nd Run'!$I:$I,0),1)),"")</f>
        <v/>
      </c>
      <c r="B289" s="196" t="str">
        <f t="array" ref="B289">IFERROR(IF(D289="","",INDEX('2nd Run'!$A:$I,MATCH('Youth 2'!$E289,'2nd Run'!$I:$I,0),2)),"")</f>
        <v/>
      </c>
      <c r="C289" s="196" t="str">
        <f t="array" ref="C289">IFERROR(IF(D289="","",INDEX('2nd Run'!$A:$I,MATCH('Youth 2'!$E289,'2nd Run'!$I:$I,0),3)),"")</f>
        <v/>
      </c>
      <c r="D289" s="82" t="str">
        <f>IFERROR(IF(AND(SMALL('2nd Run'!I:I,L289)&gt;1000,SMALL('2nd Run'!I:I,L289)&lt;3000),"nt",IF(SMALL('2nd Run'!I:I,L289)&gt;3000,"",SMALL('2nd Run'!I:I,L289))),"")</f>
        <v/>
      </c>
      <c r="E289" s="292" t="str">
        <f>IF(D289="nt",IFERROR(SMALL('2nd Run'!I:I,L289),""),IF(D289&gt;3000,"",IFERROR(SMALL('2nd Run'!I:I,L289),"")))</f>
        <v/>
      </c>
      <c r="F289" s="199" t="str">
        <f t="shared" si="2"/>
        <v/>
      </c>
      <c r="G289" s="88"/>
      <c r="H289" s="201" t="str">
        <f>IFERROR(VLOOKUP(D289,'2nd Run'!$S$36:$U$58,3,FALSE),"")</f>
        <v/>
      </c>
      <c r="I289" s="72"/>
      <c r="J289" s="72"/>
      <c r="K289" s="80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</row>
    <row r="290" spans="1:26" ht="15.75" customHeight="1">
      <c r="A290" s="80" t="str">
        <f t="array" ref="A290">IFERROR(IF(D290="","",INDEX('2nd Run'!$A:$I,MATCH('Youth 2'!$E290,'2nd Run'!$I:$I,0),1)),"")</f>
        <v/>
      </c>
      <c r="B290" s="196" t="str">
        <f t="array" ref="B290">IFERROR(IF(D290="","",INDEX('2nd Run'!$A:$I,MATCH('Youth 2'!$E290,'2nd Run'!$I:$I,0),2)),"")</f>
        <v/>
      </c>
      <c r="C290" s="196" t="str">
        <f t="array" ref="C290">IFERROR(IF(D290="","",INDEX('2nd Run'!$A:$I,MATCH('Youth 2'!$E290,'2nd Run'!$I:$I,0),3)),"")</f>
        <v/>
      </c>
      <c r="D290" s="82" t="str">
        <f>IFERROR(IF(AND(SMALL('2nd Run'!I:I,L290)&gt;1000,SMALL('2nd Run'!I:I,L290)&lt;3000),"nt",IF(SMALL('2nd Run'!I:I,L290)&gt;3000,"",SMALL('2nd Run'!I:I,L290))),"")</f>
        <v/>
      </c>
      <c r="E290" s="292" t="str">
        <f>IF(D290="nt",IFERROR(SMALL('2nd Run'!I:I,L290),""),IF(D290&gt;3000,"",IFERROR(SMALL('2nd Run'!I:I,L290),"")))</f>
        <v/>
      </c>
      <c r="F290" s="199" t="str">
        <f t="shared" si="2"/>
        <v/>
      </c>
      <c r="G290" s="88"/>
      <c r="H290" s="201" t="str">
        <f>IFERROR(VLOOKUP(D290,'2nd Run'!$S$36:$U$58,3,FALSE),"")</f>
        <v/>
      </c>
      <c r="I290" s="72"/>
      <c r="J290" s="72"/>
      <c r="K290" s="80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</row>
    <row r="291" spans="1:26" ht="15.75" customHeight="1">
      <c r="A291" s="80" t="str">
        <f t="array" ref="A291">IFERROR(IF(D291="","",INDEX('2nd Run'!$A:$I,MATCH('Youth 2'!$E291,'2nd Run'!$I:$I,0),1)),"")</f>
        <v/>
      </c>
      <c r="B291" s="196" t="str">
        <f t="array" ref="B291">IFERROR(IF(D291="","",INDEX('2nd Run'!$A:$I,MATCH('Youth 2'!$E291,'2nd Run'!$I:$I,0),2)),"")</f>
        <v/>
      </c>
      <c r="C291" s="196" t="str">
        <f t="array" ref="C291">IFERROR(IF(D291="","",INDEX('2nd Run'!$A:$I,MATCH('Youth 2'!$E291,'2nd Run'!$I:$I,0),3)),"")</f>
        <v/>
      </c>
      <c r="D291" s="82" t="str">
        <f>IFERROR(IF(AND(SMALL('2nd Run'!I:I,L291)&gt;1000,SMALL('2nd Run'!I:I,L291)&lt;3000),"nt",IF(SMALL('2nd Run'!I:I,L291)&gt;3000,"",SMALL('2nd Run'!I:I,L291))),"")</f>
        <v/>
      </c>
      <c r="E291" s="292" t="str">
        <f>IF(D291="nt",IFERROR(SMALL('2nd Run'!I:I,L291),""),IF(D291&gt;3000,"",IFERROR(SMALL('2nd Run'!I:I,L291),"")))</f>
        <v/>
      </c>
      <c r="F291" s="199" t="str">
        <f t="shared" si="2"/>
        <v/>
      </c>
      <c r="G291" s="88"/>
      <c r="H291" s="201" t="str">
        <f>IFERROR(VLOOKUP(D291,'2nd Run'!$S$36:$U$58,3,FALSE),"")</f>
        <v/>
      </c>
      <c r="I291" s="72"/>
      <c r="J291" s="72"/>
      <c r="K291" s="80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</row>
    <row r="292" spans="1:26" ht="15.75" customHeight="1">
      <c r="A292" s="80" t="str">
        <f t="array" ref="A292">IFERROR(IF(D292="","",INDEX('2nd Run'!$A:$I,MATCH('Youth 2'!$E292,'2nd Run'!$I:$I,0),1)),"")</f>
        <v/>
      </c>
      <c r="B292" s="196" t="str">
        <f t="array" ref="B292">IFERROR(IF(D292="","",INDEX('2nd Run'!$A:$I,MATCH('Youth 2'!$E292,'2nd Run'!$I:$I,0),2)),"")</f>
        <v/>
      </c>
      <c r="C292" s="196" t="str">
        <f t="array" ref="C292">IFERROR(IF(D292="","",INDEX('2nd Run'!$A:$I,MATCH('Youth 2'!$E292,'2nd Run'!$I:$I,0),3)),"")</f>
        <v/>
      </c>
      <c r="D292" s="82" t="str">
        <f>IFERROR(IF(AND(SMALL('2nd Run'!I:I,L292)&gt;1000,SMALL('2nd Run'!I:I,L292)&lt;3000),"nt",IF(SMALL('2nd Run'!I:I,L292)&gt;3000,"",SMALL('2nd Run'!I:I,L292))),"")</f>
        <v/>
      </c>
      <c r="E292" s="292" t="str">
        <f>IF(D292="nt",IFERROR(SMALL('2nd Run'!I:I,L292),""),IF(D292&gt;3000,"",IFERROR(SMALL('2nd Run'!I:I,L292),"")))</f>
        <v/>
      </c>
      <c r="F292" s="199" t="str">
        <f t="shared" si="2"/>
        <v/>
      </c>
      <c r="G292" s="88"/>
      <c r="H292" s="201" t="str">
        <f>IFERROR(VLOOKUP(D292,'2nd Run'!$S$36:$U$58,3,FALSE),"")</f>
        <v/>
      </c>
      <c r="I292" s="72"/>
      <c r="J292" s="72"/>
      <c r="K292" s="80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</row>
    <row r="293" spans="1:26" ht="15.75" customHeight="1">
      <c r="A293" s="80" t="str">
        <f t="array" ref="A293">IFERROR(IF(D293="","",INDEX('2nd Run'!$A:$I,MATCH('Youth 2'!$E293,'2nd Run'!$I:$I,0),1)),"")</f>
        <v/>
      </c>
      <c r="B293" s="196" t="str">
        <f t="array" ref="B293">IFERROR(IF(D293="","",INDEX('2nd Run'!$A:$I,MATCH('Youth 2'!$E293,'2nd Run'!$I:$I,0),2)),"")</f>
        <v/>
      </c>
      <c r="C293" s="196" t="str">
        <f t="array" ref="C293">IFERROR(IF(D293="","",INDEX('2nd Run'!$A:$I,MATCH('Youth 2'!$E293,'2nd Run'!$I:$I,0),3)),"")</f>
        <v/>
      </c>
      <c r="D293" s="82" t="str">
        <f>IFERROR(IF(AND(SMALL('2nd Run'!I:I,L293)&gt;1000,SMALL('2nd Run'!I:I,L293)&lt;3000),"nt",IF(SMALL('2nd Run'!I:I,L293)&gt;3000,"",SMALL('2nd Run'!I:I,L293))),"")</f>
        <v/>
      </c>
      <c r="E293" s="292" t="str">
        <f>IF(D293="nt",IFERROR(SMALL('2nd Run'!I:I,L293),""),IF(D293&gt;3000,"",IFERROR(SMALL('2nd Run'!I:I,L293),"")))</f>
        <v/>
      </c>
      <c r="F293" s="199" t="str">
        <f t="shared" si="2"/>
        <v/>
      </c>
      <c r="G293" s="88"/>
      <c r="H293" s="201" t="str">
        <f>IFERROR(VLOOKUP(D293,'2nd Run'!$S$36:$U$58,3,FALSE),"")</f>
        <v/>
      </c>
      <c r="I293" s="72"/>
      <c r="J293" s="72"/>
      <c r="K293" s="80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</row>
    <row r="294" spans="1:26" ht="15.75" customHeight="1">
      <c r="A294" s="80" t="str">
        <f t="array" ref="A294">IFERROR(IF(D294="","",INDEX('2nd Run'!$A:$I,MATCH('Youth 2'!$E294,'2nd Run'!$I:$I,0),1)),"")</f>
        <v/>
      </c>
      <c r="B294" s="196" t="str">
        <f t="array" ref="B294">IFERROR(IF(D294="","",INDEX('2nd Run'!$A:$I,MATCH('Youth 2'!$E294,'2nd Run'!$I:$I,0),2)),"")</f>
        <v/>
      </c>
      <c r="C294" s="196" t="str">
        <f t="array" ref="C294">IFERROR(IF(D294="","",INDEX('2nd Run'!$A:$I,MATCH('Youth 2'!$E294,'2nd Run'!$I:$I,0),3)),"")</f>
        <v/>
      </c>
      <c r="D294" s="82" t="str">
        <f>IFERROR(IF(AND(SMALL('2nd Run'!I:I,L294)&gt;1000,SMALL('2nd Run'!I:I,L294)&lt;3000),"nt",IF(SMALL('2nd Run'!I:I,L294)&gt;3000,"",SMALL('2nd Run'!I:I,L294))),"")</f>
        <v/>
      </c>
      <c r="E294" s="292" t="str">
        <f>IF(D294="nt",IFERROR(SMALL('2nd Run'!I:I,L294),""),IF(D294&gt;3000,"",IFERROR(SMALL('2nd Run'!I:I,L294),"")))</f>
        <v/>
      </c>
      <c r="F294" s="199" t="str">
        <f t="shared" si="2"/>
        <v/>
      </c>
      <c r="G294" s="88"/>
      <c r="H294" s="201" t="str">
        <f>IFERROR(VLOOKUP(D294,'2nd Run'!$S$36:$U$58,3,FALSE),"")</f>
        <v/>
      </c>
      <c r="I294" s="72"/>
      <c r="J294" s="72"/>
      <c r="K294" s="80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</row>
    <row r="295" spans="1:26" ht="15.75" customHeight="1">
      <c r="A295" s="80" t="str">
        <f t="array" ref="A295">IFERROR(IF(D295="","",INDEX('2nd Run'!$A:$I,MATCH('Youth 2'!$E295,'2nd Run'!$I:$I,0),1)),"")</f>
        <v/>
      </c>
      <c r="B295" s="196" t="str">
        <f t="array" ref="B295">IFERROR(IF(D295="","",INDEX('2nd Run'!$A:$I,MATCH('Youth 2'!$E295,'2nd Run'!$I:$I,0),2)),"")</f>
        <v/>
      </c>
      <c r="C295" s="196" t="str">
        <f t="array" ref="C295">IFERROR(IF(D295="","",INDEX('2nd Run'!$A:$I,MATCH('Youth 2'!$E295,'2nd Run'!$I:$I,0),3)),"")</f>
        <v/>
      </c>
      <c r="D295" s="82" t="str">
        <f>IFERROR(IF(AND(SMALL('2nd Run'!I:I,L295)&gt;1000,SMALL('2nd Run'!I:I,L295)&lt;3000),"nt",IF(SMALL('2nd Run'!I:I,L295)&gt;3000,"",SMALL('2nd Run'!I:I,L295))),"")</f>
        <v/>
      </c>
      <c r="E295" s="292" t="str">
        <f>IF(D295="nt",IFERROR(SMALL('2nd Run'!I:I,L295),""),IF(D295&gt;3000,"",IFERROR(SMALL('2nd Run'!I:I,L295),"")))</f>
        <v/>
      </c>
      <c r="F295" s="199" t="str">
        <f t="shared" si="2"/>
        <v/>
      </c>
      <c r="G295" s="88"/>
      <c r="H295" s="201" t="str">
        <f>IFERROR(VLOOKUP(D295,'2nd Run'!$S$36:$U$58,3,FALSE),"")</f>
        <v/>
      </c>
      <c r="I295" s="72"/>
      <c r="J295" s="72"/>
      <c r="K295" s="80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</row>
    <row r="296" spans="1:26" ht="15.75" customHeight="1">
      <c r="A296" s="80" t="str">
        <f t="array" ref="A296">IFERROR(IF(D296="","",INDEX('2nd Run'!$A:$I,MATCH('Youth 2'!$E296,'2nd Run'!$I:$I,0),1)),"")</f>
        <v/>
      </c>
      <c r="B296" s="196" t="str">
        <f t="array" ref="B296">IFERROR(IF(D296="","",INDEX('2nd Run'!$A:$I,MATCH('Youth 2'!$E296,'2nd Run'!$I:$I,0),2)),"")</f>
        <v/>
      </c>
      <c r="C296" s="196" t="str">
        <f t="array" ref="C296">IFERROR(IF(D296="","",INDEX('2nd Run'!$A:$I,MATCH('Youth 2'!$E296,'2nd Run'!$I:$I,0),3)),"")</f>
        <v/>
      </c>
      <c r="D296" s="82" t="str">
        <f>IFERROR(IF(AND(SMALL('2nd Run'!I:I,L296)&gt;1000,SMALL('2nd Run'!I:I,L296)&lt;3000),"nt",IF(SMALL('2nd Run'!I:I,L296)&gt;3000,"",SMALL('2nd Run'!I:I,L296))),"")</f>
        <v/>
      </c>
      <c r="E296" s="292" t="str">
        <f>IF(D296="nt",IFERROR(SMALL('2nd Run'!I:I,L296),""),IF(D296&gt;3000,"",IFERROR(SMALL('2nd Run'!I:I,L296),"")))</f>
        <v/>
      </c>
      <c r="F296" s="199" t="str">
        <f t="shared" si="2"/>
        <v/>
      </c>
      <c r="G296" s="88"/>
      <c r="H296" s="201" t="str">
        <f>IFERROR(VLOOKUP(D296,'2nd Run'!$S$36:$U$58,3,FALSE),"")</f>
        <v/>
      </c>
      <c r="I296" s="72"/>
      <c r="J296" s="72"/>
      <c r="K296" s="80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</row>
    <row r="297" spans="1:26" ht="15.75" customHeight="1">
      <c r="A297" s="80" t="str">
        <f t="array" ref="A297">IFERROR(IF(D297="","",INDEX('2nd Run'!$A:$I,MATCH('Youth 2'!$E297,'2nd Run'!$I:$I,0),1)),"")</f>
        <v/>
      </c>
      <c r="B297" s="196" t="str">
        <f t="array" ref="B297">IFERROR(IF(D297="","",INDEX('2nd Run'!$A:$I,MATCH('Youth 2'!$E297,'2nd Run'!$I:$I,0),2)),"")</f>
        <v/>
      </c>
      <c r="C297" s="196" t="str">
        <f t="array" ref="C297">IFERROR(IF(D297="","",INDEX('2nd Run'!$A:$I,MATCH('Youth 2'!$E297,'2nd Run'!$I:$I,0),3)),"")</f>
        <v/>
      </c>
      <c r="D297" s="82" t="str">
        <f>IFERROR(IF(AND(SMALL('2nd Run'!I:I,L297)&gt;1000,SMALL('2nd Run'!I:I,L297)&lt;3000),"nt",IF(SMALL('2nd Run'!I:I,L297)&gt;3000,"",SMALL('2nd Run'!I:I,L297))),"")</f>
        <v/>
      </c>
      <c r="E297" s="292" t="str">
        <f>IF(D297="nt",IFERROR(SMALL('2nd Run'!I:I,L297),""),IF(D297&gt;3000,"",IFERROR(SMALL('2nd Run'!I:I,L297),"")))</f>
        <v/>
      </c>
      <c r="F297" s="199" t="str">
        <f t="shared" si="2"/>
        <v/>
      </c>
      <c r="G297" s="88"/>
      <c r="H297" s="201" t="str">
        <f>IFERROR(VLOOKUP(D297,'2nd Run'!$S$36:$U$58,3,FALSE),"")</f>
        <v/>
      </c>
      <c r="I297" s="72"/>
      <c r="J297" s="72"/>
      <c r="K297" s="80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</row>
    <row r="298" spans="1:26" ht="15.75" customHeight="1">
      <c r="A298" s="80" t="str">
        <f t="array" ref="A298">IFERROR(IF(D298="","",INDEX('2nd Run'!$A:$I,MATCH('Youth 2'!$E298,'2nd Run'!$I:$I,0),1)),"")</f>
        <v/>
      </c>
      <c r="B298" s="196" t="str">
        <f t="array" ref="B298">IFERROR(IF(D298="","",INDEX('2nd Run'!$A:$I,MATCH('Youth 2'!$E298,'2nd Run'!$I:$I,0),2)),"")</f>
        <v/>
      </c>
      <c r="C298" s="196" t="str">
        <f t="array" ref="C298">IFERROR(IF(D298="","",INDEX('2nd Run'!$A:$I,MATCH('Youth 2'!$E298,'2nd Run'!$I:$I,0),3)),"")</f>
        <v/>
      </c>
      <c r="D298" s="82" t="str">
        <f>IFERROR(IF(AND(SMALL('2nd Run'!I:I,L298)&gt;1000,SMALL('2nd Run'!I:I,L298)&lt;3000),"nt",IF(SMALL('2nd Run'!I:I,L298)&gt;3000,"",SMALL('2nd Run'!I:I,L298))),"")</f>
        <v/>
      </c>
      <c r="E298" s="292" t="str">
        <f>IF(D298="nt",IFERROR(SMALL('2nd Run'!I:I,L298),""),IF(D298&gt;3000,"",IFERROR(SMALL('2nd Run'!I:I,L298),"")))</f>
        <v/>
      </c>
      <c r="F298" s="199" t="str">
        <f t="shared" si="2"/>
        <v/>
      </c>
      <c r="G298" s="88"/>
      <c r="H298" s="201" t="str">
        <f>IFERROR(VLOOKUP(D298,'2nd Run'!$S$36:$U$58,3,FALSE),"")</f>
        <v/>
      </c>
      <c r="I298" s="72"/>
      <c r="J298" s="72"/>
      <c r="K298" s="80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</row>
    <row r="299" spans="1:26" ht="15.75" customHeight="1">
      <c r="A299" s="80" t="str">
        <f t="array" ref="A299">IFERROR(IF(D299="","",INDEX('2nd Run'!$A:$I,MATCH('Youth 2'!$E299,'2nd Run'!$I:$I,0),1)),"")</f>
        <v/>
      </c>
      <c r="B299" s="196" t="str">
        <f t="array" ref="B299">IFERROR(IF(D299="","",INDEX('2nd Run'!$A:$I,MATCH('Youth 2'!$E299,'2nd Run'!$I:$I,0),2)),"")</f>
        <v/>
      </c>
      <c r="C299" s="196" t="str">
        <f t="array" ref="C299">IFERROR(IF(D299="","",INDEX('2nd Run'!$A:$I,MATCH('Youth 2'!$E299,'2nd Run'!$I:$I,0),3)),"")</f>
        <v/>
      </c>
      <c r="D299" s="82" t="str">
        <f>IFERROR(IF(AND(SMALL('2nd Run'!I:I,L299)&gt;1000,SMALL('2nd Run'!I:I,L299)&lt;3000),"nt",IF(SMALL('2nd Run'!I:I,L299)&gt;3000,"",SMALL('2nd Run'!I:I,L299))),"")</f>
        <v/>
      </c>
      <c r="E299" s="292" t="str">
        <f>IF(D299="nt",IFERROR(SMALL('2nd Run'!I:I,L299),""),IF(D299&gt;3000,"",IFERROR(SMALL('2nd Run'!I:I,L299),"")))</f>
        <v/>
      </c>
      <c r="F299" s="199" t="str">
        <f t="shared" si="2"/>
        <v/>
      </c>
      <c r="G299" s="88"/>
      <c r="H299" s="201" t="str">
        <f>IFERROR(VLOOKUP(D299,'2nd Run'!$S$36:$U$58,3,FALSE),"")</f>
        <v/>
      </c>
      <c r="I299" s="72"/>
      <c r="J299" s="72"/>
      <c r="K299" s="80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</row>
    <row r="300" spans="1:26" ht="15.75" customHeight="1">
      <c r="A300" s="80" t="str">
        <f t="array" ref="A300">IFERROR(IF(D300="","",INDEX('2nd Run'!$A:$I,MATCH('Youth 2'!$E300,'2nd Run'!$I:$I,0),1)),"")</f>
        <v/>
      </c>
      <c r="B300" s="196" t="str">
        <f t="array" ref="B300">IFERROR(IF(D300="","",INDEX('2nd Run'!$A:$I,MATCH('Youth 2'!$E300,'2nd Run'!$I:$I,0),2)),"")</f>
        <v/>
      </c>
      <c r="C300" s="196" t="str">
        <f t="array" ref="C300">IFERROR(IF(D300="","",INDEX('2nd Run'!$A:$I,MATCH('Youth 2'!$E300,'2nd Run'!$I:$I,0),3)),"")</f>
        <v/>
      </c>
      <c r="D300" s="82" t="str">
        <f>IFERROR(IF(AND(SMALL('2nd Run'!I:I,L300)&gt;1000,SMALL('2nd Run'!I:I,L300)&lt;3000),"nt",IF(SMALL('2nd Run'!I:I,L300)&gt;3000,"",SMALL('2nd Run'!I:I,L300))),"")</f>
        <v/>
      </c>
      <c r="E300" s="292" t="str">
        <f>IF(D300="nt",IFERROR(SMALL('2nd Run'!I:I,L300),""),IF(D300&gt;3000,"",IFERROR(SMALL('2nd Run'!I:I,L300),"")))</f>
        <v/>
      </c>
      <c r="F300" s="199" t="str">
        <f t="shared" si="2"/>
        <v/>
      </c>
      <c r="G300" s="88"/>
      <c r="H300" s="201" t="str">
        <f>IFERROR(VLOOKUP(D300,'2nd Run'!$S$36:$U$58,3,FALSE),"")</f>
        <v/>
      </c>
      <c r="I300" s="72"/>
      <c r="J300" s="72"/>
      <c r="K300" s="80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</row>
    <row r="301" spans="1:26" ht="15.75" customHeight="1">
      <c r="A301" s="80" t="str">
        <f t="array" ref="A301">IFERROR(IF(D301="","",INDEX('2nd Run'!$A:$I,MATCH('Youth 2'!$E301,'2nd Run'!$I:$I,0),1)),"")</f>
        <v/>
      </c>
      <c r="B301" s="196" t="str">
        <f t="array" ref="B301">IFERROR(IF(D301="","",INDEX('2nd Run'!$A:$I,MATCH('Youth 2'!$E301,'2nd Run'!$I:$I,0),2)),"")</f>
        <v/>
      </c>
      <c r="C301" s="196" t="str">
        <f t="array" ref="C301">IFERROR(IF(D301="","",INDEX('2nd Run'!$A:$I,MATCH('Youth 2'!$E301,'2nd Run'!$I:$I,0),3)),"")</f>
        <v/>
      </c>
      <c r="D301" s="82" t="str">
        <f>IFERROR(IF(AND(SMALL('2nd Run'!I:I,L301)&gt;1000,SMALL('2nd Run'!I:I,L301)&lt;3000),"nt",IF(SMALL('2nd Run'!I:I,L301)&gt;3000,"",SMALL('2nd Run'!I:I,L301))),"")</f>
        <v/>
      </c>
      <c r="E301" s="292" t="str">
        <f>IF(D301="nt",IFERROR(SMALL('2nd Run'!I:I,L301),""),IF(D301&gt;3000,"",IFERROR(SMALL('2nd Run'!I:I,L301),"")))</f>
        <v/>
      </c>
      <c r="F301" s="199" t="str">
        <f t="shared" si="2"/>
        <v/>
      </c>
      <c r="G301" s="88"/>
      <c r="H301" s="201" t="str">
        <f>IFERROR(VLOOKUP(D301,'2nd Run'!$S$36:$U$58,3,FALSE),"")</f>
        <v/>
      </c>
      <c r="I301" s="72"/>
      <c r="J301" s="72"/>
      <c r="K301" s="80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</row>
    <row r="302" spans="1:26" ht="15.75" customHeight="1">
      <c r="A302" s="80" t="str">
        <f t="array" ref="A302">IFERROR(IF(D302="","",INDEX('2nd Run'!$A:$I,MATCH('Youth 2'!$E302,'2nd Run'!$I:$I,0),1)),"")</f>
        <v/>
      </c>
      <c r="B302" s="196" t="str">
        <f t="array" ref="B302">IFERROR(IF(D302="","",INDEX('2nd Run'!$A:$I,MATCH('Youth 2'!$E302,'2nd Run'!$I:$I,0),2)),"")</f>
        <v/>
      </c>
      <c r="C302" s="196" t="str">
        <f t="array" ref="C302">IFERROR(IF(D302="","",INDEX('2nd Run'!$A:$I,MATCH('Youth 2'!$E302,'2nd Run'!$I:$I,0),3)),"")</f>
        <v/>
      </c>
      <c r="D302" s="82" t="str">
        <f>IFERROR(IF(AND(SMALL('2nd Run'!I:I,L302)&gt;1000,SMALL('2nd Run'!I:I,L302)&lt;3000),"nt",IF(SMALL('2nd Run'!I:I,L302)&gt;3000,"",SMALL('2nd Run'!I:I,L302))),"")</f>
        <v/>
      </c>
      <c r="E302" s="292" t="str">
        <f>IF(D302="nt",IFERROR(SMALL('2nd Run'!I:I,L302),""),IF(D302&gt;3000,"",IFERROR(SMALL('2nd Run'!I:I,L302),"")))</f>
        <v/>
      </c>
      <c r="F302" s="199" t="str">
        <f t="shared" si="2"/>
        <v/>
      </c>
      <c r="G302" s="88"/>
      <c r="H302" s="201" t="str">
        <f>IFERROR(VLOOKUP(D302,'2nd Run'!$S$36:$U$58,3,FALSE),"")</f>
        <v/>
      </c>
      <c r="I302" s="72"/>
      <c r="J302" s="72"/>
      <c r="K302" s="80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</row>
    <row r="303" spans="1:26" ht="15.75" customHeight="1">
      <c r="A303" s="80" t="str">
        <f t="array" ref="A303">IFERROR(IF(D303="","",INDEX('2nd Run'!$A:$I,MATCH('Youth 2'!$E303,'2nd Run'!$I:$I,0),1)),"")</f>
        <v/>
      </c>
      <c r="B303" s="196" t="str">
        <f t="array" ref="B303">IFERROR(IF(D303="","",INDEX('2nd Run'!$A:$I,MATCH('Youth 2'!$E303,'2nd Run'!$I:$I,0),2)),"")</f>
        <v/>
      </c>
      <c r="C303" s="196" t="str">
        <f t="array" ref="C303">IFERROR(IF(D303="","",INDEX('2nd Run'!$A:$I,MATCH('Youth 2'!$E303,'2nd Run'!$I:$I,0),3)),"")</f>
        <v/>
      </c>
      <c r="D303" s="82" t="str">
        <f>IFERROR(IF(AND(SMALL('2nd Run'!I:I,L303)&gt;1000,SMALL('2nd Run'!I:I,L303)&lt;3000),"nt",IF(SMALL('2nd Run'!I:I,L303)&gt;3000,"",SMALL('2nd Run'!I:I,L303))),"")</f>
        <v/>
      </c>
      <c r="E303" s="292" t="str">
        <f>IF(D303="nt",IFERROR(SMALL('2nd Run'!I:I,L303),""),IF(D303&gt;3000,"",IFERROR(SMALL('2nd Run'!I:I,L303),"")))</f>
        <v/>
      </c>
      <c r="F303" s="199" t="str">
        <f t="shared" si="2"/>
        <v/>
      </c>
      <c r="G303" s="88"/>
      <c r="H303" s="201" t="str">
        <f>IFERROR(VLOOKUP(D303,'2nd Run'!$S$36:$U$58,3,FALSE),"")</f>
        <v/>
      </c>
      <c r="I303" s="72"/>
      <c r="J303" s="72"/>
      <c r="K303" s="80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</row>
    <row r="304" spans="1:26" ht="15.75" customHeight="1">
      <c r="A304" s="80" t="str">
        <f t="array" ref="A304">IFERROR(IF(D304="","",INDEX('2nd Run'!$A:$I,MATCH('Youth 2'!$E304,'2nd Run'!$I:$I,0),1)),"")</f>
        <v/>
      </c>
      <c r="B304" s="196" t="str">
        <f t="array" ref="B304">IFERROR(IF(D304="","",INDEX('2nd Run'!$A:$I,MATCH('Youth 2'!$E304,'2nd Run'!$I:$I,0),2)),"")</f>
        <v/>
      </c>
      <c r="C304" s="196" t="str">
        <f t="array" ref="C304">IFERROR(IF(D304="","",INDEX('2nd Run'!$A:$I,MATCH('Youth 2'!$E304,'2nd Run'!$I:$I,0),3)),"")</f>
        <v/>
      </c>
      <c r="D304" s="82" t="str">
        <f>IFERROR(IF(AND(SMALL('2nd Run'!I:I,L304)&gt;1000,SMALL('2nd Run'!I:I,L304)&lt;3000),"nt",IF(SMALL('2nd Run'!I:I,L304)&gt;3000,"",SMALL('2nd Run'!I:I,L304))),"")</f>
        <v/>
      </c>
      <c r="E304" s="292" t="str">
        <f>IF(D304="nt",IFERROR(SMALL('2nd Run'!I:I,L304),""),IF(D304&gt;3000,"",IFERROR(SMALL('2nd Run'!I:I,L304),"")))</f>
        <v/>
      </c>
      <c r="F304" s="199" t="str">
        <f t="shared" si="2"/>
        <v/>
      </c>
      <c r="G304" s="88"/>
      <c r="H304" s="201" t="str">
        <f>IFERROR(VLOOKUP(D304,'2nd Run'!$S$36:$U$58,3,FALSE),"")</f>
        <v/>
      </c>
      <c r="I304" s="72"/>
      <c r="J304" s="72"/>
      <c r="K304" s="80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</row>
    <row r="305" spans="1:26" ht="15.75" customHeight="1">
      <c r="A305" s="80" t="str">
        <f t="array" ref="A305">IFERROR(IF(D305="","",INDEX('2nd Run'!$A:$I,MATCH('Youth 2'!$E305,'2nd Run'!$I:$I,0),1)),"")</f>
        <v/>
      </c>
      <c r="B305" s="196" t="str">
        <f t="array" ref="B305">IFERROR(IF(D305="","",INDEX('2nd Run'!$A:$I,MATCH('Youth 2'!$E305,'2nd Run'!$I:$I,0),2)),"")</f>
        <v/>
      </c>
      <c r="C305" s="196" t="str">
        <f t="array" ref="C305">IFERROR(IF(D305="","",INDEX('2nd Run'!$A:$I,MATCH('Youth 2'!$E305,'2nd Run'!$I:$I,0),3)),"")</f>
        <v/>
      </c>
      <c r="D305" s="82" t="str">
        <f>IFERROR(IF(AND(SMALL('2nd Run'!I:I,L305)&gt;1000,SMALL('2nd Run'!I:I,L305)&lt;3000),"nt",IF(SMALL('2nd Run'!I:I,L305)&gt;3000,"",SMALL('2nd Run'!I:I,L305))),"")</f>
        <v/>
      </c>
      <c r="E305" s="292" t="str">
        <f>IF(D305="nt",IFERROR(SMALL('2nd Run'!I:I,L305),""),IF(D305&gt;3000,"",IFERROR(SMALL('2nd Run'!I:I,L305),"")))</f>
        <v/>
      </c>
      <c r="F305" s="199" t="str">
        <f t="shared" si="2"/>
        <v/>
      </c>
      <c r="G305" s="88"/>
      <c r="H305" s="201" t="str">
        <f>IFERROR(VLOOKUP(D305,'2nd Run'!$S$36:$U$58,3,FALSE),"")</f>
        <v/>
      </c>
      <c r="I305" s="72"/>
      <c r="J305" s="72"/>
      <c r="K305" s="80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</row>
    <row r="306" spans="1:26" ht="15.75" customHeight="1">
      <c r="A306" s="80" t="str">
        <f t="array" ref="A306">IFERROR(IF(D306="","",INDEX('2nd Run'!$A:$I,MATCH('Youth 2'!$E306,'2nd Run'!$I:$I,0),1)),"")</f>
        <v/>
      </c>
      <c r="B306" s="196" t="str">
        <f t="array" ref="B306">IFERROR(IF(D306="","",INDEX('2nd Run'!$A:$I,MATCH('Youth 2'!$E306,'2nd Run'!$I:$I,0),2)),"")</f>
        <v/>
      </c>
      <c r="C306" s="196" t="str">
        <f t="array" ref="C306">IFERROR(IF(D306="","",INDEX('2nd Run'!$A:$I,MATCH('Youth 2'!$E306,'2nd Run'!$I:$I,0),3)),"")</f>
        <v/>
      </c>
      <c r="D306" s="82" t="str">
        <f>IFERROR(IF(AND(SMALL('2nd Run'!I:I,L306)&gt;1000,SMALL('2nd Run'!I:I,L306)&lt;3000),"nt",IF(SMALL('2nd Run'!I:I,L306)&gt;3000,"",SMALL('2nd Run'!I:I,L306))),"")</f>
        <v/>
      </c>
      <c r="E306" s="292" t="str">
        <f>IF(D306="nt",IFERROR(SMALL('2nd Run'!I:I,L306),""),IF(D306&gt;3000,"",IFERROR(SMALL('2nd Run'!I:I,L306),"")))</f>
        <v/>
      </c>
      <c r="F306" s="199" t="str">
        <f t="shared" si="2"/>
        <v/>
      </c>
      <c r="G306" s="88"/>
      <c r="H306" s="201" t="str">
        <f>IFERROR(VLOOKUP(D306,'2nd Run'!$S$36:$U$58,3,FALSE),"")</f>
        <v/>
      </c>
      <c r="I306" s="72"/>
      <c r="J306" s="72"/>
      <c r="K306" s="80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spans="1:26" ht="15.75" customHeight="1">
      <c r="A307" s="80" t="str">
        <f t="array" ref="A307">IFERROR(IF(D307="","",INDEX('2nd Run'!$A:$I,MATCH('Youth 2'!$E307,'2nd Run'!$I:$I,0),1)),"")</f>
        <v/>
      </c>
      <c r="B307" s="196" t="str">
        <f t="array" ref="B307">IFERROR(IF(D307="","",INDEX('2nd Run'!$A:$I,MATCH('Youth 2'!$E307,'2nd Run'!$I:$I,0),2)),"")</f>
        <v/>
      </c>
      <c r="C307" s="196" t="str">
        <f t="array" ref="C307">IFERROR(IF(D307="","",INDEX('2nd Run'!$A:$I,MATCH('Youth 2'!$E307,'2nd Run'!$I:$I,0),3)),"")</f>
        <v/>
      </c>
      <c r="D307" s="82" t="str">
        <f>IFERROR(IF(AND(SMALL('2nd Run'!I:I,L307)&gt;1000,SMALL('2nd Run'!I:I,L307)&lt;3000),"nt",IF(SMALL('2nd Run'!I:I,L307)&gt;3000,"",SMALL('2nd Run'!I:I,L307))),"")</f>
        <v/>
      </c>
      <c r="E307" s="292" t="str">
        <f>IF(D307="nt",IFERROR(SMALL('2nd Run'!I:I,L307),""),IF(D307&gt;3000,"",IFERROR(SMALL('2nd Run'!I:I,L307),"")))</f>
        <v/>
      </c>
      <c r="F307" s="199" t="str">
        <f t="shared" si="2"/>
        <v/>
      </c>
      <c r="G307" s="88"/>
      <c r="H307" s="201" t="str">
        <f>IFERROR(VLOOKUP(D307,'2nd Run'!$S$36:$U$58,3,FALSE),"")</f>
        <v/>
      </c>
      <c r="I307" s="72"/>
      <c r="J307" s="72"/>
      <c r="K307" s="80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</row>
    <row r="308" spans="1:26" ht="15.75" customHeight="1">
      <c r="A308" s="80"/>
      <c r="B308" s="72"/>
      <c r="C308" s="72"/>
      <c r="D308" s="82"/>
      <c r="E308" s="203"/>
      <c r="F308" s="202"/>
      <c r="G308" s="88"/>
      <c r="H308" s="194"/>
      <c r="I308" s="72"/>
      <c r="J308" s="72"/>
      <c r="K308" s="80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</row>
    <row r="309" spans="1:26" ht="15.75" customHeight="1">
      <c r="A309" s="80"/>
      <c r="B309" s="72"/>
      <c r="C309" s="72"/>
      <c r="D309" s="82"/>
      <c r="E309" s="203"/>
      <c r="F309" s="202"/>
      <c r="G309" s="88"/>
      <c r="H309" s="194"/>
      <c r="I309" s="72"/>
      <c r="J309" s="72"/>
      <c r="K309" s="80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</row>
    <row r="310" spans="1:26" ht="15.75" customHeight="1">
      <c r="A310" s="80"/>
      <c r="B310" s="72"/>
      <c r="C310" s="72"/>
      <c r="D310" s="82"/>
      <c r="E310" s="203"/>
      <c r="F310" s="202"/>
      <c r="G310" s="88"/>
      <c r="H310" s="194"/>
      <c r="I310" s="72"/>
      <c r="J310" s="72"/>
      <c r="K310" s="80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</row>
    <row r="311" spans="1:26" ht="15.75" customHeight="1">
      <c r="A311" s="80"/>
      <c r="B311" s="72"/>
      <c r="C311" s="72"/>
      <c r="D311" s="82"/>
      <c r="E311" s="203"/>
      <c r="F311" s="202"/>
      <c r="G311" s="88"/>
      <c r="H311" s="194"/>
      <c r="I311" s="72"/>
      <c r="J311" s="72"/>
      <c r="K311" s="80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</row>
    <row r="312" spans="1:26" ht="15.75" customHeight="1">
      <c r="A312" s="80"/>
      <c r="B312" s="72"/>
      <c r="C312" s="72"/>
      <c r="D312" s="82"/>
      <c r="E312" s="203"/>
      <c r="F312" s="202"/>
      <c r="G312" s="88"/>
      <c r="H312" s="194"/>
      <c r="I312" s="72"/>
      <c r="J312" s="72"/>
      <c r="K312" s="80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</row>
    <row r="313" spans="1:26" ht="15.75" customHeight="1">
      <c r="A313" s="80"/>
      <c r="B313" s="72"/>
      <c r="C313" s="72"/>
      <c r="D313" s="82"/>
      <c r="E313" s="203"/>
      <c r="F313" s="202"/>
      <c r="G313" s="88"/>
      <c r="H313" s="194"/>
      <c r="I313" s="72"/>
      <c r="J313" s="72"/>
      <c r="K313" s="80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</row>
    <row r="314" spans="1:26" ht="15.75" customHeight="1">
      <c r="A314" s="80"/>
      <c r="B314" s="72"/>
      <c r="C314" s="72"/>
      <c r="D314" s="82"/>
      <c r="E314" s="203"/>
      <c r="F314" s="202"/>
      <c r="G314" s="88"/>
      <c r="H314" s="194"/>
      <c r="I314" s="72"/>
      <c r="J314" s="72"/>
      <c r="K314" s="80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</row>
    <row r="315" spans="1:26" ht="15.75" customHeight="1">
      <c r="A315" s="80"/>
      <c r="B315" s="72"/>
      <c r="C315" s="72"/>
      <c r="D315" s="82"/>
      <c r="E315" s="203"/>
      <c r="F315" s="202"/>
      <c r="G315" s="88"/>
      <c r="H315" s="194"/>
      <c r="I315" s="72"/>
      <c r="J315" s="72"/>
      <c r="K315" s="80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</row>
    <row r="316" spans="1:26" ht="15.75" customHeight="1">
      <c r="A316" s="80"/>
      <c r="B316" s="72"/>
      <c r="C316" s="72"/>
      <c r="D316" s="82"/>
      <c r="E316" s="203"/>
      <c r="F316" s="202"/>
      <c r="G316" s="88"/>
      <c r="H316" s="194"/>
      <c r="I316" s="72"/>
      <c r="J316" s="72"/>
      <c r="K316" s="80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</row>
    <row r="317" spans="1:26" ht="15.75" customHeight="1">
      <c r="A317" s="80"/>
      <c r="B317" s="72"/>
      <c r="C317" s="72"/>
      <c r="D317" s="82"/>
      <c r="E317" s="203"/>
      <c r="F317" s="202"/>
      <c r="G317" s="88"/>
      <c r="H317" s="194"/>
      <c r="I317" s="72"/>
      <c r="J317" s="72"/>
      <c r="K317" s="80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</row>
    <row r="318" spans="1:26" ht="15.75" customHeight="1">
      <c r="A318" s="80"/>
      <c r="B318" s="72"/>
      <c r="C318" s="72"/>
      <c r="D318" s="82"/>
      <c r="E318" s="203"/>
      <c r="F318" s="202"/>
      <c r="G318" s="88"/>
      <c r="H318" s="194"/>
      <c r="I318" s="72"/>
      <c r="J318" s="72"/>
      <c r="K318" s="80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</row>
    <row r="319" spans="1:26" ht="15.75" customHeight="1">
      <c r="A319" s="80"/>
      <c r="B319" s="72"/>
      <c r="C319" s="72"/>
      <c r="D319" s="82"/>
      <c r="E319" s="203"/>
      <c r="F319" s="202"/>
      <c r="G319" s="88"/>
      <c r="H319" s="194"/>
      <c r="I319" s="72"/>
      <c r="J319" s="72"/>
      <c r="K319" s="80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</row>
    <row r="320" spans="1:26" ht="15.75" customHeight="1">
      <c r="A320" s="80"/>
      <c r="B320" s="72"/>
      <c r="C320" s="72"/>
      <c r="D320" s="82"/>
      <c r="E320" s="203"/>
      <c r="F320" s="202"/>
      <c r="G320" s="88"/>
      <c r="H320" s="194"/>
      <c r="I320" s="72"/>
      <c r="J320" s="72"/>
      <c r="K320" s="80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</row>
    <row r="321" spans="1:26" ht="15.75" customHeight="1">
      <c r="A321" s="80"/>
      <c r="B321" s="72"/>
      <c r="C321" s="72"/>
      <c r="D321" s="82"/>
      <c r="E321" s="203"/>
      <c r="F321" s="202"/>
      <c r="G321" s="88"/>
      <c r="H321" s="194"/>
      <c r="I321" s="72"/>
      <c r="J321" s="72"/>
      <c r="K321" s="80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</row>
    <row r="322" spans="1:26" ht="15.75" customHeight="1">
      <c r="A322" s="80"/>
      <c r="B322" s="72"/>
      <c r="C322" s="72"/>
      <c r="D322" s="82"/>
      <c r="E322" s="203"/>
      <c r="F322" s="202"/>
      <c r="G322" s="88"/>
      <c r="H322" s="194"/>
      <c r="I322" s="72"/>
      <c r="J322" s="72"/>
      <c r="K322" s="80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</row>
    <row r="323" spans="1:26" ht="15.75" customHeight="1">
      <c r="A323" s="80"/>
      <c r="B323" s="72"/>
      <c r="C323" s="72"/>
      <c r="D323" s="82"/>
      <c r="E323" s="203"/>
      <c r="F323" s="202"/>
      <c r="G323" s="88"/>
      <c r="H323" s="194"/>
      <c r="I323" s="72"/>
      <c r="J323" s="72"/>
      <c r="K323" s="80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</row>
    <row r="324" spans="1:26" ht="15.75" customHeight="1">
      <c r="A324" s="80"/>
      <c r="B324" s="72"/>
      <c r="C324" s="72"/>
      <c r="D324" s="82"/>
      <c r="E324" s="203"/>
      <c r="F324" s="202"/>
      <c r="G324" s="88"/>
      <c r="H324" s="194"/>
      <c r="I324" s="72"/>
      <c r="J324" s="72"/>
      <c r="K324" s="80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 spans="1:26" ht="15.75" customHeight="1">
      <c r="A325" s="80"/>
      <c r="B325" s="72"/>
      <c r="C325" s="72"/>
      <c r="D325" s="82"/>
      <c r="E325" s="203"/>
      <c r="F325" s="202"/>
      <c r="G325" s="88"/>
      <c r="H325" s="194"/>
      <c r="I325" s="72"/>
      <c r="J325" s="72"/>
      <c r="K325" s="80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 spans="1:26" ht="15.75" customHeight="1">
      <c r="A326" s="80"/>
      <c r="B326" s="72"/>
      <c r="C326" s="72"/>
      <c r="D326" s="82"/>
      <c r="E326" s="203"/>
      <c r="F326" s="202"/>
      <c r="G326" s="88"/>
      <c r="H326" s="194"/>
      <c r="I326" s="72"/>
      <c r="J326" s="72"/>
      <c r="K326" s="80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 spans="1:26" ht="15.75" customHeight="1">
      <c r="A327" s="80"/>
      <c r="B327" s="72"/>
      <c r="C327" s="72"/>
      <c r="D327" s="82"/>
      <c r="E327" s="203"/>
      <c r="F327" s="202"/>
      <c r="G327" s="88"/>
      <c r="H327" s="194"/>
      <c r="I327" s="72"/>
      <c r="J327" s="72"/>
      <c r="K327" s="80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 spans="1:26" ht="15.75" customHeight="1">
      <c r="A328" s="80"/>
      <c r="B328" s="72"/>
      <c r="C328" s="72"/>
      <c r="D328" s="82"/>
      <c r="E328" s="203"/>
      <c r="F328" s="202"/>
      <c r="G328" s="88"/>
      <c r="H328" s="194"/>
      <c r="I328" s="72"/>
      <c r="J328" s="72"/>
      <c r="K328" s="80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 spans="1:26" ht="15.75" customHeight="1">
      <c r="A329" s="80"/>
      <c r="B329" s="72"/>
      <c r="C329" s="72"/>
      <c r="D329" s="82"/>
      <c r="E329" s="203"/>
      <c r="F329" s="202"/>
      <c r="G329" s="88"/>
      <c r="H329" s="194"/>
      <c r="I329" s="72"/>
      <c r="J329" s="72"/>
      <c r="K329" s="80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 spans="1:26" ht="15.75" customHeight="1">
      <c r="A330" s="80"/>
      <c r="B330" s="72"/>
      <c r="C330" s="72"/>
      <c r="D330" s="82"/>
      <c r="E330" s="203"/>
      <c r="F330" s="202"/>
      <c r="G330" s="88"/>
      <c r="H330" s="194"/>
      <c r="I330" s="72"/>
      <c r="J330" s="72"/>
      <c r="K330" s="80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 spans="1:26" ht="15.75" customHeight="1">
      <c r="A331" s="80"/>
      <c r="B331" s="72"/>
      <c r="C331" s="72"/>
      <c r="D331" s="82"/>
      <c r="E331" s="203"/>
      <c r="F331" s="202"/>
      <c r="G331" s="88"/>
      <c r="H331" s="194"/>
      <c r="I331" s="72"/>
      <c r="J331" s="72"/>
      <c r="K331" s="80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 spans="1:26" ht="15.75" customHeight="1">
      <c r="A332" s="80"/>
      <c r="B332" s="72"/>
      <c r="C332" s="72"/>
      <c r="D332" s="82"/>
      <c r="E332" s="203"/>
      <c r="F332" s="202"/>
      <c r="G332" s="88"/>
      <c r="H332" s="194"/>
      <c r="I332" s="72"/>
      <c r="J332" s="72"/>
      <c r="K332" s="80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 spans="1:26" ht="15.75" customHeight="1">
      <c r="A333" s="80"/>
      <c r="B333" s="72"/>
      <c r="C333" s="72"/>
      <c r="D333" s="82"/>
      <c r="E333" s="203"/>
      <c r="F333" s="202"/>
      <c r="G333" s="88"/>
      <c r="H333" s="194"/>
      <c r="I333" s="72"/>
      <c r="J333" s="72"/>
      <c r="K333" s="80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 spans="1:26" ht="15.75" customHeight="1">
      <c r="A334" s="80"/>
      <c r="B334" s="72"/>
      <c r="C334" s="72"/>
      <c r="D334" s="82"/>
      <c r="E334" s="203"/>
      <c r="F334" s="202"/>
      <c r="G334" s="88"/>
      <c r="H334" s="194"/>
      <c r="I334" s="72"/>
      <c r="J334" s="72"/>
      <c r="K334" s="80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 spans="1:26" ht="15.75" customHeight="1">
      <c r="A335" s="80"/>
      <c r="B335" s="72"/>
      <c r="C335" s="72"/>
      <c r="D335" s="82"/>
      <c r="E335" s="203"/>
      <c r="F335" s="202"/>
      <c r="G335" s="88"/>
      <c r="H335" s="194"/>
      <c r="I335" s="72"/>
      <c r="J335" s="72"/>
      <c r="K335" s="80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 spans="1:26" ht="15.75" customHeight="1">
      <c r="A336" s="80"/>
      <c r="B336" s="72"/>
      <c r="C336" s="72"/>
      <c r="D336" s="82"/>
      <c r="E336" s="203"/>
      <c r="F336" s="202"/>
      <c r="G336" s="88"/>
      <c r="H336" s="194"/>
      <c r="I336" s="72"/>
      <c r="J336" s="72"/>
      <c r="K336" s="80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 spans="1:26" ht="15.75" customHeight="1">
      <c r="A337" s="80"/>
      <c r="B337" s="72"/>
      <c r="C337" s="72"/>
      <c r="D337" s="82"/>
      <c r="E337" s="203"/>
      <c r="F337" s="202"/>
      <c r="G337" s="88"/>
      <c r="H337" s="194"/>
      <c r="I337" s="72"/>
      <c r="J337" s="72"/>
      <c r="K337" s="80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 spans="1:26" ht="15.75" customHeight="1">
      <c r="A338" s="80"/>
      <c r="B338" s="72"/>
      <c r="C338" s="72"/>
      <c r="D338" s="82"/>
      <c r="E338" s="203"/>
      <c r="F338" s="202"/>
      <c r="G338" s="88"/>
      <c r="H338" s="194"/>
      <c r="I338" s="72"/>
      <c r="J338" s="72"/>
      <c r="K338" s="80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 spans="1:26" ht="15.75" customHeight="1">
      <c r="A339" s="80"/>
      <c r="B339" s="72"/>
      <c r="C339" s="72"/>
      <c r="D339" s="82"/>
      <c r="E339" s="203"/>
      <c r="F339" s="202"/>
      <c r="G339" s="88"/>
      <c r="H339" s="194"/>
      <c r="I339" s="72"/>
      <c r="J339" s="72"/>
      <c r="K339" s="80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 spans="1:26" ht="15.75" customHeight="1">
      <c r="A340" s="80"/>
      <c r="B340" s="72"/>
      <c r="C340" s="72"/>
      <c r="D340" s="82"/>
      <c r="E340" s="203"/>
      <c r="F340" s="202"/>
      <c r="G340" s="88"/>
      <c r="H340" s="194"/>
      <c r="I340" s="72"/>
      <c r="J340" s="72"/>
      <c r="K340" s="80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 spans="1:26" ht="15.75" customHeight="1">
      <c r="A341" s="80"/>
      <c r="B341" s="72"/>
      <c r="C341" s="72"/>
      <c r="D341" s="82"/>
      <c r="E341" s="203"/>
      <c r="F341" s="202"/>
      <c r="G341" s="88"/>
      <c r="H341" s="194"/>
      <c r="I341" s="72"/>
      <c r="J341" s="72"/>
      <c r="K341" s="80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 spans="1:26" ht="15.75" customHeight="1">
      <c r="A342" s="80"/>
      <c r="B342" s="72"/>
      <c r="C342" s="72"/>
      <c r="D342" s="82"/>
      <c r="E342" s="203"/>
      <c r="F342" s="202"/>
      <c r="G342" s="88"/>
      <c r="H342" s="194"/>
      <c r="I342" s="72"/>
      <c r="J342" s="72"/>
      <c r="K342" s="80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 spans="1:26" ht="15.75" customHeight="1">
      <c r="A343" s="80"/>
      <c r="B343" s="72"/>
      <c r="C343" s="72"/>
      <c r="D343" s="82"/>
      <c r="E343" s="203"/>
      <c r="F343" s="202"/>
      <c r="G343" s="88"/>
      <c r="H343" s="194"/>
      <c r="I343" s="72"/>
      <c r="J343" s="72"/>
      <c r="K343" s="80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 spans="1:26" ht="15.75" customHeight="1">
      <c r="A344" s="80"/>
      <c r="B344" s="72"/>
      <c r="C344" s="72"/>
      <c r="D344" s="82"/>
      <c r="E344" s="203"/>
      <c r="F344" s="202"/>
      <c r="G344" s="88"/>
      <c r="H344" s="194"/>
      <c r="I344" s="72"/>
      <c r="J344" s="72"/>
      <c r="K344" s="80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 spans="1:26" ht="15.75" customHeight="1">
      <c r="A345" s="80"/>
      <c r="B345" s="72"/>
      <c r="C345" s="72"/>
      <c r="D345" s="82"/>
      <c r="E345" s="203"/>
      <c r="F345" s="202"/>
      <c r="G345" s="88"/>
      <c r="H345" s="194"/>
      <c r="I345" s="72"/>
      <c r="J345" s="72"/>
      <c r="K345" s="80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 spans="1:26" ht="15.75" customHeight="1">
      <c r="A346" s="80"/>
      <c r="B346" s="72"/>
      <c r="C346" s="72"/>
      <c r="D346" s="82"/>
      <c r="E346" s="203"/>
      <c r="F346" s="202"/>
      <c r="G346" s="88"/>
      <c r="H346" s="194"/>
      <c r="I346" s="72"/>
      <c r="J346" s="72"/>
      <c r="K346" s="80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 spans="1:26" ht="15.75" customHeight="1">
      <c r="A347" s="80"/>
      <c r="B347" s="72"/>
      <c r="C347" s="72"/>
      <c r="D347" s="82"/>
      <c r="E347" s="203"/>
      <c r="F347" s="202"/>
      <c r="G347" s="88"/>
      <c r="H347" s="194"/>
      <c r="I347" s="72"/>
      <c r="J347" s="72"/>
      <c r="K347" s="80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 spans="1:26" ht="15.75" customHeight="1">
      <c r="A348" s="80"/>
      <c r="B348" s="72"/>
      <c r="C348" s="72"/>
      <c r="D348" s="82"/>
      <c r="E348" s="203"/>
      <c r="F348" s="202"/>
      <c r="G348" s="88"/>
      <c r="H348" s="194"/>
      <c r="I348" s="72"/>
      <c r="J348" s="72"/>
      <c r="K348" s="80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 spans="1:26" ht="15.75" customHeight="1">
      <c r="A349" s="80"/>
      <c r="B349" s="72"/>
      <c r="C349" s="72"/>
      <c r="D349" s="82"/>
      <c r="E349" s="203"/>
      <c r="F349" s="202"/>
      <c r="G349" s="88"/>
      <c r="H349" s="194"/>
      <c r="I349" s="72"/>
      <c r="J349" s="72"/>
      <c r="K349" s="80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 spans="1:26" ht="15.75" customHeight="1">
      <c r="A350" s="80"/>
      <c r="B350" s="72"/>
      <c r="C350" s="72"/>
      <c r="D350" s="82"/>
      <c r="E350" s="203"/>
      <c r="F350" s="202"/>
      <c r="G350" s="88"/>
      <c r="H350" s="194"/>
      <c r="I350" s="72"/>
      <c r="J350" s="72"/>
      <c r="K350" s="80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 spans="1:26" ht="15.75" customHeight="1">
      <c r="A351" s="80"/>
      <c r="B351" s="72"/>
      <c r="C351" s="72"/>
      <c r="D351" s="82"/>
      <c r="E351" s="203"/>
      <c r="F351" s="202"/>
      <c r="G351" s="88"/>
      <c r="H351" s="194"/>
      <c r="I351" s="72"/>
      <c r="J351" s="72"/>
      <c r="K351" s="80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 spans="1:26" ht="15.75" customHeight="1">
      <c r="A352" s="80"/>
      <c r="B352" s="72"/>
      <c r="C352" s="72"/>
      <c r="D352" s="82"/>
      <c r="E352" s="203"/>
      <c r="F352" s="202"/>
      <c r="G352" s="88"/>
      <c r="H352" s="194"/>
      <c r="I352" s="72"/>
      <c r="J352" s="72"/>
      <c r="K352" s="80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 spans="1:26" ht="15.75" customHeight="1">
      <c r="A353" s="80"/>
      <c r="B353" s="72"/>
      <c r="C353" s="72"/>
      <c r="D353" s="82"/>
      <c r="E353" s="203"/>
      <c r="F353" s="202"/>
      <c r="G353" s="88"/>
      <c r="H353" s="194"/>
      <c r="I353" s="72"/>
      <c r="J353" s="72"/>
      <c r="K353" s="80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 spans="1:26" ht="15.75" customHeight="1">
      <c r="A354" s="80"/>
      <c r="B354" s="72"/>
      <c r="C354" s="72"/>
      <c r="D354" s="82"/>
      <c r="E354" s="203"/>
      <c r="F354" s="202"/>
      <c r="G354" s="88"/>
      <c r="H354" s="194"/>
      <c r="I354" s="72"/>
      <c r="J354" s="72"/>
      <c r="K354" s="80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 spans="1:26" ht="15.75" customHeight="1">
      <c r="A355" s="80"/>
      <c r="B355" s="72"/>
      <c r="C355" s="72"/>
      <c r="D355" s="82"/>
      <c r="E355" s="203"/>
      <c r="F355" s="202"/>
      <c r="G355" s="88"/>
      <c r="H355" s="194"/>
      <c r="I355" s="72"/>
      <c r="J355" s="72"/>
      <c r="K355" s="80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 spans="1:26" ht="15.75" customHeight="1">
      <c r="A356" s="80"/>
      <c r="B356" s="72"/>
      <c r="C356" s="72"/>
      <c r="D356" s="82"/>
      <c r="E356" s="203"/>
      <c r="F356" s="202"/>
      <c r="G356" s="88"/>
      <c r="H356" s="194"/>
      <c r="I356" s="72"/>
      <c r="J356" s="72"/>
      <c r="K356" s="80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 spans="1:26" ht="15.75" customHeight="1">
      <c r="A357" s="80"/>
      <c r="B357" s="72"/>
      <c r="C357" s="72"/>
      <c r="D357" s="82"/>
      <c r="E357" s="203"/>
      <c r="F357" s="202"/>
      <c r="G357" s="88"/>
      <c r="H357" s="194"/>
      <c r="I357" s="72"/>
      <c r="J357" s="72"/>
      <c r="K357" s="80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 spans="1:26" ht="15.75" customHeight="1">
      <c r="A358" s="80"/>
      <c r="B358" s="72"/>
      <c r="C358" s="72"/>
      <c r="D358" s="82"/>
      <c r="E358" s="203"/>
      <c r="F358" s="202"/>
      <c r="G358" s="88"/>
      <c r="H358" s="194"/>
      <c r="I358" s="72"/>
      <c r="J358" s="72"/>
      <c r="K358" s="80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 spans="1:26" ht="15.75" customHeight="1">
      <c r="A359" s="80"/>
      <c r="B359" s="72"/>
      <c r="C359" s="72"/>
      <c r="D359" s="82"/>
      <c r="E359" s="203"/>
      <c r="F359" s="202"/>
      <c r="G359" s="88"/>
      <c r="H359" s="194"/>
      <c r="I359" s="72"/>
      <c r="J359" s="72"/>
      <c r="K359" s="80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 spans="1:26" ht="15.75" customHeight="1">
      <c r="A360" s="80"/>
      <c r="B360" s="72"/>
      <c r="C360" s="72"/>
      <c r="D360" s="82"/>
      <c r="E360" s="203"/>
      <c r="F360" s="202"/>
      <c r="G360" s="88"/>
      <c r="H360" s="194"/>
      <c r="I360" s="72"/>
      <c r="J360" s="72"/>
      <c r="K360" s="80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 spans="1:26" ht="15.75" customHeight="1">
      <c r="A361" s="80"/>
      <c r="B361" s="72"/>
      <c r="C361" s="72"/>
      <c r="D361" s="82"/>
      <c r="E361" s="203"/>
      <c r="F361" s="202"/>
      <c r="G361" s="88"/>
      <c r="H361" s="194"/>
      <c r="I361" s="72"/>
      <c r="J361" s="72"/>
      <c r="K361" s="80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 spans="1:26" ht="15.75" customHeight="1">
      <c r="A362" s="80"/>
      <c r="B362" s="72"/>
      <c r="C362" s="72"/>
      <c r="D362" s="82"/>
      <c r="E362" s="203"/>
      <c r="F362" s="202"/>
      <c r="G362" s="88"/>
      <c r="H362" s="194"/>
      <c r="I362" s="72"/>
      <c r="J362" s="72"/>
      <c r="K362" s="80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 spans="1:26" ht="15.75" customHeight="1">
      <c r="A363" s="80"/>
      <c r="B363" s="72"/>
      <c r="C363" s="72"/>
      <c r="D363" s="82"/>
      <c r="E363" s="203"/>
      <c r="F363" s="202"/>
      <c r="G363" s="88"/>
      <c r="H363" s="194"/>
      <c r="I363" s="72"/>
      <c r="J363" s="72"/>
      <c r="K363" s="80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 spans="1:26" ht="15.75" customHeight="1">
      <c r="A364" s="80"/>
      <c r="B364" s="72"/>
      <c r="C364" s="72"/>
      <c r="D364" s="82"/>
      <c r="E364" s="203"/>
      <c r="F364" s="202"/>
      <c r="G364" s="88"/>
      <c r="H364" s="194"/>
      <c r="I364" s="72"/>
      <c r="J364" s="72"/>
      <c r="K364" s="80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 spans="1:26" ht="15.75" customHeight="1">
      <c r="A365" s="80"/>
      <c r="B365" s="72"/>
      <c r="C365" s="72"/>
      <c r="D365" s="82"/>
      <c r="E365" s="203"/>
      <c r="F365" s="202"/>
      <c r="G365" s="88"/>
      <c r="H365" s="194"/>
      <c r="I365" s="72"/>
      <c r="J365" s="72"/>
      <c r="K365" s="80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 spans="1:26" ht="15.75" customHeight="1">
      <c r="A366" s="80"/>
      <c r="B366" s="72"/>
      <c r="C366" s="72"/>
      <c r="D366" s="82"/>
      <c r="E366" s="203"/>
      <c r="F366" s="202"/>
      <c r="G366" s="88"/>
      <c r="H366" s="194"/>
      <c r="I366" s="72"/>
      <c r="J366" s="72"/>
      <c r="K366" s="80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 spans="1:26" ht="15.75" customHeight="1">
      <c r="A367" s="80"/>
      <c r="B367" s="72"/>
      <c r="C367" s="72"/>
      <c r="D367" s="82"/>
      <c r="E367" s="203"/>
      <c r="F367" s="202"/>
      <c r="G367" s="88"/>
      <c r="H367" s="194"/>
      <c r="I367" s="72"/>
      <c r="J367" s="72"/>
      <c r="K367" s="80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 spans="1:26" ht="15.75" customHeight="1">
      <c r="A368" s="80"/>
      <c r="B368" s="72"/>
      <c r="C368" s="72"/>
      <c r="D368" s="82"/>
      <c r="E368" s="203"/>
      <c r="F368" s="202"/>
      <c r="G368" s="88"/>
      <c r="H368" s="194"/>
      <c r="I368" s="72"/>
      <c r="J368" s="72"/>
      <c r="K368" s="80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 spans="1:26" ht="15.75" customHeight="1">
      <c r="A369" s="80"/>
      <c r="B369" s="72"/>
      <c r="C369" s="72"/>
      <c r="D369" s="82"/>
      <c r="E369" s="203"/>
      <c r="F369" s="202"/>
      <c r="G369" s="88"/>
      <c r="H369" s="194"/>
      <c r="I369" s="72"/>
      <c r="J369" s="72"/>
      <c r="K369" s="80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 spans="1:26" ht="15.75" customHeight="1">
      <c r="A370" s="80"/>
      <c r="B370" s="72"/>
      <c r="C370" s="72"/>
      <c r="D370" s="82"/>
      <c r="E370" s="203"/>
      <c r="F370" s="202"/>
      <c r="G370" s="88"/>
      <c r="H370" s="194"/>
      <c r="I370" s="72"/>
      <c r="J370" s="72"/>
      <c r="K370" s="80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 spans="1:26" ht="15.75" customHeight="1">
      <c r="A371" s="80"/>
      <c r="B371" s="72"/>
      <c r="C371" s="72"/>
      <c r="D371" s="82"/>
      <c r="E371" s="203"/>
      <c r="F371" s="202"/>
      <c r="G371" s="88"/>
      <c r="H371" s="194"/>
      <c r="I371" s="72"/>
      <c r="J371" s="72"/>
      <c r="K371" s="80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 spans="1:26" ht="15.75" customHeight="1">
      <c r="A372" s="80"/>
      <c r="B372" s="72"/>
      <c r="C372" s="72"/>
      <c r="D372" s="82"/>
      <c r="E372" s="203"/>
      <c r="F372" s="202"/>
      <c r="G372" s="88"/>
      <c r="H372" s="194"/>
      <c r="I372" s="72"/>
      <c r="J372" s="72"/>
      <c r="K372" s="80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 spans="1:26" ht="15.75" customHeight="1">
      <c r="A373" s="80"/>
      <c r="B373" s="72"/>
      <c r="C373" s="72"/>
      <c r="D373" s="82"/>
      <c r="E373" s="203"/>
      <c r="F373" s="202"/>
      <c r="G373" s="88"/>
      <c r="H373" s="194"/>
      <c r="I373" s="72"/>
      <c r="J373" s="72"/>
      <c r="K373" s="80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 spans="1:26" ht="15.75" customHeight="1">
      <c r="A374" s="80"/>
      <c r="B374" s="72"/>
      <c r="C374" s="72"/>
      <c r="D374" s="82"/>
      <c r="E374" s="203"/>
      <c r="F374" s="202"/>
      <c r="G374" s="88"/>
      <c r="H374" s="194"/>
      <c r="I374" s="72"/>
      <c r="J374" s="72"/>
      <c r="K374" s="80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 spans="1:26" ht="15.75" customHeight="1">
      <c r="A375" s="80"/>
      <c r="B375" s="72"/>
      <c r="C375" s="72"/>
      <c r="D375" s="82"/>
      <c r="E375" s="203"/>
      <c r="F375" s="202"/>
      <c r="G375" s="88"/>
      <c r="H375" s="194"/>
      <c r="I375" s="72"/>
      <c r="J375" s="72"/>
      <c r="K375" s="80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 spans="1:26" ht="15.75" customHeight="1">
      <c r="A376" s="80"/>
      <c r="B376" s="72"/>
      <c r="C376" s="72"/>
      <c r="D376" s="82"/>
      <c r="E376" s="203"/>
      <c r="F376" s="202"/>
      <c r="G376" s="88"/>
      <c r="H376" s="194"/>
      <c r="I376" s="72"/>
      <c r="J376" s="72"/>
      <c r="K376" s="80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 spans="1:26" ht="15.75" customHeight="1">
      <c r="A377" s="80"/>
      <c r="B377" s="72"/>
      <c r="C377" s="72"/>
      <c r="D377" s="82"/>
      <c r="E377" s="203"/>
      <c r="F377" s="202"/>
      <c r="G377" s="88"/>
      <c r="H377" s="194"/>
      <c r="I377" s="72"/>
      <c r="J377" s="72"/>
      <c r="K377" s="80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 spans="1:26" ht="15.75" customHeight="1">
      <c r="A378" s="80"/>
      <c r="B378" s="72"/>
      <c r="C378" s="72"/>
      <c r="D378" s="82"/>
      <c r="E378" s="203"/>
      <c r="F378" s="202"/>
      <c r="G378" s="88"/>
      <c r="H378" s="194"/>
      <c r="I378" s="72"/>
      <c r="J378" s="72"/>
      <c r="K378" s="80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 spans="1:26" ht="15.75" customHeight="1">
      <c r="A379" s="80"/>
      <c r="B379" s="72"/>
      <c r="C379" s="72"/>
      <c r="D379" s="82"/>
      <c r="E379" s="203"/>
      <c r="F379" s="202"/>
      <c r="G379" s="88"/>
      <c r="H379" s="194"/>
      <c r="I379" s="72"/>
      <c r="J379" s="72"/>
      <c r="K379" s="80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 spans="1:26" ht="15.75" customHeight="1">
      <c r="A380" s="80"/>
      <c r="B380" s="72"/>
      <c r="C380" s="72"/>
      <c r="D380" s="82"/>
      <c r="E380" s="203"/>
      <c r="F380" s="202"/>
      <c r="G380" s="88"/>
      <c r="H380" s="194"/>
      <c r="I380" s="72"/>
      <c r="J380" s="72"/>
      <c r="K380" s="80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 spans="1:26" ht="15.75" customHeight="1">
      <c r="A381" s="80"/>
      <c r="B381" s="72"/>
      <c r="C381" s="72"/>
      <c r="D381" s="82"/>
      <c r="E381" s="203"/>
      <c r="F381" s="202"/>
      <c r="G381" s="88"/>
      <c r="H381" s="194"/>
      <c r="I381" s="72"/>
      <c r="J381" s="72"/>
      <c r="K381" s="80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 spans="1:26" ht="15.75" customHeight="1">
      <c r="A382" s="80"/>
      <c r="B382" s="72"/>
      <c r="C382" s="72"/>
      <c r="D382" s="82"/>
      <c r="E382" s="203"/>
      <c r="F382" s="202"/>
      <c r="G382" s="88"/>
      <c r="H382" s="194"/>
      <c r="I382" s="72"/>
      <c r="J382" s="72"/>
      <c r="K382" s="80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 spans="1:26" ht="15.75" customHeight="1">
      <c r="A383" s="80"/>
      <c r="B383" s="72"/>
      <c r="C383" s="72"/>
      <c r="D383" s="82"/>
      <c r="E383" s="203"/>
      <c r="F383" s="202"/>
      <c r="G383" s="88"/>
      <c r="H383" s="194"/>
      <c r="I383" s="72"/>
      <c r="J383" s="72"/>
      <c r="K383" s="80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 spans="1:26" ht="15.75" customHeight="1">
      <c r="A384" s="80"/>
      <c r="B384" s="72"/>
      <c r="C384" s="72"/>
      <c r="D384" s="82"/>
      <c r="E384" s="203"/>
      <c r="F384" s="202"/>
      <c r="G384" s="88"/>
      <c r="H384" s="194"/>
      <c r="I384" s="72"/>
      <c r="J384" s="72"/>
      <c r="K384" s="80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 spans="1:26" ht="15.75" customHeight="1">
      <c r="A385" s="80"/>
      <c r="B385" s="72"/>
      <c r="C385" s="72"/>
      <c r="D385" s="82"/>
      <c r="E385" s="203"/>
      <c r="F385" s="202"/>
      <c r="G385" s="88"/>
      <c r="H385" s="194"/>
      <c r="I385" s="72"/>
      <c r="J385" s="72"/>
      <c r="K385" s="80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 spans="1:26" ht="15.75" customHeight="1">
      <c r="A386" s="80"/>
      <c r="B386" s="72"/>
      <c r="C386" s="72"/>
      <c r="D386" s="82"/>
      <c r="E386" s="203"/>
      <c r="F386" s="202"/>
      <c r="G386" s="88"/>
      <c r="H386" s="194"/>
      <c r="I386" s="72"/>
      <c r="J386" s="72"/>
      <c r="K386" s="80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 spans="1:26" ht="15.75" customHeight="1">
      <c r="A387" s="80"/>
      <c r="B387" s="72"/>
      <c r="C387" s="72"/>
      <c r="D387" s="82"/>
      <c r="E387" s="203"/>
      <c r="F387" s="202"/>
      <c r="G387" s="88"/>
      <c r="H387" s="194"/>
      <c r="I387" s="72"/>
      <c r="J387" s="72"/>
      <c r="K387" s="80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 spans="1:26" ht="15.75" customHeight="1">
      <c r="A388" s="80"/>
      <c r="B388" s="72"/>
      <c r="C388" s="72"/>
      <c r="D388" s="82"/>
      <c r="E388" s="203"/>
      <c r="F388" s="202"/>
      <c r="G388" s="88"/>
      <c r="H388" s="194"/>
      <c r="I388" s="72"/>
      <c r="J388" s="72"/>
      <c r="K388" s="80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 spans="1:26" ht="15.75" customHeight="1">
      <c r="A389" s="80"/>
      <c r="B389" s="72"/>
      <c r="C389" s="72"/>
      <c r="D389" s="82"/>
      <c r="E389" s="203"/>
      <c r="F389" s="202"/>
      <c r="G389" s="88"/>
      <c r="H389" s="194"/>
      <c r="I389" s="72"/>
      <c r="J389" s="72"/>
      <c r="K389" s="80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 spans="1:26" ht="15.75" customHeight="1">
      <c r="A390" s="80"/>
      <c r="B390" s="72"/>
      <c r="C390" s="72"/>
      <c r="D390" s="82"/>
      <c r="E390" s="203"/>
      <c r="F390" s="202"/>
      <c r="G390" s="88"/>
      <c r="H390" s="194"/>
      <c r="I390" s="72"/>
      <c r="J390" s="72"/>
      <c r="K390" s="80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 spans="1:26" ht="15.75" customHeight="1">
      <c r="A391" s="80"/>
      <c r="B391" s="72"/>
      <c r="C391" s="72"/>
      <c r="D391" s="82"/>
      <c r="E391" s="203"/>
      <c r="F391" s="202"/>
      <c r="G391" s="88"/>
      <c r="H391" s="194"/>
      <c r="I391" s="72"/>
      <c r="J391" s="72"/>
      <c r="K391" s="80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 spans="1:26" ht="15.75" customHeight="1">
      <c r="A392" s="80"/>
      <c r="B392" s="72"/>
      <c r="C392" s="72"/>
      <c r="D392" s="82"/>
      <c r="E392" s="203"/>
      <c r="F392" s="202"/>
      <c r="G392" s="88"/>
      <c r="H392" s="194"/>
      <c r="I392" s="72"/>
      <c r="J392" s="72"/>
      <c r="K392" s="80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 spans="1:26" ht="15.75" customHeight="1">
      <c r="A393" s="80"/>
      <c r="B393" s="72"/>
      <c r="C393" s="72"/>
      <c r="D393" s="82"/>
      <c r="E393" s="203"/>
      <c r="F393" s="202"/>
      <c r="G393" s="88"/>
      <c r="H393" s="194"/>
      <c r="I393" s="72"/>
      <c r="J393" s="72"/>
      <c r="K393" s="80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 spans="1:26" ht="15.75" customHeight="1">
      <c r="A394" s="80"/>
      <c r="B394" s="72"/>
      <c r="C394" s="72"/>
      <c r="D394" s="82"/>
      <c r="E394" s="203"/>
      <c r="F394" s="202"/>
      <c r="G394" s="88"/>
      <c r="H394" s="194"/>
      <c r="I394" s="72"/>
      <c r="J394" s="72"/>
      <c r="K394" s="80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 spans="1:26" ht="15.75" customHeight="1">
      <c r="A395" s="80"/>
      <c r="B395" s="72"/>
      <c r="C395" s="72"/>
      <c r="D395" s="82"/>
      <c r="E395" s="203"/>
      <c r="F395" s="202"/>
      <c r="G395" s="88"/>
      <c r="H395" s="194"/>
      <c r="I395" s="72"/>
      <c r="J395" s="72"/>
      <c r="K395" s="80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 spans="1:26" ht="15.75" customHeight="1">
      <c r="A396" s="80"/>
      <c r="B396" s="72"/>
      <c r="C396" s="72"/>
      <c r="D396" s="82"/>
      <c r="E396" s="203"/>
      <c r="F396" s="202"/>
      <c r="G396" s="88"/>
      <c r="H396" s="194"/>
      <c r="I396" s="72"/>
      <c r="J396" s="72"/>
      <c r="K396" s="80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 spans="1:26" ht="15.75" customHeight="1">
      <c r="A397" s="80"/>
      <c r="B397" s="72"/>
      <c r="C397" s="72"/>
      <c r="D397" s="82"/>
      <c r="E397" s="203"/>
      <c r="F397" s="202"/>
      <c r="G397" s="88"/>
      <c r="H397" s="194"/>
      <c r="I397" s="72"/>
      <c r="J397" s="72"/>
      <c r="K397" s="80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ht="15.75" customHeight="1">
      <c r="A398" s="80"/>
      <c r="B398" s="72"/>
      <c r="C398" s="72"/>
      <c r="D398" s="82"/>
      <c r="E398" s="203"/>
      <c r="F398" s="202"/>
      <c r="G398" s="88"/>
      <c r="H398" s="194"/>
      <c r="I398" s="72"/>
      <c r="J398" s="72"/>
      <c r="K398" s="80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 spans="1:26" ht="15.75" customHeight="1">
      <c r="A399" s="80"/>
      <c r="B399" s="72"/>
      <c r="C399" s="72"/>
      <c r="D399" s="82"/>
      <c r="E399" s="203"/>
      <c r="F399" s="202"/>
      <c r="G399" s="88"/>
      <c r="H399" s="194"/>
      <c r="I399" s="72"/>
      <c r="J399" s="72"/>
      <c r="K399" s="80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 spans="1:26" ht="15.75" customHeight="1">
      <c r="A400" s="80"/>
      <c r="B400" s="72"/>
      <c r="C400" s="72"/>
      <c r="D400" s="82"/>
      <c r="E400" s="203"/>
      <c r="F400" s="202"/>
      <c r="G400" s="88"/>
      <c r="H400" s="194"/>
      <c r="I400" s="72"/>
      <c r="J400" s="72"/>
      <c r="K400" s="80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 spans="1:26" ht="15.75" customHeight="1">
      <c r="A401" s="80"/>
      <c r="B401" s="72"/>
      <c r="C401" s="72"/>
      <c r="D401" s="82"/>
      <c r="E401" s="203"/>
      <c r="F401" s="202"/>
      <c r="G401" s="88"/>
      <c r="H401" s="194"/>
      <c r="I401" s="72"/>
      <c r="J401" s="72"/>
      <c r="K401" s="80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 spans="1:26" ht="15.75" customHeight="1">
      <c r="A402" s="80"/>
      <c r="B402" s="72"/>
      <c r="C402" s="72"/>
      <c r="D402" s="82"/>
      <c r="E402" s="203"/>
      <c r="F402" s="202"/>
      <c r="G402" s="88"/>
      <c r="H402" s="194"/>
      <c r="I402" s="72"/>
      <c r="J402" s="72"/>
      <c r="K402" s="80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 spans="1:26" ht="15.75" customHeight="1">
      <c r="A403" s="80"/>
      <c r="B403" s="72"/>
      <c r="C403" s="72"/>
      <c r="D403" s="82"/>
      <c r="E403" s="203"/>
      <c r="F403" s="202"/>
      <c r="G403" s="88"/>
      <c r="H403" s="194"/>
      <c r="I403" s="72"/>
      <c r="J403" s="72"/>
      <c r="K403" s="80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 spans="1:26" ht="15.75" customHeight="1">
      <c r="A404" s="80"/>
      <c r="B404" s="72"/>
      <c r="C404" s="72"/>
      <c r="D404" s="82"/>
      <c r="E404" s="203"/>
      <c r="F404" s="202"/>
      <c r="G404" s="88"/>
      <c r="H404" s="194"/>
      <c r="I404" s="72"/>
      <c r="J404" s="72"/>
      <c r="K404" s="80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 spans="1:26" ht="15.75" customHeight="1">
      <c r="A405" s="80"/>
      <c r="B405" s="72"/>
      <c r="C405" s="72"/>
      <c r="D405" s="82"/>
      <c r="E405" s="203"/>
      <c r="F405" s="202"/>
      <c r="G405" s="88"/>
      <c r="H405" s="194"/>
      <c r="I405" s="72"/>
      <c r="J405" s="72"/>
      <c r="K405" s="80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 spans="1:26" ht="15.75" customHeight="1">
      <c r="A406" s="80"/>
      <c r="B406" s="72"/>
      <c r="C406" s="72"/>
      <c r="D406" s="82"/>
      <c r="E406" s="203"/>
      <c r="F406" s="202"/>
      <c r="G406" s="88"/>
      <c r="H406" s="194"/>
      <c r="I406" s="72"/>
      <c r="J406" s="72"/>
      <c r="K406" s="80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 spans="1:26" ht="15.75" customHeight="1">
      <c r="A407" s="80"/>
      <c r="B407" s="72"/>
      <c r="C407" s="72"/>
      <c r="D407" s="82"/>
      <c r="E407" s="203"/>
      <c r="F407" s="202"/>
      <c r="G407" s="88"/>
      <c r="H407" s="194"/>
      <c r="I407" s="72"/>
      <c r="J407" s="72"/>
      <c r="K407" s="80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 spans="1:26" ht="15.75" customHeight="1">
      <c r="A408" s="80"/>
      <c r="B408" s="72"/>
      <c r="C408" s="72"/>
      <c r="D408" s="82"/>
      <c r="E408" s="203"/>
      <c r="F408" s="202"/>
      <c r="G408" s="88"/>
      <c r="H408" s="194"/>
      <c r="I408" s="72"/>
      <c r="J408" s="72"/>
      <c r="K408" s="80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ht="15.75" customHeight="1">
      <c r="A409" s="80"/>
      <c r="B409" s="72"/>
      <c r="C409" s="72"/>
      <c r="D409" s="82"/>
      <c r="E409" s="203"/>
      <c r="F409" s="202"/>
      <c r="G409" s="88"/>
      <c r="H409" s="194"/>
      <c r="I409" s="72"/>
      <c r="J409" s="72"/>
      <c r="K409" s="80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ht="15.75" customHeight="1">
      <c r="A410" s="80"/>
      <c r="B410" s="72"/>
      <c r="C410" s="72"/>
      <c r="D410" s="82"/>
      <c r="E410" s="203"/>
      <c r="F410" s="202"/>
      <c r="G410" s="88"/>
      <c r="H410" s="194"/>
      <c r="I410" s="72"/>
      <c r="J410" s="72"/>
      <c r="K410" s="80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 spans="1:26" ht="15.75" customHeight="1">
      <c r="A411" s="80"/>
      <c r="B411" s="72"/>
      <c r="C411" s="72"/>
      <c r="D411" s="82"/>
      <c r="E411" s="203"/>
      <c r="F411" s="202"/>
      <c r="G411" s="88"/>
      <c r="H411" s="194"/>
      <c r="I411" s="72"/>
      <c r="J411" s="72"/>
      <c r="K411" s="80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 spans="1:26" ht="15.75" customHeight="1">
      <c r="A412" s="80"/>
      <c r="B412" s="72"/>
      <c r="C412" s="72"/>
      <c r="D412" s="82"/>
      <c r="E412" s="203"/>
      <c r="F412" s="202"/>
      <c r="G412" s="88"/>
      <c r="H412" s="194"/>
      <c r="I412" s="72"/>
      <c r="J412" s="72"/>
      <c r="K412" s="80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 spans="1:26" ht="15.75" customHeight="1">
      <c r="A413" s="80"/>
      <c r="B413" s="72"/>
      <c r="C413" s="72"/>
      <c r="D413" s="82"/>
      <c r="E413" s="203"/>
      <c r="F413" s="202"/>
      <c r="G413" s="88"/>
      <c r="H413" s="194"/>
      <c r="I413" s="72"/>
      <c r="J413" s="72"/>
      <c r="K413" s="80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 spans="1:26" ht="15.75" customHeight="1">
      <c r="A414" s="80"/>
      <c r="B414" s="72"/>
      <c r="C414" s="72"/>
      <c r="D414" s="82"/>
      <c r="E414" s="203"/>
      <c r="F414" s="202"/>
      <c r="G414" s="88"/>
      <c r="H414" s="194"/>
      <c r="I414" s="72"/>
      <c r="J414" s="72"/>
      <c r="K414" s="80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 spans="1:26" ht="15.75" customHeight="1">
      <c r="A415" s="80"/>
      <c r="B415" s="72"/>
      <c r="C415" s="72"/>
      <c r="D415" s="82"/>
      <c r="E415" s="203"/>
      <c r="F415" s="202"/>
      <c r="G415" s="88"/>
      <c r="H415" s="194"/>
      <c r="I415" s="72"/>
      <c r="J415" s="72"/>
      <c r="K415" s="80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 spans="1:26" ht="15.75" customHeight="1">
      <c r="A416" s="80"/>
      <c r="B416" s="72"/>
      <c r="C416" s="72"/>
      <c r="D416" s="82"/>
      <c r="E416" s="203"/>
      <c r="F416" s="202"/>
      <c r="G416" s="88"/>
      <c r="H416" s="194"/>
      <c r="I416" s="72"/>
      <c r="J416" s="72"/>
      <c r="K416" s="80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 spans="1:26" ht="15.75" customHeight="1">
      <c r="A417" s="80"/>
      <c r="B417" s="72"/>
      <c r="C417" s="72"/>
      <c r="D417" s="82"/>
      <c r="E417" s="203"/>
      <c r="F417" s="202"/>
      <c r="G417" s="88"/>
      <c r="H417" s="194"/>
      <c r="I417" s="72"/>
      <c r="J417" s="72"/>
      <c r="K417" s="80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 spans="1:26" ht="15.75" customHeight="1">
      <c r="A418" s="80"/>
      <c r="B418" s="72"/>
      <c r="C418" s="72"/>
      <c r="D418" s="82"/>
      <c r="E418" s="203"/>
      <c r="F418" s="202"/>
      <c r="G418" s="88"/>
      <c r="H418" s="194"/>
      <c r="I418" s="72"/>
      <c r="J418" s="72"/>
      <c r="K418" s="80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 spans="1:26" ht="15.75" customHeight="1">
      <c r="A419" s="80"/>
      <c r="B419" s="72"/>
      <c r="C419" s="72"/>
      <c r="D419" s="82"/>
      <c r="E419" s="203"/>
      <c r="F419" s="202"/>
      <c r="G419" s="88"/>
      <c r="H419" s="194"/>
      <c r="I419" s="72"/>
      <c r="J419" s="72"/>
      <c r="K419" s="80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 spans="1:26" ht="15.75" customHeight="1">
      <c r="A420" s="80"/>
      <c r="B420" s="72"/>
      <c r="C420" s="72"/>
      <c r="D420" s="82"/>
      <c r="E420" s="203"/>
      <c r="F420" s="202"/>
      <c r="G420" s="88"/>
      <c r="H420" s="194"/>
      <c r="I420" s="72"/>
      <c r="J420" s="72"/>
      <c r="K420" s="80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 spans="1:26" ht="15.75" customHeight="1">
      <c r="A421" s="80"/>
      <c r="B421" s="72"/>
      <c r="C421" s="72"/>
      <c r="D421" s="82"/>
      <c r="E421" s="203"/>
      <c r="F421" s="202"/>
      <c r="G421" s="88"/>
      <c r="H421" s="194"/>
      <c r="I421" s="72"/>
      <c r="J421" s="72"/>
      <c r="K421" s="80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 spans="1:26" ht="15.75" customHeight="1">
      <c r="A422" s="80"/>
      <c r="B422" s="72"/>
      <c r="C422" s="72"/>
      <c r="D422" s="82"/>
      <c r="E422" s="203"/>
      <c r="F422" s="202"/>
      <c r="G422" s="88"/>
      <c r="H422" s="194"/>
      <c r="I422" s="72"/>
      <c r="J422" s="72"/>
      <c r="K422" s="80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 spans="1:26" ht="15.75" customHeight="1">
      <c r="A423" s="80"/>
      <c r="B423" s="72"/>
      <c r="C423" s="72"/>
      <c r="D423" s="82"/>
      <c r="E423" s="203"/>
      <c r="F423" s="202"/>
      <c r="G423" s="88"/>
      <c r="H423" s="194"/>
      <c r="I423" s="72"/>
      <c r="J423" s="72"/>
      <c r="K423" s="80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 spans="1:26" ht="15.75" customHeight="1">
      <c r="A424" s="80"/>
      <c r="B424" s="72"/>
      <c r="C424" s="72"/>
      <c r="D424" s="82"/>
      <c r="E424" s="203"/>
      <c r="F424" s="202"/>
      <c r="G424" s="88"/>
      <c r="H424" s="194"/>
      <c r="I424" s="72"/>
      <c r="J424" s="72"/>
      <c r="K424" s="80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 spans="1:26" ht="15.75" customHeight="1">
      <c r="A425" s="80"/>
      <c r="B425" s="72"/>
      <c r="C425" s="72"/>
      <c r="D425" s="82"/>
      <c r="E425" s="203"/>
      <c r="F425" s="202"/>
      <c r="G425" s="88"/>
      <c r="H425" s="194"/>
      <c r="I425" s="72"/>
      <c r="J425" s="72"/>
      <c r="K425" s="80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 spans="1:26" ht="15.75" customHeight="1">
      <c r="A426" s="80"/>
      <c r="B426" s="72"/>
      <c r="C426" s="72"/>
      <c r="D426" s="82"/>
      <c r="E426" s="203"/>
      <c r="F426" s="202"/>
      <c r="G426" s="88"/>
      <c r="H426" s="194"/>
      <c r="I426" s="72"/>
      <c r="J426" s="72"/>
      <c r="K426" s="80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 spans="1:26" ht="15.75" customHeight="1">
      <c r="A427" s="80"/>
      <c r="B427" s="72"/>
      <c r="C427" s="72"/>
      <c r="D427" s="82"/>
      <c r="E427" s="203"/>
      <c r="F427" s="202"/>
      <c r="G427" s="88"/>
      <c r="H427" s="194"/>
      <c r="I427" s="72"/>
      <c r="J427" s="72"/>
      <c r="K427" s="80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 spans="1:26" ht="15.75" customHeight="1">
      <c r="A428" s="80"/>
      <c r="B428" s="72"/>
      <c r="C428" s="72"/>
      <c r="D428" s="82"/>
      <c r="E428" s="203"/>
      <c r="F428" s="202"/>
      <c r="G428" s="88"/>
      <c r="H428" s="194"/>
      <c r="I428" s="72"/>
      <c r="J428" s="72"/>
      <c r="K428" s="80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 spans="1:26" ht="15.75" customHeight="1">
      <c r="A429" s="80"/>
      <c r="B429" s="72"/>
      <c r="C429" s="72"/>
      <c r="D429" s="82"/>
      <c r="E429" s="203"/>
      <c r="F429" s="202"/>
      <c r="G429" s="88"/>
      <c r="H429" s="194"/>
      <c r="I429" s="72"/>
      <c r="J429" s="72"/>
      <c r="K429" s="80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 spans="1:26" ht="15.75" customHeight="1">
      <c r="A430" s="80"/>
      <c r="B430" s="72"/>
      <c r="C430" s="72"/>
      <c r="D430" s="82"/>
      <c r="E430" s="203"/>
      <c r="F430" s="202"/>
      <c r="G430" s="88"/>
      <c r="H430" s="194"/>
      <c r="I430" s="72"/>
      <c r="J430" s="72"/>
      <c r="K430" s="80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 spans="1:26" ht="15.75" customHeight="1">
      <c r="A431" s="80"/>
      <c r="B431" s="72"/>
      <c r="C431" s="72"/>
      <c r="D431" s="82"/>
      <c r="E431" s="203"/>
      <c r="F431" s="202"/>
      <c r="G431" s="88"/>
      <c r="H431" s="194"/>
      <c r="I431" s="72"/>
      <c r="J431" s="72"/>
      <c r="K431" s="80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 spans="1:26" ht="15.75" customHeight="1">
      <c r="A432" s="80"/>
      <c r="B432" s="72"/>
      <c r="C432" s="72"/>
      <c r="D432" s="82"/>
      <c r="E432" s="203"/>
      <c r="F432" s="202"/>
      <c r="G432" s="88"/>
      <c r="H432" s="194"/>
      <c r="I432" s="72"/>
      <c r="J432" s="72"/>
      <c r="K432" s="80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 spans="1:26" ht="15.75" customHeight="1">
      <c r="A433" s="80"/>
      <c r="B433" s="72"/>
      <c r="C433" s="72"/>
      <c r="D433" s="82"/>
      <c r="E433" s="203"/>
      <c r="F433" s="202"/>
      <c r="G433" s="88"/>
      <c r="H433" s="194"/>
      <c r="I433" s="72"/>
      <c r="J433" s="72"/>
      <c r="K433" s="80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 spans="1:26" ht="15.75" customHeight="1">
      <c r="A434" s="80"/>
      <c r="B434" s="72"/>
      <c r="C434" s="72"/>
      <c r="D434" s="82"/>
      <c r="E434" s="203"/>
      <c r="F434" s="202"/>
      <c r="G434" s="88"/>
      <c r="H434" s="194"/>
      <c r="I434" s="72"/>
      <c r="J434" s="72"/>
      <c r="K434" s="80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 spans="1:26" ht="15.75" customHeight="1">
      <c r="A435" s="80"/>
      <c r="B435" s="72"/>
      <c r="C435" s="72"/>
      <c r="D435" s="82"/>
      <c r="E435" s="203"/>
      <c r="F435" s="202"/>
      <c r="G435" s="88"/>
      <c r="H435" s="194"/>
      <c r="I435" s="72"/>
      <c r="J435" s="72"/>
      <c r="K435" s="80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 spans="1:26" ht="15.75" customHeight="1">
      <c r="A436" s="80"/>
      <c r="B436" s="72"/>
      <c r="C436" s="72"/>
      <c r="D436" s="82"/>
      <c r="E436" s="203"/>
      <c r="F436" s="202"/>
      <c r="G436" s="88"/>
      <c r="H436" s="194"/>
      <c r="I436" s="72"/>
      <c r="J436" s="72"/>
      <c r="K436" s="80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 spans="1:26" ht="15.75" customHeight="1">
      <c r="A437" s="80"/>
      <c r="B437" s="72"/>
      <c r="C437" s="72"/>
      <c r="D437" s="82"/>
      <c r="E437" s="203"/>
      <c r="F437" s="202"/>
      <c r="G437" s="88"/>
      <c r="H437" s="194"/>
      <c r="I437" s="72"/>
      <c r="J437" s="72"/>
      <c r="K437" s="80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 spans="1:26" ht="15.75" customHeight="1">
      <c r="A438" s="80"/>
      <c r="B438" s="72"/>
      <c r="C438" s="72"/>
      <c r="D438" s="82"/>
      <c r="E438" s="203"/>
      <c r="F438" s="202"/>
      <c r="G438" s="88"/>
      <c r="H438" s="194"/>
      <c r="I438" s="72"/>
      <c r="J438" s="72"/>
      <c r="K438" s="80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 spans="1:26" ht="15.75" customHeight="1">
      <c r="A439" s="80"/>
      <c r="B439" s="72"/>
      <c r="C439" s="72"/>
      <c r="D439" s="82"/>
      <c r="E439" s="203"/>
      <c r="F439" s="202"/>
      <c r="G439" s="88"/>
      <c r="H439" s="194"/>
      <c r="I439" s="72"/>
      <c r="J439" s="72"/>
      <c r="K439" s="80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 spans="1:26" ht="15.75" customHeight="1">
      <c r="A440" s="80"/>
      <c r="B440" s="72"/>
      <c r="C440" s="72"/>
      <c r="D440" s="82"/>
      <c r="E440" s="203"/>
      <c r="F440" s="202"/>
      <c r="G440" s="88"/>
      <c r="H440" s="194"/>
      <c r="I440" s="72"/>
      <c r="J440" s="72"/>
      <c r="K440" s="80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 spans="1:26" ht="15.75" customHeight="1">
      <c r="A441" s="80"/>
      <c r="B441" s="72"/>
      <c r="C441" s="72"/>
      <c r="D441" s="82"/>
      <c r="E441" s="203"/>
      <c r="F441" s="202"/>
      <c r="G441" s="88"/>
      <c r="H441" s="194"/>
      <c r="I441" s="72"/>
      <c r="J441" s="72"/>
      <c r="K441" s="80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 spans="1:26" ht="15.75" customHeight="1">
      <c r="A442" s="80"/>
      <c r="B442" s="72"/>
      <c r="C442" s="72"/>
      <c r="D442" s="82"/>
      <c r="E442" s="203"/>
      <c r="F442" s="202"/>
      <c r="G442" s="88"/>
      <c r="H442" s="194"/>
      <c r="I442" s="72"/>
      <c r="J442" s="72"/>
      <c r="K442" s="80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 spans="1:26" ht="15.75" customHeight="1">
      <c r="A443" s="80"/>
      <c r="B443" s="72"/>
      <c r="C443" s="72"/>
      <c r="D443" s="82"/>
      <c r="E443" s="203"/>
      <c r="F443" s="202"/>
      <c r="G443" s="88"/>
      <c r="H443" s="194"/>
      <c r="I443" s="72"/>
      <c r="J443" s="72"/>
      <c r="K443" s="80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 spans="1:26" ht="15.75" customHeight="1">
      <c r="A444" s="80"/>
      <c r="B444" s="72"/>
      <c r="C444" s="72"/>
      <c r="D444" s="82"/>
      <c r="E444" s="203"/>
      <c r="F444" s="202"/>
      <c r="G444" s="88"/>
      <c r="H444" s="194"/>
      <c r="I444" s="72"/>
      <c r="J444" s="72"/>
      <c r="K444" s="80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 spans="1:26" ht="15.75" customHeight="1">
      <c r="A445" s="80"/>
      <c r="B445" s="72"/>
      <c r="C445" s="72"/>
      <c r="D445" s="82"/>
      <c r="E445" s="203"/>
      <c r="F445" s="202"/>
      <c r="G445" s="88"/>
      <c r="H445" s="194"/>
      <c r="I445" s="72"/>
      <c r="J445" s="72"/>
      <c r="K445" s="80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 spans="1:26" ht="15.75" customHeight="1">
      <c r="A446" s="80"/>
      <c r="B446" s="72"/>
      <c r="C446" s="72"/>
      <c r="D446" s="82"/>
      <c r="E446" s="203"/>
      <c r="F446" s="202"/>
      <c r="G446" s="88"/>
      <c r="H446" s="194"/>
      <c r="I446" s="72"/>
      <c r="J446" s="72"/>
      <c r="K446" s="80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 spans="1:26" ht="15.75" customHeight="1">
      <c r="A447" s="80"/>
      <c r="B447" s="72"/>
      <c r="C447" s="72"/>
      <c r="D447" s="82"/>
      <c r="E447" s="203"/>
      <c r="F447" s="202"/>
      <c r="G447" s="88"/>
      <c r="H447" s="194"/>
      <c r="I447" s="72"/>
      <c r="J447" s="72"/>
      <c r="K447" s="80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 spans="1:26" ht="15.75" customHeight="1">
      <c r="A448" s="80"/>
      <c r="B448" s="72"/>
      <c r="C448" s="72"/>
      <c r="D448" s="82"/>
      <c r="E448" s="203"/>
      <c r="F448" s="202"/>
      <c r="G448" s="88"/>
      <c r="H448" s="194"/>
      <c r="I448" s="72"/>
      <c r="J448" s="72"/>
      <c r="K448" s="80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 spans="1:26" ht="15.75" customHeight="1">
      <c r="A449" s="80"/>
      <c r="B449" s="72"/>
      <c r="C449" s="72"/>
      <c r="D449" s="82"/>
      <c r="E449" s="203"/>
      <c r="F449" s="202"/>
      <c r="G449" s="88"/>
      <c r="H449" s="194"/>
      <c r="I449" s="72"/>
      <c r="J449" s="72"/>
      <c r="K449" s="80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 spans="1:26" ht="15.75" customHeight="1">
      <c r="A450" s="80"/>
      <c r="B450" s="72"/>
      <c r="C450" s="72"/>
      <c r="D450" s="82"/>
      <c r="E450" s="203"/>
      <c r="F450" s="202"/>
      <c r="G450" s="88"/>
      <c r="H450" s="194"/>
      <c r="I450" s="72"/>
      <c r="J450" s="72"/>
      <c r="K450" s="80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 spans="1:26" ht="15.75" customHeight="1">
      <c r="A451" s="80"/>
      <c r="B451" s="72"/>
      <c r="C451" s="72"/>
      <c r="D451" s="82"/>
      <c r="E451" s="203"/>
      <c r="F451" s="202"/>
      <c r="G451" s="88"/>
      <c r="H451" s="194"/>
      <c r="I451" s="72"/>
      <c r="J451" s="72"/>
      <c r="K451" s="80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 spans="1:26" ht="15.75" customHeight="1">
      <c r="A452" s="80"/>
      <c r="B452" s="72"/>
      <c r="C452" s="72"/>
      <c r="D452" s="82"/>
      <c r="E452" s="203"/>
      <c r="F452" s="202"/>
      <c r="G452" s="88"/>
      <c r="H452" s="194"/>
      <c r="I452" s="72"/>
      <c r="J452" s="72"/>
      <c r="K452" s="80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 spans="1:26" ht="15.75" customHeight="1">
      <c r="A453" s="80"/>
      <c r="B453" s="72"/>
      <c r="C453" s="72"/>
      <c r="D453" s="82"/>
      <c r="E453" s="203"/>
      <c r="F453" s="202"/>
      <c r="G453" s="88"/>
      <c r="H453" s="194"/>
      <c r="I453" s="72"/>
      <c r="J453" s="72"/>
      <c r="K453" s="80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 spans="1:26" ht="15.75" customHeight="1">
      <c r="A454" s="80"/>
      <c r="B454" s="72"/>
      <c r="C454" s="72"/>
      <c r="D454" s="82"/>
      <c r="E454" s="203"/>
      <c r="F454" s="202"/>
      <c r="G454" s="88"/>
      <c r="H454" s="194"/>
      <c r="I454" s="72"/>
      <c r="J454" s="72"/>
      <c r="K454" s="80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 spans="1:26" ht="15.75" customHeight="1">
      <c r="A455" s="80"/>
      <c r="B455" s="72"/>
      <c r="C455" s="72"/>
      <c r="D455" s="82"/>
      <c r="E455" s="203"/>
      <c r="F455" s="202"/>
      <c r="G455" s="88"/>
      <c r="H455" s="194"/>
      <c r="I455" s="72"/>
      <c r="J455" s="72"/>
      <c r="K455" s="80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 spans="1:26" ht="15.75" customHeight="1">
      <c r="A456" s="80"/>
      <c r="B456" s="72"/>
      <c r="C456" s="72"/>
      <c r="D456" s="82"/>
      <c r="E456" s="203"/>
      <c r="F456" s="202"/>
      <c r="G456" s="88"/>
      <c r="H456" s="194"/>
      <c r="I456" s="72"/>
      <c r="J456" s="72"/>
      <c r="K456" s="80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 spans="1:26" ht="15.75" customHeight="1">
      <c r="A457" s="80"/>
      <c r="B457" s="72"/>
      <c r="C457" s="72"/>
      <c r="D457" s="82"/>
      <c r="E457" s="203"/>
      <c r="F457" s="202"/>
      <c r="G457" s="88"/>
      <c r="H457" s="194"/>
      <c r="I457" s="72"/>
      <c r="J457" s="72"/>
      <c r="K457" s="80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 spans="1:26" ht="15.75" customHeight="1">
      <c r="A458" s="80"/>
      <c r="B458" s="72"/>
      <c r="C458" s="72"/>
      <c r="D458" s="82"/>
      <c r="E458" s="203"/>
      <c r="F458" s="202"/>
      <c r="G458" s="88"/>
      <c r="H458" s="194"/>
      <c r="I458" s="72"/>
      <c r="J458" s="72"/>
      <c r="K458" s="80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 spans="1:26" ht="15.75" customHeight="1">
      <c r="A459" s="80"/>
      <c r="B459" s="72"/>
      <c r="C459" s="72"/>
      <c r="D459" s="82"/>
      <c r="E459" s="203"/>
      <c r="F459" s="202"/>
      <c r="G459" s="88"/>
      <c r="H459" s="194"/>
      <c r="I459" s="72"/>
      <c r="J459" s="72"/>
      <c r="K459" s="80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 spans="1:26" ht="15.75" customHeight="1">
      <c r="A460" s="80"/>
      <c r="B460" s="72"/>
      <c r="C460" s="72"/>
      <c r="D460" s="82"/>
      <c r="E460" s="203"/>
      <c r="F460" s="202"/>
      <c r="G460" s="88"/>
      <c r="H460" s="194"/>
      <c r="I460" s="72"/>
      <c r="J460" s="72"/>
      <c r="K460" s="80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 spans="1:26" ht="15.75" customHeight="1">
      <c r="A461" s="80"/>
      <c r="B461" s="72"/>
      <c r="C461" s="72"/>
      <c r="D461" s="82"/>
      <c r="E461" s="203"/>
      <c r="F461" s="202"/>
      <c r="G461" s="88"/>
      <c r="H461" s="194"/>
      <c r="I461" s="72"/>
      <c r="J461" s="72"/>
      <c r="K461" s="80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 spans="1:26" ht="15.75" customHeight="1">
      <c r="A462" s="80"/>
      <c r="B462" s="72"/>
      <c r="C462" s="72"/>
      <c r="D462" s="82"/>
      <c r="E462" s="203"/>
      <c r="F462" s="202"/>
      <c r="G462" s="88"/>
      <c r="H462" s="194"/>
      <c r="I462" s="72"/>
      <c r="J462" s="72"/>
      <c r="K462" s="80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 spans="1:26" ht="15.75" customHeight="1">
      <c r="A463" s="80"/>
      <c r="B463" s="72"/>
      <c r="C463" s="72"/>
      <c r="D463" s="82"/>
      <c r="E463" s="203"/>
      <c r="F463" s="202"/>
      <c r="G463" s="88"/>
      <c r="H463" s="194"/>
      <c r="I463" s="72"/>
      <c r="J463" s="72"/>
      <c r="K463" s="80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 spans="1:26" ht="15.75" customHeight="1">
      <c r="A464" s="80"/>
      <c r="B464" s="72"/>
      <c r="C464" s="72"/>
      <c r="D464" s="82"/>
      <c r="E464" s="203"/>
      <c r="F464" s="202"/>
      <c r="G464" s="88"/>
      <c r="H464" s="194"/>
      <c r="I464" s="72"/>
      <c r="J464" s="72"/>
      <c r="K464" s="80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 spans="1:26" ht="15.75" customHeight="1">
      <c r="A465" s="80"/>
      <c r="B465" s="72"/>
      <c r="C465" s="72"/>
      <c r="D465" s="82"/>
      <c r="E465" s="203"/>
      <c r="F465" s="202"/>
      <c r="G465" s="88"/>
      <c r="H465" s="194"/>
      <c r="I465" s="72"/>
      <c r="J465" s="72"/>
      <c r="K465" s="80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 spans="1:26" ht="15.75" customHeight="1">
      <c r="A466" s="80"/>
      <c r="B466" s="72"/>
      <c r="C466" s="72"/>
      <c r="D466" s="82"/>
      <c r="E466" s="203"/>
      <c r="F466" s="202"/>
      <c r="G466" s="88"/>
      <c r="H466" s="194"/>
      <c r="I466" s="72"/>
      <c r="J466" s="72"/>
      <c r="K466" s="80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 spans="1:26" ht="15.75" customHeight="1">
      <c r="A467" s="80"/>
      <c r="B467" s="72"/>
      <c r="C467" s="72"/>
      <c r="D467" s="82"/>
      <c r="E467" s="203"/>
      <c r="F467" s="202"/>
      <c r="G467" s="88"/>
      <c r="H467" s="194"/>
      <c r="I467" s="72"/>
      <c r="J467" s="72"/>
      <c r="K467" s="80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 spans="1:26" ht="15.75" customHeight="1">
      <c r="A468" s="80"/>
      <c r="B468" s="72"/>
      <c r="C468" s="72"/>
      <c r="D468" s="82"/>
      <c r="E468" s="203"/>
      <c r="F468" s="202"/>
      <c r="G468" s="88"/>
      <c r="H468" s="194"/>
      <c r="I468" s="72"/>
      <c r="J468" s="72"/>
      <c r="K468" s="80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 spans="1:26" ht="15.75" customHeight="1">
      <c r="A469" s="80"/>
      <c r="B469" s="72"/>
      <c r="C469" s="72"/>
      <c r="D469" s="82"/>
      <c r="E469" s="203"/>
      <c r="F469" s="202"/>
      <c r="G469" s="88"/>
      <c r="H469" s="194"/>
      <c r="I469" s="72"/>
      <c r="J469" s="72"/>
      <c r="K469" s="80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 spans="1:26" ht="15.75" customHeight="1">
      <c r="A470" s="80"/>
      <c r="B470" s="72"/>
      <c r="C470" s="72"/>
      <c r="D470" s="82"/>
      <c r="E470" s="203"/>
      <c r="F470" s="202"/>
      <c r="G470" s="88"/>
      <c r="H470" s="194"/>
      <c r="I470" s="72"/>
      <c r="J470" s="72"/>
      <c r="K470" s="80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 spans="1:26" ht="15.75" customHeight="1">
      <c r="A471" s="80"/>
      <c r="B471" s="72"/>
      <c r="C471" s="72"/>
      <c r="D471" s="82"/>
      <c r="E471" s="203"/>
      <c r="F471" s="202"/>
      <c r="G471" s="88"/>
      <c r="H471" s="194"/>
      <c r="I471" s="72"/>
      <c r="J471" s="72"/>
      <c r="K471" s="80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 spans="1:26" ht="15.75" customHeight="1">
      <c r="A472" s="80"/>
      <c r="B472" s="72"/>
      <c r="C472" s="72"/>
      <c r="D472" s="82"/>
      <c r="E472" s="203"/>
      <c r="F472" s="202"/>
      <c r="G472" s="88"/>
      <c r="H472" s="194"/>
      <c r="I472" s="72"/>
      <c r="J472" s="72"/>
      <c r="K472" s="80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 spans="1:26" ht="15.75" customHeight="1">
      <c r="A473" s="80"/>
      <c r="B473" s="72"/>
      <c r="C473" s="72"/>
      <c r="D473" s="82"/>
      <c r="E473" s="203"/>
      <c r="F473" s="202"/>
      <c r="G473" s="88"/>
      <c r="H473" s="194"/>
      <c r="I473" s="72"/>
      <c r="J473" s="72"/>
      <c r="K473" s="80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 spans="1:26" ht="15.75" customHeight="1">
      <c r="A474" s="80"/>
      <c r="B474" s="72"/>
      <c r="C474" s="72"/>
      <c r="D474" s="82"/>
      <c r="E474" s="203"/>
      <c r="F474" s="202"/>
      <c r="G474" s="88"/>
      <c r="H474" s="194"/>
      <c r="I474" s="72"/>
      <c r="J474" s="72"/>
      <c r="K474" s="80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 spans="1:26" ht="15.75" customHeight="1">
      <c r="A475" s="80"/>
      <c r="B475" s="72"/>
      <c r="C475" s="72"/>
      <c r="D475" s="82"/>
      <c r="E475" s="203"/>
      <c r="F475" s="202"/>
      <c r="G475" s="88"/>
      <c r="H475" s="194"/>
      <c r="I475" s="72"/>
      <c r="J475" s="72"/>
      <c r="K475" s="80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 spans="1:26" ht="15.75" customHeight="1">
      <c r="A476" s="80"/>
      <c r="B476" s="72"/>
      <c r="C476" s="72"/>
      <c r="D476" s="82"/>
      <c r="E476" s="203"/>
      <c r="F476" s="202"/>
      <c r="G476" s="88"/>
      <c r="H476" s="194"/>
      <c r="I476" s="72"/>
      <c r="J476" s="72"/>
      <c r="K476" s="80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 spans="1:26" ht="15.75" customHeight="1">
      <c r="A477" s="80"/>
      <c r="B477" s="72"/>
      <c r="C477" s="72"/>
      <c r="D477" s="82"/>
      <c r="E477" s="203"/>
      <c r="F477" s="202"/>
      <c r="G477" s="88"/>
      <c r="H477" s="194"/>
      <c r="I477" s="72"/>
      <c r="J477" s="72"/>
      <c r="K477" s="80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 spans="1:26" ht="15.75" customHeight="1">
      <c r="A478" s="80"/>
      <c r="B478" s="72"/>
      <c r="C478" s="72"/>
      <c r="D478" s="82"/>
      <c r="E478" s="203"/>
      <c r="F478" s="202"/>
      <c r="G478" s="88"/>
      <c r="H478" s="194"/>
      <c r="I478" s="72"/>
      <c r="J478" s="72"/>
      <c r="K478" s="80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 spans="1:26" ht="15.75" customHeight="1">
      <c r="A479" s="80"/>
      <c r="B479" s="72"/>
      <c r="C479" s="72"/>
      <c r="D479" s="82"/>
      <c r="E479" s="203"/>
      <c r="F479" s="202"/>
      <c r="G479" s="88"/>
      <c r="H479" s="194"/>
      <c r="I479" s="72"/>
      <c r="J479" s="72"/>
      <c r="K479" s="80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 spans="1:26" ht="15.75" customHeight="1">
      <c r="A480" s="80"/>
      <c r="B480" s="72"/>
      <c r="C480" s="72"/>
      <c r="D480" s="82"/>
      <c r="E480" s="203"/>
      <c r="F480" s="202"/>
      <c r="G480" s="88"/>
      <c r="H480" s="194"/>
      <c r="I480" s="72"/>
      <c r="J480" s="72"/>
      <c r="K480" s="80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 spans="1:26" ht="15.75" customHeight="1">
      <c r="A481" s="80"/>
      <c r="B481" s="72"/>
      <c r="C481" s="72"/>
      <c r="D481" s="82"/>
      <c r="E481" s="203"/>
      <c r="F481" s="202"/>
      <c r="G481" s="88"/>
      <c r="H481" s="194"/>
      <c r="I481" s="72"/>
      <c r="J481" s="72"/>
      <c r="K481" s="80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 spans="1:26" ht="15.75" customHeight="1">
      <c r="A482" s="80"/>
      <c r="B482" s="72"/>
      <c r="C482" s="72"/>
      <c r="D482" s="82"/>
      <c r="E482" s="203"/>
      <c r="F482" s="202"/>
      <c r="G482" s="88"/>
      <c r="H482" s="194"/>
      <c r="I482" s="72"/>
      <c r="J482" s="72"/>
      <c r="K482" s="80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 spans="1:26" ht="15.75" customHeight="1">
      <c r="A483" s="80"/>
      <c r="B483" s="72"/>
      <c r="C483" s="72"/>
      <c r="D483" s="82"/>
      <c r="E483" s="203"/>
      <c r="F483" s="202"/>
      <c r="G483" s="88"/>
      <c r="H483" s="194"/>
      <c r="I483" s="72"/>
      <c r="J483" s="72"/>
      <c r="K483" s="80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 spans="1:26" ht="15.75" customHeight="1">
      <c r="A484" s="80"/>
      <c r="B484" s="72"/>
      <c r="C484" s="72"/>
      <c r="D484" s="82"/>
      <c r="E484" s="203"/>
      <c r="F484" s="202"/>
      <c r="G484" s="88"/>
      <c r="H484" s="194"/>
      <c r="I484" s="72"/>
      <c r="J484" s="72"/>
      <c r="K484" s="80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 spans="1:26" ht="15.75" customHeight="1">
      <c r="A485" s="80"/>
      <c r="B485" s="72"/>
      <c r="C485" s="72"/>
      <c r="D485" s="82"/>
      <c r="E485" s="203"/>
      <c r="F485" s="202"/>
      <c r="G485" s="88"/>
      <c r="H485" s="194"/>
      <c r="I485" s="72"/>
      <c r="J485" s="72"/>
      <c r="K485" s="80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 spans="1:26" ht="15.75" customHeight="1">
      <c r="A486" s="80"/>
      <c r="B486" s="72"/>
      <c r="C486" s="72"/>
      <c r="D486" s="82"/>
      <c r="E486" s="203"/>
      <c r="F486" s="202"/>
      <c r="G486" s="88"/>
      <c r="H486" s="194"/>
      <c r="I486" s="72"/>
      <c r="J486" s="72"/>
      <c r="K486" s="80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 spans="1:26" ht="15.75" customHeight="1">
      <c r="A487" s="80"/>
      <c r="B487" s="72"/>
      <c r="C487" s="72"/>
      <c r="D487" s="82"/>
      <c r="E487" s="203"/>
      <c r="F487" s="202"/>
      <c r="G487" s="88"/>
      <c r="H487" s="194"/>
      <c r="I487" s="72"/>
      <c r="J487" s="72"/>
      <c r="K487" s="80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 spans="1:26" ht="15.75" customHeight="1">
      <c r="A488" s="80"/>
      <c r="B488" s="72"/>
      <c r="C488" s="72"/>
      <c r="D488" s="82"/>
      <c r="E488" s="203"/>
      <c r="F488" s="202"/>
      <c r="G488" s="88"/>
      <c r="H488" s="194"/>
      <c r="I488" s="72"/>
      <c r="J488" s="72"/>
      <c r="K488" s="80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 spans="1:26" ht="15.75" customHeight="1">
      <c r="A489" s="80"/>
      <c r="B489" s="72"/>
      <c r="C489" s="72"/>
      <c r="D489" s="82"/>
      <c r="E489" s="203"/>
      <c r="F489" s="202"/>
      <c r="G489" s="88"/>
      <c r="H489" s="194"/>
      <c r="I489" s="72"/>
      <c r="J489" s="72"/>
      <c r="K489" s="80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 spans="1:26" ht="15.75" customHeight="1">
      <c r="A490" s="80"/>
      <c r="B490" s="72"/>
      <c r="C490" s="72"/>
      <c r="D490" s="82"/>
      <c r="E490" s="203"/>
      <c r="F490" s="202"/>
      <c r="G490" s="88"/>
      <c r="H490" s="194"/>
      <c r="I490" s="72"/>
      <c r="J490" s="72"/>
      <c r="K490" s="80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 spans="1:26" ht="15.75" customHeight="1">
      <c r="A491" s="80"/>
      <c r="B491" s="72"/>
      <c r="C491" s="72"/>
      <c r="D491" s="82"/>
      <c r="E491" s="203"/>
      <c r="F491" s="202"/>
      <c r="G491" s="88"/>
      <c r="H491" s="194"/>
      <c r="I491" s="72"/>
      <c r="J491" s="72"/>
      <c r="K491" s="80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 spans="1:26" ht="15.75" customHeight="1">
      <c r="A492" s="80"/>
      <c r="B492" s="72"/>
      <c r="C492" s="72"/>
      <c r="D492" s="82"/>
      <c r="E492" s="203"/>
      <c r="F492" s="202"/>
      <c r="G492" s="88"/>
      <c r="H492" s="194"/>
      <c r="I492" s="72"/>
      <c r="J492" s="72"/>
      <c r="K492" s="80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 spans="1:26" ht="15.75" customHeight="1">
      <c r="A493" s="80"/>
      <c r="B493" s="72"/>
      <c r="C493" s="72"/>
      <c r="D493" s="82"/>
      <c r="E493" s="203"/>
      <c r="F493" s="202"/>
      <c r="G493" s="88"/>
      <c r="H493" s="194"/>
      <c r="I493" s="72"/>
      <c r="J493" s="72"/>
      <c r="K493" s="80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 spans="1:26" ht="15.75" customHeight="1">
      <c r="A494" s="80"/>
      <c r="B494" s="72"/>
      <c r="C494" s="72"/>
      <c r="D494" s="82"/>
      <c r="E494" s="203"/>
      <c r="F494" s="202"/>
      <c r="G494" s="88"/>
      <c r="H494" s="194"/>
      <c r="I494" s="72"/>
      <c r="J494" s="72"/>
      <c r="K494" s="80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 spans="1:26" ht="15.75" customHeight="1">
      <c r="A495" s="80"/>
      <c r="B495" s="72"/>
      <c r="C495" s="72"/>
      <c r="D495" s="82"/>
      <c r="E495" s="203"/>
      <c r="F495" s="202"/>
      <c r="G495" s="88"/>
      <c r="H495" s="194"/>
      <c r="I495" s="72"/>
      <c r="J495" s="72"/>
      <c r="K495" s="80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 spans="1:26" ht="15.75" customHeight="1">
      <c r="A496" s="80"/>
      <c r="B496" s="72"/>
      <c r="C496" s="72"/>
      <c r="D496" s="82"/>
      <c r="E496" s="203"/>
      <c r="F496" s="202"/>
      <c r="G496" s="88"/>
      <c r="H496" s="194"/>
      <c r="I496" s="72"/>
      <c r="J496" s="72"/>
      <c r="K496" s="80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 spans="1:26" ht="15.75" customHeight="1">
      <c r="A497" s="80"/>
      <c r="B497" s="72"/>
      <c r="C497" s="72"/>
      <c r="D497" s="82"/>
      <c r="E497" s="203"/>
      <c r="F497" s="202"/>
      <c r="G497" s="88"/>
      <c r="H497" s="194"/>
      <c r="I497" s="72"/>
      <c r="J497" s="72"/>
      <c r="K497" s="80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 spans="1:26" ht="15.75" customHeight="1">
      <c r="A498" s="80"/>
      <c r="B498" s="72"/>
      <c r="C498" s="72"/>
      <c r="D498" s="82"/>
      <c r="E498" s="203"/>
      <c r="F498" s="202"/>
      <c r="G498" s="88"/>
      <c r="H498" s="194"/>
      <c r="I498" s="72"/>
      <c r="J498" s="72"/>
      <c r="K498" s="80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 spans="1:26" ht="15.75" customHeight="1">
      <c r="A499" s="80"/>
      <c r="B499" s="72"/>
      <c r="C499" s="72"/>
      <c r="D499" s="82"/>
      <c r="E499" s="203"/>
      <c r="F499" s="202"/>
      <c r="G499" s="88"/>
      <c r="H499" s="194"/>
      <c r="I499" s="72"/>
      <c r="J499" s="72"/>
      <c r="K499" s="80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 spans="1:26" ht="15.75" customHeight="1">
      <c r="A500" s="80"/>
      <c r="B500" s="72"/>
      <c r="C500" s="72"/>
      <c r="D500" s="82"/>
      <c r="E500" s="203"/>
      <c r="F500" s="202"/>
      <c r="G500" s="88"/>
      <c r="H500" s="194"/>
      <c r="I500" s="72"/>
      <c r="J500" s="72"/>
      <c r="K500" s="80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 spans="1:26" ht="15.75" customHeight="1">
      <c r="A501" s="80"/>
      <c r="B501" s="72"/>
      <c r="C501" s="72"/>
      <c r="D501" s="82"/>
      <c r="E501" s="203"/>
      <c r="F501" s="202"/>
      <c r="G501" s="88"/>
      <c r="H501" s="194"/>
      <c r="I501" s="72"/>
      <c r="J501" s="72"/>
      <c r="K501" s="80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 spans="1:26" ht="15.75" customHeight="1">
      <c r="A502" s="80"/>
      <c r="B502" s="72"/>
      <c r="C502" s="72"/>
      <c r="D502" s="82"/>
      <c r="E502" s="203"/>
      <c r="F502" s="202"/>
      <c r="G502" s="88"/>
      <c r="H502" s="194"/>
      <c r="I502" s="72"/>
      <c r="J502" s="72"/>
      <c r="K502" s="80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 spans="1:26" ht="15.75" customHeight="1">
      <c r="A503" s="80"/>
      <c r="B503" s="72"/>
      <c r="C503" s="72"/>
      <c r="D503" s="82"/>
      <c r="E503" s="203"/>
      <c r="F503" s="202"/>
      <c r="G503" s="88"/>
      <c r="H503" s="194"/>
      <c r="I503" s="72"/>
      <c r="J503" s="72"/>
      <c r="K503" s="80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 spans="1:26" ht="15.75" customHeight="1">
      <c r="A504" s="80"/>
      <c r="B504" s="72"/>
      <c r="C504" s="72"/>
      <c r="D504" s="82"/>
      <c r="E504" s="203"/>
      <c r="F504" s="202"/>
      <c r="G504" s="88"/>
      <c r="H504" s="194"/>
      <c r="I504" s="72"/>
      <c r="J504" s="72"/>
      <c r="K504" s="80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 spans="1:26" ht="15.75" customHeight="1">
      <c r="A505" s="80"/>
      <c r="B505" s="72"/>
      <c r="C505" s="72"/>
      <c r="D505" s="82"/>
      <c r="E505" s="203"/>
      <c r="F505" s="202"/>
      <c r="G505" s="88"/>
      <c r="H505" s="194"/>
      <c r="I505" s="72"/>
      <c r="J505" s="72"/>
      <c r="K505" s="80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 spans="1:26" ht="15.75" customHeight="1">
      <c r="A506" s="80"/>
      <c r="B506" s="72"/>
      <c r="C506" s="72"/>
      <c r="D506" s="82"/>
      <c r="E506" s="203"/>
      <c r="F506" s="202"/>
      <c r="G506" s="88"/>
      <c r="H506" s="194"/>
      <c r="I506" s="72"/>
      <c r="J506" s="72"/>
      <c r="K506" s="80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 spans="1:26" ht="15.75" customHeight="1">
      <c r="A507" s="80"/>
      <c r="B507" s="72"/>
      <c r="C507" s="72"/>
      <c r="D507" s="82"/>
      <c r="E507" s="203"/>
      <c r="F507" s="202"/>
      <c r="G507" s="88"/>
      <c r="H507" s="194"/>
      <c r="I507" s="72"/>
      <c r="J507" s="72"/>
      <c r="K507" s="80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 spans="1:26" ht="15.75" customHeight="1">
      <c r="A508" s="72"/>
      <c r="B508" s="72"/>
      <c r="C508" s="72"/>
      <c r="D508" s="72"/>
      <c r="E508" s="72"/>
      <c r="F508" s="72"/>
      <c r="G508" s="72"/>
      <c r="H508" s="194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 spans="1:26" ht="15.75" customHeight="1">
      <c r="A509" s="72"/>
      <c r="B509" s="72"/>
      <c r="C509" s="72"/>
      <c r="D509" s="72"/>
      <c r="E509" s="72"/>
      <c r="F509" s="72"/>
      <c r="G509" s="72"/>
      <c r="H509" s="194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 spans="1:26" ht="15.75" customHeight="1">
      <c r="A510" s="72"/>
      <c r="B510" s="72"/>
      <c r="C510" s="72"/>
      <c r="D510" s="72"/>
      <c r="E510" s="72"/>
      <c r="F510" s="72"/>
      <c r="G510" s="72"/>
      <c r="H510" s="194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 spans="1:26" ht="15.75" customHeight="1">
      <c r="A511" s="72"/>
      <c r="B511" s="72"/>
      <c r="C511" s="72"/>
      <c r="D511" s="72"/>
      <c r="E511" s="72"/>
      <c r="F511" s="72"/>
      <c r="G511" s="72"/>
      <c r="H511" s="194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 spans="1:26" ht="15.75" customHeight="1">
      <c r="A512" s="72"/>
      <c r="B512" s="72"/>
      <c r="C512" s="72"/>
      <c r="D512" s="72"/>
      <c r="E512" s="72"/>
      <c r="F512" s="72"/>
      <c r="G512" s="72"/>
      <c r="H512" s="194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 spans="1:26" ht="15.75" customHeight="1">
      <c r="A513" s="72"/>
      <c r="B513" s="72"/>
      <c r="C513" s="72"/>
      <c r="D513" s="72"/>
      <c r="E513" s="72"/>
      <c r="F513" s="72"/>
      <c r="G513" s="72"/>
      <c r="H513" s="194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 spans="1:26" ht="15.75" customHeight="1">
      <c r="A514" s="72"/>
      <c r="B514" s="72"/>
      <c r="C514" s="72"/>
      <c r="D514" s="72"/>
      <c r="E514" s="72"/>
      <c r="F514" s="72"/>
      <c r="G514" s="72"/>
      <c r="H514" s="194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 spans="1:26" ht="15.75" customHeight="1">
      <c r="A515" s="72"/>
      <c r="B515" s="72"/>
      <c r="C515" s="72"/>
      <c r="D515" s="72"/>
      <c r="E515" s="72"/>
      <c r="F515" s="72"/>
      <c r="G515" s="72"/>
      <c r="H515" s="194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 spans="1:26" ht="15.75" customHeight="1">
      <c r="A516" s="72"/>
      <c r="B516" s="72"/>
      <c r="C516" s="72"/>
      <c r="D516" s="72"/>
      <c r="E516" s="72"/>
      <c r="F516" s="72"/>
      <c r="G516" s="72"/>
      <c r="H516" s="194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 spans="1:26" ht="15.75" customHeight="1">
      <c r="A517" s="72"/>
      <c r="B517" s="72"/>
      <c r="C517" s="72"/>
      <c r="D517" s="72"/>
      <c r="E517" s="72"/>
      <c r="F517" s="72"/>
      <c r="G517" s="72"/>
      <c r="H517" s="194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 spans="1:26" ht="15.75" customHeight="1">
      <c r="A518" s="72"/>
      <c r="B518" s="72"/>
      <c r="C518" s="72"/>
      <c r="D518" s="72"/>
      <c r="E518" s="72"/>
      <c r="F518" s="72"/>
      <c r="G518" s="72"/>
      <c r="H518" s="194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 spans="1:26" ht="15.75" customHeight="1">
      <c r="A519" s="72"/>
      <c r="B519" s="72"/>
      <c r="C519" s="72"/>
      <c r="D519" s="72"/>
      <c r="E519" s="72"/>
      <c r="F519" s="72"/>
      <c r="G519" s="72"/>
      <c r="H519" s="194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 spans="1:26" ht="15.75" customHeight="1">
      <c r="A520" s="72"/>
      <c r="B520" s="72"/>
      <c r="C520" s="72"/>
      <c r="D520" s="72"/>
      <c r="E520" s="72"/>
      <c r="F520" s="72"/>
      <c r="G520" s="72"/>
      <c r="H520" s="194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 spans="1:26" ht="15.75" customHeight="1">
      <c r="A521" s="72"/>
      <c r="B521" s="72"/>
      <c r="C521" s="72"/>
      <c r="D521" s="72"/>
      <c r="E521" s="72"/>
      <c r="F521" s="72"/>
      <c r="G521" s="72"/>
      <c r="H521" s="194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 spans="1:26" ht="15.75" customHeight="1">
      <c r="A522" s="72"/>
      <c r="B522" s="72"/>
      <c r="C522" s="72"/>
      <c r="D522" s="72"/>
      <c r="E522" s="72"/>
      <c r="F522" s="72"/>
      <c r="G522" s="72"/>
      <c r="H522" s="194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 spans="1:26" ht="15.75" customHeight="1">
      <c r="A523" s="72"/>
      <c r="B523" s="72"/>
      <c r="C523" s="72"/>
      <c r="D523" s="72"/>
      <c r="E523" s="72"/>
      <c r="F523" s="72"/>
      <c r="G523" s="72"/>
      <c r="H523" s="194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 spans="1:26" ht="15.75" customHeight="1">
      <c r="A524" s="72"/>
      <c r="B524" s="72"/>
      <c r="C524" s="72"/>
      <c r="D524" s="72"/>
      <c r="E524" s="72"/>
      <c r="F524" s="72"/>
      <c r="G524" s="72"/>
      <c r="H524" s="194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 spans="1:26" ht="15.75" customHeight="1">
      <c r="A525" s="72"/>
      <c r="B525" s="72"/>
      <c r="C525" s="72"/>
      <c r="D525" s="72"/>
      <c r="E525" s="72"/>
      <c r="F525" s="72"/>
      <c r="G525" s="72"/>
      <c r="H525" s="194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 spans="1:26" ht="15.75" customHeight="1">
      <c r="A526" s="72"/>
      <c r="B526" s="72"/>
      <c r="C526" s="72"/>
      <c r="D526" s="72"/>
      <c r="E526" s="72"/>
      <c r="F526" s="72"/>
      <c r="G526" s="72"/>
      <c r="H526" s="194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 spans="1:26" ht="15.75" customHeight="1">
      <c r="A527" s="72"/>
      <c r="B527" s="72"/>
      <c r="C527" s="72"/>
      <c r="D527" s="72"/>
      <c r="E527" s="72"/>
      <c r="F527" s="72"/>
      <c r="G527" s="72"/>
      <c r="H527" s="194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 spans="1:26" ht="15.75" customHeight="1">
      <c r="A528" s="72"/>
      <c r="B528" s="72"/>
      <c r="C528" s="72"/>
      <c r="D528" s="72"/>
      <c r="E528" s="72"/>
      <c r="F528" s="72"/>
      <c r="G528" s="72"/>
      <c r="H528" s="194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 spans="1:26" ht="15.75" customHeight="1">
      <c r="A529" s="72"/>
      <c r="B529" s="72"/>
      <c r="C529" s="72"/>
      <c r="D529" s="72"/>
      <c r="E529" s="72"/>
      <c r="F529" s="72"/>
      <c r="G529" s="72"/>
      <c r="H529" s="194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 spans="1:26" ht="15.75" customHeight="1">
      <c r="A530" s="72"/>
      <c r="B530" s="72"/>
      <c r="C530" s="72"/>
      <c r="D530" s="72"/>
      <c r="E530" s="72"/>
      <c r="F530" s="72"/>
      <c r="G530" s="72"/>
      <c r="H530" s="194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 spans="1:26" ht="15.75" customHeight="1">
      <c r="A531" s="72"/>
      <c r="B531" s="72"/>
      <c r="C531" s="72"/>
      <c r="D531" s="72"/>
      <c r="E531" s="72"/>
      <c r="F531" s="72"/>
      <c r="G531" s="72"/>
      <c r="H531" s="194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 spans="1:26" ht="15.75" customHeight="1">
      <c r="A532" s="72"/>
      <c r="B532" s="72"/>
      <c r="C532" s="72"/>
      <c r="D532" s="72"/>
      <c r="E532" s="72"/>
      <c r="F532" s="72"/>
      <c r="G532" s="72"/>
      <c r="H532" s="194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 spans="1:26" ht="15.75" customHeight="1">
      <c r="A533" s="72"/>
      <c r="B533" s="72"/>
      <c r="C533" s="72"/>
      <c r="D533" s="72"/>
      <c r="E533" s="72"/>
      <c r="F533" s="72"/>
      <c r="G533" s="72"/>
      <c r="H533" s="194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 spans="1:26" ht="15.75" customHeight="1">
      <c r="A534" s="72"/>
      <c r="B534" s="72"/>
      <c r="C534" s="72"/>
      <c r="D534" s="72"/>
      <c r="E534" s="72"/>
      <c r="F534" s="72"/>
      <c r="G534" s="72"/>
      <c r="H534" s="194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 spans="1:26" ht="15.75" customHeight="1">
      <c r="A535" s="72"/>
      <c r="B535" s="72"/>
      <c r="C535" s="72"/>
      <c r="D535" s="72"/>
      <c r="E535" s="72"/>
      <c r="F535" s="72"/>
      <c r="G535" s="72"/>
      <c r="H535" s="194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 spans="1:26" ht="15.75" customHeight="1">
      <c r="A536" s="72"/>
      <c r="B536" s="72"/>
      <c r="C536" s="72"/>
      <c r="D536" s="72"/>
      <c r="E536" s="72"/>
      <c r="F536" s="72"/>
      <c r="G536" s="72"/>
      <c r="H536" s="194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 spans="1:26" ht="15.75" customHeight="1">
      <c r="A537" s="72"/>
      <c r="B537" s="72"/>
      <c r="C537" s="72"/>
      <c r="D537" s="72"/>
      <c r="E537" s="72"/>
      <c r="F537" s="72"/>
      <c r="G537" s="72"/>
      <c r="H537" s="194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 spans="1:26" ht="15.75" customHeight="1">
      <c r="A538" s="72"/>
      <c r="B538" s="72"/>
      <c r="C538" s="72"/>
      <c r="D538" s="72"/>
      <c r="E538" s="72"/>
      <c r="F538" s="72"/>
      <c r="G538" s="72"/>
      <c r="H538" s="194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 spans="1:26" ht="15.75" customHeight="1">
      <c r="A539" s="72"/>
      <c r="B539" s="72"/>
      <c r="C539" s="72"/>
      <c r="D539" s="72"/>
      <c r="E539" s="72"/>
      <c r="F539" s="72"/>
      <c r="G539" s="72"/>
      <c r="H539" s="194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 spans="1:26" ht="15.75" customHeight="1">
      <c r="A540" s="72"/>
      <c r="B540" s="72"/>
      <c r="C540" s="72"/>
      <c r="D540" s="72"/>
      <c r="E540" s="72"/>
      <c r="F540" s="72"/>
      <c r="G540" s="72"/>
      <c r="H540" s="194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 spans="1:26" ht="15.75" customHeight="1">
      <c r="A541" s="72"/>
      <c r="B541" s="72"/>
      <c r="C541" s="72"/>
      <c r="D541" s="72"/>
      <c r="E541" s="72"/>
      <c r="F541" s="72"/>
      <c r="G541" s="72"/>
      <c r="H541" s="194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 spans="1:26" ht="15.75" customHeight="1">
      <c r="A542" s="72"/>
      <c r="B542" s="72"/>
      <c r="C542" s="72"/>
      <c r="D542" s="72"/>
      <c r="E542" s="72"/>
      <c r="F542" s="72"/>
      <c r="G542" s="72"/>
      <c r="H542" s="194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 spans="1:26" ht="15.75" customHeight="1">
      <c r="A543" s="72"/>
      <c r="B543" s="72"/>
      <c r="C543" s="72"/>
      <c r="D543" s="72"/>
      <c r="E543" s="72"/>
      <c r="F543" s="72"/>
      <c r="G543" s="72"/>
      <c r="H543" s="194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 spans="1:26" ht="15.75" customHeight="1">
      <c r="A544" s="72"/>
      <c r="B544" s="72"/>
      <c r="C544" s="72"/>
      <c r="D544" s="72"/>
      <c r="E544" s="72"/>
      <c r="F544" s="72"/>
      <c r="G544" s="72"/>
      <c r="H544" s="194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 spans="1:26" ht="15.75" customHeight="1">
      <c r="A545" s="72"/>
      <c r="B545" s="72"/>
      <c r="C545" s="72"/>
      <c r="D545" s="72"/>
      <c r="E545" s="72"/>
      <c r="F545" s="72"/>
      <c r="G545" s="72"/>
      <c r="H545" s="194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 spans="1:26" ht="15.75" customHeight="1">
      <c r="A546" s="72"/>
      <c r="B546" s="72"/>
      <c r="C546" s="72"/>
      <c r="D546" s="72"/>
      <c r="E546" s="72"/>
      <c r="F546" s="72"/>
      <c r="G546" s="72"/>
      <c r="H546" s="194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 spans="1:26" ht="15.75" customHeight="1">
      <c r="A547" s="72"/>
      <c r="B547" s="72"/>
      <c r="C547" s="72"/>
      <c r="D547" s="72"/>
      <c r="E547" s="72"/>
      <c r="F547" s="72"/>
      <c r="G547" s="72"/>
      <c r="H547" s="194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 spans="1:26" ht="15.75" customHeight="1">
      <c r="A548" s="72"/>
      <c r="B548" s="72"/>
      <c r="C548" s="72"/>
      <c r="D548" s="72"/>
      <c r="E548" s="72"/>
      <c r="F548" s="72"/>
      <c r="G548" s="72"/>
      <c r="H548" s="194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 spans="1:26" ht="15.75" customHeight="1">
      <c r="A549" s="72"/>
      <c r="B549" s="72"/>
      <c r="C549" s="72"/>
      <c r="D549" s="72"/>
      <c r="E549" s="72"/>
      <c r="F549" s="72"/>
      <c r="G549" s="72"/>
      <c r="H549" s="194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 spans="1:26" ht="15.75" customHeight="1">
      <c r="A550" s="72"/>
      <c r="B550" s="72"/>
      <c r="C550" s="72"/>
      <c r="D550" s="72"/>
      <c r="E550" s="72"/>
      <c r="F550" s="72"/>
      <c r="G550" s="72"/>
      <c r="H550" s="194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 spans="1:26" ht="15.75" customHeight="1">
      <c r="A551" s="72"/>
      <c r="B551" s="72"/>
      <c r="C551" s="72"/>
      <c r="D551" s="72"/>
      <c r="E551" s="72"/>
      <c r="F551" s="72"/>
      <c r="G551" s="72"/>
      <c r="H551" s="194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 spans="1:26" ht="15.75" customHeight="1">
      <c r="A552" s="72"/>
      <c r="B552" s="72"/>
      <c r="C552" s="72"/>
      <c r="D552" s="72"/>
      <c r="E552" s="72"/>
      <c r="F552" s="72"/>
      <c r="G552" s="72"/>
      <c r="H552" s="194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 spans="1:26" ht="15.75" customHeight="1">
      <c r="A553" s="72"/>
      <c r="B553" s="72"/>
      <c r="C553" s="72"/>
      <c r="D553" s="72"/>
      <c r="E553" s="72"/>
      <c r="F553" s="72"/>
      <c r="G553" s="72"/>
      <c r="H553" s="194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 spans="1:26" ht="15.75" customHeight="1">
      <c r="A554" s="72"/>
      <c r="B554" s="72"/>
      <c r="C554" s="72"/>
      <c r="D554" s="72"/>
      <c r="E554" s="72"/>
      <c r="F554" s="72"/>
      <c r="G554" s="72"/>
      <c r="H554" s="194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 spans="1:26" ht="15.75" customHeight="1">
      <c r="A555" s="72"/>
      <c r="B555" s="72"/>
      <c r="C555" s="72"/>
      <c r="D555" s="72"/>
      <c r="E555" s="72"/>
      <c r="F555" s="72"/>
      <c r="G555" s="72"/>
      <c r="H555" s="194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 spans="1:26" ht="15.75" customHeight="1">
      <c r="A556" s="72"/>
      <c r="B556" s="72"/>
      <c r="C556" s="72"/>
      <c r="D556" s="72"/>
      <c r="E556" s="72"/>
      <c r="F556" s="72"/>
      <c r="G556" s="72"/>
      <c r="H556" s="194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 spans="1:26" ht="15.75" customHeight="1">
      <c r="A557" s="72"/>
      <c r="B557" s="72"/>
      <c r="C557" s="72"/>
      <c r="D557" s="72"/>
      <c r="E557" s="72"/>
      <c r="F557" s="72"/>
      <c r="G557" s="72"/>
      <c r="H557" s="194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 spans="1:26" ht="15.75" customHeight="1">
      <c r="A558" s="72"/>
      <c r="B558" s="72"/>
      <c r="C558" s="72"/>
      <c r="D558" s="72"/>
      <c r="E558" s="72"/>
      <c r="F558" s="72"/>
      <c r="G558" s="72"/>
      <c r="H558" s="194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 spans="1:26" ht="15.75" customHeight="1">
      <c r="A559" s="72"/>
      <c r="B559" s="72"/>
      <c r="C559" s="72"/>
      <c r="D559" s="72"/>
      <c r="E559" s="72"/>
      <c r="F559" s="72"/>
      <c r="G559" s="72"/>
      <c r="H559" s="194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 spans="1:26" ht="15.75" customHeight="1">
      <c r="A560" s="72"/>
      <c r="B560" s="72"/>
      <c r="C560" s="72"/>
      <c r="D560" s="72"/>
      <c r="E560" s="72"/>
      <c r="F560" s="72"/>
      <c r="G560" s="72"/>
      <c r="H560" s="194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 spans="1:26" ht="15.75" customHeight="1">
      <c r="A561" s="72"/>
      <c r="B561" s="72"/>
      <c r="C561" s="72"/>
      <c r="D561" s="72"/>
      <c r="E561" s="72"/>
      <c r="F561" s="72"/>
      <c r="G561" s="72"/>
      <c r="H561" s="194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 spans="1:26" ht="15.75" customHeight="1">
      <c r="A562" s="72"/>
      <c r="B562" s="72"/>
      <c r="C562" s="72"/>
      <c r="D562" s="72"/>
      <c r="E562" s="72"/>
      <c r="F562" s="72"/>
      <c r="G562" s="72"/>
      <c r="H562" s="194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 spans="1:26" ht="15.75" customHeight="1">
      <c r="A563" s="72"/>
      <c r="B563" s="72"/>
      <c r="C563" s="72"/>
      <c r="D563" s="72"/>
      <c r="E563" s="72"/>
      <c r="F563" s="72"/>
      <c r="G563" s="72"/>
      <c r="H563" s="194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 spans="1:26" ht="15.75" customHeight="1">
      <c r="A564" s="72"/>
      <c r="B564" s="72"/>
      <c r="C564" s="72"/>
      <c r="D564" s="72"/>
      <c r="E564" s="72"/>
      <c r="F564" s="72"/>
      <c r="G564" s="72"/>
      <c r="H564" s="194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 spans="1:26" ht="15.75" customHeight="1">
      <c r="A565" s="72"/>
      <c r="B565" s="72"/>
      <c r="C565" s="72"/>
      <c r="D565" s="72"/>
      <c r="E565" s="72"/>
      <c r="F565" s="72"/>
      <c r="G565" s="72"/>
      <c r="H565" s="194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 spans="1:26" ht="15.75" customHeight="1">
      <c r="A566" s="72"/>
      <c r="B566" s="72"/>
      <c r="C566" s="72"/>
      <c r="D566" s="72"/>
      <c r="E566" s="72"/>
      <c r="F566" s="72"/>
      <c r="G566" s="72"/>
      <c r="H566" s="194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 spans="1:26" ht="15.75" customHeight="1">
      <c r="A567" s="72"/>
      <c r="B567" s="72"/>
      <c r="C567" s="72"/>
      <c r="D567" s="72"/>
      <c r="E567" s="72"/>
      <c r="F567" s="72"/>
      <c r="G567" s="72"/>
      <c r="H567" s="194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 spans="1:26" ht="15.75" customHeight="1">
      <c r="A568" s="72"/>
      <c r="B568" s="72"/>
      <c r="C568" s="72"/>
      <c r="D568" s="72"/>
      <c r="E568" s="72"/>
      <c r="F568" s="72"/>
      <c r="G568" s="72"/>
      <c r="H568" s="194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 spans="1:26" ht="15.75" customHeight="1">
      <c r="A569" s="72"/>
      <c r="B569" s="72"/>
      <c r="C569" s="72"/>
      <c r="D569" s="72"/>
      <c r="E569" s="72"/>
      <c r="F569" s="72"/>
      <c r="G569" s="72"/>
      <c r="H569" s="194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 spans="1:26" ht="15.75" customHeight="1">
      <c r="A570" s="72"/>
      <c r="B570" s="72"/>
      <c r="C570" s="72"/>
      <c r="D570" s="72"/>
      <c r="E570" s="72"/>
      <c r="F570" s="72"/>
      <c r="G570" s="72"/>
      <c r="H570" s="194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 spans="1:26" ht="15.75" customHeight="1">
      <c r="A571" s="72"/>
      <c r="B571" s="72"/>
      <c r="C571" s="72"/>
      <c r="D571" s="72"/>
      <c r="E571" s="72"/>
      <c r="F571" s="72"/>
      <c r="G571" s="72"/>
      <c r="H571" s="194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 spans="1:26" ht="15.75" customHeight="1">
      <c r="A572" s="72"/>
      <c r="B572" s="72"/>
      <c r="C572" s="72"/>
      <c r="D572" s="72"/>
      <c r="E572" s="72"/>
      <c r="F572" s="72"/>
      <c r="G572" s="72"/>
      <c r="H572" s="194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 spans="1:26" ht="15.75" customHeight="1">
      <c r="A573" s="72"/>
      <c r="B573" s="72"/>
      <c r="C573" s="72"/>
      <c r="D573" s="72"/>
      <c r="E573" s="72"/>
      <c r="F573" s="72"/>
      <c r="G573" s="72"/>
      <c r="H573" s="194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 spans="1:26" ht="15.75" customHeight="1">
      <c r="A574" s="72"/>
      <c r="B574" s="72"/>
      <c r="C574" s="72"/>
      <c r="D574" s="72"/>
      <c r="E574" s="72"/>
      <c r="F574" s="72"/>
      <c r="G574" s="72"/>
      <c r="H574" s="194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 spans="1:26" ht="15.75" customHeight="1">
      <c r="A575" s="72"/>
      <c r="B575" s="72"/>
      <c r="C575" s="72"/>
      <c r="D575" s="72"/>
      <c r="E575" s="72"/>
      <c r="F575" s="72"/>
      <c r="G575" s="72"/>
      <c r="H575" s="194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 spans="1:26" ht="15.75" customHeight="1">
      <c r="A576" s="72"/>
      <c r="B576" s="72"/>
      <c r="C576" s="72"/>
      <c r="D576" s="72"/>
      <c r="E576" s="72"/>
      <c r="F576" s="72"/>
      <c r="G576" s="72"/>
      <c r="H576" s="194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 spans="1:26" ht="15.75" customHeight="1">
      <c r="A577" s="72"/>
      <c r="B577" s="72"/>
      <c r="C577" s="72"/>
      <c r="D577" s="72"/>
      <c r="E577" s="72"/>
      <c r="F577" s="72"/>
      <c r="G577" s="72"/>
      <c r="H577" s="194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 spans="1:26" ht="15.75" customHeight="1">
      <c r="A578" s="72"/>
      <c r="B578" s="72"/>
      <c r="C578" s="72"/>
      <c r="D578" s="72"/>
      <c r="E578" s="72"/>
      <c r="F578" s="72"/>
      <c r="G578" s="72"/>
      <c r="H578" s="194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 spans="1:26" ht="15.75" customHeight="1">
      <c r="A579" s="72"/>
      <c r="B579" s="72"/>
      <c r="C579" s="72"/>
      <c r="D579" s="72"/>
      <c r="E579" s="72"/>
      <c r="F579" s="72"/>
      <c r="G579" s="72"/>
      <c r="H579" s="194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 spans="1:26" ht="15.75" customHeight="1">
      <c r="A580" s="72"/>
      <c r="B580" s="72"/>
      <c r="C580" s="72"/>
      <c r="D580" s="72"/>
      <c r="E580" s="72"/>
      <c r="F580" s="72"/>
      <c r="G580" s="72"/>
      <c r="H580" s="194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 spans="1:26" ht="15.75" customHeight="1">
      <c r="A581" s="72"/>
      <c r="B581" s="72"/>
      <c r="C581" s="72"/>
      <c r="D581" s="72"/>
      <c r="E581" s="72"/>
      <c r="F581" s="72"/>
      <c r="G581" s="72"/>
      <c r="H581" s="194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spans="1:26" ht="15.75" customHeight="1">
      <c r="A582" s="72"/>
      <c r="B582" s="72"/>
      <c r="C582" s="72"/>
      <c r="D582" s="72"/>
      <c r="E582" s="72"/>
      <c r="F582" s="72"/>
      <c r="G582" s="72"/>
      <c r="H582" s="194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spans="1:26" ht="15.75" customHeight="1">
      <c r="A583" s="72"/>
      <c r="B583" s="72"/>
      <c r="C583" s="72"/>
      <c r="D583" s="72"/>
      <c r="E583" s="72"/>
      <c r="F583" s="72"/>
      <c r="G583" s="72"/>
      <c r="H583" s="194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spans="1:26" ht="15.75" customHeight="1">
      <c r="A584" s="72"/>
      <c r="B584" s="72"/>
      <c r="C584" s="72"/>
      <c r="D584" s="72"/>
      <c r="E584" s="72"/>
      <c r="F584" s="72"/>
      <c r="G584" s="72"/>
      <c r="H584" s="194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spans="1:26" ht="15.75" customHeight="1">
      <c r="A585" s="72"/>
      <c r="B585" s="72"/>
      <c r="C585" s="72"/>
      <c r="D585" s="72"/>
      <c r="E585" s="72"/>
      <c r="F585" s="72"/>
      <c r="G585" s="72"/>
      <c r="H585" s="194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spans="1:26" ht="15.75" customHeight="1">
      <c r="A586" s="72"/>
      <c r="B586" s="72"/>
      <c r="C586" s="72"/>
      <c r="D586" s="72"/>
      <c r="E586" s="72"/>
      <c r="F586" s="72"/>
      <c r="G586" s="72"/>
      <c r="H586" s="194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spans="1:26" ht="15.75" customHeight="1">
      <c r="A587" s="72"/>
      <c r="B587" s="72"/>
      <c r="C587" s="72"/>
      <c r="D587" s="72"/>
      <c r="E587" s="72"/>
      <c r="F587" s="72"/>
      <c r="G587" s="72"/>
      <c r="H587" s="194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spans="1:26" ht="15.75" customHeight="1">
      <c r="A588" s="72"/>
      <c r="B588" s="72"/>
      <c r="C588" s="72"/>
      <c r="D588" s="72"/>
      <c r="E588" s="72"/>
      <c r="F588" s="72"/>
      <c r="G588" s="72"/>
      <c r="H588" s="194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spans="1:26" ht="15.75" customHeight="1">
      <c r="A589" s="72"/>
      <c r="B589" s="72"/>
      <c r="C589" s="72"/>
      <c r="D589" s="72"/>
      <c r="E589" s="72"/>
      <c r="F589" s="72"/>
      <c r="G589" s="72"/>
      <c r="H589" s="194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spans="1:26" ht="15.75" customHeight="1">
      <c r="A590" s="72"/>
      <c r="B590" s="72"/>
      <c r="C590" s="72"/>
      <c r="D590" s="72"/>
      <c r="E590" s="72"/>
      <c r="F590" s="72"/>
      <c r="G590" s="72"/>
      <c r="H590" s="194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spans="1:26" ht="15.75" customHeight="1">
      <c r="A591" s="72"/>
      <c r="B591" s="72"/>
      <c r="C591" s="72"/>
      <c r="D591" s="72"/>
      <c r="E591" s="72"/>
      <c r="F591" s="72"/>
      <c r="G591" s="72"/>
      <c r="H591" s="194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spans="1:26" ht="15.75" customHeight="1">
      <c r="A592" s="72"/>
      <c r="B592" s="72"/>
      <c r="C592" s="72"/>
      <c r="D592" s="72"/>
      <c r="E592" s="72"/>
      <c r="F592" s="72"/>
      <c r="G592" s="72"/>
      <c r="H592" s="194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spans="1:26" ht="15.75" customHeight="1">
      <c r="A593" s="72"/>
      <c r="B593" s="72"/>
      <c r="C593" s="72"/>
      <c r="D593" s="72"/>
      <c r="E593" s="72"/>
      <c r="F593" s="72"/>
      <c r="G593" s="72"/>
      <c r="H593" s="194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spans="1:26" ht="15.75" customHeight="1">
      <c r="A594" s="72"/>
      <c r="B594" s="72"/>
      <c r="C594" s="72"/>
      <c r="D594" s="72"/>
      <c r="E594" s="72"/>
      <c r="F594" s="72"/>
      <c r="G594" s="72"/>
      <c r="H594" s="194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spans="1:26" ht="15.75" customHeight="1">
      <c r="A595" s="72"/>
      <c r="B595" s="72"/>
      <c r="C595" s="72"/>
      <c r="D595" s="72"/>
      <c r="E595" s="72"/>
      <c r="F595" s="72"/>
      <c r="G595" s="72"/>
      <c r="H595" s="194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spans="1:26" ht="15.75" customHeight="1">
      <c r="A596" s="72"/>
      <c r="B596" s="72"/>
      <c r="C596" s="72"/>
      <c r="D596" s="72"/>
      <c r="E596" s="72"/>
      <c r="F596" s="72"/>
      <c r="G596" s="72"/>
      <c r="H596" s="194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spans="1:26" ht="15.75" customHeight="1">
      <c r="A597" s="72"/>
      <c r="B597" s="72"/>
      <c r="C597" s="72"/>
      <c r="D597" s="72"/>
      <c r="E597" s="72"/>
      <c r="F597" s="72"/>
      <c r="G597" s="72"/>
      <c r="H597" s="194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spans="1:26" ht="15.75" customHeight="1">
      <c r="A598" s="72"/>
      <c r="B598" s="72"/>
      <c r="C598" s="72"/>
      <c r="D598" s="72"/>
      <c r="E598" s="72"/>
      <c r="F598" s="72"/>
      <c r="G598" s="72"/>
      <c r="H598" s="194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spans="1:26" ht="15.75" customHeight="1">
      <c r="A599" s="72"/>
      <c r="B599" s="72"/>
      <c r="C599" s="72"/>
      <c r="D599" s="72"/>
      <c r="E599" s="72"/>
      <c r="F599" s="72"/>
      <c r="G599" s="72"/>
      <c r="H599" s="194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spans="1:26" ht="15.75" customHeight="1">
      <c r="A600" s="72"/>
      <c r="B600" s="72"/>
      <c r="C600" s="72"/>
      <c r="D600" s="72"/>
      <c r="E600" s="72"/>
      <c r="F600" s="72"/>
      <c r="G600" s="72"/>
      <c r="H600" s="194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spans="1:26" ht="15.75" customHeight="1">
      <c r="A601" s="72"/>
      <c r="B601" s="72"/>
      <c r="C601" s="72"/>
      <c r="D601" s="72"/>
      <c r="E601" s="72"/>
      <c r="F601" s="72"/>
      <c r="G601" s="72"/>
      <c r="H601" s="194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spans="1:26" ht="15.75" customHeight="1">
      <c r="A602" s="72"/>
      <c r="B602" s="72"/>
      <c r="C602" s="72"/>
      <c r="D602" s="72"/>
      <c r="E602" s="72"/>
      <c r="F602" s="72"/>
      <c r="G602" s="72"/>
      <c r="H602" s="194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spans="1:26" ht="15.75" customHeight="1">
      <c r="A603" s="72"/>
      <c r="B603" s="72"/>
      <c r="C603" s="72"/>
      <c r="D603" s="72"/>
      <c r="E603" s="72"/>
      <c r="F603" s="72"/>
      <c r="G603" s="72"/>
      <c r="H603" s="194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spans="1:26" ht="15.75" customHeight="1">
      <c r="A604" s="72"/>
      <c r="B604" s="72"/>
      <c r="C604" s="72"/>
      <c r="D604" s="72"/>
      <c r="E604" s="72"/>
      <c r="F604" s="72"/>
      <c r="G604" s="72"/>
      <c r="H604" s="194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spans="1:26" ht="15.75" customHeight="1">
      <c r="A605" s="72"/>
      <c r="B605" s="72"/>
      <c r="C605" s="72"/>
      <c r="D605" s="72"/>
      <c r="E605" s="72"/>
      <c r="F605" s="72"/>
      <c r="G605" s="72"/>
      <c r="H605" s="194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spans="1:26" ht="15.75" customHeight="1">
      <c r="A606" s="72"/>
      <c r="B606" s="72"/>
      <c r="C606" s="72"/>
      <c r="D606" s="72"/>
      <c r="E606" s="72"/>
      <c r="F606" s="72"/>
      <c r="G606" s="72"/>
      <c r="H606" s="194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spans="1:26" ht="15.75" customHeight="1">
      <c r="A607" s="72"/>
      <c r="B607" s="72"/>
      <c r="C607" s="72"/>
      <c r="D607" s="72"/>
      <c r="E607" s="72"/>
      <c r="F607" s="72"/>
      <c r="G607" s="72"/>
      <c r="H607" s="194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spans="1:26" ht="15.75" customHeight="1">
      <c r="A608" s="72"/>
      <c r="B608" s="72"/>
      <c r="C608" s="72"/>
      <c r="D608" s="72"/>
      <c r="E608" s="72"/>
      <c r="F608" s="72"/>
      <c r="G608" s="72"/>
      <c r="H608" s="194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spans="1:26" ht="15.75" customHeight="1">
      <c r="A609" s="72"/>
      <c r="B609" s="72"/>
      <c r="C609" s="72"/>
      <c r="D609" s="72"/>
      <c r="E609" s="72"/>
      <c r="F609" s="72"/>
      <c r="G609" s="72"/>
      <c r="H609" s="194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spans="1:26" ht="15.75" customHeight="1">
      <c r="A610" s="72"/>
      <c r="B610" s="72"/>
      <c r="C610" s="72"/>
      <c r="D610" s="72"/>
      <c r="E610" s="72"/>
      <c r="F610" s="72"/>
      <c r="G610" s="72"/>
      <c r="H610" s="194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spans="1:26" ht="15.75" customHeight="1">
      <c r="A611" s="72"/>
      <c r="B611" s="72"/>
      <c r="C611" s="72"/>
      <c r="D611" s="72"/>
      <c r="E611" s="72"/>
      <c r="F611" s="72"/>
      <c r="G611" s="72"/>
      <c r="H611" s="194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spans="1:26" ht="15.75" customHeight="1">
      <c r="A612" s="72"/>
      <c r="B612" s="72"/>
      <c r="C612" s="72"/>
      <c r="D612" s="72"/>
      <c r="E612" s="72"/>
      <c r="F612" s="72"/>
      <c r="G612" s="72"/>
      <c r="H612" s="194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spans="1:26" ht="15.75" customHeight="1">
      <c r="A613" s="72"/>
      <c r="B613" s="72"/>
      <c r="C613" s="72"/>
      <c r="D613" s="72"/>
      <c r="E613" s="72"/>
      <c r="F613" s="72"/>
      <c r="G613" s="72"/>
      <c r="H613" s="194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spans="1:26" ht="15.75" customHeight="1">
      <c r="A614" s="72"/>
      <c r="B614" s="72"/>
      <c r="C614" s="72"/>
      <c r="D614" s="72"/>
      <c r="E614" s="72"/>
      <c r="F614" s="72"/>
      <c r="G614" s="72"/>
      <c r="H614" s="194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spans="1:26" ht="15.75" customHeight="1">
      <c r="A615" s="72"/>
      <c r="B615" s="72"/>
      <c r="C615" s="72"/>
      <c r="D615" s="72"/>
      <c r="E615" s="72"/>
      <c r="F615" s="72"/>
      <c r="G615" s="72"/>
      <c r="H615" s="194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spans="1:26" ht="15.75" customHeight="1">
      <c r="A616" s="72"/>
      <c r="B616" s="72"/>
      <c r="C616" s="72"/>
      <c r="D616" s="72"/>
      <c r="E616" s="72"/>
      <c r="F616" s="72"/>
      <c r="G616" s="72"/>
      <c r="H616" s="194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spans="1:26" ht="15.75" customHeight="1">
      <c r="A617" s="72"/>
      <c r="B617" s="72"/>
      <c r="C617" s="72"/>
      <c r="D617" s="72"/>
      <c r="E617" s="72"/>
      <c r="F617" s="72"/>
      <c r="G617" s="72"/>
      <c r="H617" s="194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spans="1:26" ht="15.75" customHeight="1">
      <c r="A618" s="72"/>
      <c r="B618" s="72"/>
      <c r="C618" s="72"/>
      <c r="D618" s="72"/>
      <c r="E618" s="72"/>
      <c r="F618" s="72"/>
      <c r="G618" s="72"/>
      <c r="H618" s="194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spans="1:26" ht="15.75" customHeight="1">
      <c r="A619" s="72"/>
      <c r="B619" s="72"/>
      <c r="C619" s="72"/>
      <c r="D619" s="72"/>
      <c r="E619" s="72"/>
      <c r="F619" s="72"/>
      <c r="G619" s="72"/>
      <c r="H619" s="194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spans="1:26" ht="15.75" customHeight="1">
      <c r="A620" s="72"/>
      <c r="B620" s="72"/>
      <c r="C620" s="72"/>
      <c r="D620" s="72"/>
      <c r="E620" s="72"/>
      <c r="F620" s="72"/>
      <c r="G620" s="72"/>
      <c r="H620" s="194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spans="1:26" ht="15.75" customHeight="1">
      <c r="A621" s="72"/>
      <c r="B621" s="72"/>
      <c r="C621" s="72"/>
      <c r="D621" s="72"/>
      <c r="E621" s="72"/>
      <c r="F621" s="72"/>
      <c r="G621" s="72"/>
      <c r="H621" s="194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spans="1:26" ht="15.75" customHeight="1">
      <c r="A622" s="72"/>
      <c r="B622" s="72"/>
      <c r="C622" s="72"/>
      <c r="D622" s="72"/>
      <c r="E622" s="72"/>
      <c r="F622" s="72"/>
      <c r="G622" s="72"/>
      <c r="H622" s="194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spans="1:26" ht="15.75" customHeight="1">
      <c r="A623" s="72"/>
      <c r="B623" s="72"/>
      <c r="C623" s="72"/>
      <c r="D623" s="72"/>
      <c r="E623" s="72"/>
      <c r="F623" s="72"/>
      <c r="G623" s="72"/>
      <c r="H623" s="194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spans="1:26" ht="15.75" customHeight="1">
      <c r="A624" s="72"/>
      <c r="B624" s="72"/>
      <c r="C624" s="72"/>
      <c r="D624" s="72"/>
      <c r="E624" s="72"/>
      <c r="F624" s="72"/>
      <c r="G624" s="72"/>
      <c r="H624" s="194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spans="1:26" ht="15.75" customHeight="1">
      <c r="A625" s="72"/>
      <c r="B625" s="72"/>
      <c r="C625" s="72"/>
      <c r="D625" s="72"/>
      <c r="E625" s="72"/>
      <c r="F625" s="72"/>
      <c r="G625" s="72"/>
      <c r="H625" s="194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spans="1:26" ht="15.75" customHeight="1">
      <c r="A626" s="72"/>
      <c r="B626" s="72"/>
      <c r="C626" s="72"/>
      <c r="D626" s="72"/>
      <c r="E626" s="72"/>
      <c r="F626" s="72"/>
      <c r="G626" s="72"/>
      <c r="H626" s="194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spans="1:26" ht="15.75" customHeight="1">
      <c r="A627" s="72"/>
      <c r="B627" s="72"/>
      <c r="C627" s="72"/>
      <c r="D627" s="72"/>
      <c r="E627" s="72"/>
      <c r="F627" s="72"/>
      <c r="G627" s="72"/>
      <c r="H627" s="194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spans="1:26" ht="15.75" customHeight="1">
      <c r="A628" s="72"/>
      <c r="B628" s="72"/>
      <c r="C628" s="72"/>
      <c r="D628" s="72"/>
      <c r="E628" s="72"/>
      <c r="F628" s="72"/>
      <c r="G628" s="72"/>
      <c r="H628" s="194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spans="1:26" ht="15.75" customHeight="1">
      <c r="A629" s="72"/>
      <c r="B629" s="72"/>
      <c r="C629" s="72"/>
      <c r="D629" s="72"/>
      <c r="E629" s="72"/>
      <c r="F629" s="72"/>
      <c r="G629" s="72"/>
      <c r="H629" s="194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spans="1:26" ht="15.75" customHeight="1">
      <c r="A630" s="72"/>
      <c r="B630" s="72"/>
      <c r="C630" s="72"/>
      <c r="D630" s="72"/>
      <c r="E630" s="72"/>
      <c r="F630" s="72"/>
      <c r="G630" s="72"/>
      <c r="H630" s="194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spans="1:26" ht="15.75" customHeight="1">
      <c r="A631" s="72"/>
      <c r="B631" s="72"/>
      <c r="C631" s="72"/>
      <c r="D631" s="72"/>
      <c r="E631" s="72"/>
      <c r="F631" s="72"/>
      <c r="G631" s="72"/>
      <c r="H631" s="194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spans="1:26" ht="15.75" customHeight="1">
      <c r="A632" s="72"/>
      <c r="B632" s="72"/>
      <c r="C632" s="72"/>
      <c r="D632" s="72"/>
      <c r="E632" s="72"/>
      <c r="F632" s="72"/>
      <c r="G632" s="72"/>
      <c r="H632" s="194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spans="1:26" ht="15.75" customHeight="1">
      <c r="A633" s="72"/>
      <c r="B633" s="72"/>
      <c r="C633" s="72"/>
      <c r="D633" s="72"/>
      <c r="E633" s="72"/>
      <c r="F633" s="72"/>
      <c r="G633" s="72"/>
      <c r="H633" s="194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spans="1:26" ht="15.75" customHeight="1">
      <c r="A634" s="72"/>
      <c r="B634" s="72"/>
      <c r="C634" s="72"/>
      <c r="D634" s="72"/>
      <c r="E634" s="72"/>
      <c r="F634" s="72"/>
      <c r="G634" s="72"/>
      <c r="H634" s="194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spans="1:26" ht="15.75" customHeight="1">
      <c r="A635" s="72"/>
      <c r="B635" s="72"/>
      <c r="C635" s="72"/>
      <c r="D635" s="72"/>
      <c r="E635" s="72"/>
      <c r="F635" s="72"/>
      <c r="G635" s="72"/>
      <c r="H635" s="194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spans="1:26" ht="15.75" customHeight="1">
      <c r="A636" s="72"/>
      <c r="B636" s="72"/>
      <c r="C636" s="72"/>
      <c r="D636" s="72"/>
      <c r="E636" s="72"/>
      <c r="F636" s="72"/>
      <c r="G636" s="72"/>
      <c r="H636" s="194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spans="1:26" ht="15.75" customHeight="1">
      <c r="A637" s="72"/>
      <c r="B637" s="72"/>
      <c r="C637" s="72"/>
      <c r="D637" s="72"/>
      <c r="E637" s="72"/>
      <c r="F637" s="72"/>
      <c r="G637" s="72"/>
      <c r="H637" s="194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spans="1:26" ht="15.75" customHeight="1">
      <c r="A638" s="72"/>
      <c r="B638" s="72"/>
      <c r="C638" s="72"/>
      <c r="D638" s="72"/>
      <c r="E638" s="72"/>
      <c r="F638" s="72"/>
      <c r="G638" s="72"/>
      <c r="H638" s="194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spans="1:26" ht="15.75" customHeight="1">
      <c r="A639" s="72"/>
      <c r="B639" s="72"/>
      <c r="C639" s="72"/>
      <c r="D639" s="72"/>
      <c r="E639" s="72"/>
      <c r="F639" s="72"/>
      <c r="G639" s="72"/>
      <c r="H639" s="194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spans="1:26" ht="15.75" customHeight="1">
      <c r="A640" s="72"/>
      <c r="B640" s="72"/>
      <c r="C640" s="72"/>
      <c r="D640" s="72"/>
      <c r="E640" s="72"/>
      <c r="F640" s="72"/>
      <c r="G640" s="72"/>
      <c r="H640" s="194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spans="1:26" ht="15.75" customHeight="1">
      <c r="A641" s="72"/>
      <c r="B641" s="72"/>
      <c r="C641" s="72"/>
      <c r="D641" s="72"/>
      <c r="E641" s="72"/>
      <c r="F641" s="72"/>
      <c r="G641" s="72"/>
      <c r="H641" s="194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spans="1:26" ht="15.75" customHeight="1">
      <c r="A642" s="72"/>
      <c r="B642" s="72"/>
      <c r="C642" s="72"/>
      <c r="D642" s="72"/>
      <c r="E642" s="72"/>
      <c r="F642" s="72"/>
      <c r="G642" s="72"/>
      <c r="H642" s="194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spans="1:26" ht="15.75" customHeight="1">
      <c r="A643" s="72"/>
      <c r="B643" s="72"/>
      <c r="C643" s="72"/>
      <c r="D643" s="72"/>
      <c r="E643" s="72"/>
      <c r="F643" s="72"/>
      <c r="G643" s="72"/>
      <c r="H643" s="194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spans="1:26" ht="15.75" customHeight="1">
      <c r="A644" s="72"/>
      <c r="B644" s="72"/>
      <c r="C644" s="72"/>
      <c r="D644" s="72"/>
      <c r="E644" s="72"/>
      <c r="F644" s="72"/>
      <c r="G644" s="72"/>
      <c r="H644" s="194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spans="1:26" ht="15.75" customHeight="1">
      <c r="A645" s="72"/>
      <c r="B645" s="72"/>
      <c r="C645" s="72"/>
      <c r="D645" s="72"/>
      <c r="E645" s="72"/>
      <c r="F645" s="72"/>
      <c r="G645" s="72"/>
      <c r="H645" s="194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spans="1:26" ht="15.75" customHeight="1">
      <c r="A646" s="72"/>
      <c r="B646" s="72"/>
      <c r="C646" s="72"/>
      <c r="D646" s="72"/>
      <c r="E646" s="72"/>
      <c r="F646" s="72"/>
      <c r="G646" s="72"/>
      <c r="H646" s="194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spans="1:26" ht="15.75" customHeight="1">
      <c r="A647" s="72"/>
      <c r="B647" s="72"/>
      <c r="C647" s="72"/>
      <c r="D647" s="72"/>
      <c r="E647" s="72"/>
      <c r="F647" s="72"/>
      <c r="G647" s="72"/>
      <c r="H647" s="194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spans="1:26" ht="15.75" customHeight="1">
      <c r="A648" s="72"/>
      <c r="B648" s="72"/>
      <c r="C648" s="72"/>
      <c r="D648" s="72"/>
      <c r="E648" s="72"/>
      <c r="F648" s="72"/>
      <c r="G648" s="72"/>
      <c r="H648" s="194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spans="1:26" ht="15.75" customHeight="1">
      <c r="A649" s="72"/>
      <c r="B649" s="72"/>
      <c r="C649" s="72"/>
      <c r="D649" s="72"/>
      <c r="E649" s="72"/>
      <c r="F649" s="72"/>
      <c r="G649" s="72"/>
      <c r="H649" s="194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spans="1:26" ht="15.75" customHeight="1">
      <c r="A650" s="72"/>
      <c r="B650" s="72"/>
      <c r="C650" s="72"/>
      <c r="D650" s="72"/>
      <c r="E650" s="72"/>
      <c r="F650" s="72"/>
      <c r="G650" s="72"/>
      <c r="H650" s="194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spans="1:26" ht="15.75" customHeight="1">
      <c r="A651" s="72"/>
      <c r="B651" s="72"/>
      <c r="C651" s="72"/>
      <c r="D651" s="72"/>
      <c r="E651" s="72"/>
      <c r="F651" s="72"/>
      <c r="G651" s="72"/>
      <c r="H651" s="194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spans="1:26" ht="15.75" customHeight="1">
      <c r="A652" s="72"/>
      <c r="B652" s="72"/>
      <c r="C652" s="72"/>
      <c r="D652" s="72"/>
      <c r="E652" s="72"/>
      <c r="F652" s="72"/>
      <c r="G652" s="72"/>
      <c r="H652" s="194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spans="1:26" ht="15.75" customHeight="1">
      <c r="A653" s="72"/>
      <c r="B653" s="72"/>
      <c r="C653" s="72"/>
      <c r="D653" s="72"/>
      <c r="E653" s="72"/>
      <c r="F653" s="72"/>
      <c r="G653" s="72"/>
      <c r="H653" s="194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spans="1:26" ht="15.75" customHeight="1">
      <c r="A654" s="72"/>
      <c r="B654" s="72"/>
      <c r="C654" s="72"/>
      <c r="D654" s="72"/>
      <c r="E654" s="72"/>
      <c r="F654" s="72"/>
      <c r="G654" s="72"/>
      <c r="H654" s="194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spans="1:26" ht="15.75" customHeight="1">
      <c r="A655" s="72"/>
      <c r="B655" s="72"/>
      <c r="C655" s="72"/>
      <c r="D655" s="72"/>
      <c r="E655" s="72"/>
      <c r="F655" s="72"/>
      <c r="G655" s="72"/>
      <c r="H655" s="194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spans="1:26" ht="15.75" customHeight="1">
      <c r="A656" s="72"/>
      <c r="B656" s="72"/>
      <c r="C656" s="72"/>
      <c r="D656" s="72"/>
      <c r="E656" s="72"/>
      <c r="F656" s="72"/>
      <c r="G656" s="72"/>
      <c r="H656" s="194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spans="1:26" ht="15.75" customHeight="1">
      <c r="A657" s="72"/>
      <c r="B657" s="72"/>
      <c r="C657" s="72"/>
      <c r="D657" s="72"/>
      <c r="E657" s="72"/>
      <c r="F657" s="72"/>
      <c r="G657" s="72"/>
      <c r="H657" s="194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spans="1:26" ht="15.75" customHeight="1">
      <c r="A658" s="72"/>
      <c r="B658" s="72"/>
      <c r="C658" s="72"/>
      <c r="D658" s="72"/>
      <c r="E658" s="72"/>
      <c r="F658" s="72"/>
      <c r="G658" s="72"/>
      <c r="H658" s="194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spans="1:26" ht="15.75" customHeight="1">
      <c r="A659" s="72"/>
      <c r="B659" s="72"/>
      <c r="C659" s="72"/>
      <c r="D659" s="72"/>
      <c r="E659" s="72"/>
      <c r="F659" s="72"/>
      <c r="G659" s="72"/>
      <c r="H659" s="194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spans="1:26" ht="15.75" customHeight="1">
      <c r="A660" s="72"/>
      <c r="B660" s="72"/>
      <c r="C660" s="72"/>
      <c r="D660" s="72"/>
      <c r="E660" s="72"/>
      <c r="F660" s="72"/>
      <c r="G660" s="72"/>
      <c r="H660" s="194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spans="1:26" ht="15.75" customHeight="1">
      <c r="A661" s="72"/>
      <c r="B661" s="72"/>
      <c r="C661" s="72"/>
      <c r="D661" s="72"/>
      <c r="E661" s="72"/>
      <c r="F661" s="72"/>
      <c r="G661" s="72"/>
      <c r="H661" s="194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spans="1:26" ht="15.75" customHeight="1">
      <c r="A662" s="72"/>
      <c r="B662" s="72"/>
      <c r="C662" s="72"/>
      <c r="D662" s="72"/>
      <c r="E662" s="72"/>
      <c r="F662" s="72"/>
      <c r="G662" s="72"/>
      <c r="H662" s="194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spans="1:26" ht="15.75" customHeight="1">
      <c r="A663" s="72"/>
      <c r="B663" s="72"/>
      <c r="C663" s="72"/>
      <c r="D663" s="72"/>
      <c r="E663" s="72"/>
      <c r="F663" s="72"/>
      <c r="G663" s="72"/>
      <c r="H663" s="194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spans="1:26" ht="15.75" customHeight="1">
      <c r="A664" s="72"/>
      <c r="B664" s="72"/>
      <c r="C664" s="72"/>
      <c r="D664" s="72"/>
      <c r="E664" s="72"/>
      <c r="F664" s="72"/>
      <c r="G664" s="72"/>
      <c r="H664" s="194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spans="1:26" ht="15.75" customHeight="1">
      <c r="A665" s="72"/>
      <c r="B665" s="72"/>
      <c r="C665" s="72"/>
      <c r="D665" s="72"/>
      <c r="E665" s="72"/>
      <c r="F665" s="72"/>
      <c r="G665" s="72"/>
      <c r="H665" s="194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spans="1:26" ht="15.75" customHeight="1">
      <c r="A666" s="72"/>
      <c r="B666" s="72"/>
      <c r="C666" s="72"/>
      <c r="D666" s="72"/>
      <c r="E666" s="72"/>
      <c r="F666" s="72"/>
      <c r="G666" s="72"/>
      <c r="H666" s="194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spans="1:26" ht="15.75" customHeight="1">
      <c r="A667" s="72"/>
      <c r="B667" s="72"/>
      <c r="C667" s="72"/>
      <c r="D667" s="72"/>
      <c r="E667" s="72"/>
      <c r="F667" s="72"/>
      <c r="G667" s="72"/>
      <c r="H667" s="194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spans="1:26" ht="15.75" customHeight="1">
      <c r="A668" s="72"/>
      <c r="B668" s="72"/>
      <c r="C668" s="72"/>
      <c r="D668" s="72"/>
      <c r="E668" s="72"/>
      <c r="F668" s="72"/>
      <c r="G668" s="72"/>
      <c r="H668" s="194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spans="1:26" ht="15.75" customHeight="1">
      <c r="A669" s="72"/>
      <c r="B669" s="72"/>
      <c r="C669" s="72"/>
      <c r="D669" s="72"/>
      <c r="E669" s="72"/>
      <c r="F669" s="72"/>
      <c r="G669" s="72"/>
      <c r="H669" s="194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spans="1:26" ht="15.75" customHeight="1">
      <c r="A670" s="72"/>
      <c r="B670" s="72"/>
      <c r="C670" s="72"/>
      <c r="D670" s="72"/>
      <c r="E670" s="72"/>
      <c r="F670" s="72"/>
      <c r="G670" s="72"/>
      <c r="H670" s="194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spans="1:26" ht="15.75" customHeight="1">
      <c r="A671" s="72"/>
      <c r="B671" s="72"/>
      <c r="C671" s="72"/>
      <c r="D671" s="72"/>
      <c r="E671" s="72"/>
      <c r="F671" s="72"/>
      <c r="G671" s="72"/>
      <c r="H671" s="194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spans="1:26" ht="15.75" customHeight="1">
      <c r="A672" s="72"/>
      <c r="B672" s="72"/>
      <c r="C672" s="72"/>
      <c r="D672" s="72"/>
      <c r="E672" s="72"/>
      <c r="F672" s="72"/>
      <c r="G672" s="72"/>
      <c r="H672" s="194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spans="1:26" ht="15.75" customHeight="1">
      <c r="A673" s="72"/>
      <c r="B673" s="72"/>
      <c r="C673" s="72"/>
      <c r="D673" s="72"/>
      <c r="E673" s="72"/>
      <c r="F673" s="72"/>
      <c r="G673" s="72"/>
      <c r="H673" s="194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spans="1:26" ht="15.75" customHeight="1">
      <c r="A674" s="72"/>
      <c r="B674" s="72"/>
      <c r="C674" s="72"/>
      <c r="D674" s="72"/>
      <c r="E674" s="72"/>
      <c r="F674" s="72"/>
      <c r="G674" s="72"/>
      <c r="H674" s="194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spans="1:26" ht="15.75" customHeight="1">
      <c r="A675" s="72"/>
      <c r="B675" s="72"/>
      <c r="C675" s="72"/>
      <c r="D675" s="72"/>
      <c r="E675" s="72"/>
      <c r="F675" s="72"/>
      <c r="G675" s="72"/>
      <c r="H675" s="194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spans="1:26" ht="15.75" customHeight="1">
      <c r="A676" s="72"/>
      <c r="B676" s="72"/>
      <c r="C676" s="72"/>
      <c r="D676" s="72"/>
      <c r="E676" s="72"/>
      <c r="F676" s="72"/>
      <c r="G676" s="72"/>
      <c r="H676" s="194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spans="1:26" ht="15.75" customHeight="1">
      <c r="A677" s="72"/>
      <c r="B677" s="72"/>
      <c r="C677" s="72"/>
      <c r="D677" s="72"/>
      <c r="E677" s="72"/>
      <c r="F677" s="72"/>
      <c r="G677" s="72"/>
      <c r="H677" s="194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spans="1:26" ht="15.75" customHeight="1">
      <c r="A678" s="72"/>
      <c r="B678" s="72"/>
      <c r="C678" s="72"/>
      <c r="D678" s="72"/>
      <c r="E678" s="72"/>
      <c r="F678" s="72"/>
      <c r="G678" s="72"/>
      <c r="H678" s="194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spans="1:26" ht="15.75" customHeight="1">
      <c r="A679" s="72"/>
      <c r="B679" s="72"/>
      <c r="C679" s="72"/>
      <c r="D679" s="72"/>
      <c r="E679" s="72"/>
      <c r="F679" s="72"/>
      <c r="G679" s="72"/>
      <c r="H679" s="194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spans="1:26" ht="15.75" customHeight="1">
      <c r="A680" s="72"/>
      <c r="B680" s="72"/>
      <c r="C680" s="72"/>
      <c r="D680" s="72"/>
      <c r="E680" s="72"/>
      <c r="F680" s="72"/>
      <c r="G680" s="72"/>
      <c r="H680" s="194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spans="1:26" ht="15.75" customHeight="1">
      <c r="A681" s="72"/>
      <c r="B681" s="72"/>
      <c r="C681" s="72"/>
      <c r="D681" s="72"/>
      <c r="E681" s="72"/>
      <c r="F681" s="72"/>
      <c r="G681" s="72"/>
      <c r="H681" s="194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spans="1:26" ht="15.75" customHeight="1">
      <c r="A682" s="72"/>
      <c r="B682" s="72"/>
      <c r="C682" s="72"/>
      <c r="D682" s="72"/>
      <c r="E682" s="72"/>
      <c r="F682" s="72"/>
      <c r="G682" s="72"/>
      <c r="H682" s="194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spans="1:26" ht="15.75" customHeight="1">
      <c r="A683" s="72"/>
      <c r="B683" s="72"/>
      <c r="C683" s="72"/>
      <c r="D683" s="72"/>
      <c r="E683" s="72"/>
      <c r="F683" s="72"/>
      <c r="G683" s="72"/>
      <c r="H683" s="194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spans="1:26" ht="15.75" customHeight="1">
      <c r="A684" s="72"/>
      <c r="B684" s="72"/>
      <c r="C684" s="72"/>
      <c r="D684" s="72"/>
      <c r="E684" s="72"/>
      <c r="F684" s="72"/>
      <c r="G684" s="72"/>
      <c r="H684" s="194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spans="1:26" ht="15.75" customHeight="1">
      <c r="A685" s="72"/>
      <c r="B685" s="72"/>
      <c r="C685" s="72"/>
      <c r="D685" s="72"/>
      <c r="E685" s="72"/>
      <c r="F685" s="72"/>
      <c r="G685" s="72"/>
      <c r="H685" s="194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spans="1:26" ht="15.75" customHeight="1">
      <c r="A686" s="72"/>
      <c r="B686" s="72"/>
      <c r="C686" s="72"/>
      <c r="D686" s="72"/>
      <c r="E686" s="72"/>
      <c r="F686" s="72"/>
      <c r="G686" s="72"/>
      <c r="H686" s="194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spans="1:26" ht="15.75" customHeight="1">
      <c r="A687" s="72"/>
      <c r="B687" s="72"/>
      <c r="C687" s="72"/>
      <c r="D687" s="72"/>
      <c r="E687" s="72"/>
      <c r="F687" s="72"/>
      <c r="G687" s="72"/>
      <c r="H687" s="194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spans="1:26" ht="15.75" customHeight="1">
      <c r="A688" s="72"/>
      <c r="B688" s="72"/>
      <c r="C688" s="72"/>
      <c r="D688" s="72"/>
      <c r="E688" s="72"/>
      <c r="F688" s="72"/>
      <c r="G688" s="72"/>
      <c r="H688" s="194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spans="1:26" ht="15.75" customHeight="1">
      <c r="A689" s="72"/>
      <c r="B689" s="72"/>
      <c r="C689" s="72"/>
      <c r="D689" s="72"/>
      <c r="E689" s="72"/>
      <c r="F689" s="72"/>
      <c r="G689" s="72"/>
      <c r="H689" s="194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spans="1:26" ht="15.75" customHeight="1">
      <c r="A690" s="72"/>
      <c r="B690" s="72"/>
      <c r="C690" s="72"/>
      <c r="D690" s="72"/>
      <c r="E690" s="72"/>
      <c r="F690" s="72"/>
      <c r="G690" s="72"/>
      <c r="H690" s="194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spans="1:26" ht="15.75" customHeight="1">
      <c r="A691" s="72"/>
      <c r="B691" s="72"/>
      <c r="C691" s="72"/>
      <c r="D691" s="72"/>
      <c r="E691" s="72"/>
      <c r="F691" s="72"/>
      <c r="G691" s="72"/>
      <c r="H691" s="194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spans="1:26" ht="15.75" customHeight="1">
      <c r="A692" s="72"/>
      <c r="B692" s="72"/>
      <c r="C692" s="72"/>
      <c r="D692" s="72"/>
      <c r="E692" s="72"/>
      <c r="F692" s="72"/>
      <c r="G692" s="72"/>
      <c r="H692" s="194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spans="1:26" ht="15.75" customHeight="1">
      <c r="A693" s="72"/>
      <c r="B693" s="72"/>
      <c r="C693" s="72"/>
      <c r="D693" s="72"/>
      <c r="E693" s="72"/>
      <c r="F693" s="72"/>
      <c r="G693" s="72"/>
      <c r="H693" s="194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spans="1:26" ht="15.75" customHeight="1">
      <c r="A694" s="72"/>
      <c r="B694" s="72"/>
      <c r="C694" s="72"/>
      <c r="D694" s="72"/>
      <c r="E694" s="72"/>
      <c r="F694" s="72"/>
      <c r="G694" s="72"/>
      <c r="H694" s="194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spans="1:26" ht="15.75" customHeight="1">
      <c r="A695" s="72"/>
      <c r="B695" s="72"/>
      <c r="C695" s="72"/>
      <c r="D695" s="72"/>
      <c r="E695" s="72"/>
      <c r="F695" s="72"/>
      <c r="G695" s="72"/>
      <c r="H695" s="194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spans="1:26" ht="15.75" customHeight="1">
      <c r="A696" s="72"/>
      <c r="B696" s="72"/>
      <c r="C696" s="72"/>
      <c r="D696" s="72"/>
      <c r="E696" s="72"/>
      <c r="F696" s="72"/>
      <c r="G696" s="72"/>
      <c r="H696" s="194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spans="1:26" ht="15.75" customHeight="1">
      <c r="A697" s="72"/>
      <c r="B697" s="72"/>
      <c r="C697" s="72"/>
      <c r="D697" s="72"/>
      <c r="E697" s="72"/>
      <c r="F697" s="72"/>
      <c r="G697" s="72"/>
      <c r="H697" s="194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spans="1:26" ht="15.75" customHeight="1">
      <c r="A698" s="72"/>
      <c r="B698" s="72"/>
      <c r="C698" s="72"/>
      <c r="D698" s="72"/>
      <c r="E698" s="72"/>
      <c r="F698" s="72"/>
      <c r="G698" s="72"/>
      <c r="H698" s="194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spans="1:26" ht="15.75" customHeight="1">
      <c r="A699" s="72"/>
      <c r="B699" s="72"/>
      <c r="C699" s="72"/>
      <c r="D699" s="72"/>
      <c r="E699" s="72"/>
      <c r="F699" s="72"/>
      <c r="G699" s="72"/>
      <c r="H699" s="194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spans="1:26" ht="15.75" customHeight="1">
      <c r="A700" s="72"/>
      <c r="B700" s="72"/>
      <c r="C700" s="72"/>
      <c r="D700" s="72"/>
      <c r="E700" s="72"/>
      <c r="F700" s="72"/>
      <c r="G700" s="72"/>
      <c r="H700" s="194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spans="1:26" ht="15.75" customHeight="1">
      <c r="A701" s="72"/>
      <c r="B701" s="72"/>
      <c r="C701" s="72"/>
      <c r="D701" s="72"/>
      <c r="E701" s="72"/>
      <c r="F701" s="72"/>
      <c r="G701" s="72"/>
      <c r="H701" s="194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spans="1:26" ht="15.75" customHeight="1">
      <c r="A702" s="72"/>
      <c r="B702" s="72"/>
      <c r="C702" s="72"/>
      <c r="D702" s="72"/>
      <c r="E702" s="72"/>
      <c r="F702" s="72"/>
      <c r="G702" s="72"/>
      <c r="H702" s="194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spans="1:26" ht="15.75" customHeight="1">
      <c r="A703" s="72"/>
      <c r="B703" s="72"/>
      <c r="C703" s="72"/>
      <c r="D703" s="72"/>
      <c r="E703" s="72"/>
      <c r="F703" s="72"/>
      <c r="G703" s="72"/>
      <c r="H703" s="194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spans="1:26" ht="15.75" customHeight="1">
      <c r="A704" s="72"/>
      <c r="B704" s="72"/>
      <c r="C704" s="72"/>
      <c r="D704" s="72"/>
      <c r="E704" s="72"/>
      <c r="F704" s="72"/>
      <c r="G704" s="72"/>
      <c r="H704" s="194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spans="1:26" ht="15.75" customHeight="1">
      <c r="A705" s="72"/>
      <c r="B705" s="72"/>
      <c r="C705" s="72"/>
      <c r="D705" s="72"/>
      <c r="E705" s="72"/>
      <c r="F705" s="72"/>
      <c r="G705" s="72"/>
      <c r="H705" s="194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spans="1:26" ht="15.75" customHeight="1">
      <c r="A706" s="72"/>
      <c r="B706" s="72"/>
      <c r="C706" s="72"/>
      <c r="D706" s="72"/>
      <c r="E706" s="72"/>
      <c r="F706" s="72"/>
      <c r="G706" s="72"/>
      <c r="H706" s="194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spans="1:26" ht="15.75" customHeight="1">
      <c r="A707" s="72"/>
      <c r="B707" s="72"/>
      <c r="C707" s="72"/>
      <c r="D707" s="72"/>
      <c r="E707" s="72"/>
      <c r="F707" s="72"/>
      <c r="G707" s="72"/>
      <c r="H707" s="194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spans="1:26" ht="15.75" customHeight="1">
      <c r="A708" s="72"/>
      <c r="B708" s="72"/>
      <c r="C708" s="72"/>
      <c r="D708" s="72"/>
      <c r="E708" s="72"/>
      <c r="F708" s="72"/>
      <c r="G708" s="72"/>
      <c r="H708" s="194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spans="1:26" ht="15.75" customHeight="1">
      <c r="A709" s="72"/>
      <c r="B709" s="72"/>
      <c r="C709" s="72"/>
      <c r="D709" s="72"/>
      <c r="E709" s="72"/>
      <c r="F709" s="72"/>
      <c r="G709" s="72"/>
      <c r="H709" s="194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spans="1:26" ht="15.75" customHeight="1">
      <c r="A710" s="72"/>
      <c r="B710" s="72"/>
      <c r="C710" s="72"/>
      <c r="D710" s="72"/>
      <c r="E710" s="72"/>
      <c r="F710" s="72"/>
      <c r="G710" s="72"/>
      <c r="H710" s="194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spans="1:26" ht="15.75" customHeight="1">
      <c r="A711" s="72"/>
      <c r="B711" s="72"/>
      <c r="C711" s="72"/>
      <c r="D711" s="72"/>
      <c r="E711" s="72"/>
      <c r="F711" s="72"/>
      <c r="G711" s="72"/>
      <c r="H711" s="194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spans="1:26" ht="15.75" customHeight="1">
      <c r="A712" s="72"/>
      <c r="B712" s="72"/>
      <c r="C712" s="72"/>
      <c r="D712" s="72"/>
      <c r="E712" s="72"/>
      <c r="F712" s="72"/>
      <c r="G712" s="72"/>
      <c r="H712" s="194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spans="1:26" ht="15.75" customHeight="1">
      <c r="A713" s="72"/>
      <c r="B713" s="72"/>
      <c r="C713" s="72"/>
      <c r="D713" s="72"/>
      <c r="E713" s="72"/>
      <c r="F713" s="72"/>
      <c r="G713" s="72"/>
      <c r="H713" s="194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spans="1:26" ht="15.75" customHeight="1">
      <c r="A714" s="72"/>
      <c r="B714" s="72"/>
      <c r="C714" s="72"/>
      <c r="D714" s="72"/>
      <c r="E714" s="72"/>
      <c r="F714" s="72"/>
      <c r="G714" s="72"/>
      <c r="H714" s="194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spans="1:26" ht="15.75" customHeight="1">
      <c r="A715" s="72"/>
      <c r="B715" s="72"/>
      <c r="C715" s="72"/>
      <c r="D715" s="72"/>
      <c r="E715" s="72"/>
      <c r="F715" s="72"/>
      <c r="G715" s="72"/>
      <c r="H715" s="194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spans="1:26" ht="15.75" customHeight="1">
      <c r="A716" s="72"/>
      <c r="B716" s="72"/>
      <c r="C716" s="72"/>
      <c r="D716" s="72"/>
      <c r="E716" s="72"/>
      <c r="F716" s="72"/>
      <c r="G716" s="72"/>
      <c r="H716" s="194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spans="1:26" ht="15.75" customHeight="1">
      <c r="A717" s="72"/>
      <c r="B717" s="72"/>
      <c r="C717" s="72"/>
      <c r="D717" s="72"/>
      <c r="E717" s="72"/>
      <c r="F717" s="72"/>
      <c r="G717" s="72"/>
      <c r="H717" s="194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spans="1:26" ht="15.75" customHeight="1">
      <c r="A718" s="72"/>
      <c r="B718" s="72"/>
      <c r="C718" s="72"/>
      <c r="D718" s="72"/>
      <c r="E718" s="72"/>
      <c r="F718" s="72"/>
      <c r="G718" s="72"/>
      <c r="H718" s="194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spans="1:26" ht="15.75" customHeight="1">
      <c r="A719" s="72"/>
      <c r="B719" s="72"/>
      <c r="C719" s="72"/>
      <c r="D719" s="72"/>
      <c r="E719" s="72"/>
      <c r="F719" s="72"/>
      <c r="G719" s="72"/>
      <c r="H719" s="194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spans="1:26" ht="15.75" customHeight="1">
      <c r="A720" s="72"/>
      <c r="B720" s="72"/>
      <c r="C720" s="72"/>
      <c r="D720" s="72"/>
      <c r="E720" s="72"/>
      <c r="F720" s="72"/>
      <c r="G720" s="72"/>
      <c r="H720" s="194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spans="1:26" ht="15.75" customHeight="1">
      <c r="A721" s="72"/>
      <c r="B721" s="72"/>
      <c r="C721" s="72"/>
      <c r="D721" s="72"/>
      <c r="E721" s="72"/>
      <c r="F721" s="72"/>
      <c r="G721" s="72"/>
      <c r="H721" s="194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spans="1:26" ht="15.75" customHeight="1">
      <c r="A722" s="72"/>
      <c r="B722" s="72"/>
      <c r="C722" s="72"/>
      <c r="D722" s="72"/>
      <c r="E722" s="72"/>
      <c r="F722" s="72"/>
      <c r="G722" s="72"/>
      <c r="H722" s="194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spans="1:26" ht="15.75" customHeight="1">
      <c r="A723" s="72"/>
      <c r="B723" s="72"/>
      <c r="C723" s="72"/>
      <c r="D723" s="72"/>
      <c r="E723" s="72"/>
      <c r="F723" s="72"/>
      <c r="G723" s="72"/>
      <c r="H723" s="194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spans="1:26" ht="15.75" customHeight="1">
      <c r="A724" s="72"/>
      <c r="B724" s="72"/>
      <c r="C724" s="72"/>
      <c r="D724" s="72"/>
      <c r="E724" s="72"/>
      <c r="F724" s="72"/>
      <c r="G724" s="72"/>
      <c r="H724" s="194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spans="1:26" ht="15.75" customHeight="1">
      <c r="A725" s="72"/>
      <c r="B725" s="72"/>
      <c r="C725" s="72"/>
      <c r="D725" s="72"/>
      <c r="E725" s="72"/>
      <c r="F725" s="72"/>
      <c r="G725" s="72"/>
      <c r="H725" s="194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spans="1:26" ht="15.75" customHeight="1">
      <c r="A726" s="72"/>
      <c r="B726" s="72"/>
      <c r="C726" s="72"/>
      <c r="D726" s="72"/>
      <c r="E726" s="72"/>
      <c r="F726" s="72"/>
      <c r="G726" s="72"/>
      <c r="H726" s="194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spans="1:26" ht="15.75" customHeight="1">
      <c r="A727" s="72"/>
      <c r="B727" s="72"/>
      <c r="C727" s="72"/>
      <c r="D727" s="72"/>
      <c r="E727" s="72"/>
      <c r="F727" s="72"/>
      <c r="G727" s="72"/>
      <c r="H727" s="194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spans="1:26" ht="15.75" customHeight="1">
      <c r="A728" s="72"/>
      <c r="B728" s="72"/>
      <c r="C728" s="72"/>
      <c r="D728" s="72"/>
      <c r="E728" s="72"/>
      <c r="F728" s="72"/>
      <c r="G728" s="72"/>
      <c r="H728" s="194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spans="1:26" ht="15.75" customHeight="1">
      <c r="A729" s="72"/>
      <c r="B729" s="72"/>
      <c r="C729" s="72"/>
      <c r="D729" s="72"/>
      <c r="E729" s="72"/>
      <c r="F729" s="72"/>
      <c r="G729" s="72"/>
      <c r="H729" s="194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spans="1:26" ht="15.75" customHeight="1">
      <c r="A730" s="72"/>
      <c r="B730" s="72"/>
      <c r="C730" s="72"/>
      <c r="D730" s="72"/>
      <c r="E730" s="72"/>
      <c r="F730" s="72"/>
      <c r="G730" s="72"/>
      <c r="H730" s="194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spans="1:26" ht="15.75" customHeight="1">
      <c r="A731" s="72"/>
      <c r="B731" s="72"/>
      <c r="C731" s="72"/>
      <c r="D731" s="72"/>
      <c r="E731" s="72"/>
      <c r="F731" s="72"/>
      <c r="G731" s="72"/>
      <c r="H731" s="194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spans="1:26" ht="15.75" customHeight="1">
      <c r="A732" s="72"/>
      <c r="B732" s="72"/>
      <c r="C732" s="72"/>
      <c r="D732" s="72"/>
      <c r="E732" s="72"/>
      <c r="F732" s="72"/>
      <c r="G732" s="72"/>
      <c r="H732" s="194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spans="1:26" ht="15.75" customHeight="1">
      <c r="A733" s="72"/>
      <c r="B733" s="72"/>
      <c r="C733" s="72"/>
      <c r="D733" s="72"/>
      <c r="E733" s="72"/>
      <c r="F733" s="72"/>
      <c r="G733" s="72"/>
      <c r="H733" s="194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spans="1:26" ht="15.75" customHeight="1">
      <c r="A734" s="72"/>
      <c r="B734" s="72"/>
      <c r="C734" s="72"/>
      <c r="D734" s="72"/>
      <c r="E734" s="72"/>
      <c r="F734" s="72"/>
      <c r="G734" s="72"/>
      <c r="H734" s="194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spans="1:26" ht="15.75" customHeight="1">
      <c r="A735" s="72"/>
      <c r="B735" s="72"/>
      <c r="C735" s="72"/>
      <c r="D735" s="72"/>
      <c r="E735" s="72"/>
      <c r="F735" s="72"/>
      <c r="G735" s="72"/>
      <c r="H735" s="194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spans="1:26" ht="15.75" customHeight="1">
      <c r="A736" s="72"/>
      <c r="B736" s="72"/>
      <c r="C736" s="72"/>
      <c r="D736" s="72"/>
      <c r="E736" s="72"/>
      <c r="F736" s="72"/>
      <c r="G736" s="72"/>
      <c r="H736" s="194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spans="1:26" ht="15.75" customHeight="1">
      <c r="A737" s="72"/>
      <c r="B737" s="72"/>
      <c r="C737" s="72"/>
      <c r="D737" s="72"/>
      <c r="E737" s="72"/>
      <c r="F737" s="72"/>
      <c r="G737" s="72"/>
      <c r="H737" s="194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spans="1:26" ht="15.75" customHeight="1">
      <c r="A738" s="72"/>
      <c r="B738" s="72"/>
      <c r="C738" s="72"/>
      <c r="D738" s="72"/>
      <c r="E738" s="72"/>
      <c r="F738" s="72"/>
      <c r="G738" s="72"/>
      <c r="H738" s="194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spans="1:26" ht="15.75" customHeight="1">
      <c r="A739" s="72"/>
      <c r="B739" s="72"/>
      <c r="C739" s="72"/>
      <c r="D739" s="72"/>
      <c r="E739" s="72"/>
      <c r="F739" s="72"/>
      <c r="G739" s="72"/>
      <c r="H739" s="194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spans="1:26" ht="15.75" customHeight="1">
      <c r="A740" s="72"/>
      <c r="B740" s="72"/>
      <c r="C740" s="72"/>
      <c r="D740" s="72"/>
      <c r="E740" s="72"/>
      <c r="F740" s="72"/>
      <c r="G740" s="72"/>
      <c r="H740" s="194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spans="1:26" ht="15.75" customHeight="1">
      <c r="A741" s="72"/>
      <c r="B741" s="72"/>
      <c r="C741" s="72"/>
      <c r="D741" s="72"/>
      <c r="E741" s="72"/>
      <c r="F741" s="72"/>
      <c r="G741" s="72"/>
      <c r="H741" s="194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spans="1:26" ht="15.75" customHeight="1">
      <c r="A742" s="72"/>
      <c r="B742" s="72"/>
      <c r="C742" s="72"/>
      <c r="D742" s="72"/>
      <c r="E742" s="72"/>
      <c r="F742" s="72"/>
      <c r="G742" s="72"/>
      <c r="H742" s="194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spans="1:26" ht="15.75" customHeight="1">
      <c r="A743" s="72"/>
      <c r="B743" s="72"/>
      <c r="C743" s="72"/>
      <c r="D743" s="72"/>
      <c r="E743" s="72"/>
      <c r="F743" s="72"/>
      <c r="G743" s="72"/>
      <c r="H743" s="194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spans="1:26" ht="15.75" customHeight="1">
      <c r="A744" s="72"/>
      <c r="B744" s="72"/>
      <c r="C744" s="72"/>
      <c r="D744" s="72"/>
      <c r="E744" s="72"/>
      <c r="F744" s="72"/>
      <c r="G744" s="72"/>
      <c r="H744" s="194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spans="1:26" ht="15.75" customHeight="1">
      <c r="A745" s="72"/>
      <c r="B745" s="72"/>
      <c r="C745" s="72"/>
      <c r="D745" s="72"/>
      <c r="E745" s="72"/>
      <c r="F745" s="72"/>
      <c r="G745" s="72"/>
      <c r="H745" s="194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spans="1:26" ht="15.75" customHeight="1">
      <c r="A746" s="72"/>
      <c r="B746" s="72"/>
      <c r="C746" s="72"/>
      <c r="D746" s="72"/>
      <c r="E746" s="72"/>
      <c r="F746" s="72"/>
      <c r="G746" s="72"/>
      <c r="H746" s="194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spans="1:26" ht="15.75" customHeight="1">
      <c r="A747" s="72"/>
      <c r="B747" s="72"/>
      <c r="C747" s="72"/>
      <c r="D747" s="72"/>
      <c r="E747" s="72"/>
      <c r="F747" s="72"/>
      <c r="G747" s="72"/>
      <c r="H747" s="194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spans="1:26" ht="15.75" customHeight="1">
      <c r="A748" s="72"/>
      <c r="B748" s="72"/>
      <c r="C748" s="72"/>
      <c r="D748" s="72"/>
      <c r="E748" s="72"/>
      <c r="F748" s="72"/>
      <c r="G748" s="72"/>
      <c r="H748" s="194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spans="1:26" ht="15.75" customHeight="1">
      <c r="A749" s="72"/>
      <c r="B749" s="72"/>
      <c r="C749" s="72"/>
      <c r="D749" s="72"/>
      <c r="E749" s="72"/>
      <c r="F749" s="72"/>
      <c r="G749" s="72"/>
      <c r="H749" s="194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spans="1:26" ht="15.75" customHeight="1">
      <c r="A750" s="72"/>
      <c r="B750" s="72"/>
      <c r="C750" s="72"/>
      <c r="D750" s="72"/>
      <c r="E750" s="72"/>
      <c r="F750" s="72"/>
      <c r="G750" s="72"/>
      <c r="H750" s="194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spans="1:26" ht="15.75" customHeight="1">
      <c r="A751" s="72"/>
      <c r="B751" s="72"/>
      <c r="C751" s="72"/>
      <c r="D751" s="72"/>
      <c r="E751" s="72"/>
      <c r="F751" s="72"/>
      <c r="G751" s="72"/>
      <c r="H751" s="194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spans="1:26" ht="15.75" customHeight="1">
      <c r="A752" s="72"/>
      <c r="B752" s="72"/>
      <c r="C752" s="72"/>
      <c r="D752" s="72"/>
      <c r="E752" s="72"/>
      <c r="F752" s="72"/>
      <c r="G752" s="72"/>
      <c r="H752" s="194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spans="1:26" ht="15.75" customHeight="1">
      <c r="A753" s="72"/>
      <c r="B753" s="72"/>
      <c r="C753" s="72"/>
      <c r="D753" s="72"/>
      <c r="E753" s="72"/>
      <c r="F753" s="72"/>
      <c r="G753" s="72"/>
      <c r="H753" s="194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spans="1:26" ht="15.75" customHeight="1">
      <c r="A754" s="72"/>
      <c r="B754" s="72"/>
      <c r="C754" s="72"/>
      <c r="D754" s="72"/>
      <c r="E754" s="72"/>
      <c r="F754" s="72"/>
      <c r="G754" s="72"/>
      <c r="H754" s="194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spans="1:26" ht="15.75" customHeight="1">
      <c r="A755" s="72"/>
      <c r="B755" s="72"/>
      <c r="C755" s="72"/>
      <c r="D755" s="72"/>
      <c r="E755" s="72"/>
      <c r="F755" s="72"/>
      <c r="G755" s="72"/>
      <c r="H755" s="194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spans="1:26" ht="15.75" customHeight="1">
      <c r="A756" s="72"/>
      <c r="B756" s="72"/>
      <c r="C756" s="72"/>
      <c r="D756" s="72"/>
      <c r="E756" s="72"/>
      <c r="F756" s="72"/>
      <c r="G756" s="72"/>
      <c r="H756" s="194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spans="1:26" ht="15.75" customHeight="1">
      <c r="A757" s="72"/>
      <c r="B757" s="72"/>
      <c r="C757" s="72"/>
      <c r="D757" s="72"/>
      <c r="E757" s="72"/>
      <c r="F757" s="72"/>
      <c r="G757" s="72"/>
      <c r="H757" s="194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spans="1:26" ht="15.75" customHeight="1">
      <c r="A758" s="72"/>
      <c r="B758" s="72"/>
      <c r="C758" s="72"/>
      <c r="D758" s="72"/>
      <c r="E758" s="72"/>
      <c r="F758" s="72"/>
      <c r="G758" s="72"/>
      <c r="H758" s="194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spans="1:26" ht="15.75" customHeight="1">
      <c r="A759" s="72"/>
      <c r="B759" s="72"/>
      <c r="C759" s="72"/>
      <c r="D759" s="72"/>
      <c r="E759" s="72"/>
      <c r="F759" s="72"/>
      <c r="G759" s="72"/>
      <c r="H759" s="194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spans="1:26" ht="15.75" customHeight="1">
      <c r="A760" s="72"/>
      <c r="B760" s="72"/>
      <c r="C760" s="72"/>
      <c r="D760" s="72"/>
      <c r="E760" s="72"/>
      <c r="F760" s="72"/>
      <c r="G760" s="72"/>
      <c r="H760" s="194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spans="1:26" ht="15.75" customHeight="1">
      <c r="A761" s="72"/>
      <c r="B761" s="72"/>
      <c r="C761" s="72"/>
      <c r="D761" s="72"/>
      <c r="E761" s="72"/>
      <c r="F761" s="72"/>
      <c r="G761" s="72"/>
      <c r="H761" s="194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spans="1:26" ht="15.75" customHeight="1">
      <c r="A762" s="72"/>
      <c r="B762" s="72"/>
      <c r="C762" s="72"/>
      <c r="D762" s="72"/>
      <c r="E762" s="72"/>
      <c r="F762" s="72"/>
      <c r="G762" s="72"/>
      <c r="H762" s="194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spans="1:26" ht="15.75" customHeight="1">
      <c r="A763" s="72"/>
      <c r="B763" s="72"/>
      <c r="C763" s="72"/>
      <c r="D763" s="72"/>
      <c r="E763" s="72"/>
      <c r="F763" s="72"/>
      <c r="G763" s="72"/>
      <c r="H763" s="194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spans="1:26" ht="15.75" customHeight="1">
      <c r="A764" s="72"/>
      <c r="B764" s="72"/>
      <c r="C764" s="72"/>
      <c r="D764" s="72"/>
      <c r="E764" s="72"/>
      <c r="F764" s="72"/>
      <c r="G764" s="72"/>
      <c r="H764" s="194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spans="1:26" ht="15.75" customHeight="1">
      <c r="A765" s="72"/>
      <c r="B765" s="72"/>
      <c r="C765" s="72"/>
      <c r="D765" s="72"/>
      <c r="E765" s="72"/>
      <c r="F765" s="72"/>
      <c r="G765" s="72"/>
      <c r="H765" s="194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spans="1:26" ht="15.75" customHeight="1">
      <c r="A766" s="72"/>
      <c r="B766" s="72"/>
      <c r="C766" s="72"/>
      <c r="D766" s="72"/>
      <c r="E766" s="72"/>
      <c r="F766" s="72"/>
      <c r="G766" s="72"/>
      <c r="H766" s="194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spans="1:26" ht="15.75" customHeight="1">
      <c r="A767" s="72"/>
      <c r="B767" s="72"/>
      <c r="C767" s="72"/>
      <c r="D767" s="72"/>
      <c r="E767" s="72"/>
      <c r="F767" s="72"/>
      <c r="G767" s="72"/>
      <c r="H767" s="194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spans="1:26" ht="15.75" customHeight="1">
      <c r="A768" s="72"/>
      <c r="B768" s="72"/>
      <c r="C768" s="72"/>
      <c r="D768" s="72"/>
      <c r="E768" s="72"/>
      <c r="F768" s="72"/>
      <c r="G768" s="72"/>
      <c r="H768" s="194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spans="1:26" ht="15.75" customHeight="1">
      <c r="A769" s="72"/>
      <c r="B769" s="72"/>
      <c r="C769" s="72"/>
      <c r="D769" s="72"/>
      <c r="E769" s="72"/>
      <c r="F769" s="72"/>
      <c r="G769" s="72"/>
      <c r="H769" s="194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spans="1:26" ht="15.75" customHeight="1">
      <c r="A770" s="72"/>
      <c r="B770" s="72"/>
      <c r="C770" s="72"/>
      <c r="D770" s="72"/>
      <c r="E770" s="72"/>
      <c r="F770" s="72"/>
      <c r="G770" s="72"/>
      <c r="H770" s="194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spans="1:26" ht="15.75" customHeight="1">
      <c r="A771" s="72"/>
      <c r="B771" s="72"/>
      <c r="C771" s="72"/>
      <c r="D771" s="72"/>
      <c r="E771" s="72"/>
      <c r="F771" s="72"/>
      <c r="G771" s="72"/>
      <c r="H771" s="194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spans="1:26" ht="15.75" customHeight="1">
      <c r="A772" s="72"/>
      <c r="B772" s="72"/>
      <c r="C772" s="72"/>
      <c r="D772" s="72"/>
      <c r="E772" s="72"/>
      <c r="F772" s="72"/>
      <c r="G772" s="72"/>
      <c r="H772" s="194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spans="1:26" ht="15.75" customHeight="1">
      <c r="A773" s="72"/>
      <c r="B773" s="72"/>
      <c r="C773" s="72"/>
      <c r="D773" s="72"/>
      <c r="E773" s="72"/>
      <c r="F773" s="72"/>
      <c r="G773" s="72"/>
      <c r="H773" s="194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spans="1:26" ht="15.75" customHeight="1">
      <c r="A774" s="72"/>
      <c r="B774" s="72"/>
      <c r="C774" s="72"/>
      <c r="D774" s="72"/>
      <c r="E774" s="72"/>
      <c r="F774" s="72"/>
      <c r="G774" s="72"/>
      <c r="H774" s="194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spans="1:26" ht="15.75" customHeight="1">
      <c r="A775" s="72"/>
      <c r="B775" s="72"/>
      <c r="C775" s="72"/>
      <c r="D775" s="72"/>
      <c r="E775" s="72"/>
      <c r="F775" s="72"/>
      <c r="G775" s="72"/>
      <c r="H775" s="194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spans="1:26" ht="15.75" customHeight="1">
      <c r="A776" s="72"/>
      <c r="B776" s="72"/>
      <c r="C776" s="72"/>
      <c r="D776" s="72"/>
      <c r="E776" s="72"/>
      <c r="F776" s="72"/>
      <c r="G776" s="72"/>
      <c r="H776" s="194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spans="1:26" ht="15.75" customHeight="1">
      <c r="A777" s="72"/>
      <c r="B777" s="72"/>
      <c r="C777" s="72"/>
      <c r="D777" s="72"/>
      <c r="E777" s="72"/>
      <c r="F777" s="72"/>
      <c r="G777" s="72"/>
      <c r="H777" s="194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spans="1:26" ht="15.75" customHeight="1">
      <c r="A778" s="72"/>
      <c r="B778" s="72"/>
      <c r="C778" s="72"/>
      <c r="D778" s="72"/>
      <c r="E778" s="72"/>
      <c r="F778" s="72"/>
      <c r="G778" s="72"/>
      <c r="H778" s="194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spans="1:26" ht="15.75" customHeight="1">
      <c r="A779" s="72"/>
      <c r="B779" s="72"/>
      <c r="C779" s="72"/>
      <c r="D779" s="72"/>
      <c r="E779" s="72"/>
      <c r="F779" s="72"/>
      <c r="G779" s="72"/>
      <c r="H779" s="194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spans="1:26" ht="15.75" customHeight="1">
      <c r="A780" s="72"/>
      <c r="B780" s="72"/>
      <c r="C780" s="72"/>
      <c r="D780" s="72"/>
      <c r="E780" s="72"/>
      <c r="F780" s="72"/>
      <c r="G780" s="72"/>
      <c r="H780" s="194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spans="1:26" ht="15.75" customHeight="1">
      <c r="A781" s="72"/>
      <c r="B781" s="72"/>
      <c r="C781" s="72"/>
      <c r="D781" s="72"/>
      <c r="E781" s="72"/>
      <c r="F781" s="72"/>
      <c r="G781" s="72"/>
      <c r="H781" s="194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spans="1:26" ht="15.75" customHeight="1">
      <c r="A782" s="72"/>
      <c r="B782" s="72"/>
      <c r="C782" s="72"/>
      <c r="D782" s="72"/>
      <c r="E782" s="72"/>
      <c r="F782" s="72"/>
      <c r="G782" s="72"/>
      <c r="H782" s="194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spans="1:26" ht="15.75" customHeight="1">
      <c r="A783" s="72"/>
      <c r="B783" s="72"/>
      <c r="C783" s="72"/>
      <c r="D783" s="72"/>
      <c r="E783" s="72"/>
      <c r="F783" s="72"/>
      <c r="G783" s="72"/>
      <c r="H783" s="194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spans="1:26" ht="15.75" customHeight="1">
      <c r="A784" s="72"/>
      <c r="B784" s="72"/>
      <c r="C784" s="72"/>
      <c r="D784" s="72"/>
      <c r="E784" s="72"/>
      <c r="F784" s="72"/>
      <c r="G784" s="72"/>
      <c r="H784" s="194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spans="1:26" ht="15.75" customHeight="1">
      <c r="A785" s="72"/>
      <c r="B785" s="72"/>
      <c r="C785" s="72"/>
      <c r="D785" s="72"/>
      <c r="E785" s="72"/>
      <c r="F785" s="72"/>
      <c r="G785" s="72"/>
      <c r="H785" s="194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spans="1:26" ht="15.75" customHeight="1">
      <c r="A786" s="72"/>
      <c r="B786" s="72"/>
      <c r="C786" s="72"/>
      <c r="D786" s="72"/>
      <c r="E786" s="72"/>
      <c r="F786" s="72"/>
      <c r="G786" s="72"/>
      <c r="H786" s="194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spans="1:26" ht="15.75" customHeight="1">
      <c r="A787" s="72"/>
      <c r="B787" s="72"/>
      <c r="C787" s="72"/>
      <c r="D787" s="72"/>
      <c r="E787" s="72"/>
      <c r="F787" s="72"/>
      <c r="G787" s="72"/>
      <c r="H787" s="194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spans="1:26" ht="15.75" customHeight="1">
      <c r="A788" s="72"/>
      <c r="B788" s="72"/>
      <c r="C788" s="72"/>
      <c r="D788" s="72"/>
      <c r="E788" s="72"/>
      <c r="F788" s="72"/>
      <c r="G788" s="72"/>
      <c r="H788" s="194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spans="1:26" ht="15.75" customHeight="1">
      <c r="A789" s="72"/>
      <c r="B789" s="72"/>
      <c r="C789" s="72"/>
      <c r="D789" s="72"/>
      <c r="E789" s="72"/>
      <c r="F789" s="72"/>
      <c r="G789" s="72"/>
      <c r="H789" s="194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spans="1:26" ht="15.75" customHeight="1">
      <c r="A790" s="72"/>
      <c r="B790" s="72"/>
      <c r="C790" s="72"/>
      <c r="D790" s="72"/>
      <c r="E790" s="72"/>
      <c r="F790" s="72"/>
      <c r="G790" s="72"/>
      <c r="H790" s="194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spans="1:26" ht="15.75" customHeight="1">
      <c r="A791" s="72"/>
      <c r="B791" s="72"/>
      <c r="C791" s="72"/>
      <c r="D791" s="72"/>
      <c r="E791" s="72"/>
      <c r="F791" s="72"/>
      <c r="G791" s="72"/>
      <c r="H791" s="194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spans="1:26" ht="15.75" customHeight="1">
      <c r="A792" s="72"/>
      <c r="B792" s="72"/>
      <c r="C792" s="72"/>
      <c r="D792" s="72"/>
      <c r="E792" s="72"/>
      <c r="F792" s="72"/>
      <c r="G792" s="72"/>
      <c r="H792" s="194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spans="1:26" ht="15.75" customHeight="1">
      <c r="A793" s="72"/>
      <c r="B793" s="72"/>
      <c r="C793" s="72"/>
      <c r="D793" s="72"/>
      <c r="E793" s="72"/>
      <c r="F793" s="72"/>
      <c r="G793" s="72"/>
      <c r="H793" s="194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spans="1:26" ht="15.75" customHeight="1">
      <c r="A794" s="72"/>
      <c r="B794" s="72"/>
      <c r="C794" s="72"/>
      <c r="D794" s="72"/>
      <c r="E794" s="72"/>
      <c r="F794" s="72"/>
      <c r="G794" s="72"/>
      <c r="H794" s="194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spans="1:26" ht="15.75" customHeight="1">
      <c r="A795" s="72"/>
      <c r="B795" s="72"/>
      <c r="C795" s="72"/>
      <c r="D795" s="72"/>
      <c r="E795" s="72"/>
      <c r="F795" s="72"/>
      <c r="G795" s="72"/>
      <c r="H795" s="194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spans="1:26" ht="15.75" customHeight="1">
      <c r="A796" s="72"/>
      <c r="B796" s="72"/>
      <c r="C796" s="72"/>
      <c r="D796" s="72"/>
      <c r="E796" s="72"/>
      <c r="F796" s="72"/>
      <c r="G796" s="72"/>
      <c r="H796" s="194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spans="1:26" ht="15.75" customHeight="1">
      <c r="A797" s="72"/>
      <c r="B797" s="72"/>
      <c r="C797" s="72"/>
      <c r="D797" s="72"/>
      <c r="E797" s="72"/>
      <c r="F797" s="72"/>
      <c r="G797" s="72"/>
      <c r="H797" s="194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spans="1:26" ht="15.75" customHeight="1">
      <c r="A798" s="72"/>
      <c r="B798" s="72"/>
      <c r="C798" s="72"/>
      <c r="D798" s="72"/>
      <c r="E798" s="72"/>
      <c r="F798" s="72"/>
      <c r="G798" s="72"/>
      <c r="H798" s="194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spans="1:26" ht="15.75" customHeight="1">
      <c r="A799" s="72"/>
      <c r="B799" s="72"/>
      <c r="C799" s="72"/>
      <c r="D799" s="72"/>
      <c r="E799" s="72"/>
      <c r="F799" s="72"/>
      <c r="G799" s="72"/>
      <c r="H799" s="194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spans="1:26" ht="15.75" customHeight="1">
      <c r="A800" s="72"/>
      <c r="B800" s="72"/>
      <c r="C800" s="72"/>
      <c r="D800" s="72"/>
      <c r="E800" s="72"/>
      <c r="F800" s="72"/>
      <c r="G800" s="72"/>
      <c r="H800" s="194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spans="1:26" ht="15.75" customHeight="1">
      <c r="A801" s="72"/>
      <c r="B801" s="72"/>
      <c r="C801" s="72"/>
      <c r="D801" s="72"/>
      <c r="E801" s="72"/>
      <c r="F801" s="72"/>
      <c r="G801" s="72"/>
      <c r="H801" s="194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spans="1:26" ht="15.75" customHeight="1">
      <c r="A802" s="72"/>
      <c r="B802" s="72"/>
      <c r="C802" s="72"/>
      <c r="D802" s="72"/>
      <c r="E802" s="72"/>
      <c r="F802" s="72"/>
      <c r="G802" s="72"/>
      <c r="H802" s="194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spans="1:26" ht="15.75" customHeight="1">
      <c r="A803" s="72"/>
      <c r="B803" s="72"/>
      <c r="C803" s="72"/>
      <c r="D803" s="72"/>
      <c r="E803" s="72"/>
      <c r="F803" s="72"/>
      <c r="G803" s="72"/>
      <c r="H803" s="194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spans="1:26" ht="15.75" customHeight="1">
      <c r="A804" s="72"/>
      <c r="B804" s="72"/>
      <c r="C804" s="72"/>
      <c r="D804" s="72"/>
      <c r="E804" s="72"/>
      <c r="F804" s="72"/>
      <c r="G804" s="72"/>
      <c r="H804" s="194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spans="1:26" ht="15.75" customHeight="1">
      <c r="A805" s="72"/>
      <c r="B805" s="72"/>
      <c r="C805" s="72"/>
      <c r="D805" s="72"/>
      <c r="E805" s="72"/>
      <c r="F805" s="72"/>
      <c r="G805" s="72"/>
      <c r="H805" s="194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spans="1:26" ht="15.75" customHeight="1">
      <c r="A806" s="72"/>
      <c r="B806" s="72"/>
      <c r="C806" s="72"/>
      <c r="D806" s="72"/>
      <c r="E806" s="72"/>
      <c r="F806" s="72"/>
      <c r="G806" s="72"/>
      <c r="H806" s="194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spans="1:26" ht="15.75" customHeight="1">
      <c r="A807" s="72"/>
      <c r="B807" s="72"/>
      <c r="C807" s="72"/>
      <c r="D807" s="72"/>
      <c r="E807" s="72"/>
      <c r="F807" s="72"/>
      <c r="G807" s="72"/>
      <c r="H807" s="194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spans="1:26" ht="15.75" customHeight="1">
      <c r="A808" s="72"/>
      <c r="B808" s="72"/>
      <c r="C808" s="72"/>
      <c r="D808" s="72"/>
      <c r="E808" s="72"/>
      <c r="F808" s="72"/>
      <c r="G808" s="72"/>
      <c r="H808" s="194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spans="1:26" ht="15.75" customHeight="1">
      <c r="A809" s="72"/>
      <c r="B809" s="72"/>
      <c r="C809" s="72"/>
      <c r="D809" s="72"/>
      <c r="E809" s="72"/>
      <c r="F809" s="72"/>
      <c r="G809" s="72"/>
      <c r="H809" s="194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spans="1:26" ht="15.75" customHeight="1">
      <c r="A810" s="72"/>
      <c r="B810" s="72"/>
      <c r="C810" s="72"/>
      <c r="D810" s="72"/>
      <c r="E810" s="72"/>
      <c r="F810" s="72"/>
      <c r="G810" s="72"/>
      <c r="H810" s="194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spans="1:26" ht="15.75" customHeight="1">
      <c r="A811" s="72"/>
      <c r="B811" s="72"/>
      <c r="C811" s="72"/>
      <c r="D811" s="72"/>
      <c r="E811" s="72"/>
      <c r="F811" s="72"/>
      <c r="G811" s="72"/>
      <c r="H811" s="194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spans="1:26" ht="15.75" customHeight="1">
      <c r="A812" s="72"/>
      <c r="B812" s="72"/>
      <c r="C812" s="72"/>
      <c r="D812" s="72"/>
      <c r="E812" s="72"/>
      <c r="F812" s="72"/>
      <c r="G812" s="72"/>
      <c r="H812" s="194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spans="1:26" ht="15.75" customHeight="1">
      <c r="A813" s="72"/>
      <c r="B813" s="72"/>
      <c r="C813" s="72"/>
      <c r="D813" s="72"/>
      <c r="E813" s="72"/>
      <c r="F813" s="72"/>
      <c r="G813" s="72"/>
      <c r="H813" s="194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spans="1:26" ht="15.75" customHeight="1">
      <c r="A814" s="72"/>
      <c r="B814" s="72"/>
      <c r="C814" s="72"/>
      <c r="D814" s="72"/>
      <c r="E814" s="72"/>
      <c r="F814" s="72"/>
      <c r="G814" s="72"/>
      <c r="H814" s="194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spans="1:26" ht="15.75" customHeight="1">
      <c r="A815" s="72"/>
      <c r="B815" s="72"/>
      <c r="C815" s="72"/>
      <c r="D815" s="72"/>
      <c r="E815" s="72"/>
      <c r="F815" s="72"/>
      <c r="G815" s="72"/>
      <c r="H815" s="194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spans="1:26" ht="15.75" customHeight="1">
      <c r="A816" s="72"/>
      <c r="B816" s="72"/>
      <c r="C816" s="72"/>
      <c r="D816" s="72"/>
      <c r="E816" s="72"/>
      <c r="F816" s="72"/>
      <c r="G816" s="72"/>
      <c r="H816" s="194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spans="1:26" ht="15.75" customHeight="1">
      <c r="A817" s="72"/>
      <c r="B817" s="72"/>
      <c r="C817" s="72"/>
      <c r="D817" s="72"/>
      <c r="E817" s="72"/>
      <c r="F817" s="72"/>
      <c r="G817" s="72"/>
      <c r="H817" s="194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spans="1:26" ht="15.75" customHeight="1">
      <c r="A818" s="72"/>
      <c r="B818" s="72"/>
      <c r="C818" s="72"/>
      <c r="D818" s="72"/>
      <c r="E818" s="72"/>
      <c r="F818" s="72"/>
      <c r="G818" s="72"/>
      <c r="H818" s="194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spans="1:26" ht="15.75" customHeight="1">
      <c r="A819" s="72"/>
      <c r="B819" s="72"/>
      <c r="C819" s="72"/>
      <c r="D819" s="72"/>
      <c r="E819" s="72"/>
      <c r="F819" s="72"/>
      <c r="G819" s="72"/>
      <c r="H819" s="194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spans="1:26" ht="15.75" customHeight="1">
      <c r="A820" s="72"/>
      <c r="B820" s="72"/>
      <c r="C820" s="72"/>
      <c r="D820" s="72"/>
      <c r="E820" s="72"/>
      <c r="F820" s="72"/>
      <c r="G820" s="72"/>
      <c r="H820" s="194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spans="1:26" ht="15.75" customHeight="1">
      <c r="A821" s="72"/>
      <c r="B821" s="72"/>
      <c r="C821" s="72"/>
      <c r="D821" s="72"/>
      <c r="E821" s="72"/>
      <c r="F821" s="72"/>
      <c r="G821" s="72"/>
      <c r="H821" s="194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spans="1:26" ht="15.75" customHeight="1">
      <c r="A822" s="72"/>
      <c r="B822" s="72"/>
      <c r="C822" s="72"/>
      <c r="D822" s="72"/>
      <c r="E822" s="72"/>
      <c r="F822" s="72"/>
      <c r="G822" s="72"/>
      <c r="H822" s="194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spans="1:26" ht="15.75" customHeight="1">
      <c r="A823" s="72"/>
      <c r="B823" s="72"/>
      <c r="C823" s="72"/>
      <c r="D823" s="72"/>
      <c r="E823" s="72"/>
      <c r="F823" s="72"/>
      <c r="G823" s="72"/>
      <c r="H823" s="194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spans="1:26" ht="15.75" customHeight="1">
      <c r="A824" s="72"/>
      <c r="B824" s="72"/>
      <c r="C824" s="72"/>
      <c r="D824" s="72"/>
      <c r="E824" s="72"/>
      <c r="F824" s="72"/>
      <c r="G824" s="72"/>
      <c r="H824" s="194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spans="1:26" ht="15.75" customHeight="1">
      <c r="A825" s="72"/>
      <c r="B825" s="72"/>
      <c r="C825" s="72"/>
      <c r="D825" s="72"/>
      <c r="E825" s="72"/>
      <c r="F825" s="72"/>
      <c r="G825" s="72"/>
      <c r="H825" s="194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spans="1:26" ht="15.75" customHeight="1">
      <c r="A826" s="72"/>
      <c r="B826" s="72"/>
      <c r="C826" s="72"/>
      <c r="D826" s="72"/>
      <c r="E826" s="72"/>
      <c r="F826" s="72"/>
      <c r="G826" s="72"/>
      <c r="H826" s="194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spans="1:26" ht="15.75" customHeight="1">
      <c r="A827" s="72"/>
      <c r="B827" s="72"/>
      <c r="C827" s="72"/>
      <c r="D827" s="72"/>
      <c r="E827" s="72"/>
      <c r="F827" s="72"/>
      <c r="G827" s="72"/>
      <c r="H827" s="194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spans="1:26" ht="15.75" customHeight="1">
      <c r="A828" s="72"/>
      <c r="B828" s="72"/>
      <c r="C828" s="72"/>
      <c r="D828" s="72"/>
      <c r="E828" s="72"/>
      <c r="F828" s="72"/>
      <c r="G828" s="72"/>
      <c r="H828" s="194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spans="1:26" ht="15.75" customHeight="1">
      <c r="A829" s="72"/>
      <c r="B829" s="72"/>
      <c r="C829" s="72"/>
      <c r="D829" s="72"/>
      <c r="E829" s="72"/>
      <c r="F829" s="72"/>
      <c r="G829" s="72"/>
      <c r="H829" s="194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spans="1:26" ht="15.75" customHeight="1">
      <c r="A830" s="72"/>
      <c r="B830" s="72"/>
      <c r="C830" s="72"/>
      <c r="D830" s="72"/>
      <c r="E830" s="72"/>
      <c r="F830" s="72"/>
      <c r="G830" s="72"/>
      <c r="H830" s="194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spans="1:26" ht="15.75" customHeight="1">
      <c r="A831" s="72"/>
      <c r="B831" s="72"/>
      <c r="C831" s="72"/>
      <c r="D831" s="72"/>
      <c r="E831" s="72"/>
      <c r="F831" s="72"/>
      <c r="G831" s="72"/>
      <c r="H831" s="194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spans="1:26" ht="15.75" customHeight="1">
      <c r="A832" s="72"/>
      <c r="B832" s="72"/>
      <c r="C832" s="72"/>
      <c r="D832" s="72"/>
      <c r="E832" s="72"/>
      <c r="F832" s="72"/>
      <c r="G832" s="72"/>
      <c r="H832" s="194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spans="1:26" ht="15.75" customHeight="1">
      <c r="A833" s="72"/>
      <c r="B833" s="72"/>
      <c r="C833" s="72"/>
      <c r="D833" s="72"/>
      <c r="E833" s="72"/>
      <c r="F833" s="72"/>
      <c r="G833" s="72"/>
      <c r="H833" s="194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spans="1:26" ht="15.75" customHeight="1">
      <c r="A834" s="72"/>
      <c r="B834" s="72"/>
      <c r="C834" s="72"/>
      <c r="D834" s="72"/>
      <c r="E834" s="72"/>
      <c r="F834" s="72"/>
      <c r="G834" s="72"/>
      <c r="H834" s="194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spans="1:26" ht="15.75" customHeight="1">
      <c r="A835" s="72"/>
      <c r="B835" s="72"/>
      <c r="C835" s="72"/>
      <c r="D835" s="72"/>
      <c r="E835" s="72"/>
      <c r="F835" s="72"/>
      <c r="G835" s="72"/>
      <c r="H835" s="194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spans="1:26" ht="15.75" customHeight="1">
      <c r="A836" s="72"/>
      <c r="B836" s="72"/>
      <c r="C836" s="72"/>
      <c r="D836" s="72"/>
      <c r="E836" s="72"/>
      <c r="F836" s="72"/>
      <c r="G836" s="72"/>
      <c r="H836" s="194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spans="1:26" ht="15.75" customHeight="1">
      <c r="A837" s="72"/>
      <c r="B837" s="72"/>
      <c r="C837" s="72"/>
      <c r="D837" s="72"/>
      <c r="E837" s="72"/>
      <c r="F837" s="72"/>
      <c r="G837" s="72"/>
      <c r="H837" s="194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spans="1:26" ht="15.75" customHeight="1">
      <c r="A838" s="72"/>
      <c r="B838" s="72"/>
      <c r="C838" s="72"/>
      <c r="D838" s="72"/>
      <c r="E838" s="72"/>
      <c r="F838" s="72"/>
      <c r="G838" s="72"/>
      <c r="H838" s="194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spans="1:26" ht="15.75" customHeight="1">
      <c r="A839" s="72"/>
      <c r="B839" s="72"/>
      <c r="C839" s="72"/>
      <c r="D839" s="72"/>
      <c r="E839" s="72"/>
      <c r="F839" s="72"/>
      <c r="G839" s="72"/>
      <c r="H839" s="194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spans="1:26" ht="15.75" customHeight="1">
      <c r="A840" s="72"/>
      <c r="B840" s="72"/>
      <c r="C840" s="72"/>
      <c r="D840" s="72"/>
      <c r="E840" s="72"/>
      <c r="F840" s="72"/>
      <c r="G840" s="72"/>
      <c r="H840" s="194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spans="1:26" ht="15.75" customHeight="1">
      <c r="A841" s="72"/>
      <c r="B841" s="72"/>
      <c r="C841" s="72"/>
      <c r="D841" s="72"/>
      <c r="E841" s="72"/>
      <c r="F841" s="72"/>
      <c r="G841" s="72"/>
      <c r="H841" s="194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spans="1:26" ht="15.75" customHeight="1">
      <c r="A842" s="72"/>
      <c r="B842" s="72"/>
      <c r="C842" s="72"/>
      <c r="D842" s="72"/>
      <c r="E842" s="72"/>
      <c r="F842" s="72"/>
      <c r="G842" s="72"/>
      <c r="H842" s="194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spans="1:26" ht="15.75" customHeight="1">
      <c r="A843" s="72"/>
      <c r="B843" s="72"/>
      <c r="C843" s="72"/>
      <c r="D843" s="72"/>
      <c r="E843" s="72"/>
      <c r="F843" s="72"/>
      <c r="G843" s="72"/>
      <c r="H843" s="194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spans="1:26" ht="15.75" customHeight="1">
      <c r="A844" s="72"/>
      <c r="B844" s="72"/>
      <c r="C844" s="72"/>
      <c r="D844" s="72"/>
      <c r="E844" s="72"/>
      <c r="F844" s="72"/>
      <c r="G844" s="72"/>
      <c r="H844" s="194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spans="1:26" ht="15.75" customHeight="1">
      <c r="A845" s="72"/>
      <c r="B845" s="72"/>
      <c r="C845" s="72"/>
      <c r="D845" s="72"/>
      <c r="E845" s="72"/>
      <c r="F845" s="72"/>
      <c r="G845" s="72"/>
      <c r="H845" s="194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spans="1:26" ht="15.75" customHeight="1">
      <c r="A846" s="72"/>
      <c r="B846" s="72"/>
      <c r="C846" s="72"/>
      <c r="D846" s="72"/>
      <c r="E846" s="72"/>
      <c r="F846" s="72"/>
      <c r="G846" s="72"/>
      <c r="H846" s="194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spans="1:26" ht="15.75" customHeight="1">
      <c r="A847" s="72"/>
      <c r="B847" s="72"/>
      <c r="C847" s="72"/>
      <c r="D847" s="72"/>
      <c r="E847" s="72"/>
      <c r="F847" s="72"/>
      <c r="G847" s="72"/>
      <c r="H847" s="194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spans="1:26" ht="15.75" customHeight="1">
      <c r="A848" s="72"/>
      <c r="B848" s="72"/>
      <c r="C848" s="72"/>
      <c r="D848" s="72"/>
      <c r="E848" s="72"/>
      <c r="F848" s="72"/>
      <c r="G848" s="72"/>
      <c r="H848" s="194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spans="1:26" ht="15.75" customHeight="1">
      <c r="A849" s="72"/>
      <c r="B849" s="72"/>
      <c r="C849" s="72"/>
      <c r="D849" s="72"/>
      <c r="E849" s="72"/>
      <c r="F849" s="72"/>
      <c r="G849" s="72"/>
      <c r="H849" s="194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spans="1:26" ht="15.75" customHeight="1">
      <c r="A850" s="72"/>
      <c r="B850" s="72"/>
      <c r="C850" s="72"/>
      <c r="D850" s="72"/>
      <c r="E850" s="72"/>
      <c r="F850" s="72"/>
      <c r="G850" s="72"/>
      <c r="H850" s="194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spans="1:26" ht="15.75" customHeight="1">
      <c r="A851" s="72"/>
      <c r="B851" s="72"/>
      <c r="C851" s="72"/>
      <c r="D851" s="72"/>
      <c r="E851" s="72"/>
      <c r="F851" s="72"/>
      <c r="G851" s="72"/>
      <c r="H851" s="194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spans="1:26" ht="15.75" customHeight="1">
      <c r="A852" s="72"/>
      <c r="B852" s="72"/>
      <c r="C852" s="72"/>
      <c r="D852" s="72"/>
      <c r="E852" s="72"/>
      <c r="F852" s="72"/>
      <c r="G852" s="72"/>
      <c r="H852" s="194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spans="1:26" ht="15.75" customHeight="1">
      <c r="A853" s="72"/>
      <c r="B853" s="72"/>
      <c r="C853" s="72"/>
      <c r="D853" s="72"/>
      <c r="E853" s="72"/>
      <c r="F853" s="72"/>
      <c r="G853" s="72"/>
      <c r="H853" s="194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spans="1:26" ht="15.75" customHeight="1">
      <c r="A854" s="72"/>
      <c r="B854" s="72"/>
      <c r="C854" s="72"/>
      <c r="D854" s="72"/>
      <c r="E854" s="72"/>
      <c r="F854" s="72"/>
      <c r="G854" s="72"/>
      <c r="H854" s="194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spans="1:26" ht="15.75" customHeight="1">
      <c r="A855" s="72"/>
      <c r="B855" s="72"/>
      <c r="C855" s="72"/>
      <c r="D855" s="72"/>
      <c r="E855" s="72"/>
      <c r="F855" s="72"/>
      <c r="G855" s="72"/>
      <c r="H855" s="194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spans="1:26" ht="15.75" customHeight="1">
      <c r="A856" s="72"/>
      <c r="B856" s="72"/>
      <c r="C856" s="72"/>
      <c r="D856" s="72"/>
      <c r="E856" s="72"/>
      <c r="F856" s="72"/>
      <c r="G856" s="72"/>
      <c r="H856" s="194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spans="1:26" ht="15.75" customHeight="1">
      <c r="A857" s="72"/>
      <c r="B857" s="72"/>
      <c r="C857" s="72"/>
      <c r="D857" s="72"/>
      <c r="E857" s="72"/>
      <c r="F857" s="72"/>
      <c r="G857" s="72"/>
      <c r="H857" s="194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spans="1:26" ht="15.75" customHeight="1">
      <c r="A858" s="72"/>
      <c r="B858" s="72"/>
      <c r="C858" s="72"/>
      <c r="D858" s="72"/>
      <c r="E858" s="72"/>
      <c r="F858" s="72"/>
      <c r="G858" s="72"/>
      <c r="H858" s="194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spans="1:26" ht="15.75" customHeight="1">
      <c r="A859" s="72"/>
      <c r="B859" s="72"/>
      <c r="C859" s="72"/>
      <c r="D859" s="72"/>
      <c r="E859" s="72"/>
      <c r="F859" s="72"/>
      <c r="G859" s="72"/>
      <c r="H859" s="194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spans="1:26" ht="15.75" customHeight="1">
      <c r="A860" s="72"/>
      <c r="B860" s="72"/>
      <c r="C860" s="72"/>
      <c r="D860" s="72"/>
      <c r="E860" s="72"/>
      <c r="F860" s="72"/>
      <c r="G860" s="72"/>
      <c r="H860" s="194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spans="1:26" ht="15.75" customHeight="1">
      <c r="A861" s="72"/>
      <c r="B861" s="72"/>
      <c r="C861" s="72"/>
      <c r="D861" s="72"/>
      <c r="E861" s="72"/>
      <c r="F861" s="72"/>
      <c r="G861" s="72"/>
      <c r="H861" s="194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spans="1:26" ht="15.75" customHeight="1">
      <c r="A862" s="72"/>
      <c r="B862" s="72"/>
      <c r="C862" s="72"/>
      <c r="D862" s="72"/>
      <c r="E862" s="72"/>
      <c r="F862" s="72"/>
      <c r="G862" s="72"/>
      <c r="H862" s="194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spans="1:26" ht="15.75" customHeight="1">
      <c r="A863" s="72"/>
      <c r="B863" s="72"/>
      <c r="C863" s="72"/>
      <c r="D863" s="72"/>
      <c r="E863" s="72"/>
      <c r="F863" s="72"/>
      <c r="G863" s="72"/>
      <c r="H863" s="194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spans="1:26" ht="15.75" customHeight="1">
      <c r="A864" s="72"/>
      <c r="B864" s="72"/>
      <c r="C864" s="72"/>
      <c r="D864" s="72"/>
      <c r="E864" s="72"/>
      <c r="F864" s="72"/>
      <c r="G864" s="72"/>
      <c r="H864" s="194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spans="1:26" ht="15.75" customHeight="1">
      <c r="A865" s="72"/>
      <c r="B865" s="72"/>
      <c r="C865" s="72"/>
      <c r="D865" s="72"/>
      <c r="E865" s="72"/>
      <c r="F865" s="72"/>
      <c r="G865" s="72"/>
      <c r="H865" s="194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spans="1:26" ht="15.75" customHeight="1">
      <c r="A866" s="72"/>
      <c r="B866" s="72"/>
      <c r="C866" s="72"/>
      <c r="D866" s="72"/>
      <c r="E866" s="72"/>
      <c r="F866" s="72"/>
      <c r="G866" s="72"/>
      <c r="H866" s="194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spans="1:26" ht="15.75" customHeight="1">
      <c r="A867" s="72"/>
      <c r="B867" s="72"/>
      <c r="C867" s="72"/>
      <c r="D867" s="72"/>
      <c r="E867" s="72"/>
      <c r="F867" s="72"/>
      <c r="G867" s="72"/>
      <c r="H867" s="194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spans="1:26" ht="15.75" customHeight="1">
      <c r="A868" s="72"/>
      <c r="B868" s="72"/>
      <c r="C868" s="72"/>
      <c r="D868" s="72"/>
      <c r="E868" s="72"/>
      <c r="F868" s="72"/>
      <c r="G868" s="72"/>
      <c r="H868" s="194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spans="1:26" ht="15.75" customHeight="1">
      <c r="A869" s="72"/>
      <c r="B869" s="72"/>
      <c r="C869" s="72"/>
      <c r="D869" s="72"/>
      <c r="E869" s="72"/>
      <c r="F869" s="72"/>
      <c r="G869" s="72"/>
      <c r="H869" s="194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spans="1:26" ht="15.75" customHeight="1">
      <c r="A870" s="72"/>
      <c r="B870" s="72"/>
      <c r="C870" s="72"/>
      <c r="D870" s="72"/>
      <c r="E870" s="72"/>
      <c r="F870" s="72"/>
      <c r="G870" s="72"/>
      <c r="H870" s="194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spans="1:26" ht="15.75" customHeight="1">
      <c r="A871" s="72"/>
      <c r="B871" s="72"/>
      <c r="C871" s="72"/>
      <c r="D871" s="72"/>
      <c r="E871" s="72"/>
      <c r="F871" s="72"/>
      <c r="G871" s="72"/>
      <c r="H871" s="194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spans="1:26" ht="15.75" customHeight="1">
      <c r="A872" s="72"/>
      <c r="B872" s="72"/>
      <c r="C872" s="72"/>
      <c r="D872" s="72"/>
      <c r="E872" s="72"/>
      <c r="F872" s="72"/>
      <c r="G872" s="72"/>
      <c r="H872" s="194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spans="1:26" ht="15.75" customHeight="1">
      <c r="A873" s="72"/>
      <c r="B873" s="72"/>
      <c r="C873" s="72"/>
      <c r="D873" s="72"/>
      <c r="E873" s="72"/>
      <c r="F873" s="72"/>
      <c r="G873" s="72"/>
      <c r="H873" s="194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spans="1:26" ht="15.75" customHeight="1">
      <c r="A874" s="72"/>
      <c r="B874" s="72"/>
      <c r="C874" s="72"/>
      <c r="D874" s="72"/>
      <c r="E874" s="72"/>
      <c r="F874" s="72"/>
      <c r="G874" s="72"/>
      <c r="H874" s="194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spans="1:26" ht="15.75" customHeight="1">
      <c r="A875" s="72"/>
      <c r="B875" s="72"/>
      <c r="C875" s="72"/>
      <c r="D875" s="72"/>
      <c r="E875" s="72"/>
      <c r="F875" s="72"/>
      <c r="G875" s="72"/>
      <c r="H875" s="194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spans="1:26" ht="15.75" customHeight="1">
      <c r="A876" s="72"/>
      <c r="B876" s="72"/>
      <c r="C876" s="72"/>
      <c r="D876" s="72"/>
      <c r="E876" s="72"/>
      <c r="F876" s="72"/>
      <c r="G876" s="72"/>
      <c r="H876" s="194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spans="1:26" ht="15.75" customHeight="1">
      <c r="A877" s="72"/>
      <c r="B877" s="72"/>
      <c r="C877" s="72"/>
      <c r="D877" s="72"/>
      <c r="E877" s="72"/>
      <c r="F877" s="72"/>
      <c r="G877" s="72"/>
      <c r="H877" s="194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spans="1:26" ht="15.75" customHeight="1">
      <c r="A878" s="72"/>
      <c r="B878" s="72"/>
      <c r="C878" s="72"/>
      <c r="D878" s="72"/>
      <c r="E878" s="72"/>
      <c r="F878" s="72"/>
      <c r="G878" s="72"/>
      <c r="H878" s="194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spans="1:26" ht="15.75" customHeight="1">
      <c r="A879" s="72"/>
      <c r="B879" s="72"/>
      <c r="C879" s="72"/>
      <c r="D879" s="72"/>
      <c r="E879" s="72"/>
      <c r="F879" s="72"/>
      <c r="G879" s="72"/>
      <c r="H879" s="194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spans="1:26" ht="15.75" customHeight="1">
      <c r="A880" s="72"/>
      <c r="B880" s="72"/>
      <c r="C880" s="72"/>
      <c r="D880" s="72"/>
      <c r="E880" s="72"/>
      <c r="F880" s="72"/>
      <c r="G880" s="72"/>
      <c r="H880" s="194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spans="1:26" ht="15.75" customHeight="1">
      <c r="A881" s="72"/>
      <c r="B881" s="72"/>
      <c r="C881" s="72"/>
      <c r="D881" s="72"/>
      <c r="E881" s="72"/>
      <c r="F881" s="72"/>
      <c r="G881" s="72"/>
      <c r="H881" s="194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spans="1:26" ht="15.75" customHeight="1">
      <c r="A882" s="72"/>
      <c r="B882" s="72"/>
      <c r="C882" s="72"/>
      <c r="D882" s="72"/>
      <c r="E882" s="72"/>
      <c r="F882" s="72"/>
      <c r="G882" s="72"/>
      <c r="H882" s="194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spans="1:26" ht="15.75" customHeight="1">
      <c r="A883" s="72"/>
      <c r="B883" s="72"/>
      <c r="C883" s="72"/>
      <c r="D883" s="72"/>
      <c r="E883" s="72"/>
      <c r="F883" s="72"/>
      <c r="G883" s="72"/>
      <c r="H883" s="194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spans="1:26" ht="15.75" customHeight="1">
      <c r="A884" s="72"/>
      <c r="B884" s="72"/>
      <c r="C884" s="72"/>
      <c r="D884" s="72"/>
      <c r="E884" s="72"/>
      <c r="F884" s="72"/>
      <c r="G884" s="72"/>
      <c r="H884" s="194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spans="1:26" ht="15.75" customHeight="1">
      <c r="A885" s="72"/>
      <c r="B885" s="72"/>
      <c r="C885" s="72"/>
      <c r="D885" s="72"/>
      <c r="E885" s="72"/>
      <c r="F885" s="72"/>
      <c r="G885" s="72"/>
      <c r="H885" s="194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spans="1:26" ht="15.75" customHeight="1">
      <c r="A886" s="72"/>
      <c r="B886" s="72"/>
      <c r="C886" s="72"/>
      <c r="D886" s="72"/>
      <c r="E886" s="72"/>
      <c r="F886" s="72"/>
      <c r="G886" s="72"/>
      <c r="H886" s="194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spans="1:26" ht="15.75" customHeight="1">
      <c r="A887" s="72"/>
      <c r="B887" s="72"/>
      <c r="C887" s="72"/>
      <c r="D887" s="72"/>
      <c r="E887" s="72"/>
      <c r="F887" s="72"/>
      <c r="G887" s="72"/>
      <c r="H887" s="194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spans="1:26" ht="15.75" customHeight="1">
      <c r="A888" s="72"/>
      <c r="B888" s="72"/>
      <c r="C888" s="72"/>
      <c r="D888" s="72"/>
      <c r="E888" s="72"/>
      <c r="F888" s="72"/>
      <c r="G888" s="72"/>
      <c r="H888" s="194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spans="1:26" ht="15.75" customHeight="1">
      <c r="A889" s="72"/>
      <c r="B889" s="72"/>
      <c r="C889" s="72"/>
      <c r="D889" s="72"/>
      <c r="E889" s="72"/>
      <c r="F889" s="72"/>
      <c r="G889" s="72"/>
      <c r="H889" s="194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spans="1:26" ht="15.75" customHeight="1">
      <c r="A890" s="72"/>
      <c r="B890" s="72"/>
      <c r="C890" s="72"/>
      <c r="D890" s="72"/>
      <c r="E890" s="72"/>
      <c r="F890" s="72"/>
      <c r="G890" s="72"/>
      <c r="H890" s="194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spans="1:26" ht="15.75" customHeight="1">
      <c r="A891" s="72"/>
      <c r="B891" s="72"/>
      <c r="C891" s="72"/>
      <c r="D891" s="72"/>
      <c r="E891" s="72"/>
      <c r="F891" s="72"/>
      <c r="G891" s="72"/>
      <c r="H891" s="194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spans="1:26" ht="15.75" customHeight="1">
      <c r="A892" s="72"/>
      <c r="B892" s="72"/>
      <c r="C892" s="72"/>
      <c r="D892" s="72"/>
      <c r="E892" s="72"/>
      <c r="F892" s="72"/>
      <c r="G892" s="72"/>
      <c r="H892" s="194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spans="1:26" ht="15.75" customHeight="1">
      <c r="A893" s="72"/>
      <c r="B893" s="72"/>
      <c r="C893" s="72"/>
      <c r="D893" s="72"/>
      <c r="E893" s="72"/>
      <c r="F893" s="72"/>
      <c r="G893" s="72"/>
      <c r="H893" s="194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spans="1:26" ht="15.75" customHeight="1">
      <c r="A894" s="72"/>
      <c r="B894" s="72"/>
      <c r="C894" s="72"/>
      <c r="D894" s="72"/>
      <c r="E894" s="72"/>
      <c r="F894" s="72"/>
      <c r="G894" s="72"/>
      <c r="H894" s="194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spans="1:26" ht="15.75" customHeight="1">
      <c r="A895" s="72"/>
      <c r="B895" s="72"/>
      <c r="C895" s="72"/>
      <c r="D895" s="72"/>
      <c r="E895" s="72"/>
      <c r="F895" s="72"/>
      <c r="G895" s="72"/>
      <c r="H895" s="194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spans="1:26" ht="15.75" customHeight="1">
      <c r="A896" s="72"/>
      <c r="B896" s="72"/>
      <c r="C896" s="72"/>
      <c r="D896" s="72"/>
      <c r="E896" s="72"/>
      <c r="F896" s="72"/>
      <c r="G896" s="72"/>
      <c r="H896" s="194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spans="1:26" ht="15.75" customHeight="1">
      <c r="A897" s="72"/>
      <c r="B897" s="72"/>
      <c r="C897" s="72"/>
      <c r="D897" s="72"/>
      <c r="E897" s="72"/>
      <c r="F897" s="72"/>
      <c r="G897" s="72"/>
      <c r="H897" s="194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spans="1:26" ht="15.75" customHeight="1">
      <c r="A898" s="72"/>
      <c r="B898" s="72"/>
      <c r="C898" s="72"/>
      <c r="D898" s="72"/>
      <c r="E898" s="72"/>
      <c r="F898" s="72"/>
      <c r="G898" s="72"/>
      <c r="H898" s="194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spans="1:26" ht="15.75" customHeight="1">
      <c r="A899" s="72"/>
      <c r="B899" s="72"/>
      <c r="C899" s="72"/>
      <c r="D899" s="72"/>
      <c r="E899" s="72"/>
      <c r="F899" s="72"/>
      <c r="G899" s="72"/>
      <c r="H899" s="194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spans="1:26" ht="15.75" customHeight="1">
      <c r="A900" s="72"/>
      <c r="B900" s="72"/>
      <c r="C900" s="72"/>
      <c r="D900" s="72"/>
      <c r="E900" s="72"/>
      <c r="F900" s="72"/>
      <c r="G900" s="72"/>
      <c r="H900" s="194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spans="1:26" ht="15.75" customHeight="1">
      <c r="A901" s="72"/>
      <c r="B901" s="72"/>
      <c r="C901" s="72"/>
      <c r="D901" s="72"/>
      <c r="E901" s="72"/>
      <c r="F901" s="72"/>
      <c r="G901" s="72"/>
      <c r="H901" s="194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spans="1:26" ht="15.75" customHeight="1">
      <c r="A902" s="72"/>
      <c r="B902" s="72"/>
      <c r="C902" s="72"/>
      <c r="D902" s="72"/>
      <c r="E902" s="72"/>
      <c r="F902" s="72"/>
      <c r="G902" s="72"/>
      <c r="H902" s="194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spans="1:26" ht="15.75" customHeight="1">
      <c r="A903" s="72"/>
      <c r="B903" s="72"/>
      <c r="C903" s="72"/>
      <c r="D903" s="72"/>
      <c r="E903" s="72"/>
      <c r="F903" s="72"/>
      <c r="G903" s="72"/>
      <c r="H903" s="194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spans="1:26" ht="15.75" customHeight="1">
      <c r="A904" s="72"/>
      <c r="B904" s="72"/>
      <c r="C904" s="72"/>
      <c r="D904" s="72"/>
      <c r="E904" s="72"/>
      <c r="F904" s="72"/>
      <c r="G904" s="72"/>
      <c r="H904" s="194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spans="1:26" ht="15.75" customHeight="1">
      <c r="A905" s="72"/>
      <c r="B905" s="72"/>
      <c r="C905" s="72"/>
      <c r="D905" s="72"/>
      <c r="E905" s="72"/>
      <c r="F905" s="72"/>
      <c r="G905" s="72"/>
      <c r="H905" s="194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spans="1:26" ht="15.75" customHeight="1">
      <c r="A906" s="72"/>
      <c r="B906" s="72"/>
      <c r="C906" s="72"/>
      <c r="D906" s="72"/>
      <c r="E906" s="72"/>
      <c r="F906" s="72"/>
      <c r="G906" s="72"/>
      <c r="H906" s="194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spans="1:26" ht="15.75" customHeight="1">
      <c r="A907" s="72"/>
      <c r="B907" s="72"/>
      <c r="C907" s="72"/>
      <c r="D907" s="72"/>
      <c r="E907" s="72"/>
      <c r="F907" s="72"/>
      <c r="G907" s="72"/>
      <c r="H907" s="194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spans="1:26" ht="15.75" customHeight="1">
      <c r="A908" s="72"/>
      <c r="B908" s="72"/>
      <c r="C908" s="72"/>
      <c r="D908" s="72"/>
      <c r="E908" s="72"/>
      <c r="F908" s="72"/>
      <c r="G908" s="72"/>
      <c r="H908" s="194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spans="1:26" ht="15.75" customHeight="1">
      <c r="A909" s="72"/>
      <c r="B909" s="72"/>
      <c r="C909" s="72"/>
      <c r="D909" s="72"/>
      <c r="E909" s="72"/>
      <c r="F909" s="72"/>
      <c r="G909" s="72"/>
      <c r="H909" s="194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spans="1:26" ht="15.75" customHeight="1">
      <c r="A910" s="72"/>
      <c r="B910" s="72"/>
      <c r="C910" s="72"/>
      <c r="D910" s="72"/>
      <c r="E910" s="72"/>
      <c r="F910" s="72"/>
      <c r="G910" s="72"/>
      <c r="H910" s="194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spans="1:26" ht="15.75" customHeight="1">
      <c r="A911" s="72"/>
      <c r="B911" s="72"/>
      <c r="C911" s="72"/>
      <c r="D911" s="72"/>
      <c r="E911" s="72"/>
      <c r="F911" s="72"/>
      <c r="G911" s="72"/>
      <c r="H911" s="194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spans="1:26" ht="15.75" customHeight="1">
      <c r="A912" s="72"/>
      <c r="B912" s="72"/>
      <c r="C912" s="72"/>
      <c r="D912" s="72"/>
      <c r="E912" s="72"/>
      <c r="F912" s="72"/>
      <c r="G912" s="72"/>
      <c r="H912" s="194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spans="1:26" ht="15.75" customHeight="1">
      <c r="A913" s="72"/>
      <c r="B913" s="72"/>
      <c r="C913" s="72"/>
      <c r="D913" s="72"/>
      <c r="E913" s="72"/>
      <c r="F913" s="72"/>
      <c r="G913" s="72"/>
      <c r="H913" s="194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spans="1:26" ht="15.75" customHeight="1">
      <c r="A914" s="72"/>
      <c r="B914" s="72"/>
      <c r="C914" s="72"/>
      <c r="D914" s="72"/>
      <c r="E914" s="72"/>
      <c r="F914" s="72"/>
      <c r="G914" s="72"/>
      <c r="H914" s="194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spans="1:26" ht="15.75" customHeight="1">
      <c r="A915" s="72"/>
      <c r="B915" s="72"/>
      <c r="C915" s="72"/>
      <c r="D915" s="72"/>
      <c r="E915" s="72"/>
      <c r="F915" s="72"/>
      <c r="G915" s="72"/>
      <c r="H915" s="194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spans="1:26" ht="15.75" customHeight="1">
      <c r="A916" s="72"/>
      <c r="B916" s="72"/>
      <c r="C916" s="72"/>
      <c r="D916" s="72"/>
      <c r="E916" s="72"/>
      <c r="F916" s="72"/>
      <c r="G916" s="72"/>
      <c r="H916" s="194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spans="1:26" ht="15.75" customHeight="1">
      <c r="A917" s="72"/>
      <c r="B917" s="72"/>
      <c r="C917" s="72"/>
      <c r="D917" s="72"/>
      <c r="E917" s="72"/>
      <c r="F917" s="72"/>
      <c r="G917" s="72"/>
      <c r="H917" s="194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spans="1:26" ht="15.75" customHeight="1">
      <c r="A918" s="72"/>
      <c r="B918" s="72"/>
      <c r="C918" s="72"/>
      <c r="D918" s="72"/>
      <c r="E918" s="72"/>
      <c r="F918" s="72"/>
      <c r="G918" s="72"/>
      <c r="H918" s="194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spans="1:26" ht="15.75" customHeight="1">
      <c r="A919" s="72"/>
      <c r="B919" s="72"/>
      <c r="C919" s="72"/>
      <c r="D919" s="72"/>
      <c r="E919" s="72"/>
      <c r="F919" s="72"/>
      <c r="G919" s="72"/>
      <c r="H919" s="194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spans="1:26" ht="15.75" customHeight="1">
      <c r="A920" s="72"/>
      <c r="B920" s="72"/>
      <c r="C920" s="72"/>
      <c r="D920" s="72"/>
      <c r="E920" s="72"/>
      <c r="F920" s="72"/>
      <c r="G920" s="72"/>
      <c r="H920" s="194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spans="1:26" ht="15.75" customHeight="1">
      <c r="A921" s="72"/>
      <c r="B921" s="72"/>
      <c r="C921" s="72"/>
      <c r="D921" s="72"/>
      <c r="E921" s="72"/>
      <c r="F921" s="72"/>
      <c r="G921" s="72"/>
      <c r="H921" s="194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spans="1:26" ht="15.75" customHeight="1">
      <c r="A922" s="72"/>
      <c r="B922" s="72"/>
      <c r="C922" s="72"/>
      <c r="D922" s="72"/>
      <c r="E922" s="72"/>
      <c r="F922" s="72"/>
      <c r="G922" s="72"/>
      <c r="H922" s="194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spans="1:26" ht="15.75" customHeight="1">
      <c r="A923" s="72"/>
      <c r="B923" s="72"/>
      <c r="C923" s="72"/>
      <c r="D923" s="72"/>
      <c r="E923" s="72"/>
      <c r="F923" s="72"/>
      <c r="G923" s="72"/>
      <c r="H923" s="194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 spans="1:26" ht="15.75" customHeight="1">
      <c r="A924" s="72"/>
      <c r="B924" s="72"/>
      <c r="C924" s="72"/>
      <c r="D924" s="72"/>
      <c r="E924" s="72"/>
      <c r="F924" s="72"/>
      <c r="G924" s="72"/>
      <c r="H924" s="194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 spans="1:26" ht="15.75" customHeight="1">
      <c r="A925" s="72"/>
      <c r="B925" s="72"/>
      <c r="C925" s="72"/>
      <c r="D925" s="72"/>
      <c r="E925" s="72"/>
      <c r="F925" s="72"/>
      <c r="G925" s="72"/>
      <c r="H925" s="194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 spans="1:26" ht="15.75" customHeight="1">
      <c r="A926" s="72"/>
      <c r="B926" s="72"/>
      <c r="C926" s="72"/>
      <c r="D926" s="72"/>
      <c r="E926" s="72"/>
      <c r="F926" s="72"/>
      <c r="G926" s="72"/>
      <c r="H926" s="194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 spans="1:26" ht="15.75" customHeight="1">
      <c r="A927" s="72"/>
      <c r="B927" s="72"/>
      <c r="C927" s="72"/>
      <c r="D927" s="72"/>
      <c r="E927" s="72"/>
      <c r="F927" s="72"/>
      <c r="G927" s="72"/>
      <c r="H927" s="194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 spans="1:26" ht="15.75" customHeight="1">
      <c r="A928" s="72"/>
      <c r="B928" s="72"/>
      <c r="C928" s="72"/>
      <c r="D928" s="72"/>
      <c r="E928" s="72"/>
      <c r="F928" s="72"/>
      <c r="G928" s="72"/>
      <c r="H928" s="194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 spans="1:26" ht="15.75" customHeight="1">
      <c r="A929" s="72"/>
      <c r="B929" s="72"/>
      <c r="C929" s="72"/>
      <c r="D929" s="72"/>
      <c r="E929" s="72"/>
      <c r="F929" s="72"/>
      <c r="G929" s="72"/>
      <c r="H929" s="194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 spans="1:26" ht="15.75" customHeight="1">
      <c r="A930" s="72"/>
      <c r="B930" s="72"/>
      <c r="C930" s="72"/>
      <c r="D930" s="72"/>
      <c r="E930" s="72"/>
      <c r="F930" s="72"/>
      <c r="G930" s="72"/>
      <c r="H930" s="194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 spans="1:26" ht="15.75" customHeight="1">
      <c r="A931" s="72"/>
      <c r="B931" s="72"/>
      <c r="C931" s="72"/>
      <c r="D931" s="72"/>
      <c r="E931" s="72"/>
      <c r="F931" s="72"/>
      <c r="G931" s="72"/>
      <c r="H931" s="194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 spans="1:26" ht="15.75" customHeight="1">
      <c r="A932" s="72"/>
      <c r="B932" s="72"/>
      <c r="C932" s="72"/>
      <c r="D932" s="72"/>
      <c r="E932" s="72"/>
      <c r="F932" s="72"/>
      <c r="G932" s="72"/>
      <c r="H932" s="194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 spans="1:26" ht="15.75" customHeight="1">
      <c r="A933" s="72"/>
      <c r="B933" s="72"/>
      <c r="C933" s="72"/>
      <c r="D933" s="72"/>
      <c r="E933" s="72"/>
      <c r="F933" s="72"/>
      <c r="G933" s="72"/>
      <c r="H933" s="194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 spans="1:26" ht="15.75" customHeight="1">
      <c r="A934" s="72"/>
      <c r="B934" s="72"/>
      <c r="C934" s="72"/>
      <c r="D934" s="72"/>
      <c r="E934" s="72"/>
      <c r="F934" s="72"/>
      <c r="G934" s="72"/>
      <c r="H934" s="194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 spans="1:26" ht="15.75" customHeight="1">
      <c r="A935" s="72"/>
      <c r="B935" s="72"/>
      <c r="C935" s="72"/>
      <c r="D935" s="72"/>
      <c r="E935" s="72"/>
      <c r="F935" s="72"/>
      <c r="G935" s="72"/>
      <c r="H935" s="194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 spans="1:26" ht="15.75" customHeight="1">
      <c r="A936" s="72"/>
      <c r="B936" s="72"/>
      <c r="C936" s="72"/>
      <c r="D936" s="72"/>
      <c r="E936" s="72"/>
      <c r="F936" s="72"/>
      <c r="G936" s="72"/>
      <c r="H936" s="194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 spans="1:26" ht="15.75" customHeight="1">
      <c r="A937" s="72"/>
      <c r="B937" s="72"/>
      <c r="C937" s="72"/>
      <c r="D937" s="72"/>
      <c r="E937" s="72"/>
      <c r="F937" s="72"/>
      <c r="G937" s="72"/>
      <c r="H937" s="194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 spans="1:26" ht="15.75" customHeight="1">
      <c r="A938" s="72"/>
      <c r="B938" s="72"/>
      <c r="C938" s="72"/>
      <c r="D938" s="72"/>
      <c r="E938" s="72"/>
      <c r="F938" s="72"/>
      <c r="G938" s="72"/>
      <c r="H938" s="194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 spans="1:26" ht="15.75" customHeight="1">
      <c r="A939" s="72"/>
      <c r="B939" s="72"/>
      <c r="C939" s="72"/>
      <c r="D939" s="72"/>
      <c r="E939" s="72"/>
      <c r="F939" s="72"/>
      <c r="G939" s="72"/>
      <c r="H939" s="194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 spans="1:26" ht="15.75" customHeight="1">
      <c r="A940" s="72"/>
      <c r="B940" s="72"/>
      <c r="C940" s="72"/>
      <c r="D940" s="72"/>
      <c r="E940" s="72"/>
      <c r="F940" s="72"/>
      <c r="G940" s="72"/>
      <c r="H940" s="194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 spans="1:26" ht="15.75" customHeight="1">
      <c r="A941" s="72"/>
      <c r="B941" s="72"/>
      <c r="C941" s="72"/>
      <c r="D941" s="72"/>
      <c r="E941" s="72"/>
      <c r="F941" s="72"/>
      <c r="G941" s="72"/>
      <c r="H941" s="194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 spans="1:26" ht="15.75" customHeight="1">
      <c r="A942" s="72"/>
      <c r="B942" s="72"/>
      <c r="C942" s="72"/>
      <c r="D942" s="72"/>
      <c r="E942" s="72"/>
      <c r="F942" s="72"/>
      <c r="G942" s="72"/>
      <c r="H942" s="194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 spans="1:26" ht="15.75" customHeight="1">
      <c r="A943" s="72"/>
      <c r="B943" s="72"/>
      <c r="C943" s="72"/>
      <c r="D943" s="72"/>
      <c r="E943" s="72"/>
      <c r="F943" s="72"/>
      <c r="G943" s="72"/>
      <c r="H943" s="194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 spans="1:26" ht="15.75" customHeight="1">
      <c r="A944" s="72"/>
      <c r="B944" s="72"/>
      <c r="C944" s="72"/>
      <c r="D944" s="72"/>
      <c r="E944" s="72"/>
      <c r="F944" s="72"/>
      <c r="G944" s="72"/>
      <c r="H944" s="194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 spans="1:26" ht="15.75" customHeight="1">
      <c r="A945" s="72"/>
      <c r="B945" s="72"/>
      <c r="C945" s="72"/>
      <c r="D945" s="72"/>
      <c r="E945" s="72"/>
      <c r="F945" s="72"/>
      <c r="G945" s="72"/>
      <c r="H945" s="194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 spans="1:26" ht="15.75" customHeight="1">
      <c r="A946" s="72"/>
      <c r="B946" s="72"/>
      <c r="C946" s="72"/>
      <c r="D946" s="72"/>
      <c r="E946" s="72"/>
      <c r="F946" s="72"/>
      <c r="G946" s="72"/>
      <c r="H946" s="194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 spans="1:26" ht="15.75" customHeight="1">
      <c r="A947" s="72"/>
      <c r="B947" s="72"/>
      <c r="C947" s="72"/>
      <c r="D947" s="72"/>
      <c r="E947" s="72"/>
      <c r="F947" s="72"/>
      <c r="G947" s="72"/>
      <c r="H947" s="194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 spans="1:26" ht="15.75" customHeight="1">
      <c r="A948" s="72"/>
      <c r="B948" s="72"/>
      <c r="C948" s="72"/>
      <c r="D948" s="72"/>
      <c r="E948" s="72"/>
      <c r="F948" s="72"/>
      <c r="G948" s="72"/>
      <c r="H948" s="194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 spans="1:26" ht="15.75" customHeight="1">
      <c r="A949" s="72"/>
      <c r="B949" s="72"/>
      <c r="C949" s="72"/>
      <c r="D949" s="72"/>
      <c r="E949" s="72"/>
      <c r="F949" s="72"/>
      <c r="G949" s="72"/>
      <c r="H949" s="194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 spans="1:26" ht="15.75" customHeight="1">
      <c r="A950" s="72"/>
      <c r="B950" s="72"/>
      <c r="C950" s="72"/>
      <c r="D950" s="72"/>
      <c r="E950" s="72"/>
      <c r="F950" s="72"/>
      <c r="G950" s="72"/>
      <c r="H950" s="194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 spans="1:26" ht="15.75" customHeight="1">
      <c r="A951" s="72"/>
      <c r="B951" s="72"/>
      <c r="C951" s="72"/>
      <c r="D951" s="72"/>
      <c r="E951" s="72"/>
      <c r="F951" s="72"/>
      <c r="G951" s="72"/>
      <c r="H951" s="194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 spans="1:26" ht="15.75" customHeight="1">
      <c r="A952" s="72"/>
      <c r="B952" s="72"/>
      <c r="C952" s="72"/>
      <c r="D952" s="72"/>
      <c r="E952" s="72"/>
      <c r="F952" s="72"/>
      <c r="G952" s="72"/>
      <c r="H952" s="194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 spans="1:26" ht="15.75" customHeight="1">
      <c r="A953" s="72"/>
      <c r="B953" s="72"/>
      <c r="C953" s="72"/>
      <c r="D953" s="72"/>
      <c r="E953" s="72"/>
      <c r="F953" s="72"/>
      <c r="G953" s="72"/>
      <c r="H953" s="194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 spans="1:26" ht="15.75" customHeight="1">
      <c r="A954" s="72"/>
      <c r="B954" s="72"/>
      <c r="C954" s="72"/>
      <c r="D954" s="72"/>
      <c r="E954" s="72"/>
      <c r="F954" s="72"/>
      <c r="G954" s="72"/>
      <c r="H954" s="194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 spans="1:26" ht="15.75" customHeight="1">
      <c r="A955" s="72"/>
      <c r="B955" s="72"/>
      <c r="C955" s="72"/>
      <c r="D955" s="72"/>
      <c r="E955" s="72"/>
      <c r="F955" s="72"/>
      <c r="G955" s="72"/>
      <c r="H955" s="194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 spans="1:26" ht="15.75" customHeight="1">
      <c r="A956" s="72"/>
      <c r="B956" s="72"/>
      <c r="C956" s="72"/>
      <c r="D956" s="72"/>
      <c r="E956" s="72"/>
      <c r="F956" s="72"/>
      <c r="G956" s="72"/>
      <c r="H956" s="194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 spans="1:26" ht="15.75" customHeight="1">
      <c r="A957" s="72"/>
      <c r="B957" s="72"/>
      <c r="C957" s="72"/>
      <c r="D957" s="72"/>
      <c r="E957" s="72"/>
      <c r="F957" s="72"/>
      <c r="G957" s="72"/>
      <c r="H957" s="194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 spans="1:26" ht="15.75" customHeight="1">
      <c r="A958" s="72"/>
      <c r="B958" s="72"/>
      <c r="C958" s="72"/>
      <c r="D958" s="72"/>
      <c r="E958" s="72"/>
      <c r="F958" s="72"/>
      <c r="G958" s="72"/>
      <c r="H958" s="194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 spans="1:26" ht="15.75" customHeight="1">
      <c r="A959" s="72"/>
      <c r="B959" s="72"/>
      <c r="C959" s="72"/>
      <c r="D959" s="72"/>
      <c r="E959" s="72"/>
      <c r="F959" s="72"/>
      <c r="G959" s="72"/>
      <c r="H959" s="194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 spans="1:26" ht="15.75" customHeight="1">
      <c r="A960" s="72"/>
      <c r="B960" s="72"/>
      <c r="C960" s="72"/>
      <c r="D960" s="72"/>
      <c r="E960" s="72"/>
      <c r="F960" s="72"/>
      <c r="G960" s="72"/>
      <c r="H960" s="194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 spans="1:26" ht="15.75" customHeight="1">
      <c r="A961" s="72"/>
      <c r="B961" s="72"/>
      <c r="C961" s="72"/>
      <c r="D961" s="72"/>
      <c r="E961" s="72"/>
      <c r="F961" s="72"/>
      <c r="G961" s="72"/>
      <c r="H961" s="194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 spans="1:26" ht="15.75" customHeight="1">
      <c r="A962" s="72"/>
      <c r="B962" s="72"/>
      <c r="C962" s="72"/>
      <c r="D962" s="72"/>
      <c r="E962" s="72"/>
      <c r="F962" s="72"/>
      <c r="G962" s="72"/>
      <c r="H962" s="194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 spans="1:26" ht="15.75" customHeight="1">
      <c r="A963" s="72"/>
      <c r="B963" s="72"/>
      <c r="C963" s="72"/>
      <c r="D963" s="72"/>
      <c r="E963" s="72"/>
      <c r="F963" s="72"/>
      <c r="G963" s="72"/>
      <c r="H963" s="194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 spans="1:26" ht="15.75" customHeight="1">
      <c r="A964" s="72"/>
      <c r="B964" s="72"/>
      <c r="C964" s="72"/>
      <c r="D964" s="72"/>
      <c r="E964" s="72"/>
      <c r="F964" s="72"/>
      <c r="G964" s="72"/>
      <c r="H964" s="194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  <row r="965" spans="1:26" ht="15.75" customHeight="1">
      <c r="A965" s="72"/>
      <c r="B965" s="72"/>
      <c r="C965" s="72"/>
      <c r="D965" s="72"/>
      <c r="E965" s="72"/>
      <c r="F965" s="72"/>
      <c r="G965" s="72"/>
      <c r="H965" s="194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</row>
    <row r="966" spans="1:26" ht="15.75" customHeight="1">
      <c r="A966" s="72"/>
      <c r="B966" s="72"/>
      <c r="C966" s="72"/>
      <c r="D966" s="72"/>
      <c r="E966" s="72"/>
      <c r="F966" s="72"/>
      <c r="G966" s="72"/>
      <c r="H966" s="194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</row>
    <row r="967" spans="1:26" ht="15.75" customHeight="1">
      <c r="A967" s="72"/>
      <c r="B967" s="72"/>
      <c r="C967" s="72"/>
      <c r="D967" s="72"/>
      <c r="E967" s="72"/>
      <c r="F967" s="72"/>
      <c r="G967" s="72"/>
      <c r="H967" s="194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</row>
    <row r="968" spans="1:26" ht="15.75" customHeight="1">
      <c r="A968" s="72"/>
      <c r="B968" s="72"/>
      <c r="C968" s="72"/>
      <c r="D968" s="72"/>
      <c r="E968" s="72"/>
      <c r="F968" s="72"/>
      <c r="G968" s="72"/>
      <c r="H968" s="194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</row>
    <row r="969" spans="1:26" ht="15.75" customHeight="1">
      <c r="A969" s="72"/>
      <c r="B969" s="72"/>
      <c r="C969" s="72"/>
      <c r="D969" s="72"/>
      <c r="E969" s="72"/>
      <c r="F969" s="72"/>
      <c r="G969" s="72"/>
      <c r="H969" s="194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</row>
    <row r="970" spans="1:26" ht="15.75" customHeight="1">
      <c r="A970" s="72"/>
      <c r="B970" s="72"/>
      <c r="C970" s="72"/>
      <c r="D970" s="72"/>
      <c r="E970" s="72"/>
      <c r="F970" s="72"/>
      <c r="G970" s="72"/>
      <c r="H970" s="194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</row>
    <row r="971" spans="1:26" ht="15.75" customHeight="1">
      <c r="A971" s="72"/>
      <c r="B971" s="72"/>
      <c r="C971" s="72"/>
      <c r="D971" s="72"/>
      <c r="E971" s="72"/>
      <c r="F971" s="72"/>
      <c r="G971" s="72"/>
      <c r="H971" s="194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</row>
    <row r="972" spans="1:26" ht="15.75" customHeight="1">
      <c r="A972" s="72"/>
      <c r="B972" s="72"/>
      <c r="C972" s="72"/>
      <c r="D972" s="72"/>
      <c r="E972" s="72"/>
      <c r="F972" s="72"/>
      <c r="G972" s="72"/>
      <c r="H972" s="194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</row>
    <row r="973" spans="1:26" ht="15.75" customHeight="1">
      <c r="A973" s="72"/>
      <c r="B973" s="72"/>
      <c r="C973" s="72"/>
      <c r="D973" s="72"/>
      <c r="E973" s="72"/>
      <c r="F973" s="72"/>
      <c r="G973" s="72"/>
      <c r="H973" s="194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</row>
    <row r="974" spans="1:26" ht="15.75" customHeight="1">
      <c r="A974" s="72"/>
      <c r="B974" s="72"/>
      <c r="C974" s="72"/>
      <c r="D974" s="72"/>
      <c r="E974" s="72"/>
      <c r="F974" s="72"/>
      <c r="G974" s="72"/>
      <c r="H974" s="194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</row>
    <row r="975" spans="1:26" ht="15.75" customHeight="1">
      <c r="A975" s="72"/>
      <c r="B975" s="72"/>
      <c r="C975" s="72"/>
      <c r="D975" s="72"/>
      <c r="E975" s="72"/>
      <c r="F975" s="72"/>
      <c r="G975" s="72"/>
      <c r="H975" s="194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</row>
    <row r="976" spans="1:26" ht="15.75" customHeight="1">
      <c r="A976" s="72"/>
      <c r="B976" s="72"/>
      <c r="C976" s="72"/>
      <c r="D976" s="72"/>
      <c r="E976" s="72"/>
      <c r="F976" s="72"/>
      <c r="G976" s="72"/>
      <c r="H976" s="194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</row>
    <row r="977" spans="1:26" ht="15.75" customHeight="1">
      <c r="A977" s="72"/>
      <c r="B977" s="72"/>
      <c r="C977" s="72"/>
      <c r="D977" s="72"/>
      <c r="E977" s="72"/>
      <c r="F977" s="72"/>
      <c r="G977" s="72"/>
      <c r="H977" s="194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</row>
    <row r="978" spans="1:26" ht="15.75" customHeight="1">
      <c r="A978" s="72"/>
      <c r="B978" s="72"/>
      <c r="C978" s="72"/>
      <c r="D978" s="72"/>
      <c r="E978" s="72"/>
      <c r="F978" s="72"/>
      <c r="G978" s="72"/>
      <c r="H978" s="194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</row>
    <row r="979" spans="1:26" ht="15.75" customHeight="1">
      <c r="A979" s="72"/>
      <c r="B979" s="72"/>
      <c r="C979" s="72"/>
      <c r="D979" s="72"/>
      <c r="E979" s="72"/>
      <c r="F979" s="72"/>
      <c r="G979" s="72"/>
      <c r="H979" s="194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</row>
    <row r="980" spans="1:26" ht="15.75" customHeight="1">
      <c r="A980" s="72"/>
      <c r="B980" s="72"/>
      <c r="C980" s="72"/>
      <c r="D980" s="72"/>
      <c r="E980" s="72"/>
      <c r="F980" s="72"/>
      <c r="G980" s="72"/>
      <c r="H980" s="194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</row>
    <row r="981" spans="1:26" ht="15.75" customHeight="1">
      <c r="A981" s="72"/>
      <c r="B981" s="72"/>
      <c r="C981" s="72"/>
      <c r="D981" s="72"/>
      <c r="E981" s="72"/>
      <c r="F981" s="72"/>
      <c r="G981" s="72"/>
      <c r="H981" s="194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</row>
    <row r="982" spans="1:26" ht="15.75" customHeight="1">
      <c r="A982" s="72"/>
      <c r="B982" s="72"/>
      <c r="C982" s="72"/>
      <c r="D982" s="72"/>
      <c r="E982" s="72"/>
      <c r="F982" s="72"/>
      <c r="G982" s="72"/>
      <c r="H982" s="194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</row>
    <row r="983" spans="1:26" ht="15.75" customHeight="1">
      <c r="A983" s="72"/>
      <c r="B983" s="72"/>
      <c r="C983" s="72"/>
      <c r="D983" s="72"/>
      <c r="E983" s="72"/>
      <c r="F983" s="72"/>
      <c r="G983" s="72"/>
      <c r="H983" s="194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</row>
    <row r="984" spans="1:26" ht="15.75" customHeight="1">
      <c r="A984" s="72"/>
      <c r="B984" s="72"/>
      <c r="C984" s="72"/>
      <c r="D984" s="72"/>
      <c r="E984" s="72"/>
      <c r="F984" s="72"/>
      <c r="G984" s="72"/>
      <c r="H984" s="194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</row>
    <row r="985" spans="1:26" ht="15.75" customHeight="1">
      <c r="A985" s="72"/>
      <c r="B985" s="72"/>
      <c r="C985" s="72"/>
      <c r="D985" s="72"/>
      <c r="E985" s="72"/>
      <c r="F985" s="72"/>
      <c r="G985" s="72"/>
      <c r="H985" s="194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</row>
    <row r="986" spans="1:26" ht="15.75" customHeight="1">
      <c r="A986" s="72"/>
      <c r="B986" s="72"/>
      <c r="C986" s="72"/>
      <c r="D986" s="72"/>
      <c r="E986" s="72"/>
      <c r="F986" s="72"/>
      <c r="G986" s="72"/>
      <c r="H986" s="194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</row>
    <row r="987" spans="1:26" ht="15.75" customHeight="1">
      <c r="A987" s="72"/>
      <c r="B987" s="72"/>
      <c r="C987" s="72"/>
      <c r="D987" s="72"/>
      <c r="E987" s="72"/>
      <c r="F987" s="72"/>
      <c r="G987" s="72"/>
      <c r="H987" s="194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</row>
    <row r="988" spans="1:26" ht="15.75" customHeight="1">
      <c r="A988" s="72"/>
      <c r="B988" s="72"/>
      <c r="C988" s="72"/>
      <c r="D988" s="72"/>
      <c r="E988" s="72"/>
      <c r="F988" s="72"/>
      <c r="G988" s="72"/>
      <c r="H988" s="194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</row>
    <row r="989" spans="1:26" ht="15.75" customHeight="1">
      <c r="A989" s="72"/>
      <c r="B989" s="72"/>
      <c r="C989" s="72"/>
      <c r="D989" s="72"/>
      <c r="E989" s="72"/>
      <c r="F989" s="72"/>
      <c r="G989" s="72"/>
      <c r="H989" s="194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</row>
    <row r="990" spans="1:26" ht="15.75" customHeight="1">
      <c r="A990" s="72"/>
      <c r="B990" s="72"/>
      <c r="C990" s="72"/>
      <c r="D990" s="72"/>
      <c r="E990" s="72"/>
      <c r="F990" s="72"/>
      <c r="G990" s="72"/>
      <c r="H990" s="194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</row>
    <row r="991" spans="1:26" ht="15.75" customHeight="1">
      <c r="A991" s="72"/>
      <c r="B991" s="72"/>
      <c r="C991" s="72"/>
      <c r="D991" s="72"/>
      <c r="E991" s="72"/>
      <c r="F991" s="72"/>
      <c r="G991" s="72"/>
      <c r="H991" s="194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</row>
    <row r="992" spans="1:26" ht="15.75" customHeight="1">
      <c r="A992" s="72"/>
      <c r="B992" s="72"/>
      <c r="C992" s="72"/>
      <c r="D992" s="72"/>
      <c r="E992" s="72"/>
      <c r="F992" s="72"/>
      <c r="G992" s="72"/>
      <c r="H992" s="194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</row>
    <row r="993" spans="1:26" ht="15.75" customHeight="1">
      <c r="A993" s="72"/>
      <c r="B993" s="72"/>
      <c r="C993" s="72"/>
      <c r="D993" s="72"/>
      <c r="E993" s="72"/>
      <c r="F993" s="72"/>
      <c r="G993" s="72"/>
      <c r="H993" s="194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</row>
    <row r="994" spans="1:26" ht="15.75" customHeight="1">
      <c r="A994" s="72"/>
      <c r="B994" s="72"/>
      <c r="C994" s="72"/>
      <c r="D994" s="72"/>
      <c r="E994" s="72"/>
      <c r="F994" s="72"/>
      <c r="G994" s="72"/>
      <c r="H994" s="194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</row>
    <row r="995" spans="1:26" ht="15.75" customHeight="1">
      <c r="A995" s="72"/>
      <c r="B995" s="72"/>
      <c r="C995" s="72"/>
      <c r="D995" s="72"/>
      <c r="E995" s="72"/>
      <c r="F995" s="72"/>
      <c r="G995" s="72"/>
      <c r="H995" s="194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</row>
    <row r="996" spans="1:26" ht="15.75" customHeight="1">
      <c r="A996" s="72"/>
      <c r="B996" s="72"/>
      <c r="C996" s="72"/>
      <c r="D996" s="72"/>
      <c r="E996" s="72"/>
      <c r="F996" s="72"/>
      <c r="G996" s="72"/>
      <c r="H996" s="194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</row>
    <row r="997" spans="1:26" ht="15.75" customHeight="1">
      <c r="A997" s="72"/>
      <c r="B997" s="72"/>
      <c r="C997" s="72"/>
      <c r="D997" s="72"/>
      <c r="E997" s="72"/>
      <c r="F997" s="72"/>
      <c r="G997" s="72"/>
      <c r="H997" s="194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</row>
    <row r="998" spans="1:26" ht="15.75" customHeight="1">
      <c r="A998" s="72"/>
      <c r="B998" s="72"/>
      <c r="C998" s="72"/>
      <c r="D998" s="72"/>
      <c r="E998" s="72"/>
      <c r="F998" s="72"/>
      <c r="G998" s="72"/>
      <c r="H998" s="194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</row>
    <row r="999" spans="1:26" ht="15.75" customHeight="1">
      <c r="A999" s="72"/>
      <c r="B999" s="72"/>
      <c r="C999" s="72"/>
      <c r="D999" s="72"/>
      <c r="E999" s="72"/>
      <c r="F999" s="72"/>
      <c r="G999" s="72"/>
      <c r="H999" s="194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</row>
    <row r="1000" spans="1:26" ht="15.75" customHeight="1">
      <c r="A1000" s="72"/>
      <c r="B1000" s="72"/>
      <c r="C1000" s="72"/>
      <c r="D1000" s="72"/>
      <c r="E1000" s="72"/>
      <c r="F1000" s="72"/>
      <c r="G1000" s="72"/>
      <c r="H1000" s="194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</row>
  </sheetData>
  <conditionalFormatting sqref="A1:C1000 D1:E1 D252:E1000">
    <cfRule type="containsBlanks" dxfId="12" priority="1">
      <formula>LEN(TRIM(A1))=0</formula>
    </cfRule>
  </conditionalFormatting>
  <conditionalFormatting sqref="D2:D307">
    <cfRule type="containsBlanks" dxfId="11" priority="2">
      <formula>LEN(TRIM(D2))=0</formula>
    </cfRule>
  </conditionalFormatting>
  <conditionalFormatting sqref="E2:E307">
    <cfRule type="containsBlanks" dxfId="10" priority="3">
      <formula>LEN(TRIM(E2))=0</formula>
    </cfRule>
  </conditionalFormatting>
  <conditionalFormatting sqref="A2:D2">
    <cfRule type="expression" dxfId="9" priority="4">
      <formula>NOT($A2="")</formula>
    </cfRule>
  </conditionalFormatting>
  <conditionalFormatting sqref="A3:D307">
    <cfRule type="expression" dxfId="8" priority="5">
      <formula>NOT($A3="")</formula>
    </cfRule>
  </conditionalFormatting>
  <pageMargins left="0.7" right="0.7" top="0.75" bottom="0.75" header="0" footer="0"/>
  <pageSetup orientation="portrait"/>
  <headerFooter>
    <oddHeader>&amp;LYouth 2 Results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2.5" customWidth="1"/>
    <col min="3" max="3" width="20.5" customWidth="1"/>
    <col min="4" max="5" width="7.625" customWidth="1"/>
    <col min="6" max="6" width="6.25" hidden="1" customWidth="1"/>
    <col min="7" max="7" width="10.875" hidden="1" customWidth="1"/>
    <col min="8" max="9" width="6.375" hidden="1" customWidth="1"/>
    <col min="10" max="10" width="5.375" hidden="1" customWidth="1"/>
    <col min="11" max="11" width="7.25" customWidth="1"/>
    <col min="12" max="12" width="8" customWidth="1"/>
    <col min="13" max="13" width="7.25" customWidth="1"/>
    <col min="14" max="14" width="6.625" customWidth="1"/>
    <col min="15" max="15" width="5" customWidth="1"/>
    <col min="16" max="16" width="5.875" customWidth="1"/>
    <col min="17" max="17" width="23.875" customWidth="1"/>
    <col min="18" max="18" width="20.375" customWidth="1"/>
    <col min="19" max="19" width="7.75" customWidth="1"/>
    <col min="20" max="20" width="9.375" customWidth="1"/>
    <col min="21" max="21" width="7.625" customWidth="1"/>
    <col min="22" max="22" width="3.125" hidden="1" customWidth="1"/>
    <col min="23" max="23" width="7.625" customWidth="1"/>
    <col min="24" max="24" width="5.125" customWidth="1"/>
    <col min="25" max="25" width="5.5" customWidth="1"/>
    <col min="26" max="26" width="5.75" customWidth="1"/>
    <col min="27" max="27" width="9.25" customWidth="1"/>
    <col min="28" max="28" width="4.375" customWidth="1"/>
    <col min="29" max="31" width="9.125" customWidth="1"/>
    <col min="32" max="32" width="5.125" customWidth="1"/>
    <col min="33" max="35" width="12.625" customWidth="1"/>
  </cols>
  <sheetData>
    <row r="1" spans="1:35" ht="22.5" customHeight="1">
      <c r="A1" s="68" t="s">
        <v>113</v>
      </c>
      <c r="B1" s="69" t="s">
        <v>41</v>
      </c>
      <c r="C1" s="69" t="s">
        <v>42</v>
      </c>
      <c r="D1" s="329" t="s">
        <v>114</v>
      </c>
      <c r="E1" s="330" t="s">
        <v>38</v>
      </c>
      <c r="F1" s="331"/>
      <c r="G1" s="72"/>
      <c r="H1" s="75" t="s">
        <v>132</v>
      </c>
      <c r="I1" s="75" t="s">
        <v>38</v>
      </c>
      <c r="J1" s="75"/>
      <c r="K1" s="8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</row>
    <row r="2" spans="1:35" ht="15.75" customHeight="1">
      <c r="A2" s="78">
        <f>IF(B2="","",Draw!L2)</f>
        <v>1</v>
      </c>
      <c r="B2" s="73" t="str">
        <f>IFERROR(Draw!M2,"")</f>
        <v>tavian moody (Y only)</v>
      </c>
      <c r="C2" s="73" t="str">
        <f>IFERROR(Draw!O2,"")</f>
        <v>chester</v>
      </c>
      <c r="D2" s="91">
        <v>26.26</v>
      </c>
      <c r="E2" s="92">
        <f t="shared" ref="E2:E187" si="0">IF(AND(D2&gt;0,OR(J2="o",J2="x")),D2,"")</f>
        <v>26.26</v>
      </c>
      <c r="F2" s="93" t="str">
        <f t="shared" ref="F2:F187" si="1">IF(J2="o","",IF(D2=0,"",D2))</f>
        <v/>
      </c>
      <c r="G2" s="72">
        <v>1E-8</v>
      </c>
      <c r="H2" s="75" t="str">
        <f t="shared" ref="H2:H187" si="2">IF(J2="o","",IF(D2="scratch",3000+G2,IF(D2="nt",1000+G2,IF((D2+G2)&gt;5,D2+G2,""))))</f>
        <v/>
      </c>
      <c r="I2" s="75">
        <f t="shared" ref="I2:I187" si="3">IF(OR(J2="x",J2="o"),IF(D2="scratch",3000+G2,IF(D2="nt",1000+G2,IF((D2+G2)&gt;5,D2+G2,""))),"")</f>
        <v>26.260000010000002</v>
      </c>
      <c r="J2" s="75" t="str">
        <f>IFERROR(VLOOKUP(CONCATENATE(Draw!N2,C2),Enter!T:W,4,FALSE),"")</f>
        <v>o</v>
      </c>
      <c r="K2" s="82" t="str">
        <f>IF(OR(AND(D2&gt;1,D2&lt;1050),D2="nt",D2="",D2="scratch"),"","Not valid")</f>
        <v/>
      </c>
      <c r="L2" s="382" t="s">
        <v>178</v>
      </c>
      <c r="M2" s="369"/>
      <c r="N2" s="72"/>
      <c r="O2" s="332" t="s">
        <v>132</v>
      </c>
      <c r="P2" s="72"/>
      <c r="Q2" s="72"/>
      <c r="R2" s="72"/>
      <c r="S2" s="72"/>
      <c r="T2" s="72"/>
      <c r="U2" s="72"/>
      <c r="V2" s="72"/>
      <c r="W2" s="72"/>
      <c r="X2" s="333" t="s">
        <v>132</v>
      </c>
      <c r="Y2" s="72"/>
      <c r="Z2" s="72"/>
      <c r="AA2" s="72"/>
      <c r="AB2" s="72"/>
      <c r="AC2" s="98">
        <f>IF(ISBLANK('Poles Calculations'!T5),"",'Poles Calculations'!T5)</f>
        <v>0.5</v>
      </c>
      <c r="AD2" s="98">
        <f>IF(ISBLANK('Poles Calculations'!U5),"",'Poles Calculations'!U5)</f>
        <v>0.3</v>
      </c>
      <c r="AE2" s="98">
        <f>IF(ISBLANK('Poles Calculations'!V5),"",'Poles Calculations'!V5)</f>
        <v>0.2</v>
      </c>
      <c r="AF2" s="98">
        <f>IF(ISBLANK('Poles Calculations'!W5),"",'Poles Calculations'!W5)</f>
        <v>1</v>
      </c>
      <c r="AG2" s="72"/>
      <c r="AH2" s="72"/>
      <c r="AI2" s="75" t="str">
        <f>IF(ISBLANK('Poles Calculations'!Z5),"",'Poles Calculations'!Z5)</f>
        <v/>
      </c>
    </row>
    <row r="3" spans="1:35" ht="15.75" customHeight="1">
      <c r="A3" s="47">
        <f>IF(B3="","",Draw!L3)</f>
        <v>2</v>
      </c>
      <c r="B3" s="73" t="str">
        <f>IFERROR(Draw!M3,"")</f>
        <v>tessa bucher</v>
      </c>
      <c r="C3" s="97" t="str">
        <f>IFERROR(Draw!O3,"")</f>
        <v>rebel</v>
      </c>
      <c r="D3" s="295">
        <v>23.376000000000001</v>
      </c>
      <c r="E3" s="92" t="str">
        <f t="shared" si="0"/>
        <v/>
      </c>
      <c r="F3" s="93">
        <f t="shared" si="1"/>
        <v>23.376000000000001</v>
      </c>
      <c r="G3" s="72">
        <v>2E-8</v>
      </c>
      <c r="H3" s="75">
        <f t="shared" si="2"/>
        <v>23.376000020000003</v>
      </c>
      <c r="I3" s="75" t="str">
        <f t="shared" si="3"/>
        <v/>
      </c>
      <c r="J3" s="75">
        <f>IFERROR(VLOOKUP(CONCATENATE(Draw!N3,C3),Enter!T:W,4,FALSE),"")</f>
        <v>0</v>
      </c>
      <c r="K3" s="82" t="str">
        <f t="shared" ref="K3:K12" si="4">IF(OR(AND(D3&gt;1,D3&lt;1050),D3="nt",D3="",D3="scratch"),"","Not a valid input")</f>
        <v/>
      </c>
      <c r="L3" s="106" t="s">
        <v>141</v>
      </c>
      <c r="M3" s="120">
        <v>0</v>
      </c>
      <c r="N3" s="72"/>
      <c r="O3" s="88"/>
      <c r="P3" s="68" t="s">
        <v>142</v>
      </c>
      <c r="Q3" s="69" t="s">
        <v>41</v>
      </c>
      <c r="R3" s="69" t="s">
        <v>42</v>
      </c>
      <c r="S3" s="102" t="s">
        <v>131</v>
      </c>
      <c r="T3" s="102" t="s">
        <v>143</v>
      </c>
      <c r="U3" s="72"/>
      <c r="V3" s="72"/>
      <c r="W3" s="72"/>
      <c r="X3" s="72"/>
      <c r="Y3" s="72"/>
      <c r="Z3" s="72"/>
      <c r="AA3" s="72"/>
      <c r="AB3" s="72"/>
      <c r="AC3" s="80" t="str">
        <f>IF(ISBLANK('Poles Calculations'!T6),"",'Poles Calculations'!T6)</f>
        <v>1D</v>
      </c>
      <c r="AD3" s="80" t="str">
        <f>IF(ISBLANK('Poles Calculations'!U6),"",'Poles Calculations'!U6)</f>
        <v>2D</v>
      </c>
      <c r="AE3" s="80" t="str">
        <f>IF(ISBLANK('Poles Calculations'!V6),"",'Poles Calculations'!V6)</f>
        <v>3D</v>
      </c>
      <c r="AF3" s="80" t="str">
        <f>IF(ISBLANK('Poles Calculations'!W6),"",'Poles Calculations'!W6)</f>
        <v/>
      </c>
      <c r="AG3" s="72"/>
      <c r="AH3" s="72"/>
      <c r="AI3" s="75">
        <f>IF(ISBLANK('Poles Calculations'!Z6),"",'Poles Calculations'!Z6)</f>
        <v>24.009000050000001</v>
      </c>
    </row>
    <row r="4" spans="1:35" ht="15.75" customHeight="1">
      <c r="A4" s="47">
        <f>IF(B4="","",Draw!L4)</f>
        <v>3</v>
      </c>
      <c r="B4" s="73" t="str">
        <f>IFERROR(Draw!M4,"")</f>
        <v>diane bucher</v>
      </c>
      <c r="C4" s="97" t="str">
        <f>IFERROR(Draw!O4,"")</f>
        <v>Downtowns Dream</v>
      </c>
      <c r="D4" s="299">
        <v>27.407</v>
      </c>
      <c r="E4" s="92" t="str">
        <f t="shared" si="0"/>
        <v/>
      </c>
      <c r="F4" s="93">
        <f t="shared" si="1"/>
        <v>27.407</v>
      </c>
      <c r="G4" s="72">
        <v>2.9999999999999997E-8</v>
      </c>
      <c r="H4" s="75">
        <f t="shared" si="2"/>
        <v>27.407000029999999</v>
      </c>
      <c r="I4" s="75" t="str">
        <f t="shared" si="3"/>
        <v/>
      </c>
      <c r="J4" s="75">
        <f>IFERROR(VLOOKUP(CONCATENATE(Draw!N4,C4),Enter!T:W,4,FALSE),"")</f>
        <v>0</v>
      </c>
      <c r="K4" s="82" t="str">
        <f t="shared" si="4"/>
        <v/>
      </c>
      <c r="L4" s="106" t="s">
        <v>144</v>
      </c>
      <c r="M4" s="334">
        <v>0</v>
      </c>
      <c r="N4" s="72"/>
      <c r="O4" s="383" t="s">
        <v>134</v>
      </c>
      <c r="P4" s="303" t="str">
        <f>'Poles Calculations'!G8</f>
        <v>1st</v>
      </c>
      <c r="Q4" s="78" t="str">
        <f>'Poles Calculations'!H8</f>
        <v>tessa bucher</v>
      </c>
      <c r="R4" s="78" t="str">
        <f>'Poles Calculations'!I8</f>
        <v>rebel</v>
      </c>
      <c r="S4" s="145">
        <f>'Poles Calculations'!J8</f>
        <v>23.376000020000003</v>
      </c>
      <c r="T4" s="335">
        <f>'Poles Calculations'!K8</f>
        <v>85.75</v>
      </c>
      <c r="U4" s="72"/>
      <c r="V4" s="72" t="str">
        <f t="shared" ref="V4:V20" si="5">P4</f>
        <v>1st</v>
      </c>
      <c r="W4" s="72"/>
      <c r="X4" s="117">
        <f>IF(ISBLANK('Poles Calculations'!O7),"",'Poles Calculations'!O7)</f>
        <v>1</v>
      </c>
      <c r="Y4" s="117">
        <f>IF(ISBLANK('Poles Calculations'!P7),"",'Poles Calculations'!P7)</f>
        <v>0.6</v>
      </c>
      <c r="Z4" s="117">
        <f>IF(ISBLANK('Poles Calculations'!Q7),"",'Poles Calculations'!Q7)</f>
        <v>0.5</v>
      </c>
      <c r="AA4" s="117">
        <f>IF(ISBLANK('Poles Calculations'!R7),"",'Poles Calculations'!R7)</f>
        <v>0.4</v>
      </c>
      <c r="AB4" s="117">
        <f>IF(ISBLANK('Poles Calculations'!S7),"",'Poles Calculations'!S7)</f>
        <v>0.3</v>
      </c>
      <c r="AC4" s="118">
        <f>IF(ISBLANK('Poles Calculations'!T7),"",'Poles Calculations'!T7)</f>
        <v>85.75</v>
      </c>
      <c r="AD4" s="118">
        <f>IF(ISBLANK('Poles Calculations'!U7),"",'Poles Calculations'!U7)</f>
        <v>51.449999999999996</v>
      </c>
      <c r="AE4" s="118">
        <f>IF(ISBLANK('Poles Calculations'!V7),"",'Poles Calculations'!V7)</f>
        <v>34.300000000000004</v>
      </c>
      <c r="AF4" s="72" t="str">
        <f>IF(ISBLANK('Poles Calculations'!W7),"",'Poles Calculations'!W7)</f>
        <v/>
      </c>
      <c r="AG4" s="72"/>
      <c r="AH4" s="72"/>
      <c r="AI4" s="75" t="str">
        <f>IF(ISBLANK('Poles Calculations'!Z7),"",'Poles Calculations'!Z7)</f>
        <v/>
      </c>
    </row>
    <row r="5" spans="1:35" ht="15.75" customHeight="1">
      <c r="A5" s="47">
        <f>IF(B5="","",Draw!L5)</f>
        <v>4</v>
      </c>
      <c r="B5" s="73" t="str">
        <f>IFERROR(Draw!M5,"")</f>
        <v>addi melby</v>
      </c>
      <c r="C5" s="97" t="str">
        <f>IFERROR(Draw!O5,"")</f>
        <v>jj</v>
      </c>
      <c r="D5" s="295" t="s">
        <v>124</v>
      </c>
      <c r="E5" s="92" t="str">
        <f t="shared" si="0"/>
        <v/>
      </c>
      <c r="F5" s="93" t="str">
        <f t="shared" si="1"/>
        <v>nt</v>
      </c>
      <c r="G5" s="72">
        <v>4.0000000000000001E-8</v>
      </c>
      <c r="H5" s="75">
        <f t="shared" si="2"/>
        <v>1000.00000004</v>
      </c>
      <c r="I5" s="75" t="str">
        <f t="shared" si="3"/>
        <v/>
      </c>
      <c r="J5" s="75">
        <f>IFERROR(VLOOKUP(CONCATENATE(Draw!N5,C5),Enter!T:W,4,FALSE),"")</f>
        <v>0</v>
      </c>
      <c r="K5" s="82" t="str">
        <f t="shared" si="4"/>
        <v/>
      </c>
      <c r="L5" s="382" t="s">
        <v>145</v>
      </c>
      <c r="M5" s="369"/>
      <c r="N5" s="72"/>
      <c r="O5" s="379"/>
      <c r="P5" s="121" t="str">
        <f>IF($M$16&lt;"2","",'Poles Calculations'!G9)</f>
        <v/>
      </c>
      <c r="Q5" s="47" t="str">
        <f>IF(P5="","",'Poles Calculations'!H9)</f>
        <v/>
      </c>
      <c r="R5" s="47" t="str">
        <f>IF(Q5="","",'Poles Calculations'!I9)</f>
        <v/>
      </c>
      <c r="S5" s="115" t="str">
        <f>IF(R5="","",'Poles Calculations'!J9)</f>
        <v/>
      </c>
      <c r="T5" s="116" t="str">
        <f>'Poles Calculations'!K9</f>
        <v/>
      </c>
      <c r="U5" s="72"/>
      <c r="V5" s="72" t="str">
        <f t="shared" si="5"/>
        <v/>
      </c>
      <c r="W5" s="72"/>
      <c r="X5" s="117"/>
      <c r="Y5" s="117">
        <f>IF(ISBLANK('Poles Calculations'!P8),"",'Poles Calculations'!P8)</f>
        <v>0.4</v>
      </c>
      <c r="Z5" s="117">
        <f>IF(ISBLANK('Poles Calculations'!Q8),"",'Poles Calculations'!Q8)</f>
        <v>0.3</v>
      </c>
      <c r="AA5" s="117">
        <f>IF(ISBLANK('Poles Calculations'!R8),"",'Poles Calculations'!R8)</f>
        <v>0.3</v>
      </c>
      <c r="AB5" s="117">
        <f>IF(ISBLANK('Poles Calculations'!S8),"",'Poles Calculations'!S8)</f>
        <v>0.25</v>
      </c>
      <c r="AC5" s="118">
        <f>IF(ISBLANK('Poles Calculations'!T8),"",'Poles Calculations'!T8)</f>
        <v>0</v>
      </c>
      <c r="AD5" s="118">
        <f>IF(ISBLANK('Poles Calculations'!U8),"",'Poles Calculations'!U8)</f>
        <v>0</v>
      </c>
      <c r="AE5" s="118">
        <f>IF(ISBLANK('Poles Calculations'!V8),"",'Poles Calculations'!V8)</f>
        <v>0</v>
      </c>
      <c r="AF5" s="72" t="str">
        <f>IF(ISBLANK('Poles Calculations'!W8),"",'Poles Calculations'!W8)</f>
        <v/>
      </c>
      <c r="AG5" s="72"/>
      <c r="AH5" s="72"/>
      <c r="AI5" s="75" t="str">
        <f>IF(ISBLANK('Poles Calculations'!Z8),"",'Poles Calculations'!Z8)</f>
        <v/>
      </c>
    </row>
    <row r="6" spans="1:35" ht="15.75" customHeight="1">
      <c r="A6" s="47">
        <f>IF(B6="","",Draw!L6)</f>
        <v>5</v>
      </c>
      <c r="B6" s="73" t="str">
        <f>IFERROR(Draw!M6,"")</f>
        <v>sadie deruyter (Y)</v>
      </c>
      <c r="C6" s="97" t="str">
        <f>IFERROR(Draw!O6,"")</f>
        <v>dutch</v>
      </c>
      <c r="D6" s="299">
        <v>24.009</v>
      </c>
      <c r="E6" s="92">
        <f t="shared" si="0"/>
        <v>24.009</v>
      </c>
      <c r="F6" s="93">
        <f t="shared" si="1"/>
        <v>24.009</v>
      </c>
      <c r="G6" s="72">
        <v>4.9999999999999998E-8</v>
      </c>
      <c r="H6" s="75">
        <f t="shared" si="2"/>
        <v>24.009000050000001</v>
      </c>
      <c r="I6" s="75">
        <f t="shared" si="3"/>
        <v>24.009000050000001</v>
      </c>
      <c r="J6" s="75" t="str">
        <f>IFERROR(VLOOKUP(CONCATENATE(Draw!N6,C6),Enter!T:W,4,FALSE),"")</f>
        <v>x</v>
      </c>
      <c r="K6" s="82" t="str">
        <f t="shared" si="4"/>
        <v/>
      </c>
      <c r="L6" s="106" t="s">
        <v>141</v>
      </c>
      <c r="M6" s="125">
        <v>35</v>
      </c>
      <c r="N6" s="72"/>
      <c r="O6" s="379"/>
      <c r="P6" s="121" t="str">
        <f>IF($M$16&lt;"3","",'Poles Calculations'!G10)</f>
        <v/>
      </c>
      <c r="Q6" s="47" t="str">
        <f>IF(P6="","",'Poles Calculations'!H10)</f>
        <v/>
      </c>
      <c r="R6" s="47" t="str">
        <f>IF(Q6="","",'Poles Calculations'!I10)</f>
        <v/>
      </c>
      <c r="S6" s="115" t="str">
        <f>IF(R6="","",'Poles Calculations'!J10)</f>
        <v/>
      </c>
      <c r="T6" s="116" t="str">
        <f>'Poles Calculations'!K10</f>
        <v/>
      </c>
      <c r="U6" s="72"/>
      <c r="V6" s="72" t="str">
        <f t="shared" si="5"/>
        <v/>
      </c>
      <c r="W6" s="72"/>
      <c r="X6" s="117"/>
      <c r="Y6" s="117"/>
      <c r="Z6" s="117">
        <f>IF(ISBLANK('Poles Calculations'!Q9),"",'Poles Calculations'!Q9)</f>
        <v>0.2</v>
      </c>
      <c r="AA6" s="117">
        <f>IF(ISBLANK('Poles Calculations'!R9),"",'Poles Calculations'!R9)</f>
        <v>0.2</v>
      </c>
      <c r="AB6" s="117">
        <f>IF(ISBLANK('Poles Calculations'!S9),"",'Poles Calculations'!S9)</f>
        <v>0.2</v>
      </c>
      <c r="AC6" s="118">
        <f>IF(ISBLANK('Poles Calculations'!T9),"",'Poles Calculations'!T9)</f>
        <v>0</v>
      </c>
      <c r="AD6" s="118">
        <f>IF(ISBLANK('Poles Calculations'!U9),"",'Poles Calculations'!U9)</f>
        <v>0</v>
      </c>
      <c r="AE6" s="118">
        <f>IF(ISBLANK('Poles Calculations'!V9),"",'Poles Calculations'!V9)</f>
        <v>0</v>
      </c>
      <c r="AF6" s="72" t="str">
        <f>IF(ISBLANK('Poles Calculations'!W9),"",'Poles Calculations'!W9)</f>
        <v/>
      </c>
      <c r="AG6" s="72"/>
      <c r="AH6" s="72"/>
      <c r="AI6" s="75" t="str">
        <f>IF(ISBLANK('Poles Calculations'!Z9),"",'Poles Calculations'!Z9)</f>
        <v/>
      </c>
    </row>
    <row r="7" spans="1:35" ht="15.75" customHeight="1">
      <c r="A7" s="47">
        <f>IF(B7="","",Draw!L7)</f>
        <v>6</v>
      </c>
      <c r="B7" s="73" t="str">
        <f>IFERROR(Draw!M7,"")</f>
        <v>Jacey Ilse</v>
      </c>
      <c r="C7" s="97" t="str">
        <f>IFERROR(Draw!O7,"")</f>
        <v>zanalyst babe</v>
      </c>
      <c r="D7" s="295">
        <v>28.263000000000002</v>
      </c>
      <c r="E7" s="92" t="str">
        <f t="shared" si="0"/>
        <v/>
      </c>
      <c r="F7" s="93">
        <f t="shared" si="1"/>
        <v>28.263000000000002</v>
      </c>
      <c r="G7" s="72">
        <v>5.9999999999999995E-8</v>
      </c>
      <c r="H7" s="75">
        <f t="shared" si="2"/>
        <v>28.263000060000003</v>
      </c>
      <c r="I7" s="75" t="str">
        <f t="shared" si="3"/>
        <v/>
      </c>
      <c r="J7" s="75">
        <f>IFERROR(VLOOKUP(CONCATENATE(Draw!N7,C7),Enter!T:W,4,FALSE),"")</f>
        <v>0</v>
      </c>
      <c r="K7" s="82" t="str">
        <f t="shared" si="4"/>
        <v/>
      </c>
      <c r="L7" s="124" t="s">
        <v>144</v>
      </c>
      <c r="M7" s="125">
        <v>20</v>
      </c>
      <c r="N7" s="72"/>
      <c r="O7" s="379"/>
      <c r="P7" s="121" t="str">
        <f>IF($M$16&lt;"4","",'Poles Calculations'!G11)</f>
        <v/>
      </c>
      <c r="Q7" s="47" t="str">
        <f>IF(P7="","",'Poles Calculations'!H11)</f>
        <v/>
      </c>
      <c r="R7" s="47" t="str">
        <f>IF(Q7="","",'Poles Calculations'!I11)</f>
        <v/>
      </c>
      <c r="S7" s="115" t="str">
        <f>IF(R7="","",'Poles Calculations'!J11)</f>
        <v/>
      </c>
      <c r="T7" s="116" t="str">
        <f>'Poles Calculations'!K11</f>
        <v/>
      </c>
      <c r="U7" s="72"/>
      <c r="V7" s="72" t="str">
        <f t="shared" si="5"/>
        <v/>
      </c>
      <c r="W7" s="72"/>
      <c r="X7" s="117"/>
      <c r="Y7" s="117"/>
      <c r="Z7" s="117"/>
      <c r="AA7" s="117">
        <f>IF(ISBLANK('Poles Calculations'!R10),"",'Poles Calculations'!R10)</f>
        <v>0.1</v>
      </c>
      <c r="AB7" s="117">
        <f>IF(ISBLANK('Poles Calculations'!S10),"",'Poles Calculations'!S10)</f>
        <v>0.15</v>
      </c>
      <c r="AC7" s="118">
        <f>IF(ISBLANK('Poles Calculations'!T10),"",'Poles Calculations'!T10)</f>
        <v>0</v>
      </c>
      <c r="AD7" s="118">
        <f>IF(ISBLANK('Poles Calculations'!U10),"",'Poles Calculations'!U10)</f>
        <v>0</v>
      </c>
      <c r="AE7" s="118">
        <f>IF(ISBLANK('Poles Calculations'!V10),"",'Poles Calculations'!V10)</f>
        <v>0</v>
      </c>
      <c r="AF7" s="72" t="str">
        <f>IF(ISBLANK('Poles Calculations'!W10),"",'Poles Calculations'!W10)</f>
        <v/>
      </c>
      <c r="AG7" s="72"/>
      <c r="AH7" s="72"/>
      <c r="AI7" s="75" t="str">
        <f>IF(ISBLANK('Poles Calculations'!Z10),"",'Poles Calculations'!Z10)</f>
        <v/>
      </c>
    </row>
    <row r="8" spans="1:35" ht="15.75" customHeight="1">
      <c r="A8" s="47">
        <f>IF(B8="","",Draw!L8)</f>
        <v>7</v>
      </c>
      <c r="B8" s="73" t="str">
        <f>IFERROR(Draw!M8,"")</f>
        <v>megan rosendahl</v>
      </c>
      <c r="C8" s="97" t="str">
        <f>IFERROR(Draw!O8,"")</f>
        <v>ozzie</v>
      </c>
      <c r="D8" s="299">
        <v>26.081</v>
      </c>
      <c r="E8" s="92" t="str">
        <f t="shared" si="0"/>
        <v/>
      </c>
      <c r="F8" s="93">
        <f t="shared" si="1"/>
        <v>26.081</v>
      </c>
      <c r="G8" s="72">
        <v>7.0000000000000005E-8</v>
      </c>
      <c r="H8" s="75">
        <f t="shared" si="2"/>
        <v>26.081000069999998</v>
      </c>
      <c r="I8" s="75" t="str">
        <f t="shared" si="3"/>
        <v/>
      </c>
      <c r="J8" s="75">
        <f>IFERROR(VLOOKUP(CONCATENATE(Draw!N8,C8),Enter!T:W,4,FALSE),"")</f>
        <v>0</v>
      </c>
      <c r="K8" s="82" t="str">
        <f t="shared" si="4"/>
        <v/>
      </c>
      <c r="L8" s="124" t="s">
        <v>147</v>
      </c>
      <c r="M8" s="336">
        <v>0.7</v>
      </c>
      <c r="N8" s="72"/>
      <c r="O8" s="374"/>
      <c r="P8" s="130" t="str">
        <f>IF($M$16&lt;"5","",'Poles Calculations'!G12)</f>
        <v/>
      </c>
      <c r="Q8" s="63" t="str">
        <f>IF(P8="","",'Poles Calculations'!H12)</f>
        <v/>
      </c>
      <c r="R8" s="63" t="str">
        <f>IF(Q8="","",'Poles Calculations'!I12)</f>
        <v/>
      </c>
      <c r="S8" s="131" t="str">
        <f>IF(R8="","",'Poles Calculations'!J12)</f>
        <v/>
      </c>
      <c r="T8" s="176" t="str">
        <f>'Poles Calculations'!K12</f>
        <v/>
      </c>
      <c r="U8" s="72"/>
      <c r="V8" s="72" t="str">
        <f t="shared" si="5"/>
        <v/>
      </c>
      <c r="W8" s="72"/>
      <c r="X8" s="117"/>
      <c r="Y8" s="117"/>
      <c r="Z8" s="117"/>
      <c r="AA8" s="117"/>
      <c r="AB8" s="117">
        <f>IF(ISBLANK('Poles Calculations'!S11),"",'Poles Calculations'!S11)</f>
        <v>0.1</v>
      </c>
      <c r="AC8" s="118">
        <f>IF(ISBLANK('Poles Calculations'!T11),"",'Poles Calculations'!T11)</f>
        <v>0</v>
      </c>
      <c r="AD8" s="118">
        <f>IF(ISBLANK('Poles Calculations'!U11),"",'Poles Calculations'!U11)</f>
        <v>0</v>
      </c>
      <c r="AE8" s="118">
        <f>IF(ISBLANK('Poles Calculations'!V11),"",'Poles Calculations'!V11)</f>
        <v>0</v>
      </c>
      <c r="AF8" s="72" t="str">
        <f>IF(ISBLANK('Poles Calculations'!W11),"",'Poles Calculations'!W11)</f>
        <v/>
      </c>
      <c r="AG8" s="72"/>
      <c r="AH8" s="72"/>
      <c r="AI8" s="75" t="str">
        <f>IF(ISBLANK('Poles Calculations'!Z11),"",'Poles Calculations'!Z11)</f>
        <v/>
      </c>
    </row>
    <row r="9" spans="1:35" ht="15.75" customHeight="1">
      <c r="A9" s="47">
        <f>IF(B9="","",Draw!L9)</f>
        <v>8</v>
      </c>
      <c r="B9" s="73" t="str">
        <f>IFERROR(Draw!M9,"")</f>
        <v>macy gubbins (Y only)</v>
      </c>
      <c r="C9" s="97" t="str">
        <f>IFERROR(Draw!O9,"")</f>
        <v>dual cha cha</v>
      </c>
      <c r="D9" s="295">
        <v>43.798999999999999</v>
      </c>
      <c r="E9" s="92">
        <f t="shared" si="0"/>
        <v>43.798999999999999</v>
      </c>
      <c r="F9" s="93" t="str">
        <f t="shared" si="1"/>
        <v/>
      </c>
      <c r="G9" s="72">
        <v>8.0000000000000002E-8</v>
      </c>
      <c r="H9" s="75" t="str">
        <f t="shared" si="2"/>
        <v/>
      </c>
      <c r="I9" s="75">
        <f t="shared" si="3"/>
        <v>43.799000079999999</v>
      </c>
      <c r="J9" s="75" t="str">
        <f>IFERROR(VLOOKUP(CONCATENATE(Draw!N9,C9),Enter!T:W,4,FALSE),"")</f>
        <v>o</v>
      </c>
      <c r="K9" s="82" t="str">
        <f t="shared" si="4"/>
        <v/>
      </c>
      <c r="L9" s="72"/>
      <c r="M9" s="72"/>
      <c r="N9" s="72"/>
      <c r="O9" s="133"/>
      <c r="P9" s="134"/>
      <c r="Q9" s="135"/>
      <c r="R9" s="135"/>
      <c r="S9" s="136"/>
      <c r="T9" s="137"/>
      <c r="U9" s="72"/>
      <c r="V9" s="72">
        <f t="shared" si="5"/>
        <v>0</v>
      </c>
      <c r="W9" s="72"/>
      <c r="X9" s="117"/>
      <c r="Y9" s="117"/>
      <c r="Z9" s="117"/>
      <c r="AA9" s="117"/>
      <c r="AB9" s="117"/>
      <c r="AC9" s="118">
        <f>IF(ISBLANK('Poles Calculations'!T12),"",'Poles Calculations'!T12)</f>
        <v>85.75</v>
      </c>
      <c r="AD9" s="118">
        <f>IF(ISBLANK('Poles Calculations'!U12),"",'Poles Calculations'!U12)</f>
        <v>51.449999999999996</v>
      </c>
      <c r="AE9" s="118">
        <f>IF(ISBLANK('Poles Calculations'!V12),"",'Poles Calculations'!V12)</f>
        <v>34.300000000000004</v>
      </c>
      <c r="AF9" s="72" t="str">
        <f>IF(ISBLANK('Poles Calculations'!W12),"",'Poles Calculations'!W12)</f>
        <v/>
      </c>
      <c r="AG9" s="72"/>
      <c r="AH9" s="72"/>
      <c r="AI9" s="75" t="str">
        <f>IF(ISBLANK('Poles Calculations'!Z12),"",'Poles Calculations'!Z12)</f>
        <v/>
      </c>
    </row>
    <row r="10" spans="1:35" ht="15.75" customHeight="1">
      <c r="A10" s="47">
        <f>IF(B10="","",Draw!L10)</f>
        <v>9</v>
      </c>
      <c r="B10" s="73" t="str">
        <f>IFERROR(Draw!M10,"")</f>
        <v>Meritt Rustad (Y only)</v>
      </c>
      <c r="C10" s="97" t="str">
        <f>IFERROR(Draw!O10,"")</f>
        <v>Swead</v>
      </c>
      <c r="D10" s="299" t="s">
        <v>124</v>
      </c>
      <c r="E10" s="92" t="str">
        <f t="shared" si="0"/>
        <v>nt</v>
      </c>
      <c r="F10" s="93" t="str">
        <f t="shared" si="1"/>
        <v/>
      </c>
      <c r="G10" s="72">
        <v>8.9999999999999999E-8</v>
      </c>
      <c r="H10" s="75" t="str">
        <f t="shared" si="2"/>
        <v/>
      </c>
      <c r="I10" s="75">
        <f t="shared" si="3"/>
        <v>1000.00000009</v>
      </c>
      <c r="J10" s="75" t="str">
        <f>IFERROR(VLOOKUP(CONCATENATE(Draw!N10,C10),Enter!T:W,4,FALSE),"")</f>
        <v>o</v>
      </c>
      <c r="K10" s="82" t="str">
        <f t="shared" si="4"/>
        <v/>
      </c>
      <c r="L10" s="141" t="s">
        <v>134</v>
      </c>
      <c r="M10" s="142">
        <f>'Poles Calculations'!F3</f>
        <v>23.376000000000001</v>
      </c>
      <c r="N10" s="72"/>
      <c r="O10" s="411" t="s">
        <v>135</v>
      </c>
      <c r="P10" s="303" t="str">
        <f>'Poles Calculations'!G14</f>
        <v>1st</v>
      </c>
      <c r="Q10" s="78" t="str">
        <f>'Poles Calculations'!H14</f>
        <v>megan rosendahl</v>
      </c>
      <c r="R10" s="78" t="str">
        <f>'Poles Calculations'!I14</f>
        <v>ozzie</v>
      </c>
      <c r="S10" s="145">
        <f>'Poles Calculations'!J14</f>
        <v>26.081000069999998</v>
      </c>
      <c r="T10" s="337">
        <f>'Poles Calculations'!K14</f>
        <v>51.449999999999996</v>
      </c>
      <c r="U10" s="72"/>
      <c r="V10" s="72" t="str">
        <f t="shared" si="5"/>
        <v>1st</v>
      </c>
      <c r="W10" s="72"/>
      <c r="X10" s="72"/>
      <c r="Y10" s="392" t="str">
        <f>IF(ISBLANK('Poles Calculations'!O13),"",'Poles Calculations'!O13)</f>
        <v># of Runners</v>
      </c>
      <c r="Z10" s="361"/>
      <c r="AA10" s="338">
        <f>IF(ISBLANK('Poles Calculations'!R13),"",'Poles Calculations'!R13)</f>
        <v>7</v>
      </c>
      <c r="AB10" s="72"/>
      <c r="AC10" s="72"/>
      <c r="AD10" s="72"/>
      <c r="AE10" s="72"/>
      <c r="AF10" s="72"/>
      <c r="AG10" s="72"/>
      <c r="AH10" s="72"/>
      <c r="AI10" s="75" t="str">
        <f>IF(ISBLANK('Poles Calculations'!Z13),"",'Poles Calculations'!Z13)</f>
        <v/>
      </c>
    </row>
    <row r="11" spans="1:35" ht="15.75" customHeight="1">
      <c r="A11" s="47">
        <f>IF(B11="","",Draw!L11)</f>
        <v>10</v>
      </c>
      <c r="B11" s="73" t="str">
        <f>IFERROR(Draw!M11,"")</f>
        <v>Autumn Maxfield (Y only)</v>
      </c>
      <c r="C11" s="97" t="str">
        <f>IFERROR(Draw!O11,"")</f>
        <v>Casey</v>
      </c>
      <c r="D11" s="296">
        <v>44.587000000000003</v>
      </c>
      <c r="E11" s="92">
        <f t="shared" si="0"/>
        <v>44.587000000000003</v>
      </c>
      <c r="F11" s="93" t="str">
        <f t="shared" si="1"/>
        <v/>
      </c>
      <c r="G11" s="72">
        <v>9.9999999999999995E-8</v>
      </c>
      <c r="H11" s="75" t="str">
        <f t="shared" si="2"/>
        <v/>
      </c>
      <c r="I11" s="75">
        <f t="shared" si="3"/>
        <v>44.587000100000004</v>
      </c>
      <c r="J11" s="75" t="str">
        <f>IFERROR(VLOOKUP(CONCATENATE(Draw!N11,C11),Enter!T:W,4,FALSE),"")</f>
        <v>o</v>
      </c>
      <c r="K11" s="82" t="str">
        <f t="shared" si="4"/>
        <v/>
      </c>
      <c r="L11" s="339" t="s">
        <v>135</v>
      </c>
      <c r="M11" s="142">
        <f>'Poles Calculations'!F4</f>
        <v>25.376000000000001</v>
      </c>
      <c r="N11" s="72"/>
      <c r="O11" s="379"/>
      <c r="P11" s="121" t="str">
        <f>IF($M$16&lt;"2","",'Poles Calculations'!G15)</f>
        <v/>
      </c>
      <c r="Q11" s="47" t="str">
        <f>IF(P11="","",'Poles Calculations'!H15)</f>
        <v/>
      </c>
      <c r="R11" s="47" t="str">
        <f>IF(Q11="","",'Poles Calculations'!I15)</f>
        <v/>
      </c>
      <c r="S11" s="115" t="str">
        <f>IF(R11="","",'Poles Calculations'!J15)</f>
        <v/>
      </c>
      <c r="T11" s="116" t="str">
        <f>'Poles Calculations'!K15</f>
        <v/>
      </c>
      <c r="U11" s="72"/>
      <c r="V11" s="72" t="str">
        <f t="shared" si="5"/>
        <v/>
      </c>
      <c r="W11" s="72"/>
      <c r="X11" s="72"/>
      <c r="Y11" s="392" t="str">
        <f>IF(ISBLANK('Poles Calculations'!O14),"",'Poles Calculations'!O14)</f>
        <v>Entry Fee</v>
      </c>
      <c r="Z11" s="361"/>
      <c r="AA11" s="118">
        <f>IF(ISBLANK('Poles Calculations'!R14),"",'Poles Calculations'!R14)</f>
        <v>24.5</v>
      </c>
      <c r="AB11" s="72"/>
      <c r="AC11" s="72"/>
      <c r="AD11" s="72"/>
      <c r="AE11" s="72"/>
      <c r="AF11" s="72"/>
      <c r="AG11" s="72"/>
      <c r="AH11" s="72"/>
      <c r="AI11" s="75" t="str">
        <f>IF(ISBLANK('Poles Calculations'!Z14),"",'Poles Calculations'!Z14)</f>
        <v/>
      </c>
    </row>
    <row r="12" spans="1:35" ht="15.75" customHeight="1">
      <c r="A12" s="47" t="str">
        <f>IF(B12="","",Draw!L12)</f>
        <v/>
      </c>
      <c r="B12" s="73" t="str">
        <f>IFERROR(Draw!M12,"")</f>
        <v/>
      </c>
      <c r="C12" s="97" t="str">
        <f>IFERROR(Draw!O12,"")</f>
        <v/>
      </c>
      <c r="D12" s="340"/>
      <c r="E12" s="92" t="str">
        <f t="shared" si="0"/>
        <v/>
      </c>
      <c r="F12" s="93" t="str">
        <f t="shared" si="1"/>
        <v/>
      </c>
      <c r="G12" s="72">
        <v>1.1000000000000001E-7</v>
      </c>
      <c r="H12" s="75" t="str">
        <f t="shared" si="2"/>
        <v/>
      </c>
      <c r="I12" s="75" t="str">
        <f t="shared" si="3"/>
        <v/>
      </c>
      <c r="J12" s="75">
        <f>IFERROR(VLOOKUP(CONCATENATE(Draw!N12,C12),Enter!T:W,4,FALSE),"")</f>
        <v>0</v>
      </c>
      <c r="K12" s="82" t="str">
        <f t="shared" si="4"/>
        <v/>
      </c>
      <c r="L12" s="186" t="s">
        <v>136</v>
      </c>
      <c r="M12" s="142">
        <f>'Poles Calculations'!F5</f>
        <v>27.376000000000001</v>
      </c>
      <c r="N12" s="72"/>
      <c r="O12" s="379"/>
      <c r="P12" s="121" t="str">
        <f>IF($M$16&lt;"3","",'Poles Calculations'!G16)</f>
        <v/>
      </c>
      <c r="Q12" s="47" t="str">
        <f>IF(P12="","",'Poles Calculations'!H16)</f>
        <v/>
      </c>
      <c r="R12" s="47" t="str">
        <f>IF(Q12="","",'Poles Calculations'!I16)</f>
        <v/>
      </c>
      <c r="S12" s="115" t="str">
        <f>IF(R12="","",'Poles Calculations'!J16)</f>
        <v/>
      </c>
      <c r="T12" s="116" t="str">
        <f>'Poles Calculations'!K16</f>
        <v/>
      </c>
      <c r="U12" s="72"/>
      <c r="V12" s="72" t="str">
        <f t="shared" si="5"/>
        <v/>
      </c>
      <c r="W12" s="72"/>
      <c r="X12" s="72"/>
      <c r="Y12" s="392" t="str">
        <f>IF(ISBLANK('Poles Calculations'!O15),"",'Poles Calculations'!O15)</f>
        <v>Total</v>
      </c>
      <c r="Z12" s="361"/>
      <c r="AA12" s="118">
        <f>IF(ISBLANK('Poles Calculations'!R15),"",'Poles Calculations'!R15)</f>
        <v>171.5</v>
      </c>
      <c r="AB12" s="72"/>
      <c r="AC12" s="72"/>
      <c r="AD12" s="72"/>
      <c r="AE12" s="72"/>
      <c r="AF12" s="72"/>
      <c r="AG12" s="72"/>
      <c r="AH12" s="72"/>
      <c r="AI12" s="75" t="str">
        <f>IF(ISBLANK('Poles Calculations'!Z15),"",'Poles Calculations'!Z15)</f>
        <v/>
      </c>
    </row>
    <row r="13" spans="1:35" ht="15.75" customHeight="1">
      <c r="A13" s="47">
        <f>IF(B13="","",Draw!L13)</f>
        <v>11</v>
      </c>
      <c r="B13" s="73" t="str">
        <f>IFERROR(Draw!M13,"")</f>
        <v>Melissa Rosendahl</v>
      </c>
      <c r="C13" s="97" t="str">
        <f>IFERROR(Draw!O13,"")</f>
        <v>LeRoy</v>
      </c>
      <c r="D13" s="298">
        <v>24.266999999999999</v>
      </c>
      <c r="E13" s="92" t="str">
        <f t="shared" si="0"/>
        <v/>
      </c>
      <c r="F13" s="93">
        <f t="shared" si="1"/>
        <v>24.266999999999999</v>
      </c>
      <c r="G13" s="72">
        <v>1.1999999999999999E-7</v>
      </c>
      <c r="H13" s="75">
        <f t="shared" si="2"/>
        <v>24.267000119999999</v>
      </c>
      <c r="I13" s="75" t="str">
        <f t="shared" si="3"/>
        <v/>
      </c>
      <c r="J13" s="75">
        <f>IFERROR(VLOOKUP(CONCATENATE(Draw!N13,C13),Enter!T:W,4,FALSE),"")</f>
        <v>0</v>
      </c>
      <c r="K13" s="82"/>
      <c r="L13" s="88"/>
      <c r="M13" s="82"/>
      <c r="N13" s="72"/>
      <c r="O13" s="379"/>
      <c r="P13" s="121" t="str">
        <f>IF($M$16&lt;"4","",'Poles Calculations'!G17)</f>
        <v/>
      </c>
      <c r="Q13" s="47" t="str">
        <f>IF(P13="","",'Poles Calculations'!H17)</f>
        <v/>
      </c>
      <c r="R13" s="47" t="str">
        <f>IF(Q13="","",'Poles Calculations'!I17)</f>
        <v/>
      </c>
      <c r="S13" s="115" t="str">
        <f>IF(R13="","",'Poles Calculations'!J17)</f>
        <v/>
      </c>
      <c r="T13" s="177" t="str">
        <f>'Poles Calculations'!K17</f>
        <v/>
      </c>
      <c r="U13" s="72"/>
      <c r="V13" s="72" t="str">
        <f t="shared" si="5"/>
        <v/>
      </c>
      <c r="W13" s="72"/>
      <c r="X13" s="72"/>
      <c r="Y13" s="392" t="str">
        <f>IF(ISBLANK('Poles Calculations'!O16),"",'Poles Calculations'!O16)</f>
        <v>Producer</v>
      </c>
      <c r="Z13" s="361"/>
      <c r="AA13" s="118">
        <f>IF(ISBLANK('Poles Calculations'!R16),"",'Poles Calculations'!R16)</f>
        <v>73.5</v>
      </c>
      <c r="AB13" s="72"/>
      <c r="AC13" s="72"/>
      <c r="AD13" s="72"/>
      <c r="AE13" s="72"/>
      <c r="AF13" s="72"/>
      <c r="AG13" s="72"/>
      <c r="AH13" s="72"/>
      <c r="AI13" s="75" t="str">
        <f>IF(ISBLANK('Poles Calculations'!Z16),"",'Poles Calculations'!Z16)</f>
        <v/>
      </c>
    </row>
    <row r="14" spans="1:35" ht="15.75" customHeight="1">
      <c r="A14" s="47">
        <f>IF(B14="","",Draw!L14)</f>
        <v>12</v>
      </c>
      <c r="B14" s="73" t="str">
        <f>IFERROR(Draw!M14,"")</f>
        <v>Kenley Fluit (Y only)</v>
      </c>
      <c r="C14" s="97" t="str">
        <f>IFERROR(Draw!O14,"")</f>
        <v>Kodie</v>
      </c>
      <c r="D14" s="295" t="s">
        <v>124</v>
      </c>
      <c r="E14" s="92" t="str">
        <f t="shared" si="0"/>
        <v>nt</v>
      </c>
      <c r="F14" s="93" t="str">
        <f t="shared" si="1"/>
        <v/>
      </c>
      <c r="G14" s="72">
        <v>1.3E-7</v>
      </c>
      <c r="H14" s="75" t="str">
        <f t="shared" si="2"/>
        <v/>
      </c>
      <c r="I14" s="75">
        <f t="shared" si="3"/>
        <v>1000.00000013</v>
      </c>
      <c r="J14" s="75" t="str">
        <f>IFERROR(VLOOKUP(CONCATENATE(Draw!N14,C14),Enter!T:W,4,FALSE),"")</f>
        <v>o</v>
      </c>
      <c r="K14" s="82" t="str">
        <f t="shared" ref="K14:K18" si="6">IF(OR(AND(D14&gt;1,D14&lt;1050),D14="nt",D14="",D14="scratch"),"","Not a valid input")</f>
        <v/>
      </c>
      <c r="L14" s="173" t="s">
        <v>158</v>
      </c>
      <c r="M14" s="164">
        <f>COUNTIF($A$2:$A$286,"&gt;0")-COUNTIF($D$2:$D$286,"scratch")-COUNTIF(J2:J286,"o")+COUNTIFS($D$2:$D$286,"scratch",J2:J286,"o")</f>
        <v>7</v>
      </c>
      <c r="N14" s="72"/>
      <c r="O14" s="374"/>
      <c r="P14" s="121" t="str">
        <f>IF($M$16&lt;"5","",'Poles Calculations'!G18)</f>
        <v/>
      </c>
      <c r="Q14" s="63" t="str">
        <f>IF(P14="","",'Poles Calculations'!H18)</f>
        <v/>
      </c>
      <c r="R14" s="63" t="str">
        <f>IF(Q14="","",'Poles Calculations'!I18)</f>
        <v/>
      </c>
      <c r="S14" s="131" t="str">
        <f>IF(R14="","",'Poles Calculations'!J18)</f>
        <v/>
      </c>
      <c r="T14" s="157" t="str">
        <f>'Poles Calculations'!K18</f>
        <v/>
      </c>
      <c r="U14" s="72"/>
      <c r="V14" s="72" t="str">
        <f t="shared" si="5"/>
        <v/>
      </c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5" t="str">
        <f>IF(ISBLANK('Poles Calculations'!Z17),"",'Poles Calculations'!Z17)</f>
        <v/>
      </c>
    </row>
    <row r="15" spans="1:35" ht="15.75" customHeight="1">
      <c r="A15" s="47">
        <f>IF(B15="","",Draw!L15)</f>
        <v>13</v>
      </c>
      <c r="B15" s="73" t="str">
        <f>IFERROR(Draw!M15,"")</f>
        <v>Jasmine Fuller</v>
      </c>
      <c r="C15" s="97" t="str">
        <f>IFERROR(Draw!O15,"")</f>
        <v>Hank</v>
      </c>
      <c r="D15" s="299" t="s">
        <v>127</v>
      </c>
      <c r="E15" s="92" t="str">
        <f t="shared" si="0"/>
        <v/>
      </c>
      <c r="F15" s="93" t="str">
        <f t="shared" si="1"/>
        <v>scratch</v>
      </c>
      <c r="G15" s="72">
        <v>1.4000000000000001E-7</v>
      </c>
      <c r="H15" s="75">
        <f t="shared" si="2"/>
        <v>3000.0000001399999</v>
      </c>
      <c r="I15" s="75" t="str">
        <f t="shared" si="3"/>
        <v/>
      </c>
      <c r="J15" s="75">
        <f>IFERROR(VLOOKUP(CONCATENATE(Draw!N15,C15),Enter!T:W,4,FALSE),"")</f>
        <v>0</v>
      </c>
      <c r="K15" s="82" t="str">
        <f t="shared" si="6"/>
        <v/>
      </c>
      <c r="L15" s="72"/>
      <c r="M15" s="72"/>
      <c r="N15" s="143">
        <v>1</v>
      </c>
      <c r="O15" s="133"/>
      <c r="P15" s="158"/>
      <c r="Q15" s="159"/>
      <c r="R15" s="159"/>
      <c r="S15" s="160"/>
      <c r="T15" s="137"/>
      <c r="U15" s="72"/>
      <c r="V15" s="72">
        <f t="shared" si="5"/>
        <v>0</v>
      </c>
      <c r="W15" s="72"/>
      <c r="X15" s="72"/>
      <c r="Y15" s="72" t="str">
        <f>IF(ISBLANK('Poles Calculations'!P18),"",'Poles Calculations'!P18)</f>
        <v/>
      </c>
      <c r="Z15" s="72" t="str">
        <f>IF(ISBLANK('Poles Calculations'!Q18),"",'Poles Calculations'!Q18)</f>
        <v/>
      </c>
      <c r="AA15" s="72" t="str">
        <f>IF(ISBLANK('Poles Calculations'!R18),"",'Poles Calculations'!R18)</f>
        <v/>
      </c>
      <c r="AB15" s="72" t="str">
        <f>IF(ISBLANK('Poles Calculations'!S18),"",'Poles Calculations'!S18)</f>
        <v/>
      </c>
      <c r="AC15" s="72" t="str">
        <f>IF(ISBLANK('Poles Calculations'!T18),"",'Poles Calculations'!T18)</f>
        <v/>
      </c>
      <c r="AD15" s="72" t="str">
        <f>IF(ISBLANK('Poles Calculations'!U18),"",'Poles Calculations'!U18)</f>
        <v/>
      </c>
      <c r="AE15" s="72" t="str">
        <f>IF(ISBLANK('Poles Calculations'!V18),"",'Poles Calculations'!V18)</f>
        <v/>
      </c>
      <c r="AF15" s="72" t="str">
        <f>IF(ISBLANK('Poles Calculations'!W18),"",'Poles Calculations'!W18)</f>
        <v/>
      </c>
      <c r="AG15" s="72"/>
      <c r="AH15" s="72"/>
      <c r="AI15" s="75" t="str">
        <f>IF(ISBLANK('Poles Calculations'!Z18),"",'Poles Calculations'!Z18)</f>
        <v/>
      </c>
    </row>
    <row r="16" spans="1:35" ht="15.75" customHeight="1">
      <c r="A16" s="47" t="str">
        <f>IF(B16="","",Draw!L16)</f>
        <v/>
      </c>
      <c r="B16" s="73" t="str">
        <f>IFERROR(Draw!M16,"")</f>
        <v/>
      </c>
      <c r="C16" s="97" t="str">
        <f>IFERROR(Draw!O16,"")</f>
        <v/>
      </c>
      <c r="D16" s="295"/>
      <c r="E16" s="92" t="str">
        <f t="shared" si="0"/>
        <v/>
      </c>
      <c r="F16" s="93" t="str">
        <f t="shared" si="1"/>
        <v/>
      </c>
      <c r="G16" s="72">
        <v>1.4999999999999999E-7</v>
      </c>
      <c r="H16" s="75" t="str">
        <f t="shared" si="2"/>
        <v/>
      </c>
      <c r="I16" s="75" t="str">
        <f t="shared" si="3"/>
        <v/>
      </c>
      <c r="J16" s="75">
        <f>IFERROR(VLOOKUP(CONCATENATE(Draw!N16,C16),Enter!T:W,4,FALSE),"")</f>
        <v>0</v>
      </c>
      <c r="K16" s="82" t="str">
        <f t="shared" si="6"/>
        <v/>
      </c>
      <c r="L16" s="189" t="s">
        <v>159</v>
      </c>
      <c r="M16" s="163" t="str">
        <f>IF(M14&lt;=10,"1",IF(AND(M14&gt;10,M14&lt;=15),"2",IF(AND(M14&gt;15,M14&lt;=30),"3",IF(AND(M14&gt;30,M14&lt;=60),"4",IF(AND(M14&gt;60,M14&lt;=90),"5")))))</f>
        <v>1</v>
      </c>
      <c r="N16" s="143">
        <v>2</v>
      </c>
      <c r="O16" s="381" t="s">
        <v>136</v>
      </c>
      <c r="P16" s="303" t="str">
        <f>'Poles Calculations'!G20</f>
        <v>1st</v>
      </c>
      <c r="Q16" s="78" t="str">
        <f>'Poles Calculations'!H20</f>
        <v>diane bucher</v>
      </c>
      <c r="R16" s="78" t="str">
        <f>'Poles Calculations'!I20</f>
        <v>Downtowns Dream</v>
      </c>
      <c r="S16" s="145">
        <f>'Poles Calculations'!J20</f>
        <v>27.407000029999999</v>
      </c>
      <c r="T16" s="337">
        <f>'Poles Calculations'!K20</f>
        <v>34.300000000000004</v>
      </c>
      <c r="U16" s="72"/>
      <c r="V16" s="72" t="str">
        <f t="shared" si="5"/>
        <v>1st</v>
      </c>
      <c r="W16" s="72"/>
      <c r="X16" s="72"/>
      <c r="Y16" s="72">
        <v>0</v>
      </c>
      <c r="Z16" s="72"/>
      <c r="AA16" s="72"/>
      <c r="AB16" s="72"/>
      <c r="AC16" s="72"/>
      <c r="AD16" s="72"/>
      <c r="AE16" s="72"/>
      <c r="AF16" s="72"/>
      <c r="AG16" s="72"/>
      <c r="AH16" s="72"/>
      <c r="AI16" s="72"/>
    </row>
    <row r="17" spans="1:35" ht="15.75" customHeight="1">
      <c r="A17" s="47" t="str">
        <f>IF(B17="","",Draw!L17)</f>
        <v/>
      </c>
      <c r="B17" s="73" t="str">
        <f>IFERROR(Draw!M17,"")</f>
        <v/>
      </c>
      <c r="C17" s="97" t="str">
        <f>IFERROR(Draw!O17,"")</f>
        <v/>
      </c>
      <c r="D17" s="299"/>
      <c r="E17" s="92" t="str">
        <f t="shared" si="0"/>
        <v/>
      </c>
      <c r="F17" s="93" t="str">
        <f t="shared" si="1"/>
        <v/>
      </c>
      <c r="G17" s="72">
        <v>1.6E-7</v>
      </c>
      <c r="H17" s="75" t="str">
        <f t="shared" si="2"/>
        <v/>
      </c>
      <c r="I17" s="75" t="str">
        <f t="shared" si="3"/>
        <v/>
      </c>
      <c r="J17" s="75">
        <f>IFERROR(VLOOKUP(CONCATENATE(Draw!N17,C17),Enter!T:W,4,FALSE),"")</f>
        <v>0</v>
      </c>
      <c r="K17" s="82" t="str">
        <f t="shared" si="6"/>
        <v/>
      </c>
      <c r="L17" s="72"/>
      <c r="M17" s="72"/>
      <c r="N17" s="143">
        <v>3</v>
      </c>
      <c r="O17" s="379"/>
      <c r="P17" s="121" t="str">
        <f>IF($M$16&lt;"2","",'Poles Calculations'!G21)</f>
        <v/>
      </c>
      <c r="Q17" s="47" t="str">
        <f>IF(P17="","",'Poles Calculations'!H21)</f>
        <v/>
      </c>
      <c r="R17" s="47" t="str">
        <f>IF(Q17="","",'Poles Calculations'!I21)</f>
        <v/>
      </c>
      <c r="S17" s="115" t="str">
        <f>IF(R17="","",'Poles Calculations'!J21)</f>
        <v/>
      </c>
      <c r="T17" s="116" t="str">
        <f>'Poles Calculations'!K21</f>
        <v/>
      </c>
      <c r="U17" s="72"/>
      <c r="V17" s="72" t="str">
        <f t="shared" si="5"/>
        <v/>
      </c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</row>
    <row r="18" spans="1:35" ht="15.75" customHeight="1">
      <c r="A18" s="47" t="str">
        <f>IF(B18="","",Draw!L18)</f>
        <v/>
      </c>
      <c r="B18" s="73" t="str">
        <f>IFERROR(Draw!M18,"")</f>
        <v/>
      </c>
      <c r="C18" s="97" t="str">
        <f>IFERROR(Draw!O18,"")</f>
        <v/>
      </c>
      <c r="D18" s="295"/>
      <c r="E18" s="92" t="str">
        <f t="shared" si="0"/>
        <v/>
      </c>
      <c r="F18" s="93" t="str">
        <f t="shared" si="1"/>
        <v/>
      </c>
      <c r="G18" s="72">
        <v>1.6999999999999999E-7</v>
      </c>
      <c r="H18" s="75" t="str">
        <f t="shared" si="2"/>
        <v/>
      </c>
      <c r="I18" s="75" t="str">
        <f t="shared" si="3"/>
        <v/>
      </c>
      <c r="J18" s="75">
        <f>IFERROR(VLOOKUP(CONCATENATE(Draw!N18,C18),Enter!T:W,4,FALSE),"")</f>
        <v>0</v>
      </c>
      <c r="K18" s="82" t="str">
        <f t="shared" si="6"/>
        <v/>
      </c>
      <c r="L18" s="384" t="s">
        <v>160</v>
      </c>
      <c r="M18" s="385"/>
      <c r="N18" s="143">
        <v>4</v>
      </c>
      <c r="O18" s="379"/>
      <c r="P18" s="121" t="str">
        <f>IF($M$16&lt;"3","",'Poles Calculations'!G22)</f>
        <v/>
      </c>
      <c r="Q18" s="47" t="str">
        <f>IF(P18="","",'Poles Calculations'!H22)</f>
        <v/>
      </c>
      <c r="R18" s="47" t="str">
        <f>IF(Q18="","",'Poles Calculations'!I22)</f>
        <v/>
      </c>
      <c r="S18" s="115" t="str">
        <f>IF(R18="","",'Poles Calculations'!J22)</f>
        <v/>
      </c>
      <c r="T18" s="116" t="str">
        <f>'Poles Calculations'!K22</f>
        <v/>
      </c>
      <c r="U18" s="72"/>
      <c r="V18" s="72" t="str">
        <f t="shared" si="5"/>
        <v/>
      </c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</row>
    <row r="19" spans="1:35" ht="15.75" customHeight="1">
      <c r="A19" s="47" t="str">
        <f>IF(B19="","",Draw!L19)</f>
        <v/>
      </c>
      <c r="B19" s="73" t="str">
        <f>IFERROR(Draw!M19,"")</f>
        <v/>
      </c>
      <c r="C19" s="97" t="str">
        <f>IFERROR(Draw!O19,"")</f>
        <v/>
      </c>
      <c r="D19" s="299"/>
      <c r="E19" s="92" t="str">
        <f t="shared" si="0"/>
        <v/>
      </c>
      <c r="F19" s="93" t="str">
        <f t="shared" si="1"/>
        <v/>
      </c>
      <c r="G19" s="72">
        <v>1.8E-7</v>
      </c>
      <c r="H19" s="75" t="str">
        <f t="shared" si="2"/>
        <v/>
      </c>
      <c r="I19" s="75" t="str">
        <f t="shared" si="3"/>
        <v/>
      </c>
      <c r="J19" s="75">
        <f>IFERROR(VLOOKUP(CONCATENATE(Draw!N19,C19),Enter!T:W,4,FALSE),"")</f>
        <v>0</v>
      </c>
      <c r="K19" s="82"/>
      <c r="L19" s="167" t="s">
        <v>161</v>
      </c>
      <c r="M19" s="114" t="s">
        <v>162</v>
      </c>
      <c r="N19" s="143">
        <v>5</v>
      </c>
      <c r="O19" s="379"/>
      <c r="P19" s="121" t="str">
        <f>IF($M$16&lt;"4","",'Poles Calculations'!G23)</f>
        <v/>
      </c>
      <c r="Q19" s="47" t="str">
        <f>IF(P19="","",'Poles Calculations'!H23)</f>
        <v/>
      </c>
      <c r="R19" s="47" t="str">
        <f>IF(Q19="","",'Poles Calculations'!I23)</f>
        <v/>
      </c>
      <c r="S19" s="115" t="str">
        <f>IF(R19="","",'Poles Calculations'!J23)</f>
        <v/>
      </c>
      <c r="T19" s="177" t="str">
        <f>'Poles Calculations'!K23</f>
        <v/>
      </c>
      <c r="U19" s="72"/>
      <c r="V19" s="72" t="str">
        <f t="shared" si="5"/>
        <v/>
      </c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</row>
    <row r="20" spans="1:35" ht="15.75" customHeight="1">
      <c r="A20" s="47" t="str">
        <f>IF(B20="","",Draw!L20)</f>
        <v/>
      </c>
      <c r="B20" s="73" t="str">
        <f>IFERROR(Draw!M20,"")</f>
        <v/>
      </c>
      <c r="C20" s="97" t="str">
        <f>IFERROR(Draw!O20,"")</f>
        <v/>
      </c>
      <c r="D20" s="295"/>
      <c r="E20" s="92" t="str">
        <f t="shared" si="0"/>
        <v/>
      </c>
      <c r="F20" s="93" t="str">
        <f t="shared" si="1"/>
        <v/>
      </c>
      <c r="G20" s="72">
        <v>1.9000000000000001E-7</v>
      </c>
      <c r="H20" s="75" t="str">
        <f t="shared" si="2"/>
        <v/>
      </c>
      <c r="I20" s="75" t="str">
        <f t="shared" si="3"/>
        <v/>
      </c>
      <c r="J20" s="75">
        <f>IFERROR(VLOOKUP(CONCATENATE(Draw!N20,C20),Enter!T:W,4,FALSE),"")</f>
        <v>0</v>
      </c>
      <c r="K20" s="82" t="str">
        <f t="shared" ref="K20:K24" si="7">IF(OR(AND(D20&gt;1,D20&lt;1050),D20="nt",D20="",D20="scratch"),"","Not a valid input")</f>
        <v/>
      </c>
      <c r="L20" s="167" t="s">
        <v>163</v>
      </c>
      <c r="M20" s="114" t="s">
        <v>164</v>
      </c>
      <c r="N20" s="72"/>
      <c r="O20" s="374"/>
      <c r="P20" s="130" t="str">
        <f>IF($M$16&lt;"5","",'Poles Calculations'!G24)</f>
        <v/>
      </c>
      <c r="Q20" s="63" t="str">
        <f>IF(P20="","",'Poles Calculations'!H24)</f>
        <v/>
      </c>
      <c r="R20" s="63" t="str">
        <f>IF(Q20="","",'Poles Calculations'!I24)</f>
        <v/>
      </c>
      <c r="S20" s="131" t="str">
        <f>IF(R20="","",'Poles Calculations'!J24)</f>
        <v/>
      </c>
      <c r="T20" s="176" t="str">
        <f>'Poles Calculations'!K24</f>
        <v/>
      </c>
      <c r="U20" s="72"/>
      <c r="V20" s="72" t="str">
        <f t="shared" si="5"/>
        <v/>
      </c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</row>
    <row r="21" spans="1:35" ht="15.75" customHeight="1">
      <c r="A21" s="47" t="str">
        <f>IF(B21="","",Draw!L21)</f>
        <v/>
      </c>
      <c r="B21" s="73" t="str">
        <f>IFERROR(Draw!M21,"")</f>
        <v/>
      </c>
      <c r="C21" s="97" t="str">
        <f>IFERROR(Draw!O21,"")</f>
        <v/>
      </c>
      <c r="D21" s="299"/>
      <c r="E21" s="92" t="str">
        <f t="shared" si="0"/>
        <v/>
      </c>
      <c r="F21" s="93" t="str">
        <f t="shared" si="1"/>
        <v/>
      </c>
      <c r="G21" s="72">
        <v>1.9999999999999999E-7</v>
      </c>
      <c r="H21" s="75" t="str">
        <f t="shared" si="2"/>
        <v/>
      </c>
      <c r="I21" s="75" t="str">
        <f t="shared" si="3"/>
        <v/>
      </c>
      <c r="J21" s="75">
        <f>IFERROR(VLOOKUP(CONCATENATE(Draw!N21,C21),Enter!T:W,4,FALSE),"")</f>
        <v>0</v>
      </c>
      <c r="K21" s="82" t="str">
        <f t="shared" si="7"/>
        <v/>
      </c>
      <c r="L21" s="168" t="s">
        <v>165</v>
      </c>
      <c r="M21" s="127" t="s">
        <v>127</v>
      </c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</row>
    <row r="22" spans="1:35" ht="15.75" customHeight="1">
      <c r="A22" s="47" t="str">
        <f>IF(B22="","",Draw!L22)</f>
        <v/>
      </c>
      <c r="B22" s="73" t="str">
        <f>IFERROR(Draw!M22,"")</f>
        <v/>
      </c>
      <c r="C22" s="97" t="str">
        <f>IFERROR(Draw!O22,"")</f>
        <v/>
      </c>
      <c r="D22" s="296"/>
      <c r="E22" s="92" t="str">
        <f t="shared" si="0"/>
        <v/>
      </c>
      <c r="F22" s="93" t="str">
        <f t="shared" si="1"/>
        <v/>
      </c>
      <c r="G22" s="72">
        <v>2.1E-7</v>
      </c>
      <c r="H22" s="75" t="str">
        <f t="shared" si="2"/>
        <v/>
      </c>
      <c r="I22" s="75" t="str">
        <f t="shared" si="3"/>
        <v/>
      </c>
      <c r="J22" s="75">
        <f>IFERROR(VLOOKUP(CONCATENATE(Draw!N22,C22),Enter!T:W,4,FALSE),"")</f>
        <v>0</v>
      </c>
      <c r="K22" s="82" t="str">
        <f t="shared" si="7"/>
        <v/>
      </c>
      <c r="L22" s="72"/>
      <c r="M22" s="72"/>
      <c r="N22" s="72"/>
      <c r="O22" s="341" t="s">
        <v>38</v>
      </c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</row>
    <row r="23" spans="1:35" ht="15.75" customHeight="1">
      <c r="A23" s="47" t="str">
        <f>IF(B23="","",Draw!L23)</f>
        <v/>
      </c>
      <c r="B23" s="73" t="str">
        <f>IFERROR(Draw!M23,"")</f>
        <v/>
      </c>
      <c r="C23" s="97" t="str">
        <f>IFERROR(Draw!O23,"")</f>
        <v/>
      </c>
      <c r="D23" s="340"/>
      <c r="E23" s="92" t="str">
        <f t="shared" si="0"/>
        <v/>
      </c>
      <c r="F23" s="93" t="str">
        <f t="shared" si="1"/>
        <v/>
      </c>
      <c r="G23" s="72">
        <v>2.2000000000000001E-7</v>
      </c>
      <c r="H23" s="75" t="str">
        <f t="shared" si="2"/>
        <v/>
      </c>
      <c r="I23" s="75" t="str">
        <f t="shared" si="3"/>
        <v/>
      </c>
      <c r="J23" s="75">
        <f>IFERROR(VLOOKUP(CONCATENATE(Draw!N23,C23),Enter!T:W,4,FALSE),"")</f>
        <v>0</v>
      </c>
      <c r="K23" s="82" t="str">
        <f t="shared" si="7"/>
        <v/>
      </c>
      <c r="L23" s="72"/>
      <c r="M23" s="72"/>
      <c r="N23" s="72"/>
      <c r="O23" s="88"/>
      <c r="P23" s="342" t="s">
        <v>142</v>
      </c>
      <c r="Q23" s="343" t="s">
        <v>41</v>
      </c>
      <c r="R23" s="343" t="s">
        <v>42</v>
      </c>
      <c r="S23" s="344" t="s">
        <v>131</v>
      </c>
      <c r="T23" s="102" t="s">
        <v>143</v>
      </c>
      <c r="U23" s="72"/>
      <c r="V23" s="72"/>
      <c r="W23" s="72"/>
      <c r="X23" s="333"/>
      <c r="Y23" s="72"/>
      <c r="Z23" s="72"/>
      <c r="AA23" s="72"/>
      <c r="AB23" s="72"/>
      <c r="AC23" s="98"/>
      <c r="AD23" s="98"/>
      <c r="AE23" s="98"/>
      <c r="AF23" s="98"/>
      <c r="AG23" s="72"/>
      <c r="AH23" s="72"/>
      <c r="AI23" s="72"/>
    </row>
    <row r="24" spans="1:35" ht="15.75" customHeight="1">
      <c r="A24" s="47" t="str">
        <f>IF(B24="","",Draw!L24)</f>
        <v/>
      </c>
      <c r="B24" s="73" t="str">
        <f>IFERROR(Draw!M24,"")</f>
        <v/>
      </c>
      <c r="C24" s="97" t="str">
        <f>IFERROR(Draw!O24,"")</f>
        <v/>
      </c>
      <c r="D24" s="298"/>
      <c r="E24" s="92" t="str">
        <f t="shared" si="0"/>
        <v/>
      </c>
      <c r="F24" s="93" t="str">
        <f t="shared" si="1"/>
        <v/>
      </c>
      <c r="G24" s="72">
        <v>2.2999999999999999E-7</v>
      </c>
      <c r="H24" s="75" t="str">
        <f t="shared" si="2"/>
        <v/>
      </c>
      <c r="I24" s="75" t="str">
        <f t="shared" si="3"/>
        <v/>
      </c>
      <c r="J24" s="75">
        <f>IFERROR(VLOOKUP(CONCATENATE(Draw!N24,C24),Enter!T:W,4,FALSE),"")</f>
        <v>0</v>
      </c>
      <c r="K24" s="82" t="str">
        <f t="shared" si="7"/>
        <v/>
      </c>
      <c r="L24" s="72"/>
      <c r="M24" s="72"/>
      <c r="N24" s="72"/>
      <c r="O24" s="408" t="s">
        <v>134</v>
      </c>
      <c r="P24" s="104" t="str">
        <f>'Poles Calculations'!AE8</f>
        <v>1st</v>
      </c>
      <c r="Q24" s="146" t="str">
        <f>'Poles Calculations'!AF8</f>
        <v>sadie deruyter (Y)</v>
      </c>
      <c r="R24" s="146" t="str">
        <f>'Poles Calculations'!AG8</f>
        <v>dutch</v>
      </c>
      <c r="S24" s="345">
        <f>'Poles Calculations'!AH8</f>
        <v>24.009000050000001</v>
      </c>
      <c r="T24" s="335">
        <f>'Poles Calculations'!AI8</f>
        <v>42</v>
      </c>
      <c r="U24" s="72"/>
      <c r="V24" s="75" t="str">
        <f t="shared" ref="V24:V40" si="8">P24</f>
        <v>1st</v>
      </c>
      <c r="W24" s="72"/>
      <c r="X24" s="333" t="s">
        <v>38</v>
      </c>
      <c r="Y24" s="72"/>
      <c r="Z24" s="72"/>
      <c r="AA24" s="72"/>
      <c r="AB24" s="72"/>
      <c r="AC24" s="98">
        <f>'Poles Calculations'!AR5</f>
        <v>0.5</v>
      </c>
      <c r="AD24" s="98">
        <f>'Poles Calculations'!AS5</f>
        <v>0.3</v>
      </c>
      <c r="AE24" s="98">
        <f>'Poles Calculations'!AT5</f>
        <v>0.2</v>
      </c>
      <c r="AF24" s="98">
        <f>'Poles Calculations'!AU5</f>
        <v>1</v>
      </c>
      <c r="AG24" s="72"/>
      <c r="AH24" s="72"/>
      <c r="AI24" s="72"/>
    </row>
    <row r="25" spans="1:35" ht="15.75" customHeight="1">
      <c r="A25" s="47" t="str">
        <f>IF(B25="","",Draw!L25)</f>
        <v/>
      </c>
      <c r="B25" s="73" t="str">
        <f>IFERROR(Draw!M25,"")</f>
        <v/>
      </c>
      <c r="C25" s="97" t="str">
        <f>IFERROR(Draw!O25,"")</f>
        <v/>
      </c>
      <c r="D25" s="295"/>
      <c r="E25" s="92" t="str">
        <f t="shared" si="0"/>
        <v/>
      </c>
      <c r="F25" s="93" t="str">
        <f t="shared" si="1"/>
        <v/>
      </c>
      <c r="G25" s="72">
        <v>2.3999999999999998E-7</v>
      </c>
      <c r="H25" s="75" t="str">
        <f t="shared" si="2"/>
        <v/>
      </c>
      <c r="I25" s="75" t="str">
        <f t="shared" si="3"/>
        <v/>
      </c>
      <c r="J25" s="75">
        <f>IFERROR(VLOOKUP(CONCATENATE(Draw!N25,C25),Enter!T:W,4,FALSE),"")</f>
        <v>0</v>
      </c>
      <c r="K25" s="82"/>
      <c r="L25" s="141" t="s">
        <v>134</v>
      </c>
      <c r="M25" s="142">
        <f>'Poles Calculations'!AD3</f>
        <v>24.009</v>
      </c>
      <c r="N25" s="72"/>
      <c r="O25" s="409"/>
      <c r="P25" s="121" t="str">
        <f>IF($M$16&lt;"2","",'Poles Calculations'!AE9)</f>
        <v/>
      </c>
      <c r="Q25" s="47" t="str">
        <f>IF(P25="","",'Poles Calculations'!AF9)</f>
        <v/>
      </c>
      <c r="R25" s="47" t="str">
        <f>IF(Q25="","",'Poles Calculations'!AG9)</f>
        <v/>
      </c>
      <c r="S25" s="115" t="str">
        <f>IF(R25="","",'Poles Calculations'!AH9)</f>
        <v/>
      </c>
      <c r="T25" s="116" t="str">
        <f>'Poles Calculations'!AI9</f>
        <v/>
      </c>
      <c r="U25" s="72"/>
      <c r="V25" s="75" t="str">
        <f t="shared" si="8"/>
        <v/>
      </c>
      <c r="W25" s="72"/>
      <c r="X25" s="72"/>
      <c r="Y25" s="72"/>
      <c r="Z25" s="72"/>
      <c r="AA25" s="72"/>
      <c r="AB25" s="72"/>
      <c r="AC25" s="80" t="str">
        <f>'Poles Calculations'!AR6</f>
        <v>1D</v>
      </c>
      <c r="AD25" s="80" t="str">
        <f>'Poles Calculations'!AS6</f>
        <v>2D</v>
      </c>
      <c r="AE25" s="80" t="str">
        <f>'Poles Calculations'!AT6</f>
        <v>3D</v>
      </c>
      <c r="AF25" s="80"/>
      <c r="AG25" s="72"/>
      <c r="AH25" s="72"/>
      <c r="AI25" s="72"/>
    </row>
    <row r="26" spans="1:35" ht="15.75" customHeight="1">
      <c r="A26" s="47" t="str">
        <f>IF(B26="","",Draw!L26)</f>
        <v/>
      </c>
      <c r="B26" s="73" t="str">
        <f>IFERROR(Draw!M26,"")</f>
        <v/>
      </c>
      <c r="C26" s="97" t="str">
        <f>IFERROR(Draw!O26,"")</f>
        <v/>
      </c>
      <c r="D26" s="299"/>
      <c r="E26" s="92" t="str">
        <f t="shared" si="0"/>
        <v/>
      </c>
      <c r="F26" s="93" t="str">
        <f t="shared" si="1"/>
        <v/>
      </c>
      <c r="G26" s="72">
        <v>2.4999999999999999E-7</v>
      </c>
      <c r="H26" s="75" t="str">
        <f t="shared" si="2"/>
        <v/>
      </c>
      <c r="I26" s="75" t="str">
        <f t="shared" si="3"/>
        <v/>
      </c>
      <c r="J26" s="75">
        <f>IFERROR(VLOOKUP(CONCATENATE(Draw!N26,C26),Enter!T:W,4,FALSE),"")</f>
        <v>0</v>
      </c>
      <c r="K26" s="82" t="str">
        <f t="shared" ref="K26:K30" si="9">IF(OR(AND(D26&gt;1,D26&lt;1050),D26="nt",D26="",D26="scratch"),"","Not a valid input")</f>
        <v/>
      </c>
      <c r="L26" s="339" t="s">
        <v>135</v>
      </c>
      <c r="M26" s="142">
        <f>'Poles Calculations'!AD4</f>
        <v>26.009</v>
      </c>
      <c r="N26" s="72"/>
      <c r="O26" s="409"/>
      <c r="P26" s="121" t="str">
        <f>IF($M$16&lt;"3","",'Poles Calculations'!AE10)</f>
        <v/>
      </c>
      <c r="Q26" s="47" t="str">
        <f>IF(P26="","",'Poles Calculations'!AF10)</f>
        <v/>
      </c>
      <c r="R26" s="47" t="str">
        <f>IF(Q26="","",'Poles Calculations'!AG10)</f>
        <v/>
      </c>
      <c r="S26" s="115" t="str">
        <f>IF(R26="","",'Poles Calculations'!AH10)</f>
        <v/>
      </c>
      <c r="T26" s="116" t="str">
        <f>'Poles Calculations'!AI10</f>
        <v/>
      </c>
      <c r="U26" s="72"/>
      <c r="V26" s="75" t="str">
        <f t="shared" si="8"/>
        <v/>
      </c>
      <c r="W26" s="72"/>
      <c r="X26" s="117">
        <f>'Poles Calculations'!AM7</f>
        <v>1</v>
      </c>
      <c r="Y26" s="117">
        <f>'Poles Calculations'!AN7</f>
        <v>0.6</v>
      </c>
      <c r="Z26" s="117">
        <f>'Poles Calculations'!AO7</f>
        <v>0.5</v>
      </c>
      <c r="AA26" s="117">
        <f>'Poles Calculations'!AP7</f>
        <v>0.4</v>
      </c>
      <c r="AB26" s="117">
        <f>'Poles Calculations'!AQ7</f>
        <v>0.3</v>
      </c>
      <c r="AC26" s="118">
        <f>'Poles Calculations'!AR7</f>
        <v>42</v>
      </c>
      <c r="AD26" s="118">
        <f>'Poles Calculations'!AS7</f>
        <v>25.2</v>
      </c>
      <c r="AE26" s="118">
        <f>'Poles Calculations'!AT7</f>
        <v>16.8</v>
      </c>
      <c r="AF26" s="72"/>
      <c r="AG26" s="72"/>
      <c r="AH26" s="72"/>
      <c r="AI26" s="72"/>
    </row>
    <row r="27" spans="1:35" ht="15.75" customHeight="1">
      <c r="A27" s="47" t="str">
        <f>IF(B27="","",Draw!L27)</f>
        <v/>
      </c>
      <c r="B27" s="73" t="str">
        <f>IFERROR(Draw!M27,"")</f>
        <v/>
      </c>
      <c r="C27" s="97" t="str">
        <f>IFERROR(Draw!O27,"")</f>
        <v/>
      </c>
      <c r="D27" s="295"/>
      <c r="E27" s="92" t="str">
        <f t="shared" si="0"/>
        <v/>
      </c>
      <c r="F27" s="93" t="str">
        <f t="shared" si="1"/>
        <v/>
      </c>
      <c r="G27" s="72">
        <v>2.6E-7</v>
      </c>
      <c r="H27" s="75" t="str">
        <f t="shared" si="2"/>
        <v/>
      </c>
      <c r="I27" s="75" t="str">
        <f t="shared" si="3"/>
        <v/>
      </c>
      <c r="J27" s="75">
        <f>IFERROR(VLOOKUP(CONCATENATE(Draw!N27,C27),Enter!T:W,4,FALSE),"")</f>
        <v>0</v>
      </c>
      <c r="K27" s="82" t="str">
        <f t="shared" si="9"/>
        <v/>
      </c>
      <c r="L27" s="186" t="s">
        <v>136</v>
      </c>
      <c r="M27" s="142">
        <f>'Poles Calculations'!AD5</f>
        <v>28.009</v>
      </c>
      <c r="N27" s="72"/>
      <c r="O27" s="409"/>
      <c r="P27" s="121" t="str">
        <f>IF($M$16&lt;"4","",'Poles Calculations'!AE11)</f>
        <v/>
      </c>
      <c r="Q27" s="47" t="str">
        <f>IF(P27="","",'Poles Calculations'!AF11)</f>
        <v/>
      </c>
      <c r="R27" s="47" t="str">
        <f>IF(Q27="","",'Poles Calculations'!AG11)</f>
        <v/>
      </c>
      <c r="S27" s="115" t="str">
        <f>IF(R27="","",'Poles Calculations'!AH11)</f>
        <v/>
      </c>
      <c r="T27" s="116" t="str">
        <f>'Poles Calculations'!AI11</f>
        <v/>
      </c>
      <c r="U27" s="72"/>
      <c r="V27" s="75" t="str">
        <f t="shared" si="8"/>
        <v/>
      </c>
      <c r="W27" s="72"/>
      <c r="X27" s="117"/>
      <c r="Y27" s="117">
        <f>'Poles Calculations'!AN8</f>
        <v>0.4</v>
      </c>
      <c r="Z27" s="117">
        <f>'Poles Calculations'!AO8</f>
        <v>0.3</v>
      </c>
      <c r="AA27" s="117">
        <f>'Poles Calculations'!AP8</f>
        <v>0.3</v>
      </c>
      <c r="AB27" s="117">
        <f>'Poles Calculations'!AQ8</f>
        <v>0.25</v>
      </c>
      <c r="AC27" s="118">
        <f>'Poles Calculations'!AR8</f>
        <v>0</v>
      </c>
      <c r="AD27" s="118">
        <f>'Poles Calculations'!AS8</f>
        <v>0</v>
      </c>
      <c r="AE27" s="118">
        <f>'Poles Calculations'!AT8</f>
        <v>0</v>
      </c>
      <c r="AF27" s="72"/>
      <c r="AG27" s="72"/>
      <c r="AH27" s="72"/>
      <c r="AI27" s="72"/>
    </row>
    <row r="28" spans="1:35" ht="15.75" customHeight="1">
      <c r="A28" s="47" t="str">
        <f>IF(B28="","",Draw!L28)</f>
        <v/>
      </c>
      <c r="B28" s="73" t="str">
        <f>IFERROR(Draw!M28,"")</f>
        <v/>
      </c>
      <c r="C28" s="97" t="str">
        <f>IFERROR(Draw!O28,"")</f>
        <v/>
      </c>
      <c r="D28" s="299"/>
      <c r="E28" s="92" t="str">
        <f t="shared" si="0"/>
        <v/>
      </c>
      <c r="F28" s="93" t="str">
        <f t="shared" si="1"/>
        <v/>
      </c>
      <c r="G28" s="72">
        <v>2.7000000000000001E-7</v>
      </c>
      <c r="H28" s="75" t="str">
        <f t="shared" si="2"/>
        <v/>
      </c>
      <c r="I28" s="75" t="str">
        <f t="shared" si="3"/>
        <v/>
      </c>
      <c r="J28" s="75">
        <f>IFERROR(VLOOKUP(CONCATENATE(Draw!N28,C28),Enter!T:W,4,FALSE),"")</f>
        <v>0</v>
      </c>
      <c r="K28" s="82" t="str">
        <f t="shared" si="9"/>
        <v/>
      </c>
      <c r="L28" s="88"/>
      <c r="M28" s="82"/>
      <c r="N28" s="72"/>
      <c r="O28" s="410"/>
      <c r="P28" s="130" t="str">
        <f>IF($M$16&lt;"5","",'Poles Calculations'!AE12)</f>
        <v/>
      </c>
      <c r="Q28" s="63" t="str">
        <f>IF(P28="","",'Poles Calculations'!AF12)</f>
        <v/>
      </c>
      <c r="R28" s="63" t="str">
        <f>IF(Q28="","",'Poles Calculations'!AG12)</f>
        <v/>
      </c>
      <c r="S28" s="131" t="str">
        <f>IF(R28="","",'Poles Calculations'!AH12)</f>
        <v/>
      </c>
      <c r="T28" s="346" t="str">
        <f>'Poles Calculations'!AI12</f>
        <v/>
      </c>
      <c r="U28" s="72"/>
      <c r="V28" s="75" t="str">
        <f t="shared" si="8"/>
        <v/>
      </c>
      <c r="W28" s="72"/>
      <c r="X28" s="117"/>
      <c r="Y28" s="117"/>
      <c r="Z28" s="117">
        <f>'Poles Calculations'!AO9</f>
        <v>0.2</v>
      </c>
      <c r="AA28" s="117">
        <f>'Poles Calculations'!AP9</f>
        <v>0.2</v>
      </c>
      <c r="AB28" s="117">
        <f>'Poles Calculations'!AQ9</f>
        <v>0.2</v>
      </c>
      <c r="AC28" s="118">
        <f>'Poles Calculations'!AR9</f>
        <v>0</v>
      </c>
      <c r="AD28" s="118">
        <f>'Poles Calculations'!AS9</f>
        <v>0</v>
      </c>
      <c r="AE28" s="118">
        <f>'Poles Calculations'!AT9</f>
        <v>0</v>
      </c>
      <c r="AF28" s="72"/>
      <c r="AG28" s="72"/>
      <c r="AH28" s="72"/>
      <c r="AI28" s="72"/>
    </row>
    <row r="29" spans="1:35" ht="15.75" customHeight="1">
      <c r="A29" s="47" t="str">
        <f>IF(B29="","",Draw!L29)</f>
        <v/>
      </c>
      <c r="B29" s="73" t="str">
        <f>IFERROR(Draw!M29,"")</f>
        <v/>
      </c>
      <c r="C29" s="97" t="str">
        <f>IFERROR(Draw!O29,"")</f>
        <v/>
      </c>
      <c r="D29" s="295"/>
      <c r="E29" s="92" t="str">
        <f t="shared" si="0"/>
        <v/>
      </c>
      <c r="F29" s="93" t="str">
        <f t="shared" si="1"/>
        <v/>
      </c>
      <c r="G29" s="72">
        <v>2.8000000000000002E-7</v>
      </c>
      <c r="H29" s="75" t="str">
        <f t="shared" si="2"/>
        <v/>
      </c>
      <c r="I29" s="75" t="str">
        <f t="shared" si="3"/>
        <v/>
      </c>
      <c r="J29" s="75">
        <f>IFERROR(VLOOKUP(CONCATENATE(Draw!N29,C29),Enter!T:W,4,FALSE),"")</f>
        <v>0</v>
      </c>
      <c r="K29" s="82" t="str">
        <f t="shared" si="9"/>
        <v/>
      </c>
      <c r="L29" s="173" t="s">
        <v>158</v>
      </c>
      <c r="M29" s="164">
        <f>COUNTIF($J$2:$J$286,"o")+COUNTIF($J$2:$J$286,"x")-COUNTIF(E2:E286,"scratch")</f>
        <v>6</v>
      </c>
      <c r="N29" s="72"/>
      <c r="O29" s="133"/>
      <c r="P29" s="134"/>
      <c r="Q29" s="135"/>
      <c r="R29" s="135"/>
      <c r="S29" s="136"/>
      <c r="T29" s="335"/>
      <c r="U29" s="72"/>
      <c r="V29" s="75">
        <f t="shared" si="8"/>
        <v>0</v>
      </c>
      <c r="W29" s="72"/>
      <c r="X29" s="117"/>
      <c r="Y29" s="117"/>
      <c r="Z29" s="117"/>
      <c r="AA29" s="117">
        <f>'Poles Calculations'!AP10</f>
        <v>0.1</v>
      </c>
      <c r="AB29" s="117">
        <f>'Poles Calculations'!AQ10</f>
        <v>0.15</v>
      </c>
      <c r="AC29" s="118">
        <f>'Poles Calculations'!AR10</f>
        <v>0</v>
      </c>
      <c r="AD29" s="118">
        <f>'Poles Calculations'!AS10</f>
        <v>0</v>
      </c>
      <c r="AE29" s="118">
        <f>'Poles Calculations'!AT10</f>
        <v>0</v>
      </c>
      <c r="AF29" s="72"/>
      <c r="AG29" s="72"/>
      <c r="AH29" s="72"/>
      <c r="AI29" s="72"/>
    </row>
    <row r="30" spans="1:35" ht="15.75" customHeight="1">
      <c r="A30" s="47" t="str">
        <f>IF(B30="","",Draw!L30)</f>
        <v/>
      </c>
      <c r="B30" s="73" t="str">
        <f>IFERROR(Draw!M30,"")</f>
        <v/>
      </c>
      <c r="C30" s="97" t="str">
        <f>IFERROR(Draw!O30,"")</f>
        <v/>
      </c>
      <c r="D30" s="299"/>
      <c r="E30" s="92" t="str">
        <f t="shared" si="0"/>
        <v/>
      </c>
      <c r="F30" s="93" t="str">
        <f t="shared" si="1"/>
        <v/>
      </c>
      <c r="G30" s="72">
        <v>2.8999999999999998E-7</v>
      </c>
      <c r="H30" s="75" t="str">
        <f t="shared" si="2"/>
        <v/>
      </c>
      <c r="I30" s="75" t="str">
        <f t="shared" si="3"/>
        <v/>
      </c>
      <c r="J30" s="75">
        <f>IFERROR(VLOOKUP(CONCATENATE(Draw!N30,C30),Enter!T:W,4,FALSE),"")</f>
        <v>0</v>
      </c>
      <c r="K30" s="82" t="str">
        <f t="shared" si="9"/>
        <v/>
      </c>
      <c r="L30" s="72"/>
      <c r="M30" s="72"/>
      <c r="N30" s="72"/>
      <c r="O30" s="411" t="s">
        <v>135</v>
      </c>
      <c r="P30" s="104" t="str">
        <f>'Poles Calculations'!AE14</f>
        <v>1st</v>
      </c>
      <c r="Q30" s="146" t="str">
        <f>'Poles Calculations'!AF14</f>
        <v>tavian moody (Y only)</v>
      </c>
      <c r="R30" s="146" t="str">
        <f>'Poles Calculations'!AG14</f>
        <v>chester</v>
      </c>
      <c r="S30" s="347">
        <f>'Poles Calculations'!AH14</f>
        <v>26.260000010000002</v>
      </c>
      <c r="T30" s="110">
        <f>'Poles Calculations'!AI14</f>
        <v>25.2</v>
      </c>
      <c r="U30" s="72"/>
      <c r="V30" s="75" t="str">
        <f t="shared" si="8"/>
        <v>1st</v>
      </c>
      <c r="W30" s="72"/>
      <c r="X30" s="117"/>
      <c r="Y30" s="117"/>
      <c r="Z30" s="117"/>
      <c r="AA30" s="117"/>
      <c r="AB30" s="117">
        <f>'Poles Calculations'!AQ11</f>
        <v>0.1</v>
      </c>
      <c r="AC30" s="118">
        <f>'Poles Calculations'!AR11</f>
        <v>0</v>
      </c>
      <c r="AD30" s="118">
        <f>'Poles Calculations'!AS11</f>
        <v>0</v>
      </c>
      <c r="AE30" s="118">
        <f>'Poles Calculations'!AT11</f>
        <v>0</v>
      </c>
      <c r="AF30" s="72"/>
      <c r="AG30" s="72"/>
      <c r="AH30" s="72"/>
      <c r="AI30" s="72"/>
    </row>
    <row r="31" spans="1:35" ht="15.75" customHeight="1">
      <c r="A31" s="47" t="str">
        <f>IF(B31="","",Draw!L31)</f>
        <v/>
      </c>
      <c r="B31" s="73" t="str">
        <f>IFERROR(Draw!M31,"")</f>
        <v/>
      </c>
      <c r="C31" s="97" t="str">
        <f>IFERROR(Draw!O31,"")</f>
        <v/>
      </c>
      <c r="D31" s="295"/>
      <c r="E31" s="92" t="str">
        <f t="shared" si="0"/>
        <v/>
      </c>
      <c r="F31" s="93" t="str">
        <f t="shared" si="1"/>
        <v/>
      </c>
      <c r="G31" s="72">
        <v>2.9999999999999999E-7</v>
      </c>
      <c r="H31" s="75" t="str">
        <f t="shared" si="2"/>
        <v/>
      </c>
      <c r="I31" s="75" t="str">
        <f t="shared" si="3"/>
        <v/>
      </c>
      <c r="J31" s="75">
        <f>IFERROR(VLOOKUP(CONCATENATE(Draw!N31,C31),Enter!T:W,4,FALSE),"")</f>
        <v>0</v>
      </c>
      <c r="K31" s="348"/>
      <c r="L31" s="189" t="s">
        <v>159</v>
      </c>
      <c r="M31" s="163" t="str">
        <f>IF(M29&lt;=10,"1",IF(AND(M29&gt;10,M29&lt;=15),"2",IF(AND(M29&gt;15,M29&lt;=30),"3",IF(AND(M29&gt;30,M29&lt;=60),"4",IF(AND(M29&gt;60,M29&lt;=90),"5")))))</f>
        <v>1</v>
      </c>
      <c r="N31" s="72"/>
      <c r="O31" s="379"/>
      <c r="P31" s="121" t="str">
        <f>IF($M$16&lt;"2","",'Poles Calculations'!AE15)</f>
        <v/>
      </c>
      <c r="Q31" s="47" t="str">
        <f>IF(P31="","",'Poles Calculations'!AF15)</f>
        <v/>
      </c>
      <c r="R31" s="47" t="str">
        <f>IF(Q31="","",'Poles Calculations'!AG15)</f>
        <v/>
      </c>
      <c r="S31" s="115" t="str">
        <f>IF(R31="","",'Poles Calculations'!AH15)</f>
        <v/>
      </c>
      <c r="T31" s="116" t="str">
        <f>'Poles Calculations'!AI15</f>
        <v/>
      </c>
      <c r="U31" s="72"/>
      <c r="V31" s="75" t="str">
        <f t="shared" si="8"/>
        <v/>
      </c>
      <c r="W31" s="72"/>
      <c r="X31" s="117"/>
      <c r="Y31" s="117"/>
      <c r="Z31" s="117"/>
      <c r="AA31" s="117"/>
      <c r="AB31" s="117"/>
      <c r="AC31" s="118">
        <f>'Poles Calculations'!AR12</f>
        <v>42</v>
      </c>
      <c r="AD31" s="118">
        <f>'Poles Calculations'!AS12</f>
        <v>25.2</v>
      </c>
      <c r="AE31" s="118">
        <f>'Poles Calculations'!AT12</f>
        <v>16.8</v>
      </c>
      <c r="AF31" s="72"/>
      <c r="AG31" s="72"/>
      <c r="AH31" s="72"/>
      <c r="AI31" s="72"/>
    </row>
    <row r="32" spans="1:35" ht="15.75" customHeight="1">
      <c r="A32" s="47" t="str">
        <f>IF(B32="","",Draw!L32)</f>
        <v/>
      </c>
      <c r="B32" s="73" t="str">
        <f>IFERROR(Draw!M32,"")</f>
        <v/>
      </c>
      <c r="C32" s="97" t="str">
        <f>IFERROR(Draw!O32,"")</f>
        <v/>
      </c>
      <c r="D32" s="299"/>
      <c r="E32" s="92" t="str">
        <f t="shared" si="0"/>
        <v/>
      </c>
      <c r="F32" s="93" t="str">
        <f t="shared" si="1"/>
        <v/>
      </c>
      <c r="G32" s="72">
        <v>3.1E-7</v>
      </c>
      <c r="H32" s="75" t="str">
        <f t="shared" si="2"/>
        <v/>
      </c>
      <c r="I32" s="75" t="str">
        <f t="shared" si="3"/>
        <v/>
      </c>
      <c r="J32" s="75">
        <f>IFERROR(VLOOKUP(CONCATENATE(Draw!N32,C32),Enter!T:W,4,FALSE),"")</f>
        <v>0</v>
      </c>
      <c r="K32" s="82" t="str">
        <f t="shared" ref="K32:K36" si="10">IF(OR(AND(D32&gt;1,D32&lt;1050),D32="nt",D32="",D32="scratch"),"","Not a valid input")</f>
        <v/>
      </c>
      <c r="L32" s="72"/>
      <c r="M32" s="72"/>
      <c r="N32" s="72"/>
      <c r="O32" s="379"/>
      <c r="P32" s="121" t="str">
        <f>IF($M$16&lt;"3","",'Poles Calculations'!AE16)</f>
        <v/>
      </c>
      <c r="Q32" s="47" t="str">
        <f>IF(P32="","",'Poles Calculations'!AF16)</f>
        <v/>
      </c>
      <c r="R32" s="47" t="str">
        <f>IF(Q32="","",'Poles Calculations'!AG16)</f>
        <v/>
      </c>
      <c r="S32" s="115" t="str">
        <f>IF(R32="","",'Poles Calculations'!AH16)</f>
        <v/>
      </c>
      <c r="T32" s="116" t="str">
        <f>'Poles Calculations'!AI16</f>
        <v/>
      </c>
      <c r="U32" s="72"/>
      <c r="V32" s="75" t="str">
        <f t="shared" si="8"/>
        <v/>
      </c>
      <c r="W32" s="72"/>
      <c r="X32" s="72"/>
      <c r="Y32" s="392" t="s">
        <v>153</v>
      </c>
      <c r="Z32" s="361"/>
      <c r="AA32" s="338">
        <f>'Poles Calculations'!AP13</f>
        <v>6</v>
      </c>
      <c r="AB32" s="72"/>
      <c r="AC32" s="72"/>
      <c r="AD32" s="72"/>
      <c r="AE32" s="72"/>
      <c r="AF32" s="72"/>
      <c r="AG32" s="72"/>
      <c r="AH32" s="72"/>
      <c r="AI32" s="72"/>
    </row>
    <row r="33" spans="1:35" ht="15.75" customHeight="1">
      <c r="A33" s="47" t="str">
        <f>IF(B33="","",Draw!L33)</f>
        <v/>
      </c>
      <c r="B33" s="73" t="str">
        <f>IFERROR(Draw!M33,"")</f>
        <v/>
      </c>
      <c r="C33" s="97" t="str">
        <f>IFERROR(Draw!O33,"")</f>
        <v/>
      </c>
      <c r="D33" s="296"/>
      <c r="E33" s="92" t="str">
        <f t="shared" si="0"/>
        <v/>
      </c>
      <c r="F33" s="93" t="str">
        <f t="shared" si="1"/>
        <v/>
      </c>
      <c r="G33" s="72">
        <v>3.2000000000000001E-7</v>
      </c>
      <c r="H33" s="75" t="str">
        <f t="shared" si="2"/>
        <v/>
      </c>
      <c r="I33" s="75" t="str">
        <f t="shared" si="3"/>
        <v/>
      </c>
      <c r="J33" s="75">
        <f>IFERROR(VLOOKUP(CONCATENATE(Draw!N33,C33),Enter!T:W,4,FALSE),"")</f>
        <v>0</v>
      </c>
      <c r="K33" s="82" t="str">
        <f t="shared" si="10"/>
        <v/>
      </c>
      <c r="L33" s="72"/>
      <c r="M33" s="72"/>
      <c r="N33" s="72"/>
      <c r="O33" s="379"/>
      <c r="P33" s="121" t="str">
        <f>IF($M$16&lt;"4","",'Poles Calculations'!AE17)</f>
        <v/>
      </c>
      <c r="Q33" s="47" t="str">
        <f>IF(P33="","",'Poles Calculations'!AF17)</f>
        <v/>
      </c>
      <c r="R33" s="47" t="str">
        <f>IF(Q33="","",'Poles Calculations'!AG17)</f>
        <v/>
      </c>
      <c r="S33" s="115" t="str">
        <f>IF(R33="","",'Poles Calculations'!AH17)</f>
        <v/>
      </c>
      <c r="T33" s="116" t="str">
        <f>'Poles Calculations'!AI17</f>
        <v/>
      </c>
      <c r="U33" s="72"/>
      <c r="V33" s="75" t="str">
        <f t="shared" si="8"/>
        <v/>
      </c>
      <c r="W33" s="72"/>
      <c r="X33" s="72"/>
      <c r="Y33" s="392" t="s">
        <v>145</v>
      </c>
      <c r="Z33" s="361"/>
      <c r="AA33" s="118">
        <f>'Poles Calculations'!AP14</f>
        <v>14</v>
      </c>
      <c r="AB33" s="72"/>
      <c r="AC33" s="72"/>
      <c r="AD33" s="72"/>
      <c r="AE33" s="72"/>
      <c r="AF33" s="72"/>
      <c r="AG33" s="72"/>
      <c r="AH33" s="72"/>
      <c r="AI33" s="72"/>
    </row>
    <row r="34" spans="1:35" ht="15.75" customHeight="1">
      <c r="A34" s="47" t="str">
        <f>IF(B34="","",Draw!L34)</f>
        <v/>
      </c>
      <c r="B34" s="73" t="str">
        <f>IFERROR(Draw!M34,"")</f>
        <v/>
      </c>
      <c r="C34" s="97" t="str">
        <f>IFERROR(Draw!O34,"")</f>
        <v/>
      </c>
      <c r="D34" s="340"/>
      <c r="E34" s="92" t="str">
        <f t="shared" si="0"/>
        <v/>
      </c>
      <c r="F34" s="93" t="str">
        <f t="shared" si="1"/>
        <v/>
      </c>
      <c r="G34" s="72">
        <v>3.3000000000000002E-7</v>
      </c>
      <c r="H34" s="75" t="str">
        <f t="shared" si="2"/>
        <v/>
      </c>
      <c r="I34" s="75" t="str">
        <f t="shared" si="3"/>
        <v/>
      </c>
      <c r="J34" s="75">
        <f>IFERROR(VLOOKUP(CONCATENATE(Draw!N34,C34),Enter!T:W,4,FALSE),"")</f>
        <v>0</v>
      </c>
      <c r="K34" s="82" t="str">
        <f t="shared" si="10"/>
        <v/>
      </c>
      <c r="L34" s="72"/>
      <c r="M34" s="72"/>
      <c r="N34" s="72"/>
      <c r="O34" s="374"/>
      <c r="P34" s="121" t="str">
        <f>IF($M$16&lt;"5","",'Poles Calculations'!AE18)</f>
        <v/>
      </c>
      <c r="Q34" s="47" t="str">
        <f>IF(P34="","",'Poles Calculations'!AF18)</f>
        <v/>
      </c>
      <c r="R34" s="47" t="str">
        <f>IF(Q34="","",'Poles Calculations'!AG18)</f>
        <v/>
      </c>
      <c r="S34" s="115" t="str">
        <f>IF(R34="","",'Poles Calculations'!AH18)</f>
        <v/>
      </c>
      <c r="T34" s="346" t="str">
        <f>'Poles Calculations'!AI18</f>
        <v/>
      </c>
      <c r="U34" s="72"/>
      <c r="V34" s="75" t="str">
        <f t="shared" si="8"/>
        <v/>
      </c>
      <c r="W34" s="72"/>
      <c r="X34" s="72"/>
      <c r="Y34" s="392" t="s">
        <v>171</v>
      </c>
      <c r="Z34" s="361"/>
      <c r="AA34" s="118">
        <f>'Poles Calculations'!AP15</f>
        <v>84</v>
      </c>
      <c r="AB34" s="72"/>
      <c r="AC34" s="72"/>
      <c r="AD34" s="72"/>
      <c r="AE34" s="72"/>
      <c r="AF34" s="72"/>
      <c r="AG34" s="72"/>
      <c r="AH34" s="72"/>
      <c r="AI34" s="72"/>
    </row>
    <row r="35" spans="1:35" ht="15.75" customHeight="1">
      <c r="A35" s="47" t="str">
        <f>IF(B35="","",Draw!L35)</f>
        <v/>
      </c>
      <c r="B35" s="73" t="str">
        <f>IFERROR(Draw!M35,"")</f>
        <v/>
      </c>
      <c r="C35" s="97" t="str">
        <f>IFERROR(Draw!O35,"")</f>
        <v/>
      </c>
      <c r="D35" s="298"/>
      <c r="E35" s="92" t="str">
        <f t="shared" si="0"/>
        <v/>
      </c>
      <c r="F35" s="93" t="str">
        <f t="shared" si="1"/>
        <v/>
      </c>
      <c r="G35" s="72">
        <v>3.3999999999999997E-7</v>
      </c>
      <c r="H35" s="75" t="str">
        <f t="shared" si="2"/>
        <v/>
      </c>
      <c r="I35" s="75" t="str">
        <f t="shared" si="3"/>
        <v/>
      </c>
      <c r="J35" s="75">
        <f>IFERROR(VLOOKUP(CONCATENATE(Draw!N35,C35),Enter!T:W,4,FALSE),"")</f>
        <v>0</v>
      </c>
      <c r="K35" s="82" t="str">
        <f t="shared" si="10"/>
        <v/>
      </c>
      <c r="L35" s="72"/>
      <c r="M35" s="72"/>
      <c r="N35" s="72"/>
      <c r="O35" s="133"/>
      <c r="P35" s="349"/>
      <c r="Q35" s="350"/>
      <c r="R35" s="350"/>
      <c r="S35" s="351"/>
      <c r="T35" s="335"/>
      <c r="U35" s="72"/>
      <c r="V35" s="75">
        <f t="shared" si="8"/>
        <v>0</v>
      </c>
      <c r="W35" s="72"/>
      <c r="X35" s="72"/>
      <c r="Y35" s="392" t="s">
        <v>179</v>
      </c>
      <c r="Z35" s="361"/>
      <c r="AA35" s="118">
        <f>'Poles Calculations'!AP16</f>
        <v>36</v>
      </c>
      <c r="AB35" s="72"/>
      <c r="AC35" s="72"/>
      <c r="AD35" s="72"/>
      <c r="AE35" s="72"/>
      <c r="AF35" s="72"/>
      <c r="AG35" s="72"/>
      <c r="AH35" s="72"/>
      <c r="AI35" s="72"/>
    </row>
    <row r="36" spans="1:35" ht="15.75" customHeight="1">
      <c r="A36" s="47" t="str">
        <f>IF(B36="","",Draw!L36)</f>
        <v/>
      </c>
      <c r="B36" s="73" t="str">
        <f>IFERROR(Draw!M36,"")</f>
        <v/>
      </c>
      <c r="C36" s="97" t="str">
        <f>IFERROR(Draw!O36,"")</f>
        <v/>
      </c>
      <c r="D36" s="295"/>
      <c r="E36" s="92" t="str">
        <f t="shared" si="0"/>
        <v/>
      </c>
      <c r="F36" s="93" t="str">
        <f t="shared" si="1"/>
        <v/>
      </c>
      <c r="G36" s="72">
        <v>3.4999999999999998E-7</v>
      </c>
      <c r="H36" s="75" t="str">
        <f t="shared" si="2"/>
        <v/>
      </c>
      <c r="I36" s="75" t="str">
        <f t="shared" si="3"/>
        <v/>
      </c>
      <c r="J36" s="75">
        <f>IFERROR(VLOOKUP(CONCATENATE(Draw!N36,C36),Enter!T:W,4,FALSE),"")</f>
        <v>0</v>
      </c>
      <c r="K36" s="82" t="str">
        <f t="shared" si="10"/>
        <v/>
      </c>
      <c r="L36" s="72"/>
      <c r="M36" s="72"/>
      <c r="N36" s="72"/>
      <c r="O36" s="381" t="s">
        <v>136</v>
      </c>
      <c r="P36" s="104" t="str">
        <f>'Poles Calculations'!AE20</f>
        <v>1st</v>
      </c>
      <c r="Q36" s="146" t="str">
        <f>'Poles Calculations'!AF20</f>
        <v>macy gubbins (Y only)</v>
      </c>
      <c r="R36" s="146" t="str">
        <f>'Poles Calculations'!AG20</f>
        <v>dual cha cha</v>
      </c>
      <c r="S36" s="345">
        <f>'Poles Calculations'!AH20</f>
        <v>43.799000079999999</v>
      </c>
      <c r="T36" s="110">
        <f>'Poles Calculations'!AI20</f>
        <v>16.8</v>
      </c>
      <c r="U36" s="72"/>
      <c r="V36" s="75" t="str">
        <f t="shared" si="8"/>
        <v>1st</v>
      </c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</row>
    <row r="37" spans="1:35" ht="15.75" customHeight="1">
      <c r="A37" s="47" t="str">
        <f>IF(B37="","",Draw!L37)</f>
        <v/>
      </c>
      <c r="B37" s="73" t="str">
        <f>IFERROR(Draw!M37,"")</f>
        <v/>
      </c>
      <c r="C37" s="97" t="str">
        <f>IFERROR(Draw!O37,"")</f>
        <v/>
      </c>
      <c r="D37" s="299"/>
      <c r="E37" s="92" t="str">
        <f t="shared" si="0"/>
        <v/>
      </c>
      <c r="F37" s="93" t="str">
        <f t="shared" si="1"/>
        <v/>
      </c>
      <c r="G37" s="72">
        <v>3.5999999999999999E-7</v>
      </c>
      <c r="H37" s="75" t="str">
        <f t="shared" si="2"/>
        <v/>
      </c>
      <c r="I37" s="75" t="str">
        <f t="shared" si="3"/>
        <v/>
      </c>
      <c r="J37" s="75">
        <f>IFERROR(VLOOKUP(CONCATENATE(Draw!N37,C37),Enter!T:W,4,FALSE),"")</f>
        <v>0</v>
      </c>
      <c r="K37" s="82"/>
      <c r="L37" s="72"/>
      <c r="M37" s="72"/>
      <c r="N37" s="72"/>
      <c r="O37" s="379"/>
      <c r="P37" s="121" t="str">
        <f>IF($M$16&lt;"2","",'Poles Calculations'!AE21)</f>
        <v/>
      </c>
      <c r="Q37" s="47" t="str">
        <f>IF(P37="","",'Poles Calculations'!AF21)</f>
        <v/>
      </c>
      <c r="R37" s="47" t="str">
        <f>IF(Q37="","",'Poles Calculations'!AG21)</f>
        <v/>
      </c>
      <c r="S37" s="115" t="str">
        <f>IF(R37="","",'Poles Calculations'!AH21)</f>
        <v/>
      </c>
      <c r="T37" s="116" t="str">
        <f>'Poles Calculations'!AI21</f>
        <v/>
      </c>
      <c r="U37" s="72"/>
      <c r="V37" s="75" t="str">
        <f t="shared" si="8"/>
        <v/>
      </c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</row>
    <row r="38" spans="1:35" ht="15.75" customHeight="1">
      <c r="A38" s="47" t="str">
        <f>IF(B38="","",Draw!L38)</f>
        <v/>
      </c>
      <c r="B38" s="73" t="str">
        <f>IFERROR(Draw!M38,"")</f>
        <v/>
      </c>
      <c r="C38" s="97" t="str">
        <f>IFERROR(Draw!O38,"")</f>
        <v/>
      </c>
      <c r="D38" s="295"/>
      <c r="E38" s="92" t="str">
        <f t="shared" si="0"/>
        <v/>
      </c>
      <c r="F38" s="93" t="str">
        <f t="shared" si="1"/>
        <v/>
      </c>
      <c r="G38" s="72">
        <v>3.7E-7</v>
      </c>
      <c r="H38" s="75" t="str">
        <f t="shared" si="2"/>
        <v/>
      </c>
      <c r="I38" s="75" t="str">
        <f t="shared" si="3"/>
        <v/>
      </c>
      <c r="J38" s="75">
        <f>IFERROR(VLOOKUP(CONCATENATE(Draw!N38,C38),Enter!T:W,4,FALSE),"")</f>
        <v>0</v>
      </c>
      <c r="K38" s="82" t="str">
        <f t="shared" ref="K38:K42" si="11">IF(OR(AND(D38&gt;1,D38&lt;1050),D38="nt",D38="",D38="scratch"),"","Not a valid input")</f>
        <v/>
      </c>
      <c r="L38" s="72"/>
      <c r="M38" s="72"/>
      <c r="N38" s="72"/>
      <c r="O38" s="379"/>
      <c r="P38" s="121" t="str">
        <f>IF($M$16&lt;"3","",'Poles Calculations'!AE22)</f>
        <v/>
      </c>
      <c r="Q38" s="47" t="str">
        <f>IF(P38="","",'Poles Calculations'!AF22)</f>
        <v/>
      </c>
      <c r="R38" s="47" t="str">
        <f>IF(Q38="","",'Poles Calculations'!AG22)</f>
        <v/>
      </c>
      <c r="S38" s="115" t="str">
        <f>IF(R38="","",'Poles Calculations'!AH22)</f>
        <v/>
      </c>
      <c r="T38" s="116" t="str">
        <f>'Poles Calculations'!AI22</f>
        <v/>
      </c>
      <c r="U38" s="72"/>
      <c r="V38" s="75" t="str">
        <f t="shared" si="8"/>
        <v/>
      </c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</row>
    <row r="39" spans="1:35" ht="15.75" customHeight="1">
      <c r="A39" s="47" t="str">
        <f>IF(B39="","",Draw!L39)</f>
        <v/>
      </c>
      <c r="B39" s="73" t="str">
        <f>IFERROR(Draw!M39,"")</f>
        <v/>
      </c>
      <c r="C39" s="97" t="str">
        <f>IFERROR(Draw!O39,"")</f>
        <v/>
      </c>
      <c r="D39" s="299"/>
      <c r="E39" s="92" t="str">
        <f t="shared" si="0"/>
        <v/>
      </c>
      <c r="F39" s="93" t="str">
        <f t="shared" si="1"/>
        <v/>
      </c>
      <c r="G39" s="72">
        <v>3.8000000000000001E-7</v>
      </c>
      <c r="H39" s="75" t="str">
        <f t="shared" si="2"/>
        <v/>
      </c>
      <c r="I39" s="75" t="str">
        <f t="shared" si="3"/>
        <v/>
      </c>
      <c r="J39" s="75">
        <f>IFERROR(VLOOKUP(CONCATENATE(Draw!N39,C39),Enter!T:W,4,FALSE),"")</f>
        <v>0</v>
      </c>
      <c r="K39" s="82" t="str">
        <f t="shared" si="11"/>
        <v/>
      </c>
      <c r="L39" s="72"/>
      <c r="M39" s="72"/>
      <c r="N39" s="72"/>
      <c r="O39" s="379"/>
      <c r="P39" s="121" t="str">
        <f>IF($M$16&lt;"4","",'Poles Calculations'!AE23)</f>
        <v/>
      </c>
      <c r="Q39" s="47" t="str">
        <f>IF(P39="","",'Poles Calculations'!AF23)</f>
        <v/>
      </c>
      <c r="R39" s="47" t="str">
        <f>IF(Q39="","",'Poles Calculations'!AG23)</f>
        <v/>
      </c>
      <c r="S39" s="115" t="str">
        <f>IF(R39="","",'Poles Calculations'!AH23)</f>
        <v/>
      </c>
      <c r="T39" s="116" t="str">
        <f>'Poles Calculations'!AI23</f>
        <v/>
      </c>
      <c r="U39" s="72"/>
      <c r="V39" s="75" t="str">
        <f t="shared" si="8"/>
        <v/>
      </c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</row>
    <row r="40" spans="1:35" ht="15.75" customHeight="1">
      <c r="A40" s="47" t="str">
        <f>IF(B40="","",Draw!L40)</f>
        <v/>
      </c>
      <c r="B40" s="73" t="str">
        <f>IFERROR(Draw!M40,"")</f>
        <v/>
      </c>
      <c r="C40" s="97" t="str">
        <f>IFERROR(Draw!O40,"")</f>
        <v/>
      </c>
      <c r="D40" s="295"/>
      <c r="E40" s="92" t="str">
        <f t="shared" si="0"/>
        <v/>
      </c>
      <c r="F40" s="93" t="str">
        <f t="shared" si="1"/>
        <v/>
      </c>
      <c r="G40" s="72">
        <v>3.9000000000000002E-7</v>
      </c>
      <c r="H40" s="75" t="str">
        <f t="shared" si="2"/>
        <v/>
      </c>
      <c r="I40" s="75" t="str">
        <f t="shared" si="3"/>
        <v/>
      </c>
      <c r="J40" s="75">
        <f>IFERROR(VLOOKUP(CONCATENATE(Draw!N40,C40),Enter!T:W,4,FALSE),"")</f>
        <v>0</v>
      </c>
      <c r="K40" s="82" t="str">
        <f t="shared" si="11"/>
        <v/>
      </c>
      <c r="L40" s="72"/>
      <c r="M40" s="72"/>
      <c r="N40" s="72"/>
      <c r="O40" s="374"/>
      <c r="P40" s="130" t="str">
        <f>IF($M$16&lt;"5","",'Poles Calculations'!AE24)</f>
        <v/>
      </c>
      <c r="Q40" s="63" t="str">
        <f>IF(P40="","",'Poles Calculations'!AF24)</f>
        <v/>
      </c>
      <c r="R40" s="63" t="str">
        <f>IF(Q40="","",'Poles Calculations'!AG24)</f>
        <v/>
      </c>
      <c r="S40" s="131" t="str">
        <f>IF(R40="","",'Poles Calculations'!AH24)</f>
        <v/>
      </c>
      <c r="T40" s="185" t="str">
        <f>'Poles Calculations'!AI24</f>
        <v/>
      </c>
      <c r="U40" s="72"/>
      <c r="V40" s="75" t="str">
        <f t="shared" si="8"/>
        <v/>
      </c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</row>
    <row r="41" spans="1:35" ht="15.75" customHeight="1">
      <c r="A41" s="47" t="str">
        <f>IF(B41="","",Draw!L41)</f>
        <v/>
      </c>
      <c r="B41" s="73" t="str">
        <f>IFERROR(Draw!M41,"")</f>
        <v/>
      </c>
      <c r="C41" s="97" t="str">
        <f>IFERROR(Draw!O41,"")</f>
        <v/>
      </c>
      <c r="D41" s="299"/>
      <c r="E41" s="92" t="str">
        <f t="shared" si="0"/>
        <v/>
      </c>
      <c r="F41" s="93" t="str">
        <f t="shared" si="1"/>
        <v/>
      </c>
      <c r="G41" s="72">
        <v>3.9999999999999998E-7</v>
      </c>
      <c r="H41" s="75" t="str">
        <f t="shared" si="2"/>
        <v/>
      </c>
      <c r="I41" s="75" t="str">
        <f t="shared" si="3"/>
        <v/>
      </c>
      <c r="J41" s="75">
        <f>IFERROR(VLOOKUP(CONCATENATE(Draw!N41,C41),Enter!T:W,4,FALSE),"")</f>
        <v>0</v>
      </c>
      <c r="K41" s="82" t="str">
        <f t="shared" si="11"/>
        <v/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</row>
    <row r="42" spans="1:35" ht="15.75" customHeight="1">
      <c r="A42" s="47" t="str">
        <f>IF(B42="","",Draw!L42)</f>
        <v/>
      </c>
      <c r="B42" s="73" t="str">
        <f>IFERROR(Draw!M42,"")</f>
        <v/>
      </c>
      <c r="C42" s="97" t="str">
        <f>IFERROR(Draw!O42,"")</f>
        <v/>
      </c>
      <c r="D42" s="295"/>
      <c r="E42" s="92" t="str">
        <f t="shared" si="0"/>
        <v/>
      </c>
      <c r="F42" s="93" t="str">
        <f t="shared" si="1"/>
        <v/>
      </c>
      <c r="G42" s="72">
        <v>4.0999999999999999E-7</v>
      </c>
      <c r="H42" s="75" t="str">
        <f t="shared" si="2"/>
        <v/>
      </c>
      <c r="I42" s="75" t="str">
        <f t="shared" si="3"/>
        <v/>
      </c>
      <c r="J42" s="75">
        <f>IFERROR(VLOOKUP(CONCATENATE(Draw!N42,C42),Enter!T:W,4,FALSE),"")</f>
        <v>0</v>
      </c>
      <c r="K42" s="82" t="str">
        <f t="shared" si="11"/>
        <v/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</row>
    <row r="43" spans="1:35" ht="15.75" customHeight="1">
      <c r="A43" s="47" t="str">
        <f>IF(B43="","",Draw!L43)</f>
        <v/>
      </c>
      <c r="B43" s="73" t="str">
        <f>IFERROR(Draw!M43,"")</f>
        <v/>
      </c>
      <c r="C43" s="97" t="str">
        <f>IFERROR(Draw!O43,"")</f>
        <v/>
      </c>
      <c r="D43" s="299"/>
      <c r="E43" s="92" t="str">
        <f t="shared" si="0"/>
        <v/>
      </c>
      <c r="F43" s="93" t="str">
        <f t="shared" si="1"/>
        <v/>
      </c>
      <c r="G43" s="72">
        <v>4.2E-7</v>
      </c>
      <c r="H43" s="75" t="str">
        <f t="shared" si="2"/>
        <v/>
      </c>
      <c r="I43" s="75" t="str">
        <f t="shared" si="3"/>
        <v/>
      </c>
      <c r="J43" s="75">
        <f>IFERROR(VLOOKUP(CONCATENATE(Draw!N43,C43),Enter!T:W,4,FALSE),"")</f>
        <v>0</v>
      </c>
      <c r="K43" s="8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</row>
    <row r="44" spans="1:35" ht="15.75" customHeight="1">
      <c r="A44" s="47" t="str">
        <f>IF(B44="","",Draw!L44)</f>
        <v/>
      </c>
      <c r="B44" s="73" t="str">
        <f>IFERROR(Draw!M44,"")</f>
        <v/>
      </c>
      <c r="C44" s="97" t="str">
        <f>IFERROR(Draw!O44,"")</f>
        <v/>
      </c>
      <c r="D44" s="296"/>
      <c r="E44" s="92" t="str">
        <f t="shared" si="0"/>
        <v/>
      </c>
      <c r="F44" s="93" t="str">
        <f t="shared" si="1"/>
        <v/>
      </c>
      <c r="G44" s="72">
        <v>4.3000000000000001E-7</v>
      </c>
      <c r="H44" s="75" t="str">
        <f t="shared" si="2"/>
        <v/>
      </c>
      <c r="I44" s="75" t="str">
        <f t="shared" si="3"/>
        <v/>
      </c>
      <c r="J44" s="75">
        <f>IFERROR(VLOOKUP(CONCATENATE(Draw!N44,C44),Enter!T:W,4,FALSE),"")</f>
        <v>0</v>
      </c>
      <c r="K44" s="82" t="str">
        <f t="shared" ref="K44:K48" si="12">IF(OR(AND(D44&gt;1,D44&lt;1050),D44="nt",D44="",D44="scratch"),"","Not a valid input")</f>
        <v/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</row>
    <row r="45" spans="1:35" ht="15.75" customHeight="1">
      <c r="A45" s="47" t="str">
        <f>IF(B45="","",Draw!L45)</f>
        <v/>
      </c>
      <c r="B45" s="73" t="str">
        <f>IFERROR(Draw!M45,"")</f>
        <v/>
      </c>
      <c r="C45" s="97" t="str">
        <f>IFERROR(Draw!O45,"")</f>
        <v/>
      </c>
      <c r="D45" s="340"/>
      <c r="E45" s="92" t="str">
        <f t="shared" si="0"/>
        <v/>
      </c>
      <c r="F45" s="93" t="str">
        <f t="shared" si="1"/>
        <v/>
      </c>
      <c r="G45" s="72">
        <v>4.4000000000000002E-7</v>
      </c>
      <c r="H45" s="75" t="str">
        <f t="shared" si="2"/>
        <v/>
      </c>
      <c r="I45" s="75" t="str">
        <f t="shared" si="3"/>
        <v/>
      </c>
      <c r="J45" s="75">
        <f>IFERROR(VLOOKUP(CONCATENATE(Draw!N45,C45),Enter!T:W,4,FALSE),"")</f>
        <v>0</v>
      </c>
      <c r="K45" s="82" t="str">
        <f t="shared" si="12"/>
        <v/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</row>
    <row r="46" spans="1:35" ht="15.75" customHeight="1">
      <c r="A46" s="47" t="str">
        <f>IF(B46="","",Draw!L46)</f>
        <v/>
      </c>
      <c r="B46" s="73" t="str">
        <f>IFERROR(Draw!M46,"")</f>
        <v/>
      </c>
      <c r="C46" s="97" t="str">
        <f>IFERROR(Draw!O46,"")</f>
        <v/>
      </c>
      <c r="D46" s="298"/>
      <c r="E46" s="92" t="str">
        <f t="shared" si="0"/>
        <v/>
      </c>
      <c r="F46" s="93" t="str">
        <f t="shared" si="1"/>
        <v/>
      </c>
      <c r="G46" s="72">
        <v>4.4999999999999998E-7</v>
      </c>
      <c r="H46" s="75" t="str">
        <f t="shared" si="2"/>
        <v/>
      </c>
      <c r="I46" s="75" t="str">
        <f t="shared" si="3"/>
        <v/>
      </c>
      <c r="J46" s="75">
        <f>IFERROR(VLOOKUP(CONCATENATE(Draw!N46,C46),Enter!T:W,4,FALSE),"")</f>
        <v>0</v>
      </c>
      <c r="K46" s="82" t="str">
        <f t="shared" si="12"/>
        <v/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</row>
    <row r="47" spans="1:35" ht="15.75" customHeight="1">
      <c r="A47" s="47" t="str">
        <f>IF(B47="","",Draw!L47)</f>
        <v/>
      </c>
      <c r="B47" s="73" t="str">
        <f>IFERROR(Draw!M47,"")</f>
        <v/>
      </c>
      <c r="C47" s="97" t="str">
        <f>IFERROR(Draw!O47,"")</f>
        <v/>
      </c>
      <c r="D47" s="295"/>
      <c r="E47" s="92" t="str">
        <f t="shared" si="0"/>
        <v/>
      </c>
      <c r="F47" s="93" t="str">
        <f t="shared" si="1"/>
        <v/>
      </c>
      <c r="G47" s="72">
        <v>4.5999999999999999E-7</v>
      </c>
      <c r="H47" s="75" t="str">
        <f t="shared" si="2"/>
        <v/>
      </c>
      <c r="I47" s="75" t="str">
        <f t="shared" si="3"/>
        <v/>
      </c>
      <c r="J47" s="75">
        <f>IFERROR(VLOOKUP(CONCATENATE(Draw!N47,C47),Enter!T:W,4,FALSE),"")</f>
        <v>0</v>
      </c>
      <c r="K47" s="82" t="str">
        <f t="shared" si="12"/>
        <v/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</row>
    <row r="48" spans="1:35" ht="15.75" customHeight="1">
      <c r="A48" s="47" t="str">
        <f>IF(B48="","",Draw!L48)</f>
        <v/>
      </c>
      <c r="B48" s="73" t="str">
        <f>IFERROR(Draw!M48,"")</f>
        <v/>
      </c>
      <c r="C48" s="97" t="str">
        <f>IFERROR(Draw!O48,"")</f>
        <v/>
      </c>
      <c r="D48" s="299"/>
      <c r="E48" s="92" t="str">
        <f t="shared" si="0"/>
        <v/>
      </c>
      <c r="F48" s="93" t="str">
        <f t="shared" si="1"/>
        <v/>
      </c>
      <c r="G48" s="72">
        <v>4.7E-7</v>
      </c>
      <c r="H48" s="75" t="str">
        <f t="shared" si="2"/>
        <v/>
      </c>
      <c r="I48" s="75" t="str">
        <f t="shared" si="3"/>
        <v/>
      </c>
      <c r="J48" s="75">
        <f>IFERROR(VLOOKUP(CONCATENATE(Draw!N48,C48),Enter!T:W,4,FALSE),"")</f>
        <v>0</v>
      </c>
      <c r="K48" s="82" t="str">
        <f t="shared" si="12"/>
        <v/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</row>
    <row r="49" spans="1:35" ht="15.75" customHeight="1">
      <c r="A49" s="47" t="str">
        <f>IF(B49="","",Draw!L49)</f>
        <v/>
      </c>
      <c r="B49" s="73" t="str">
        <f>IFERROR(Draw!M49,"")</f>
        <v/>
      </c>
      <c r="C49" s="97" t="str">
        <f>IFERROR(Draw!O49,"")</f>
        <v/>
      </c>
      <c r="D49" s="295"/>
      <c r="E49" s="92" t="str">
        <f t="shared" si="0"/>
        <v/>
      </c>
      <c r="F49" s="93" t="str">
        <f t="shared" si="1"/>
        <v/>
      </c>
      <c r="G49" s="72">
        <v>4.7999999999999996E-7</v>
      </c>
      <c r="H49" s="75" t="str">
        <f t="shared" si="2"/>
        <v/>
      </c>
      <c r="I49" s="75" t="str">
        <f t="shared" si="3"/>
        <v/>
      </c>
      <c r="J49" s="75">
        <f>IFERROR(VLOOKUP(CONCATENATE(Draw!N49,C49),Enter!T:W,4,FALSE),"")</f>
        <v>0</v>
      </c>
      <c r="K49" s="8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</row>
    <row r="50" spans="1:35" ht="15.75" customHeight="1">
      <c r="A50" s="47" t="str">
        <f>IF(B50="","",Draw!L50)</f>
        <v/>
      </c>
      <c r="B50" s="73" t="str">
        <f>IFERROR(Draw!M50,"")</f>
        <v/>
      </c>
      <c r="C50" s="97" t="str">
        <f>IFERROR(Draw!O50,"")</f>
        <v/>
      </c>
      <c r="D50" s="299"/>
      <c r="E50" s="92" t="str">
        <f t="shared" si="0"/>
        <v/>
      </c>
      <c r="F50" s="93" t="str">
        <f t="shared" si="1"/>
        <v/>
      </c>
      <c r="G50" s="72">
        <v>4.8999999999999997E-7</v>
      </c>
      <c r="H50" s="75" t="str">
        <f t="shared" si="2"/>
        <v/>
      </c>
      <c r="I50" s="75" t="str">
        <f t="shared" si="3"/>
        <v/>
      </c>
      <c r="J50" s="75">
        <f>IFERROR(VLOOKUP(CONCATENATE(Draw!N50,C50),Enter!T:W,4,FALSE),"")</f>
        <v>0</v>
      </c>
      <c r="K50" s="82" t="str">
        <f t="shared" ref="K50:K54" si="13">IF(OR(AND(D50&gt;1,D50&lt;1050),D50="nt",D50="",D50="scratch"),"","Not a valid input")</f>
        <v/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</row>
    <row r="51" spans="1:35" ht="15.75" customHeight="1">
      <c r="A51" s="47" t="str">
        <f>IF(B51="","",Draw!L51)</f>
        <v/>
      </c>
      <c r="B51" s="73" t="str">
        <f>IFERROR(Draw!M51,"")</f>
        <v/>
      </c>
      <c r="C51" s="97" t="str">
        <f>IFERROR(Draw!O51,"")</f>
        <v/>
      </c>
      <c r="D51" s="295"/>
      <c r="E51" s="92" t="str">
        <f t="shared" si="0"/>
        <v/>
      </c>
      <c r="F51" s="93" t="str">
        <f t="shared" si="1"/>
        <v/>
      </c>
      <c r="G51" s="72">
        <v>4.9999999999999998E-7</v>
      </c>
      <c r="H51" s="75" t="str">
        <f t="shared" si="2"/>
        <v/>
      </c>
      <c r="I51" s="75" t="str">
        <f t="shared" si="3"/>
        <v/>
      </c>
      <c r="J51" s="75">
        <f>IFERROR(VLOOKUP(CONCATENATE(Draw!N51,C51),Enter!T:W,4,FALSE),"")</f>
        <v>0</v>
      </c>
      <c r="K51" s="82" t="str">
        <f t="shared" si="13"/>
        <v/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</row>
    <row r="52" spans="1:35" ht="15.75" customHeight="1">
      <c r="A52" s="47" t="str">
        <f>IF(B52="","",Draw!L52)</f>
        <v/>
      </c>
      <c r="B52" s="73" t="str">
        <f>IFERROR(Draw!M52,"")</f>
        <v/>
      </c>
      <c r="C52" s="97" t="str">
        <f>IFERROR(Draw!O52,"")</f>
        <v/>
      </c>
      <c r="D52" s="299"/>
      <c r="E52" s="92" t="str">
        <f t="shared" si="0"/>
        <v/>
      </c>
      <c r="F52" s="93" t="str">
        <f t="shared" si="1"/>
        <v/>
      </c>
      <c r="G52" s="72">
        <v>5.0999999999999999E-7</v>
      </c>
      <c r="H52" s="75" t="str">
        <f t="shared" si="2"/>
        <v/>
      </c>
      <c r="I52" s="75" t="str">
        <f t="shared" si="3"/>
        <v/>
      </c>
      <c r="J52" s="75">
        <f>IFERROR(VLOOKUP(CONCATENATE(Draw!N52,C52),Enter!T:W,4,FALSE),"")</f>
        <v>0</v>
      </c>
      <c r="K52" s="82" t="str">
        <f t="shared" si="13"/>
        <v/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</row>
    <row r="53" spans="1:35" ht="15.75" customHeight="1">
      <c r="A53" s="47" t="str">
        <f>IF(B53="","",Draw!L53)</f>
        <v/>
      </c>
      <c r="B53" s="73" t="str">
        <f>IFERROR(Draw!M53,"")</f>
        <v/>
      </c>
      <c r="C53" s="97" t="str">
        <f>IFERROR(Draw!O53,"")</f>
        <v/>
      </c>
      <c r="D53" s="295"/>
      <c r="E53" s="92" t="str">
        <f t="shared" si="0"/>
        <v/>
      </c>
      <c r="F53" s="93" t="str">
        <f t="shared" si="1"/>
        <v/>
      </c>
      <c r="G53" s="72">
        <v>5.2E-7</v>
      </c>
      <c r="H53" s="75" t="str">
        <f t="shared" si="2"/>
        <v/>
      </c>
      <c r="I53" s="75" t="str">
        <f t="shared" si="3"/>
        <v/>
      </c>
      <c r="J53" s="75">
        <f>IFERROR(VLOOKUP(CONCATENATE(Draw!N53,C53),Enter!T:W,4,FALSE),"")</f>
        <v>0</v>
      </c>
      <c r="K53" s="82" t="str">
        <f t="shared" si="13"/>
        <v/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</row>
    <row r="54" spans="1:35" ht="15.75" customHeight="1">
      <c r="A54" s="47" t="str">
        <f>IF(B54="","",Draw!L54)</f>
        <v/>
      </c>
      <c r="B54" s="73" t="str">
        <f>IFERROR(Draw!M54,"")</f>
        <v/>
      </c>
      <c r="C54" s="97" t="str">
        <f>IFERROR(Draw!O54,"")</f>
        <v/>
      </c>
      <c r="D54" s="299"/>
      <c r="E54" s="92" t="str">
        <f t="shared" si="0"/>
        <v/>
      </c>
      <c r="F54" s="93" t="str">
        <f t="shared" si="1"/>
        <v/>
      </c>
      <c r="G54" s="72">
        <v>5.3000000000000001E-7</v>
      </c>
      <c r="H54" s="75" t="str">
        <f t="shared" si="2"/>
        <v/>
      </c>
      <c r="I54" s="75" t="str">
        <f t="shared" si="3"/>
        <v/>
      </c>
      <c r="J54" s="75">
        <f>IFERROR(VLOOKUP(CONCATENATE(Draw!N54,C54),Enter!T:W,4,FALSE),"")</f>
        <v>0</v>
      </c>
      <c r="K54" s="82" t="str">
        <f t="shared" si="13"/>
        <v/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</row>
    <row r="55" spans="1:35" ht="15.75" customHeight="1">
      <c r="A55" s="47" t="str">
        <f>IF(B55="","",Draw!L55)</f>
        <v/>
      </c>
      <c r="B55" s="73" t="str">
        <f>IFERROR(Draw!M55,"")</f>
        <v/>
      </c>
      <c r="C55" s="97" t="str">
        <f>IFERROR(Draw!O55,"")</f>
        <v/>
      </c>
      <c r="D55" s="296"/>
      <c r="E55" s="92" t="str">
        <f t="shared" si="0"/>
        <v/>
      </c>
      <c r="F55" s="93" t="str">
        <f t="shared" si="1"/>
        <v/>
      </c>
      <c r="G55" s="72">
        <v>5.4000000000000002E-7</v>
      </c>
      <c r="H55" s="75" t="str">
        <f t="shared" si="2"/>
        <v/>
      </c>
      <c r="I55" s="75" t="str">
        <f t="shared" si="3"/>
        <v/>
      </c>
      <c r="J55" s="75">
        <f>IFERROR(VLOOKUP(CONCATENATE(Draw!N55,C55),Enter!T:W,4,FALSE),"")</f>
        <v>0</v>
      </c>
      <c r="K55" s="8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</row>
    <row r="56" spans="1:35" ht="15.75" customHeight="1">
      <c r="A56" s="47" t="str">
        <f>IF(B56="","",Draw!L56)</f>
        <v/>
      </c>
      <c r="B56" s="73" t="str">
        <f>IFERROR(Draw!M56,"")</f>
        <v/>
      </c>
      <c r="C56" s="97" t="str">
        <f>IFERROR(Draw!O56,"")</f>
        <v/>
      </c>
      <c r="D56" s="340"/>
      <c r="E56" s="92" t="str">
        <f t="shared" si="0"/>
        <v/>
      </c>
      <c r="F56" s="93" t="str">
        <f t="shared" si="1"/>
        <v/>
      </c>
      <c r="G56" s="72">
        <v>5.5000000000000003E-7</v>
      </c>
      <c r="H56" s="75" t="str">
        <f t="shared" si="2"/>
        <v/>
      </c>
      <c r="I56" s="75" t="str">
        <f t="shared" si="3"/>
        <v/>
      </c>
      <c r="J56" s="75">
        <f>IFERROR(VLOOKUP(CONCATENATE(Draw!N56,C56),Enter!T:W,4,FALSE),"")</f>
        <v>0</v>
      </c>
      <c r="K56" s="82" t="str">
        <f t="shared" ref="K56:K60" si="14">IF(OR(AND(D56&gt;1,D56&lt;1050),D56="nt",D56="",D56="scratch"),"","Not a valid input")</f>
        <v/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</row>
    <row r="57" spans="1:35" ht="15.75" customHeight="1">
      <c r="A57" s="47" t="str">
        <f>IF(B57="","",Draw!L57)</f>
        <v/>
      </c>
      <c r="B57" s="73" t="str">
        <f>IFERROR(Draw!M57,"")</f>
        <v/>
      </c>
      <c r="C57" s="97" t="str">
        <f>IFERROR(Draw!O57,"")</f>
        <v/>
      </c>
      <c r="D57" s="298"/>
      <c r="E57" s="92" t="str">
        <f t="shared" si="0"/>
        <v/>
      </c>
      <c r="F57" s="93" t="str">
        <f t="shared" si="1"/>
        <v/>
      </c>
      <c r="G57" s="72">
        <v>5.6000000000000004E-7</v>
      </c>
      <c r="H57" s="75" t="str">
        <f t="shared" si="2"/>
        <v/>
      </c>
      <c r="I57" s="75" t="str">
        <f t="shared" si="3"/>
        <v/>
      </c>
      <c r="J57" s="75">
        <f>IFERROR(VLOOKUP(CONCATENATE(Draw!N57,C57),Enter!T:W,4,FALSE),"")</f>
        <v>0</v>
      </c>
      <c r="K57" s="82" t="str">
        <f t="shared" si="14"/>
        <v/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</row>
    <row r="58" spans="1:35" ht="15.75" customHeight="1">
      <c r="A58" s="47" t="str">
        <f>IF(B58="","",Draw!L58)</f>
        <v/>
      </c>
      <c r="B58" s="73" t="str">
        <f>IFERROR(Draw!M58,"")</f>
        <v/>
      </c>
      <c r="C58" s="97" t="str">
        <f>IFERROR(Draw!O58,"")</f>
        <v/>
      </c>
      <c r="D58" s="295"/>
      <c r="E58" s="92" t="str">
        <f t="shared" si="0"/>
        <v/>
      </c>
      <c r="F58" s="93" t="str">
        <f t="shared" si="1"/>
        <v/>
      </c>
      <c r="G58" s="72">
        <v>5.7000000000000005E-7</v>
      </c>
      <c r="H58" s="75" t="str">
        <f t="shared" si="2"/>
        <v/>
      </c>
      <c r="I58" s="75" t="str">
        <f t="shared" si="3"/>
        <v/>
      </c>
      <c r="J58" s="75">
        <f>IFERROR(VLOOKUP(CONCATENATE(Draw!N58,C58),Enter!T:W,4,FALSE),"")</f>
        <v>0</v>
      </c>
      <c r="K58" s="82" t="str">
        <f t="shared" si="14"/>
        <v/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</row>
    <row r="59" spans="1:35" ht="15.75" customHeight="1">
      <c r="A59" s="47" t="str">
        <f>IF(B59="","",Draw!L59)</f>
        <v/>
      </c>
      <c r="B59" s="73" t="str">
        <f>IFERROR(Draw!M59,"")</f>
        <v/>
      </c>
      <c r="C59" s="97" t="str">
        <f>IFERROR(Draw!O59,"")</f>
        <v/>
      </c>
      <c r="D59" s="299"/>
      <c r="E59" s="92" t="str">
        <f t="shared" si="0"/>
        <v/>
      </c>
      <c r="F59" s="93" t="str">
        <f t="shared" si="1"/>
        <v/>
      </c>
      <c r="G59" s="72">
        <v>5.7999999999999995E-7</v>
      </c>
      <c r="H59" s="75" t="str">
        <f t="shared" si="2"/>
        <v/>
      </c>
      <c r="I59" s="75" t="str">
        <f t="shared" si="3"/>
        <v/>
      </c>
      <c r="J59" s="75">
        <f>IFERROR(VLOOKUP(CONCATENATE(Draw!N59,C59),Enter!T:W,4,FALSE),"")</f>
        <v>0</v>
      </c>
      <c r="K59" s="82" t="str">
        <f t="shared" si="14"/>
        <v/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</row>
    <row r="60" spans="1:35" ht="15.75" customHeight="1">
      <c r="A60" s="47" t="str">
        <f>IF(B60="","",Draw!L60)</f>
        <v/>
      </c>
      <c r="B60" s="73" t="str">
        <f>IFERROR(Draw!M60,"")</f>
        <v/>
      </c>
      <c r="C60" s="97" t="str">
        <f>IFERROR(Draw!O60,"")</f>
        <v/>
      </c>
      <c r="D60" s="295"/>
      <c r="E60" s="92" t="str">
        <f t="shared" si="0"/>
        <v/>
      </c>
      <c r="F60" s="93" t="str">
        <f t="shared" si="1"/>
        <v/>
      </c>
      <c r="G60" s="72">
        <v>5.8999999999999996E-7</v>
      </c>
      <c r="H60" s="75" t="str">
        <f t="shared" si="2"/>
        <v/>
      </c>
      <c r="I60" s="75" t="str">
        <f t="shared" si="3"/>
        <v/>
      </c>
      <c r="J60" s="75">
        <f>IFERROR(VLOOKUP(CONCATENATE(Draw!N60,C60),Enter!T:W,4,FALSE),"")</f>
        <v>0</v>
      </c>
      <c r="K60" s="82" t="str">
        <f t="shared" si="14"/>
        <v/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</row>
    <row r="61" spans="1:35" ht="15.75" customHeight="1">
      <c r="A61" s="47" t="str">
        <f>IF(B61="","",Draw!L61)</f>
        <v/>
      </c>
      <c r="B61" s="73" t="str">
        <f>IFERROR(Draw!M61,"")</f>
        <v/>
      </c>
      <c r="C61" s="97" t="str">
        <f>IFERROR(Draw!O61,"")</f>
        <v/>
      </c>
      <c r="D61" s="299"/>
      <c r="E61" s="92" t="str">
        <f t="shared" si="0"/>
        <v/>
      </c>
      <c r="F61" s="93" t="str">
        <f t="shared" si="1"/>
        <v/>
      </c>
      <c r="G61" s="72">
        <v>5.9999999999999997E-7</v>
      </c>
      <c r="H61" s="75" t="str">
        <f t="shared" si="2"/>
        <v/>
      </c>
      <c r="I61" s="75" t="str">
        <f t="shared" si="3"/>
        <v/>
      </c>
      <c r="J61" s="75">
        <f>IFERROR(VLOOKUP(CONCATENATE(Draw!N61,C61),Enter!T:W,4,FALSE),"")</f>
        <v>0</v>
      </c>
      <c r="K61" s="8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</row>
    <row r="62" spans="1:35" ht="15.75" customHeight="1">
      <c r="A62" s="47" t="str">
        <f>IF(B62="","",Draw!L62)</f>
        <v/>
      </c>
      <c r="B62" s="73" t="str">
        <f>IFERROR(Draw!M62,"")</f>
        <v/>
      </c>
      <c r="C62" s="97" t="str">
        <f>IFERROR(Draw!O62,"")</f>
        <v/>
      </c>
      <c r="D62" s="295"/>
      <c r="E62" s="92" t="str">
        <f t="shared" si="0"/>
        <v/>
      </c>
      <c r="F62" s="93" t="str">
        <f t="shared" si="1"/>
        <v/>
      </c>
      <c r="G62" s="72">
        <v>6.0999999999999998E-7</v>
      </c>
      <c r="H62" s="75" t="str">
        <f t="shared" si="2"/>
        <v/>
      </c>
      <c r="I62" s="75" t="str">
        <f t="shared" si="3"/>
        <v/>
      </c>
      <c r="J62" s="75">
        <f>IFERROR(VLOOKUP(CONCATENATE(Draw!N62,C62),Enter!T:W,4,FALSE),"")</f>
        <v>0</v>
      </c>
      <c r="K62" s="82" t="str">
        <f t="shared" ref="K62:K66" si="15">IF(OR(AND(D62&gt;1,D62&lt;1050),D62="nt",D62="",D62="scratch"),"","Not a valid input")</f>
        <v/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</row>
    <row r="63" spans="1:35" ht="15.75" customHeight="1">
      <c r="A63" s="47" t="str">
        <f>IF(B63="","",Draw!L63)</f>
        <v/>
      </c>
      <c r="B63" s="73" t="str">
        <f>IFERROR(Draw!M63,"")</f>
        <v/>
      </c>
      <c r="C63" s="97" t="str">
        <f>IFERROR(Draw!O63,"")</f>
        <v/>
      </c>
      <c r="D63" s="299"/>
      <c r="E63" s="92" t="str">
        <f t="shared" si="0"/>
        <v/>
      </c>
      <c r="F63" s="93" t="str">
        <f t="shared" si="1"/>
        <v/>
      </c>
      <c r="G63" s="72">
        <v>6.1999999999999999E-7</v>
      </c>
      <c r="H63" s="75" t="str">
        <f t="shared" si="2"/>
        <v/>
      </c>
      <c r="I63" s="75" t="str">
        <f t="shared" si="3"/>
        <v/>
      </c>
      <c r="J63" s="75">
        <f>IFERROR(VLOOKUP(CONCATENATE(Draw!N63,C63),Enter!T:W,4,FALSE),"")</f>
        <v>0</v>
      </c>
      <c r="K63" s="82" t="str">
        <f t="shared" si="15"/>
        <v/>
      </c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</row>
    <row r="64" spans="1:35" ht="15.75" customHeight="1">
      <c r="A64" s="47" t="str">
        <f>IF(B64="","",Draw!L64)</f>
        <v/>
      </c>
      <c r="B64" s="73" t="str">
        <f>IFERROR(Draw!M64,"")</f>
        <v/>
      </c>
      <c r="C64" s="97" t="str">
        <f>IFERROR(Draw!O64,"")</f>
        <v/>
      </c>
      <c r="D64" s="295"/>
      <c r="E64" s="92" t="str">
        <f t="shared" si="0"/>
        <v/>
      </c>
      <c r="F64" s="93" t="str">
        <f t="shared" si="1"/>
        <v/>
      </c>
      <c r="G64" s="72">
        <v>6.3E-7</v>
      </c>
      <c r="H64" s="75" t="str">
        <f t="shared" si="2"/>
        <v/>
      </c>
      <c r="I64" s="75" t="str">
        <f t="shared" si="3"/>
        <v/>
      </c>
      <c r="J64" s="75">
        <f>IFERROR(VLOOKUP(CONCATENATE(Draw!N64,C64),Enter!T:W,4,FALSE),"")</f>
        <v>0</v>
      </c>
      <c r="K64" s="82" t="str">
        <f t="shared" si="15"/>
        <v/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</row>
    <row r="65" spans="1:35" ht="15.75" customHeight="1">
      <c r="A65" s="47" t="str">
        <f>IF(B65="","",Draw!L65)</f>
        <v/>
      </c>
      <c r="B65" s="73" t="str">
        <f>IFERROR(Draw!M65,"")</f>
        <v/>
      </c>
      <c r="C65" s="97" t="str">
        <f>IFERROR(Draw!O65,"")</f>
        <v/>
      </c>
      <c r="D65" s="299"/>
      <c r="E65" s="92" t="str">
        <f t="shared" si="0"/>
        <v/>
      </c>
      <c r="F65" s="93" t="str">
        <f t="shared" si="1"/>
        <v/>
      </c>
      <c r="G65" s="72">
        <v>6.4000000000000001E-7</v>
      </c>
      <c r="H65" s="75" t="str">
        <f t="shared" si="2"/>
        <v/>
      </c>
      <c r="I65" s="75" t="str">
        <f t="shared" si="3"/>
        <v/>
      </c>
      <c r="J65" s="75">
        <f>IFERROR(VLOOKUP(CONCATENATE(Draw!N65,C65),Enter!T:W,4,FALSE),"")</f>
        <v>0</v>
      </c>
      <c r="K65" s="82" t="str">
        <f t="shared" si="15"/>
        <v/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</row>
    <row r="66" spans="1:35" ht="15.75" customHeight="1">
      <c r="A66" s="47" t="str">
        <f>IF(B66="","",Draw!L66)</f>
        <v/>
      </c>
      <c r="B66" s="73" t="str">
        <f>IFERROR(Draw!M66,"")</f>
        <v/>
      </c>
      <c r="C66" s="97" t="str">
        <f>IFERROR(Draw!O66,"")</f>
        <v/>
      </c>
      <c r="D66" s="296"/>
      <c r="E66" s="92" t="str">
        <f t="shared" si="0"/>
        <v/>
      </c>
      <c r="F66" s="93" t="str">
        <f t="shared" si="1"/>
        <v/>
      </c>
      <c r="G66" s="72">
        <v>6.5000000000000002E-7</v>
      </c>
      <c r="H66" s="75" t="str">
        <f t="shared" si="2"/>
        <v/>
      </c>
      <c r="I66" s="75" t="str">
        <f t="shared" si="3"/>
        <v/>
      </c>
      <c r="J66" s="75">
        <f>IFERROR(VLOOKUP(CONCATENATE(Draw!N66,C66),Enter!T:W,4,FALSE),"")</f>
        <v>0</v>
      </c>
      <c r="K66" s="82" t="str">
        <f t="shared" si="15"/>
        <v/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</row>
    <row r="67" spans="1:35" ht="15.75" customHeight="1">
      <c r="A67" s="47" t="str">
        <f>IF(B67="","",Draw!L67)</f>
        <v/>
      </c>
      <c r="B67" s="73" t="str">
        <f>IFERROR(Draw!M67,"")</f>
        <v/>
      </c>
      <c r="C67" s="97" t="str">
        <f>IFERROR(Draw!O67,"")</f>
        <v/>
      </c>
      <c r="D67" s="340"/>
      <c r="E67" s="92" t="str">
        <f t="shared" si="0"/>
        <v/>
      </c>
      <c r="F67" s="93" t="str">
        <f t="shared" si="1"/>
        <v/>
      </c>
      <c r="G67" s="72">
        <v>6.6000000000000003E-7</v>
      </c>
      <c r="H67" s="75" t="str">
        <f t="shared" si="2"/>
        <v/>
      </c>
      <c r="I67" s="75" t="str">
        <f t="shared" si="3"/>
        <v/>
      </c>
      <c r="J67" s="75">
        <f>IFERROR(VLOOKUP(CONCATENATE(Draw!N67,C67),Enter!T:W,4,FALSE),"")</f>
        <v>0</v>
      </c>
      <c r="K67" s="8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</row>
    <row r="68" spans="1:35" ht="15.75" customHeight="1">
      <c r="A68" s="47" t="str">
        <f>IF(B68="","",Draw!L68)</f>
        <v/>
      </c>
      <c r="B68" s="73" t="str">
        <f>IFERROR(Draw!M68,"")</f>
        <v/>
      </c>
      <c r="C68" s="97" t="str">
        <f>IFERROR(Draw!O68,"")</f>
        <v/>
      </c>
      <c r="D68" s="298"/>
      <c r="E68" s="92" t="str">
        <f t="shared" si="0"/>
        <v/>
      </c>
      <c r="F68" s="93" t="str">
        <f t="shared" si="1"/>
        <v/>
      </c>
      <c r="G68" s="72">
        <v>6.7000000000000004E-7</v>
      </c>
      <c r="H68" s="75" t="str">
        <f t="shared" si="2"/>
        <v/>
      </c>
      <c r="I68" s="75" t="str">
        <f t="shared" si="3"/>
        <v/>
      </c>
      <c r="J68" s="75">
        <f>IFERROR(VLOOKUP(CONCATENATE(Draw!N68,C68),Enter!T:W,4,FALSE),"")</f>
        <v>0</v>
      </c>
      <c r="K68" s="82" t="str">
        <f t="shared" ref="K68:K72" si="16">IF(OR(AND(D68&gt;1,D68&lt;1050),D68="nt",D68="",D68="scratch"),"","Not a valid input")</f>
        <v/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</row>
    <row r="69" spans="1:35" ht="15.75" customHeight="1">
      <c r="A69" s="47" t="str">
        <f>IF(B69="","",Draw!L69)</f>
        <v/>
      </c>
      <c r="B69" s="73" t="str">
        <f>IFERROR(Draw!M69,"")</f>
        <v/>
      </c>
      <c r="C69" s="97" t="str">
        <f>IFERROR(Draw!O69,"")</f>
        <v/>
      </c>
      <c r="D69" s="295"/>
      <c r="E69" s="92" t="str">
        <f t="shared" si="0"/>
        <v/>
      </c>
      <c r="F69" s="93" t="str">
        <f t="shared" si="1"/>
        <v/>
      </c>
      <c r="G69" s="72">
        <v>6.7999999999999995E-7</v>
      </c>
      <c r="H69" s="75" t="str">
        <f t="shared" si="2"/>
        <v/>
      </c>
      <c r="I69" s="75" t="str">
        <f t="shared" si="3"/>
        <v/>
      </c>
      <c r="J69" s="75">
        <f>IFERROR(VLOOKUP(CONCATENATE(Draw!N69,C69),Enter!T:W,4,FALSE),"")</f>
        <v>0</v>
      </c>
      <c r="K69" s="82" t="str">
        <f t="shared" si="16"/>
        <v/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</row>
    <row r="70" spans="1:35" ht="15.75" customHeight="1">
      <c r="A70" s="47" t="str">
        <f>IF(B70="","",Draw!L70)</f>
        <v/>
      </c>
      <c r="B70" s="73" t="str">
        <f>IFERROR(Draw!M70,"")</f>
        <v/>
      </c>
      <c r="C70" s="97" t="str">
        <f>IFERROR(Draw!O70,"")</f>
        <v/>
      </c>
      <c r="D70" s="299"/>
      <c r="E70" s="92" t="str">
        <f t="shared" si="0"/>
        <v/>
      </c>
      <c r="F70" s="93" t="str">
        <f t="shared" si="1"/>
        <v/>
      </c>
      <c r="G70" s="72">
        <v>6.8999999999999996E-7</v>
      </c>
      <c r="H70" s="75" t="str">
        <f t="shared" si="2"/>
        <v/>
      </c>
      <c r="I70" s="75" t="str">
        <f t="shared" si="3"/>
        <v/>
      </c>
      <c r="J70" s="75">
        <f>IFERROR(VLOOKUP(CONCATENATE(Draw!N70,C70),Enter!T:W,4,FALSE),"")</f>
        <v>0</v>
      </c>
      <c r="K70" s="82" t="str">
        <f t="shared" si="16"/>
        <v/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</row>
    <row r="71" spans="1:35" ht="15.75" customHeight="1">
      <c r="A71" s="47" t="str">
        <f>IF(B71="","",Draw!L71)</f>
        <v/>
      </c>
      <c r="B71" s="73" t="str">
        <f>IFERROR(Draw!M71,"")</f>
        <v/>
      </c>
      <c r="C71" s="97" t="str">
        <f>IFERROR(Draw!O71,"")</f>
        <v/>
      </c>
      <c r="D71" s="295"/>
      <c r="E71" s="92" t="str">
        <f t="shared" si="0"/>
        <v/>
      </c>
      <c r="F71" s="93" t="str">
        <f t="shared" si="1"/>
        <v/>
      </c>
      <c r="G71" s="72">
        <v>6.9999999999999997E-7</v>
      </c>
      <c r="H71" s="75" t="str">
        <f t="shared" si="2"/>
        <v/>
      </c>
      <c r="I71" s="75" t="str">
        <f t="shared" si="3"/>
        <v/>
      </c>
      <c r="J71" s="75">
        <f>IFERROR(VLOOKUP(CONCATENATE(Draw!N71,C71),Enter!T:W,4,FALSE),"")</f>
        <v>0</v>
      </c>
      <c r="K71" s="82" t="str">
        <f t="shared" si="16"/>
        <v/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</row>
    <row r="72" spans="1:35" ht="15.75" customHeight="1">
      <c r="A72" s="47" t="str">
        <f>IF(B72="","",Draw!L72)</f>
        <v/>
      </c>
      <c r="B72" s="73" t="str">
        <f>IFERROR(Draw!M72,"")</f>
        <v/>
      </c>
      <c r="C72" s="97" t="str">
        <f>IFERROR(Draw!O72,"")</f>
        <v/>
      </c>
      <c r="D72" s="299"/>
      <c r="E72" s="92" t="str">
        <f t="shared" si="0"/>
        <v/>
      </c>
      <c r="F72" s="93" t="str">
        <f t="shared" si="1"/>
        <v/>
      </c>
      <c r="G72" s="72">
        <v>7.0999999999999998E-7</v>
      </c>
      <c r="H72" s="75" t="str">
        <f t="shared" si="2"/>
        <v/>
      </c>
      <c r="I72" s="75" t="str">
        <f t="shared" si="3"/>
        <v/>
      </c>
      <c r="J72" s="75">
        <f>IFERROR(VLOOKUP(CONCATENATE(Draw!N72,C72),Enter!T:W,4,FALSE),"")</f>
        <v>0</v>
      </c>
      <c r="K72" s="82" t="str">
        <f t="shared" si="16"/>
        <v/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</row>
    <row r="73" spans="1:35" ht="15.75" customHeight="1">
      <c r="A73" s="47" t="str">
        <f>IF(B73="","",Draw!L73)</f>
        <v/>
      </c>
      <c r="B73" s="73" t="str">
        <f>IFERROR(Draw!M73,"")</f>
        <v/>
      </c>
      <c r="C73" s="97" t="str">
        <f>IFERROR(Draw!O73,"")</f>
        <v/>
      </c>
      <c r="D73" s="295"/>
      <c r="E73" s="92" t="str">
        <f t="shared" si="0"/>
        <v/>
      </c>
      <c r="F73" s="93" t="str">
        <f t="shared" si="1"/>
        <v/>
      </c>
      <c r="G73" s="72">
        <v>7.1999999999999999E-7</v>
      </c>
      <c r="H73" s="75" t="str">
        <f t="shared" si="2"/>
        <v/>
      </c>
      <c r="I73" s="75" t="str">
        <f t="shared" si="3"/>
        <v/>
      </c>
      <c r="J73" s="75">
        <f>IFERROR(VLOOKUP(CONCATENATE(Draw!N73,C73),Enter!T:W,4,FALSE),"")</f>
        <v>0</v>
      </c>
      <c r="K73" s="8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</row>
    <row r="74" spans="1:35" ht="15.75" customHeight="1">
      <c r="A74" s="47" t="str">
        <f>IF(B74="","",Draw!L74)</f>
        <v/>
      </c>
      <c r="B74" s="73" t="str">
        <f>IFERROR(Draw!M74,"")</f>
        <v/>
      </c>
      <c r="C74" s="97" t="str">
        <f>IFERROR(Draw!O74,"")</f>
        <v/>
      </c>
      <c r="D74" s="299"/>
      <c r="E74" s="92" t="str">
        <f t="shared" si="0"/>
        <v/>
      </c>
      <c r="F74" s="93" t="str">
        <f t="shared" si="1"/>
        <v/>
      </c>
      <c r="G74" s="72">
        <v>7.3E-7</v>
      </c>
      <c r="H74" s="75" t="str">
        <f t="shared" si="2"/>
        <v/>
      </c>
      <c r="I74" s="75" t="str">
        <f t="shared" si="3"/>
        <v/>
      </c>
      <c r="J74" s="75">
        <f>IFERROR(VLOOKUP(CONCATENATE(Draw!N74,C74),Enter!T:W,4,FALSE),"")</f>
        <v>0</v>
      </c>
      <c r="K74" s="82" t="str">
        <f t="shared" ref="K74:K78" si="17">IF(OR(AND(D74&gt;1,D74&lt;1050),D74="nt",D74="",D74="scratch"),"","Not a valid input")</f>
        <v/>
      </c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</row>
    <row r="75" spans="1:35" ht="15.75" customHeight="1">
      <c r="A75" s="47" t="str">
        <f>IF(B75="","",Draw!L75)</f>
        <v/>
      </c>
      <c r="B75" s="73" t="str">
        <f>IFERROR(Draw!M75,"")</f>
        <v/>
      </c>
      <c r="C75" s="97" t="str">
        <f>IFERROR(Draw!O75,"")</f>
        <v/>
      </c>
      <c r="D75" s="295"/>
      <c r="E75" s="92" t="str">
        <f t="shared" si="0"/>
        <v/>
      </c>
      <c r="F75" s="93" t="str">
        <f t="shared" si="1"/>
        <v/>
      </c>
      <c r="G75" s="72">
        <v>7.4000000000000001E-7</v>
      </c>
      <c r="H75" s="75" t="str">
        <f t="shared" si="2"/>
        <v/>
      </c>
      <c r="I75" s="75" t="str">
        <f t="shared" si="3"/>
        <v/>
      </c>
      <c r="J75" s="75">
        <f>IFERROR(VLOOKUP(CONCATENATE(Draw!N75,C75),Enter!T:W,4,FALSE),"")</f>
        <v>0</v>
      </c>
      <c r="K75" s="82" t="str">
        <f t="shared" si="17"/>
        <v/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</row>
    <row r="76" spans="1:35" ht="15.75" customHeight="1">
      <c r="A76" s="47" t="str">
        <f>IF(B76="","",Draw!L76)</f>
        <v/>
      </c>
      <c r="B76" s="73" t="str">
        <f>IFERROR(Draw!M76,"")</f>
        <v/>
      </c>
      <c r="C76" s="97" t="str">
        <f>IFERROR(Draw!O76,"")</f>
        <v/>
      </c>
      <c r="D76" s="299"/>
      <c r="E76" s="92" t="str">
        <f t="shared" si="0"/>
        <v/>
      </c>
      <c r="F76" s="93" t="str">
        <f t="shared" si="1"/>
        <v/>
      </c>
      <c r="G76" s="72">
        <v>7.5000000000000002E-7</v>
      </c>
      <c r="H76" s="75" t="str">
        <f t="shared" si="2"/>
        <v/>
      </c>
      <c r="I76" s="75" t="str">
        <f t="shared" si="3"/>
        <v/>
      </c>
      <c r="J76" s="75">
        <f>IFERROR(VLOOKUP(CONCATENATE(Draw!N76,C76),Enter!T:W,4,FALSE),"")</f>
        <v>0</v>
      </c>
      <c r="K76" s="82" t="str">
        <f t="shared" si="17"/>
        <v/>
      </c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</row>
    <row r="77" spans="1:35" ht="15.75" customHeight="1">
      <c r="A77" s="47" t="str">
        <f>IF(B77="","",Draw!L77)</f>
        <v/>
      </c>
      <c r="B77" s="73" t="str">
        <f>IFERROR(Draw!M77,"")</f>
        <v/>
      </c>
      <c r="C77" s="97" t="str">
        <f>IFERROR(Draw!O77,"")</f>
        <v/>
      </c>
      <c r="D77" s="296"/>
      <c r="E77" s="92" t="str">
        <f t="shared" si="0"/>
        <v/>
      </c>
      <c r="F77" s="93" t="str">
        <f t="shared" si="1"/>
        <v/>
      </c>
      <c r="G77" s="72">
        <v>7.6000000000000003E-7</v>
      </c>
      <c r="H77" s="75" t="str">
        <f t="shared" si="2"/>
        <v/>
      </c>
      <c r="I77" s="75" t="str">
        <f t="shared" si="3"/>
        <v/>
      </c>
      <c r="J77" s="75">
        <f>IFERROR(VLOOKUP(CONCATENATE(Draw!N77,C77),Enter!T:W,4,FALSE),"")</f>
        <v>0</v>
      </c>
      <c r="K77" s="82" t="str">
        <f t="shared" si="17"/>
        <v/>
      </c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</row>
    <row r="78" spans="1:35" ht="15.75" customHeight="1">
      <c r="A78" s="47" t="str">
        <f>IF(B78="","",Draw!L78)</f>
        <v/>
      </c>
      <c r="B78" s="73" t="str">
        <f>IFERROR(Draw!M78,"")</f>
        <v/>
      </c>
      <c r="C78" s="97" t="str">
        <f>IFERROR(Draw!O78,"")</f>
        <v/>
      </c>
      <c r="D78" s="340"/>
      <c r="E78" s="92" t="str">
        <f t="shared" si="0"/>
        <v/>
      </c>
      <c r="F78" s="93" t="str">
        <f t="shared" si="1"/>
        <v/>
      </c>
      <c r="G78" s="72">
        <v>7.7000000000000004E-7</v>
      </c>
      <c r="H78" s="75" t="str">
        <f t="shared" si="2"/>
        <v/>
      </c>
      <c r="I78" s="75" t="str">
        <f t="shared" si="3"/>
        <v/>
      </c>
      <c r="J78" s="75">
        <f>IFERROR(VLOOKUP(CONCATENATE(Draw!N78,C78),Enter!T:W,4,FALSE),"")</f>
        <v>0</v>
      </c>
      <c r="K78" s="82" t="str">
        <f t="shared" si="17"/>
        <v/>
      </c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</row>
    <row r="79" spans="1:35" ht="15.75" customHeight="1">
      <c r="A79" s="47" t="str">
        <f>IF(B79="","",Draw!L79)</f>
        <v/>
      </c>
      <c r="B79" s="73" t="str">
        <f>IFERROR(Draw!M79,"")</f>
        <v/>
      </c>
      <c r="C79" s="97" t="str">
        <f>IFERROR(Draw!O79,"")</f>
        <v/>
      </c>
      <c r="D79" s="298"/>
      <c r="E79" s="92" t="str">
        <f t="shared" si="0"/>
        <v/>
      </c>
      <c r="F79" s="93" t="str">
        <f t="shared" si="1"/>
        <v/>
      </c>
      <c r="G79" s="72">
        <v>7.8000000000000005E-7</v>
      </c>
      <c r="H79" s="75" t="str">
        <f t="shared" si="2"/>
        <v/>
      </c>
      <c r="I79" s="75" t="str">
        <f t="shared" si="3"/>
        <v/>
      </c>
      <c r="J79" s="75">
        <f>IFERROR(VLOOKUP(CONCATENATE(Draw!N79,C79),Enter!T:W,4,FALSE),"")</f>
        <v>0</v>
      </c>
      <c r="K79" s="8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</row>
    <row r="80" spans="1:35" ht="15.75" customHeight="1">
      <c r="A80" s="47" t="str">
        <f>IF(B80="","",Draw!L80)</f>
        <v/>
      </c>
      <c r="B80" s="73" t="str">
        <f>IFERROR(Draw!M80,"")</f>
        <v/>
      </c>
      <c r="C80" s="97" t="str">
        <f>IFERROR(Draw!O80,"")</f>
        <v/>
      </c>
      <c r="D80" s="295"/>
      <c r="E80" s="92" t="str">
        <f t="shared" si="0"/>
        <v/>
      </c>
      <c r="F80" s="93" t="str">
        <f t="shared" si="1"/>
        <v/>
      </c>
      <c r="G80" s="72">
        <v>7.8999999999999995E-7</v>
      </c>
      <c r="H80" s="75" t="str">
        <f t="shared" si="2"/>
        <v/>
      </c>
      <c r="I80" s="75" t="str">
        <f t="shared" si="3"/>
        <v/>
      </c>
      <c r="J80" s="75">
        <f>IFERROR(VLOOKUP(CONCATENATE(Draw!N80,C80),Enter!T:W,4,FALSE),"")</f>
        <v>0</v>
      </c>
      <c r="K80" s="82" t="str">
        <f t="shared" ref="K80:K84" si="18">IF(OR(AND(D80&gt;1,D80&lt;1050),D80="nt",D80="",D80="scratch"),"","Not a valid input")</f>
        <v/>
      </c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</row>
    <row r="81" spans="1:35" ht="15.75" customHeight="1">
      <c r="A81" s="47" t="str">
        <f>IF(B81="","",Draw!L81)</f>
        <v/>
      </c>
      <c r="B81" s="73" t="str">
        <f>IFERROR(Draw!M81,"")</f>
        <v/>
      </c>
      <c r="C81" s="97" t="str">
        <f>IFERROR(Draw!O81,"")</f>
        <v/>
      </c>
      <c r="D81" s="299"/>
      <c r="E81" s="92" t="str">
        <f t="shared" si="0"/>
        <v/>
      </c>
      <c r="F81" s="93" t="str">
        <f t="shared" si="1"/>
        <v/>
      </c>
      <c r="G81" s="72">
        <v>7.9999999999999996E-7</v>
      </c>
      <c r="H81" s="75" t="str">
        <f t="shared" si="2"/>
        <v/>
      </c>
      <c r="I81" s="75" t="str">
        <f t="shared" si="3"/>
        <v/>
      </c>
      <c r="J81" s="75">
        <f>IFERROR(VLOOKUP(CONCATENATE(Draw!N81,C81),Enter!T:W,4,FALSE),"")</f>
        <v>0</v>
      </c>
      <c r="K81" s="82" t="str">
        <f t="shared" si="18"/>
        <v/>
      </c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</row>
    <row r="82" spans="1:35" ht="15.75" customHeight="1">
      <c r="A82" s="47" t="str">
        <f>IF(B82="","",Draw!L82)</f>
        <v/>
      </c>
      <c r="B82" s="73" t="str">
        <f>IFERROR(Draw!M82,"")</f>
        <v/>
      </c>
      <c r="C82" s="97" t="str">
        <f>IFERROR(Draw!O82,"")</f>
        <v/>
      </c>
      <c r="D82" s="295"/>
      <c r="E82" s="92" t="str">
        <f t="shared" si="0"/>
        <v/>
      </c>
      <c r="F82" s="93" t="str">
        <f t="shared" si="1"/>
        <v/>
      </c>
      <c r="G82" s="72">
        <v>8.0999999999999997E-7</v>
      </c>
      <c r="H82" s="75" t="str">
        <f t="shared" si="2"/>
        <v/>
      </c>
      <c r="I82" s="75" t="str">
        <f t="shared" si="3"/>
        <v/>
      </c>
      <c r="J82" s="75">
        <f>IFERROR(VLOOKUP(CONCATENATE(Draw!N82,C82),Enter!T:W,4,FALSE),"")</f>
        <v>0</v>
      </c>
      <c r="K82" s="82" t="str">
        <f t="shared" si="18"/>
        <v/>
      </c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</row>
    <row r="83" spans="1:35" ht="15.75" customHeight="1">
      <c r="A83" s="47" t="str">
        <f>IF(B83="","",Draw!L83)</f>
        <v/>
      </c>
      <c r="B83" s="73" t="str">
        <f>IFERROR(Draw!M83,"")</f>
        <v/>
      </c>
      <c r="C83" s="97" t="str">
        <f>IFERROR(Draw!O83,"")</f>
        <v/>
      </c>
      <c r="D83" s="299"/>
      <c r="E83" s="92" t="str">
        <f t="shared" si="0"/>
        <v/>
      </c>
      <c r="F83" s="93" t="str">
        <f t="shared" si="1"/>
        <v/>
      </c>
      <c r="G83" s="72">
        <v>8.1999999999999998E-7</v>
      </c>
      <c r="H83" s="75" t="str">
        <f t="shared" si="2"/>
        <v/>
      </c>
      <c r="I83" s="75" t="str">
        <f t="shared" si="3"/>
        <v/>
      </c>
      <c r="J83" s="75">
        <f>IFERROR(VLOOKUP(CONCATENATE(Draw!N83,C83),Enter!T:W,4,FALSE),"")</f>
        <v>0</v>
      </c>
      <c r="K83" s="82" t="str">
        <f t="shared" si="18"/>
        <v/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</row>
    <row r="84" spans="1:35" ht="15.75" customHeight="1">
      <c r="A84" s="47" t="str">
        <f>IF(B84="","",Draw!L84)</f>
        <v/>
      </c>
      <c r="B84" s="73" t="str">
        <f>IFERROR(Draw!M84,"")</f>
        <v/>
      </c>
      <c r="C84" s="97" t="str">
        <f>IFERROR(Draw!O84,"")</f>
        <v/>
      </c>
      <c r="D84" s="295"/>
      <c r="E84" s="92" t="str">
        <f t="shared" si="0"/>
        <v/>
      </c>
      <c r="F84" s="93" t="str">
        <f t="shared" si="1"/>
        <v/>
      </c>
      <c r="G84" s="72">
        <v>8.2999999999999999E-7</v>
      </c>
      <c r="H84" s="75" t="str">
        <f t="shared" si="2"/>
        <v/>
      </c>
      <c r="I84" s="75" t="str">
        <f t="shared" si="3"/>
        <v/>
      </c>
      <c r="J84" s="75">
        <f>IFERROR(VLOOKUP(CONCATENATE(Draw!N84,C84),Enter!T:W,4,FALSE),"")</f>
        <v>0</v>
      </c>
      <c r="K84" s="82" t="str">
        <f t="shared" si="18"/>
        <v/>
      </c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</row>
    <row r="85" spans="1:35" ht="15.75" customHeight="1">
      <c r="A85" s="47" t="str">
        <f>IF(B85="","",Draw!L85)</f>
        <v/>
      </c>
      <c r="B85" s="73" t="str">
        <f>IFERROR(Draw!M85,"")</f>
        <v/>
      </c>
      <c r="C85" s="97" t="str">
        <f>IFERROR(Draw!O85,"")</f>
        <v/>
      </c>
      <c r="D85" s="299"/>
      <c r="E85" s="92" t="str">
        <f t="shared" si="0"/>
        <v/>
      </c>
      <c r="F85" s="93" t="str">
        <f t="shared" si="1"/>
        <v/>
      </c>
      <c r="G85" s="72">
        <v>8.4E-7</v>
      </c>
      <c r="H85" s="75" t="str">
        <f t="shared" si="2"/>
        <v/>
      </c>
      <c r="I85" s="75" t="str">
        <f t="shared" si="3"/>
        <v/>
      </c>
      <c r="J85" s="75">
        <f>IFERROR(VLOOKUP(CONCATENATE(Draw!N85,C85),Enter!T:W,4,FALSE),"")</f>
        <v>0</v>
      </c>
      <c r="K85" s="8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</row>
    <row r="86" spans="1:35" ht="15.75" customHeight="1">
      <c r="A86" s="47" t="str">
        <f>IF(B86="","",Draw!L86)</f>
        <v/>
      </c>
      <c r="B86" s="73" t="str">
        <f>IFERROR(Draw!M86,"")</f>
        <v/>
      </c>
      <c r="C86" s="97" t="str">
        <f>IFERROR(Draw!O86,"")</f>
        <v/>
      </c>
      <c r="D86" s="295"/>
      <c r="E86" s="92" t="str">
        <f t="shared" si="0"/>
        <v/>
      </c>
      <c r="F86" s="93" t="str">
        <f t="shared" si="1"/>
        <v/>
      </c>
      <c r="G86" s="72">
        <v>8.5000000000000001E-7</v>
      </c>
      <c r="H86" s="75" t="str">
        <f t="shared" si="2"/>
        <v/>
      </c>
      <c r="I86" s="75" t="str">
        <f t="shared" si="3"/>
        <v/>
      </c>
      <c r="J86" s="75">
        <f>IFERROR(VLOOKUP(CONCATENATE(Draw!N86,C86),Enter!T:W,4,FALSE),"")</f>
        <v>0</v>
      </c>
      <c r="K86" s="82" t="str">
        <f t="shared" ref="K86:K90" si="19">IF(OR(AND(D86&gt;1,D86&lt;1050),D86="nt",D86="",D86="scratch"),"","Not a valid input")</f>
        <v/>
      </c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</row>
    <row r="87" spans="1:35" ht="15.75" customHeight="1">
      <c r="A87" s="47" t="str">
        <f>IF(B87="","",Draw!L87)</f>
        <v/>
      </c>
      <c r="B87" s="73" t="str">
        <f>IFERROR(Draw!M87,"")</f>
        <v/>
      </c>
      <c r="C87" s="97" t="str">
        <f>IFERROR(Draw!O87,"")</f>
        <v/>
      </c>
      <c r="D87" s="299"/>
      <c r="E87" s="92" t="str">
        <f t="shared" si="0"/>
        <v/>
      </c>
      <c r="F87" s="93" t="str">
        <f t="shared" si="1"/>
        <v/>
      </c>
      <c r="G87" s="72">
        <v>8.6000000000000002E-7</v>
      </c>
      <c r="H87" s="75" t="str">
        <f t="shared" si="2"/>
        <v/>
      </c>
      <c r="I87" s="75" t="str">
        <f t="shared" si="3"/>
        <v/>
      </c>
      <c r="J87" s="75">
        <f>IFERROR(VLOOKUP(CONCATENATE(Draw!N87,C87),Enter!T:W,4,FALSE),"")</f>
        <v>0</v>
      </c>
      <c r="K87" s="82" t="str">
        <f t="shared" si="19"/>
        <v/>
      </c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</row>
    <row r="88" spans="1:35" ht="15.75" customHeight="1">
      <c r="A88" s="47" t="str">
        <f>IF(B88="","",Draw!L88)</f>
        <v/>
      </c>
      <c r="B88" s="73" t="str">
        <f>IFERROR(Draw!M88,"")</f>
        <v/>
      </c>
      <c r="C88" s="97" t="str">
        <f>IFERROR(Draw!O88,"")</f>
        <v/>
      </c>
      <c r="D88" s="296"/>
      <c r="E88" s="92" t="str">
        <f t="shared" si="0"/>
        <v/>
      </c>
      <c r="F88" s="93" t="str">
        <f t="shared" si="1"/>
        <v/>
      </c>
      <c r="G88" s="72">
        <v>8.7000000000000003E-7</v>
      </c>
      <c r="H88" s="75" t="str">
        <f t="shared" si="2"/>
        <v/>
      </c>
      <c r="I88" s="75" t="str">
        <f t="shared" si="3"/>
        <v/>
      </c>
      <c r="J88" s="75">
        <f>IFERROR(VLOOKUP(CONCATENATE(Draw!N88,C88),Enter!T:W,4,FALSE),"")</f>
        <v>0</v>
      </c>
      <c r="K88" s="82" t="str">
        <f t="shared" si="19"/>
        <v/>
      </c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</row>
    <row r="89" spans="1:35" ht="15.75" customHeight="1">
      <c r="A89" s="47" t="str">
        <f>IF(B89="","",Draw!L89)</f>
        <v/>
      </c>
      <c r="B89" s="73" t="str">
        <f>IFERROR(Draw!M89,"")</f>
        <v/>
      </c>
      <c r="C89" s="97" t="str">
        <f>IFERROR(Draw!O89,"")</f>
        <v/>
      </c>
      <c r="D89" s="340"/>
      <c r="E89" s="92" t="str">
        <f t="shared" si="0"/>
        <v/>
      </c>
      <c r="F89" s="93" t="str">
        <f t="shared" si="1"/>
        <v/>
      </c>
      <c r="G89" s="72">
        <v>8.8000000000000004E-7</v>
      </c>
      <c r="H89" s="75" t="str">
        <f t="shared" si="2"/>
        <v/>
      </c>
      <c r="I89" s="75" t="str">
        <f t="shared" si="3"/>
        <v/>
      </c>
      <c r="J89" s="75">
        <f>IFERROR(VLOOKUP(CONCATENATE(Draw!N89,C89),Enter!T:W,4,FALSE),"")</f>
        <v>0</v>
      </c>
      <c r="K89" s="82" t="str">
        <f t="shared" si="19"/>
        <v/>
      </c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</row>
    <row r="90" spans="1:35" ht="15.75" customHeight="1">
      <c r="A90" s="47" t="str">
        <f>IF(B90="","",Draw!L90)</f>
        <v/>
      </c>
      <c r="B90" s="73" t="str">
        <f>IFERROR(Draw!M90,"")</f>
        <v/>
      </c>
      <c r="C90" s="97" t="str">
        <f>IFERROR(Draw!O90,"")</f>
        <v/>
      </c>
      <c r="D90" s="298"/>
      <c r="E90" s="92" t="str">
        <f t="shared" si="0"/>
        <v/>
      </c>
      <c r="F90" s="93" t="str">
        <f t="shared" si="1"/>
        <v/>
      </c>
      <c r="G90" s="72">
        <v>8.8999999999999995E-7</v>
      </c>
      <c r="H90" s="75" t="str">
        <f t="shared" si="2"/>
        <v/>
      </c>
      <c r="I90" s="75" t="str">
        <f t="shared" si="3"/>
        <v/>
      </c>
      <c r="J90" s="75">
        <f>IFERROR(VLOOKUP(CONCATENATE(Draw!N90,C90),Enter!T:W,4,FALSE),"")</f>
        <v>0</v>
      </c>
      <c r="K90" s="82" t="str">
        <f t="shared" si="19"/>
        <v/>
      </c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</row>
    <row r="91" spans="1:35" ht="15.75" customHeight="1">
      <c r="A91" s="47" t="str">
        <f>IF(B91="","",Draw!L91)</f>
        <v/>
      </c>
      <c r="B91" s="73" t="str">
        <f>IFERROR(Draw!M91,"")</f>
        <v/>
      </c>
      <c r="C91" s="97" t="str">
        <f>IFERROR(Draw!O91,"")</f>
        <v/>
      </c>
      <c r="D91" s="295"/>
      <c r="E91" s="92" t="str">
        <f t="shared" si="0"/>
        <v/>
      </c>
      <c r="F91" s="93" t="str">
        <f t="shared" si="1"/>
        <v/>
      </c>
      <c r="G91" s="72">
        <v>8.9999999999999996E-7</v>
      </c>
      <c r="H91" s="75" t="str">
        <f t="shared" si="2"/>
        <v/>
      </c>
      <c r="I91" s="75" t="str">
        <f t="shared" si="3"/>
        <v/>
      </c>
      <c r="J91" s="75">
        <f>IFERROR(VLOOKUP(CONCATENATE(Draw!N91,C91),Enter!T:W,4,FALSE),"")</f>
        <v>0</v>
      </c>
      <c r="K91" s="8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</row>
    <row r="92" spans="1:35" ht="15.75" customHeight="1">
      <c r="A92" s="47" t="str">
        <f>IF(B92="","",Draw!L92)</f>
        <v/>
      </c>
      <c r="B92" s="73" t="str">
        <f>IFERROR(Draw!M92,"")</f>
        <v/>
      </c>
      <c r="C92" s="97" t="str">
        <f>IFERROR(Draw!O92,"")</f>
        <v/>
      </c>
      <c r="D92" s="299"/>
      <c r="E92" s="92" t="str">
        <f t="shared" si="0"/>
        <v/>
      </c>
      <c r="F92" s="93" t="str">
        <f t="shared" si="1"/>
        <v/>
      </c>
      <c r="G92" s="72">
        <v>9.0999999999999997E-7</v>
      </c>
      <c r="H92" s="75" t="str">
        <f t="shared" si="2"/>
        <v/>
      </c>
      <c r="I92" s="75" t="str">
        <f t="shared" si="3"/>
        <v/>
      </c>
      <c r="J92" s="75">
        <f>IFERROR(VLOOKUP(CONCATENATE(Draw!N92,C92),Enter!T:W,4,FALSE),"")</f>
        <v>0</v>
      </c>
      <c r="K92" s="82" t="str">
        <f t="shared" ref="K92:K96" si="20">IF(OR(AND(D92&gt;1,D92&lt;1050),D92="nt",D92="",D92="scratch"),"","Not a valid input")</f>
        <v/>
      </c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</row>
    <row r="93" spans="1:35" ht="15.75" customHeight="1">
      <c r="A93" s="47" t="str">
        <f>IF(B93="","",Draw!L93)</f>
        <v/>
      </c>
      <c r="B93" s="73" t="str">
        <f>IFERROR(Draw!M93,"")</f>
        <v/>
      </c>
      <c r="C93" s="97" t="str">
        <f>IFERROR(Draw!O93,"")</f>
        <v/>
      </c>
      <c r="D93" s="295"/>
      <c r="E93" s="92" t="str">
        <f t="shared" si="0"/>
        <v/>
      </c>
      <c r="F93" s="93" t="str">
        <f t="shared" si="1"/>
        <v/>
      </c>
      <c r="G93" s="72">
        <v>9.1999999999999998E-7</v>
      </c>
      <c r="H93" s="75" t="str">
        <f t="shared" si="2"/>
        <v/>
      </c>
      <c r="I93" s="75" t="str">
        <f t="shared" si="3"/>
        <v/>
      </c>
      <c r="J93" s="75">
        <f>IFERROR(VLOOKUP(CONCATENATE(Draw!N93,C93),Enter!T:W,4,FALSE),"")</f>
        <v>0</v>
      </c>
      <c r="K93" s="82" t="str">
        <f t="shared" si="20"/>
        <v/>
      </c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</row>
    <row r="94" spans="1:35" ht="15.75" customHeight="1">
      <c r="A94" s="47" t="str">
        <f>IF(B94="","",Draw!L94)</f>
        <v/>
      </c>
      <c r="B94" s="73" t="str">
        <f>IFERROR(Draw!M94,"")</f>
        <v/>
      </c>
      <c r="C94" s="97" t="str">
        <f>IFERROR(Draw!O94,"")</f>
        <v/>
      </c>
      <c r="D94" s="299"/>
      <c r="E94" s="92" t="str">
        <f t="shared" si="0"/>
        <v/>
      </c>
      <c r="F94" s="93" t="str">
        <f t="shared" si="1"/>
        <v/>
      </c>
      <c r="G94" s="72">
        <v>9.2999999999999999E-7</v>
      </c>
      <c r="H94" s="75" t="str">
        <f t="shared" si="2"/>
        <v/>
      </c>
      <c r="I94" s="75" t="str">
        <f t="shared" si="3"/>
        <v/>
      </c>
      <c r="J94" s="75">
        <f>IFERROR(VLOOKUP(CONCATENATE(Draw!N94,C94),Enter!T:W,4,FALSE),"")</f>
        <v>0</v>
      </c>
      <c r="K94" s="82" t="str">
        <f t="shared" si="20"/>
        <v/>
      </c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</row>
    <row r="95" spans="1:35" ht="15.75" customHeight="1">
      <c r="A95" s="47" t="str">
        <f>IF(B95="","",Draw!L95)</f>
        <v/>
      </c>
      <c r="B95" s="73" t="str">
        <f>IFERROR(Draw!M95,"")</f>
        <v/>
      </c>
      <c r="C95" s="97" t="str">
        <f>IFERROR(Draw!O95,"")</f>
        <v/>
      </c>
      <c r="D95" s="295"/>
      <c r="E95" s="92" t="str">
        <f t="shared" si="0"/>
        <v/>
      </c>
      <c r="F95" s="93" t="str">
        <f t="shared" si="1"/>
        <v/>
      </c>
      <c r="G95" s="72">
        <v>9.4E-7</v>
      </c>
      <c r="H95" s="75" t="str">
        <f t="shared" si="2"/>
        <v/>
      </c>
      <c r="I95" s="75" t="str">
        <f t="shared" si="3"/>
        <v/>
      </c>
      <c r="J95" s="75">
        <f>IFERROR(VLOOKUP(CONCATENATE(Draw!N95,C95),Enter!T:W,4,FALSE),"")</f>
        <v>0</v>
      </c>
      <c r="K95" s="82" t="str">
        <f t="shared" si="20"/>
        <v/>
      </c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</row>
    <row r="96" spans="1:35" ht="15.75" customHeight="1">
      <c r="A96" s="47" t="str">
        <f>IF(B96="","",Draw!L96)</f>
        <v/>
      </c>
      <c r="B96" s="73" t="str">
        <f>IFERROR(Draw!M96,"")</f>
        <v/>
      </c>
      <c r="C96" s="97" t="str">
        <f>IFERROR(Draw!O96,"")</f>
        <v/>
      </c>
      <c r="D96" s="299"/>
      <c r="E96" s="92" t="str">
        <f t="shared" si="0"/>
        <v/>
      </c>
      <c r="F96" s="93" t="str">
        <f t="shared" si="1"/>
        <v/>
      </c>
      <c r="G96" s="72">
        <v>9.5000000000000001E-7</v>
      </c>
      <c r="H96" s="75" t="str">
        <f t="shared" si="2"/>
        <v/>
      </c>
      <c r="I96" s="75" t="str">
        <f t="shared" si="3"/>
        <v/>
      </c>
      <c r="J96" s="75">
        <f>IFERROR(VLOOKUP(CONCATENATE(Draw!N96,C96),Enter!T:W,4,FALSE),"")</f>
        <v>0</v>
      </c>
      <c r="K96" s="82" t="str">
        <f t="shared" si="20"/>
        <v/>
      </c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</row>
    <row r="97" spans="1:35" ht="15.75" customHeight="1">
      <c r="A97" s="47" t="str">
        <f>IF(B97="","",Draw!L97)</f>
        <v/>
      </c>
      <c r="B97" s="73" t="str">
        <f>IFERROR(Draw!M97,"")</f>
        <v/>
      </c>
      <c r="C97" s="97" t="str">
        <f>IFERROR(Draw!O97,"")</f>
        <v/>
      </c>
      <c r="D97" s="295"/>
      <c r="E97" s="92" t="str">
        <f t="shared" si="0"/>
        <v/>
      </c>
      <c r="F97" s="93" t="str">
        <f t="shared" si="1"/>
        <v/>
      </c>
      <c r="G97" s="72">
        <v>9.5999999999999991E-7</v>
      </c>
      <c r="H97" s="75" t="str">
        <f t="shared" si="2"/>
        <v/>
      </c>
      <c r="I97" s="75" t="str">
        <f t="shared" si="3"/>
        <v/>
      </c>
      <c r="J97" s="75">
        <f>IFERROR(VLOOKUP(CONCATENATE(Draw!N97,C97),Enter!T:W,4,FALSE),"")</f>
        <v>0</v>
      </c>
      <c r="K97" s="8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</row>
    <row r="98" spans="1:35" ht="15.75" customHeight="1">
      <c r="A98" s="47" t="str">
        <f>IF(B98="","",Draw!L98)</f>
        <v/>
      </c>
      <c r="B98" s="73" t="str">
        <f>IFERROR(Draw!M98,"")</f>
        <v/>
      </c>
      <c r="C98" s="97" t="str">
        <f>IFERROR(Draw!O98,"")</f>
        <v/>
      </c>
      <c r="D98" s="299"/>
      <c r="E98" s="92" t="str">
        <f t="shared" si="0"/>
        <v/>
      </c>
      <c r="F98" s="93" t="str">
        <f t="shared" si="1"/>
        <v/>
      </c>
      <c r="G98" s="72">
        <v>9.7000000000000003E-7</v>
      </c>
      <c r="H98" s="75" t="str">
        <f t="shared" si="2"/>
        <v/>
      </c>
      <c r="I98" s="75" t="str">
        <f t="shared" si="3"/>
        <v/>
      </c>
      <c r="J98" s="75">
        <f>IFERROR(VLOOKUP(CONCATENATE(Draw!N98,C98),Enter!T:W,4,FALSE),"")</f>
        <v>0</v>
      </c>
      <c r="K98" s="82" t="str">
        <f t="shared" ref="K98:K102" si="21">IF(OR(AND(D98&gt;1,D98&lt;1050),D98="nt",D98="",D98="scratch"),"","Not a valid input")</f>
        <v/>
      </c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</row>
    <row r="99" spans="1:35" ht="15.75" customHeight="1">
      <c r="A99" s="47" t="str">
        <f>IF(B99="","",Draw!L99)</f>
        <v/>
      </c>
      <c r="B99" s="73" t="str">
        <f>IFERROR(Draw!M99,"")</f>
        <v/>
      </c>
      <c r="C99" s="97" t="str">
        <f>IFERROR(Draw!O99,"")</f>
        <v/>
      </c>
      <c r="D99" s="296"/>
      <c r="E99" s="92" t="str">
        <f t="shared" si="0"/>
        <v/>
      </c>
      <c r="F99" s="93" t="str">
        <f t="shared" si="1"/>
        <v/>
      </c>
      <c r="G99" s="72">
        <v>9.7999999999999993E-7</v>
      </c>
      <c r="H99" s="75" t="str">
        <f t="shared" si="2"/>
        <v/>
      </c>
      <c r="I99" s="75" t="str">
        <f t="shared" si="3"/>
        <v/>
      </c>
      <c r="J99" s="75">
        <f>IFERROR(VLOOKUP(CONCATENATE(Draw!N99,C99),Enter!T:W,4,FALSE),"")</f>
        <v>0</v>
      </c>
      <c r="K99" s="82" t="str">
        <f t="shared" si="21"/>
        <v/>
      </c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</row>
    <row r="100" spans="1:35" ht="15.75" customHeight="1">
      <c r="A100" s="47" t="str">
        <f>IF(B100="","",Draw!L100)</f>
        <v/>
      </c>
      <c r="B100" s="73" t="str">
        <f>IFERROR(Draw!M100,"")</f>
        <v/>
      </c>
      <c r="C100" s="97" t="str">
        <f>IFERROR(Draw!O100,"")</f>
        <v/>
      </c>
      <c r="D100" s="340"/>
      <c r="E100" s="92" t="str">
        <f t="shared" si="0"/>
        <v/>
      </c>
      <c r="F100" s="93" t="str">
        <f t="shared" si="1"/>
        <v/>
      </c>
      <c r="G100" s="72">
        <v>9.9000000000000005E-7</v>
      </c>
      <c r="H100" s="75" t="str">
        <f t="shared" si="2"/>
        <v/>
      </c>
      <c r="I100" s="75" t="str">
        <f t="shared" si="3"/>
        <v/>
      </c>
      <c r="J100" s="75">
        <f>IFERROR(VLOOKUP(CONCATENATE(Draw!N100,C100),Enter!T:W,4,FALSE),"")</f>
        <v>0</v>
      </c>
      <c r="K100" s="82" t="str">
        <f t="shared" si="21"/>
        <v/>
      </c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</row>
    <row r="101" spans="1:35" ht="15.75" customHeight="1">
      <c r="A101" s="47" t="str">
        <f>IF(B101="","",Draw!L101)</f>
        <v/>
      </c>
      <c r="B101" s="73" t="str">
        <f>IFERROR(Draw!M101,"")</f>
        <v/>
      </c>
      <c r="C101" s="97" t="str">
        <f>IFERROR(Draw!O101,"")</f>
        <v/>
      </c>
      <c r="D101" s="298"/>
      <c r="E101" s="92" t="str">
        <f t="shared" si="0"/>
        <v/>
      </c>
      <c r="F101" s="93" t="str">
        <f t="shared" si="1"/>
        <v/>
      </c>
      <c r="G101" s="72">
        <v>9.9999999999999995E-7</v>
      </c>
      <c r="H101" s="75" t="str">
        <f t="shared" si="2"/>
        <v/>
      </c>
      <c r="I101" s="75" t="str">
        <f t="shared" si="3"/>
        <v/>
      </c>
      <c r="J101" s="75">
        <f>IFERROR(VLOOKUP(CONCATENATE(Draw!N101,C101),Enter!T:W,4,FALSE),"")</f>
        <v>0</v>
      </c>
      <c r="K101" s="82" t="str">
        <f t="shared" si="21"/>
        <v/>
      </c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</row>
    <row r="102" spans="1:35" ht="15.75" customHeight="1">
      <c r="A102" s="47" t="str">
        <f>IF(B102="","",Draw!L102)</f>
        <v/>
      </c>
      <c r="B102" s="73" t="str">
        <f>IFERROR(Draw!M102,"")</f>
        <v/>
      </c>
      <c r="C102" s="97" t="str">
        <f>IFERROR(Draw!O102,"")</f>
        <v/>
      </c>
      <c r="D102" s="295"/>
      <c r="E102" s="92" t="str">
        <f t="shared" si="0"/>
        <v/>
      </c>
      <c r="F102" s="93" t="str">
        <f t="shared" si="1"/>
        <v/>
      </c>
      <c r="G102" s="72">
        <v>1.0100000000000001E-6</v>
      </c>
      <c r="H102" s="75" t="str">
        <f t="shared" si="2"/>
        <v/>
      </c>
      <c r="I102" s="75" t="str">
        <f t="shared" si="3"/>
        <v/>
      </c>
      <c r="J102" s="75">
        <f>IFERROR(VLOOKUP(CONCATENATE(Draw!N102,C102),Enter!T:W,4,FALSE),"")</f>
        <v>0</v>
      </c>
      <c r="K102" s="82" t="str">
        <f t="shared" si="21"/>
        <v/>
      </c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</row>
    <row r="103" spans="1:35" ht="15.75" customHeight="1">
      <c r="A103" s="47" t="str">
        <f>IF(B103="","",Draw!L103)</f>
        <v/>
      </c>
      <c r="B103" s="73" t="str">
        <f>IFERROR(Draw!M103,"")</f>
        <v/>
      </c>
      <c r="C103" s="97" t="str">
        <f>IFERROR(Draw!O103,"")</f>
        <v/>
      </c>
      <c r="D103" s="299"/>
      <c r="E103" s="92" t="str">
        <f t="shared" si="0"/>
        <v/>
      </c>
      <c r="F103" s="93" t="str">
        <f t="shared" si="1"/>
        <v/>
      </c>
      <c r="G103" s="72">
        <v>1.02E-6</v>
      </c>
      <c r="H103" s="75" t="str">
        <f t="shared" si="2"/>
        <v/>
      </c>
      <c r="I103" s="75" t="str">
        <f t="shared" si="3"/>
        <v/>
      </c>
      <c r="J103" s="75">
        <f>IFERROR(VLOOKUP(CONCATENATE(Draw!N103,C103),Enter!T:W,4,FALSE),"")</f>
        <v>0</v>
      </c>
      <c r="K103" s="8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</row>
    <row r="104" spans="1:35" ht="15.75" customHeight="1">
      <c r="A104" s="47" t="str">
        <f>IF(B104="","",Draw!L104)</f>
        <v/>
      </c>
      <c r="B104" s="73" t="str">
        <f>IFERROR(Draw!M104,"")</f>
        <v/>
      </c>
      <c r="C104" s="97" t="str">
        <f>IFERROR(Draw!O104,"")</f>
        <v/>
      </c>
      <c r="D104" s="295"/>
      <c r="E104" s="92" t="str">
        <f t="shared" si="0"/>
        <v/>
      </c>
      <c r="F104" s="93" t="str">
        <f t="shared" si="1"/>
        <v/>
      </c>
      <c r="G104" s="72">
        <v>1.0300000000000001E-6</v>
      </c>
      <c r="H104" s="75" t="str">
        <f t="shared" si="2"/>
        <v/>
      </c>
      <c r="I104" s="75" t="str">
        <f t="shared" si="3"/>
        <v/>
      </c>
      <c r="J104" s="75">
        <f>IFERROR(VLOOKUP(CONCATENATE(Draw!N104,C104),Enter!T:W,4,FALSE),"")</f>
        <v>0</v>
      </c>
      <c r="K104" s="82" t="str">
        <f t="shared" ref="K104:K108" si="22">IF(OR(AND(D104&gt;1,D104&lt;1050),D104="nt",D104="",D104="scratch"),"","Not a valid input")</f>
        <v/>
      </c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</row>
    <row r="105" spans="1:35" ht="15.75" customHeight="1">
      <c r="A105" s="47" t="str">
        <f>IF(B105="","",Draw!L105)</f>
        <v/>
      </c>
      <c r="B105" s="73" t="str">
        <f>IFERROR(Draw!M105,"")</f>
        <v/>
      </c>
      <c r="C105" s="97" t="str">
        <f>IFERROR(Draw!O105,"")</f>
        <v/>
      </c>
      <c r="D105" s="299"/>
      <c r="E105" s="92" t="str">
        <f t="shared" si="0"/>
        <v/>
      </c>
      <c r="F105" s="93" t="str">
        <f t="shared" si="1"/>
        <v/>
      </c>
      <c r="G105" s="72">
        <v>1.04E-6</v>
      </c>
      <c r="H105" s="75" t="str">
        <f t="shared" si="2"/>
        <v/>
      </c>
      <c r="I105" s="75" t="str">
        <f t="shared" si="3"/>
        <v/>
      </c>
      <c r="J105" s="75">
        <f>IFERROR(VLOOKUP(CONCATENATE(Draw!N105,C105),Enter!T:W,4,FALSE),"")</f>
        <v>0</v>
      </c>
      <c r="K105" s="82" t="str">
        <f t="shared" si="22"/>
        <v/>
      </c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</row>
    <row r="106" spans="1:35" ht="15.75" customHeight="1">
      <c r="A106" s="47" t="str">
        <f>IF(B106="","",Draw!L106)</f>
        <v/>
      </c>
      <c r="B106" s="73" t="str">
        <f>IFERROR(Draw!M106,"")</f>
        <v/>
      </c>
      <c r="C106" s="97" t="str">
        <f>IFERROR(Draw!O106,"")</f>
        <v/>
      </c>
      <c r="D106" s="295"/>
      <c r="E106" s="92" t="str">
        <f t="shared" si="0"/>
        <v/>
      </c>
      <c r="F106" s="93" t="str">
        <f t="shared" si="1"/>
        <v/>
      </c>
      <c r="G106" s="72">
        <v>1.0499999999999999E-6</v>
      </c>
      <c r="H106" s="75" t="str">
        <f t="shared" si="2"/>
        <v/>
      </c>
      <c r="I106" s="75" t="str">
        <f t="shared" si="3"/>
        <v/>
      </c>
      <c r="J106" s="75">
        <f>IFERROR(VLOOKUP(CONCATENATE(Draw!N106,C106),Enter!T:W,4,FALSE),"")</f>
        <v>0</v>
      </c>
      <c r="K106" s="82" t="str">
        <f t="shared" si="22"/>
        <v/>
      </c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</row>
    <row r="107" spans="1:35" ht="15.75" customHeight="1">
      <c r="A107" s="47" t="str">
        <f>IF(B107="","",Draw!L107)</f>
        <v/>
      </c>
      <c r="B107" s="73" t="str">
        <f>IFERROR(Draw!M107,"")</f>
        <v/>
      </c>
      <c r="C107" s="97" t="str">
        <f>IFERROR(Draw!O107,"")</f>
        <v/>
      </c>
      <c r="D107" s="299"/>
      <c r="E107" s="92" t="str">
        <f t="shared" si="0"/>
        <v/>
      </c>
      <c r="F107" s="93" t="str">
        <f t="shared" si="1"/>
        <v/>
      </c>
      <c r="G107" s="72">
        <v>1.06E-6</v>
      </c>
      <c r="H107" s="75" t="str">
        <f t="shared" si="2"/>
        <v/>
      </c>
      <c r="I107" s="75" t="str">
        <f t="shared" si="3"/>
        <v/>
      </c>
      <c r="J107" s="75">
        <f>IFERROR(VLOOKUP(CONCATENATE(Draw!N107,C107),Enter!T:W,4,FALSE),"")</f>
        <v>0</v>
      </c>
      <c r="K107" s="82" t="str">
        <f t="shared" si="22"/>
        <v/>
      </c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</row>
    <row r="108" spans="1:35" ht="15.75" customHeight="1">
      <c r="A108" s="47" t="str">
        <f>IF(B108="","",Draw!L108)</f>
        <v/>
      </c>
      <c r="B108" s="73" t="str">
        <f>IFERROR(Draw!M108,"")</f>
        <v/>
      </c>
      <c r="C108" s="97" t="str">
        <f>IFERROR(Draw!O108,"")</f>
        <v/>
      </c>
      <c r="D108" s="295"/>
      <c r="E108" s="92" t="str">
        <f t="shared" si="0"/>
        <v/>
      </c>
      <c r="F108" s="93" t="str">
        <f t="shared" si="1"/>
        <v/>
      </c>
      <c r="G108" s="72">
        <v>1.0699999999999999E-6</v>
      </c>
      <c r="H108" s="75" t="str">
        <f t="shared" si="2"/>
        <v/>
      </c>
      <c r="I108" s="75" t="str">
        <f t="shared" si="3"/>
        <v/>
      </c>
      <c r="J108" s="75">
        <f>IFERROR(VLOOKUP(CONCATENATE(Draw!N108,C108),Enter!T:W,4,FALSE),"")</f>
        <v>0</v>
      </c>
      <c r="K108" s="82" t="str">
        <f t="shared" si="22"/>
        <v/>
      </c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</row>
    <row r="109" spans="1:35" ht="15.75" customHeight="1">
      <c r="A109" s="47" t="str">
        <f>IF(B109="","",Draw!L109)</f>
        <v/>
      </c>
      <c r="B109" s="73" t="str">
        <f>IFERROR(Draw!M109,"")</f>
        <v/>
      </c>
      <c r="C109" s="97" t="str">
        <f>IFERROR(Draw!O109,"")</f>
        <v/>
      </c>
      <c r="D109" s="299"/>
      <c r="E109" s="92" t="str">
        <f t="shared" si="0"/>
        <v/>
      </c>
      <c r="F109" s="93" t="str">
        <f t="shared" si="1"/>
        <v/>
      </c>
      <c r="G109" s="72">
        <v>1.08E-6</v>
      </c>
      <c r="H109" s="75" t="str">
        <f t="shared" si="2"/>
        <v/>
      </c>
      <c r="I109" s="75" t="str">
        <f t="shared" si="3"/>
        <v/>
      </c>
      <c r="J109" s="75">
        <f>IFERROR(VLOOKUP(CONCATENATE(Draw!N109,C109),Enter!T:W,4,FALSE),"")</f>
        <v>0</v>
      </c>
      <c r="K109" s="8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</row>
    <row r="110" spans="1:35" ht="15.75" customHeight="1">
      <c r="A110" s="47" t="str">
        <f>IF(B110="","",Draw!L110)</f>
        <v/>
      </c>
      <c r="B110" s="73" t="str">
        <f>IFERROR(Draw!M110,"")</f>
        <v/>
      </c>
      <c r="C110" s="97" t="str">
        <f>IFERROR(Draw!O110,"")</f>
        <v/>
      </c>
      <c r="D110" s="296"/>
      <c r="E110" s="92" t="str">
        <f t="shared" si="0"/>
        <v/>
      </c>
      <c r="F110" s="93" t="str">
        <f t="shared" si="1"/>
        <v/>
      </c>
      <c r="G110" s="72">
        <v>1.0899999999999999E-6</v>
      </c>
      <c r="H110" s="75" t="str">
        <f t="shared" si="2"/>
        <v/>
      </c>
      <c r="I110" s="75" t="str">
        <f t="shared" si="3"/>
        <v/>
      </c>
      <c r="J110" s="75">
        <f>IFERROR(VLOOKUP(CONCATENATE(Draw!N110,C110),Enter!T:W,4,FALSE),"")</f>
        <v>0</v>
      </c>
      <c r="K110" s="82" t="str">
        <f t="shared" ref="K110:K114" si="23">IF(OR(AND(D110&gt;1,D110&lt;1050),D110="nt",D110="",D110="scratch"),"","Not a valid input")</f>
        <v/>
      </c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</row>
    <row r="111" spans="1:35" ht="15.75" customHeight="1">
      <c r="A111" s="47" t="str">
        <f>IF(B111="","",Draw!L111)</f>
        <v/>
      </c>
      <c r="B111" s="73" t="str">
        <f>IFERROR(Draw!M111,"")</f>
        <v/>
      </c>
      <c r="C111" s="97" t="str">
        <f>IFERROR(Draw!O111,"")</f>
        <v/>
      </c>
      <c r="D111" s="340"/>
      <c r="E111" s="92" t="str">
        <f t="shared" si="0"/>
        <v/>
      </c>
      <c r="F111" s="93" t="str">
        <f t="shared" si="1"/>
        <v/>
      </c>
      <c r="G111" s="72">
        <v>1.1000000000000001E-6</v>
      </c>
      <c r="H111" s="75" t="str">
        <f t="shared" si="2"/>
        <v/>
      </c>
      <c r="I111" s="75" t="str">
        <f t="shared" si="3"/>
        <v/>
      </c>
      <c r="J111" s="75">
        <f>IFERROR(VLOOKUP(CONCATENATE(Draw!N111,C111),Enter!T:W,4,FALSE),"")</f>
        <v>0</v>
      </c>
      <c r="K111" s="82" t="str">
        <f t="shared" si="23"/>
        <v/>
      </c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</row>
    <row r="112" spans="1:35" ht="15.75" customHeight="1">
      <c r="A112" s="47" t="str">
        <f>IF(B112="","",Draw!L112)</f>
        <v/>
      </c>
      <c r="B112" s="73" t="str">
        <f>IFERROR(Draw!M112,"")</f>
        <v/>
      </c>
      <c r="C112" s="97" t="str">
        <f>IFERROR(Draw!O112,"")</f>
        <v/>
      </c>
      <c r="D112" s="298"/>
      <c r="E112" s="92" t="str">
        <f t="shared" si="0"/>
        <v/>
      </c>
      <c r="F112" s="93" t="str">
        <f t="shared" si="1"/>
        <v/>
      </c>
      <c r="G112" s="72">
        <v>1.11E-6</v>
      </c>
      <c r="H112" s="75" t="str">
        <f t="shared" si="2"/>
        <v/>
      </c>
      <c r="I112" s="75" t="str">
        <f t="shared" si="3"/>
        <v/>
      </c>
      <c r="J112" s="75">
        <f>IFERROR(VLOOKUP(CONCATENATE(Draw!N112,C112),Enter!T:W,4,FALSE),"")</f>
        <v>0</v>
      </c>
      <c r="K112" s="82" t="str">
        <f t="shared" si="23"/>
        <v/>
      </c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</row>
    <row r="113" spans="1:35" ht="15.75" customHeight="1">
      <c r="A113" s="47" t="str">
        <f>IF(B113="","",Draw!L113)</f>
        <v/>
      </c>
      <c r="B113" s="73" t="str">
        <f>IFERROR(Draw!M113,"")</f>
        <v/>
      </c>
      <c r="C113" s="97" t="str">
        <f>IFERROR(Draw!O113,"")</f>
        <v/>
      </c>
      <c r="D113" s="295"/>
      <c r="E113" s="92" t="str">
        <f t="shared" si="0"/>
        <v/>
      </c>
      <c r="F113" s="93" t="str">
        <f t="shared" si="1"/>
        <v/>
      </c>
      <c r="G113" s="72">
        <v>1.1200000000000001E-6</v>
      </c>
      <c r="H113" s="75" t="str">
        <f t="shared" si="2"/>
        <v/>
      </c>
      <c r="I113" s="75" t="str">
        <f t="shared" si="3"/>
        <v/>
      </c>
      <c r="J113" s="75">
        <f>IFERROR(VLOOKUP(CONCATENATE(Draw!N113,C113),Enter!T:W,4,FALSE),"")</f>
        <v>0</v>
      </c>
      <c r="K113" s="82" t="str">
        <f t="shared" si="23"/>
        <v/>
      </c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</row>
    <row r="114" spans="1:35" ht="15.75" customHeight="1">
      <c r="A114" s="47" t="str">
        <f>IF(B114="","",Draw!L114)</f>
        <v/>
      </c>
      <c r="B114" s="73" t="str">
        <f>IFERROR(Draw!M114,"")</f>
        <v/>
      </c>
      <c r="C114" s="97" t="str">
        <f>IFERROR(Draw!O114,"")</f>
        <v/>
      </c>
      <c r="D114" s="299"/>
      <c r="E114" s="92" t="str">
        <f t="shared" si="0"/>
        <v/>
      </c>
      <c r="F114" s="93" t="str">
        <f t="shared" si="1"/>
        <v/>
      </c>
      <c r="G114" s="72">
        <v>1.13E-6</v>
      </c>
      <c r="H114" s="75" t="str">
        <f t="shared" si="2"/>
        <v/>
      </c>
      <c r="I114" s="75" t="str">
        <f t="shared" si="3"/>
        <v/>
      </c>
      <c r="J114" s="75">
        <f>IFERROR(VLOOKUP(CONCATENATE(Draw!N114,C114),Enter!T:W,4,FALSE),"")</f>
        <v>0</v>
      </c>
      <c r="K114" s="82" t="str">
        <f t="shared" si="23"/>
        <v/>
      </c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</row>
    <row r="115" spans="1:35" ht="15.75" customHeight="1">
      <c r="A115" s="47" t="str">
        <f>IF(B115="","",Draw!L115)</f>
        <v/>
      </c>
      <c r="B115" s="73" t="str">
        <f>IFERROR(Draw!M115,"")</f>
        <v/>
      </c>
      <c r="C115" s="97" t="str">
        <f>IFERROR(Draw!O115,"")</f>
        <v/>
      </c>
      <c r="D115" s="295"/>
      <c r="E115" s="92" t="str">
        <f t="shared" si="0"/>
        <v/>
      </c>
      <c r="F115" s="93" t="str">
        <f t="shared" si="1"/>
        <v/>
      </c>
      <c r="G115" s="72">
        <v>1.1400000000000001E-6</v>
      </c>
      <c r="H115" s="75" t="str">
        <f t="shared" si="2"/>
        <v/>
      </c>
      <c r="I115" s="75" t="str">
        <f t="shared" si="3"/>
        <v/>
      </c>
      <c r="J115" s="75">
        <f>IFERROR(VLOOKUP(CONCATENATE(Draw!N115,C115),Enter!T:W,4,FALSE),"")</f>
        <v>0</v>
      </c>
      <c r="K115" s="8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</row>
    <row r="116" spans="1:35" ht="15.75" customHeight="1">
      <c r="A116" s="47" t="str">
        <f>IF(B116="","",Draw!L116)</f>
        <v/>
      </c>
      <c r="B116" s="73" t="str">
        <f>IFERROR(Draw!M116,"")</f>
        <v/>
      </c>
      <c r="C116" s="97" t="str">
        <f>IFERROR(Draw!O116,"")</f>
        <v/>
      </c>
      <c r="D116" s="299"/>
      <c r="E116" s="92" t="str">
        <f t="shared" si="0"/>
        <v/>
      </c>
      <c r="F116" s="93" t="str">
        <f t="shared" si="1"/>
        <v/>
      </c>
      <c r="G116" s="72">
        <v>1.15E-6</v>
      </c>
      <c r="H116" s="75" t="str">
        <f t="shared" si="2"/>
        <v/>
      </c>
      <c r="I116" s="75" t="str">
        <f t="shared" si="3"/>
        <v/>
      </c>
      <c r="J116" s="75">
        <f>IFERROR(VLOOKUP(CONCATENATE(Draw!N116,C116),Enter!T:W,4,FALSE),"")</f>
        <v>0</v>
      </c>
      <c r="K116" s="82" t="str">
        <f t="shared" ref="K116:K120" si="24">IF(OR(AND(D116&gt;1,D116&lt;1050),D116="nt",D116="",D116="scratch"),"","Not a valid input")</f>
        <v/>
      </c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</row>
    <row r="117" spans="1:35" ht="15.75" customHeight="1">
      <c r="A117" s="47" t="str">
        <f>IF(B117="","",Draw!L117)</f>
        <v/>
      </c>
      <c r="B117" s="73" t="str">
        <f>IFERROR(Draw!M117,"")</f>
        <v/>
      </c>
      <c r="C117" s="97" t="str">
        <f>IFERROR(Draw!O117,"")</f>
        <v/>
      </c>
      <c r="D117" s="295"/>
      <c r="E117" s="92" t="str">
        <f t="shared" si="0"/>
        <v/>
      </c>
      <c r="F117" s="93" t="str">
        <f t="shared" si="1"/>
        <v/>
      </c>
      <c r="G117" s="72">
        <v>1.1599999999999999E-6</v>
      </c>
      <c r="H117" s="75" t="str">
        <f t="shared" si="2"/>
        <v/>
      </c>
      <c r="I117" s="75" t="str">
        <f t="shared" si="3"/>
        <v/>
      </c>
      <c r="J117" s="75">
        <f>IFERROR(VLOOKUP(CONCATENATE(Draw!N117,C117),Enter!T:W,4,FALSE),"")</f>
        <v>0</v>
      </c>
      <c r="K117" s="82" t="str">
        <f t="shared" si="24"/>
        <v/>
      </c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</row>
    <row r="118" spans="1:35" ht="15.75" customHeight="1">
      <c r="A118" s="47" t="str">
        <f>IF(B118="","",Draw!L118)</f>
        <v/>
      </c>
      <c r="B118" s="73" t="str">
        <f>IFERROR(Draw!M118,"")</f>
        <v/>
      </c>
      <c r="C118" s="97" t="str">
        <f>IFERROR(Draw!O118,"")</f>
        <v/>
      </c>
      <c r="D118" s="299"/>
      <c r="E118" s="92" t="str">
        <f t="shared" si="0"/>
        <v/>
      </c>
      <c r="F118" s="93" t="str">
        <f t="shared" si="1"/>
        <v/>
      </c>
      <c r="G118" s="72">
        <v>1.17E-6</v>
      </c>
      <c r="H118" s="75" t="str">
        <f t="shared" si="2"/>
        <v/>
      </c>
      <c r="I118" s="75" t="str">
        <f t="shared" si="3"/>
        <v/>
      </c>
      <c r="J118" s="75">
        <f>IFERROR(VLOOKUP(CONCATENATE(Draw!N118,C118),Enter!T:W,4,FALSE),"")</f>
        <v>0</v>
      </c>
      <c r="K118" s="82" t="str">
        <f t="shared" si="24"/>
        <v/>
      </c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</row>
    <row r="119" spans="1:35" ht="15.75" customHeight="1">
      <c r="A119" s="47" t="str">
        <f>IF(B119="","",Draw!L119)</f>
        <v/>
      </c>
      <c r="B119" s="73" t="str">
        <f>IFERROR(Draw!M119,"")</f>
        <v/>
      </c>
      <c r="C119" s="97" t="str">
        <f>IFERROR(Draw!O119,"")</f>
        <v/>
      </c>
      <c r="D119" s="295"/>
      <c r="E119" s="92" t="str">
        <f t="shared" si="0"/>
        <v/>
      </c>
      <c r="F119" s="93" t="str">
        <f t="shared" si="1"/>
        <v/>
      </c>
      <c r="G119" s="72">
        <v>1.1799999999999999E-6</v>
      </c>
      <c r="H119" s="75" t="str">
        <f t="shared" si="2"/>
        <v/>
      </c>
      <c r="I119" s="75" t="str">
        <f t="shared" si="3"/>
        <v/>
      </c>
      <c r="J119" s="75">
        <f>IFERROR(VLOOKUP(CONCATENATE(Draw!N119,C119),Enter!T:W,4,FALSE),"")</f>
        <v>0</v>
      </c>
      <c r="K119" s="82" t="str">
        <f t="shared" si="24"/>
        <v/>
      </c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</row>
    <row r="120" spans="1:35" ht="15.75" customHeight="1">
      <c r="A120" s="47" t="str">
        <f>IF(B120="","",Draw!L120)</f>
        <v/>
      </c>
      <c r="B120" s="73" t="str">
        <f>IFERROR(Draw!M120,"")</f>
        <v/>
      </c>
      <c r="C120" s="97" t="str">
        <f>IFERROR(Draw!O120,"")</f>
        <v/>
      </c>
      <c r="D120" s="299"/>
      <c r="E120" s="92" t="str">
        <f t="shared" si="0"/>
        <v/>
      </c>
      <c r="F120" s="93" t="str">
        <f t="shared" si="1"/>
        <v/>
      </c>
      <c r="G120" s="72">
        <v>1.19E-6</v>
      </c>
      <c r="H120" s="75" t="str">
        <f t="shared" si="2"/>
        <v/>
      </c>
      <c r="I120" s="75" t="str">
        <f t="shared" si="3"/>
        <v/>
      </c>
      <c r="J120" s="75">
        <f>IFERROR(VLOOKUP(CONCATENATE(Draw!N120,C120),Enter!T:W,4,FALSE),"")</f>
        <v>0</v>
      </c>
      <c r="K120" s="82" t="str">
        <f t="shared" si="24"/>
        <v/>
      </c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</row>
    <row r="121" spans="1:35" ht="15.75" customHeight="1">
      <c r="A121" s="47" t="str">
        <f>IF(B121="","",Draw!L121)</f>
        <v/>
      </c>
      <c r="B121" s="73" t="str">
        <f>IFERROR(Draw!M121,"")</f>
        <v/>
      </c>
      <c r="C121" s="97" t="str">
        <f>IFERROR(Draw!O121,"")</f>
        <v/>
      </c>
      <c r="D121" s="296"/>
      <c r="E121" s="92" t="str">
        <f t="shared" si="0"/>
        <v/>
      </c>
      <c r="F121" s="93" t="str">
        <f t="shared" si="1"/>
        <v/>
      </c>
      <c r="G121" s="72">
        <v>1.1999999999999999E-6</v>
      </c>
      <c r="H121" s="75" t="str">
        <f t="shared" si="2"/>
        <v/>
      </c>
      <c r="I121" s="75" t="str">
        <f t="shared" si="3"/>
        <v/>
      </c>
      <c r="J121" s="75">
        <f>IFERROR(VLOOKUP(CONCATENATE(Draw!N121,C121),Enter!T:W,4,FALSE),"")</f>
        <v>0</v>
      </c>
      <c r="K121" s="8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</row>
    <row r="122" spans="1:35" ht="15.75" customHeight="1">
      <c r="A122" s="47" t="str">
        <f>IF(B122="","",Draw!L122)</f>
        <v/>
      </c>
      <c r="B122" s="73" t="str">
        <f>IFERROR(Draw!M122,"")</f>
        <v/>
      </c>
      <c r="C122" s="97" t="str">
        <f>IFERROR(Draw!O122,"")</f>
        <v/>
      </c>
      <c r="D122" s="340"/>
      <c r="E122" s="92" t="str">
        <f t="shared" si="0"/>
        <v/>
      </c>
      <c r="F122" s="93" t="str">
        <f t="shared" si="1"/>
        <v/>
      </c>
      <c r="G122" s="72">
        <v>1.2100000000000001E-6</v>
      </c>
      <c r="H122" s="75" t="str">
        <f t="shared" si="2"/>
        <v/>
      </c>
      <c r="I122" s="75" t="str">
        <f t="shared" si="3"/>
        <v/>
      </c>
      <c r="J122" s="75">
        <f>IFERROR(VLOOKUP(CONCATENATE(Draw!N122,C122),Enter!T:W,4,FALSE),"")</f>
        <v>0</v>
      </c>
      <c r="K122" s="82" t="str">
        <f t="shared" ref="K122:K126" si="25">IF(OR(AND(D122&gt;1,D122&lt;1050),D122="nt",D122="",D122="scratch"),"","Not a valid input")</f>
        <v/>
      </c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</row>
    <row r="123" spans="1:35" ht="15.75" customHeight="1">
      <c r="A123" s="47" t="str">
        <f>IF(B123="","",Draw!L123)</f>
        <v/>
      </c>
      <c r="B123" s="73" t="str">
        <f>IFERROR(Draw!M123,"")</f>
        <v/>
      </c>
      <c r="C123" s="97" t="str">
        <f>IFERROR(Draw!O123,"")</f>
        <v/>
      </c>
      <c r="D123" s="298"/>
      <c r="E123" s="92" t="str">
        <f t="shared" si="0"/>
        <v/>
      </c>
      <c r="F123" s="93" t="str">
        <f t="shared" si="1"/>
        <v/>
      </c>
      <c r="G123" s="72">
        <v>1.22E-6</v>
      </c>
      <c r="H123" s="75" t="str">
        <f t="shared" si="2"/>
        <v/>
      </c>
      <c r="I123" s="75" t="str">
        <f t="shared" si="3"/>
        <v/>
      </c>
      <c r="J123" s="75">
        <f>IFERROR(VLOOKUP(CONCATENATE(Draw!N123,C123),Enter!T:W,4,FALSE),"")</f>
        <v>0</v>
      </c>
      <c r="K123" s="82" t="str">
        <f t="shared" si="25"/>
        <v/>
      </c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</row>
    <row r="124" spans="1:35" ht="15.75" customHeight="1">
      <c r="A124" s="47" t="str">
        <f>IF(B124="","",Draw!L124)</f>
        <v/>
      </c>
      <c r="B124" s="73" t="str">
        <f>IFERROR(Draw!M124,"")</f>
        <v/>
      </c>
      <c r="C124" s="97" t="str">
        <f>IFERROR(Draw!O124,"")</f>
        <v/>
      </c>
      <c r="D124" s="295"/>
      <c r="E124" s="92" t="str">
        <f t="shared" si="0"/>
        <v/>
      </c>
      <c r="F124" s="93" t="str">
        <f t="shared" si="1"/>
        <v/>
      </c>
      <c r="G124" s="72">
        <v>1.2300000000000001E-6</v>
      </c>
      <c r="H124" s="75" t="str">
        <f t="shared" si="2"/>
        <v/>
      </c>
      <c r="I124" s="75" t="str">
        <f t="shared" si="3"/>
        <v/>
      </c>
      <c r="J124" s="75">
        <f>IFERROR(VLOOKUP(CONCATENATE(Draw!N124,C124),Enter!T:W,4,FALSE),"")</f>
        <v>0</v>
      </c>
      <c r="K124" s="82" t="str">
        <f t="shared" si="25"/>
        <v/>
      </c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</row>
    <row r="125" spans="1:35" ht="15.75" customHeight="1">
      <c r="A125" s="47" t="str">
        <f>IF(B125="","",Draw!L125)</f>
        <v/>
      </c>
      <c r="B125" s="73" t="str">
        <f>IFERROR(Draw!M125,"")</f>
        <v/>
      </c>
      <c r="C125" s="97" t="str">
        <f>IFERROR(Draw!O125,"")</f>
        <v/>
      </c>
      <c r="D125" s="299"/>
      <c r="E125" s="92" t="str">
        <f t="shared" si="0"/>
        <v/>
      </c>
      <c r="F125" s="93" t="str">
        <f t="shared" si="1"/>
        <v/>
      </c>
      <c r="G125" s="72">
        <v>1.24E-6</v>
      </c>
      <c r="H125" s="75" t="str">
        <f t="shared" si="2"/>
        <v/>
      </c>
      <c r="I125" s="75" t="str">
        <f t="shared" si="3"/>
        <v/>
      </c>
      <c r="J125" s="75">
        <f>IFERROR(VLOOKUP(CONCATENATE(Draw!N125,C125),Enter!T:W,4,FALSE),"")</f>
        <v>0</v>
      </c>
      <c r="K125" s="82" t="str">
        <f t="shared" si="25"/>
        <v/>
      </c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</row>
    <row r="126" spans="1:35" ht="15.75" customHeight="1">
      <c r="A126" s="47" t="str">
        <f>IF(B126="","",Draw!L126)</f>
        <v/>
      </c>
      <c r="B126" s="73" t="str">
        <f>IFERROR(Draw!M126,"")</f>
        <v/>
      </c>
      <c r="C126" s="97" t="str">
        <f>IFERROR(Draw!O126,"")</f>
        <v/>
      </c>
      <c r="D126" s="295"/>
      <c r="E126" s="92" t="str">
        <f t="shared" si="0"/>
        <v/>
      </c>
      <c r="F126" s="93" t="str">
        <f t="shared" si="1"/>
        <v/>
      </c>
      <c r="G126" s="72">
        <v>1.2500000000000001E-6</v>
      </c>
      <c r="H126" s="75" t="str">
        <f t="shared" si="2"/>
        <v/>
      </c>
      <c r="I126" s="75" t="str">
        <f t="shared" si="3"/>
        <v/>
      </c>
      <c r="J126" s="75">
        <f>IFERROR(VLOOKUP(CONCATENATE(Draw!N126,C126),Enter!T:W,4,FALSE),"")</f>
        <v>0</v>
      </c>
      <c r="K126" s="82" t="str">
        <f t="shared" si="25"/>
        <v/>
      </c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</row>
    <row r="127" spans="1:35" ht="15.75" customHeight="1">
      <c r="A127" s="47" t="str">
        <f>IF(B127="","",Draw!L127)</f>
        <v/>
      </c>
      <c r="B127" s="73" t="str">
        <f>IFERROR(Draw!M127,"")</f>
        <v/>
      </c>
      <c r="C127" s="97" t="str">
        <f>IFERROR(Draw!O127,"")</f>
        <v/>
      </c>
      <c r="D127" s="299"/>
      <c r="E127" s="92" t="str">
        <f t="shared" si="0"/>
        <v/>
      </c>
      <c r="F127" s="93" t="str">
        <f t="shared" si="1"/>
        <v/>
      </c>
      <c r="G127" s="72">
        <v>1.26E-6</v>
      </c>
      <c r="H127" s="75" t="str">
        <f t="shared" si="2"/>
        <v/>
      </c>
      <c r="I127" s="75" t="str">
        <f t="shared" si="3"/>
        <v/>
      </c>
      <c r="J127" s="75">
        <f>IFERROR(VLOOKUP(CONCATENATE(Draw!N127,C127),Enter!T:W,4,FALSE),"")</f>
        <v>0</v>
      </c>
      <c r="K127" s="8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</row>
    <row r="128" spans="1:35" ht="15.75" customHeight="1">
      <c r="A128" s="47" t="str">
        <f>IF(B128="","",Draw!L128)</f>
        <v/>
      </c>
      <c r="B128" s="73" t="str">
        <f>IFERROR(Draw!M128,"")</f>
        <v/>
      </c>
      <c r="C128" s="97" t="str">
        <f>IFERROR(Draw!O128,"")</f>
        <v/>
      </c>
      <c r="D128" s="295"/>
      <c r="E128" s="92" t="str">
        <f t="shared" si="0"/>
        <v/>
      </c>
      <c r="F128" s="93" t="str">
        <f t="shared" si="1"/>
        <v/>
      </c>
      <c r="G128" s="72">
        <v>1.2699999999999999E-6</v>
      </c>
      <c r="H128" s="75" t="str">
        <f t="shared" si="2"/>
        <v/>
      </c>
      <c r="I128" s="75" t="str">
        <f t="shared" si="3"/>
        <v/>
      </c>
      <c r="J128" s="75">
        <f>IFERROR(VLOOKUP(CONCATENATE(Draw!N128,C128),Enter!T:W,4,FALSE),"")</f>
        <v>0</v>
      </c>
      <c r="K128" s="82" t="str">
        <f t="shared" ref="K128:K132" si="26">IF(OR(AND(D128&gt;1,D128&lt;1050),D128="nt",D128="",D128="scratch"),"","Not a valid input")</f>
        <v/>
      </c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</row>
    <row r="129" spans="1:35" ht="15.75" customHeight="1">
      <c r="A129" s="47" t="str">
        <f>IF(B129="","",Draw!L129)</f>
        <v/>
      </c>
      <c r="B129" s="73" t="str">
        <f>IFERROR(Draw!M129,"")</f>
        <v/>
      </c>
      <c r="C129" s="97" t="str">
        <f>IFERROR(Draw!O129,"")</f>
        <v/>
      </c>
      <c r="D129" s="299"/>
      <c r="E129" s="92" t="str">
        <f t="shared" si="0"/>
        <v/>
      </c>
      <c r="F129" s="93" t="str">
        <f t="shared" si="1"/>
        <v/>
      </c>
      <c r="G129" s="72">
        <v>1.28E-6</v>
      </c>
      <c r="H129" s="75" t="str">
        <f t="shared" si="2"/>
        <v/>
      </c>
      <c r="I129" s="75" t="str">
        <f t="shared" si="3"/>
        <v/>
      </c>
      <c r="J129" s="75">
        <f>IFERROR(VLOOKUP(CONCATENATE(Draw!N129,C129),Enter!T:W,4,FALSE),"")</f>
        <v>0</v>
      </c>
      <c r="K129" s="82" t="str">
        <f t="shared" si="26"/>
        <v/>
      </c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</row>
    <row r="130" spans="1:35" ht="15.75" customHeight="1">
      <c r="A130" s="47" t="str">
        <f>IF(B130="","",Draw!L130)</f>
        <v/>
      </c>
      <c r="B130" s="73" t="str">
        <f>IFERROR(Draw!M130,"")</f>
        <v/>
      </c>
      <c r="C130" s="97" t="str">
        <f>IFERROR(Draw!O130,"")</f>
        <v/>
      </c>
      <c r="D130" s="295"/>
      <c r="E130" s="92" t="str">
        <f t="shared" si="0"/>
        <v/>
      </c>
      <c r="F130" s="93" t="str">
        <f t="shared" si="1"/>
        <v/>
      </c>
      <c r="G130" s="72">
        <v>1.2899999999999999E-6</v>
      </c>
      <c r="H130" s="75" t="str">
        <f t="shared" si="2"/>
        <v/>
      </c>
      <c r="I130" s="75" t="str">
        <f t="shared" si="3"/>
        <v/>
      </c>
      <c r="J130" s="75">
        <f>IFERROR(VLOOKUP(CONCATENATE(Draw!N130,C130),Enter!T:W,4,FALSE),"")</f>
        <v>0</v>
      </c>
      <c r="K130" s="82" t="str">
        <f t="shared" si="26"/>
        <v/>
      </c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</row>
    <row r="131" spans="1:35" ht="15.75" customHeight="1">
      <c r="A131" s="47" t="str">
        <f>IF(B131="","",Draw!L131)</f>
        <v/>
      </c>
      <c r="B131" s="73" t="str">
        <f>IFERROR(Draw!M131,"")</f>
        <v/>
      </c>
      <c r="C131" s="97" t="str">
        <f>IFERROR(Draw!O131,"")</f>
        <v/>
      </c>
      <c r="D131" s="299"/>
      <c r="E131" s="92" t="str">
        <f t="shared" si="0"/>
        <v/>
      </c>
      <c r="F131" s="93" t="str">
        <f t="shared" si="1"/>
        <v/>
      </c>
      <c r="G131" s="72">
        <v>1.3E-6</v>
      </c>
      <c r="H131" s="75" t="str">
        <f t="shared" si="2"/>
        <v/>
      </c>
      <c r="I131" s="75" t="str">
        <f t="shared" si="3"/>
        <v/>
      </c>
      <c r="J131" s="75">
        <f>IFERROR(VLOOKUP(CONCATENATE(Draw!N131,C131),Enter!T:W,4,FALSE),"")</f>
        <v>0</v>
      </c>
      <c r="K131" s="82" t="str">
        <f t="shared" si="26"/>
        <v/>
      </c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</row>
    <row r="132" spans="1:35" ht="15.75" customHeight="1">
      <c r="A132" s="47" t="str">
        <f>IF(B132="","",Draw!L132)</f>
        <v/>
      </c>
      <c r="B132" s="73" t="str">
        <f>IFERROR(Draw!M132,"")</f>
        <v/>
      </c>
      <c r="C132" s="97" t="str">
        <f>IFERROR(Draw!O132,"")</f>
        <v/>
      </c>
      <c r="D132" s="296"/>
      <c r="E132" s="92" t="str">
        <f t="shared" si="0"/>
        <v/>
      </c>
      <c r="F132" s="93" t="str">
        <f t="shared" si="1"/>
        <v/>
      </c>
      <c r="G132" s="72">
        <v>1.31E-6</v>
      </c>
      <c r="H132" s="75" t="str">
        <f t="shared" si="2"/>
        <v/>
      </c>
      <c r="I132" s="75" t="str">
        <f t="shared" si="3"/>
        <v/>
      </c>
      <c r="J132" s="75">
        <f>IFERROR(VLOOKUP(CONCATENATE(Draw!N132,C132),Enter!T:W,4,FALSE),"")</f>
        <v>0</v>
      </c>
      <c r="K132" s="82" t="str">
        <f t="shared" si="26"/>
        <v/>
      </c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</row>
    <row r="133" spans="1:35" ht="15.75" customHeight="1">
      <c r="A133" s="47" t="str">
        <f>IF(B133="","",Draw!L133)</f>
        <v/>
      </c>
      <c r="B133" s="73" t="str">
        <f>IFERROR(Draw!M133,"")</f>
        <v/>
      </c>
      <c r="C133" s="97" t="str">
        <f>IFERROR(Draw!O133,"")</f>
        <v/>
      </c>
      <c r="D133" s="340"/>
      <c r="E133" s="92" t="str">
        <f t="shared" si="0"/>
        <v/>
      </c>
      <c r="F133" s="93" t="str">
        <f t="shared" si="1"/>
        <v/>
      </c>
      <c r="G133" s="72">
        <v>1.3200000000000001E-6</v>
      </c>
      <c r="H133" s="75" t="str">
        <f t="shared" si="2"/>
        <v/>
      </c>
      <c r="I133" s="75" t="str">
        <f t="shared" si="3"/>
        <v/>
      </c>
      <c r="J133" s="75">
        <f>IFERROR(VLOOKUP(CONCATENATE(Draw!N133,C133),Enter!T:W,4,FALSE),"")</f>
        <v>0</v>
      </c>
      <c r="K133" s="8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</row>
    <row r="134" spans="1:35" ht="15.75" customHeight="1">
      <c r="A134" s="47" t="str">
        <f>IF(B134="","",Draw!L134)</f>
        <v/>
      </c>
      <c r="B134" s="73" t="str">
        <f>IFERROR(Draw!M134,"")</f>
        <v/>
      </c>
      <c r="C134" s="97" t="str">
        <f>IFERROR(Draw!O134,"")</f>
        <v/>
      </c>
      <c r="D134" s="298"/>
      <c r="E134" s="92" t="str">
        <f t="shared" si="0"/>
        <v/>
      </c>
      <c r="F134" s="93" t="str">
        <f t="shared" si="1"/>
        <v/>
      </c>
      <c r="G134" s="72">
        <v>1.33E-6</v>
      </c>
      <c r="H134" s="75" t="str">
        <f t="shared" si="2"/>
        <v/>
      </c>
      <c r="I134" s="75" t="str">
        <f t="shared" si="3"/>
        <v/>
      </c>
      <c r="J134" s="75">
        <f>IFERROR(VLOOKUP(CONCATENATE(Draw!N134,C134),Enter!T:W,4,FALSE),"")</f>
        <v>0</v>
      </c>
      <c r="K134" s="82" t="str">
        <f t="shared" ref="K134:K138" si="27">IF(OR(AND(D134&gt;1,D134&lt;1050),D134="nt",D134="",D134="scratch"),"","Not a valid input")</f>
        <v/>
      </c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</row>
    <row r="135" spans="1:35" ht="15.75" customHeight="1">
      <c r="A135" s="47" t="str">
        <f>IF(B135="","",Draw!L135)</f>
        <v/>
      </c>
      <c r="B135" s="73" t="str">
        <f>IFERROR(Draw!M135,"")</f>
        <v/>
      </c>
      <c r="C135" s="97" t="str">
        <f>IFERROR(Draw!O135,"")</f>
        <v/>
      </c>
      <c r="D135" s="295"/>
      <c r="E135" s="92" t="str">
        <f t="shared" si="0"/>
        <v/>
      </c>
      <c r="F135" s="93" t="str">
        <f t="shared" si="1"/>
        <v/>
      </c>
      <c r="G135" s="72">
        <v>1.3400000000000001E-6</v>
      </c>
      <c r="H135" s="75" t="str">
        <f t="shared" si="2"/>
        <v/>
      </c>
      <c r="I135" s="75" t="str">
        <f t="shared" si="3"/>
        <v/>
      </c>
      <c r="J135" s="75">
        <f>IFERROR(VLOOKUP(CONCATENATE(Draw!N135,C135),Enter!T:W,4,FALSE),"")</f>
        <v>0</v>
      </c>
      <c r="K135" s="82" t="str">
        <f t="shared" si="27"/>
        <v/>
      </c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</row>
    <row r="136" spans="1:35" ht="15.75" customHeight="1">
      <c r="A136" s="47" t="str">
        <f>IF(B136="","",Draw!L136)</f>
        <v/>
      </c>
      <c r="B136" s="73" t="str">
        <f>IFERROR(Draw!M136,"")</f>
        <v/>
      </c>
      <c r="C136" s="97" t="str">
        <f>IFERROR(Draw!O136,"")</f>
        <v/>
      </c>
      <c r="D136" s="299"/>
      <c r="E136" s="92" t="str">
        <f t="shared" si="0"/>
        <v/>
      </c>
      <c r="F136" s="93" t="str">
        <f t="shared" si="1"/>
        <v/>
      </c>
      <c r="G136" s="72">
        <v>1.35E-6</v>
      </c>
      <c r="H136" s="75" t="str">
        <f t="shared" si="2"/>
        <v/>
      </c>
      <c r="I136" s="75" t="str">
        <f t="shared" si="3"/>
        <v/>
      </c>
      <c r="J136" s="75">
        <f>IFERROR(VLOOKUP(CONCATENATE(Draw!N136,C136),Enter!T:W,4,FALSE),"")</f>
        <v>0</v>
      </c>
      <c r="K136" s="82" t="str">
        <f t="shared" si="27"/>
        <v/>
      </c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</row>
    <row r="137" spans="1:35" ht="15.75" customHeight="1">
      <c r="A137" s="47" t="str">
        <f>IF(B137="","",Draw!L137)</f>
        <v/>
      </c>
      <c r="B137" s="73" t="str">
        <f>IFERROR(Draw!M137,"")</f>
        <v/>
      </c>
      <c r="C137" s="97" t="str">
        <f>IFERROR(Draw!O137,"")</f>
        <v/>
      </c>
      <c r="D137" s="295"/>
      <c r="E137" s="92" t="str">
        <f t="shared" si="0"/>
        <v/>
      </c>
      <c r="F137" s="93" t="str">
        <f t="shared" si="1"/>
        <v/>
      </c>
      <c r="G137" s="72">
        <v>1.3599999999999999E-6</v>
      </c>
      <c r="H137" s="75" t="str">
        <f t="shared" si="2"/>
        <v/>
      </c>
      <c r="I137" s="75" t="str">
        <f t="shared" si="3"/>
        <v/>
      </c>
      <c r="J137" s="75">
        <f>IFERROR(VLOOKUP(CONCATENATE(Draw!N137,C137),Enter!T:W,4,FALSE),"")</f>
        <v>0</v>
      </c>
      <c r="K137" s="82" t="str">
        <f t="shared" si="27"/>
        <v/>
      </c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</row>
    <row r="138" spans="1:35" ht="15.75" customHeight="1">
      <c r="A138" s="47" t="str">
        <f>IF(B138="","",Draw!L138)</f>
        <v/>
      </c>
      <c r="B138" s="73" t="str">
        <f>IFERROR(Draw!M138,"")</f>
        <v/>
      </c>
      <c r="C138" s="97" t="str">
        <f>IFERROR(Draw!O138,"")</f>
        <v/>
      </c>
      <c r="D138" s="299"/>
      <c r="E138" s="92" t="str">
        <f t="shared" si="0"/>
        <v/>
      </c>
      <c r="F138" s="93" t="str">
        <f t="shared" si="1"/>
        <v/>
      </c>
      <c r="G138" s="72">
        <v>1.37E-6</v>
      </c>
      <c r="H138" s="75" t="str">
        <f t="shared" si="2"/>
        <v/>
      </c>
      <c r="I138" s="75" t="str">
        <f t="shared" si="3"/>
        <v/>
      </c>
      <c r="J138" s="75">
        <f>IFERROR(VLOOKUP(CONCATENATE(Draw!N138,C138),Enter!T:W,4,FALSE),"")</f>
        <v>0</v>
      </c>
      <c r="K138" s="82" t="str">
        <f t="shared" si="27"/>
        <v/>
      </c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</row>
    <row r="139" spans="1:35" ht="15.75" customHeight="1">
      <c r="A139" s="47" t="str">
        <f>IF(B139="","",Draw!L139)</f>
        <v/>
      </c>
      <c r="B139" s="73" t="str">
        <f>IFERROR(Draw!M139,"")</f>
        <v/>
      </c>
      <c r="C139" s="97" t="str">
        <f>IFERROR(Draw!O139,"")</f>
        <v/>
      </c>
      <c r="D139" s="295"/>
      <c r="E139" s="92" t="str">
        <f t="shared" si="0"/>
        <v/>
      </c>
      <c r="F139" s="93" t="str">
        <f t="shared" si="1"/>
        <v/>
      </c>
      <c r="G139" s="72">
        <v>1.3799999999999999E-6</v>
      </c>
      <c r="H139" s="75" t="str">
        <f t="shared" si="2"/>
        <v/>
      </c>
      <c r="I139" s="75" t="str">
        <f t="shared" si="3"/>
        <v/>
      </c>
      <c r="J139" s="75">
        <f>IFERROR(VLOOKUP(CONCATENATE(Draw!N139,C139),Enter!T:W,4,FALSE),"")</f>
        <v>0</v>
      </c>
      <c r="K139" s="8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</row>
    <row r="140" spans="1:35" ht="15.75" customHeight="1">
      <c r="A140" s="47" t="str">
        <f>IF(B140="","",Draw!L140)</f>
        <v/>
      </c>
      <c r="B140" s="73" t="str">
        <f>IFERROR(Draw!M140,"")</f>
        <v/>
      </c>
      <c r="C140" s="97" t="str">
        <f>IFERROR(Draw!O140,"")</f>
        <v/>
      </c>
      <c r="D140" s="299"/>
      <c r="E140" s="92" t="str">
        <f t="shared" si="0"/>
        <v/>
      </c>
      <c r="F140" s="93" t="str">
        <f t="shared" si="1"/>
        <v/>
      </c>
      <c r="G140" s="72">
        <v>1.39E-6</v>
      </c>
      <c r="H140" s="75" t="str">
        <f t="shared" si="2"/>
        <v/>
      </c>
      <c r="I140" s="75" t="str">
        <f t="shared" si="3"/>
        <v/>
      </c>
      <c r="J140" s="75">
        <f>IFERROR(VLOOKUP(CONCATENATE(Draw!N140,C140),Enter!T:W,4,FALSE),"")</f>
        <v>0</v>
      </c>
      <c r="K140" s="82" t="str">
        <f t="shared" ref="K140:K144" si="28">IF(OR(AND(D140&gt;1,D140&lt;1050),D140="nt",D140="",D140="scratch"),"","Not a valid input")</f>
        <v/>
      </c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</row>
    <row r="141" spans="1:35" ht="15.75" customHeight="1">
      <c r="A141" s="47" t="str">
        <f>IF(B141="","",Draw!L141)</f>
        <v/>
      </c>
      <c r="B141" s="73" t="str">
        <f>IFERROR(Draw!M141,"")</f>
        <v/>
      </c>
      <c r="C141" s="97" t="str">
        <f>IFERROR(Draw!O141,"")</f>
        <v/>
      </c>
      <c r="D141" s="295"/>
      <c r="E141" s="92" t="str">
        <f t="shared" si="0"/>
        <v/>
      </c>
      <c r="F141" s="93" t="str">
        <f t="shared" si="1"/>
        <v/>
      </c>
      <c r="G141" s="72">
        <v>1.3999999999999999E-6</v>
      </c>
      <c r="H141" s="75" t="str">
        <f t="shared" si="2"/>
        <v/>
      </c>
      <c r="I141" s="75" t="str">
        <f t="shared" si="3"/>
        <v/>
      </c>
      <c r="J141" s="75">
        <f>IFERROR(VLOOKUP(CONCATENATE(Draw!N141,C141),Enter!T:W,4,FALSE),"")</f>
        <v>0</v>
      </c>
      <c r="K141" s="82" t="str">
        <f t="shared" si="28"/>
        <v/>
      </c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</row>
    <row r="142" spans="1:35" ht="15.75" customHeight="1">
      <c r="A142" s="47" t="str">
        <f>IF(B142="","",Draw!L142)</f>
        <v/>
      </c>
      <c r="B142" s="73" t="str">
        <f>IFERROR(Draw!M142,"")</f>
        <v/>
      </c>
      <c r="C142" s="97" t="str">
        <f>IFERROR(Draw!O142,"")</f>
        <v/>
      </c>
      <c r="D142" s="299"/>
      <c r="E142" s="92" t="str">
        <f t="shared" si="0"/>
        <v/>
      </c>
      <c r="F142" s="93" t="str">
        <f t="shared" si="1"/>
        <v/>
      </c>
      <c r="G142" s="72">
        <v>1.4100000000000001E-6</v>
      </c>
      <c r="H142" s="75" t="str">
        <f t="shared" si="2"/>
        <v/>
      </c>
      <c r="I142" s="75" t="str">
        <f t="shared" si="3"/>
        <v/>
      </c>
      <c r="J142" s="75">
        <f>IFERROR(VLOOKUP(CONCATENATE(Draw!N142,C142),Enter!T:W,4,FALSE),"")</f>
        <v>0</v>
      </c>
      <c r="K142" s="82" t="str">
        <f t="shared" si="28"/>
        <v/>
      </c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</row>
    <row r="143" spans="1:35" ht="15.75" customHeight="1">
      <c r="A143" s="47" t="str">
        <f>IF(B143="","",Draw!L143)</f>
        <v/>
      </c>
      <c r="B143" s="73" t="str">
        <f>IFERROR(Draw!M143,"")</f>
        <v/>
      </c>
      <c r="C143" s="97" t="str">
        <f>IFERROR(Draw!O143,"")</f>
        <v/>
      </c>
      <c r="D143" s="296"/>
      <c r="E143" s="92" t="str">
        <f t="shared" si="0"/>
        <v/>
      </c>
      <c r="F143" s="93" t="str">
        <f t="shared" si="1"/>
        <v/>
      </c>
      <c r="G143" s="72">
        <v>1.42E-6</v>
      </c>
      <c r="H143" s="75" t="str">
        <f t="shared" si="2"/>
        <v/>
      </c>
      <c r="I143" s="75" t="str">
        <f t="shared" si="3"/>
        <v/>
      </c>
      <c r="J143" s="75">
        <f>IFERROR(VLOOKUP(CONCATENATE(Draw!N143,C143),Enter!T:W,4,FALSE),"")</f>
        <v>0</v>
      </c>
      <c r="K143" s="82" t="str">
        <f t="shared" si="28"/>
        <v/>
      </c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</row>
    <row r="144" spans="1:35" ht="15.75" customHeight="1">
      <c r="A144" s="47" t="str">
        <f>IF(B144="","",Draw!L144)</f>
        <v/>
      </c>
      <c r="B144" s="73" t="str">
        <f>IFERROR(Draw!M144,"")</f>
        <v/>
      </c>
      <c r="C144" s="97" t="str">
        <f>IFERROR(Draw!O144,"")</f>
        <v/>
      </c>
      <c r="D144" s="340"/>
      <c r="E144" s="92" t="str">
        <f t="shared" si="0"/>
        <v/>
      </c>
      <c r="F144" s="93" t="str">
        <f t="shared" si="1"/>
        <v/>
      </c>
      <c r="G144" s="72">
        <v>1.4300000000000001E-6</v>
      </c>
      <c r="H144" s="75" t="str">
        <f t="shared" si="2"/>
        <v/>
      </c>
      <c r="I144" s="75" t="str">
        <f t="shared" si="3"/>
        <v/>
      </c>
      <c r="J144" s="75">
        <f>IFERROR(VLOOKUP(CONCATENATE(Draw!N144,C144),Enter!T:W,4,FALSE),"")</f>
        <v>0</v>
      </c>
      <c r="K144" s="82" t="str">
        <f t="shared" si="28"/>
        <v/>
      </c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</row>
    <row r="145" spans="1:35" ht="15.75" customHeight="1">
      <c r="A145" s="47" t="str">
        <f>IF(B145="","",Draw!L145)</f>
        <v/>
      </c>
      <c r="B145" s="73" t="str">
        <f>IFERROR(Draw!M145,"")</f>
        <v/>
      </c>
      <c r="C145" s="97" t="str">
        <f>IFERROR(Draw!O145,"")</f>
        <v/>
      </c>
      <c r="D145" s="298"/>
      <c r="E145" s="92" t="str">
        <f t="shared" si="0"/>
        <v/>
      </c>
      <c r="F145" s="93" t="str">
        <f t="shared" si="1"/>
        <v/>
      </c>
      <c r="G145" s="72">
        <v>1.44E-6</v>
      </c>
      <c r="H145" s="75" t="str">
        <f t="shared" si="2"/>
        <v/>
      </c>
      <c r="I145" s="75" t="str">
        <f t="shared" si="3"/>
        <v/>
      </c>
      <c r="J145" s="75">
        <f>IFERROR(VLOOKUP(CONCATENATE(Draw!N145,C145),Enter!T:W,4,FALSE),"")</f>
        <v>0</v>
      </c>
      <c r="K145" s="8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</row>
    <row r="146" spans="1:35" ht="15.75" customHeight="1">
      <c r="A146" s="47" t="str">
        <f>IF(B146="","",Draw!L146)</f>
        <v/>
      </c>
      <c r="B146" s="73" t="str">
        <f>IFERROR(Draw!M146,"")</f>
        <v/>
      </c>
      <c r="C146" s="97" t="str">
        <f>IFERROR(Draw!O146,"")</f>
        <v/>
      </c>
      <c r="D146" s="295"/>
      <c r="E146" s="92" t="str">
        <f t="shared" si="0"/>
        <v/>
      </c>
      <c r="F146" s="93" t="str">
        <f t="shared" si="1"/>
        <v/>
      </c>
      <c r="G146" s="72">
        <v>1.4500000000000001E-6</v>
      </c>
      <c r="H146" s="75" t="str">
        <f t="shared" si="2"/>
        <v/>
      </c>
      <c r="I146" s="75" t="str">
        <f t="shared" si="3"/>
        <v/>
      </c>
      <c r="J146" s="75">
        <f>IFERROR(VLOOKUP(CONCATENATE(Draw!N146,C146),Enter!T:W,4,FALSE),"")</f>
        <v>0</v>
      </c>
      <c r="K146" s="82" t="str">
        <f t="shared" ref="K146:K150" si="29">IF(OR(AND(D146&gt;1,D146&lt;1050),D146="nt",D146="",D146="scratch"),"","Not a valid input")</f>
        <v/>
      </c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</row>
    <row r="147" spans="1:35" ht="15.75" customHeight="1">
      <c r="A147" s="47" t="str">
        <f>IF(B147="","",Draw!L147)</f>
        <v/>
      </c>
      <c r="B147" s="73" t="str">
        <f>IFERROR(Draw!M147,"")</f>
        <v/>
      </c>
      <c r="C147" s="97" t="str">
        <f>IFERROR(Draw!O147,"")</f>
        <v/>
      </c>
      <c r="D147" s="299"/>
      <c r="E147" s="92" t="str">
        <f t="shared" si="0"/>
        <v/>
      </c>
      <c r="F147" s="93" t="str">
        <f t="shared" si="1"/>
        <v/>
      </c>
      <c r="G147" s="72">
        <v>1.46E-6</v>
      </c>
      <c r="H147" s="75" t="str">
        <f t="shared" si="2"/>
        <v/>
      </c>
      <c r="I147" s="75" t="str">
        <f t="shared" si="3"/>
        <v/>
      </c>
      <c r="J147" s="75">
        <f>IFERROR(VLOOKUP(CONCATENATE(Draw!N147,C147),Enter!T:W,4,FALSE),"")</f>
        <v>0</v>
      </c>
      <c r="K147" s="82" t="str">
        <f t="shared" si="29"/>
        <v/>
      </c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</row>
    <row r="148" spans="1:35" ht="15.75" customHeight="1">
      <c r="A148" s="47" t="str">
        <f>IF(B148="","",Draw!L148)</f>
        <v/>
      </c>
      <c r="B148" s="73" t="str">
        <f>IFERROR(Draw!M148,"")</f>
        <v/>
      </c>
      <c r="C148" s="97" t="str">
        <f>IFERROR(Draw!O148,"")</f>
        <v/>
      </c>
      <c r="D148" s="295"/>
      <c r="E148" s="92" t="str">
        <f t="shared" si="0"/>
        <v/>
      </c>
      <c r="F148" s="93" t="str">
        <f t="shared" si="1"/>
        <v/>
      </c>
      <c r="G148" s="72">
        <v>1.4699999999999999E-6</v>
      </c>
      <c r="H148" s="75" t="str">
        <f t="shared" si="2"/>
        <v/>
      </c>
      <c r="I148" s="75" t="str">
        <f t="shared" si="3"/>
        <v/>
      </c>
      <c r="J148" s="75">
        <f>IFERROR(VLOOKUP(CONCATENATE(Draw!N148,C148),Enter!T:W,4,FALSE),"")</f>
        <v>0</v>
      </c>
      <c r="K148" s="82" t="str">
        <f t="shared" si="29"/>
        <v/>
      </c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</row>
    <row r="149" spans="1:35" ht="15.75" customHeight="1">
      <c r="A149" s="47" t="str">
        <f>IF(B149="","",Draw!L149)</f>
        <v/>
      </c>
      <c r="B149" s="73" t="str">
        <f>IFERROR(Draw!M149,"")</f>
        <v/>
      </c>
      <c r="C149" s="97" t="str">
        <f>IFERROR(Draw!O149,"")</f>
        <v/>
      </c>
      <c r="D149" s="299"/>
      <c r="E149" s="92" t="str">
        <f t="shared" si="0"/>
        <v/>
      </c>
      <c r="F149" s="93" t="str">
        <f t="shared" si="1"/>
        <v/>
      </c>
      <c r="G149" s="72">
        <v>1.48E-6</v>
      </c>
      <c r="H149" s="75" t="str">
        <f t="shared" si="2"/>
        <v/>
      </c>
      <c r="I149" s="75" t="str">
        <f t="shared" si="3"/>
        <v/>
      </c>
      <c r="J149" s="75">
        <f>IFERROR(VLOOKUP(CONCATENATE(Draw!N149,C149),Enter!T:W,4,FALSE),"")</f>
        <v>0</v>
      </c>
      <c r="K149" s="82" t="str">
        <f t="shared" si="29"/>
        <v/>
      </c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</row>
    <row r="150" spans="1:35" ht="15.75" customHeight="1">
      <c r="A150" s="47" t="str">
        <f>IF(B150="","",Draw!L150)</f>
        <v/>
      </c>
      <c r="B150" s="73" t="str">
        <f>IFERROR(Draw!M150,"")</f>
        <v/>
      </c>
      <c r="C150" s="97" t="str">
        <f>IFERROR(Draw!O150,"")</f>
        <v/>
      </c>
      <c r="D150" s="295"/>
      <c r="E150" s="92" t="str">
        <f t="shared" si="0"/>
        <v/>
      </c>
      <c r="F150" s="93" t="str">
        <f t="shared" si="1"/>
        <v/>
      </c>
      <c r="G150" s="72">
        <v>1.4899999999999999E-6</v>
      </c>
      <c r="H150" s="75" t="str">
        <f t="shared" si="2"/>
        <v/>
      </c>
      <c r="I150" s="75" t="str">
        <f t="shared" si="3"/>
        <v/>
      </c>
      <c r="J150" s="75">
        <f>IFERROR(VLOOKUP(CONCATENATE(Draw!N150,C150),Enter!T:W,4,FALSE),"")</f>
        <v>0</v>
      </c>
      <c r="K150" s="82" t="str">
        <f t="shared" si="29"/>
        <v/>
      </c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</row>
    <row r="151" spans="1:35" ht="15.75" customHeight="1">
      <c r="A151" s="47" t="str">
        <f>IF(B151="","",Draw!L151)</f>
        <v/>
      </c>
      <c r="B151" s="73" t="str">
        <f>IFERROR(Draw!M151,"")</f>
        <v/>
      </c>
      <c r="C151" s="97" t="str">
        <f>IFERROR(Draw!O151,"")</f>
        <v/>
      </c>
      <c r="D151" s="299"/>
      <c r="E151" s="92" t="str">
        <f t="shared" si="0"/>
        <v/>
      </c>
      <c r="F151" s="93" t="str">
        <f t="shared" si="1"/>
        <v/>
      </c>
      <c r="G151" s="72">
        <v>1.5E-6</v>
      </c>
      <c r="H151" s="75" t="str">
        <f t="shared" si="2"/>
        <v/>
      </c>
      <c r="I151" s="75" t="str">
        <f t="shared" si="3"/>
        <v/>
      </c>
      <c r="J151" s="75">
        <f>IFERROR(VLOOKUP(CONCATENATE(Draw!N151,C151),Enter!T:W,4,FALSE),"")</f>
        <v>0</v>
      </c>
      <c r="K151" s="8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</row>
    <row r="152" spans="1:35" ht="15.75" customHeight="1">
      <c r="A152" s="47" t="str">
        <f>IF(B152="","",Draw!L152)</f>
        <v/>
      </c>
      <c r="B152" s="73" t="str">
        <f>IFERROR(Draw!M152,"")</f>
        <v/>
      </c>
      <c r="C152" s="97" t="str">
        <f>IFERROR(Draw!O152,"")</f>
        <v/>
      </c>
      <c r="D152" s="295"/>
      <c r="E152" s="92" t="str">
        <f t="shared" si="0"/>
        <v/>
      </c>
      <c r="F152" s="93" t="str">
        <f t="shared" si="1"/>
        <v/>
      </c>
      <c r="G152" s="72">
        <v>1.5099999999999999E-6</v>
      </c>
      <c r="H152" s="75" t="str">
        <f t="shared" si="2"/>
        <v/>
      </c>
      <c r="I152" s="75" t="str">
        <f t="shared" si="3"/>
        <v/>
      </c>
      <c r="J152" s="75">
        <f>IFERROR(VLOOKUP(CONCATENATE(Draw!N152,C152),Enter!T:W,4,FALSE),"")</f>
        <v>0</v>
      </c>
      <c r="K152" s="82" t="str">
        <f t="shared" ref="K152:K156" si="30">IF(OR(AND(D152&gt;1,D152&lt;1050),D152="nt",D152="",D152="scratch"),"","Not a valid input")</f>
        <v/>
      </c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</row>
    <row r="153" spans="1:35" ht="15.75" customHeight="1">
      <c r="A153" s="47" t="str">
        <f>IF(B153="","",Draw!L153)</f>
        <v/>
      </c>
      <c r="B153" s="73" t="str">
        <f>IFERROR(Draw!M153,"")</f>
        <v/>
      </c>
      <c r="C153" s="97" t="str">
        <f>IFERROR(Draw!O153,"")</f>
        <v/>
      </c>
      <c r="D153" s="299"/>
      <c r="E153" s="92" t="str">
        <f t="shared" si="0"/>
        <v/>
      </c>
      <c r="F153" s="93" t="str">
        <f t="shared" si="1"/>
        <v/>
      </c>
      <c r="G153" s="72">
        <v>1.5200000000000001E-6</v>
      </c>
      <c r="H153" s="75" t="str">
        <f t="shared" si="2"/>
        <v/>
      </c>
      <c r="I153" s="75" t="str">
        <f t="shared" si="3"/>
        <v/>
      </c>
      <c r="J153" s="75">
        <f>IFERROR(VLOOKUP(CONCATENATE(Draw!N153,C153),Enter!T:W,4,FALSE),"")</f>
        <v>0</v>
      </c>
      <c r="K153" s="82" t="str">
        <f t="shared" si="30"/>
        <v/>
      </c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</row>
    <row r="154" spans="1:35" ht="15.75" customHeight="1">
      <c r="A154" s="47" t="str">
        <f>IF(B154="","",Draw!L154)</f>
        <v/>
      </c>
      <c r="B154" s="73" t="str">
        <f>IFERROR(Draw!M154,"")</f>
        <v/>
      </c>
      <c r="C154" s="97" t="str">
        <f>IFERROR(Draw!O154,"")</f>
        <v/>
      </c>
      <c r="D154" s="296"/>
      <c r="E154" s="92" t="str">
        <f t="shared" si="0"/>
        <v/>
      </c>
      <c r="F154" s="93" t="str">
        <f t="shared" si="1"/>
        <v/>
      </c>
      <c r="G154" s="72">
        <v>1.53E-6</v>
      </c>
      <c r="H154" s="75" t="str">
        <f t="shared" si="2"/>
        <v/>
      </c>
      <c r="I154" s="75" t="str">
        <f t="shared" si="3"/>
        <v/>
      </c>
      <c r="J154" s="75">
        <f>IFERROR(VLOOKUP(CONCATENATE(Draw!N154,C154),Enter!T:W,4,FALSE),"")</f>
        <v>0</v>
      </c>
      <c r="K154" s="82" t="str">
        <f t="shared" si="30"/>
        <v/>
      </c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</row>
    <row r="155" spans="1:35" ht="15.75" customHeight="1">
      <c r="A155" s="47" t="str">
        <f>IF(B155="","",Draw!L155)</f>
        <v/>
      </c>
      <c r="B155" s="73" t="str">
        <f>IFERROR(Draw!M155,"")</f>
        <v/>
      </c>
      <c r="C155" s="97" t="str">
        <f>IFERROR(Draw!O155,"")</f>
        <v/>
      </c>
      <c r="D155" s="340"/>
      <c r="E155" s="92" t="str">
        <f t="shared" si="0"/>
        <v/>
      </c>
      <c r="F155" s="93" t="str">
        <f t="shared" si="1"/>
        <v/>
      </c>
      <c r="G155" s="72">
        <v>1.5400000000000001E-6</v>
      </c>
      <c r="H155" s="75" t="str">
        <f t="shared" si="2"/>
        <v/>
      </c>
      <c r="I155" s="75" t="str">
        <f t="shared" si="3"/>
        <v/>
      </c>
      <c r="J155" s="75">
        <f>IFERROR(VLOOKUP(CONCATENATE(Draw!N155,C155),Enter!T:W,4,FALSE),"")</f>
        <v>0</v>
      </c>
      <c r="K155" s="82" t="str">
        <f t="shared" si="30"/>
        <v/>
      </c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</row>
    <row r="156" spans="1:35" ht="15.75" customHeight="1">
      <c r="A156" s="47" t="str">
        <f>IF(B156="","",Draw!L156)</f>
        <v/>
      </c>
      <c r="B156" s="73" t="str">
        <f>IFERROR(Draw!M156,"")</f>
        <v/>
      </c>
      <c r="C156" s="97" t="str">
        <f>IFERROR(Draw!O156,"")</f>
        <v/>
      </c>
      <c r="D156" s="298"/>
      <c r="E156" s="92" t="str">
        <f t="shared" si="0"/>
        <v/>
      </c>
      <c r="F156" s="93" t="str">
        <f t="shared" si="1"/>
        <v/>
      </c>
      <c r="G156" s="72">
        <v>1.55E-6</v>
      </c>
      <c r="H156" s="75" t="str">
        <f t="shared" si="2"/>
        <v/>
      </c>
      <c r="I156" s="75" t="str">
        <f t="shared" si="3"/>
        <v/>
      </c>
      <c r="J156" s="75">
        <f>IFERROR(VLOOKUP(CONCATENATE(Draw!N156,C156),Enter!T:W,4,FALSE),"")</f>
        <v>0</v>
      </c>
      <c r="K156" s="82" t="str">
        <f t="shared" si="30"/>
        <v/>
      </c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</row>
    <row r="157" spans="1:35" ht="15.75" customHeight="1">
      <c r="A157" s="47" t="str">
        <f>IF(B157="","",Draw!L157)</f>
        <v/>
      </c>
      <c r="B157" s="73" t="str">
        <f>IFERROR(Draw!M157,"")</f>
        <v/>
      </c>
      <c r="C157" s="97" t="str">
        <f>IFERROR(Draw!O157,"")</f>
        <v/>
      </c>
      <c r="D157" s="295"/>
      <c r="E157" s="92" t="str">
        <f t="shared" si="0"/>
        <v/>
      </c>
      <c r="F157" s="93" t="str">
        <f t="shared" si="1"/>
        <v/>
      </c>
      <c r="G157" s="72">
        <v>1.5600000000000001E-6</v>
      </c>
      <c r="H157" s="75" t="str">
        <f t="shared" si="2"/>
        <v/>
      </c>
      <c r="I157" s="75" t="str">
        <f t="shared" si="3"/>
        <v/>
      </c>
      <c r="J157" s="75">
        <f>IFERROR(VLOOKUP(CONCATENATE(Draw!N157,C157),Enter!T:W,4,FALSE),"")</f>
        <v>0</v>
      </c>
      <c r="K157" s="8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</row>
    <row r="158" spans="1:35" ht="15.75" customHeight="1">
      <c r="A158" s="47" t="str">
        <f>IF(B158="","",Draw!L158)</f>
        <v/>
      </c>
      <c r="B158" s="73" t="str">
        <f>IFERROR(Draw!M158,"")</f>
        <v/>
      </c>
      <c r="C158" s="97" t="str">
        <f>IFERROR(Draw!O158,"")</f>
        <v/>
      </c>
      <c r="D158" s="299"/>
      <c r="E158" s="92" t="str">
        <f t="shared" si="0"/>
        <v/>
      </c>
      <c r="F158" s="93" t="str">
        <f t="shared" si="1"/>
        <v/>
      </c>
      <c r="G158" s="72">
        <v>1.57E-6</v>
      </c>
      <c r="H158" s="75" t="str">
        <f t="shared" si="2"/>
        <v/>
      </c>
      <c r="I158" s="75" t="str">
        <f t="shared" si="3"/>
        <v/>
      </c>
      <c r="J158" s="75">
        <f>IFERROR(VLOOKUP(CONCATENATE(Draw!N158,C158),Enter!T:W,4,FALSE),"")</f>
        <v>0</v>
      </c>
      <c r="K158" s="82" t="str">
        <f t="shared" ref="K158:K162" si="31">IF(OR(AND(D158&gt;1,D158&lt;1050),D158="nt",D158="",D158="scratch"),"","Not a valid input")</f>
        <v/>
      </c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</row>
    <row r="159" spans="1:35" ht="15.75" customHeight="1">
      <c r="A159" s="47" t="str">
        <f>IF(B159="","",Draw!L159)</f>
        <v/>
      </c>
      <c r="B159" s="73" t="str">
        <f>IFERROR(Draw!M159,"")</f>
        <v/>
      </c>
      <c r="C159" s="97" t="str">
        <f>IFERROR(Draw!O159,"")</f>
        <v/>
      </c>
      <c r="D159" s="295"/>
      <c r="E159" s="92" t="str">
        <f t="shared" si="0"/>
        <v/>
      </c>
      <c r="F159" s="93" t="str">
        <f t="shared" si="1"/>
        <v/>
      </c>
      <c r="G159" s="72">
        <v>1.5799999999999999E-6</v>
      </c>
      <c r="H159" s="75" t="str">
        <f t="shared" si="2"/>
        <v/>
      </c>
      <c r="I159" s="75" t="str">
        <f t="shared" si="3"/>
        <v/>
      </c>
      <c r="J159" s="75">
        <f>IFERROR(VLOOKUP(CONCATENATE(Draw!N159,C159),Enter!T:W,4,FALSE),"")</f>
        <v>0</v>
      </c>
      <c r="K159" s="82" t="str">
        <f t="shared" si="31"/>
        <v/>
      </c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</row>
    <row r="160" spans="1:35" ht="15.75" customHeight="1">
      <c r="A160" s="47" t="str">
        <f>IF(B160="","",Draw!L160)</f>
        <v/>
      </c>
      <c r="B160" s="73" t="str">
        <f>IFERROR(Draw!M160,"")</f>
        <v/>
      </c>
      <c r="C160" s="97" t="str">
        <f>IFERROR(Draw!O160,"")</f>
        <v/>
      </c>
      <c r="D160" s="299"/>
      <c r="E160" s="92" t="str">
        <f t="shared" si="0"/>
        <v/>
      </c>
      <c r="F160" s="93" t="str">
        <f t="shared" si="1"/>
        <v/>
      </c>
      <c r="G160" s="72">
        <v>1.59E-6</v>
      </c>
      <c r="H160" s="75" t="str">
        <f t="shared" si="2"/>
        <v/>
      </c>
      <c r="I160" s="75" t="str">
        <f t="shared" si="3"/>
        <v/>
      </c>
      <c r="J160" s="75">
        <f>IFERROR(VLOOKUP(CONCATENATE(Draw!N160,C160),Enter!T:W,4,FALSE),"")</f>
        <v>0</v>
      </c>
      <c r="K160" s="82" t="str">
        <f t="shared" si="31"/>
        <v/>
      </c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</row>
    <row r="161" spans="1:35" ht="15.75" customHeight="1">
      <c r="A161" s="47" t="str">
        <f>IF(B161="","",Draw!L161)</f>
        <v/>
      </c>
      <c r="B161" s="73" t="str">
        <f>IFERROR(Draw!M161,"")</f>
        <v/>
      </c>
      <c r="C161" s="97" t="str">
        <f>IFERROR(Draw!O161,"")</f>
        <v/>
      </c>
      <c r="D161" s="295"/>
      <c r="E161" s="92" t="str">
        <f t="shared" si="0"/>
        <v/>
      </c>
      <c r="F161" s="93" t="str">
        <f t="shared" si="1"/>
        <v/>
      </c>
      <c r="G161" s="72">
        <v>1.5999999999999999E-6</v>
      </c>
      <c r="H161" s="75" t="str">
        <f t="shared" si="2"/>
        <v/>
      </c>
      <c r="I161" s="75" t="str">
        <f t="shared" si="3"/>
        <v/>
      </c>
      <c r="J161" s="75">
        <f>IFERROR(VLOOKUP(CONCATENATE(Draw!N161,C161),Enter!T:W,4,FALSE),"")</f>
        <v>0</v>
      </c>
      <c r="K161" s="82" t="str">
        <f t="shared" si="31"/>
        <v/>
      </c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</row>
    <row r="162" spans="1:35" ht="15.75" customHeight="1">
      <c r="A162" s="47" t="str">
        <f>IF(B162="","",Draw!L162)</f>
        <v/>
      </c>
      <c r="B162" s="73" t="str">
        <f>IFERROR(Draw!M162,"")</f>
        <v/>
      </c>
      <c r="C162" s="97" t="str">
        <f>IFERROR(Draw!O162,"")</f>
        <v/>
      </c>
      <c r="D162" s="299"/>
      <c r="E162" s="92" t="str">
        <f t="shared" si="0"/>
        <v/>
      </c>
      <c r="F162" s="93" t="str">
        <f t="shared" si="1"/>
        <v/>
      </c>
      <c r="G162" s="72">
        <v>1.61E-6</v>
      </c>
      <c r="H162" s="75" t="str">
        <f t="shared" si="2"/>
        <v/>
      </c>
      <c r="I162" s="75" t="str">
        <f t="shared" si="3"/>
        <v/>
      </c>
      <c r="J162" s="75">
        <f>IFERROR(VLOOKUP(CONCATENATE(Draw!N162,C162),Enter!T:W,4,FALSE),"")</f>
        <v>0</v>
      </c>
      <c r="K162" s="82" t="str">
        <f t="shared" si="31"/>
        <v/>
      </c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</row>
    <row r="163" spans="1:35" ht="15.75" customHeight="1">
      <c r="A163" s="47" t="str">
        <f>IF(B163="","",Draw!L163)</f>
        <v/>
      </c>
      <c r="B163" s="73" t="str">
        <f>IFERROR(Draw!M163,"")</f>
        <v/>
      </c>
      <c r="C163" s="97" t="str">
        <f>IFERROR(Draw!O163,"")</f>
        <v/>
      </c>
      <c r="D163" s="295"/>
      <c r="E163" s="92" t="str">
        <f t="shared" si="0"/>
        <v/>
      </c>
      <c r="F163" s="93" t="str">
        <f t="shared" si="1"/>
        <v/>
      </c>
      <c r="G163" s="72">
        <v>1.6199999999999999E-6</v>
      </c>
      <c r="H163" s="75" t="str">
        <f t="shared" si="2"/>
        <v/>
      </c>
      <c r="I163" s="75" t="str">
        <f t="shared" si="3"/>
        <v/>
      </c>
      <c r="J163" s="75">
        <f>IFERROR(VLOOKUP(CONCATENATE(Draw!N163,C163),Enter!T:W,4,FALSE),"")</f>
        <v>0</v>
      </c>
      <c r="K163" s="8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</row>
    <row r="164" spans="1:35" ht="15.75" customHeight="1">
      <c r="A164" s="47" t="str">
        <f>IF(B164="","",Draw!L164)</f>
        <v/>
      </c>
      <c r="B164" s="73" t="str">
        <f>IFERROR(Draw!M164,"")</f>
        <v/>
      </c>
      <c r="C164" s="97" t="str">
        <f>IFERROR(Draw!O164,"")</f>
        <v/>
      </c>
      <c r="D164" s="299"/>
      <c r="E164" s="92" t="str">
        <f t="shared" si="0"/>
        <v/>
      </c>
      <c r="F164" s="93" t="str">
        <f t="shared" si="1"/>
        <v/>
      </c>
      <c r="G164" s="72">
        <v>1.6300000000000001E-6</v>
      </c>
      <c r="H164" s="75" t="str">
        <f t="shared" si="2"/>
        <v/>
      </c>
      <c r="I164" s="75" t="str">
        <f t="shared" si="3"/>
        <v/>
      </c>
      <c r="J164" s="75">
        <f>IFERROR(VLOOKUP(CONCATENATE(Draw!N164,C164),Enter!T:W,4,FALSE),"")</f>
        <v>0</v>
      </c>
      <c r="K164" s="82" t="str">
        <f t="shared" ref="K164:K168" si="32">IF(OR(AND(D164&gt;1,D164&lt;1050),D164="nt",D164="",D164="scratch"),"","Not a valid input")</f>
        <v/>
      </c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</row>
    <row r="165" spans="1:35" ht="15.75" customHeight="1">
      <c r="A165" s="47" t="str">
        <f>IF(B165="","",Draw!L165)</f>
        <v/>
      </c>
      <c r="B165" s="73" t="str">
        <f>IFERROR(Draw!M165,"")</f>
        <v/>
      </c>
      <c r="C165" s="97" t="str">
        <f>IFERROR(Draw!O165,"")</f>
        <v/>
      </c>
      <c r="D165" s="296"/>
      <c r="E165" s="92" t="str">
        <f t="shared" si="0"/>
        <v/>
      </c>
      <c r="F165" s="93" t="str">
        <f t="shared" si="1"/>
        <v/>
      </c>
      <c r="G165" s="72">
        <v>1.64E-6</v>
      </c>
      <c r="H165" s="75" t="str">
        <f t="shared" si="2"/>
        <v/>
      </c>
      <c r="I165" s="75" t="str">
        <f t="shared" si="3"/>
        <v/>
      </c>
      <c r="J165" s="75">
        <f>IFERROR(VLOOKUP(CONCATENATE(Draw!N165,C165),Enter!T:W,4,FALSE),"")</f>
        <v>0</v>
      </c>
      <c r="K165" s="82" t="str">
        <f t="shared" si="32"/>
        <v/>
      </c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</row>
    <row r="166" spans="1:35" ht="15.75" customHeight="1">
      <c r="A166" s="47" t="str">
        <f>IF(B166="","",Draw!L166)</f>
        <v/>
      </c>
      <c r="B166" s="73" t="str">
        <f>IFERROR(Draw!M166,"")</f>
        <v/>
      </c>
      <c r="C166" s="97" t="str">
        <f>IFERROR(Draw!O166,"")</f>
        <v/>
      </c>
      <c r="D166" s="340"/>
      <c r="E166" s="92" t="str">
        <f t="shared" si="0"/>
        <v/>
      </c>
      <c r="F166" s="93" t="str">
        <f t="shared" si="1"/>
        <v/>
      </c>
      <c r="G166" s="72">
        <v>1.6500000000000001E-6</v>
      </c>
      <c r="H166" s="75" t="str">
        <f t="shared" si="2"/>
        <v/>
      </c>
      <c r="I166" s="75" t="str">
        <f t="shared" si="3"/>
        <v/>
      </c>
      <c r="J166" s="75">
        <f>IFERROR(VLOOKUP(CONCATENATE(Draw!N166,C166),Enter!T:W,4,FALSE),"")</f>
        <v>0</v>
      </c>
      <c r="K166" s="82" t="str">
        <f t="shared" si="32"/>
        <v/>
      </c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</row>
    <row r="167" spans="1:35" ht="15.75" customHeight="1">
      <c r="A167" s="47" t="str">
        <f>IF(B167="","",Draw!L167)</f>
        <v/>
      </c>
      <c r="B167" s="73" t="str">
        <f>IFERROR(Draw!M167,"")</f>
        <v/>
      </c>
      <c r="C167" s="97" t="str">
        <f>IFERROR(Draw!O167,"")</f>
        <v/>
      </c>
      <c r="D167" s="298"/>
      <c r="E167" s="92" t="str">
        <f t="shared" si="0"/>
        <v/>
      </c>
      <c r="F167" s="93" t="str">
        <f t="shared" si="1"/>
        <v/>
      </c>
      <c r="G167" s="72">
        <v>1.66E-6</v>
      </c>
      <c r="H167" s="75" t="str">
        <f t="shared" si="2"/>
        <v/>
      </c>
      <c r="I167" s="75" t="str">
        <f t="shared" si="3"/>
        <v/>
      </c>
      <c r="J167" s="75">
        <f>IFERROR(VLOOKUP(CONCATENATE(Draw!N167,C167),Enter!T:W,4,FALSE),"")</f>
        <v>0</v>
      </c>
      <c r="K167" s="82" t="str">
        <f t="shared" si="32"/>
        <v/>
      </c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</row>
    <row r="168" spans="1:35" ht="15.75" customHeight="1">
      <c r="A168" s="47" t="str">
        <f>IF(B168="","",Draw!L168)</f>
        <v/>
      </c>
      <c r="B168" s="73" t="str">
        <f>IFERROR(Draw!M168,"")</f>
        <v/>
      </c>
      <c r="C168" s="97" t="str">
        <f>IFERROR(Draw!O168,"")</f>
        <v/>
      </c>
      <c r="D168" s="295"/>
      <c r="E168" s="92" t="str">
        <f t="shared" si="0"/>
        <v/>
      </c>
      <c r="F168" s="93" t="str">
        <f t="shared" si="1"/>
        <v/>
      </c>
      <c r="G168" s="72">
        <v>1.6700000000000001E-6</v>
      </c>
      <c r="H168" s="75" t="str">
        <f t="shared" si="2"/>
        <v/>
      </c>
      <c r="I168" s="75" t="str">
        <f t="shared" si="3"/>
        <v/>
      </c>
      <c r="J168" s="75">
        <f>IFERROR(VLOOKUP(CONCATENATE(Draw!N168,C168),Enter!T:W,4,FALSE),"")</f>
        <v>0</v>
      </c>
      <c r="K168" s="82" t="str">
        <f t="shared" si="32"/>
        <v/>
      </c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</row>
    <row r="169" spans="1:35" ht="15.75" customHeight="1">
      <c r="A169" s="47" t="str">
        <f>IF(B169="","",Draw!L169)</f>
        <v/>
      </c>
      <c r="B169" s="73" t="str">
        <f>IFERROR(Draw!M169,"")</f>
        <v/>
      </c>
      <c r="C169" s="97" t="str">
        <f>IFERROR(Draw!O169,"")</f>
        <v/>
      </c>
      <c r="D169" s="299"/>
      <c r="E169" s="92" t="str">
        <f t="shared" si="0"/>
        <v/>
      </c>
      <c r="F169" s="93" t="str">
        <f t="shared" si="1"/>
        <v/>
      </c>
      <c r="G169" s="72">
        <v>1.68E-6</v>
      </c>
      <c r="H169" s="75" t="str">
        <f t="shared" si="2"/>
        <v/>
      </c>
      <c r="I169" s="75" t="str">
        <f t="shared" si="3"/>
        <v/>
      </c>
      <c r="J169" s="75">
        <f>IFERROR(VLOOKUP(CONCATENATE(Draw!N169,C169),Enter!T:W,4,FALSE),"")</f>
        <v>0</v>
      </c>
      <c r="K169" s="348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</row>
    <row r="170" spans="1:35" ht="15.75" customHeight="1">
      <c r="A170" s="47" t="str">
        <f>IF(B170="","",Draw!L170)</f>
        <v/>
      </c>
      <c r="B170" s="73" t="str">
        <f>IFERROR(Draw!M170,"")</f>
        <v/>
      </c>
      <c r="C170" s="97" t="str">
        <f>IFERROR(Draw!O170,"")</f>
        <v/>
      </c>
      <c r="D170" s="295"/>
      <c r="E170" s="92" t="str">
        <f t="shared" si="0"/>
        <v/>
      </c>
      <c r="F170" s="93" t="str">
        <f t="shared" si="1"/>
        <v/>
      </c>
      <c r="G170" s="72">
        <v>1.6899999999999999E-6</v>
      </c>
      <c r="H170" s="75" t="str">
        <f t="shared" si="2"/>
        <v/>
      </c>
      <c r="I170" s="75" t="str">
        <f t="shared" si="3"/>
        <v/>
      </c>
      <c r="J170" s="75">
        <f>IFERROR(VLOOKUP(CONCATENATE(Draw!N170,C170),Enter!T:W,4,FALSE),"")</f>
        <v>0</v>
      </c>
      <c r="K170" s="82" t="str">
        <f t="shared" ref="K170:K174" si="33">IF(OR(AND(D170&gt;1,D170&lt;1050),D170="nt",D170="",D170="scratch"),"","Not a valid input")</f>
        <v/>
      </c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</row>
    <row r="171" spans="1:35" ht="15.75" customHeight="1">
      <c r="A171" s="47" t="str">
        <f>IF(B171="","",Draw!L171)</f>
        <v/>
      </c>
      <c r="B171" s="73" t="str">
        <f>IFERROR(Draw!M171,"")</f>
        <v/>
      </c>
      <c r="C171" s="97" t="str">
        <f>IFERROR(Draw!O171,"")</f>
        <v/>
      </c>
      <c r="D171" s="299"/>
      <c r="E171" s="92" t="str">
        <f t="shared" si="0"/>
        <v/>
      </c>
      <c r="F171" s="93" t="str">
        <f t="shared" si="1"/>
        <v/>
      </c>
      <c r="G171" s="72">
        <v>1.7E-6</v>
      </c>
      <c r="H171" s="75" t="str">
        <f t="shared" si="2"/>
        <v/>
      </c>
      <c r="I171" s="75" t="str">
        <f t="shared" si="3"/>
        <v/>
      </c>
      <c r="J171" s="75">
        <f>IFERROR(VLOOKUP(CONCATENATE(Draw!N171,C171),Enter!T:W,4,FALSE),"")</f>
        <v>0</v>
      </c>
      <c r="K171" s="82" t="str">
        <f t="shared" si="33"/>
        <v/>
      </c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</row>
    <row r="172" spans="1:35" ht="15.75" customHeight="1">
      <c r="A172" s="47" t="str">
        <f>IF(B172="","",Draw!L172)</f>
        <v/>
      </c>
      <c r="B172" s="73" t="str">
        <f>IFERROR(Draw!M172,"")</f>
        <v/>
      </c>
      <c r="C172" s="97" t="str">
        <f>IFERROR(Draw!O172,"")</f>
        <v/>
      </c>
      <c r="D172" s="295"/>
      <c r="E172" s="92" t="str">
        <f t="shared" si="0"/>
        <v/>
      </c>
      <c r="F172" s="93" t="str">
        <f t="shared" si="1"/>
        <v/>
      </c>
      <c r="G172" s="72">
        <v>1.7099999999999999E-6</v>
      </c>
      <c r="H172" s="75" t="str">
        <f t="shared" si="2"/>
        <v/>
      </c>
      <c r="I172" s="75" t="str">
        <f t="shared" si="3"/>
        <v/>
      </c>
      <c r="J172" s="75">
        <f>IFERROR(VLOOKUP(CONCATENATE(Draw!N172,C172),Enter!T:W,4,FALSE),"")</f>
        <v>0</v>
      </c>
      <c r="K172" s="82" t="str">
        <f t="shared" si="33"/>
        <v/>
      </c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</row>
    <row r="173" spans="1:35" ht="15.75" customHeight="1">
      <c r="A173" s="47" t="str">
        <f>IF(B173="","",Draw!L173)</f>
        <v/>
      </c>
      <c r="B173" s="73" t="str">
        <f>IFERROR(Draw!M173,"")</f>
        <v/>
      </c>
      <c r="C173" s="97" t="str">
        <f>IFERROR(Draw!O173,"")</f>
        <v/>
      </c>
      <c r="D173" s="299"/>
      <c r="E173" s="92" t="str">
        <f t="shared" si="0"/>
        <v/>
      </c>
      <c r="F173" s="93" t="str">
        <f t="shared" si="1"/>
        <v/>
      </c>
      <c r="G173" s="72">
        <v>1.72E-6</v>
      </c>
      <c r="H173" s="75" t="str">
        <f t="shared" si="2"/>
        <v/>
      </c>
      <c r="I173" s="75" t="str">
        <f t="shared" si="3"/>
        <v/>
      </c>
      <c r="J173" s="75">
        <f>IFERROR(VLOOKUP(CONCATENATE(Draw!N173,C173),Enter!T:W,4,FALSE),"")</f>
        <v>0</v>
      </c>
      <c r="K173" s="82" t="str">
        <f t="shared" si="33"/>
        <v/>
      </c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</row>
    <row r="174" spans="1:35" ht="15.75" customHeight="1">
      <c r="A174" s="47" t="str">
        <f>IF(B174="","",Draw!L174)</f>
        <v/>
      </c>
      <c r="B174" s="73" t="str">
        <f>IFERROR(Draw!M174,"")</f>
        <v/>
      </c>
      <c r="C174" s="97" t="str">
        <f>IFERROR(Draw!O174,"")</f>
        <v/>
      </c>
      <c r="D174" s="295"/>
      <c r="E174" s="92" t="str">
        <f t="shared" si="0"/>
        <v/>
      </c>
      <c r="F174" s="93" t="str">
        <f t="shared" si="1"/>
        <v/>
      </c>
      <c r="G174" s="72">
        <v>1.73E-6</v>
      </c>
      <c r="H174" s="75" t="str">
        <f t="shared" si="2"/>
        <v/>
      </c>
      <c r="I174" s="75" t="str">
        <f t="shared" si="3"/>
        <v/>
      </c>
      <c r="J174" s="75">
        <f>IFERROR(VLOOKUP(CONCATENATE(Draw!N174,C174),Enter!T:W,4,FALSE),"")</f>
        <v>0</v>
      </c>
      <c r="K174" s="82" t="str">
        <f t="shared" si="33"/>
        <v/>
      </c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</row>
    <row r="175" spans="1:35" ht="15.75" customHeight="1">
      <c r="A175" s="47" t="str">
        <f>IF(B175="","",Draw!L175)</f>
        <v/>
      </c>
      <c r="B175" s="73" t="str">
        <f>IFERROR(Draw!M175,"")</f>
        <v/>
      </c>
      <c r="C175" s="97" t="str">
        <f>IFERROR(Draw!O175,"")</f>
        <v/>
      </c>
      <c r="D175" s="299"/>
      <c r="E175" s="92" t="str">
        <f t="shared" si="0"/>
        <v/>
      </c>
      <c r="F175" s="93" t="str">
        <f t="shared" si="1"/>
        <v/>
      </c>
      <c r="G175" s="72">
        <v>1.7400000000000001E-6</v>
      </c>
      <c r="H175" s="75" t="str">
        <f t="shared" si="2"/>
        <v/>
      </c>
      <c r="I175" s="75" t="str">
        <f t="shared" si="3"/>
        <v/>
      </c>
      <c r="J175" s="75">
        <f>IFERROR(VLOOKUP(CONCATENATE(Draw!N175,C175),Enter!T:W,4,FALSE),"")</f>
        <v>0</v>
      </c>
      <c r="K175" s="8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</row>
    <row r="176" spans="1:35" ht="15.75" customHeight="1">
      <c r="A176" s="47" t="str">
        <f>IF(B176="","",Draw!L176)</f>
        <v/>
      </c>
      <c r="B176" s="73" t="str">
        <f>IFERROR(Draw!M176,"")</f>
        <v/>
      </c>
      <c r="C176" s="97" t="str">
        <f>IFERROR(Draw!O176,"")</f>
        <v/>
      </c>
      <c r="D176" s="296"/>
      <c r="E176" s="92" t="str">
        <f t="shared" si="0"/>
        <v/>
      </c>
      <c r="F176" s="93" t="str">
        <f t="shared" si="1"/>
        <v/>
      </c>
      <c r="G176" s="72">
        <v>1.75E-6</v>
      </c>
      <c r="H176" s="75" t="str">
        <f t="shared" si="2"/>
        <v/>
      </c>
      <c r="I176" s="75" t="str">
        <f t="shared" si="3"/>
        <v/>
      </c>
      <c r="J176" s="75">
        <f>IFERROR(VLOOKUP(CONCATENATE(Draw!N176,C176),Enter!T:W,4,FALSE),"")</f>
        <v>0</v>
      </c>
      <c r="K176" s="82" t="str">
        <f t="shared" ref="K176:K180" si="34">IF(OR(AND(D176&gt;1,D176&lt;1050),D176="nt",D176="",D176="scratch"),"","Not a valid input")</f>
        <v/>
      </c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</row>
    <row r="177" spans="1:35" ht="15.75" customHeight="1">
      <c r="A177" s="47" t="str">
        <f>IF(B177="","",Draw!L177)</f>
        <v/>
      </c>
      <c r="B177" s="73" t="str">
        <f>IFERROR(Draw!M177,"")</f>
        <v/>
      </c>
      <c r="C177" s="97" t="str">
        <f>IFERROR(Draw!O177,"")</f>
        <v/>
      </c>
      <c r="D177" s="340"/>
      <c r="E177" s="92" t="str">
        <f t="shared" si="0"/>
        <v/>
      </c>
      <c r="F177" s="93" t="str">
        <f t="shared" si="1"/>
        <v/>
      </c>
      <c r="G177" s="72">
        <v>1.7600000000000001E-6</v>
      </c>
      <c r="H177" s="75" t="str">
        <f t="shared" si="2"/>
        <v/>
      </c>
      <c r="I177" s="75" t="str">
        <f t="shared" si="3"/>
        <v/>
      </c>
      <c r="J177" s="75">
        <f>IFERROR(VLOOKUP(CONCATENATE(Draw!N177,C177),Enter!T:W,4,FALSE),"")</f>
        <v>0</v>
      </c>
      <c r="K177" s="82" t="str">
        <f t="shared" si="34"/>
        <v/>
      </c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</row>
    <row r="178" spans="1:35" ht="15.75" customHeight="1">
      <c r="A178" s="47" t="str">
        <f>IF(B178="","",Draw!L178)</f>
        <v/>
      </c>
      <c r="B178" s="73" t="str">
        <f>IFERROR(Draw!M178,"")</f>
        <v/>
      </c>
      <c r="C178" s="97" t="str">
        <f>IFERROR(Draw!O178,"")</f>
        <v/>
      </c>
      <c r="D178" s="298"/>
      <c r="E178" s="92" t="str">
        <f t="shared" si="0"/>
        <v/>
      </c>
      <c r="F178" s="93" t="str">
        <f t="shared" si="1"/>
        <v/>
      </c>
      <c r="G178" s="72">
        <v>1.77E-6</v>
      </c>
      <c r="H178" s="75" t="str">
        <f t="shared" si="2"/>
        <v/>
      </c>
      <c r="I178" s="75" t="str">
        <f t="shared" si="3"/>
        <v/>
      </c>
      <c r="J178" s="75">
        <f>IFERROR(VLOOKUP(CONCATENATE(Draw!N178,C178),Enter!T:W,4,FALSE),"")</f>
        <v>0</v>
      </c>
      <c r="K178" s="82" t="str">
        <f t="shared" si="34"/>
        <v/>
      </c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</row>
    <row r="179" spans="1:35" ht="15.75" customHeight="1">
      <c r="A179" s="47" t="str">
        <f>IF(B179="","",Draw!L179)</f>
        <v/>
      </c>
      <c r="B179" s="73" t="str">
        <f>IFERROR(Draw!M179,"")</f>
        <v/>
      </c>
      <c r="C179" s="97" t="str">
        <f>IFERROR(Draw!O179,"")</f>
        <v/>
      </c>
      <c r="D179" s="295"/>
      <c r="E179" s="92" t="str">
        <f t="shared" si="0"/>
        <v/>
      </c>
      <c r="F179" s="93" t="str">
        <f t="shared" si="1"/>
        <v/>
      </c>
      <c r="G179" s="72">
        <v>1.7799999999999999E-6</v>
      </c>
      <c r="H179" s="75" t="str">
        <f t="shared" si="2"/>
        <v/>
      </c>
      <c r="I179" s="75" t="str">
        <f t="shared" si="3"/>
        <v/>
      </c>
      <c r="J179" s="75">
        <f>IFERROR(VLOOKUP(CONCATENATE(Draw!N179,C179),Enter!T:W,4,FALSE),"")</f>
        <v>0</v>
      </c>
      <c r="K179" s="82" t="str">
        <f t="shared" si="34"/>
        <v/>
      </c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</row>
    <row r="180" spans="1:35" ht="15.75" customHeight="1">
      <c r="A180" s="47" t="str">
        <f>IF(B180="","",Draw!L180)</f>
        <v/>
      </c>
      <c r="B180" s="73" t="str">
        <f>IFERROR(Draw!M180,"")</f>
        <v/>
      </c>
      <c r="C180" s="97" t="str">
        <f>IFERROR(Draw!O180,"")</f>
        <v/>
      </c>
      <c r="D180" s="299"/>
      <c r="E180" s="92" t="str">
        <f t="shared" si="0"/>
        <v/>
      </c>
      <c r="F180" s="93" t="str">
        <f t="shared" si="1"/>
        <v/>
      </c>
      <c r="G180" s="72">
        <v>1.79E-6</v>
      </c>
      <c r="H180" s="75" t="str">
        <f t="shared" si="2"/>
        <v/>
      </c>
      <c r="I180" s="75" t="str">
        <f t="shared" si="3"/>
        <v/>
      </c>
      <c r="J180" s="75">
        <f>IFERROR(VLOOKUP(CONCATENATE(Draw!N180,C180),Enter!T:W,4,FALSE),"")</f>
        <v>0</v>
      </c>
      <c r="K180" s="82" t="str">
        <f t="shared" si="34"/>
        <v/>
      </c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</row>
    <row r="181" spans="1:35" ht="15.75" customHeight="1">
      <c r="A181" s="47" t="str">
        <f>IF(B181="","",Draw!L181)</f>
        <v/>
      </c>
      <c r="B181" s="73" t="str">
        <f>IFERROR(Draw!M181,"")</f>
        <v/>
      </c>
      <c r="C181" s="97" t="str">
        <f>IFERROR(Draw!O181,"")</f>
        <v/>
      </c>
      <c r="D181" s="295"/>
      <c r="E181" s="92" t="str">
        <f t="shared" si="0"/>
        <v/>
      </c>
      <c r="F181" s="93" t="str">
        <f t="shared" si="1"/>
        <v/>
      </c>
      <c r="G181" s="72">
        <v>1.7999999999999999E-6</v>
      </c>
      <c r="H181" s="75" t="str">
        <f t="shared" si="2"/>
        <v/>
      </c>
      <c r="I181" s="75" t="str">
        <f t="shared" si="3"/>
        <v/>
      </c>
      <c r="J181" s="75">
        <f>IFERROR(VLOOKUP(CONCATENATE(Draw!N181,C181),Enter!T:W,4,FALSE),"")</f>
        <v>0</v>
      </c>
      <c r="K181" s="8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</row>
    <row r="182" spans="1:35" ht="15.75" customHeight="1">
      <c r="A182" s="47" t="str">
        <f>IF(B182="","",Draw!L182)</f>
        <v/>
      </c>
      <c r="B182" s="73" t="str">
        <f>IFERROR(Draw!M182,"")</f>
        <v/>
      </c>
      <c r="C182" s="97" t="str">
        <f>IFERROR(Draw!O182,"")</f>
        <v/>
      </c>
      <c r="D182" s="299"/>
      <c r="E182" s="92" t="str">
        <f t="shared" si="0"/>
        <v/>
      </c>
      <c r="F182" s="93" t="str">
        <f t="shared" si="1"/>
        <v/>
      </c>
      <c r="G182" s="72">
        <v>1.81E-6</v>
      </c>
      <c r="H182" s="75" t="str">
        <f t="shared" si="2"/>
        <v/>
      </c>
      <c r="I182" s="75" t="str">
        <f t="shared" si="3"/>
        <v/>
      </c>
      <c r="J182" s="75">
        <f>IFERROR(VLOOKUP(CONCATENATE(Draw!N182,C182),Enter!T:W,4,FALSE),"")</f>
        <v>0</v>
      </c>
      <c r="K182" s="82" t="str">
        <f t="shared" ref="K182:K186" si="35">IF(OR(AND(D182&gt;1,D182&lt;1050),D182="nt",D182="",D182="scratch"),"","Not a valid input")</f>
        <v/>
      </c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</row>
    <row r="183" spans="1:35" ht="15.75" customHeight="1">
      <c r="A183" s="47" t="str">
        <f>IF(B183="","",Draw!L183)</f>
        <v/>
      </c>
      <c r="B183" s="73" t="str">
        <f>IFERROR(Draw!M183,"")</f>
        <v/>
      </c>
      <c r="C183" s="97" t="str">
        <f>IFERROR(Draw!O183,"")</f>
        <v/>
      </c>
      <c r="D183" s="295"/>
      <c r="E183" s="92" t="str">
        <f t="shared" si="0"/>
        <v/>
      </c>
      <c r="F183" s="93" t="str">
        <f t="shared" si="1"/>
        <v/>
      </c>
      <c r="G183" s="72">
        <v>1.8199999999999999E-6</v>
      </c>
      <c r="H183" s="75" t="str">
        <f t="shared" si="2"/>
        <v/>
      </c>
      <c r="I183" s="75" t="str">
        <f t="shared" si="3"/>
        <v/>
      </c>
      <c r="J183" s="75">
        <f>IFERROR(VLOOKUP(CONCATENATE(Draw!N183,C183),Enter!T:W,4,FALSE),"")</f>
        <v>0</v>
      </c>
      <c r="K183" s="82" t="str">
        <f t="shared" si="35"/>
        <v/>
      </c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</row>
    <row r="184" spans="1:35" ht="15.75" customHeight="1">
      <c r="A184" s="47" t="str">
        <f>IF(B184="","",Draw!L184)</f>
        <v/>
      </c>
      <c r="B184" s="73" t="str">
        <f>IFERROR(Draw!M184,"")</f>
        <v/>
      </c>
      <c r="C184" s="97" t="str">
        <f>IFERROR(Draw!O184,"")</f>
        <v/>
      </c>
      <c r="D184" s="299"/>
      <c r="E184" s="92" t="str">
        <f t="shared" si="0"/>
        <v/>
      </c>
      <c r="F184" s="93" t="str">
        <f t="shared" si="1"/>
        <v/>
      </c>
      <c r="G184" s="72">
        <v>1.8300000000000001E-6</v>
      </c>
      <c r="H184" s="75" t="str">
        <f t="shared" si="2"/>
        <v/>
      </c>
      <c r="I184" s="75" t="str">
        <f t="shared" si="3"/>
        <v/>
      </c>
      <c r="J184" s="75">
        <f>IFERROR(VLOOKUP(CONCATENATE(Draw!N184,C184),Enter!T:W,4,FALSE),"")</f>
        <v>0</v>
      </c>
      <c r="K184" s="82" t="str">
        <f t="shared" si="35"/>
        <v/>
      </c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</row>
    <row r="185" spans="1:35" ht="15.75" customHeight="1">
      <c r="A185" s="47" t="str">
        <f>IF(B185="","",Draw!L185)</f>
        <v/>
      </c>
      <c r="B185" s="73" t="str">
        <f>IFERROR(Draw!M185,"")</f>
        <v/>
      </c>
      <c r="C185" s="97" t="str">
        <f>IFERROR(Draw!O185,"")</f>
        <v/>
      </c>
      <c r="D185" s="295"/>
      <c r="E185" s="92" t="str">
        <f t="shared" si="0"/>
        <v/>
      </c>
      <c r="F185" s="93" t="str">
        <f t="shared" si="1"/>
        <v/>
      </c>
      <c r="G185" s="72">
        <v>1.84E-6</v>
      </c>
      <c r="H185" s="75" t="str">
        <f t="shared" si="2"/>
        <v/>
      </c>
      <c r="I185" s="75" t="str">
        <f t="shared" si="3"/>
        <v/>
      </c>
      <c r="J185" s="75">
        <f>IFERROR(VLOOKUP(CONCATENATE(Draw!N185,C185),Enter!T:W,4,FALSE),"")</f>
        <v>0</v>
      </c>
      <c r="K185" s="82" t="str">
        <f t="shared" si="35"/>
        <v/>
      </c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</row>
    <row r="186" spans="1:35" ht="15.75" customHeight="1">
      <c r="A186" s="47" t="str">
        <f>IF(B186="","",Draw!L186)</f>
        <v/>
      </c>
      <c r="B186" s="73" t="str">
        <f>IFERROR(Draw!M186,"")</f>
        <v/>
      </c>
      <c r="C186" s="97" t="str">
        <f>IFERROR(Draw!O186,"")</f>
        <v/>
      </c>
      <c r="D186" s="299"/>
      <c r="E186" s="92" t="str">
        <f t="shared" si="0"/>
        <v/>
      </c>
      <c r="F186" s="93" t="str">
        <f t="shared" si="1"/>
        <v/>
      </c>
      <c r="G186" s="72">
        <v>1.8500000000000001E-6</v>
      </c>
      <c r="H186" s="75" t="str">
        <f t="shared" si="2"/>
        <v/>
      </c>
      <c r="I186" s="75" t="str">
        <f t="shared" si="3"/>
        <v/>
      </c>
      <c r="J186" s="75">
        <f>IFERROR(VLOOKUP(CONCATENATE(Draw!N186,C186),Enter!T:W,4,FALSE),"")</f>
        <v>0</v>
      </c>
      <c r="K186" s="82" t="str">
        <f t="shared" si="35"/>
        <v/>
      </c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</row>
    <row r="187" spans="1:35" ht="15.75" customHeight="1">
      <c r="A187" s="47" t="str">
        <f>IF(B187="","",Draw!L187)</f>
        <v/>
      </c>
      <c r="B187" s="73" t="str">
        <f>IFERROR(Draw!M187,"")</f>
        <v/>
      </c>
      <c r="C187" s="97" t="str">
        <f>IFERROR(Draw!O187,"")</f>
        <v/>
      </c>
      <c r="D187" s="296"/>
      <c r="E187" s="92" t="str">
        <f t="shared" si="0"/>
        <v/>
      </c>
      <c r="F187" s="93" t="str">
        <f t="shared" si="1"/>
        <v/>
      </c>
      <c r="G187" s="72">
        <v>1.86E-6</v>
      </c>
      <c r="H187" s="75" t="str">
        <f t="shared" si="2"/>
        <v/>
      </c>
      <c r="I187" s="75" t="str">
        <f t="shared" si="3"/>
        <v/>
      </c>
      <c r="J187" s="75">
        <f>IFERROR(VLOOKUP(CONCATENATE(Draw!N187,C187),Enter!T:W,4,FALSE),"")</f>
        <v>0</v>
      </c>
      <c r="K187" s="8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</row>
    <row r="188" spans="1:35" ht="15.75" customHeight="1">
      <c r="A188" s="80"/>
      <c r="B188" s="72"/>
      <c r="C188" s="72"/>
      <c r="D188" s="82"/>
      <c r="E188" s="82"/>
      <c r="F188" s="82"/>
      <c r="G188" s="72"/>
      <c r="H188" s="75"/>
      <c r="I188" s="75"/>
      <c r="J188" s="75"/>
      <c r="K188" s="8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</row>
    <row r="189" spans="1:35" ht="15.75" customHeight="1">
      <c r="A189" s="80"/>
      <c r="B189" s="72"/>
      <c r="C189" s="72"/>
      <c r="D189" s="82"/>
      <c r="E189" s="82"/>
      <c r="F189" s="82"/>
      <c r="G189" s="72"/>
      <c r="H189" s="75"/>
      <c r="I189" s="75"/>
      <c r="J189" s="75"/>
      <c r="K189" s="8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</row>
    <row r="190" spans="1:35" ht="15.75" customHeight="1">
      <c r="A190" s="80"/>
      <c r="B190" s="72"/>
      <c r="C190" s="72"/>
      <c r="D190" s="82"/>
      <c r="E190" s="82"/>
      <c r="F190" s="82"/>
      <c r="G190" s="72"/>
      <c r="H190" s="75"/>
      <c r="I190" s="75"/>
      <c r="J190" s="75"/>
      <c r="K190" s="8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</row>
    <row r="191" spans="1:35" ht="15.75" customHeight="1">
      <c r="A191" s="80"/>
      <c r="B191" s="72"/>
      <c r="C191" s="72"/>
      <c r="D191" s="82"/>
      <c r="E191" s="82"/>
      <c r="F191" s="82"/>
      <c r="G191" s="72"/>
      <c r="H191" s="75"/>
      <c r="I191" s="75"/>
      <c r="J191" s="75"/>
      <c r="K191" s="8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</row>
    <row r="192" spans="1:35" ht="15.75" customHeight="1">
      <c r="A192" s="80"/>
      <c r="B192" s="72"/>
      <c r="C192" s="72"/>
      <c r="D192" s="82"/>
      <c r="E192" s="82"/>
      <c r="F192" s="82"/>
      <c r="G192" s="72"/>
      <c r="H192" s="75"/>
      <c r="I192" s="75"/>
      <c r="J192" s="75"/>
      <c r="K192" s="8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</row>
    <row r="193" spans="1:35" ht="15.75" customHeight="1">
      <c r="A193" s="80"/>
      <c r="B193" s="72"/>
      <c r="C193" s="72"/>
      <c r="D193" s="82"/>
      <c r="E193" s="82"/>
      <c r="F193" s="82"/>
      <c r="G193" s="72"/>
      <c r="H193" s="75"/>
      <c r="I193" s="75"/>
      <c r="J193" s="75"/>
      <c r="K193" s="8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</row>
    <row r="194" spans="1:35" ht="15.75" customHeight="1">
      <c r="A194" s="80"/>
      <c r="B194" s="72"/>
      <c r="C194" s="72"/>
      <c r="D194" s="82"/>
      <c r="E194" s="82"/>
      <c r="F194" s="82"/>
      <c r="G194" s="72"/>
      <c r="H194" s="75"/>
      <c r="I194" s="75"/>
      <c r="J194" s="75"/>
      <c r="K194" s="8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</row>
    <row r="195" spans="1:35" ht="15.75" customHeight="1">
      <c r="A195" s="80"/>
      <c r="B195" s="72"/>
      <c r="C195" s="72"/>
      <c r="D195" s="82"/>
      <c r="E195" s="82"/>
      <c r="F195" s="82"/>
      <c r="G195" s="72"/>
      <c r="H195" s="75"/>
      <c r="I195" s="75"/>
      <c r="J195" s="75"/>
      <c r="K195" s="8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</row>
    <row r="196" spans="1:35" ht="15.75" customHeight="1">
      <c r="A196" s="80"/>
      <c r="B196" s="72"/>
      <c r="C196" s="72"/>
      <c r="D196" s="82"/>
      <c r="E196" s="82"/>
      <c r="F196" s="82"/>
      <c r="G196" s="72"/>
      <c r="H196" s="75"/>
      <c r="I196" s="75"/>
      <c r="J196" s="75"/>
      <c r="K196" s="8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</row>
    <row r="197" spans="1:35" ht="15.75" customHeight="1">
      <c r="A197" s="80"/>
      <c r="B197" s="72"/>
      <c r="C197" s="72"/>
      <c r="D197" s="82"/>
      <c r="E197" s="82"/>
      <c r="F197" s="82"/>
      <c r="G197" s="72"/>
      <c r="H197" s="75"/>
      <c r="I197" s="75"/>
      <c r="J197" s="75"/>
      <c r="K197" s="8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</row>
    <row r="198" spans="1:35" ht="15.75" customHeight="1">
      <c r="A198" s="80"/>
      <c r="B198" s="72"/>
      <c r="C198" s="72"/>
      <c r="D198" s="82"/>
      <c r="E198" s="82"/>
      <c r="F198" s="82"/>
      <c r="G198" s="72"/>
      <c r="H198" s="75"/>
      <c r="I198" s="75"/>
      <c r="J198" s="75"/>
      <c r="K198" s="8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</row>
    <row r="199" spans="1:35" ht="15.75" customHeight="1">
      <c r="A199" s="80"/>
      <c r="B199" s="72"/>
      <c r="C199" s="72"/>
      <c r="D199" s="82"/>
      <c r="E199" s="82"/>
      <c r="F199" s="82"/>
      <c r="G199" s="72"/>
      <c r="H199" s="75"/>
      <c r="I199" s="75"/>
      <c r="J199" s="75"/>
      <c r="K199" s="8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</row>
    <row r="200" spans="1:35" ht="15.75" customHeight="1">
      <c r="A200" s="80"/>
      <c r="B200" s="72"/>
      <c r="C200" s="72"/>
      <c r="D200" s="82"/>
      <c r="E200" s="82"/>
      <c r="F200" s="82"/>
      <c r="G200" s="72"/>
      <c r="H200" s="75"/>
      <c r="I200" s="75"/>
      <c r="J200" s="75"/>
      <c r="K200" s="8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</row>
    <row r="201" spans="1:35" ht="15.75" customHeight="1">
      <c r="A201" s="80"/>
      <c r="B201" s="72"/>
      <c r="C201" s="72"/>
      <c r="D201" s="82"/>
      <c r="E201" s="82"/>
      <c r="F201" s="82"/>
      <c r="G201" s="72"/>
      <c r="H201" s="75"/>
      <c r="I201" s="75"/>
      <c r="J201" s="75"/>
      <c r="K201" s="8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</row>
    <row r="202" spans="1:35" ht="15.75" customHeight="1">
      <c r="A202" s="80"/>
      <c r="B202" s="72"/>
      <c r="C202" s="72"/>
      <c r="D202" s="82"/>
      <c r="E202" s="82"/>
      <c r="F202" s="82"/>
      <c r="G202" s="72"/>
      <c r="H202" s="75"/>
      <c r="I202" s="75"/>
      <c r="J202" s="75"/>
      <c r="K202" s="8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</row>
    <row r="203" spans="1:35" ht="15.75" customHeight="1">
      <c r="A203" s="80"/>
      <c r="B203" s="72"/>
      <c r="C203" s="72"/>
      <c r="D203" s="82"/>
      <c r="E203" s="82"/>
      <c r="F203" s="82"/>
      <c r="G203" s="72"/>
      <c r="H203" s="75"/>
      <c r="I203" s="75"/>
      <c r="J203" s="75"/>
      <c r="K203" s="8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</row>
    <row r="204" spans="1:35" ht="15.75" customHeight="1">
      <c r="A204" s="80"/>
      <c r="B204" s="72"/>
      <c r="C204" s="72"/>
      <c r="D204" s="82"/>
      <c r="E204" s="82"/>
      <c r="F204" s="82"/>
      <c r="G204" s="72"/>
      <c r="H204" s="75"/>
      <c r="I204" s="75"/>
      <c r="J204" s="75"/>
      <c r="K204" s="8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</row>
    <row r="205" spans="1:35" ht="15.75" customHeight="1">
      <c r="A205" s="80"/>
      <c r="B205" s="72"/>
      <c r="C205" s="72"/>
      <c r="D205" s="82"/>
      <c r="E205" s="82"/>
      <c r="F205" s="82"/>
      <c r="G205" s="72"/>
      <c r="H205" s="75"/>
      <c r="I205" s="75"/>
      <c r="J205" s="75"/>
      <c r="K205" s="8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</row>
    <row r="206" spans="1:35" ht="15.75" customHeight="1">
      <c r="A206" s="80"/>
      <c r="B206" s="72"/>
      <c r="C206" s="72"/>
      <c r="D206" s="82"/>
      <c r="E206" s="82"/>
      <c r="F206" s="82"/>
      <c r="G206" s="72"/>
      <c r="H206" s="75"/>
      <c r="I206" s="75"/>
      <c r="J206" s="75"/>
      <c r="K206" s="8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</row>
    <row r="207" spans="1:35" ht="15.75" customHeight="1">
      <c r="A207" s="80"/>
      <c r="B207" s="72"/>
      <c r="C207" s="72"/>
      <c r="D207" s="82"/>
      <c r="E207" s="82"/>
      <c r="F207" s="82"/>
      <c r="G207" s="72"/>
      <c r="H207" s="75"/>
      <c r="I207" s="75"/>
      <c r="J207" s="75"/>
      <c r="K207" s="8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</row>
    <row r="208" spans="1:35" ht="15.75" customHeight="1">
      <c r="A208" s="80"/>
      <c r="B208" s="72"/>
      <c r="C208" s="72"/>
      <c r="D208" s="82"/>
      <c r="E208" s="82"/>
      <c r="F208" s="82"/>
      <c r="G208" s="72"/>
      <c r="H208" s="75"/>
      <c r="I208" s="75"/>
      <c r="J208" s="75"/>
      <c r="K208" s="8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</row>
    <row r="209" spans="1:35" ht="15.75" customHeight="1">
      <c r="A209" s="80"/>
      <c r="B209" s="72"/>
      <c r="C209" s="72"/>
      <c r="D209" s="82"/>
      <c r="E209" s="82"/>
      <c r="F209" s="82"/>
      <c r="G209" s="72"/>
      <c r="H209" s="75"/>
      <c r="I209" s="75"/>
      <c r="J209" s="75"/>
      <c r="K209" s="8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</row>
    <row r="210" spans="1:35" ht="15.75" customHeight="1">
      <c r="A210" s="80"/>
      <c r="B210" s="72"/>
      <c r="C210" s="72"/>
      <c r="D210" s="82"/>
      <c r="E210" s="82"/>
      <c r="F210" s="82"/>
      <c r="G210" s="72"/>
      <c r="H210" s="75"/>
      <c r="I210" s="75"/>
      <c r="J210" s="75"/>
      <c r="K210" s="8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</row>
    <row r="211" spans="1:35" ht="15.75" customHeight="1">
      <c r="A211" s="80"/>
      <c r="B211" s="72"/>
      <c r="C211" s="72"/>
      <c r="D211" s="82"/>
      <c r="E211" s="82"/>
      <c r="F211" s="82"/>
      <c r="G211" s="72"/>
      <c r="H211" s="75"/>
      <c r="I211" s="75"/>
      <c r="J211" s="75"/>
      <c r="K211" s="8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</row>
    <row r="212" spans="1:35" ht="15.75" customHeight="1">
      <c r="A212" s="80"/>
      <c r="B212" s="72"/>
      <c r="C212" s="72"/>
      <c r="D212" s="82"/>
      <c r="E212" s="82"/>
      <c r="F212" s="82"/>
      <c r="G212" s="72"/>
      <c r="H212" s="75"/>
      <c r="I212" s="75"/>
      <c r="J212" s="75"/>
      <c r="K212" s="8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</row>
    <row r="213" spans="1:35" ht="15.75" customHeight="1">
      <c r="A213" s="80"/>
      <c r="B213" s="72"/>
      <c r="C213" s="72"/>
      <c r="D213" s="82"/>
      <c r="E213" s="82"/>
      <c r="F213" s="82"/>
      <c r="G213" s="72"/>
      <c r="H213" s="75"/>
      <c r="I213" s="75"/>
      <c r="J213" s="75"/>
      <c r="K213" s="8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</row>
    <row r="214" spans="1:35" ht="15.75" customHeight="1">
      <c r="A214" s="80"/>
      <c r="B214" s="72"/>
      <c r="C214" s="72"/>
      <c r="D214" s="82"/>
      <c r="E214" s="82"/>
      <c r="F214" s="82"/>
      <c r="G214" s="72"/>
      <c r="H214" s="75"/>
      <c r="I214" s="75"/>
      <c r="J214" s="75"/>
      <c r="K214" s="8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</row>
    <row r="215" spans="1:35" ht="15.75" customHeight="1">
      <c r="A215" s="80"/>
      <c r="B215" s="72"/>
      <c r="C215" s="72"/>
      <c r="D215" s="82"/>
      <c r="E215" s="82"/>
      <c r="F215" s="82"/>
      <c r="G215" s="72"/>
      <c r="H215" s="75"/>
      <c r="I215" s="75"/>
      <c r="J215" s="75"/>
      <c r="K215" s="8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</row>
    <row r="216" spans="1:35" ht="15.75" customHeight="1">
      <c r="A216" s="80"/>
      <c r="B216" s="72"/>
      <c r="C216" s="72"/>
      <c r="D216" s="82"/>
      <c r="E216" s="82"/>
      <c r="F216" s="82"/>
      <c r="G216" s="72"/>
      <c r="H216" s="75"/>
      <c r="I216" s="75"/>
      <c r="J216" s="75"/>
      <c r="K216" s="8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</row>
    <row r="217" spans="1:35" ht="15.75" customHeight="1">
      <c r="A217" s="80"/>
      <c r="B217" s="72"/>
      <c r="C217" s="72"/>
      <c r="D217" s="82"/>
      <c r="E217" s="82"/>
      <c r="F217" s="82"/>
      <c r="G217" s="72"/>
      <c r="H217" s="75"/>
      <c r="I217" s="75"/>
      <c r="J217" s="75"/>
      <c r="K217" s="8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</row>
    <row r="218" spans="1:35" ht="15.75" customHeight="1">
      <c r="A218" s="80"/>
      <c r="B218" s="72"/>
      <c r="C218" s="72"/>
      <c r="D218" s="82"/>
      <c r="E218" s="82"/>
      <c r="F218" s="82"/>
      <c r="G218" s="72"/>
      <c r="H218" s="75"/>
      <c r="I218" s="75"/>
      <c r="J218" s="75"/>
      <c r="K218" s="8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</row>
    <row r="219" spans="1:35" ht="15.75" customHeight="1">
      <c r="A219" s="80"/>
      <c r="B219" s="72"/>
      <c r="C219" s="72"/>
      <c r="D219" s="82"/>
      <c r="E219" s="82"/>
      <c r="F219" s="82"/>
      <c r="G219" s="72"/>
      <c r="H219" s="75"/>
      <c r="I219" s="75"/>
      <c r="J219" s="75"/>
      <c r="K219" s="8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</row>
    <row r="220" spans="1:35" ht="15.75" customHeight="1">
      <c r="A220" s="80"/>
      <c r="B220" s="72"/>
      <c r="C220" s="72"/>
      <c r="D220" s="82"/>
      <c r="E220" s="82"/>
      <c r="F220" s="82"/>
      <c r="G220" s="72"/>
      <c r="H220" s="75"/>
      <c r="I220" s="75"/>
      <c r="J220" s="75"/>
      <c r="K220" s="8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</row>
    <row r="221" spans="1:35" ht="15.75" customHeight="1">
      <c r="A221" s="80"/>
      <c r="B221" s="72"/>
      <c r="C221" s="72"/>
      <c r="D221" s="82"/>
      <c r="E221" s="82"/>
      <c r="F221" s="82"/>
      <c r="G221" s="72"/>
      <c r="H221" s="75"/>
      <c r="I221" s="75"/>
      <c r="J221" s="75"/>
      <c r="K221" s="8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</row>
    <row r="222" spans="1:35" ht="15.75" customHeight="1">
      <c r="A222" s="80"/>
      <c r="B222" s="72"/>
      <c r="C222" s="72"/>
      <c r="D222" s="82"/>
      <c r="E222" s="82"/>
      <c r="F222" s="82"/>
      <c r="G222" s="72"/>
      <c r="H222" s="75"/>
      <c r="I222" s="75"/>
      <c r="J222" s="75"/>
      <c r="K222" s="8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</row>
    <row r="223" spans="1:35" ht="15.75" customHeight="1">
      <c r="A223" s="80"/>
      <c r="B223" s="72"/>
      <c r="C223" s="72"/>
      <c r="D223" s="82"/>
      <c r="E223" s="82"/>
      <c r="F223" s="82"/>
      <c r="G223" s="72"/>
      <c r="H223" s="75"/>
      <c r="I223" s="75"/>
      <c r="J223" s="75"/>
      <c r="K223" s="8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</row>
    <row r="224" spans="1:35" ht="15.75" customHeight="1">
      <c r="A224" s="80"/>
      <c r="B224" s="72"/>
      <c r="C224" s="72"/>
      <c r="D224" s="82"/>
      <c r="E224" s="82"/>
      <c r="F224" s="82"/>
      <c r="G224" s="72"/>
      <c r="H224" s="75"/>
      <c r="I224" s="75"/>
      <c r="J224" s="75"/>
      <c r="K224" s="8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</row>
    <row r="225" spans="1:35" ht="15.75" customHeight="1">
      <c r="A225" s="80"/>
      <c r="B225" s="72"/>
      <c r="C225" s="72"/>
      <c r="D225" s="82"/>
      <c r="E225" s="82"/>
      <c r="F225" s="82"/>
      <c r="G225" s="72"/>
      <c r="H225" s="75"/>
      <c r="I225" s="75"/>
      <c r="J225" s="75"/>
      <c r="K225" s="8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</row>
    <row r="226" spans="1:35" ht="15.75" customHeight="1">
      <c r="A226" s="80"/>
      <c r="B226" s="72"/>
      <c r="C226" s="72"/>
      <c r="D226" s="82"/>
      <c r="E226" s="82"/>
      <c r="F226" s="82"/>
      <c r="G226" s="72"/>
      <c r="H226" s="75"/>
      <c r="I226" s="75"/>
      <c r="J226" s="75"/>
      <c r="K226" s="8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</row>
    <row r="227" spans="1:35" ht="15.75" customHeight="1">
      <c r="A227" s="80"/>
      <c r="B227" s="72"/>
      <c r="C227" s="72"/>
      <c r="D227" s="82"/>
      <c r="E227" s="82"/>
      <c r="F227" s="82"/>
      <c r="G227" s="72"/>
      <c r="H227" s="75"/>
      <c r="I227" s="75"/>
      <c r="J227" s="75"/>
      <c r="K227" s="8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</row>
    <row r="228" spans="1:35" ht="15.75" customHeight="1">
      <c r="A228" s="80"/>
      <c r="B228" s="72"/>
      <c r="C228" s="72"/>
      <c r="D228" s="82"/>
      <c r="E228" s="82"/>
      <c r="F228" s="82"/>
      <c r="G228" s="72"/>
      <c r="H228" s="75"/>
      <c r="I228" s="75"/>
      <c r="J228" s="75"/>
      <c r="K228" s="8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</row>
    <row r="229" spans="1:35" ht="15.75" customHeight="1">
      <c r="A229" s="80"/>
      <c r="B229" s="72"/>
      <c r="C229" s="72"/>
      <c r="D229" s="82"/>
      <c r="E229" s="82"/>
      <c r="F229" s="82"/>
      <c r="G229" s="72"/>
      <c r="H229" s="75"/>
      <c r="I229" s="75"/>
      <c r="J229" s="75"/>
      <c r="K229" s="8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</row>
    <row r="230" spans="1:35" ht="15.75" customHeight="1">
      <c r="A230" s="80"/>
      <c r="B230" s="72"/>
      <c r="C230" s="72"/>
      <c r="D230" s="82"/>
      <c r="E230" s="82"/>
      <c r="F230" s="82"/>
      <c r="G230" s="72"/>
      <c r="H230" s="75"/>
      <c r="I230" s="75"/>
      <c r="J230" s="75"/>
      <c r="K230" s="8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</row>
    <row r="231" spans="1:35" ht="15.75" customHeight="1">
      <c r="A231" s="80"/>
      <c r="B231" s="72"/>
      <c r="C231" s="72"/>
      <c r="D231" s="82"/>
      <c r="E231" s="82"/>
      <c r="F231" s="82"/>
      <c r="G231" s="72"/>
      <c r="H231" s="75"/>
      <c r="I231" s="75"/>
      <c r="J231" s="75"/>
      <c r="K231" s="8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</row>
    <row r="232" spans="1:35" ht="15.75" customHeight="1">
      <c r="A232" s="80"/>
      <c r="B232" s="72"/>
      <c r="C232" s="72"/>
      <c r="D232" s="82"/>
      <c r="E232" s="82"/>
      <c r="F232" s="82"/>
      <c r="G232" s="72"/>
      <c r="H232" s="75"/>
      <c r="I232" s="75"/>
      <c r="J232" s="75"/>
      <c r="K232" s="8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</row>
    <row r="233" spans="1:35" ht="15.75" customHeight="1">
      <c r="A233" s="80"/>
      <c r="B233" s="72"/>
      <c r="C233" s="72"/>
      <c r="D233" s="82"/>
      <c r="E233" s="82"/>
      <c r="F233" s="82"/>
      <c r="G233" s="72"/>
      <c r="H233" s="75"/>
      <c r="I233" s="75"/>
      <c r="J233" s="75"/>
      <c r="K233" s="8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</row>
    <row r="234" spans="1:35" ht="15.75" customHeight="1">
      <c r="A234" s="80"/>
      <c r="B234" s="72"/>
      <c r="C234" s="72"/>
      <c r="D234" s="82"/>
      <c r="E234" s="82"/>
      <c r="F234" s="82"/>
      <c r="G234" s="72"/>
      <c r="H234" s="75"/>
      <c r="I234" s="75"/>
      <c r="J234" s="75"/>
      <c r="K234" s="8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</row>
    <row r="235" spans="1:35" ht="15.75" customHeight="1">
      <c r="A235" s="80"/>
      <c r="B235" s="72"/>
      <c r="C235" s="72"/>
      <c r="D235" s="82"/>
      <c r="E235" s="82"/>
      <c r="F235" s="82"/>
      <c r="G235" s="72"/>
      <c r="H235" s="75"/>
      <c r="I235" s="75"/>
      <c r="J235" s="75"/>
      <c r="K235" s="8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</row>
    <row r="236" spans="1:35" ht="15.75" customHeight="1">
      <c r="A236" s="80"/>
      <c r="B236" s="72"/>
      <c r="C236" s="72"/>
      <c r="D236" s="82"/>
      <c r="E236" s="82"/>
      <c r="F236" s="82"/>
      <c r="G236" s="72"/>
      <c r="H236" s="75"/>
      <c r="I236" s="75"/>
      <c r="J236" s="75"/>
      <c r="K236" s="8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</row>
    <row r="237" spans="1:35" ht="15.75" customHeight="1">
      <c r="A237" s="80"/>
      <c r="B237" s="72"/>
      <c r="C237" s="72"/>
      <c r="D237" s="82"/>
      <c r="E237" s="82"/>
      <c r="F237" s="82"/>
      <c r="G237" s="72"/>
      <c r="H237" s="75"/>
      <c r="I237" s="75"/>
      <c r="J237" s="75"/>
      <c r="K237" s="8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</row>
    <row r="238" spans="1:35" ht="15.75" customHeight="1">
      <c r="A238" s="80"/>
      <c r="B238" s="72"/>
      <c r="C238" s="72"/>
      <c r="D238" s="82"/>
      <c r="E238" s="82"/>
      <c r="F238" s="82"/>
      <c r="G238" s="72"/>
      <c r="H238" s="75"/>
      <c r="I238" s="75"/>
      <c r="J238" s="75"/>
      <c r="K238" s="8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</row>
    <row r="239" spans="1:35" ht="15.75" customHeight="1">
      <c r="A239" s="80"/>
      <c r="B239" s="72"/>
      <c r="C239" s="72"/>
      <c r="D239" s="82"/>
      <c r="E239" s="82"/>
      <c r="F239" s="82"/>
      <c r="G239" s="72"/>
      <c r="H239" s="75"/>
      <c r="I239" s="75"/>
      <c r="J239" s="75"/>
      <c r="K239" s="8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</row>
    <row r="240" spans="1:35" ht="15.75" customHeight="1">
      <c r="A240" s="80"/>
      <c r="B240" s="72"/>
      <c r="C240" s="72"/>
      <c r="D240" s="82"/>
      <c r="E240" s="82"/>
      <c r="F240" s="82"/>
      <c r="G240" s="72"/>
      <c r="H240" s="75"/>
      <c r="I240" s="75"/>
      <c r="J240" s="75"/>
      <c r="K240" s="8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</row>
    <row r="241" spans="1:35" ht="15.75" customHeight="1">
      <c r="A241" s="80"/>
      <c r="B241" s="72"/>
      <c r="C241" s="72"/>
      <c r="D241" s="82"/>
      <c r="E241" s="82"/>
      <c r="F241" s="82"/>
      <c r="G241" s="72"/>
      <c r="H241" s="75"/>
      <c r="I241" s="75"/>
      <c r="J241" s="75"/>
      <c r="K241" s="8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</row>
    <row r="242" spans="1:35" ht="15.75" customHeight="1">
      <c r="A242" s="80"/>
      <c r="B242" s="72"/>
      <c r="C242" s="72"/>
      <c r="D242" s="82"/>
      <c r="E242" s="82"/>
      <c r="F242" s="82"/>
      <c r="G242" s="72"/>
      <c r="H242" s="75"/>
      <c r="I242" s="75"/>
      <c r="J242" s="75"/>
      <c r="K242" s="8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</row>
    <row r="243" spans="1:35" ht="15.75" customHeight="1">
      <c r="A243" s="80"/>
      <c r="B243" s="72"/>
      <c r="C243" s="72"/>
      <c r="D243" s="82"/>
      <c r="E243" s="82"/>
      <c r="F243" s="82"/>
      <c r="G243" s="72"/>
      <c r="H243" s="75"/>
      <c r="I243" s="75"/>
      <c r="J243" s="75"/>
      <c r="K243" s="8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</row>
    <row r="244" spans="1:35" ht="15.75" customHeight="1">
      <c r="A244" s="80"/>
      <c r="B244" s="72"/>
      <c r="C244" s="72"/>
      <c r="D244" s="82"/>
      <c r="E244" s="82"/>
      <c r="F244" s="82"/>
      <c r="G244" s="72"/>
      <c r="H244" s="75"/>
      <c r="I244" s="75"/>
      <c r="J244" s="75"/>
      <c r="K244" s="8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</row>
    <row r="245" spans="1:35" ht="15.75" customHeight="1">
      <c r="A245" s="80"/>
      <c r="B245" s="72"/>
      <c r="C245" s="72"/>
      <c r="D245" s="82"/>
      <c r="E245" s="82"/>
      <c r="F245" s="82"/>
      <c r="G245" s="72"/>
      <c r="H245" s="75"/>
      <c r="I245" s="75"/>
      <c r="J245" s="75"/>
      <c r="K245" s="8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</row>
    <row r="246" spans="1:35" ht="15.75" customHeight="1">
      <c r="A246" s="80"/>
      <c r="B246" s="72"/>
      <c r="C246" s="72"/>
      <c r="D246" s="82"/>
      <c r="E246" s="82"/>
      <c r="F246" s="82"/>
      <c r="G246" s="72"/>
      <c r="H246" s="75"/>
      <c r="I246" s="75"/>
      <c r="J246" s="75"/>
      <c r="K246" s="8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</row>
    <row r="247" spans="1:35" ht="15.75" customHeight="1">
      <c r="A247" s="80"/>
      <c r="B247" s="72"/>
      <c r="C247" s="72"/>
      <c r="D247" s="82"/>
      <c r="E247" s="82"/>
      <c r="F247" s="82"/>
      <c r="G247" s="72"/>
      <c r="H247" s="75"/>
      <c r="I247" s="75"/>
      <c r="J247" s="75"/>
      <c r="K247" s="8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</row>
    <row r="248" spans="1:35" ht="15.75" customHeight="1">
      <c r="A248" s="80"/>
      <c r="B248" s="72"/>
      <c r="C248" s="72"/>
      <c r="D248" s="82"/>
      <c r="E248" s="82"/>
      <c r="F248" s="82"/>
      <c r="G248" s="72"/>
      <c r="H248" s="75"/>
      <c r="I248" s="75"/>
      <c r="J248" s="75"/>
      <c r="K248" s="8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</row>
    <row r="249" spans="1:35" ht="15.75" customHeight="1">
      <c r="A249" s="80"/>
      <c r="B249" s="72"/>
      <c r="C249" s="72"/>
      <c r="D249" s="82"/>
      <c r="E249" s="82"/>
      <c r="F249" s="82"/>
      <c r="G249" s="72"/>
      <c r="H249" s="75"/>
      <c r="I249" s="75"/>
      <c r="J249" s="75"/>
      <c r="K249" s="8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</row>
    <row r="250" spans="1:35" ht="15.75" customHeight="1">
      <c r="A250" s="80"/>
      <c r="B250" s="72"/>
      <c r="C250" s="72"/>
      <c r="D250" s="82"/>
      <c r="E250" s="82"/>
      <c r="F250" s="82"/>
      <c r="G250" s="72"/>
      <c r="H250" s="75"/>
      <c r="I250" s="75"/>
      <c r="J250" s="75"/>
      <c r="K250" s="8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</row>
    <row r="251" spans="1:35" ht="15.75" customHeight="1">
      <c r="A251" s="80"/>
      <c r="B251" s="72"/>
      <c r="C251" s="72"/>
      <c r="D251" s="82"/>
      <c r="E251" s="82"/>
      <c r="F251" s="82"/>
      <c r="G251" s="72"/>
      <c r="H251" s="75"/>
      <c r="I251" s="75"/>
      <c r="J251" s="75"/>
      <c r="K251" s="8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</row>
    <row r="252" spans="1:35" ht="15.75" customHeight="1">
      <c r="A252" s="80"/>
      <c r="B252" s="72"/>
      <c r="C252" s="72"/>
      <c r="D252" s="82"/>
      <c r="E252" s="82"/>
      <c r="F252" s="82"/>
      <c r="G252" s="72"/>
      <c r="H252" s="75"/>
      <c r="I252" s="75"/>
      <c r="J252" s="75"/>
      <c r="K252" s="8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</row>
    <row r="253" spans="1:35" ht="15.75" customHeight="1">
      <c r="A253" s="80"/>
      <c r="B253" s="72"/>
      <c r="C253" s="72"/>
      <c r="D253" s="82"/>
      <c r="E253" s="82"/>
      <c r="F253" s="82"/>
      <c r="G253" s="72"/>
      <c r="H253" s="75"/>
      <c r="I253" s="75"/>
      <c r="J253" s="75"/>
      <c r="K253" s="8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</row>
    <row r="254" spans="1:35" ht="15.75" customHeight="1">
      <c r="A254" s="80"/>
      <c r="B254" s="72"/>
      <c r="C254" s="72"/>
      <c r="D254" s="82"/>
      <c r="E254" s="82"/>
      <c r="F254" s="82"/>
      <c r="G254" s="72"/>
      <c r="H254" s="75"/>
      <c r="I254" s="75"/>
      <c r="J254" s="75"/>
      <c r="K254" s="8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</row>
    <row r="255" spans="1:35" ht="15.75" customHeight="1">
      <c r="A255" s="80"/>
      <c r="B255" s="72"/>
      <c r="C255" s="72"/>
      <c r="D255" s="82"/>
      <c r="E255" s="82"/>
      <c r="F255" s="82"/>
      <c r="G255" s="72"/>
      <c r="H255" s="75"/>
      <c r="I255" s="75"/>
      <c r="J255" s="75"/>
      <c r="K255" s="8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</row>
    <row r="256" spans="1:35" ht="15.75" customHeight="1">
      <c r="A256" s="80"/>
      <c r="B256" s="72"/>
      <c r="C256" s="72"/>
      <c r="D256" s="82"/>
      <c r="E256" s="82"/>
      <c r="F256" s="82"/>
      <c r="G256" s="72"/>
      <c r="H256" s="75"/>
      <c r="I256" s="75"/>
      <c r="J256" s="75"/>
      <c r="K256" s="8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</row>
    <row r="257" spans="1:35" ht="15.75" customHeight="1">
      <c r="A257" s="80"/>
      <c r="B257" s="72"/>
      <c r="C257" s="72"/>
      <c r="D257" s="82"/>
      <c r="E257" s="82"/>
      <c r="F257" s="82"/>
      <c r="G257" s="72"/>
      <c r="H257" s="75"/>
      <c r="I257" s="75"/>
      <c r="J257" s="75"/>
      <c r="K257" s="8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</row>
    <row r="258" spans="1:35" ht="15.75" customHeight="1">
      <c r="A258" s="80"/>
      <c r="B258" s="72"/>
      <c r="C258" s="72"/>
      <c r="D258" s="82"/>
      <c r="E258" s="82"/>
      <c r="F258" s="82"/>
      <c r="G258" s="72"/>
      <c r="H258" s="75"/>
      <c r="I258" s="75"/>
      <c r="J258" s="75"/>
      <c r="K258" s="8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</row>
    <row r="259" spans="1:35" ht="15.75" customHeight="1">
      <c r="A259" s="80"/>
      <c r="B259" s="72"/>
      <c r="C259" s="72"/>
      <c r="D259" s="82"/>
      <c r="E259" s="82"/>
      <c r="F259" s="82"/>
      <c r="G259" s="72"/>
      <c r="H259" s="75"/>
      <c r="I259" s="75"/>
      <c r="J259" s="75"/>
      <c r="K259" s="8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</row>
    <row r="260" spans="1:35" ht="15.75" customHeight="1">
      <c r="A260" s="80"/>
      <c r="B260" s="72"/>
      <c r="C260" s="72"/>
      <c r="D260" s="82"/>
      <c r="E260" s="82"/>
      <c r="F260" s="82"/>
      <c r="G260" s="72"/>
      <c r="H260" s="75"/>
      <c r="I260" s="75"/>
      <c r="J260" s="75"/>
      <c r="K260" s="8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</row>
    <row r="261" spans="1:35" ht="15.75" customHeight="1">
      <c r="A261" s="80"/>
      <c r="B261" s="72"/>
      <c r="C261" s="72"/>
      <c r="D261" s="82"/>
      <c r="E261" s="82"/>
      <c r="F261" s="82"/>
      <c r="G261" s="72"/>
      <c r="H261" s="75"/>
      <c r="I261" s="75"/>
      <c r="J261" s="75"/>
      <c r="K261" s="8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</row>
    <row r="262" spans="1:35" ht="15.75" customHeight="1">
      <c r="A262" s="80"/>
      <c r="B262" s="72"/>
      <c r="C262" s="72"/>
      <c r="D262" s="82"/>
      <c r="E262" s="82"/>
      <c r="F262" s="82"/>
      <c r="G262" s="72"/>
      <c r="H262" s="75"/>
      <c r="I262" s="75"/>
      <c r="J262" s="75"/>
      <c r="K262" s="8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</row>
    <row r="263" spans="1:35" ht="15.75" customHeight="1">
      <c r="A263" s="80"/>
      <c r="B263" s="72"/>
      <c r="C263" s="72"/>
      <c r="D263" s="82"/>
      <c r="E263" s="82"/>
      <c r="F263" s="82"/>
      <c r="G263" s="72"/>
      <c r="H263" s="75"/>
      <c r="I263" s="75"/>
      <c r="J263" s="75"/>
      <c r="K263" s="8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</row>
    <row r="264" spans="1:35" ht="15.75" customHeight="1">
      <c r="A264" s="80"/>
      <c r="B264" s="72"/>
      <c r="C264" s="72"/>
      <c r="D264" s="82"/>
      <c r="E264" s="82"/>
      <c r="F264" s="82"/>
      <c r="G264" s="72"/>
      <c r="H264" s="75"/>
      <c r="I264" s="75"/>
      <c r="J264" s="75"/>
      <c r="K264" s="8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</row>
    <row r="265" spans="1:35" ht="15.75" customHeight="1">
      <c r="A265" s="80"/>
      <c r="B265" s="72"/>
      <c r="C265" s="72"/>
      <c r="D265" s="82"/>
      <c r="E265" s="82"/>
      <c r="F265" s="82"/>
      <c r="G265" s="72"/>
      <c r="H265" s="75"/>
      <c r="I265" s="75"/>
      <c r="J265" s="75"/>
      <c r="K265" s="8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</row>
    <row r="266" spans="1:35" ht="15.75" customHeight="1">
      <c r="A266" s="80"/>
      <c r="B266" s="72"/>
      <c r="C266" s="72"/>
      <c r="D266" s="82"/>
      <c r="E266" s="82"/>
      <c r="F266" s="82"/>
      <c r="G266" s="72"/>
      <c r="H266" s="75"/>
      <c r="I266" s="75"/>
      <c r="J266" s="75"/>
      <c r="K266" s="8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</row>
    <row r="267" spans="1:35" ht="15.75" customHeight="1">
      <c r="A267" s="80"/>
      <c r="B267" s="72"/>
      <c r="C267" s="72"/>
      <c r="D267" s="82"/>
      <c r="E267" s="82"/>
      <c r="F267" s="82"/>
      <c r="G267" s="72"/>
      <c r="H267" s="75"/>
      <c r="I267" s="75"/>
      <c r="J267" s="75"/>
      <c r="K267" s="8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</row>
    <row r="268" spans="1:35" ht="15.75" customHeight="1">
      <c r="A268" s="80"/>
      <c r="B268" s="72"/>
      <c r="C268" s="72"/>
      <c r="D268" s="82"/>
      <c r="E268" s="82"/>
      <c r="F268" s="82"/>
      <c r="G268" s="72"/>
      <c r="H268" s="75"/>
      <c r="I268" s="75"/>
      <c r="J268" s="75"/>
      <c r="K268" s="8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</row>
    <row r="269" spans="1:35" ht="15.75" customHeight="1">
      <c r="A269" s="80"/>
      <c r="B269" s="72"/>
      <c r="C269" s="72"/>
      <c r="D269" s="82"/>
      <c r="E269" s="82"/>
      <c r="F269" s="82"/>
      <c r="G269" s="72"/>
      <c r="H269" s="75"/>
      <c r="I269" s="75"/>
      <c r="J269" s="75"/>
      <c r="K269" s="8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</row>
    <row r="270" spans="1:35" ht="15.75" customHeight="1">
      <c r="A270" s="80"/>
      <c r="B270" s="72"/>
      <c r="C270" s="72"/>
      <c r="D270" s="82"/>
      <c r="E270" s="82"/>
      <c r="F270" s="82"/>
      <c r="G270" s="72"/>
      <c r="H270" s="75"/>
      <c r="I270" s="75"/>
      <c r="J270" s="75"/>
      <c r="K270" s="8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</row>
    <row r="271" spans="1:35" ht="15.75" customHeight="1">
      <c r="A271" s="80"/>
      <c r="B271" s="72"/>
      <c r="C271" s="72"/>
      <c r="D271" s="82"/>
      <c r="E271" s="82"/>
      <c r="F271" s="82"/>
      <c r="G271" s="72"/>
      <c r="H271" s="75"/>
      <c r="I271" s="75"/>
      <c r="J271" s="75"/>
      <c r="K271" s="8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</row>
    <row r="272" spans="1:35" ht="15.75" customHeight="1">
      <c r="A272" s="80"/>
      <c r="B272" s="72"/>
      <c r="C272" s="72"/>
      <c r="D272" s="82"/>
      <c r="E272" s="82"/>
      <c r="F272" s="82"/>
      <c r="G272" s="72"/>
      <c r="H272" s="75"/>
      <c r="I272" s="75"/>
      <c r="J272" s="75"/>
      <c r="K272" s="8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</row>
    <row r="273" spans="1:35" ht="15.75" customHeight="1">
      <c r="A273" s="80"/>
      <c r="B273" s="72"/>
      <c r="C273" s="72"/>
      <c r="D273" s="82"/>
      <c r="E273" s="82"/>
      <c r="F273" s="82"/>
      <c r="G273" s="72"/>
      <c r="H273" s="75"/>
      <c r="I273" s="75"/>
      <c r="J273" s="75"/>
      <c r="K273" s="8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</row>
    <row r="274" spans="1:35" ht="15.75" customHeight="1">
      <c r="A274" s="80"/>
      <c r="B274" s="72"/>
      <c r="C274" s="72"/>
      <c r="D274" s="82"/>
      <c r="E274" s="82"/>
      <c r="F274" s="82"/>
      <c r="G274" s="72"/>
      <c r="H274" s="75"/>
      <c r="I274" s="75"/>
      <c r="J274" s="75"/>
      <c r="K274" s="8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</row>
    <row r="275" spans="1:35" ht="15.75" customHeight="1">
      <c r="A275" s="80"/>
      <c r="B275" s="72"/>
      <c r="C275" s="72"/>
      <c r="D275" s="82"/>
      <c r="E275" s="82"/>
      <c r="F275" s="82"/>
      <c r="G275" s="72"/>
      <c r="H275" s="75"/>
      <c r="I275" s="75"/>
      <c r="J275" s="75"/>
      <c r="K275" s="8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</row>
    <row r="276" spans="1:35" ht="15.75" customHeight="1">
      <c r="A276" s="80"/>
      <c r="B276" s="72"/>
      <c r="C276" s="72"/>
      <c r="D276" s="82"/>
      <c r="E276" s="82"/>
      <c r="F276" s="82"/>
      <c r="G276" s="72"/>
      <c r="H276" s="75"/>
      <c r="I276" s="75"/>
      <c r="J276" s="75"/>
      <c r="K276" s="8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</row>
    <row r="277" spans="1:35" ht="15.75" customHeight="1">
      <c r="A277" s="80"/>
      <c r="B277" s="72"/>
      <c r="C277" s="72"/>
      <c r="D277" s="82"/>
      <c r="E277" s="82"/>
      <c r="F277" s="82"/>
      <c r="G277" s="72"/>
      <c r="H277" s="75"/>
      <c r="I277" s="75"/>
      <c r="J277" s="75"/>
      <c r="K277" s="8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</row>
    <row r="278" spans="1:35" ht="15.75" customHeight="1">
      <c r="A278" s="80"/>
      <c r="B278" s="72"/>
      <c r="C278" s="72"/>
      <c r="D278" s="82"/>
      <c r="E278" s="82"/>
      <c r="F278" s="82"/>
      <c r="G278" s="72"/>
      <c r="H278" s="75"/>
      <c r="I278" s="75"/>
      <c r="J278" s="75"/>
      <c r="K278" s="8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</row>
    <row r="279" spans="1:35" ht="15.75" customHeight="1">
      <c r="A279" s="80"/>
      <c r="B279" s="72"/>
      <c r="C279" s="72"/>
      <c r="D279" s="82"/>
      <c r="E279" s="82"/>
      <c r="F279" s="82"/>
      <c r="G279" s="72"/>
      <c r="H279" s="75"/>
      <c r="I279" s="75"/>
      <c r="J279" s="75"/>
      <c r="K279" s="8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</row>
    <row r="280" spans="1:35" ht="15.75" customHeight="1">
      <c r="A280" s="80"/>
      <c r="B280" s="72"/>
      <c r="C280" s="72"/>
      <c r="D280" s="82"/>
      <c r="E280" s="82"/>
      <c r="F280" s="82"/>
      <c r="G280" s="72"/>
      <c r="H280" s="75"/>
      <c r="I280" s="75"/>
      <c r="J280" s="75"/>
      <c r="K280" s="8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</row>
    <row r="281" spans="1:35" ht="15.75" customHeight="1">
      <c r="A281" s="80"/>
      <c r="B281" s="72"/>
      <c r="C281" s="72"/>
      <c r="D281" s="82"/>
      <c r="E281" s="82"/>
      <c r="F281" s="82"/>
      <c r="G281" s="72"/>
      <c r="H281" s="75"/>
      <c r="I281" s="75"/>
      <c r="J281" s="75"/>
      <c r="K281" s="8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</row>
    <row r="282" spans="1:35" ht="15.75" customHeight="1">
      <c r="A282" s="80"/>
      <c r="B282" s="72"/>
      <c r="C282" s="72"/>
      <c r="D282" s="82"/>
      <c r="E282" s="82"/>
      <c r="F282" s="82"/>
      <c r="G282" s="72"/>
      <c r="H282" s="75"/>
      <c r="I282" s="75"/>
      <c r="J282" s="75"/>
      <c r="K282" s="8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</row>
    <row r="283" spans="1:35" ht="15.75" customHeight="1">
      <c r="A283" s="80"/>
      <c r="B283" s="72"/>
      <c r="C283" s="72"/>
      <c r="D283" s="82"/>
      <c r="E283" s="82"/>
      <c r="F283" s="82"/>
      <c r="G283" s="72"/>
      <c r="H283" s="75"/>
      <c r="I283" s="75"/>
      <c r="J283" s="75"/>
      <c r="K283" s="8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</row>
    <row r="284" spans="1:35" ht="15.75" customHeight="1">
      <c r="A284" s="80"/>
      <c r="B284" s="72"/>
      <c r="C284" s="72"/>
      <c r="D284" s="82"/>
      <c r="E284" s="82"/>
      <c r="F284" s="82"/>
      <c r="G284" s="72"/>
      <c r="H284" s="75"/>
      <c r="I284" s="75"/>
      <c r="J284" s="75"/>
      <c r="K284" s="8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</row>
    <row r="285" spans="1:35" ht="15.75" customHeight="1">
      <c r="A285" s="80"/>
      <c r="B285" s="72"/>
      <c r="C285" s="72"/>
      <c r="D285" s="82"/>
      <c r="E285" s="82"/>
      <c r="F285" s="82"/>
      <c r="G285" s="72"/>
      <c r="H285" s="75"/>
      <c r="I285" s="75"/>
      <c r="J285" s="75"/>
      <c r="K285" s="8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</row>
    <row r="286" spans="1:35" ht="15.75" customHeight="1">
      <c r="A286" s="80"/>
      <c r="B286" s="72"/>
      <c r="C286" s="72"/>
      <c r="D286" s="82"/>
      <c r="E286" s="82"/>
      <c r="F286" s="82"/>
      <c r="G286" s="72"/>
      <c r="H286" s="75"/>
      <c r="I286" s="75"/>
      <c r="J286" s="75"/>
      <c r="K286" s="8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</row>
    <row r="287" spans="1:35" ht="15.75" customHeight="1">
      <c r="A287" s="80"/>
      <c r="B287" s="72"/>
      <c r="C287" s="72"/>
      <c r="D287" s="82"/>
      <c r="E287" s="82"/>
      <c r="F287" s="82"/>
      <c r="G287" s="72"/>
      <c r="H287" s="75"/>
      <c r="I287" s="75"/>
      <c r="J287" s="75"/>
      <c r="K287" s="8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</row>
    <row r="288" spans="1:35" ht="15.75" customHeight="1">
      <c r="A288" s="80"/>
      <c r="B288" s="72"/>
      <c r="C288" s="72"/>
      <c r="D288" s="82"/>
      <c r="E288" s="82"/>
      <c r="F288" s="82"/>
      <c r="G288" s="72"/>
      <c r="H288" s="75"/>
      <c r="I288" s="75"/>
      <c r="J288" s="75"/>
      <c r="K288" s="8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</row>
    <row r="289" spans="1:35" ht="15.75" customHeight="1">
      <c r="A289" s="80"/>
      <c r="B289" s="72"/>
      <c r="C289" s="72"/>
      <c r="D289" s="82"/>
      <c r="E289" s="82"/>
      <c r="F289" s="82"/>
      <c r="G289" s="72"/>
      <c r="H289" s="75"/>
      <c r="I289" s="75"/>
      <c r="J289" s="75"/>
      <c r="K289" s="8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</row>
    <row r="290" spans="1:35" ht="15.75" customHeight="1">
      <c r="A290" s="80"/>
      <c r="B290" s="72"/>
      <c r="C290" s="72"/>
      <c r="D290" s="82"/>
      <c r="E290" s="82"/>
      <c r="F290" s="82"/>
      <c r="G290" s="72"/>
      <c r="H290" s="75"/>
      <c r="I290" s="75"/>
      <c r="J290" s="75"/>
      <c r="K290" s="8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</row>
    <row r="291" spans="1:35" ht="15.75" customHeight="1">
      <c r="A291" s="80"/>
      <c r="B291" s="72"/>
      <c r="C291" s="72"/>
      <c r="D291" s="82"/>
      <c r="E291" s="82"/>
      <c r="F291" s="82"/>
      <c r="G291" s="72"/>
      <c r="H291" s="75"/>
      <c r="I291" s="75"/>
      <c r="J291" s="75"/>
      <c r="K291" s="8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</row>
    <row r="292" spans="1:35" ht="15.75" customHeight="1">
      <c r="A292" s="80"/>
      <c r="B292" s="72"/>
      <c r="C292" s="72"/>
      <c r="D292" s="82"/>
      <c r="E292" s="82"/>
      <c r="F292" s="82"/>
      <c r="G292" s="72"/>
      <c r="H292" s="75"/>
      <c r="I292" s="75"/>
      <c r="J292" s="75"/>
      <c r="K292" s="8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</row>
    <row r="293" spans="1:35" ht="15.75" customHeight="1">
      <c r="A293" s="80"/>
      <c r="B293" s="72"/>
      <c r="C293" s="72"/>
      <c r="D293" s="82"/>
      <c r="E293" s="82"/>
      <c r="F293" s="82"/>
      <c r="G293" s="72"/>
      <c r="H293" s="75"/>
      <c r="I293" s="75"/>
      <c r="J293" s="75"/>
      <c r="K293" s="8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</row>
    <row r="294" spans="1:35" ht="15.75" customHeight="1">
      <c r="A294" s="80"/>
      <c r="B294" s="72"/>
      <c r="C294" s="72"/>
      <c r="D294" s="82"/>
      <c r="E294" s="82"/>
      <c r="F294" s="82"/>
      <c r="G294" s="72"/>
      <c r="H294" s="75"/>
      <c r="I294" s="75"/>
      <c r="J294" s="75"/>
      <c r="K294" s="8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</row>
    <row r="295" spans="1:35" ht="15.75" customHeight="1">
      <c r="A295" s="80"/>
      <c r="B295" s="72"/>
      <c r="C295" s="72"/>
      <c r="D295" s="82"/>
      <c r="E295" s="82"/>
      <c r="F295" s="82"/>
      <c r="G295" s="72"/>
      <c r="H295" s="75"/>
      <c r="I295" s="75"/>
      <c r="J295" s="75"/>
      <c r="K295" s="8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</row>
    <row r="296" spans="1:35" ht="15.75" customHeight="1">
      <c r="A296" s="80"/>
      <c r="B296" s="72"/>
      <c r="C296" s="72"/>
      <c r="D296" s="82"/>
      <c r="E296" s="82"/>
      <c r="F296" s="82"/>
      <c r="G296" s="72"/>
      <c r="H296" s="75"/>
      <c r="I296" s="75"/>
      <c r="J296" s="75"/>
      <c r="K296" s="8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</row>
    <row r="297" spans="1:35" ht="15.75" customHeight="1">
      <c r="A297" s="80"/>
      <c r="B297" s="72"/>
      <c r="C297" s="72"/>
      <c r="D297" s="82"/>
      <c r="E297" s="82"/>
      <c r="F297" s="82"/>
      <c r="G297" s="72"/>
      <c r="H297" s="75"/>
      <c r="I297" s="75"/>
      <c r="J297" s="75"/>
      <c r="K297" s="8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</row>
    <row r="298" spans="1:35" ht="15.75" customHeight="1">
      <c r="A298" s="80"/>
      <c r="B298" s="72"/>
      <c r="C298" s="72"/>
      <c r="D298" s="82"/>
      <c r="E298" s="82"/>
      <c r="F298" s="82"/>
      <c r="G298" s="72"/>
      <c r="H298" s="75"/>
      <c r="I298" s="75"/>
      <c r="J298" s="75"/>
      <c r="K298" s="8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</row>
    <row r="299" spans="1:35" ht="15.75" customHeight="1">
      <c r="A299" s="80"/>
      <c r="B299" s="72"/>
      <c r="C299" s="72"/>
      <c r="D299" s="82"/>
      <c r="E299" s="82"/>
      <c r="F299" s="82"/>
      <c r="G299" s="72"/>
      <c r="H299" s="75"/>
      <c r="I299" s="75"/>
      <c r="J299" s="75"/>
      <c r="K299" s="8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</row>
    <row r="300" spans="1:35" ht="15.75" customHeight="1">
      <c r="A300" s="80"/>
      <c r="B300" s="72"/>
      <c r="C300" s="72"/>
      <c r="D300" s="82"/>
      <c r="E300" s="82"/>
      <c r="F300" s="82"/>
      <c r="G300" s="72"/>
      <c r="H300" s="75"/>
      <c r="I300" s="75"/>
      <c r="J300" s="75"/>
      <c r="K300" s="8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</row>
    <row r="301" spans="1:35" ht="15.75" customHeight="1">
      <c r="A301" s="80"/>
      <c r="B301" s="72"/>
      <c r="C301" s="72"/>
      <c r="D301" s="82"/>
      <c r="E301" s="82"/>
      <c r="F301" s="82"/>
      <c r="G301" s="72"/>
      <c r="H301" s="75"/>
      <c r="I301" s="75"/>
      <c r="J301" s="75"/>
      <c r="K301" s="8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</row>
    <row r="302" spans="1:35" ht="15.75" customHeight="1">
      <c r="A302" s="80"/>
      <c r="B302" s="72"/>
      <c r="C302" s="72"/>
      <c r="D302" s="82"/>
      <c r="E302" s="82"/>
      <c r="F302" s="82"/>
      <c r="G302" s="72"/>
      <c r="H302" s="75"/>
      <c r="I302" s="75"/>
      <c r="J302" s="75"/>
      <c r="K302" s="8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</row>
    <row r="303" spans="1:35" ht="15.75" customHeight="1">
      <c r="A303" s="80"/>
      <c r="B303" s="72"/>
      <c r="C303" s="72"/>
      <c r="D303" s="82"/>
      <c r="E303" s="82"/>
      <c r="F303" s="82"/>
      <c r="G303" s="72"/>
      <c r="H303" s="75"/>
      <c r="I303" s="75"/>
      <c r="J303" s="75"/>
      <c r="K303" s="8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</row>
    <row r="304" spans="1:35" ht="15.75" customHeight="1">
      <c r="A304" s="80"/>
      <c r="B304" s="72"/>
      <c r="C304" s="72"/>
      <c r="D304" s="82"/>
      <c r="E304" s="82"/>
      <c r="F304" s="82"/>
      <c r="G304" s="72"/>
      <c r="H304" s="75"/>
      <c r="I304" s="75"/>
      <c r="J304" s="75"/>
      <c r="K304" s="8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</row>
    <row r="305" spans="1:35" ht="15.75" customHeight="1">
      <c r="A305" s="80"/>
      <c r="B305" s="72"/>
      <c r="C305" s="72"/>
      <c r="D305" s="82"/>
      <c r="E305" s="82"/>
      <c r="F305" s="82"/>
      <c r="G305" s="72"/>
      <c r="H305" s="75"/>
      <c r="I305" s="75"/>
      <c r="J305" s="75"/>
      <c r="K305" s="8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</row>
    <row r="306" spans="1:35" ht="15.75" customHeight="1">
      <c r="A306" s="80"/>
      <c r="B306" s="72"/>
      <c r="C306" s="72"/>
      <c r="D306" s="82"/>
      <c r="E306" s="82"/>
      <c r="F306" s="82"/>
      <c r="G306" s="72"/>
      <c r="H306" s="75"/>
      <c r="I306" s="75"/>
      <c r="J306" s="75"/>
      <c r="K306" s="8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</row>
    <row r="307" spans="1:35" ht="15.75" customHeight="1">
      <c r="A307" s="80"/>
      <c r="B307" s="72"/>
      <c r="C307" s="72"/>
      <c r="D307" s="82"/>
      <c r="E307" s="82"/>
      <c r="F307" s="82"/>
      <c r="G307" s="72"/>
      <c r="H307" s="75"/>
      <c r="I307" s="75"/>
      <c r="J307" s="75"/>
      <c r="K307" s="8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</row>
    <row r="308" spans="1:35" ht="15.75" customHeight="1">
      <c r="A308" s="80"/>
      <c r="B308" s="72"/>
      <c r="C308" s="72"/>
      <c r="D308" s="82"/>
      <c r="E308" s="82"/>
      <c r="F308" s="82"/>
      <c r="G308" s="72"/>
      <c r="H308" s="75"/>
      <c r="I308" s="75"/>
      <c r="J308" s="75"/>
      <c r="K308" s="8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</row>
    <row r="309" spans="1:35" ht="15.75" customHeight="1">
      <c r="A309" s="80"/>
      <c r="B309" s="72"/>
      <c r="C309" s="72"/>
      <c r="D309" s="82"/>
      <c r="E309" s="82"/>
      <c r="F309" s="82"/>
      <c r="G309" s="72"/>
      <c r="H309" s="75"/>
      <c r="I309" s="75"/>
      <c r="J309" s="75"/>
      <c r="K309" s="8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</row>
    <row r="310" spans="1:35" ht="15.75" customHeight="1">
      <c r="A310" s="80"/>
      <c r="B310" s="72"/>
      <c r="C310" s="72"/>
      <c r="D310" s="82"/>
      <c r="E310" s="82"/>
      <c r="F310" s="82"/>
      <c r="G310" s="72"/>
      <c r="H310" s="75"/>
      <c r="I310" s="75"/>
      <c r="J310" s="75"/>
      <c r="K310" s="8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</row>
    <row r="311" spans="1:35" ht="15.75" customHeight="1">
      <c r="A311" s="80"/>
      <c r="B311" s="72"/>
      <c r="C311" s="72"/>
      <c r="D311" s="82"/>
      <c r="E311" s="82"/>
      <c r="F311" s="82"/>
      <c r="G311" s="72"/>
      <c r="H311" s="75"/>
      <c r="I311" s="75"/>
      <c r="J311" s="75"/>
      <c r="K311" s="8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</row>
    <row r="312" spans="1:35" ht="15.75" customHeight="1">
      <c r="A312" s="80"/>
      <c r="B312" s="72"/>
      <c r="C312" s="72"/>
      <c r="D312" s="82"/>
      <c r="E312" s="82"/>
      <c r="F312" s="82"/>
      <c r="G312" s="72"/>
      <c r="H312" s="75"/>
      <c r="I312" s="75"/>
      <c r="J312" s="75"/>
      <c r="K312" s="8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</row>
    <row r="313" spans="1:35" ht="15.75" customHeight="1">
      <c r="A313" s="80"/>
      <c r="B313" s="72"/>
      <c r="C313" s="72"/>
      <c r="D313" s="82"/>
      <c r="E313" s="82"/>
      <c r="F313" s="82"/>
      <c r="G313" s="72"/>
      <c r="H313" s="75"/>
      <c r="I313" s="75"/>
      <c r="J313" s="75"/>
      <c r="K313" s="8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</row>
    <row r="314" spans="1:35" ht="15.75" customHeight="1">
      <c r="A314" s="80"/>
      <c r="B314" s="72"/>
      <c r="C314" s="72"/>
      <c r="D314" s="82"/>
      <c r="E314" s="82"/>
      <c r="F314" s="82"/>
      <c r="G314" s="72"/>
      <c r="H314" s="75"/>
      <c r="I314" s="75"/>
      <c r="J314" s="75"/>
      <c r="K314" s="8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</row>
    <row r="315" spans="1:35" ht="15.75" customHeight="1">
      <c r="A315" s="80"/>
      <c r="B315" s="72"/>
      <c r="C315" s="72"/>
      <c r="D315" s="82"/>
      <c r="E315" s="82"/>
      <c r="F315" s="82"/>
      <c r="G315" s="72"/>
      <c r="H315" s="75"/>
      <c r="I315" s="75"/>
      <c r="J315" s="75"/>
      <c r="K315" s="8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</row>
    <row r="316" spans="1:35" ht="15.75" customHeight="1">
      <c r="A316" s="80"/>
      <c r="B316" s="72"/>
      <c r="C316" s="72"/>
      <c r="D316" s="82"/>
      <c r="E316" s="82"/>
      <c r="F316" s="82"/>
      <c r="G316" s="72"/>
      <c r="H316" s="75"/>
      <c r="I316" s="75"/>
      <c r="J316" s="75"/>
      <c r="K316" s="8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</row>
    <row r="317" spans="1:35" ht="15.75" customHeight="1">
      <c r="A317" s="80"/>
      <c r="B317" s="72"/>
      <c r="C317" s="72"/>
      <c r="D317" s="82"/>
      <c r="E317" s="82"/>
      <c r="F317" s="82"/>
      <c r="G317" s="72"/>
      <c r="H317" s="75"/>
      <c r="I317" s="75"/>
      <c r="J317" s="75"/>
      <c r="K317" s="8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</row>
    <row r="318" spans="1:35" ht="15.75" customHeight="1">
      <c r="A318" s="80"/>
      <c r="B318" s="72"/>
      <c r="C318" s="72"/>
      <c r="D318" s="82"/>
      <c r="E318" s="82"/>
      <c r="F318" s="82"/>
      <c r="G318" s="72"/>
      <c r="H318" s="75"/>
      <c r="I318" s="75"/>
      <c r="J318" s="75"/>
      <c r="K318" s="8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</row>
    <row r="319" spans="1:35" ht="15.75" customHeight="1">
      <c r="A319" s="80"/>
      <c r="B319" s="72"/>
      <c r="C319" s="72"/>
      <c r="D319" s="82"/>
      <c r="E319" s="82"/>
      <c r="F319" s="82"/>
      <c r="G319" s="72"/>
      <c r="H319" s="75"/>
      <c r="I319" s="75"/>
      <c r="J319" s="75"/>
      <c r="K319" s="8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</row>
    <row r="320" spans="1:35" ht="15.75" customHeight="1">
      <c r="A320" s="80"/>
      <c r="B320" s="72"/>
      <c r="C320" s="72"/>
      <c r="D320" s="82"/>
      <c r="E320" s="82"/>
      <c r="F320" s="82"/>
      <c r="G320" s="72"/>
      <c r="H320" s="75"/>
      <c r="I320" s="75"/>
      <c r="J320" s="75"/>
      <c r="K320" s="8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</row>
    <row r="321" spans="1:35" ht="15.75" customHeight="1">
      <c r="A321" s="80"/>
      <c r="B321" s="72"/>
      <c r="C321" s="72"/>
      <c r="D321" s="82"/>
      <c r="E321" s="82"/>
      <c r="F321" s="82"/>
      <c r="G321" s="72"/>
      <c r="H321" s="75"/>
      <c r="I321" s="75"/>
      <c r="J321" s="75"/>
      <c r="K321" s="8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</row>
    <row r="322" spans="1:35" ht="15.75" customHeight="1">
      <c r="A322" s="80"/>
      <c r="B322" s="72"/>
      <c r="C322" s="72"/>
      <c r="D322" s="82"/>
      <c r="E322" s="82"/>
      <c r="F322" s="82"/>
      <c r="G322" s="72"/>
      <c r="H322" s="75"/>
      <c r="I322" s="75"/>
      <c r="J322" s="75"/>
      <c r="K322" s="8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</row>
    <row r="323" spans="1:35" ht="15.75" customHeight="1">
      <c r="A323" s="80"/>
      <c r="B323" s="72"/>
      <c r="C323" s="72"/>
      <c r="D323" s="82"/>
      <c r="E323" s="82"/>
      <c r="F323" s="82"/>
      <c r="G323" s="72"/>
      <c r="H323" s="75"/>
      <c r="I323" s="75"/>
      <c r="J323" s="75"/>
      <c r="K323" s="8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</row>
    <row r="324" spans="1:35" ht="15.75" customHeight="1">
      <c r="A324" s="80"/>
      <c r="B324" s="72"/>
      <c r="C324" s="72"/>
      <c r="D324" s="82"/>
      <c r="E324" s="82"/>
      <c r="F324" s="82"/>
      <c r="G324" s="72"/>
      <c r="H324" s="75"/>
      <c r="I324" s="75"/>
      <c r="J324" s="75"/>
      <c r="K324" s="8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</row>
    <row r="325" spans="1:35" ht="15.75" customHeight="1">
      <c r="A325" s="80"/>
      <c r="B325" s="72"/>
      <c r="C325" s="72"/>
      <c r="D325" s="82"/>
      <c r="E325" s="82"/>
      <c r="F325" s="82"/>
      <c r="G325" s="72"/>
      <c r="H325" s="75"/>
      <c r="I325" s="75"/>
      <c r="J325" s="75"/>
      <c r="K325" s="8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</row>
    <row r="326" spans="1:35" ht="15.75" customHeight="1">
      <c r="A326" s="80"/>
      <c r="B326" s="72"/>
      <c r="C326" s="72"/>
      <c r="D326" s="82"/>
      <c r="E326" s="82"/>
      <c r="F326" s="82"/>
      <c r="G326" s="72"/>
      <c r="H326" s="75"/>
      <c r="I326" s="75"/>
      <c r="J326" s="75"/>
      <c r="K326" s="8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</row>
    <row r="327" spans="1:35" ht="15.75" customHeight="1">
      <c r="A327" s="80"/>
      <c r="B327" s="72"/>
      <c r="C327" s="72"/>
      <c r="D327" s="82"/>
      <c r="E327" s="82"/>
      <c r="F327" s="82"/>
      <c r="G327" s="72"/>
      <c r="H327" s="75"/>
      <c r="I327" s="75"/>
      <c r="J327" s="75"/>
      <c r="K327" s="8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</row>
    <row r="328" spans="1:35" ht="15.75" customHeight="1">
      <c r="A328" s="80"/>
      <c r="B328" s="72"/>
      <c r="C328" s="72"/>
      <c r="D328" s="82"/>
      <c r="E328" s="82"/>
      <c r="F328" s="82"/>
      <c r="G328" s="72"/>
      <c r="H328" s="75"/>
      <c r="I328" s="75"/>
      <c r="J328" s="75"/>
      <c r="K328" s="8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</row>
    <row r="329" spans="1:35" ht="15.75" customHeight="1">
      <c r="A329" s="80"/>
      <c r="B329" s="72"/>
      <c r="C329" s="72"/>
      <c r="D329" s="82"/>
      <c r="E329" s="82"/>
      <c r="F329" s="82"/>
      <c r="G329" s="72"/>
      <c r="H329" s="75"/>
      <c r="I329" s="75"/>
      <c r="J329" s="75"/>
      <c r="K329" s="8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</row>
    <row r="330" spans="1:35" ht="15.75" customHeight="1">
      <c r="A330" s="80"/>
      <c r="B330" s="72"/>
      <c r="C330" s="72"/>
      <c r="D330" s="82"/>
      <c r="E330" s="82"/>
      <c r="F330" s="82"/>
      <c r="G330" s="72"/>
      <c r="H330" s="75"/>
      <c r="I330" s="75"/>
      <c r="J330" s="75"/>
      <c r="K330" s="8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</row>
    <row r="331" spans="1:35" ht="15.75" customHeight="1">
      <c r="A331" s="80"/>
      <c r="B331" s="72"/>
      <c r="C331" s="72"/>
      <c r="D331" s="82"/>
      <c r="E331" s="82"/>
      <c r="F331" s="82"/>
      <c r="G331" s="72"/>
      <c r="H331" s="75"/>
      <c r="I331" s="75"/>
      <c r="J331" s="75"/>
      <c r="K331" s="8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</row>
    <row r="332" spans="1:35" ht="15.75" customHeight="1">
      <c r="A332" s="80"/>
      <c r="B332" s="72"/>
      <c r="C332" s="72"/>
      <c r="D332" s="82"/>
      <c r="E332" s="82"/>
      <c r="F332" s="82"/>
      <c r="G332" s="72"/>
      <c r="H332" s="75"/>
      <c r="I332" s="75"/>
      <c r="J332" s="75"/>
      <c r="K332" s="8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</row>
    <row r="333" spans="1:35" ht="15.75" customHeight="1">
      <c r="A333" s="80"/>
      <c r="B333" s="72"/>
      <c r="C333" s="72"/>
      <c r="D333" s="82"/>
      <c r="E333" s="82"/>
      <c r="F333" s="82"/>
      <c r="G333" s="72"/>
      <c r="H333" s="75"/>
      <c r="I333" s="75"/>
      <c r="J333" s="75"/>
      <c r="K333" s="8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</row>
    <row r="334" spans="1:35" ht="15.75" customHeight="1">
      <c r="A334" s="80"/>
      <c r="B334" s="72"/>
      <c r="C334" s="72"/>
      <c r="D334" s="82"/>
      <c r="E334" s="82"/>
      <c r="F334" s="82"/>
      <c r="G334" s="72"/>
      <c r="H334" s="75"/>
      <c r="I334" s="75"/>
      <c r="J334" s="75"/>
      <c r="K334" s="8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</row>
    <row r="335" spans="1:35" ht="15.75" customHeight="1">
      <c r="A335" s="80"/>
      <c r="B335" s="72"/>
      <c r="C335" s="72"/>
      <c r="D335" s="82"/>
      <c r="E335" s="82"/>
      <c r="F335" s="82"/>
      <c r="G335" s="72"/>
      <c r="H335" s="75"/>
      <c r="I335" s="75"/>
      <c r="J335" s="75"/>
      <c r="K335" s="8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</row>
    <row r="336" spans="1:35" ht="15.75" customHeight="1">
      <c r="A336" s="80"/>
      <c r="B336" s="72"/>
      <c r="C336" s="72"/>
      <c r="D336" s="82"/>
      <c r="E336" s="82"/>
      <c r="F336" s="82"/>
      <c r="G336" s="72"/>
      <c r="H336" s="75"/>
      <c r="I336" s="75"/>
      <c r="J336" s="75"/>
      <c r="K336" s="8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</row>
    <row r="337" spans="1:35" ht="15.75" customHeight="1">
      <c r="A337" s="80"/>
      <c r="B337" s="72"/>
      <c r="C337" s="72"/>
      <c r="D337" s="82"/>
      <c r="E337" s="82"/>
      <c r="F337" s="82"/>
      <c r="G337" s="72"/>
      <c r="H337" s="75"/>
      <c r="I337" s="75"/>
      <c r="J337" s="75"/>
      <c r="K337" s="8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</row>
    <row r="338" spans="1:35" ht="15.75" customHeight="1">
      <c r="A338" s="80"/>
      <c r="B338" s="72"/>
      <c r="C338" s="72"/>
      <c r="D338" s="82"/>
      <c r="E338" s="82"/>
      <c r="F338" s="82"/>
      <c r="G338" s="72"/>
      <c r="H338" s="75"/>
      <c r="I338" s="75"/>
      <c r="J338" s="75"/>
      <c r="K338" s="8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</row>
    <row r="339" spans="1:35" ht="15.75" customHeight="1">
      <c r="A339" s="80"/>
      <c r="B339" s="72"/>
      <c r="C339" s="72"/>
      <c r="D339" s="82"/>
      <c r="E339" s="82"/>
      <c r="F339" s="82"/>
      <c r="G339" s="72"/>
      <c r="H339" s="75"/>
      <c r="I339" s="75"/>
      <c r="J339" s="75"/>
      <c r="K339" s="8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</row>
    <row r="340" spans="1:35" ht="15.75" customHeight="1">
      <c r="A340" s="80"/>
      <c r="B340" s="72"/>
      <c r="C340" s="72"/>
      <c r="D340" s="82"/>
      <c r="E340" s="82"/>
      <c r="F340" s="82"/>
      <c r="G340" s="72"/>
      <c r="H340" s="75"/>
      <c r="I340" s="75"/>
      <c r="J340" s="75"/>
      <c r="K340" s="8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</row>
    <row r="341" spans="1:35" ht="15.75" customHeight="1">
      <c r="A341" s="80"/>
      <c r="B341" s="72"/>
      <c r="C341" s="72"/>
      <c r="D341" s="82"/>
      <c r="E341" s="82"/>
      <c r="F341" s="82"/>
      <c r="G341" s="72"/>
      <c r="H341" s="75"/>
      <c r="I341" s="75"/>
      <c r="J341" s="75"/>
      <c r="K341" s="8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</row>
    <row r="342" spans="1:35" ht="15.75" customHeight="1">
      <c r="A342" s="80"/>
      <c r="B342" s="72"/>
      <c r="C342" s="72"/>
      <c r="D342" s="82"/>
      <c r="E342" s="82"/>
      <c r="F342" s="82"/>
      <c r="G342" s="72"/>
      <c r="H342" s="75"/>
      <c r="I342" s="75"/>
      <c r="J342" s="75"/>
      <c r="K342" s="8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</row>
    <row r="343" spans="1:35" ht="15.75" customHeight="1">
      <c r="A343" s="80"/>
      <c r="B343" s="72"/>
      <c r="C343" s="72"/>
      <c r="D343" s="82"/>
      <c r="E343" s="82"/>
      <c r="F343" s="82"/>
      <c r="G343" s="72"/>
      <c r="H343" s="75"/>
      <c r="I343" s="75"/>
      <c r="J343" s="75"/>
      <c r="K343" s="8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</row>
    <row r="344" spans="1:35" ht="15.75" customHeight="1">
      <c r="A344" s="80"/>
      <c r="B344" s="72"/>
      <c r="C344" s="72"/>
      <c r="D344" s="82"/>
      <c r="E344" s="82"/>
      <c r="F344" s="82"/>
      <c r="G344" s="72"/>
      <c r="H344" s="75"/>
      <c r="I344" s="75"/>
      <c r="J344" s="75"/>
      <c r="K344" s="8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</row>
    <row r="345" spans="1:35" ht="15.75" customHeight="1">
      <c r="A345" s="80"/>
      <c r="B345" s="72"/>
      <c r="C345" s="72"/>
      <c r="D345" s="82"/>
      <c r="E345" s="82"/>
      <c r="F345" s="82"/>
      <c r="G345" s="72"/>
      <c r="H345" s="75"/>
      <c r="I345" s="75"/>
      <c r="J345" s="75"/>
      <c r="K345" s="8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</row>
    <row r="346" spans="1:35" ht="15.75" customHeight="1">
      <c r="A346" s="80"/>
      <c r="B346" s="72"/>
      <c r="C346" s="72"/>
      <c r="D346" s="82"/>
      <c r="E346" s="82"/>
      <c r="F346" s="82"/>
      <c r="G346" s="72"/>
      <c r="H346" s="75"/>
      <c r="I346" s="75"/>
      <c r="J346" s="75"/>
      <c r="K346" s="8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</row>
    <row r="347" spans="1:35" ht="15.75" customHeight="1">
      <c r="A347" s="80"/>
      <c r="B347" s="72"/>
      <c r="C347" s="72"/>
      <c r="D347" s="82"/>
      <c r="E347" s="82"/>
      <c r="F347" s="82"/>
      <c r="G347" s="72"/>
      <c r="H347" s="75"/>
      <c r="I347" s="75"/>
      <c r="J347" s="75"/>
      <c r="K347" s="8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</row>
    <row r="348" spans="1:35" ht="15.75" customHeight="1">
      <c r="A348" s="80"/>
      <c r="B348" s="72"/>
      <c r="C348" s="72"/>
      <c r="D348" s="82"/>
      <c r="E348" s="82"/>
      <c r="F348" s="82"/>
      <c r="G348" s="72"/>
      <c r="H348" s="75"/>
      <c r="I348" s="75"/>
      <c r="J348" s="75"/>
      <c r="K348" s="8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</row>
    <row r="349" spans="1:35" ht="15.75" customHeight="1">
      <c r="A349" s="80"/>
      <c r="B349" s="72"/>
      <c r="C349" s="72"/>
      <c r="D349" s="82"/>
      <c r="E349" s="82"/>
      <c r="F349" s="82"/>
      <c r="G349" s="72"/>
      <c r="H349" s="75"/>
      <c r="I349" s="75"/>
      <c r="J349" s="75"/>
      <c r="K349" s="8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</row>
    <row r="350" spans="1:35" ht="15.75" customHeight="1">
      <c r="A350" s="80"/>
      <c r="B350" s="72"/>
      <c r="C350" s="72"/>
      <c r="D350" s="82"/>
      <c r="E350" s="82"/>
      <c r="F350" s="82"/>
      <c r="G350" s="72"/>
      <c r="H350" s="75"/>
      <c r="I350" s="75"/>
      <c r="J350" s="75"/>
      <c r="K350" s="8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</row>
    <row r="351" spans="1:35" ht="15.75" customHeight="1">
      <c r="A351" s="80"/>
      <c r="B351" s="72"/>
      <c r="C351" s="72"/>
      <c r="D351" s="82"/>
      <c r="E351" s="82"/>
      <c r="F351" s="82"/>
      <c r="G351" s="72"/>
      <c r="H351" s="75"/>
      <c r="I351" s="75"/>
      <c r="J351" s="75"/>
      <c r="K351" s="8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</row>
    <row r="352" spans="1:35" ht="15.75" customHeight="1">
      <c r="A352" s="80"/>
      <c r="B352" s="72"/>
      <c r="C352" s="72"/>
      <c r="D352" s="82"/>
      <c r="E352" s="82"/>
      <c r="F352" s="82"/>
      <c r="G352" s="72"/>
      <c r="H352" s="75"/>
      <c r="I352" s="75"/>
      <c r="J352" s="75"/>
      <c r="K352" s="8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</row>
    <row r="353" spans="1:35" ht="15.75" customHeight="1">
      <c r="A353" s="80"/>
      <c r="B353" s="72"/>
      <c r="C353" s="72"/>
      <c r="D353" s="82"/>
      <c r="E353" s="82"/>
      <c r="F353" s="82"/>
      <c r="G353" s="72"/>
      <c r="H353" s="75"/>
      <c r="I353" s="75"/>
      <c r="J353" s="75"/>
      <c r="K353" s="8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</row>
    <row r="354" spans="1:35" ht="15.75" customHeight="1">
      <c r="A354" s="80"/>
      <c r="B354" s="72"/>
      <c r="C354" s="72"/>
      <c r="D354" s="82"/>
      <c r="E354" s="82"/>
      <c r="F354" s="82"/>
      <c r="G354" s="72"/>
      <c r="H354" s="75"/>
      <c r="I354" s="75"/>
      <c r="J354" s="75"/>
      <c r="K354" s="8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</row>
    <row r="355" spans="1:35" ht="15.75" customHeight="1">
      <c r="A355" s="80"/>
      <c r="B355" s="72"/>
      <c r="C355" s="72"/>
      <c r="D355" s="82"/>
      <c r="E355" s="82"/>
      <c r="F355" s="82"/>
      <c r="G355" s="72"/>
      <c r="H355" s="75"/>
      <c r="I355" s="75"/>
      <c r="J355" s="75"/>
      <c r="K355" s="8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</row>
    <row r="356" spans="1:35" ht="15.75" customHeight="1">
      <c r="A356" s="80"/>
      <c r="B356" s="72"/>
      <c r="C356" s="72"/>
      <c r="D356" s="82"/>
      <c r="E356" s="82"/>
      <c r="F356" s="82"/>
      <c r="G356" s="72"/>
      <c r="H356" s="75"/>
      <c r="I356" s="75"/>
      <c r="J356" s="75"/>
      <c r="K356" s="8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</row>
    <row r="357" spans="1:35" ht="15.75" customHeight="1">
      <c r="A357" s="80"/>
      <c r="B357" s="72"/>
      <c r="C357" s="72"/>
      <c r="D357" s="82"/>
      <c r="E357" s="82"/>
      <c r="F357" s="82"/>
      <c r="G357" s="72"/>
      <c r="H357" s="75"/>
      <c r="I357" s="75"/>
      <c r="J357" s="75"/>
      <c r="K357" s="8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</row>
    <row r="358" spans="1:35" ht="15.75" customHeight="1">
      <c r="A358" s="80"/>
      <c r="B358" s="72"/>
      <c r="C358" s="72"/>
      <c r="D358" s="82"/>
      <c r="E358" s="82"/>
      <c r="F358" s="82"/>
      <c r="G358" s="72"/>
      <c r="H358" s="75"/>
      <c r="I358" s="75"/>
      <c r="J358" s="75"/>
      <c r="K358" s="8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</row>
    <row r="359" spans="1:35" ht="15.75" customHeight="1">
      <c r="A359" s="80"/>
      <c r="B359" s="72"/>
      <c r="C359" s="72"/>
      <c r="D359" s="82"/>
      <c r="E359" s="82"/>
      <c r="F359" s="82"/>
      <c r="G359" s="72"/>
      <c r="H359" s="75"/>
      <c r="I359" s="75"/>
      <c r="J359" s="75"/>
      <c r="K359" s="8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</row>
    <row r="360" spans="1:35" ht="15.75" customHeight="1">
      <c r="A360" s="80"/>
      <c r="B360" s="72"/>
      <c r="C360" s="72"/>
      <c r="D360" s="82"/>
      <c r="E360" s="82"/>
      <c r="F360" s="82"/>
      <c r="G360" s="72"/>
      <c r="H360" s="75"/>
      <c r="I360" s="75"/>
      <c r="J360" s="75"/>
      <c r="K360" s="8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</row>
    <row r="361" spans="1:35" ht="15.75" customHeight="1">
      <c r="A361" s="80"/>
      <c r="B361" s="72"/>
      <c r="C361" s="72"/>
      <c r="D361" s="82"/>
      <c r="E361" s="82"/>
      <c r="F361" s="82"/>
      <c r="G361" s="72"/>
      <c r="H361" s="75"/>
      <c r="I361" s="75"/>
      <c r="J361" s="75"/>
      <c r="K361" s="8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</row>
    <row r="362" spans="1:35" ht="15.75" customHeight="1">
      <c r="A362" s="80"/>
      <c r="B362" s="72"/>
      <c r="C362" s="72"/>
      <c r="D362" s="82"/>
      <c r="E362" s="82"/>
      <c r="F362" s="82"/>
      <c r="G362" s="72"/>
      <c r="H362" s="75"/>
      <c r="I362" s="75"/>
      <c r="J362" s="75"/>
      <c r="K362" s="8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</row>
    <row r="363" spans="1:35" ht="15.75" customHeight="1">
      <c r="A363" s="80"/>
      <c r="B363" s="72"/>
      <c r="C363" s="72"/>
      <c r="D363" s="82"/>
      <c r="E363" s="82"/>
      <c r="F363" s="82"/>
      <c r="G363" s="72"/>
      <c r="H363" s="75"/>
      <c r="I363" s="75"/>
      <c r="J363" s="75"/>
      <c r="K363" s="8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</row>
    <row r="364" spans="1:35" ht="15.75" customHeight="1">
      <c r="A364" s="80"/>
      <c r="B364" s="72"/>
      <c r="C364" s="72"/>
      <c r="D364" s="82"/>
      <c r="E364" s="82"/>
      <c r="F364" s="82"/>
      <c r="G364" s="72"/>
      <c r="H364" s="75"/>
      <c r="I364" s="75"/>
      <c r="J364" s="75"/>
      <c r="K364" s="8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</row>
    <row r="365" spans="1:35" ht="15.75" customHeight="1">
      <c r="A365" s="80"/>
      <c r="B365" s="72"/>
      <c r="C365" s="72"/>
      <c r="D365" s="82"/>
      <c r="E365" s="82"/>
      <c r="F365" s="82"/>
      <c r="G365" s="72"/>
      <c r="H365" s="75"/>
      <c r="I365" s="75"/>
      <c r="J365" s="75"/>
      <c r="K365" s="8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</row>
    <row r="366" spans="1:35" ht="15.75" customHeight="1">
      <c r="A366" s="80"/>
      <c r="B366" s="72"/>
      <c r="C366" s="72"/>
      <c r="D366" s="82"/>
      <c r="E366" s="82"/>
      <c r="F366" s="82"/>
      <c r="G366" s="72"/>
      <c r="H366" s="75"/>
      <c r="I366" s="75"/>
      <c r="J366" s="75"/>
      <c r="K366" s="8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</row>
    <row r="367" spans="1:35" ht="15.75" customHeight="1">
      <c r="A367" s="80"/>
      <c r="B367" s="72"/>
      <c r="C367" s="72"/>
      <c r="D367" s="82"/>
      <c r="E367" s="82"/>
      <c r="F367" s="82"/>
      <c r="G367" s="72"/>
      <c r="H367" s="75"/>
      <c r="I367" s="75"/>
      <c r="J367" s="75"/>
      <c r="K367" s="8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</row>
    <row r="368" spans="1:35" ht="15.75" customHeight="1">
      <c r="A368" s="80"/>
      <c r="B368" s="72"/>
      <c r="C368" s="72"/>
      <c r="D368" s="82"/>
      <c r="E368" s="82"/>
      <c r="F368" s="82"/>
      <c r="G368" s="72"/>
      <c r="H368" s="75"/>
      <c r="I368" s="75"/>
      <c r="J368" s="75"/>
      <c r="K368" s="8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</row>
    <row r="369" spans="1:35" ht="15.75" customHeight="1">
      <c r="A369" s="80"/>
      <c r="B369" s="72"/>
      <c r="C369" s="72"/>
      <c r="D369" s="82"/>
      <c r="E369" s="82"/>
      <c r="F369" s="82"/>
      <c r="G369" s="72"/>
      <c r="H369" s="75"/>
      <c r="I369" s="75"/>
      <c r="J369" s="75"/>
      <c r="K369" s="8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</row>
    <row r="370" spans="1:35" ht="15.75" customHeight="1">
      <c r="A370" s="80"/>
      <c r="B370" s="72"/>
      <c r="C370" s="72"/>
      <c r="D370" s="82"/>
      <c r="E370" s="82"/>
      <c r="F370" s="82"/>
      <c r="G370" s="72"/>
      <c r="H370" s="75"/>
      <c r="I370" s="75"/>
      <c r="J370" s="75"/>
      <c r="K370" s="8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</row>
    <row r="371" spans="1:35" ht="15.75" customHeight="1">
      <c r="A371" s="80"/>
      <c r="B371" s="72"/>
      <c r="C371" s="72"/>
      <c r="D371" s="82"/>
      <c r="E371" s="82"/>
      <c r="F371" s="82"/>
      <c r="G371" s="72"/>
      <c r="H371" s="75"/>
      <c r="I371" s="75"/>
      <c r="J371" s="75"/>
      <c r="K371" s="8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</row>
    <row r="372" spans="1:35" ht="15.75" customHeight="1">
      <c r="A372" s="80"/>
      <c r="B372" s="72"/>
      <c r="C372" s="72"/>
      <c r="D372" s="82"/>
      <c r="E372" s="82"/>
      <c r="F372" s="82"/>
      <c r="G372" s="72"/>
      <c r="H372" s="75"/>
      <c r="I372" s="75"/>
      <c r="J372" s="75"/>
      <c r="K372" s="8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</row>
    <row r="373" spans="1:35" ht="15.75" customHeight="1">
      <c r="A373" s="80"/>
      <c r="B373" s="72"/>
      <c r="C373" s="72"/>
      <c r="D373" s="82"/>
      <c r="E373" s="82"/>
      <c r="F373" s="82"/>
      <c r="G373" s="72"/>
      <c r="H373" s="75"/>
      <c r="I373" s="75"/>
      <c r="J373" s="75"/>
      <c r="K373" s="8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</row>
    <row r="374" spans="1:35" ht="15.75" customHeight="1">
      <c r="A374" s="80"/>
      <c r="B374" s="72"/>
      <c r="C374" s="72"/>
      <c r="D374" s="82"/>
      <c r="E374" s="82"/>
      <c r="F374" s="82"/>
      <c r="G374" s="72"/>
      <c r="H374" s="75"/>
      <c r="I374" s="75"/>
      <c r="J374" s="75"/>
      <c r="K374" s="8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</row>
    <row r="375" spans="1:35" ht="15.75" customHeight="1">
      <c r="A375" s="80"/>
      <c r="B375" s="72"/>
      <c r="C375" s="72"/>
      <c r="D375" s="82"/>
      <c r="E375" s="82"/>
      <c r="F375" s="82"/>
      <c r="G375" s="72"/>
      <c r="H375" s="75"/>
      <c r="I375" s="75"/>
      <c r="J375" s="75"/>
      <c r="K375" s="8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</row>
    <row r="376" spans="1:35" ht="15.75" customHeight="1">
      <c r="A376" s="80"/>
      <c r="B376" s="72"/>
      <c r="C376" s="72"/>
      <c r="D376" s="82"/>
      <c r="E376" s="82"/>
      <c r="F376" s="82"/>
      <c r="G376" s="72"/>
      <c r="H376" s="75"/>
      <c r="I376" s="75"/>
      <c r="J376" s="75"/>
      <c r="K376" s="8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</row>
    <row r="377" spans="1:35" ht="15.75" customHeight="1">
      <c r="A377" s="80"/>
      <c r="B377" s="72"/>
      <c r="C377" s="72"/>
      <c r="D377" s="82"/>
      <c r="E377" s="82"/>
      <c r="F377" s="82"/>
      <c r="G377" s="72"/>
      <c r="H377" s="75"/>
      <c r="I377" s="75"/>
      <c r="J377" s="75"/>
      <c r="K377" s="8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</row>
    <row r="378" spans="1:35" ht="15.75" customHeight="1">
      <c r="A378" s="80"/>
      <c r="B378" s="72"/>
      <c r="C378" s="72"/>
      <c r="D378" s="82"/>
      <c r="E378" s="82"/>
      <c r="F378" s="82"/>
      <c r="G378" s="72"/>
      <c r="H378" s="75"/>
      <c r="I378" s="75"/>
      <c r="J378" s="75"/>
      <c r="K378" s="8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</row>
    <row r="379" spans="1:35" ht="15.75" customHeight="1">
      <c r="A379" s="80"/>
      <c r="B379" s="72"/>
      <c r="C379" s="72"/>
      <c r="D379" s="82"/>
      <c r="E379" s="82"/>
      <c r="F379" s="82"/>
      <c r="G379" s="72"/>
      <c r="H379" s="75"/>
      <c r="I379" s="75"/>
      <c r="J379" s="75"/>
      <c r="K379" s="8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</row>
    <row r="380" spans="1:35" ht="15.75" customHeight="1">
      <c r="A380" s="80"/>
      <c r="B380" s="72"/>
      <c r="C380" s="72"/>
      <c r="D380" s="82"/>
      <c r="E380" s="82"/>
      <c r="F380" s="82"/>
      <c r="G380" s="72"/>
      <c r="H380" s="75"/>
      <c r="I380" s="75"/>
      <c r="J380" s="75"/>
      <c r="K380" s="8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</row>
    <row r="381" spans="1:35" ht="15.75" customHeight="1">
      <c r="A381" s="80"/>
      <c r="B381" s="72"/>
      <c r="C381" s="72"/>
      <c r="D381" s="82"/>
      <c r="E381" s="82"/>
      <c r="F381" s="82"/>
      <c r="G381" s="72"/>
      <c r="H381" s="75"/>
      <c r="I381" s="75"/>
      <c r="J381" s="75"/>
      <c r="K381" s="8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</row>
    <row r="382" spans="1:35" ht="15.75" customHeight="1">
      <c r="A382" s="80"/>
      <c r="B382" s="72"/>
      <c r="C382" s="72"/>
      <c r="D382" s="82"/>
      <c r="E382" s="82"/>
      <c r="F382" s="82"/>
      <c r="G382" s="72"/>
      <c r="H382" s="75"/>
      <c r="I382" s="75"/>
      <c r="J382" s="75"/>
      <c r="K382" s="8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</row>
    <row r="383" spans="1:35" ht="15.75" customHeight="1">
      <c r="A383" s="80"/>
      <c r="B383" s="72"/>
      <c r="C383" s="72"/>
      <c r="D383" s="82"/>
      <c r="E383" s="82"/>
      <c r="F383" s="82"/>
      <c r="G383" s="72"/>
      <c r="H383" s="75"/>
      <c r="I383" s="75"/>
      <c r="J383" s="75"/>
      <c r="K383" s="8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</row>
    <row r="384" spans="1:35" ht="15.75" customHeight="1">
      <c r="A384" s="80"/>
      <c r="B384" s="72"/>
      <c r="C384" s="72"/>
      <c r="D384" s="82"/>
      <c r="E384" s="82"/>
      <c r="F384" s="82"/>
      <c r="G384" s="72"/>
      <c r="H384" s="75"/>
      <c r="I384" s="75"/>
      <c r="J384" s="75"/>
      <c r="K384" s="8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</row>
    <row r="385" spans="1:35" ht="15.75" customHeight="1">
      <c r="A385" s="80"/>
      <c r="B385" s="72"/>
      <c r="C385" s="72"/>
      <c r="D385" s="82"/>
      <c r="E385" s="82"/>
      <c r="F385" s="82"/>
      <c r="G385" s="72"/>
      <c r="H385" s="75"/>
      <c r="I385" s="75"/>
      <c r="J385" s="75"/>
      <c r="K385" s="8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</row>
    <row r="386" spans="1:35" ht="15.75" customHeight="1">
      <c r="A386" s="80"/>
      <c r="B386" s="72"/>
      <c r="C386" s="72"/>
      <c r="D386" s="82"/>
      <c r="E386" s="82"/>
      <c r="F386" s="82"/>
      <c r="G386" s="72"/>
      <c r="H386" s="75"/>
      <c r="I386" s="75"/>
      <c r="J386" s="75"/>
      <c r="K386" s="8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</row>
    <row r="387" spans="1:35" ht="15.75" customHeight="1">
      <c r="A387" s="80"/>
      <c r="B387" s="72"/>
      <c r="C387" s="72"/>
      <c r="D387" s="82"/>
      <c r="E387" s="82"/>
      <c r="F387" s="82"/>
      <c r="G387" s="72"/>
      <c r="H387" s="75"/>
      <c r="I387" s="75"/>
      <c r="J387" s="75"/>
      <c r="K387" s="8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</row>
    <row r="388" spans="1:35" ht="15.75" customHeight="1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</row>
    <row r="389" spans="1:35" ht="15.75" customHeight="1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</row>
    <row r="390" spans="1:35" ht="15.75" customHeight="1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</row>
    <row r="391" spans="1:35" ht="15.75" customHeight="1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</row>
    <row r="392" spans="1:35" ht="15.75" customHeight="1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</row>
    <row r="393" spans="1:35" ht="15.75" customHeight="1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</row>
    <row r="394" spans="1:35" ht="15.75" customHeight="1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</row>
    <row r="395" spans="1:35" ht="15.75" customHeight="1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</row>
    <row r="396" spans="1:35" ht="15.75" customHeight="1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</row>
    <row r="397" spans="1:35" ht="15.75" customHeight="1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</row>
    <row r="398" spans="1:35" ht="15.75" customHeight="1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</row>
    <row r="399" spans="1:35" ht="15.75" customHeight="1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</row>
    <row r="400" spans="1:35" ht="15.75" customHeight="1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</row>
    <row r="401" spans="1:35" ht="15.75" customHeight="1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</row>
    <row r="402" spans="1:35" ht="15.75" customHeight="1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</row>
    <row r="403" spans="1:35" ht="15.75" customHeight="1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</row>
    <row r="404" spans="1:35" ht="15.75" customHeight="1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</row>
    <row r="405" spans="1:35" ht="15.75" customHeight="1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</row>
    <row r="406" spans="1:35" ht="15.75" customHeight="1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</row>
    <row r="407" spans="1:35" ht="15.75" customHeight="1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</row>
    <row r="408" spans="1:35" ht="15.75" customHeight="1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</row>
    <row r="409" spans="1:35" ht="15.75" customHeight="1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</row>
    <row r="410" spans="1:35" ht="15.75" customHeight="1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</row>
    <row r="411" spans="1:35" ht="15.75" customHeight="1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</row>
    <row r="412" spans="1:35" ht="15.75" customHeight="1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</row>
    <row r="413" spans="1:35" ht="15.75" customHeight="1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</row>
    <row r="414" spans="1:35" ht="15.75" customHeight="1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</row>
    <row r="415" spans="1:35" ht="15.75" customHeight="1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</row>
    <row r="416" spans="1:35" ht="15.75" customHeight="1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</row>
    <row r="417" spans="1:35" ht="15.75" customHeight="1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</row>
    <row r="418" spans="1:35" ht="15.75" customHeight="1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</row>
    <row r="419" spans="1:35" ht="15.75" customHeight="1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</row>
    <row r="420" spans="1:35" ht="15.75" customHeight="1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</row>
    <row r="421" spans="1:35" ht="15.75" customHeight="1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</row>
    <row r="422" spans="1:35" ht="15.75" customHeight="1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</row>
    <row r="423" spans="1:35" ht="15.75" customHeight="1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</row>
    <row r="424" spans="1:35" ht="15.75" customHeight="1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</row>
    <row r="425" spans="1:35" ht="15.75" customHeight="1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</row>
    <row r="426" spans="1:35" ht="15.75" customHeight="1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</row>
    <row r="427" spans="1:35" ht="15.75" customHeight="1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</row>
    <row r="428" spans="1:35" ht="15.75" customHeight="1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</row>
    <row r="429" spans="1:35" ht="15.75" customHeight="1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</row>
    <row r="430" spans="1:35" ht="15.75" customHeight="1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</row>
    <row r="431" spans="1:35" ht="15.75" customHeight="1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</row>
    <row r="432" spans="1:35" ht="15.75" customHeight="1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</row>
    <row r="433" spans="1:35" ht="15.75" customHeight="1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</row>
    <row r="434" spans="1:35" ht="15.75" customHeight="1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</row>
    <row r="435" spans="1:35" ht="15.75" customHeight="1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</row>
    <row r="436" spans="1:35" ht="15.75" customHeight="1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</row>
    <row r="437" spans="1:35" ht="15.75" customHeight="1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</row>
    <row r="438" spans="1:35" ht="15.75" customHeight="1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</row>
    <row r="439" spans="1:35" ht="15.75" customHeight="1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</row>
    <row r="440" spans="1:35" ht="15.75" customHeight="1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</row>
    <row r="441" spans="1:35" ht="15.75" customHeight="1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</row>
    <row r="442" spans="1:35" ht="15.75" customHeight="1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</row>
    <row r="443" spans="1:35" ht="15.75" customHeight="1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</row>
    <row r="444" spans="1:35" ht="15.75" customHeight="1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</row>
    <row r="445" spans="1:35" ht="15.75" customHeight="1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</row>
    <row r="446" spans="1:35" ht="15.75" customHeight="1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</row>
    <row r="447" spans="1:35" ht="15.75" customHeight="1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</row>
    <row r="448" spans="1:35" ht="15.75" customHeight="1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</row>
    <row r="449" spans="1:35" ht="15.75" customHeight="1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</row>
    <row r="450" spans="1:35" ht="15.75" customHeight="1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</row>
    <row r="451" spans="1:35" ht="15.75" customHeight="1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</row>
    <row r="452" spans="1:35" ht="15.75" customHeight="1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</row>
    <row r="453" spans="1:35" ht="15.75" customHeight="1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</row>
    <row r="454" spans="1:35" ht="15.75" customHeight="1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</row>
    <row r="455" spans="1:35" ht="15.75" customHeight="1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</row>
    <row r="456" spans="1:35" ht="15.75" customHeight="1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  <c r="AC456" s="72"/>
      <c r="AD456" s="72"/>
      <c r="AE456" s="72"/>
      <c r="AF456" s="72"/>
      <c r="AG456" s="72"/>
      <c r="AH456" s="72"/>
      <c r="AI456" s="72"/>
    </row>
    <row r="457" spans="1:35" ht="15.75" customHeight="1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</row>
    <row r="458" spans="1:35" ht="15.75" customHeight="1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  <c r="AB458" s="72"/>
      <c r="AC458" s="72"/>
      <c r="AD458" s="72"/>
      <c r="AE458" s="72"/>
      <c r="AF458" s="72"/>
      <c r="AG458" s="72"/>
      <c r="AH458" s="72"/>
      <c r="AI458" s="72"/>
    </row>
    <row r="459" spans="1:35" ht="15.75" customHeight="1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  <c r="AA459" s="72"/>
      <c r="AB459" s="72"/>
      <c r="AC459" s="72"/>
      <c r="AD459" s="72"/>
      <c r="AE459" s="72"/>
      <c r="AF459" s="72"/>
      <c r="AG459" s="72"/>
      <c r="AH459" s="72"/>
      <c r="AI459" s="72"/>
    </row>
    <row r="460" spans="1:35" ht="15.75" customHeight="1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  <c r="AB460" s="72"/>
      <c r="AC460" s="72"/>
      <c r="AD460" s="72"/>
      <c r="AE460" s="72"/>
      <c r="AF460" s="72"/>
      <c r="AG460" s="72"/>
      <c r="AH460" s="72"/>
      <c r="AI460" s="72"/>
    </row>
    <row r="461" spans="1:35" ht="15.75" customHeight="1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  <c r="AC461" s="72"/>
      <c r="AD461" s="72"/>
      <c r="AE461" s="72"/>
      <c r="AF461" s="72"/>
      <c r="AG461" s="72"/>
      <c r="AH461" s="72"/>
      <c r="AI461" s="72"/>
    </row>
    <row r="462" spans="1:35" ht="15.75" customHeight="1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  <c r="AB462" s="72"/>
      <c r="AC462" s="72"/>
      <c r="AD462" s="72"/>
      <c r="AE462" s="72"/>
      <c r="AF462" s="72"/>
      <c r="AG462" s="72"/>
      <c r="AH462" s="72"/>
      <c r="AI462" s="72"/>
    </row>
    <row r="463" spans="1:35" ht="15.75" customHeight="1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  <c r="AB463" s="72"/>
      <c r="AC463" s="72"/>
      <c r="AD463" s="72"/>
      <c r="AE463" s="72"/>
      <c r="AF463" s="72"/>
      <c r="AG463" s="72"/>
      <c r="AH463" s="72"/>
      <c r="AI463" s="72"/>
    </row>
    <row r="464" spans="1:35" ht="15.75" customHeight="1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  <c r="AB464" s="72"/>
      <c r="AC464" s="72"/>
      <c r="AD464" s="72"/>
      <c r="AE464" s="72"/>
      <c r="AF464" s="72"/>
      <c r="AG464" s="72"/>
      <c r="AH464" s="72"/>
      <c r="AI464" s="72"/>
    </row>
    <row r="465" spans="1:35" ht="15.75" customHeight="1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  <c r="AB465" s="72"/>
      <c r="AC465" s="72"/>
      <c r="AD465" s="72"/>
      <c r="AE465" s="72"/>
      <c r="AF465" s="72"/>
      <c r="AG465" s="72"/>
      <c r="AH465" s="72"/>
      <c r="AI465" s="72"/>
    </row>
    <row r="466" spans="1:35" ht="15.75" customHeight="1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  <c r="AB466" s="72"/>
      <c r="AC466" s="72"/>
      <c r="AD466" s="72"/>
      <c r="AE466" s="72"/>
      <c r="AF466" s="72"/>
      <c r="AG466" s="72"/>
      <c r="AH466" s="72"/>
      <c r="AI466" s="72"/>
    </row>
    <row r="467" spans="1:35" ht="15.75" customHeight="1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  <c r="AB467" s="72"/>
      <c r="AC467" s="72"/>
      <c r="AD467" s="72"/>
      <c r="AE467" s="72"/>
      <c r="AF467" s="72"/>
      <c r="AG467" s="72"/>
      <c r="AH467" s="72"/>
      <c r="AI467" s="72"/>
    </row>
    <row r="468" spans="1:35" ht="15.75" customHeight="1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  <c r="AC468" s="72"/>
      <c r="AD468" s="72"/>
      <c r="AE468" s="72"/>
      <c r="AF468" s="72"/>
      <c r="AG468" s="72"/>
      <c r="AH468" s="72"/>
      <c r="AI468" s="72"/>
    </row>
    <row r="469" spans="1:35" ht="15.75" customHeight="1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  <c r="AC469" s="72"/>
      <c r="AD469" s="72"/>
      <c r="AE469" s="72"/>
      <c r="AF469" s="72"/>
      <c r="AG469" s="72"/>
      <c r="AH469" s="72"/>
      <c r="AI469" s="72"/>
    </row>
    <row r="470" spans="1:35" ht="15.75" customHeight="1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  <c r="AC470" s="72"/>
      <c r="AD470" s="72"/>
      <c r="AE470" s="72"/>
      <c r="AF470" s="72"/>
      <c r="AG470" s="72"/>
      <c r="AH470" s="72"/>
      <c r="AI470" s="72"/>
    </row>
    <row r="471" spans="1:35" ht="15.75" customHeight="1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/>
      <c r="AC471" s="72"/>
      <c r="AD471" s="72"/>
      <c r="AE471" s="72"/>
      <c r="AF471" s="72"/>
      <c r="AG471" s="72"/>
      <c r="AH471" s="72"/>
      <c r="AI471" s="72"/>
    </row>
    <row r="472" spans="1:35" ht="15.75" customHeight="1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  <c r="AC472" s="72"/>
      <c r="AD472" s="72"/>
      <c r="AE472" s="72"/>
      <c r="AF472" s="72"/>
      <c r="AG472" s="72"/>
      <c r="AH472" s="72"/>
      <c r="AI472" s="72"/>
    </row>
    <row r="473" spans="1:35" ht="15.75" customHeight="1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  <c r="AC473" s="72"/>
      <c r="AD473" s="72"/>
      <c r="AE473" s="72"/>
      <c r="AF473" s="72"/>
      <c r="AG473" s="72"/>
      <c r="AH473" s="72"/>
      <c r="AI473" s="72"/>
    </row>
    <row r="474" spans="1:35" ht="15.75" customHeight="1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  <c r="AB474" s="72"/>
      <c r="AC474" s="72"/>
      <c r="AD474" s="72"/>
      <c r="AE474" s="72"/>
      <c r="AF474" s="72"/>
      <c r="AG474" s="72"/>
      <c r="AH474" s="72"/>
      <c r="AI474" s="72"/>
    </row>
    <row r="475" spans="1:35" ht="15.75" customHeight="1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/>
      <c r="AC475" s="72"/>
      <c r="AD475" s="72"/>
      <c r="AE475" s="72"/>
      <c r="AF475" s="72"/>
      <c r="AG475" s="72"/>
      <c r="AH475" s="72"/>
      <c r="AI475" s="72"/>
    </row>
    <row r="476" spans="1:35" ht="15.75" customHeight="1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  <c r="AC476" s="72"/>
      <c r="AD476" s="72"/>
      <c r="AE476" s="72"/>
      <c r="AF476" s="72"/>
      <c r="AG476" s="72"/>
      <c r="AH476" s="72"/>
      <c r="AI476" s="72"/>
    </row>
    <row r="477" spans="1:35" ht="15.75" customHeight="1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  <c r="AC477" s="72"/>
      <c r="AD477" s="72"/>
      <c r="AE477" s="72"/>
      <c r="AF477" s="72"/>
      <c r="AG477" s="72"/>
      <c r="AH477" s="72"/>
      <c r="AI477" s="72"/>
    </row>
    <row r="478" spans="1:35" ht="15.75" customHeight="1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  <c r="AB478" s="72"/>
      <c r="AC478" s="72"/>
      <c r="AD478" s="72"/>
      <c r="AE478" s="72"/>
      <c r="AF478" s="72"/>
      <c r="AG478" s="72"/>
      <c r="AH478" s="72"/>
      <c r="AI478" s="72"/>
    </row>
    <row r="479" spans="1:35" ht="15.75" customHeight="1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2"/>
    </row>
    <row r="480" spans="1:35" ht="15.75" customHeight="1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  <c r="AC480" s="72"/>
      <c r="AD480" s="72"/>
      <c r="AE480" s="72"/>
      <c r="AF480" s="72"/>
      <c r="AG480" s="72"/>
      <c r="AH480" s="72"/>
      <c r="AI480" s="72"/>
    </row>
    <row r="481" spans="1:35" ht="15.75" customHeight="1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  <c r="AB481" s="72"/>
      <c r="AC481" s="72"/>
      <c r="AD481" s="72"/>
      <c r="AE481" s="72"/>
      <c r="AF481" s="72"/>
      <c r="AG481" s="72"/>
      <c r="AH481" s="72"/>
      <c r="AI481" s="72"/>
    </row>
    <row r="482" spans="1:35" ht="15.75" customHeight="1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  <c r="AC482" s="72"/>
      <c r="AD482" s="72"/>
      <c r="AE482" s="72"/>
      <c r="AF482" s="72"/>
      <c r="AG482" s="72"/>
      <c r="AH482" s="72"/>
      <c r="AI482" s="72"/>
    </row>
    <row r="483" spans="1:35" ht="15.75" customHeight="1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  <c r="AB483" s="72"/>
      <c r="AC483" s="72"/>
      <c r="AD483" s="72"/>
      <c r="AE483" s="72"/>
      <c r="AF483" s="72"/>
      <c r="AG483" s="72"/>
      <c r="AH483" s="72"/>
      <c r="AI483" s="72"/>
    </row>
    <row r="484" spans="1:35" ht="15.75" customHeight="1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  <c r="AC484" s="72"/>
      <c r="AD484" s="72"/>
      <c r="AE484" s="72"/>
      <c r="AF484" s="72"/>
      <c r="AG484" s="72"/>
      <c r="AH484" s="72"/>
      <c r="AI484" s="72"/>
    </row>
    <row r="485" spans="1:35" ht="15.75" customHeight="1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  <c r="AB485" s="72"/>
      <c r="AC485" s="72"/>
      <c r="AD485" s="72"/>
      <c r="AE485" s="72"/>
      <c r="AF485" s="72"/>
      <c r="AG485" s="72"/>
      <c r="AH485" s="72"/>
      <c r="AI485" s="72"/>
    </row>
    <row r="486" spans="1:35" ht="15.75" customHeight="1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  <c r="AB486" s="72"/>
      <c r="AC486" s="72"/>
      <c r="AD486" s="72"/>
      <c r="AE486" s="72"/>
      <c r="AF486" s="72"/>
      <c r="AG486" s="72"/>
      <c r="AH486" s="72"/>
      <c r="AI486" s="72"/>
    </row>
    <row r="487" spans="1:35" ht="15.75" customHeight="1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  <c r="AA487" s="72"/>
      <c r="AB487" s="72"/>
      <c r="AC487" s="72"/>
      <c r="AD487" s="72"/>
      <c r="AE487" s="72"/>
      <c r="AF487" s="72"/>
      <c r="AG487" s="72"/>
      <c r="AH487" s="72"/>
      <c r="AI487" s="72"/>
    </row>
    <row r="488" spans="1:35" ht="15.75" customHeight="1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  <c r="AB488" s="72"/>
      <c r="AC488" s="72"/>
      <c r="AD488" s="72"/>
      <c r="AE488" s="72"/>
      <c r="AF488" s="72"/>
      <c r="AG488" s="72"/>
      <c r="AH488" s="72"/>
      <c r="AI488" s="72"/>
    </row>
    <row r="489" spans="1:35" ht="15.75" customHeight="1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  <c r="AB489" s="72"/>
      <c r="AC489" s="72"/>
      <c r="AD489" s="72"/>
      <c r="AE489" s="72"/>
      <c r="AF489" s="72"/>
      <c r="AG489" s="72"/>
      <c r="AH489" s="72"/>
      <c r="AI489" s="72"/>
    </row>
    <row r="490" spans="1:35" ht="15.75" customHeight="1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  <c r="AA490" s="72"/>
      <c r="AB490" s="72"/>
      <c r="AC490" s="72"/>
      <c r="AD490" s="72"/>
      <c r="AE490" s="72"/>
      <c r="AF490" s="72"/>
      <c r="AG490" s="72"/>
      <c r="AH490" s="72"/>
      <c r="AI490" s="72"/>
    </row>
    <row r="491" spans="1:35" ht="15.75" customHeight="1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  <c r="AA491" s="72"/>
      <c r="AB491" s="72"/>
      <c r="AC491" s="72"/>
      <c r="AD491" s="72"/>
      <c r="AE491" s="72"/>
      <c r="AF491" s="72"/>
      <c r="AG491" s="72"/>
      <c r="AH491" s="72"/>
      <c r="AI491" s="72"/>
    </row>
    <row r="492" spans="1:35" ht="15.75" customHeight="1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  <c r="AB492" s="72"/>
      <c r="AC492" s="72"/>
      <c r="AD492" s="72"/>
      <c r="AE492" s="72"/>
      <c r="AF492" s="72"/>
      <c r="AG492" s="72"/>
      <c r="AH492" s="72"/>
      <c r="AI492" s="72"/>
    </row>
    <row r="493" spans="1:35" ht="15.75" customHeight="1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  <c r="AB493" s="72"/>
      <c r="AC493" s="72"/>
      <c r="AD493" s="72"/>
      <c r="AE493" s="72"/>
      <c r="AF493" s="72"/>
      <c r="AG493" s="72"/>
      <c r="AH493" s="72"/>
      <c r="AI493" s="72"/>
    </row>
    <row r="494" spans="1:35" ht="15.75" customHeight="1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  <c r="AA494" s="72"/>
      <c r="AB494" s="72"/>
      <c r="AC494" s="72"/>
      <c r="AD494" s="72"/>
      <c r="AE494" s="72"/>
      <c r="AF494" s="72"/>
      <c r="AG494" s="72"/>
      <c r="AH494" s="72"/>
      <c r="AI494" s="72"/>
    </row>
    <row r="495" spans="1:35" ht="15.75" customHeight="1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  <c r="AB495" s="72"/>
      <c r="AC495" s="72"/>
      <c r="AD495" s="72"/>
      <c r="AE495" s="72"/>
      <c r="AF495" s="72"/>
      <c r="AG495" s="72"/>
      <c r="AH495" s="72"/>
      <c r="AI495" s="72"/>
    </row>
    <row r="496" spans="1:35" ht="15.75" customHeight="1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  <c r="AB496" s="72"/>
      <c r="AC496" s="72"/>
      <c r="AD496" s="72"/>
      <c r="AE496" s="72"/>
      <c r="AF496" s="72"/>
      <c r="AG496" s="72"/>
      <c r="AH496" s="72"/>
      <c r="AI496" s="72"/>
    </row>
    <row r="497" spans="1:35" ht="15.75" customHeight="1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  <c r="AC497" s="72"/>
      <c r="AD497" s="72"/>
      <c r="AE497" s="72"/>
      <c r="AF497" s="72"/>
      <c r="AG497" s="72"/>
      <c r="AH497" s="72"/>
      <c r="AI497" s="72"/>
    </row>
    <row r="498" spans="1:35" ht="15.75" customHeight="1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  <c r="AB498" s="72"/>
      <c r="AC498" s="72"/>
      <c r="AD498" s="72"/>
      <c r="AE498" s="72"/>
      <c r="AF498" s="72"/>
      <c r="AG498" s="72"/>
      <c r="AH498" s="72"/>
      <c r="AI498" s="72"/>
    </row>
    <row r="499" spans="1:35" ht="15.75" customHeight="1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  <c r="AC499" s="72"/>
      <c r="AD499" s="72"/>
      <c r="AE499" s="72"/>
      <c r="AF499" s="72"/>
      <c r="AG499" s="72"/>
      <c r="AH499" s="72"/>
      <c r="AI499" s="72"/>
    </row>
    <row r="500" spans="1:35" ht="15.75" customHeight="1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  <c r="AB500" s="72"/>
      <c r="AC500" s="72"/>
      <c r="AD500" s="72"/>
      <c r="AE500" s="72"/>
      <c r="AF500" s="72"/>
      <c r="AG500" s="72"/>
      <c r="AH500" s="72"/>
      <c r="AI500" s="72"/>
    </row>
    <row r="501" spans="1:35" ht="15.75" customHeight="1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  <c r="AC501" s="72"/>
      <c r="AD501" s="72"/>
      <c r="AE501" s="72"/>
      <c r="AF501" s="72"/>
      <c r="AG501" s="72"/>
      <c r="AH501" s="72"/>
      <c r="AI501" s="72"/>
    </row>
    <row r="502" spans="1:35" ht="15.75" customHeight="1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  <c r="AA502" s="72"/>
      <c r="AB502" s="72"/>
      <c r="AC502" s="72"/>
      <c r="AD502" s="72"/>
      <c r="AE502" s="72"/>
      <c r="AF502" s="72"/>
      <c r="AG502" s="72"/>
      <c r="AH502" s="72"/>
      <c r="AI502" s="72"/>
    </row>
    <row r="503" spans="1:35" ht="15.75" customHeight="1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  <c r="AB503" s="72"/>
      <c r="AC503" s="72"/>
      <c r="AD503" s="72"/>
      <c r="AE503" s="72"/>
      <c r="AF503" s="72"/>
      <c r="AG503" s="72"/>
      <c r="AH503" s="72"/>
      <c r="AI503" s="72"/>
    </row>
    <row r="504" spans="1:35" ht="15.75" customHeight="1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  <c r="AA504" s="72"/>
      <c r="AB504" s="72"/>
      <c r="AC504" s="72"/>
      <c r="AD504" s="72"/>
      <c r="AE504" s="72"/>
      <c r="AF504" s="72"/>
      <c r="AG504" s="72"/>
      <c r="AH504" s="72"/>
      <c r="AI504" s="72"/>
    </row>
    <row r="505" spans="1:35" ht="15.75" customHeight="1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  <c r="AB505" s="72"/>
      <c r="AC505" s="72"/>
      <c r="AD505" s="72"/>
      <c r="AE505" s="72"/>
      <c r="AF505" s="72"/>
      <c r="AG505" s="72"/>
      <c r="AH505" s="72"/>
      <c r="AI505" s="72"/>
    </row>
    <row r="506" spans="1:35" ht="15.75" customHeight="1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  <c r="AB506" s="72"/>
      <c r="AC506" s="72"/>
      <c r="AD506" s="72"/>
      <c r="AE506" s="72"/>
      <c r="AF506" s="72"/>
      <c r="AG506" s="72"/>
      <c r="AH506" s="72"/>
      <c r="AI506" s="72"/>
    </row>
    <row r="507" spans="1:35" ht="15.75" customHeight="1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  <c r="AB507" s="72"/>
      <c r="AC507" s="72"/>
      <c r="AD507" s="72"/>
      <c r="AE507" s="72"/>
      <c r="AF507" s="72"/>
      <c r="AG507" s="72"/>
      <c r="AH507" s="72"/>
      <c r="AI507" s="72"/>
    </row>
    <row r="508" spans="1:35" ht="15.75" customHeight="1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  <c r="AB508" s="72"/>
      <c r="AC508" s="72"/>
      <c r="AD508" s="72"/>
      <c r="AE508" s="72"/>
      <c r="AF508" s="72"/>
      <c r="AG508" s="72"/>
      <c r="AH508" s="72"/>
      <c r="AI508" s="72"/>
    </row>
    <row r="509" spans="1:35" ht="15.75" customHeight="1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  <c r="AB509" s="72"/>
      <c r="AC509" s="72"/>
      <c r="AD509" s="72"/>
      <c r="AE509" s="72"/>
      <c r="AF509" s="72"/>
      <c r="AG509" s="72"/>
      <c r="AH509" s="72"/>
      <c r="AI509" s="72"/>
    </row>
    <row r="510" spans="1:35" ht="15.75" customHeight="1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  <c r="AB510" s="72"/>
      <c r="AC510" s="72"/>
      <c r="AD510" s="72"/>
      <c r="AE510" s="72"/>
      <c r="AF510" s="72"/>
      <c r="AG510" s="72"/>
      <c r="AH510" s="72"/>
      <c r="AI510" s="72"/>
    </row>
    <row r="511" spans="1:35" ht="15.75" customHeight="1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  <c r="AA511" s="72"/>
      <c r="AB511" s="72"/>
      <c r="AC511" s="72"/>
      <c r="AD511" s="72"/>
      <c r="AE511" s="72"/>
      <c r="AF511" s="72"/>
      <c r="AG511" s="72"/>
      <c r="AH511" s="72"/>
      <c r="AI511" s="72"/>
    </row>
    <row r="512" spans="1:35" ht="15.75" customHeight="1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  <c r="AA512" s="72"/>
      <c r="AB512" s="72"/>
      <c r="AC512" s="72"/>
      <c r="AD512" s="72"/>
      <c r="AE512" s="72"/>
      <c r="AF512" s="72"/>
      <c r="AG512" s="72"/>
      <c r="AH512" s="72"/>
      <c r="AI512" s="72"/>
    </row>
    <row r="513" spans="1:35" ht="15.75" customHeight="1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  <c r="AA513" s="72"/>
      <c r="AB513" s="72"/>
      <c r="AC513" s="72"/>
      <c r="AD513" s="72"/>
      <c r="AE513" s="72"/>
      <c r="AF513" s="72"/>
      <c r="AG513" s="72"/>
      <c r="AH513" s="72"/>
      <c r="AI513" s="72"/>
    </row>
    <row r="514" spans="1:35" ht="15.75" customHeight="1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2"/>
    </row>
    <row r="515" spans="1:35" ht="15.75" customHeight="1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  <c r="AB515" s="72"/>
      <c r="AC515" s="72"/>
      <c r="AD515" s="72"/>
      <c r="AE515" s="72"/>
      <c r="AF515" s="72"/>
      <c r="AG515" s="72"/>
      <c r="AH515" s="72"/>
      <c r="AI515" s="72"/>
    </row>
    <row r="516" spans="1:35" ht="15.75" customHeight="1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  <c r="AC516" s="72"/>
      <c r="AD516" s="72"/>
      <c r="AE516" s="72"/>
      <c r="AF516" s="72"/>
      <c r="AG516" s="72"/>
      <c r="AH516" s="72"/>
      <c r="AI516" s="72"/>
    </row>
    <row r="517" spans="1:35" ht="15.75" customHeight="1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  <c r="AC517" s="72"/>
      <c r="AD517" s="72"/>
      <c r="AE517" s="72"/>
      <c r="AF517" s="72"/>
      <c r="AG517" s="72"/>
      <c r="AH517" s="72"/>
      <c r="AI517" s="72"/>
    </row>
    <row r="518" spans="1:35" ht="15.75" customHeight="1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  <c r="AB518" s="72"/>
      <c r="AC518" s="72"/>
      <c r="AD518" s="72"/>
      <c r="AE518" s="72"/>
      <c r="AF518" s="72"/>
      <c r="AG518" s="72"/>
      <c r="AH518" s="72"/>
      <c r="AI518" s="72"/>
    </row>
    <row r="519" spans="1:35" ht="15.75" customHeight="1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  <c r="AC519" s="72"/>
      <c r="AD519" s="72"/>
      <c r="AE519" s="72"/>
      <c r="AF519" s="72"/>
      <c r="AG519" s="72"/>
      <c r="AH519" s="72"/>
      <c r="AI519" s="72"/>
    </row>
    <row r="520" spans="1:35" ht="15.75" customHeight="1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  <c r="AA520" s="72"/>
      <c r="AB520" s="72"/>
      <c r="AC520" s="72"/>
      <c r="AD520" s="72"/>
      <c r="AE520" s="72"/>
      <c r="AF520" s="72"/>
      <c r="AG520" s="72"/>
      <c r="AH520" s="72"/>
      <c r="AI520" s="72"/>
    </row>
    <row r="521" spans="1:35" ht="15.75" customHeight="1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/>
      <c r="AB521" s="72"/>
      <c r="AC521" s="72"/>
      <c r="AD521" s="72"/>
      <c r="AE521" s="72"/>
      <c r="AF521" s="72"/>
      <c r="AG521" s="72"/>
      <c r="AH521" s="72"/>
      <c r="AI521" s="72"/>
    </row>
    <row r="522" spans="1:35" ht="15.75" customHeight="1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  <c r="AC522" s="72"/>
      <c r="AD522" s="72"/>
      <c r="AE522" s="72"/>
      <c r="AF522" s="72"/>
      <c r="AG522" s="72"/>
      <c r="AH522" s="72"/>
      <c r="AI522" s="72"/>
    </row>
    <row r="523" spans="1:35" ht="15.75" customHeight="1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  <c r="AA523" s="72"/>
      <c r="AB523" s="72"/>
      <c r="AC523" s="72"/>
      <c r="AD523" s="72"/>
      <c r="AE523" s="72"/>
      <c r="AF523" s="72"/>
      <c r="AG523" s="72"/>
      <c r="AH523" s="72"/>
      <c r="AI523" s="72"/>
    </row>
    <row r="524" spans="1:35" ht="15.75" customHeight="1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  <c r="AC524" s="72"/>
      <c r="AD524" s="72"/>
      <c r="AE524" s="72"/>
      <c r="AF524" s="72"/>
      <c r="AG524" s="72"/>
      <c r="AH524" s="72"/>
      <c r="AI524" s="72"/>
    </row>
    <row r="525" spans="1:35" ht="15.75" customHeight="1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  <c r="AB525" s="72"/>
      <c r="AC525" s="72"/>
      <c r="AD525" s="72"/>
      <c r="AE525" s="72"/>
      <c r="AF525" s="72"/>
      <c r="AG525" s="72"/>
      <c r="AH525" s="72"/>
      <c r="AI525" s="72"/>
    </row>
    <row r="526" spans="1:35" ht="15.75" customHeight="1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  <c r="AB526" s="72"/>
      <c r="AC526" s="72"/>
      <c r="AD526" s="72"/>
      <c r="AE526" s="72"/>
      <c r="AF526" s="72"/>
      <c r="AG526" s="72"/>
      <c r="AH526" s="72"/>
      <c r="AI526" s="72"/>
    </row>
    <row r="527" spans="1:35" ht="15.75" customHeight="1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/>
      <c r="AC527" s="72"/>
      <c r="AD527" s="72"/>
      <c r="AE527" s="72"/>
      <c r="AF527" s="72"/>
      <c r="AG527" s="72"/>
      <c r="AH527" s="72"/>
      <c r="AI527" s="72"/>
    </row>
    <row r="528" spans="1:35" ht="15.75" customHeight="1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2"/>
    </row>
    <row r="529" spans="1:35" ht="15.75" customHeight="1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  <c r="AC529" s="72"/>
      <c r="AD529" s="72"/>
      <c r="AE529" s="72"/>
      <c r="AF529" s="72"/>
      <c r="AG529" s="72"/>
      <c r="AH529" s="72"/>
      <c r="AI529" s="72"/>
    </row>
    <row r="530" spans="1:35" ht="15.75" customHeight="1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  <c r="AB530" s="72"/>
      <c r="AC530" s="72"/>
      <c r="AD530" s="72"/>
      <c r="AE530" s="72"/>
      <c r="AF530" s="72"/>
      <c r="AG530" s="72"/>
      <c r="AH530" s="72"/>
      <c r="AI530" s="72"/>
    </row>
    <row r="531" spans="1:35" ht="15.75" customHeight="1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  <c r="AB531" s="72"/>
      <c r="AC531" s="72"/>
      <c r="AD531" s="72"/>
      <c r="AE531" s="72"/>
      <c r="AF531" s="72"/>
      <c r="AG531" s="72"/>
      <c r="AH531" s="72"/>
      <c r="AI531" s="72"/>
    </row>
    <row r="532" spans="1:35" ht="15.75" customHeight="1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  <c r="AB532" s="72"/>
      <c r="AC532" s="72"/>
      <c r="AD532" s="72"/>
      <c r="AE532" s="72"/>
      <c r="AF532" s="72"/>
      <c r="AG532" s="72"/>
      <c r="AH532" s="72"/>
      <c r="AI532" s="72"/>
    </row>
    <row r="533" spans="1:35" ht="15.75" customHeight="1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  <c r="AA533" s="72"/>
      <c r="AB533" s="72"/>
      <c r="AC533" s="72"/>
      <c r="AD533" s="72"/>
      <c r="AE533" s="72"/>
      <c r="AF533" s="72"/>
      <c r="AG533" s="72"/>
      <c r="AH533" s="72"/>
      <c r="AI533" s="72"/>
    </row>
    <row r="534" spans="1:35" ht="15.75" customHeight="1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  <c r="AC534" s="72"/>
      <c r="AD534" s="72"/>
      <c r="AE534" s="72"/>
      <c r="AF534" s="72"/>
      <c r="AG534" s="72"/>
      <c r="AH534" s="72"/>
      <c r="AI534" s="72"/>
    </row>
    <row r="535" spans="1:35" ht="15.75" customHeight="1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  <c r="AC535" s="72"/>
      <c r="AD535" s="72"/>
      <c r="AE535" s="72"/>
      <c r="AF535" s="72"/>
      <c r="AG535" s="72"/>
      <c r="AH535" s="72"/>
      <c r="AI535" s="72"/>
    </row>
    <row r="536" spans="1:35" ht="15.75" customHeight="1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  <c r="AC536" s="72"/>
      <c r="AD536" s="72"/>
      <c r="AE536" s="72"/>
      <c r="AF536" s="72"/>
      <c r="AG536" s="72"/>
      <c r="AH536" s="72"/>
      <c r="AI536" s="72"/>
    </row>
    <row r="537" spans="1:35" ht="15.75" customHeight="1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  <c r="AC537" s="72"/>
      <c r="AD537" s="72"/>
      <c r="AE537" s="72"/>
      <c r="AF537" s="72"/>
      <c r="AG537" s="72"/>
      <c r="AH537" s="72"/>
      <c r="AI537" s="72"/>
    </row>
    <row r="538" spans="1:35" ht="15.75" customHeight="1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2"/>
    </row>
    <row r="539" spans="1:35" ht="15.75" customHeight="1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  <c r="AC539" s="72"/>
      <c r="AD539" s="72"/>
      <c r="AE539" s="72"/>
      <c r="AF539" s="72"/>
      <c r="AG539" s="72"/>
      <c r="AH539" s="72"/>
      <c r="AI539" s="72"/>
    </row>
    <row r="540" spans="1:35" ht="15.75" customHeight="1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  <c r="AC540" s="72"/>
      <c r="AD540" s="72"/>
      <c r="AE540" s="72"/>
      <c r="AF540" s="72"/>
      <c r="AG540" s="72"/>
      <c r="AH540" s="72"/>
      <c r="AI540" s="72"/>
    </row>
    <row r="541" spans="1:35" ht="15.75" customHeight="1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  <c r="AC541" s="72"/>
      <c r="AD541" s="72"/>
      <c r="AE541" s="72"/>
      <c r="AF541" s="72"/>
      <c r="AG541" s="72"/>
      <c r="AH541" s="72"/>
      <c r="AI541" s="72"/>
    </row>
    <row r="542" spans="1:35" ht="15.75" customHeight="1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  <c r="AC542" s="72"/>
      <c r="AD542" s="72"/>
      <c r="AE542" s="72"/>
      <c r="AF542" s="72"/>
      <c r="AG542" s="72"/>
      <c r="AH542" s="72"/>
      <c r="AI542" s="72"/>
    </row>
    <row r="543" spans="1:35" ht="15.75" customHeight="1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  <c r="AA543" s="72"/>
      <c r="AB543" s="72"/>
      <c r="AC543" s="72"/>
      <c r="AD543" s="72"/>
      <c r="AE543" s="72"/>
      <c r="AF543" s="72"/>
      <c r="AG543" s="72"/>
      <c r="AH543" s="72"/>
      <c r="AI543" s="72"/>
    </row>
    <row r="544" spans="1:35" ht="15.75" customHeight="1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  <c r="AC544" s="72"/>
      <c r="AD544" s="72"/>
      <c r="AE544" s="72"/>
      <c r="AF544" s="72"/>
      <c r="AG544" s="72"/>
      <c r="AH544" s="72"/>
      <c r="AI544" s="72"/>
    </row>
    <row r="545" spans="1:35" ht="15.75" customHeight="1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  <c r="AC545" s="72"/>
      <c r="AD545" s="72"/>
      <c r="AE545" s="72"/>
      <c r="AF545" s="72"/>
      <c r="AG545" s="72"/>
      <c r="AH545" s="72"/>
      <c r="AI545" s="72"/>
    </row>
    <row r="546" spans="1:35" ht="15.75" customHeight="1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  <c r="AC546" s="72"/>
      <c r="AD546" s="72"/>
      <c r="AE546" s="72"/>
      <c r="AF546" s="72"/>
      <c r="AG546" s="72"/>
      <c r="AH546" s="72"/>
      <c r="AI546" s="72"/>
    </row>
    <row r="547" spans="1:35" ht="15.75" customHeight="1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  <c r="AC547" s="72"/>
      <c r="AD547" s="72"/>
      <c r="AE547" s="72"/>
      <c r="AF547" s="72"/>
      <c r="AG547" s="72"/>
      <c r="AH547" s="72"/>
      <c r="AI547" s="72"/>
    </row>
    <row r="548" spans="1:35" ht="15.75" customHeight="1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  <c r="AA548" s="72"/>
      <c r="AB548" s="72"/>
      <c r="AC548" s="72"/>
      <c r="AD548" s="72"/>
      <c r="AE548" s="72"/>
      <c r="AF548" s="72"/>
      <c r="AG548" s="72"/>
      <c r="AH548" s="72"/>
      <c r="AI548" s="72"/>
    </row>
    <row r="549" spans="1:35" ht="15.75" customHeight="1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  <c r="AB549" s="72"/>
      <c r="AC549" s="72"/>
      <c r="AD549" s="72"/>
      <c r="AE549" s="72"/>
      <c r="AF549" s="72"/>
      <c r="AG549" s="72"/>
      <c r="AH549" s="72"/>
      <c r="AI549" s="72"/>
    </row>
    <row r="550" spans="1:35" ht="15.75" customHeight="1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2"/>
    </row>
    <row r="551" spans="1:35" ht="15.75" customHeight="1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  <c r="AC551" s="72"/>
      <c r="AD551" s="72"/>
      <c r="AE551" s="72"/>
      <c r="AF551" s="72"/>
      <c r="AG551" s="72"/>
      <c r="AH551" s="72"/>
      <c r="AI551" s="72"/>
    </row>
    <row r="552" spans="1:35" ht="15.75" customHeight="1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  <c r="AC552" s="72"/>
      <c r="AD552" s="72"/>
      <c r="AE552" s="72"/>
      <c r="AF552" s="72"/>
      <c r="AG552" s="72"/>
      <c r="AH552" s="72"/>
      <c r="AI552" s="72"/>
    </row>
    <row r="553" spans="1:35" ht="15.75" customHeight="1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  <c r="AC553" s="72"/>
      <c r="AD553" s="72"/>
      <c r="AE553" s="72"/>
      <c r="AF553" s="72"/>
      <c r="AG553" s="72"/>
      <c r="AH553" s="72"/>
      <c r="AI553" s="72"/>
    </row>
    <row r="554" spans="1:35" ht="15.75" customHeight="1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  <c r="AC554" s="72"/>
      <c r="AD554" s="72"/>
      <c r="AE554" s="72"/>
      <c r="AF554" s="72"/>
      <c r="AG554" s="72"/>
      <c r="AH554" s="72"/>
      <c r="AI554" s="72"/>
    </row>
    <row r="555" spans="1:35" ht="15.75" customHeight="1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  <c r="AB555" s="72"/>
      <c r="AC555" s="72"/>
      <c r="AD555" s="72"/>
      <c r="AE555" s="72"/>
      <c r="AF555" s="72"/>
      <c r="AG555" s="72"/>
      <c r="AH555" s="72"/>
      <c r="AI555" s="72"/>
    </row>
    <row r="556" spans="1:35" ht="15.75" customHeight="1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  <c r="AB556" s="72"/>
      <c r="AC556" s="72"/>
      <c r="AD556" s="72"/>
      <c r="AE556" s="72"/>
      <c r="AF556" s="72"/>
      <c r="AG556" s="72"/>
      <c r="AH556" s="72"/>
      <c r="AI556" s="72"/>
    </row>
    <row r="557" spans="1:35" ht="15.75" customHeight="1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  <c r="AC557" s="72"/>
      <c r="AD557" s="72"/>
      <c r="AE557" s="72"/>
      <c r="AF557" s="72"/>
      <c r="AG557" s="72"/>
      <c r="AH557" s="72"/>
      <c r="AI557" s="72"/>
    </row>
    <row r="558" spans="1:35" ht="15.75" customHeight="1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  <c r="AC558" s="72"/>
      <c r="AD558" s="72"/>
      <c r="AE558" s="72"/>
      <c r="AF558" s="72"/>
      <c r="AG558" s="72"/>
      <c r="AH558" s="72"/>
      <c r="AI558" s="72"/>
    </row>
    <row r="559" spans="1:35" ht="15.75" customHeight="1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  <c r="AC559" s="72"/>
      <c r="AD559" s="72"/>
      <c r="AE559" s="72"/>
      <c r="AF559" s="72"/>
      <c r="AG559" s="72"/>
      <c r="AH559" s="72"/>
      <c r="AI559" s="72"/>
    </row>
    <row r="560" spans="1:35" ht="15.75" customHeight="1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  <c r="AC560" s="72"/>
      <c r="AD560" s="72"/>
      <c r="AE560" s="72"/>
      <c r="AF560" s="72"/>
      <c r="AG560" s="72"/>
      <c r="AH560" s="72"/>
      <c r="AI560" s="72"/>
    </row>
    <row r="561" spans="1:35" ht="15.75" customHeight="1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  <c r="AC561" s="72"/>
      <c r="AD561" s="72"/>
      <c r="AE561" s="72"/>
      <c r="AF561" s="72"/>
      <c r="AG561" s="72"/>
      <c r="AH561" s="72"/>
      <c r="AI561" s="72"/>
    </row>
    <row r="562" spans="1:35" ht="15.75" customHeight="1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  <c r="AC562" s="72"/>
      <c r="AD562" s="72"/>
      <c r="AE562" s="72"/>
      <c r="AF562" s="72"/>
      <c r="AG562" s="72"/>
      <c r="AH562" s="72"/>
      <c r="AI562" s="72"/>
    </row>
    <row r="563" spans="1:35" ht="15.75" customHeight="1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  <c r="AC563" s="72"/>
      <c r="AD563" s="72"/>
      <c r="AE563" s="72"/>
      <c r="AF563" s="72"/>
      <c r="AG563" s="72"/>
      <c r="AH563" s="72"/>
      <c r="AI563" s="72"/>
    </row>
    <row r="564" spans="1:35" ht="15.75" customHeight="1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  <c r="AC564" s="72"/>
      <c r="AD564" s="72"/>
      <c r="AE564" s="72"/>
      <c r="AF564" s="72"/>
      <c r="AG564" s="72"/>
      <c r="AH564" s="72"/>
      <c r="AI564" s="72"/>
    </row>
    <row r="565" spans="1:35" ht="15.75" customHeight="1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  <c r="AB565" s="72"/>
      <c r="AC565" s="72"/>
      <c r="AD565" s="72"/>
      <c r="AE565" s="72"/>
      <c r="AF565" s="72"/>
      <c r="AG565" s="72"/>
      <c r="AH565" s="72"/>
      <c r="AI565" s="72"/>
    </row>
    <row r="566" spans="1:35" ht="15.75" customHeight="1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  <c r="AA566" s="72"/>
      <c r="AB566" s="72"/>
      <c r="AC566" s="72"/>
      <c r="AD566" s="72"/>
      <c r="AE566" s="72"/>
      <c r="AF566" s="72"/>
      <c r="AG566" s="72"/>
      <c r="AH566" s="72"/>
      <c r="AI566" s="72"/>
    </row>
    <row r="567" spans="1:35" ht="15.75" customHeight="1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  <c r="AC567" s="72"/>
      <c r="AD567" s="72"/>
      <c r="AE567" s="72"/>
      <c r="AF567" s="72"/>
      <c r="AG567" s="72"/>
      <c r="AH567" s="72"/>
      <c r="AI567" s="72"/>
    </row>
    <row r="568" spans="1:35" ht="15.75" customHeight="1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  <c r="AA568" s="72"/>
      <c r="AB568" s="72"/>
      <c r="AC568" s="72"/>
      <c r="AD568" s="72"/>
      <c r="AE568" s="72"/>
      <c r="AF568" s="72"/>
      <c r="AG568" s="72"/>
      <c r="AH568" s="72"/>
      <c r="AI568" s="72"/>
    </row>
    <row r="569" spans="1:35" ht="15.75" customHeight="1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  <c r="AA569" s="72"/>
      <c r="AB569" s="72"/>
      <c r="AC569" s="72"/>
      <c r="AD569" s="72"/>
      <c r="AE569" s="72"/>
      <c r="AF569" s="72"/>
      <c r="AG569" s="72"/>
      <c r="AH569" s="72"/>
      <c r="AI569" s="72"/>
    </row>
    <row r="570" spans="1:35" ht="15.75" customHeight="1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  <c r="AC570" s="72"/>
      <c r="AD570" s="72"/>
      <c r="AE570" s="72"/>
      <c r="AF570" s="72"/>
      <c r="AG570" s="72"/>
      <c r="AH570" s="72"/>
      <c r="AI570" s="72"/>
    </row>
    <row r="571" spans="1:35" ht="15.75" customHeight="1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2"/>
    </row>
    <row r="572" spans="1:35" ht="15.75" customHeight="1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  <c r="AC572" s="72"/>
      <c r="AD572" s="72"/>
      <c r="AE572" s="72"/>
      <c r="AF572" s="72"/>
      <c r="AG572" s="72"/>
      <c r="AH572" s="72"/>
      <c r="AI572" s="72"/>
    </row>
    <row r="573" spans="1:35" ht="15.75" customHeight="1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  <c r="AC573" s="72"/>
      <c r="AD573" s="72"/>
      <c r="AE573" s="72"/>
      <c r="AF573" s="72"/>
      <c r="AG573" s="72"/>
      <c r="AH573" s="72"/>
      <c r="AI573" s="72"/>
    </row>
    <row r="574" spans="1:35" ht="15.75" customHeight="1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72"/>
      <c r="AD574" s="72"/>
      <c r="AE574" s="72"/>
      <c r="AF574" s="72"/>
      <c r="AG574" s="72"/>
      <c r="AH574" s="72"/>
      <c r="AI574" s="72"/>
    </row>
    <row r="575" spans="1:35" ht="15.75" customHeight="1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  <c r="AC575" s="72"/>
      <c r="AD575" s="72"/>
      <c r="AE575" s="72"/>
      <c r="AF575" s="72"/>
      <c r="AG575" s="72"/>
      <c r="AH575" s="72"/>
      <c r="AI575" s="72"/>
    </row>
    <row r="576" spans="1:35" ht="15.75" customHeight="1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  <c r="AC576" s="72"/>
      <c r="AD576" s="72"/>
      <c r="AE576" s="72"/>
      <c r="AF576" s="72"/>
      <c r="AG576" s="72"/>
      <c r="AH576" s="72"/>
      <c r="AI576" s="72"/>
    </row>
    <row r="577" spans="1:35" ht="15.75" customHeight="1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  <c r="AC577" s="72"/>
      <c r="AD577" s="72"/>
      <c r="AE577" s="72"/>
      <c r="AF577" s="72"/>
      <c r="AG577" s="72"/>
      <c r="AH577" s="72"/>
      <c r="AI577" s="72"/>
    </row>
    <row r="578" spans="1:35" ht="15.75" customHeight="1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  <c r="AA578" s="72"/>
      <c r="AB578" s="72"/>
      <c r="AC578" s="72"/>
      <c r="AD578" s="72"/>
      <c r="AE578" s="72"/>
      <c r="AF578" s="72"/>
      <c r="AG578" s="72"/>
      <c r="AH578" s="72"/>
      <c r="AI578" s="72"/>
    </row>
    <row r="579" spans="1:35" ht="15.75" customHeight="1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  <c r="AC579" s="72"/>
      <c r="AD579" s="72"/>
      <c r="AE579" s="72"/>
      <c r="AF579" s="72"/>
      <c r="AG579" s="72"/>
      <c r="AH579" s="72"/>
      <c r="AI579" s="72"/>
    </row>
    <row r="580" spans="1:35" ht="15.75" customHeight="1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  <c r="AA580" s="72"/>
      <c r="AB580" s="72"/>
      <c r="AC580" s="72"/>
      <c r="AD580" s="72"/>
      <c r="AE580" s="72"/>
      <c r="AF580" s="72"/>
      <c r="AG580" s="72"/>
      <c r="AH580" s="72"/>
      <c r="AI580" s="72"/>
    </row>
    <row r="581" spans="1:35" ht="15.75" customHeight="1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  <c r="AC581" s="72"/>
      <c r="AD581" s="72"/>
      <c r="AE581" s="72"/>
      <c r="AF581" s="72"/>
      <c r="AG581" s="72"/>
      <c r="AH581" s="72"/>
      <c r="AI581" s="72"/>
    </row>
    <row r="582" spans="1:35" ht="15.75" customHeight="1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  <c r="AC582" s="72"/>
      <c r="AD582" s="72"/>
      <c r="AE582" s="72"/>
      <c r="AF582" s="72"/>
      <c r="AG582" s="72"/>
      <c r="AH582" s="72"/>
      <c r="AI582" s="72"/>
    </row>
    <row r="583" spans="1:35" ht="15.75" customHeight="1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2"/>
    </row>
    <row r="584" spans="1:35" ht="15.75" customHeight="1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  <c r="AA584" s="72"/>
      <c r="AB584" s="72"/>
      <c r="AC584" s="72"/>
      <c r="AD584" s="72"/>
      <c r="AE584" s="72"/>
      <c r="AF584" s="72"/>
      <c r="AG584" s="72"/>
      <c r="AH584" s="72"/>
      <c r="AI584" s="72"/>
    </row>
    <row r="585" spans="1:35" ht="15.75" customHeight="1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  <c r="AA585" s="72"/>
      <c r="AB585" s="72"/>
      <c r="AC585" s="72"/>
      <c r="AD585" s="72"/>
      <c r="AE585" s="72"/>
      <c r="AF585" s="72"/>
      <c r="AG585" s="72"/>
      <c r="AH585" s="72"/>
      <c r="AI585" s="72"/>
    </row>
    <row r="586" spans="1:35" ht="15.75" customHeight="1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  <c r="AA586" s="72"/>
      <c r="AB586" s="72"/>
      <c r="AC586" s="72"/>
      <c r="AD586" s="72"/>
      <c r="AE586" s="72"/>
      <c r="AF586" s="72"/>
      <c r="AG586" s="72"/>
      <c r="AH586" s="72"/>
      <c r="AI586" s="72"/>
    </row>
    <row r="587" spans="1:35" ht="15.75" customHeight="1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  <c r="AC587" s="72"/>
      <c r="AD587" s="72"/>
      <c r="AE587" s="72"/>
      <c r="AF587" s="72"/>
      <c r="AG587" s="72"/>
      <c r="AH587" s="72"/>
      <c r="AI587" s="72"/>
    </row>
    <row r="588" spans="1:35" ht="15.75" customHeight="1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  <c r="AC588" s="72"/>
      <c r="AD588" s="72"/>
      <c r="AE588" s="72"/>
      <c r="AF588" s="72"/>
      <c r="AG588" s="72"/>
      <c r="AH588" s="72"/>
      <c r="AI588" s="72"/>
    </row>
    <row r="589" spans="1:35" ht="15.75" customHeight="1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  <c r="AC589" s="72"/>
      <c r="AD589" s="72"/>
      <c r="AE589" s="72"/>
      <c r="AF589" s="72"/>
      <c r="AG589" s="72"/>
      <c r="AH589" s="72"/>
      <c r="AI589" s="72"/>
    </row>
    <row r="590" spans="1:35" ht="15.75" customHeight="1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  <c r="AC590" s="72"/>
      <c r="AD590" s="72"/>
      <c r="AE590" s="72"/>
      <c r="AF590" s="72"/>
      <c r="AG590" s="72"/>
      <c r="AH590" s="72"/>
      <c r="AI590" s="72"/>
    </row>
    <row r="591" spans="1:35" ht="15.75" customHeight="1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  <c r="AC591" s="72"/>
      <c r="AD591" s="72"/>
      <c r="AE591" s="72"/>
      <c r="AF591" s="72"/>
      <c r="AG591" s="72"/>
      <c r="AH591" s="72"/>
      <c r="AI591" s="72"/>
    </row>
    <row r="592" spans="1:35" ht="15.75" customHeight="1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  <c r="AC592" s="72"/>
      <c r="AD592" s="72"/>
      <c r="AE592" s="72"/>
      <c r="AF592" s="72"/>
      <c r="AG592" s="72"/>
      <c r="AH592" s="72"/>
      <c r="AI592" s="72"/>
    </row>
    <row r="593" spans="1:35" ht="15.75" customHeight="1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  <c r="AA593" s="72"/>
      <c r="AB593" s="72"/>
      <c r="AC593" s="72"/>
      <c r="AD593" s="72"/>
      <c r="AE593" s="72"/>
      <c r="AF593" s="72"/>
      <c r="AG593" s="72"/>
      <c r="AH593" s="72"/>
      <c r="AI593" s="72"/>
    </row>
    <row r="594" spans="1:35" ht="15.75" customHeight="1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  <c r="AC594" s="72"/>
      <c r="AD594" s="72"/>
      <c r="AE594" s="72"/>
      <c r="AF594" s="72"/>
      <c r="AG594" s="72"/>
      <c r="AH594" s="72"/>
      <c r="AI594" s="72"/>
    </row>
    <row r="595" spans="1:35" ht="15.75" customHeight="1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  <c r="AC595" s="72"/>
      <c r="AD595" s="72"/>
      <c r="AE595" s="72"/>
      <c r="AF595" s="72"/>
      <c r="AG595" s="72"/>
      <c r="AH595" s="72"/>
      <c r="AI595" s="72"/>
    </row>
    <row r="596" spans="1:35" ht="15.75" customHeight="1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  <c r="AC596" s="72"/>
      <c r="AD596" s="72"/>
      <c r="AE596" s="72"/>
      <c r="AF596" s="72"/>
      <c r="AG596" s="72"/>
      <c r="AH596" s="72"/>
      <c r="AI596" s="72"/>
    </row>
    <row r="597" spans="1:35" ht="15.75" customHeight="1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  <c r="AA597" s="72"/>
      <c r="AB597" s="72"/>
      <c r="AC597" s="72"/>
      <c r="AD597" s="72"/>
      <c r="AE597" s="72"/>
      <c r="AF597" s="72"/>
      <c r="AG597" s="72"/>
      <c r="AH597" s="72"/>
      <c r="AI597" s="72"/>
    </row>
    <row r="598" spans="1:35" ht="15.75" customHeight="1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  <c r="AC598" s="72"/>
      <c r="AD598" s="72"/>
      <c r="AE598" s="72"/>
      <c r="AF598" s="72"/>
      <c r="AG598" s="72"/>
      <c r="AH598" s="72"/>
      <c r="AI598" s="72"/>
    </row>
    <row r="599" spans="1:35" ht="15.75" customHeight="1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  <c r="AC599" s="72"/>
      <c r="AD599" s="72"/>
      <c r="AE599" s="72"/>
      <c r="AF599" s="72"/>
      <c r="AG599" s="72"/>
      <c r="AH599" s="72"/>
      <c r="AI599" s="72"/>
    </row>
    <row r="600" spans="1:35" ht="15.75" customHeight="1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  <c r="AC600" s="72"/>
      <c r="AD600" s="72"/>
      <c r="AE600" s="72"/>
      <c r="AF600" s="72"/>
      <c r="AG600" s="72"/>
      <c r="AH600" s="72"/>
      <c r="AI600" s="72"/>
    </row>
    <row r="601" spans="1:35" ht="15.75" customHeight="1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  <c r="AC601" s="72"/>
      <c r="AD601" s="72"/>
      <c r="AE601" s="72"/>
      <c r="AF601" s="72"/>
      <c r="AG601" s="72"/>
      <c r="AH601" s="72"/>
      <c r="AI601" s="72"/>
    </row>
    <row r="602" spans="1:35" ht="15.75" customHeight="1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  <c r="AC602" s="72"/>
      <c r="AD602" s="72"/>
      <c r="AE602" s="72"/>
      <c r="AF602" s="72"/>
      <c r="AG602" s="72"/>
      <c r="AH602" s="72"/>
      <c r="AI602" s="72"/>
    </row>
    <row r="603" spans="1:35" ht="15.75" customHeight="1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  <c r="AC603" s="72"/>
      <c r="AD603" s="72"/>
      <c r="AE603" s="72"/>
      <c r="AF603" s="72"/>
      <c r="AG603" s="72"/>
      <c r="AH603" s="72"/>
      <c r="AI603" s="72"/>
    </row>
    <row r="604" spans="1:35" ht="15.75" customHeight="1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  <c r="AC604" s="72"/>
      <c r="AD604" s="72"/>
      <c r="AE604" s="72"/>
      <c r="AF604" s="72"/>
      <c r="AG604" s="72"/>
      <c r="AH604" s="72"/>
      <c r="AI604" s="72"/>
    </row>
    <row r="605" spans="1:35" ht="15.75" customHeight="1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  <c r="AC605" s="72"/>
      <c r="AD605" s="72"/>
      <c r="AE605" s="72"/>
      <c r="AF605" s="72"/>
      <c r="AG605" s="72"/>
      <c r="AH605" s="72"/>
      <c r="AI605" s="72"/>
    </row>
    <row r="606" spans="1:35" ht="15.75" customHeight="1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  <c r="AA606" s="72"/>
      <c r="AB606" s="72"/>
      <c r="AC606" s="72"/>
      <c r="AD606" s="72"/>
      <c r="AE606" s="72"/>
      <c r="AF606" s="72"/>
      <c r="AG606" s="72"/>
      <c r="AH606" s="72"/>
      <c r="AI606" s="72"/>
    </row>
    <row r="607" spans="1:35" ht="15.75" customHeight="1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2"/>
    </row>
    <row r="608" spans="1:35" ht="15.75" customHeight="1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  <c r="AC608" s="72"/>
      <c r="AD608" s="72"/>
      <c r="AE608" s="72"/>
      <c r="AF608" s="72"/>
      <c r="AG608" s="72"/>
      <c r="AH608" s="72"/>
      <c r="AI608" s="72"/>
    </row>
    <row r="609" spans="1:35" ht="15.75" customHeight="1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  <c r="AA609" s="72"/>
      <c r="AB609" s="72"/>
      <c r="AC609" s="72"/>
      <c r="AD609" s="72"/>
      <c r="AE609" s="72"/>
      <c r="AF609" s="72"/>
      <c r="AG609" s="72"/>
      <c r="AH609" s="72"/>
      <c r="AI609" s="72"/>
    </row>
    <row r="610" spans="1:35" ht="15.75" customHeight="1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  <c r="AA610" s="72"/>
      <c r="AB610" s="72"/>
      <c r="AC610" s="72"/>
      <c r="AD610" s="72"/>
      <c r="AE610" s="72"/>
      <c r="AF610" s="72"/>
      <c r="AG610" s="72"/>
      <c r="AH610" s="72"/>
      <c r="AI610" s="72"/>
    </row>
    <row r="611" spans="1:35" ht="15.75" customHeight="1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  <c r="AC611" s="72"/>
      <c r="AD611" s="72"/>
      <c r="AE611" s="72"/>
      <c r="AF611" s="72"/>
      <c r="AG611" s="72"/>
      <c r="AH611" s="72"/>
      <c r="AI611" s="72"/>
    </row>
    <row r="612" spans="1:35" ht="15.75" customHeight="1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  <c r="AA612" s="72"/>
      <c r="AB612" s="72"/>
      <c r="AC612" s="72"/>
      <c r="AD612" s="72"/>
      <c r="AE612" s="72"/>
      <c r="AF612" s="72"/>
      <c r="AG612" s="72"/>
      <c r="AH612" s="72"/>
      <c r="AI612" s="72"/>
    </row>
    <row r="613" spans="1:35" ht="15.75" customHeight="1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  <c r="AC613" s="72"/>
      <c r="AD613" s="72"/>
      <c r="AE613" s="72"/>
      <c r="AF613" s="72"/>
      <c r="AG613" s="72"/>
      <c r="AH613" s="72"/>
      <c r="AI613" s="72"/>
    </row>
    <row r="614" spans="1:35" ht="15.75" customHeight="1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  <c r="AC614" s="72"/>
      <c r="AD614" s="72"/>
      <c r="AE614" s="72"/>
      <c r="AF614" s="72"/>
      <c r="AG614" s="72"/>
      <c r="AH614" s="72"/>
      <c r="AI614" s="72"/>
    </row>
    <row r="615" spans="1:35" ht="15.75" customHeight="1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  <c r="AC615" s="72"/>
      <c r="AD615" s="72"/>
      <c r="AE615" s="72"/>
      <c r="AF615" s="72"/>
      <c r="AG615" s="72"/>
      <c r="AH615" s="72"/>
      <c r="AI615" s="72"/>
    </row>
    <row r="616" spans="1:35" ht="15.75" customHeight="1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  <c r="AC616" s="72"/>
      <c r="AD616" s="72"/>
      <c r="AE616" s="72"/>
      <c r="AF616" s="72"/>
      <c r="AG616" s="72"/>
      <c r="AH616" s="72"/>
      <c r="AI616" s="72"/>
    </row>
    <row r="617" spans="1:35" ht="15.75" customHeight="1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  <c r="AC617" s="72"/>
      <c r="AD617" s="72"/>
      <c r="AE617" s="72"/>
      <c r="AF617" s="72"/>
      <c r="AG617" s="72"/>
      <c r="AH617" s="72"/>
      <c r="AI617" s="72"/>
    </row>
    <row r="618" spans="1:35" ht="15.75" customHeight="1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  <c r="AC618" s="72"/>
      <c r="AD618" s="72"/>
      <c r="AE618" s="72"/>
      <c r="AF618" s="72"/>
      <c r="AG618" s="72"/>
      <c r="AH618" s="72"/>
      <c r="AI618" s="72"/>
    </row>
    <row r="619" spans="1:35" ht="15.75" customHeight="1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  <c r="AC619" s="72"/>
      <c r="AD619" s="72"/>
      <c r="AE619" s="72"/>
      <c r="AF619" s="72"/>
      <c r="AG619" s="72"/>
      <c r="AH619" s="72"/>
      <c r="AI619" s="72"/>
    </row>
    <row r="620" spans="1:35" ht="15.75" customHeight="1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  <c r="AC620" s="72"/>
      <c r="AD620" s="72"/>
      <c r="AE620" s="72"/>
      <c r="AF620" s="72"/>
      <c r="AG620" s="72"/>
      <c r="AH620" s="72"/>
      <c r="AI620" s="72"/>
    </row>
    <row r="621" spans="1:35" ht="15.75" customHeight="1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  <c r="AC621" s="72"/>
      <c r="AD621" s="72"/>
      <c r="AE621" s="72"/>
      <c r="AF621" s="72"/>
      <c r="AG621" s="72"/>
      <c r="AH621" s="72"/>
      <c r="AI621" s="72"/>
    </row>
    <row r="622" spans="1:35" ht="15.75" customHeight="1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  <c r="AC622" s="72"/>
      <c r="AD622" s="72"/>
      <c r="AE622" s="72"/>
      <c r="AF622" s="72"/>
      <c r="AG622" s="72"/>
      <c r="AH622" s="72"/>
      <c r="AI622" s="72"/>
    </row>
    <row r="623" spans="1:35" ht="15.75" customHeight="1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  <c r="AC623" s="72"/>
      <c r="AD623" s="72"/>
      <c r="AE623" s="72"/>
      <c r="AF623" s="72"/>
      <c r="AG623" s="72"/>
      <c r="AH623" s="72"/>
      <c r="AI623" s="72"/>
    </row>
    <row r="624" spans="1:35" ht="15.75" customHeight="1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  <c r="AC624" s="72"/>
      <c r="AD624" s="72"/>
      <c r="AE624" s="72"/>
      <c r="AF624" s="72"/>
      <c r="AG624" s="72"/>
      <c r="AH624" s="72"/>
      <c r="AI624" s="72"/>
    </row>
    <row r="625" spans="1:35" ht="15.75" customHeight="1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  <c r="AC625" s="72"/>
      <c r="AD625" s="72"/>
      <c r="AE625" s="72"/>
      <c r="AF625" s="72"/>
      <c r="AG625" s="72"/>
      <c r="AH625" s="72"/>
      <c r="AI625" s="72"/>
    </row>
    <row r="626" spans="1:35" ht="15.75" customHeight="1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  <c r="AC626" s="72"/>
      <c r="AD626" s="72"/>
      <c r="AE626" s="72"/>
      <c r="AF626" s="72"/>
      <c r="AG626" s="72"/>
      <c r="AH626" s="72"/>
      <c r="AI626" s="72"/>
    </row>
    <row r="627" spans="1:35" ht="15.75" customHeight="1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  <c r="AC627" s="72"/>
      <c r="AD627" s="72"/>
      <c r="AE627" s="72"/>
      <c r="AF627" s="72"/>
      <c r="AG627" s="72"/>
      <c r="AH627" s="72"/>
      <c r="AI627" s="72"/>
    </row>
    <row r="628" spans="1:35" ht="15.75" customHeight="1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2"/>
    </row>
    <row r="629" spans="1:35" ht="15.75" customHeight="1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  <c r="AA629" s="72"/>
      <c r="AB629" s="72"/>
      <c r="AC629" s="72"/>
      <c r="AD629" s="72"/>
      <c r="AE629" s="72"/>
      <c r="AF629" s="72"/>
      <c r="AG629" s="72"/>
      <c r="AH629" s="72"/>
      <c r="AI629" s="72"/>
    </row>
    <row r="630" spans="1:35" ht="15.75" customHeight="1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  <c r="AC630" s="72"/>
      <c r="AD630" s="72"/>
      <c r="AE630" s="72"/>
      <c r="AF630" s="72"/>
      <c r="AG630" s="72"/>
      <c r="AH630" s="72"/>
      <c r="AI630" s="72"/>
    </row>
    <row r="631" spans="1:35" ht="15.75" customHeight="1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  <c r="AA631" s="72"/>
      <c r="AB631" s="72"/>
      <c r="AC631" s="72"/>
      <c r="AD631" s="72"/>
      <c r="AE631" s="72"/>
      <c r="AF631" s="72"/>
      <c r="AG631" s="72"/>
      <c r="AH631" s="72"/>
      <c r="AI631" s="72"/>
    </row>
    <row r="632" spans="1:35" ht="15.75" customHeight="1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  <c r="AC632" s="72"/>
      <c r="AD632" s="72"/>
      <c r="AE632" s="72"/>
      <c r="AF632" s="72"/>
      <c r="AG632" s="72"/>
      <c r="AH632" s="72"/>
      <c r="AI632" s="72"/>
    </row>
    <row r="633" spans="1:35" ht="15.75" customHeight="1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  <c r="AC633" s="72"/>
      <c r="AD633" s="72"/>
      <c r="AE633" s="72"/>
      <c r="AF633" s="72"/>
      <c r="AG633" s="72"/>
      <c r="AH633" s="72"/>
      <c r="AI633" s="72"/>
    </row>
    <row r="634" spans="1:35" ht="15.75" customHeight="1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  <c r="AA634" s="72"/>
      <c r="AB634" s="72"/>
      <c r="AC634" s="72"/>
      <c r="AD634" s="72"/>
      <c r="AE634" s="72"/>
      <c r="AF634" s="72"/>
      <c r="AG634" s="72"/>
      <c r="AH634" s="72"/>
      <c r="AI634" s="72"/>
    </row>
    <row r="635" spans="1:35" ht="15.75" customHeight="1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  <c r="AC635" s="72"/>
      <c r="AD635" s="72"/>
      <c r="AE635" s="72"/>
      <c r="AF635" s="72"/>
      <c r="AG635" s="72"/>
      <c r="AH635" s="72"/>
      <c r="AI635" s="72"/>
    </row>
    <row r="636" spans="1:35" ht="15.75" customHeight="1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  <c r="AA636" s="72"/>
      <c r="AB636" s="72"/>
      <c r="AC636" s="72"/>
      <c r="AD636" s="72"/>
      <c r="AE636" s="72"/>
      <c r="AF636" s="72"/>
      <c r="AG636" s="72"/>
      <c r="AH636" s="72"/>
      <c r="AI636" s="72"/>
    </row>
    <row r="637" spans="1:35" ht="15.75" customHeight="1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  <c r="AA637" s="72"/>
      <c r="AB637" s="72"/>
      <c r="AC637" s="72"/>
      <c r="AD637" s="72"/>
      <c r="AE637" s="72"/>
      <c r="AF637" s="72"/>
      <c r="AG637" s="72"/>
      <c r="AH637" s="72"/>
      <c r="AI637" s="72"/>
    </row>
    <row r="638" spans="1:35" ht="15.75" customHeight="1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72"/>
      <c r="AD638" s="72"/>
      <c r="AE638" s="72"/>
      <c r="AF638" s="72"/>
      <c r="AG638" s="72"/>
      <c r="AH638" s="72"/>
      <c r="AI638" s="72"/>
    </row>
    <row r="639" spans="1:35" ht="15.75" customHeight="1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  <c r="AA639" s="72"/>
      <c r="AB639" s="72"/>
      <c r="AC639" s="72"/>
      <c r="AD639" s="72"/>
      <c r="AE639" s="72"/>
      <c r="AF639" s="72"/>
      <c r="AG639" s="72"/>
      <c r="AH639" s="72"/>
      <c r="AI639" s="72"/>
    </row>
    <row r="640" spans="1:35" ht="15.75" customHeight="1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  <c r="AC640" s="72"/>
      <c r="AD640" s="72"/>
      <c r="AE640" s="72"/>
      <c r="AF640" s="72"/>
      <c r="AG640" s="72"/>
      <c r="AH640" s="72"/>
      <c r="AI640" s="72"/>
    </row>
    <row r="641" spans="1:35" ht="15.75" customHeight="1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2"/>
    </row>
    <row r="642" spans="1:35" ht="15.75" customHeight="1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  <c r="AC642" s="72"/>
      <c r="AD642" s="72"/>
      <c r="AE642" s="72"/>
      <c r="AF642" s="72"/>
      <c r="AG642" s="72"/>
      <c r="AH642" s="72"/>
      <c r="AI642" s="72"/>
    </row>
    <row r="643" spans="1:35" ht="15.75" customHeight="1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  <c r="AA643" s="72"/>
      <c r="AB643" s="72"/>
      <c r="AC643" s="72"/>
      <c r="AD643" s="72"/>
      <c r="AE643" s="72"/>
      <c r="AF643" s="72"/>
      <c r="AG643" s="72"/>
      <c r="AH643" s="72"/>
      <c r="AI643" s="72"/>
    </row>
    <row r="644" spans="1:35" ht="15.75" customHeight="1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  <c r="AA644" s="72"/>
      <c r="AB644" s="72"/>
      <c r="AC644" s="72"/>
      <c r="AD644" s="72"/>
      <c r="AE644" s="72"/>
      <c r="AF644" s="72"/>
      <c r="AG644" s="72"/>
      <c r="AH644" s="72"/>
      <c r="AI644" s="72"/>
    </row>
    <row r="645" spans="1:35" ht="15.75" customHeight="1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  <c r="AC645" s="72"/>
      <c r="AD645" s="72"/>
      <c r="AE645" s="72"/>
      <c r="AF645" s="72"/>
      <c r="AG645" s="72"/>
      <c r="AH645" s="72"/>
      <c r="AI645" s="72"/>
    </row>
    <row r="646" spans="1:35" ht="15.75" customHeight="1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  <c r="AC646" s="72"/>
      <c r="AD646" s="72"/>
      <c r="AE646" s="72"/>
      <c r="AF646" s="72"/>
      <c r="AG646" s="72"/>
      <c r="AH646" s="72"/>
      <c r="AI646" s="72"/>
    </row>
    <row r="647" spans="1:35" ht="15.75" customHeight="1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  <c r="AC647" s="72"/>
      <c r="AD647" s="72"/>
      <c r="AE647" s="72"/>
      <c r="AF647" s="72"/>
      <c r="AG647" s="72"/>
      <c r="AH647" s="72"/>
      <c r="AI647" s="72"/>
    </row>
    <row r="648" spans="1:35" ht="15.75" customHeight="1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  <c r="AA648" s="72"/>
      <c r="AB648" s="72"/>
      <c r="AC648" s="72"/>
      <c r="AD648" s="72"/>
      <c r="AE648" s="72"/>
      <c r="AF648" s="72"/>
      <c r="AG648" s="72"/>
      <c r="AH648" s="72"/>
      <c r="AI648" s="72"/>
    </row>
    <row r="649" spans="1:35" ht="15.75" customHeight="1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  <c r="AC649" s="72"/>
      <c r="AD649" s="72"/>
      <c r="AE649" s="72"/>
      <c r="AF649" s="72"/>
      <c r="AG649" s="72"/>
      <c r="AH649" s="72"/>
      <c r="AI649" s="72"/>
    </row>
    <row r="650" spans="1:35" ht="15.75" customHeight="1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  <c r="AA650" s="72"/>
      <c r="AB650" s="72"/>
      <c r="AC650" s="72"/>
      <c r="AD650" s="72"/>
      <c r="AE650" s="72"/>
      <c r="AF650" s="72"/>
      <c r="AG650" s="72"/>
      <c r="AH650" s="72"/>
      <c r="AI650" s="72"/>
    </row>
    <row r="651" spans="1:35" ht="15.75" customHeight="1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  <c r="AA651" s="72"/>
      <c r="AB651" s="72"/>
      <c r="AC651" s="72"/>
      <c r="AD651" s="72"/>
      <c r="AE651" s="72"/>
      <c r="AF651" s="72"/>
      <c r="AG651" s="72"/>
      <c r="AH651" s="72"/>
      <c r="AI651" s="72"/>
    </row>
    <row r="652" spans="1:35" ht="15.75" customHeight="1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  <c r="AC652" s="72"/>
      <c r="AD652" s="72"/>
      <c r="AE652" s="72"/>
      <c r="AF652" s="72"/>
      <c r="AG652" s="72"/>
      <c r="AH652" s="72"/>
      <c r="AI652" s="72"/>
    </row>
    <row r="653" spans="1:35" ht="15.75" customHeight="1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  <c r="AA653" s="72"/>
      <c r="AB653" s="72"/>
      <c r="AC653" s="72"/>
      <c r="AD653" s="72"/>
      <c r="AE653" s="72"/>
      <c r="AF653" s="72"/>
      <c r="AG653" s="72"/>
      <c r="AH653" s="72"/>
      <c r="AI653" s="72"/>
    </row>
    <row r="654" spans="1:35" ht="15.75" customHeight="1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  <c r="AA654" s="72"/>
      <c r="AB654" s="72"/>
      <c r="AC654" s="72"/>
      <c r="AD654" s="72"/>
      <c r="AE654" s="72"/>
      <c r="AF654" s="72"/>
      <c r="AG654" s="72"/>
      <c r="AH654" s="72"/>
      <c r="AI654" s="72"/>
    </row>
    <row r="655" spans="1:35" ht="15.75" customHeight="1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  <c r="AA655" s="72"/>
      <c r="AB655" s="72"/>
      <c r="AC655" s="72"/>
      <c r="AD655" s="72"/>
      <c r="AE655" s="72"/>
      <c r="AF655" s="72"/>
      <c r="AG655" s="72"/>
      <c r="AH655" s="72"/>
      <c r="AI655" s="72"/>
    </row>
    <row r="656" spans="1:35" ht="15.75" customHeight="1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  <c r="AA656" s="72"/>
      <c r="AB656" s="72"/>
      <c r="AC656" s="72"/>
      <c r="AD656" s="72"/>
      <c r="AE656" s="72"/>
      <c r="AF656" s="72"/>
      <c r="AG656" s="72"/>
      <c r="AH656" s="72"/>
      <c r="AI656" s="72"/>
    </row>
    <row r="657" spans="1:35" ht="15.75" customHeight="1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  <c r="AC657" s="72"/>
      <c r="AD657" s="72"/>
      <c r="AE657" s="72"/>
      <c r="AF657" s="72"/>
      <c r="AG657" s="72"/>
      <c r="AH657" s="72"/>
      <c r="AI657" s="72"/>
    </row>
    <row r="658" spans="1:35" ht="15.75" customHeight="1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  <c r="AA658" s="72"/>
      <c r="AB658" s="72"/>
      <c r="AC658" s="72"/>
      <c r="AD658" s="72"/>
      <c r="AE658" s="72"/>
      <c r="AF658" s="72"/>
      <c r="AG658" s="72"/>
      <c r="AH658" s="72"/>
      <c r="AI658" s="72"/>
    </row>
    <row r="659" spans="1:35" ht="15.75" customHeight="1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2"/>
    </row>
    <row r="660" spans="1:35" ht="15.75" customHeight="1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  <c r="AA660" s="72"/>
      <c r="AB660" s="72"/>
      <c r="AC660" s="72"/>
      <c r="AD660" s="72"/>
      <c r="AE660" s="72"/>
      <c r="AF660" s="72"/>
      <c r="AG660" s="72"/>
      <c r="AH660" s="72"/>
      <c r="AI660" s="72"/>
    </row>
    <row r="661" spans="1:35" ht="15.75" customHeight="1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  <c r="AA661" s="72"/>
      <c r="AB661" s="72"/>
      <c r="AC661" s="72"/>
      <c r="AD661" s="72"/>
      <c r="AE661" s="72"/>
      <c r="AF661" s="72"/>
      <c r="AG661" s="72"/>
      <c r="AH661" s="72"/>
      <c r="AI661" s="72"/>
    </row>
    <row r="662" spans="1:35" ht="15.75" customHeight="1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  <c r="AA662" s="72"/>
      <c r="AB662" s="72"/>
      <c r="AC662" s="72"/>
      <c r="AD662" s="72"/>
      <c r="AE662" s="72"/>
      <c r="AF662" s="72"/>
      <c r="AG662" s="72"/>
      <c r="AH662" s="72"/>
      <c r="AI662" s="72"/>
    </row>
    <row r="663" spans="1:35" ht="15.75" customHeight="1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  <c r="AA663" s="72"/>
      <c r="AB663" s="72"/>
      <c r="AC663" s="72"/>
      <c r="AD663" s="72"/>
      <c r="AE663" s="72"/>
      <c r="AF663" s="72"/>
      <c r="AG663" s="72"/>
      <c r="AH663" s="72"/>
      <c r="AI663" s="72"/>
    </row>
    <row r="664" spans="1:35" ht="15.75" customHeight="1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  <c r="AA664" s="72"/>
      <c r="AB664" s="72"/>
      <c r="AC664" s="72"/>
      <c r="AD664" s="72"/>
      <c r="AE664" s="72"/>
      <c r="AF664" s="72"/>
      <c r="AG664" s="72"/>
      <c r="AH664" s="72"/>
      <c r="AI664" s="72"/>
    </row>
    <row r="665" spans="1:35" ht="15.75" customHeight="1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  <c r="AA665" s="72"/>
      <c r="AB665" s="72"/>
      <c r="AC665" s="72"/>
      <c r="AD665" s="72"/>
      <c r="AE665" s="72"/>
      <c r="AF665" s="72"/>
      <c r="AG665" s="72"/>
      <c r="AH665" s="72"/>
      <c r="AI665" s="72"/>
    </row>
    <row r="666" spans="1:35" ht="15.75" customHeight="1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  <c r="AC666" s="72"/>
      <c r="AD666" s="72"/>
      <c r="AE666" s="72"/>
      <c r="AF666" s="72"/>
      <c r="AG666" s="72"/>
      <c r="AH666" s="72"/>
      <c r="AI666" s="72"/>
    </row>
    <row r="667" spans="1:35" ht="15.75" customHeight="1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  <c r="AA667" s="72"/>
      <c r="AB667" s="72"/>
      <c r="AC667" s="72"/>
      <c r="AD667" s="72"/>
      <c r="AE667" s="72"/>
      <c r="AF667" s="72"/>
      <c r="AG667" s="72"/>
      <c r="AH667" s="72"/>
      <c r="AI667" s="72"/>
    </row>
    <row r="668" spans="1:35" ht="15.75" customHeight="1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  <c r="AA668" s="72"/>
      <c r="AB668" s="72"/>
      <c r="AC668" s="72"/>
      <c r="AD668" s="72"/>
      <c r="AE668" s="72"/>
      <c r="AF668" s="72"/>
      <c r="AG668" s="72"/>
      <c r="AH668" s="72"/>
      <c r="AI668" s="72"/>
    </row>
    <row r="669" spans="1:35" ht="15.75" customHeight="1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  <c r="AC669" s="72"/>
      <c r="AD669" s="72"/>
      <c r="AE669" s="72"/>
      <c r="AF669" s="72"/>
      <c r="AG669" s="72"/>
      <c r="AH669" s="72"/>
      <c r="AI669" s="72"/>
    </row>
    <row r="670" spans="1:35" ht="15.75" customHeight="1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  <c r="AA670" s="72"/>
      <c r="AB670" s="72"/>
      <c r="AC670" s="72"/>
      <c r="AD670" s="72"/>
      <c r="AE670" s="72"/>
      <c r="AF670" s="72"/>
      <c r="AG670" s="72"/>
      <c r="AH670" s="72"/>
      <c r="AI670" s="72"/>
    </row>
    <row r="671" spans="1:35" ht="15.75" customHeight="1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  <c r="AA671" s="72"/>
      <c r="AB671" s="72"/>
      <c r="AC671" s="72"/>
      <c r="AD671" s="72"/>
      <c r="AE671" s="72"/>
      <c r="AF671" s="72"/>
      <c r="AG671" s="72"/>
      <c r="AH671" s="72"/>
      <c r="AI671" s="72"/>
    </row>
    <row r="672" spans="1:35" ht="15.75" customHeight="1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  <c r="AA672" s="72"/>
      <c r="AB672" s="72"/>
      <c r="AC672" s="72"/>
      <c r="AD672" s="72"/>
      <c r="AE672" s="72"/>
      <c r="AF672" s="72"/>
      <c r="AG672" s="72"/>
      <c r="AH672" s="72"/>
      <c r="AI672" s="72"/>
    </row>
    <row r="673" spans="1:35" ht="15.75" customHeight="1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  <c r="AA673" s="72"/>
      <c r="AB673" s="72"/>
      <c r="AC673" s="72"/>
      <c r="AD673" s="72"/>
      <c r="AE673" s="72"/>
      <c r="AF673" s="72"/>
      <c r="AG673" s="72"/>
      <c r="AH673" s="72"/>
      <c r="AI673" s="72"/>
    </row>
    <row r="674" spans="1:35" ht="15.75" customHeight="1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  <c r="AA674" s="72"/>
      <c r="AB674" s="72"/>
      <c r="AC674" s="72"/>
      <c r="AD674" s="72"/>
      <c r="AE674" s="72"/>
      <c r="AF674" s="72"/>
      <c r="AG674" s="72"/>
      <c r="AH674" s="72"/>
      <c r="AI674" s="72"/>
    </row>
    <row r="675" spans="1:35" ht="15.75" customHeight="1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  <c r="AA675" s="72"/>
      <c r="AB675" s="72"/>
      <c r="AC675" s="72"/>
      <c r="AD675" s="72"/>
      <c r="AE675" s="72"/>
      <c r="AF675" s="72"/>
      <c r="AG675" s="72"/>
      <c r="AH675" s="72"/>
      <c r="AI675" s="72"/>
    </row>
    <row r="676" spans="1:35" ht="15.75" customHeight="1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  <c r="AA676" s="72"/>
      <c r="AB676" s="72"/>
      <c r="AC676" s="72"/>
      <c r="AD676" s="72"/>
      <c r="AE676" s="72"/>
      <c r="AF676" s="72"/>
      <c r="AG676" s="72"/>
      <c r="AH676" s="72"/>
      <c r="AI676" s="72"/>
    </row>
    <row r="677" spans="1:35" ht="15.75" customHeight="1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  <c r="AC677" s="72"/>
      <c r="AD677" s="72"/>
      <c r="AE677" s="72"/>
      <c r="AF677" s="72"/>
      <c r="AG677" s="72"/>
      <c r="AH677" s="72"/>
      <c r="AI677" s="72"/>
    </row>
    <row r="678" spans="1:35" ht="15.75" customHeight="1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  <c r="AC678" s="72"/>
      <c r="AD678" s="72"/>
      <c r="AE678" s="72"/>
      <c r="AF678" s="72"/>
      <c r="AG678" s="72"/>
      <c r="AH678" s="72"/>
      <c r="AI678" s="72"/>
    </row>
    <row r="679" spans="1:35" ht="15.75" customHeight="1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  <c r="AA679" s="72"/>
      <c r="AB679" s="72"/>
      <c r="AC679" s="72"/>
      <c r="AD679" s="72"/>
      <c r="AE679" s="72"/>
      <c r="AF679" s="72"/>
      <c r="AG679" s="72"/>
      <c r="AH679" s="72"/>
      <c r="AI679" s="72"/>
    </row>
    <row r="680" spans="1:35" ht="15.75" customHeight="1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2"/>
    </row>
    <row r="681" spans="1:35" ht="15.75" customHeight="1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  <c r="AA681" s="72"/>
      <c r="AB681" s="72"/>
      <c r="AC681" s="72"/>
      <c r="AD681" s="72"/>
      <c r="AE681" s="72"/>
      <c r="AF681" s="72"/>
      <c r="AG681" s="72"/>
      <c r="AH681" s="72"/>
      <c r="AI681" s="72"/>
    </row>
    <row r="682" spans="1:35" ht="15.75" customHeight="1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  <c r="AA682" s="72"/>
      <c r="AB682" s="72"/>
      <c r="AC682" s="72"/>
      <c r="AD682" s="72"/>
      <c r="AE682" s="72"/>
      <c r="AF682" s="72"/>
      <c r="AG682" s="72"/>
      <c r="AH682" s="72"/>
      <c r="AI682" s="72"/>
    </row>
    <row r="683" spans="1:35" ht="15.75" customHeight="1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  <c r="AA683" s="72"/>
      <c r="AB683" s="72"/>
      <c r="AC683" s="72"/>
      <c r="AD683" s="72"/>
      <c r="AE683" s="72"/>
      <c r="AF683" s="72"/>
      <c r="AG683" s="72"/>
      <c r="AH683" s="72"/>
      <c r="AI683" s="72"/>
    </row>
    <row r="684" spans="1:35" ht="15.75" customHeight="1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  <c r="AA684" s="72"/>
      <c r="AB684" s="72"/>
      <c r="AC684" s="72"/>
      <c r="AD684" s="72"/>
      <c r="AE684" s="72"/>
      <c r="AF684" s="72"/>
      <c r="AG684" s="72"/>
      <c r="AH684" s="72"/>
      <c r="AI684" s="72"/>
    </row>
    <row r="685" spans="1:35" ht="15.75" customHeight="1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  <c r="AA685" s="72"/>
      <c r="AB685" s="72"/>
      <c r="AC685" s="72"/>
      <c r="AD685" s="72"/>
      <c r="AE685" s="72"/>
      <c r="AF685" s="72"/>
      <c r="AG685" s="72"/>
      <c r="AH685" s="72"/>
      <c r="AI685" s="72"/>
    </row>
    <row r="686" spans="1:35" ht="15.75" customHeight="1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  <c r="AA686" s="72"/>
      <c r="AB686" s="72"/>
      <c r="AC686" s="72"/>
      <c r="AD686" s="72"/>
      <c r="AE686" s="72"/>
      <c r="AF686" s="72"/>
      <c r="AG686" s="72"/>
      <c r="AH686" s="72"/>
      <c r="AI686" s="72"/>
    </row>
    <row r="687" spans="1:35" ht="15.75" customHeight="1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  <c r="AA687" s="72"/>
      <c r="AB687" s="72"/>
      <c r="AC687" s="72"/>
      <c r="AD687" s="72"/>
      <c r="AE687" s="72"/>
      <c r="AF687" s="72"/>
      <c r="AG687" s="72"/>
      <c r="AH687" s="72"/>
      <c r="AI687" s="72"/>
    </row>
    <row r="688" spans="1:35" ht="15.75" customHeight="1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  <c r="AA688" s="72"/>
      <c r="AB688" s="72"/>
      <c r="AC688" s="72"/>
      <c r="AD688" s="72"/>
      <c r="AE688" s="72"/>
      <c r="AF688" s="72"/>
      <c r="AG688" s="72"/>
      <c r="AH688" s="72"/>
      <c r="AI688" s="72"/>
    </row>
    <row r="689" spans="1:35" ht="15.75" customHeight="1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  <c r="AA689" s="72"/>
      <c r="AB689" s="72"/>
      <c r="AC689" s="72"/>
      <c r="AD689" s="72"/>
      <c r="AE689" s="72"/>
      <c r="AF689" s="72"/>
      <c r="AG689" s="72"/>
      <c r="AH689" s="72"/>
      <c r="AI689" s="72"/>
    </row>
    <row r="690" spans="1:35" ht="15.75" customHeight="1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  <c r="AA690" s="72"/>
      <c r="AB690" s="72"/>
      <c r="AC690" s="72"/>
      <c r="AD690" s="72"/>
      <c r="AE690" s="72"/>
      <c r="AF690" s="72"/>
      <c r="AG690" s="72"/>
      <c r="AH690" s="72"/>
      <c r="AI690" s="72"/>
    </row>
    <row r="691" spans="1:35" ht="15.75" customHeight="1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2"/>
    </row>
    <row r="692" spans="1:35" ht="15.75" customHeight="1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  <c r="AA692" s="72"/>
      <c r="AB692" s="72"/>
      <c r="AC692" s="72"/>
      <c r="AD692" s="72"/>
      <c r="AE692" s="72"/>
      <c r="AF692" s="72"/>
      <c r="AG692" s="72"/>
      <c r="AH692" s="72"/>
      <c r="AI692" s="72"/>
    </row>
    <row r="693" spans="1:35" ht="15.75" customHeight="1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  <c r="AA693" s="72"/>
      <c r="AB693" s="72"/>
      <c r="AC693" s="72"/>
      <c r="AD693" s="72"/>
      <c r="AE693" s="72"/>
      <c r="AF693" s="72"/>
      <c r="AG693" s="72"/>
      <c r="AH693" s="72"/>
      <c r="AI693" s="72"/>
    </row>
    <row r="694" spans="1:35" ht="15.75" customHeight="1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  <c r="AA694" s="72"/>
      <c r="AB694" s="72"/>
      <c r="AC694" s="72"/>
      <c r="AD694" s="72"/>
      <c r="AE694" s="72"/>
      <c r="AF694" s="72"/>
      <c r="AG694" s="72"/>
      <c r="AH694" s="72"/>
      <c r="AI694" s="72"/>
    </row>
    <row r="695" spans="1:35" ht="15.75" customHeight="1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  <c r="AA695" s="72"/>
      <c r="AB695" s="72"/>
      <c r="AC695" s="72"/>
      <c r="AD695" s="72"/>
      <c r="AE695" s="72"/>
      <c r="AF695" s="72"/>
      <c r="AG695" s="72"/>
      <c r="AH695" s="72"/>
      <c r="AI695" s="72"/>
    </row>
    <row r="696" spans="1:35" ht="15.75" customHeight="1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  <c r="AA696" s="72"/>
      <c r="AB696" s="72"/>
      <c r="AC696" s="72"/>
      <c r="AD696" s="72"/>
      <c r="AE696" s="72"/>
      <c r="AF696" s="72"/>
      <c r="AG696" s="72"/>
      <c r="AH696" s="72"/>
      <c r="AI696" s="72"/>
    </row>
    <row r="697" spans="1:35" ht="15.75" customHeight="1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  <c r="AA697" s="72"/>
      <c r="AB697" s="72"/>
      <c r="AC697" s="72"/>
      <c r="AD697" s="72"/>
      <c r="AE697" s="72"/>
      <c r="AF697" s="72"/>
      <c r="AG697" s="72"/>
      <c r="AH697" s="72"/>
      <c r="AI697" s="72"/>
    </row>
    <row r="698" spans="1:35" ht="15.75" customHeight="1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  <c r="AA698" s="72"/>
      <c r="AB698" s="72"/>
      <c r="AC698" s="72"/>
      <c r="AD698" s="72"/>
      <c r="AE698" s="72"/>
      <c r="AF698" s="72"/>
      <c r="AG698" s="72"/>
      <c r="AH698" s="72"/>
      <c r="AI698" s="72"/>
    </row>
    <row r="699" spans="1:35" ht="15.75" customHeight="1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  <c r="AC699" s="72"/>
      <c r="AD699" s="72"/>
      <c r="AE699" s="72"/>
      <c r="AF699" s="72"/>
      <c r="AG699" s="72"/>
      <c r="AH699" s="72"/>
      <c r="AI699" s="72"/>
    </row>
    <row r="700" spans="1:35" ht="15.75" customHeight="1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  <c r="AA700" s="72"/>
      <c r="AB700" s="72"/>
      <c r="AC700" s="72"/>
      <c r="AD700" s="72"/>
      <c r="AE700" s="72"/>
      <c r="AF700" s="72"/>
      <c r="AG700" s="72"/>
      <c r="AH700" s="72"/>
      <c r="AI700" s="72"/>
    </row>
    <row r="701" spans="1:35" ht="15.75" customHeight="1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  <c r="AA701" s="72"/>
      <c r="AB701" s="72"/>
      <c r="AC701" s="72"/>
      <c r="AD701" s="72"/>
      <c r="AE701" s="72"/>
      <c r="AF701" s="72"/>
      <c r="AG701" s="72"/>
      <c r="AH701" s="72"/>
      <c r="AI701" s="72"/>
    </row>
    <row r="702" spans="1:35" ht="15.75" customHeight="1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  <c r="AA702" s="72"/>
      <c r="AB702" s="72"/>
      <c r="AC702" s="72"/>
      <c r="AD702" s="72"/>
      <c r="AE702" s="72"/>
      <c r="AF702" s="72"/>
      <c r="AG702" s="72"/>
      <c r="AH702" s="72"/>
      <c r="AI702" s="72"/>
    </row>
    <row r="703" spans="1:35" ht="15.75" customHeight="1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  <c r="AA703" s="72"/>
      <c r="AB703" s="72"/>
      <c r="AC703" s="72"/>
      <c r="AD703" s="72"/>
      <c r="AE703" s="72"/>
      <c r="AF703" s="72"/>
      <c r="AG703" s="72"/>
      <c r="AH703" s="72"/>
      <c r="AI703" s="72"/>
    </row>
    <row r="704" spans="1:35" ht="15.75" customHeight="1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  <c r="AA704" s="72"/>
      <c r="AB704" s="72"/>
      <c r="AC704" s="72"/>
      <c r="AD704" s="72"/>
      <c r="AE704" s="72"/>
      <c r="AF704" s="72"/>
      <c r="AG704" s="72"/>
      <c r="AH704" s="72"/>
      <c r="AI704" s="72"/>
    </row>
    <row r="705" spans="1:35" ht="15.75" customHeight="1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  <c r="AA705" s="72"/>
      <c r="AB705" s="72"/>
      <c r="AC705" s="72"/>
      <c r="AD705" s="72"/>
      <c r="AE705" s="72"/>
      <c r="AF705" s="72"/>
      <c r="AG705" s="72"/>
      <c r="AH705" s="72"/>
      <c r="AI705" s="72"/>
    </row>
    <row r="706" spans="1:35" ht="15.75" customHeight="1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  <c r="AA706" s="72"/>
      <c r="AB706" s="72"/>
      <c r="AC706" s="72"/>
      <c r="AD706" s="72"/>
      <c r="AE706" s="72"/>
      <c r="AF706" s="72"/>
      <c r="AG706" s="72"/>
      <c r="AH706" s="72"/>
      <c r="AI706" s="72"/>
    </row>
    <row r="707" spans="1:35" ht="15.75" customHeight="1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  <c r="AA707" s="72"/>
      <c r="AB707" s="72"/>
      <c r="AC707" s="72"/>
      <c r="AD707" s="72"/>
      <c r="AE707" s="72"/>
      <c r="AF707" s="72"/>
      <c r="AG707" s="72"/>
      <c r="AH707" s="72"/>
      <c r="AI707" s="72"/>
    </row>
    <row r="708" spans="1:35" ht="15.75" customHeight="1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  <c r="AA708" s="72"/>
      <c r="AB708" s="72"/>
      <c r="AC708" s="72"/>
      <c r="AD708" s="72"/>
      <c r="AE708" s="72"/>
      <c r="AF708" s="72"/>
      <c r="AG708" s="72"/>
      <c r="AH708" s="72"/>
      <c r="AI708" s="72"/>
    </row>
    <row r="709" spans="1:35" ht="15.75" customHeight="1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  <c r="AA709" s="72"/>
      <c r="AB709" s="72"/>
      <c r="AC709" s="72"/>
      <c r="AD709" s="72"/>
      <c r="AE709" s="72"/>
      <c r="AF709" s="72"/>
      <c r="AG709" s="72"/>
      <c r="AH709" s="72"/>
      <c r="AI709" s="72"/>
    </row>
    <row r="710" spans="1:35" ht="15.75" customHeight="1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  <c r="AA710" s="72"/>
      <c r="AB710" s="72"/>
      <c r="AC710" s="72"/>
      <c r="AD710" s="72"/>
      <c r="AE710" s="72"/>
      <c r="AF710" s="72"/>
      <c r="AG710" s="72"/>
      <c r="AH710" s="72"/>
      <c r="AI710" s="72"/>
    </row>
    <row r="711" spans="1:35" ht="15.75" customHeight="1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  <c r="AA711" s="72"/>
      <c r="AB711" s="72"/>
      <c r="AC711" s="72"/>
      <c r="AD711" s="72"/>
      <c r="AE711" s="72"/>
      <c r="AF711" s="72"/>
      <c r="AG711" s="72"/>
      <c r="AH711" s="72"/>
      <c r="AI711" s="72"/>
    </row>
    <row r="712" spans="1:35" ht="15.75" customHeight="1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  <c r="AA712" s="72"/>
      <c r="AB712" s="72"/>
      <c r="AC712" s="72"/>
      <c r="AD712" s="72"/>
      <c r="AE712" s="72"/>
      <c r="AF712" s="72"/>
      <c r="AG712" s="72"/>
      <c r="AH712" s="72"/>
      <c r="AI712" s="72"/>
    </row>
    <row r="713" spans="1:35" ht="15.75" customHeight="1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  <c r="AA713" s="72"/>
      <c r="AB713" s="72"/>
      <c r="AC713" s="72"/>
      <c r="AD713" s="72"/>
      <c r="AE713" s="72"/>
      <c r="AF713" s="72"/>
      <c r="AG713" s="72"/>
      <c r="AH713" s="72"/>
      <c r="AI713" s="72"/>
    </row>
    <row r="714" spans="1:35" ht="15.75" customHeight="1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  <c r="AA714" s="72"/>
      <c r="AB714" s="72"/>
      <c r="AC714" s="72"/>
      <c r="AD714" s="72"/>
      <c r="AE714" s="72"/>
      <c r="AF714" s="72"/>
      <c r="AG714" s="72"/>
      <c r="AH714" s="72"/>
      <c r="AI714" s="72"/>
    </row>
    <row r="715" spans="1:35" ht="15.75" customHeight="1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  <c r="AA715" s="72"/>
      <c r="AB715" s="72"/>
      <c r="AC715" s="72"/>
      <c r="AD715" s="72"/>
      <c r="AE715" s="72"/>
      <c r="AF715" s="72"/>
      <c r="AG715" s="72"/>
      <c r="AH715" s="72"/>
      <c r="AI715" s="72"/>
    </row>
    <row r="716" spans="1:35" ht="15.75" customHeight="1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  <c r="AA716" s="72"/>
      <c r="AB716" s="72"/>
      <c r="AC716" s="72"/>
      <c r="AD716" s="72"/>
      <c r="AE716" s="72"/>
      <c r="AF716" s="72"/>
      <c r="AG716" s="72"/>
      <c r="AH716" s="72"/>
      <c r="AI716" s="72"/>
    </row>
    <row r="717" spans="1:35" ht="15.75" customHeight="1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  <c r="AA717" s="72"/>
      <c r="AB717" s="72"/>
      <c r="AC717" s="72"/>
      <c r="AD717" s="72"/>
      <c r="AE717" s="72"/>
      <c r="AF717" s="72"/>
      <c r="AG717" s="72"/>
      <c r="AH717" s="72"/>
      <c r="AI717" s="72"/>
    </row>
    <row r="718" spans="1:35" ht="15.75" customHeight="1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  <c r="AA718" s="72"/>
      <c r="AB718" s="72"/>
      <c r="AC718" s="72"/>
      <c r="AD718" s="72"/>
      <c r="AE718" s="72"/>
      <c r="AF718" s="72"/>
      <c r="AG718" s="72"/>
      <c r="AH718" s="72"/>
      <c r="AI718" s="72"/>
    </row>
    <row r="719" spans="1:35" ht="15.75" customHeight="1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  <c r="AA719" s="72"/>
      <c r="AB719" s="72"/>
      <c r="AC719" s="72"/>
      <c r="AD719" s="72"/>
      <c r="AE719" s="72"/>
      <c r="AF719" s="72"/>
      <c r="AG719" s="72"/>
      <c r="AH719" s="72"/>
      <c r="AI719" s="72"/>
    </row>
    <row r="720" spans="1:35" ht="15.75" customHeight="1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  <c r="AA720" s="72"/>
      <c r="AB720" s="72"/>
      <c r="AC720" s="72"/>
      <c r="AD720" s="72"/>
      <c r="AE720" s="72"/>
      <c r="AF720" s="72"/>
      <c r="AG720" s="72"/>
      <c r="AH720" s="72"/>
      <c r="AI720" s="72"/>
    </row>
    <row r="721" spans="1:35" ht="15.75" customHeight="1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  <c r="AA721" s="72"/>
      <c r="AB721" s="72"/>
      <c r="AC721" s="72"/>
      <c r="AD721" s="72"/>
      <c r="AE721" s="72"/>
      <c r="AF721" s="72"/>
      <c r="AG721" s="72"/>
      <c r="AH721" s="72"/>
      <c r="AI721" s="72"/>
    </row>
    <row r="722" spans="1:35" ht="15.75" customHeight="1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  <c r="AA722" s="72"/>
      <c r="AB722" s="72"/>
      <c r="AC722" s="72"/>
      <c r="AD722" s="72"/>
      <c r="AE722" s="72"/>
      <c r="AF722" s="72"/>
      <c r="AG722" s="72"/>
      <c r="AH722" s="72"/>
      <c r="AI722" s="72"/>
    </row>
    <row r="723" spans="1:35" ht="15.75" customHeight="1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  <c r="AA723" s="72"/>
      <c r="AB723" s="72"/>
      <c r="AC723" s="72"/>
      <c r="AD723" s="72"/>
      <c r="AE723" s="72"/>
      <c r="AF723" s="72"/>
      <c r="AG723" s="72"/>
      <c r="AH723" s="72"/>
      <c r="AI723" s="72"/>
    </row>
    <row r="724" spans="1:35" ht="15.75" customHeight="1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  <c r="AA724" s="72"/>
      <c r="AB724" s="72"/>
      <c r="AC724" s="72"/>
      <c r="AD724" s="72"/>
      <c r="AE724" s="72"/>
      <c r="AF724" s="72"/>
      <c r="AG724" s="72"/>
      <c r="AH724" s="72"/>
      <c r="AI724" s="72"/>
    </row>
    <row r="725" spans="1:35" ht="15.75" customHeight="1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  <c r="AA725" s="72"/>
      <c r="AB725" s="72"/>
      <c r="AC725" s="72"/>
      <c r="AD725" s="72"/>
      <c r="AE725" s="72"/>
      <c r="AF725" s="72"/>
      <c r="AG725" s="72"/>
      <c r="AH725" s="72"/>
      <c r="AI725" s="72"/>
    </row>
    <row r="726" spans="1:35" ht="15.75" customHeight="1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  <c r="AA726" s="72"/>
      <c r="AB726" s="72"/>
      <c r="AC726" s="72"/>
      <c r="AD726" s="72"/>
      <c r="AE726" s="72"/>
      <c r="AF726" s="72"/>
      <c r="AG726" s="72"/>
      <c r="AH726" s="72"/>
      <c r="AI726" s="72"/>
    </row>
    <row r="727" spans="1:35" ht="15.75" customHeight="1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  <c r="AA727" s="72"/>
      <c r="AB727" s="72"/>
      <c r="AC727" s="72"/>
      <c r="AD727" s="72"/>
      <c r="AE727" s="72"/>
      <c r="AF727" s="72"/>
      <c r="AG727" s="72"/>
      <c r="AH727" s="72"/>
      <c r="AI727" s="72"/>
    </row>
    <row r="728" spans="1:35" ht="15.75" customHeight="1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  <c r="AA728" s="72"/>
      <c r="AB728" s="72"/>
      <c r="AC728" s="72"/>
      <c r="AD728" s="72"/>
      <c r="AE728" s="72"/>
      <c r="AF728" s="72"/>
      <c r="AG728" s="72"/>
      <c r="AH728" s="72"/>
      <c r="AI728" s="72"/>
    </row>
    <row r="729" spans="1:35" ht="15.75" customHeight="1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  <c r="AA729" s="72"/>
      <c r="AB729" s="72"/>
      <c r="AC729" s="72"/>
      <c r="AD729" s="72"/>
      <c r="AE729" s="72"/>
      <c r="AF729" s="72"/>
      <c r="AG729" s="72"/>
      <c r="AH729" s="72"/>
      <c r="AI729" s="72"/>
    </row>
    <row r="730" spans="1:35" ht="15.75" customHeight="1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  <c r="AA730" s="72"/>
      <c r="AB730" s="72"/>
      <c r="AC730" s="72"/>
      <c r="AD730" s="72"/>
      <c r="AE730" s="72"/>
      <c r="AF730" s="72"/>
      <c r="AG730" s="72"/>
      <c r="AH730" s="72"/>
      <c r="AI730" s="72"/>
    </row>
    <row r="731" spans="1:35" ht="15.75" customHeight="1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  <c r="AA731" s="72"/>
      <c r="AB731" s="72"/>
      <c r="AC731" s="72"/>
      <c r="AD731" s="72"/>
      <c r="AE731" s="72"/>
      <c r="AF731" s="72"/>
      <c r="AG731" s="72"/>
      <c r="AH731" s="72"/>
      <c r="AI731" s="72"/>
    </row>
    <row r="732" spans="1:35" ht="15.75" customHeight="1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  <c r="AA732" s="72"/>
      <c r="AB732" s="72"/>
      <c r="AC732" s="72"/>
      <c r="AD732" s="72"/>
      <c r="AE732" s="72"/>
      <c r="AF732" s="72"/>
      <c r="AG732" s="72"/>
      <c r="AH732" s="72"/>
      <c r="AI732" s="72"/>
    </row>
    <row r="733" spans="1:35" ht="15.75" customHeight="1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  <c r="AA733" s="72"/>
      <c r="AB733" s="72"/>
      <c r="AC733" s="72"/>
      <c r="AD733" s="72"/>
      <c r="AE733" s="72"/>
      <c r="AF733" s="72"/>
      <c r="AG733" s="72"/>
      <c r="AH733" s="72"/>
      <c r="AI733" s="72"/>
    </row>
    <row r="734" spans="1:35" ht="15.75" customHeight="1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  <c r="AA734" s="72"/>
      <c r="AB734" s="72"/>
      <c r="AC734" s="72"/>
      <c r="AD734" s="72"/>
      <c r="AE734" s="72"/>
      <c r="AF734" s="72"/>
      <c r="AG734" s="72"/>
      <c r="AH734" s="72"/>
      <c r="AI734" s="72"/>
    </row>
    <row r="735" spans="1:35" ht="15.75" customHeight="1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  <c r="AA735" s="72"/>
      <c r="AB735" s="72"/>
      <c r="AC735" s="72"/>
      <c r="AD735" s="72"/>
      <c r="AE735" s="72"/>
      <c r="AF735" s="72"/>
      <c r="AG735" s="72"/>
      <c r="AH735" s="72"/>
      <c r="AI735" s="72"/>
    </row>
    <row r="736" spans="1:35" ht="15.75" customHeight="1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  <c r="AA736" s="72"/>
      <c r="AB736" s="72"/>
      <c r="AC736" s="72"/>
      <c r="AD736" s="72"/>
      <c r="AE736" s="72"/>
      <c r="AF736" s="72"/>
      <c r="AG736" s="72"/>
      <c r="AH736" s="72"/>
      <c r="AI736" s="72"/>
    </row>
    <row r="737" spans="1:35" ht="15.75" customHeight="1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  <c r="AA737" s="72"/>
      <c r="AB737" s="72"/>
      <c r="AC737" s="72"/>
      <c r="AD737" s="72"/>
      <c r="AE737" s="72"/>
      <c r="AF737" s="72"/>
      <c r="AG737" s="72"/>
      <c r="AH737" s="72"/>
      <c r="AI737" s="72"/>
    </row>
    <row r="738" spans="1:35" ht="15.75" customHeight="1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  <c r="AA738" s="72"/>
      <c r="AB738" s="72"/>
      <c r="AC738" s="72"/>
      <c r="AD738" s="72"/>
      <c r="AE738" s="72"/>
      <c r="AF738" s="72"/>
      <c r="AG738" s="72"/>
      <c r="AH738" s="72"/>
      <c r="AI738" s="72"/>
    </row>
    <row r="739" spans="1:35" ht="15.75" customHeight="1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  <c r="AA739" s="72"/>
      <c r="AB739" s="72"/>
      <c r="AC739" s="72"/>
      <c r="AD739" s="72"/>
      <c r="AE739" s="72"/>
      <c r="AF739" s="72"/>
      <c r="AG739" s="72"/>
      <c r="AH739" s="72"/>
      <c r="AI739" s="72"/>
    </row>
    <row r="740" spans="1:35" ht="15.75" customHeight="1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  <c r="AA740" s="72"/>
      <c r="AB740" s="72"/>
      <c r="AC740" s="72"/>
      <c r="AD740" s="72"/>
      <c r="AE740" s="72"/>
      <c r="AF740" s="72"/>
      <c r="AG740" s="72"/>
      <c r="AH740" s="72"/>
      <c r="AI740" s="72"/>
    </row>
    <row r="741" spans="1:35" ht="15.75" customHeight="1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  <c r="AA741" s="72"/>
      <c r="AB741" s="72"/>
      <c r="AC741" s="72"/>
      <c r="AD741" s="72"/>
      <c r="AE741" s="72"/>
      <c r="AF741" s="72"/>
      <c r="AG741" s="72"/>
      <c r="AH741" s="72"/>
      <c r="AI741" s="72"/>
    </row>
    <row r="742" spans="1:35" ht="15.75" customHeight="1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  <c r="AA742" s="72"/>
      <c r="AB742" s="72"/>
      <c r="AC742" s="72"/>
      <c r="AD742" s="72"/>
      <c r="AE742" s="72"/>
      <c r="AF742" s="72"/>
      <c r="AG742" s="72"/>
      <c r="AH742" s="72"/>
      <c r="AI742" s="72"/>
    </row>
    <row r="743" spans="1:35" ht="15.75" customHeight="1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  <c r="AA743" s="72"/>
      <c r="AB743" s="72"/>
      <c r="AC743" s="72"/>
      <c r="AD743" s="72"/>
      <c r="AE743" s="72"/>
      <c r="AF743" s="72"/>
      <c r="AG743" s="72"/>
      <c r="AH743" s="72"/>
      <c r="AI743" s="72"/>
    </row>
    <row r="744" spans="1:35" ht="15.75" customHeight="1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  <c r="AA744" s="72"/>
      <c r="AB744" s="72"/>
      <c r="AC744" s="72"/>
      <c r="AD744" s="72"/>
      <c r="AE744" s="72"/>
      <c r="AF744" s="72"/>
      <c r="AG744" s="72"/>
      <c r="AH744" s="72"/>
      <c r="AI744" s="72"/>
    </row>
    <row r="745" spans="1:35" ht="15.75" customHeight="1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  <c r="AC745" s="72"/>
      <c r="AD745" s="72"/>
      <c r="AE745" s="72"/>
      <c r="AF745" s="72"/>
      <c r="AG745" s="72"/>
      <c r="AH745" s="72"/>
      <c r="AI745" s="72"/>
    </row>
    <row r="746" spans="1:35" ht="15.75" customHeight="1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  <c r="AA746" s="72"/>
      <c r="AB746" s="72"/>
      <c r="AC746" s="72"/>
      <c r="AD746" s="72"/>
      <c r="AE746" s="72"/>
      <c r="AF746" s="72"/>
      <c r="AG746" s="72"/>
      <c r="AH746" s="72"/>
      <c r="AI746" s="72"/>
    </row>
    <row r="747" spans="1:35" ht="15.75" customHeight="1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  <c r="AA747" s="72"/>
      <c r="AB747" s="72"/>
      <c r="AC747" s="72"/>
      <c r="AD747" s="72"/>
      <c r="AE747" s="72"/>
      <c r="AF747" s="72"/>
      <c r="AG747" s="72"/>
      <c r="AH747" s="72"/>
      <c r="AI747" s="72"/>
    </row>
    <row r="748" spans="1:35" ht="15.75" customHeight="1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  <c r="AA748" s="72"/>
      <c r="AB748" s="72"/>
      <c r="AC748" s="72"/>
      <c r="AD748" s="72"/>
      <c r="AE748" s="72"/>
      <c r="AF748" s="72"/>
      <c r="AG748" s="72"/>
      <c r="AH748" s="72"/>
      <c r="AI748" s="72"/>
    </row>
    <row r="749" spans="1:35" ht="15.75" customHeight="1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  <c r="AA749" s="72"/>
      <c r="AB749" s="72"/>
      <c r="AC749" s="72"/>
      <c r="AD749" s="72"/>
      <c r="AE749" s="72"/>
      <c r="AF749" s="72"/>
      <c r="AG749" s="72"/>
      <c r="AH749" s="72"/>
      <c r="AI749" s="72"/>
    </row>
    <row r="750" spans="1:35" ht="15.75" customHeight="1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  <c r="AA750" s="72"/>
      <c r="AB750" s="72"/>
      <c r="AC750" s="72"/>
      <c r="AD750" s="72"/>
      <c r="AE750" s="72"/>
      <c r="AF750" s="72"/>
      <c r="AG750" s="72"/>
      <c r="AH750" s="72"/>
      <c r="AI750" s="72"/>
    </row>
    <row r="751" spans="1:35" ht="15.75" customHeight="1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  <c r="AA751" s="72"/>
      <c r="AB751" s="72"/>
      <c r="AC751" s="72"/>
      <c r="AD751" s="72"/>
      <c r="AE751" s="72"/>
      <c r="AF751" s="72"/>
      <c r="AG751" s="72"/>
      <c r="AH751" s="72"/>
      <c r="AI751" s="72"/>
    </row>
    <row r="752" spans="1:35" ht="15.75" customHeight="1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  <c r="AA752" s="72"/>
      <c r="AB752" s="72"/>
      <c r="AC752" s="72"/>
      <c r="AD752" s="72"/>
      <c r="AE752" s="72"/>
      <c r="AF752" s="72"/>
      <c r="AG752" s="72"/>
      <c r="AH752" s="72"/>
      <c r="AI752" s="72"/>
    </row>
    <row r="753" spans="1:35" ht="15.75" customHeight="1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  <c r="AA753" s="72"/>
      <c r="AB753" s="72"/>
      <c r="AC753" s="72"/>
      <c r="AD753" s="72"/>
      <c r="AE753" s="72"/>
      <c r="AF753" s="72"/>
      <c r="AG753" s="72"/>
      <c r="AH753" s="72"/>
      <c r="AI753" s="72"/>
    </row>
    <row r="754" spans="1:35" ht="15.75" customHeight="1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  <c r="AA754" s="72"/>
      <c r="AB754" s="72"/>
      <c r="AC754" s="72"/>
      <c r="AD754" s="72"/>
      <c r="AE754" s="72"/>
      <c r="AF754" s="72"/>
      <c r="AG754" s="72"/>
      <c r="AH754" s="72"/>
      <c r="AI754" s="72"/>
    </row>
    <row r="755" spans="1:35" ht="15.75" customHeight="1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  <c r="AA755" s="72"/>
      <c r="AB755" s="72"/>
      <c r="AC755" s="72"/>
      <c r="AD755" s="72"/>
      <c r="AE755" s="72"/>
      <c r="AF755" s="72"/>
      <c r="AG755" s="72"/>
      <c r="AH755" s="72"/>
      <c r="AI755" s="72"/>
    </row>
    <row r="756" spans="1:35" ht="15.75" customHeight="1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  <c r="AA756" s="72"/>
      <c r="AB756" s="72"/>
      <c r="AC756" s="72"/>
      <c r="AD756" s="72"/>
      <c r="AE756" s="72"/>
      <c r="AF756" s="72"/>
      <c r="AG756" s="72"/>
      <c r="AH756" s="72"/>
      <c r="AI756" s="72"/>
    </row>
    <row r="757" spans="1:35" ht="15.75" customHeight="1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  <c r="AA757" s="72"/>
      <c r="AB757" s="72"/>
      <c r="AC757" s="72"/>
      <c r="AD757" s="72"/>
      <c r="AE757" s="72"/>
      <c r="AF757" s="72"/>
      <c r="AG757" s="72"/>
      <c r="AH757" s="72"/>
      <c r="AI757" s="72"/>
    </row>
    <row r="758" spans="1:35" ht="15.75" customHeight="1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  <c r="AA758" s="72"/>
      <c r="AB758" s="72"/>
      <c r="AC758" s="72"/>
      <c r="AD758" s="72"/>
      <c r="AE758" s="72"/>
      <c r="AF758" s="72"/>
      <c r="AG758" s="72"/>
      <c r="AH758" s="72"/>
      <c r="AI758" s="72"/>
    </row>
    <row r="759" spans="1:35" ht="15.75" customHeight="1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  <c r="AA759" s="72"/>
      <c r="AB759" s="72"/>
      <c r="AC759" s="72"/>
      <c r="AD759" s="72"/>
      <c r="AE759" s="72"/>
      <c r="AF759" s="72"/>
      <c r="AG759" s="72"/>
      <c r="AH759" s="72"/>
      <c r="AI759" s="72"/>
    </row>
    <row r="760" spans="1:35" ht="15.75" customHeight="1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  <c r="AA760" s="72"/>
      <c r="AB760" s="72"/>
      <c r="AC760" s="72"/>
      <c r="AD760" s="72"/>
      <c r="AE760" s="72"/>
      <c r="AF760" s="72"/>
      <c r="AG760" s="72"/>
      <c r="AH760" s="72"/>
      <c r="AI760" s="72"/>
    </row>
    <row r="761" spans="1:35" ht="15.75" customHeight="1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  <c r="AA761" s="72"/>
      <c r="AB761" s="72"/>
      <c r="AC761" s="72"/>
      <c r="AD761" s="72"/>
      <c r="AE761" s="72"/>
      <c r="AF761" s="72"/>
      <c r="AG761" s="72"/>
      <c r="AH761" s="72"/>
      <c r="AI761" s="72"/>
    </row>
    <row r="762" spans="1:35" ht="15.75" customHeight="1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  <c r="AA762" s="72"/>
      <c r="AB762" s="72"/>
      <c r="AC762" s="72"/>
      <c r="AD762" s="72"/>
      <c r="AE762" s="72"/>
      <c r="AF762" s="72"/>
      <c r="AG762" s="72"/>
      <c r="AH762" s="72"/>
      <c r="AI762" s="72"/>
    </row>
    <row r="763" spans="1:35" ht="15.75" customHeight="1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  <c r="AA763" s="72"/>
      <c r="AB763" s="72"/>
      <c r="AC763" s="72"/>
      <c r="AD763" s="72"/>
      <c r="AE763" s="72"/>
      <c r="AF763" s="72"/>
      <c r="AG763" s="72"/>
      <c r="AH763" s="72"/>
      <c r="AI763" s="72"/>
    </row>
    <row r="764" spans="1:35" ht="15.75" customHeight="1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  <c r="AA764" s="72"/>
      <c r="AB764" s="72"/>
      <c r="AC764" s="72"/>
      <c r="AD764" s="72"/>
      <c r="AE764" s="72"/>
      <c r="AF764" s="72"/>
      <c r="AG764" s="72"/>
      <c r="AH764" s="72"/>
      <c r="AI764" s="72"/>
    </row>
    <row r="765" spans="1:35" ht="15.75" customHeight="1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  <c r="AA765" s="72"/>
      <c r="AB765" s="72"/>
      <c r="AC765" s="72"/>
      <c r="AD765" s="72"/>
      <c r="AE765" s="72"/>
      <c r="AF765" s="72"/>
      <c r="AG765" s="72"/>
      <c r="AH765" s="72"/>
      <c r="AI765" s="72"/>
    </row>
    <row r="766" spans="1:35" ht="15.75" customHeight="1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  <c r="AA766" s="72"/>
      <c r="AB766" s="72"/>
      <c r="AC766" s="72"/>
      <c r="AD766" s="72"/>
      <c r="AE766" s="72"/>
      <c r="AF766" s="72"/>
      <c r="AG766" s="72"/>
      <c r="AH766" s="72"/>
      <c r="AI766" s="72"/>
    </row>
    <row r="767" spans="1:35" ht="15.75" customHeight="1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  <c r="AA767" s="72"/>
      <c r="AB767" s="72"/>
      <c r="AC767" s="72"/>
      <c r="AD767" s="72"/>
      <c r="AE767" s="72"/>
      <c r="AF767" s="72"/>
      <c r="AG767" s="72"/>
      <c r="AH767" s="72"/>
      <c r="AI767" s="72"/>
    </row>
    <row r="768" spans="1:35" ht="15.75" customHeight="1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  <c r="AA768" s="72"/>
      <c r="AB768" s="72"/>
      <c r="AC768" s="72"/>
      <c r="AD768" s="72"/>
      <c r="AE768" s="72"/>
      <c r="AF768" s="72"/>
      <c r="AG768" s="72"/>
      <c r="AH768" s="72"/>
      <c r="AI768" s="72"/>
    </row>
    <row r="769" spans="1:35" ht="15.75" customHeight="1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  <c r="AA769" s="72"/>
      <c r="AB769" s="72"/>
      <c r="AC769" s="72"/>
      <c r="AD769" s="72"/>
      <c r="AE769" s="72"/>
      <c r="AF769" s="72"/>
      <c r="AG769" s="72"/>
      <c r="AH769" s="72"/>
      <c r="AI769" s="72"/>
    </row>
    <row r="770" spans="1:35" ht="15.75" customHeight="1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  <c r="AA770" s="72"/>
      <c r="AB770" s="72"/>
      <c r="AC770" s="72"/>
      <c r="AD770" s="72"/>
      <c r="AE770" s="72"/>
      <c r="AF770" s="72"/>
      <c r="AG770" s="72"/>
      <c r="AH770" s="72"/>
      <c r="AI770" s="72"/>
    </row>
    <row r="771" spans="1:35" ht="15.75" customHeight="1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  <c r="AA771" s="72"/>
      <c r="AB771" s="72"/>
      <c r="AC771" s="72"/>
      <c r="AD771" s="72"/>
      <c r="AE771" s="72"/>
      <c r="AF771" s="72"/>
      <c r="AG771" s="72"/>
      <c r="AH771" s="72"/>
      <c r="AI771" s="72"/>
    </row>
    <row r="772" spans="1:35" ht="15.75" customHeight="1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  <c r="AA772" s="72"/>
      <c r="AB772" s="72"/>
      <c r="AC772" s="72"/>
      <c r="AD772" s="72"/>
      <c r="AE772" s="72"/>
      <c r="AF772" s="72"/>
      <c r="AG772" s="72"/>
      <c r="AH772" s="72"/>
      <c r="AI772" s="72"/>
    </row>
    <row r="773" spans="1:35" ht="15.75" customHeight="1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  <c r="AA773" s="72"/>
      <c r="AB773" s="72"/>
      <c r="AC773" s="72"/>
      <c r="AD773" s="72"/>
      <c r="AE773" s="72"/>
      <c r="AF773" s="72"/>
      <c r="AG773" s="72"/>
      <c r="AH773" s="72"/>
      <c r="AI773" s="72"/>
    </row>
    <row r="774" spans="1:35" ht="15.75" customHeight="1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  <c r="AA774" s="72"/>
      <c r="AB774" s="72"/>
      <c r="AC774" s="72"/>
      <c r="AD774" s="72"/>
      <c r="AE774" s="72"/>
      <c r="AF774" s="72"/>
      <c r="AG774" s="72"/>
      <c r="AH774" s="72"/>
      <c r="AI774" s="72"/>
    </row>
    <row r="775" spans="1:35" ht="15.75" customHeight="1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  <c r="AA775" s="72"/>
      <c r="AB775" s="72"/>
      <c r="AC775" s="72"/>
      <c r="AD775" s="72"/>
      <c r="AE775" s="72"/>
      <c r="AF775" s="72"/>
      <c r="AG775" s="72"/>
      <c r="AH775" s="72"/>
      <c r="AI775" s="72"/>
    </row>
    <row r="776" spans="1:35" ht="15.75" customHeight="1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  <c r="AA776" s="72"/>
      <c r="AB776" s="72"/>
      <c r="AC776" s="72"/>
      <c r="AD776" s="72"/>
      <c r="AE776" s="72"/>
      <c r="AF776" s="72"/>
      <c r="AG776" s="72"/>
      <c r="AH776" s="72"/>
      <c r="AI776" s="72"/>
    </row>
    <row r="777" spans="1:35" ht="15.75" customHeight="1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  <c r="AA777" s="72"/>
      <c r="AB777" s="72"/>
      <c r="AC777" s="72"/>
      <c r="AD777" s="72"/>
      <c r="AE777" s="72"/>
      <c r="AF777" s="72"/>
      <c r="AG777" s="72"/>
      <c r="AH777" s="72"/>
      <c r="AI777" s="72"/>
    </row>
    <row r="778" spans="1:35" ht="15.75" customHeight="1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  <c r="AA778" s="72"/>
      <c r="AB778" s="72"/>
      <c r="AC778" s="72"/>
      <c r="AD778" s="72"/>
      <c r="AE778" s="72"/>
      <c r="AF778" s="72"/>
      <c r="AG778" s="72"/>
      <c r="AH778" s="72"/>
      <c r="AI778" s="72"/>
    </row>
    <row r="779" spans="1:35" ht="15.75" customHeight="1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  <c r="AA779" s="72"/>
      <c r="AB779" s="72"/>
      <c r="AC779" s="72"/>
      <c r="AD779" s="72"/>
      <c r="AE779" s="72"/>
      <c r="AF779" s="72"/>
      <c r="AG779" s="72"/>
      <c r="AH779" s="72"/>
      <c r="AI779" s="72"/>
    </row>
    <row r="780" spans="1:35" ht="15.75" customHeight="1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  <c r="AA780" s="72"/>
      <c r="AB780" s="72"/>
      <c r="AC780" s="72"/>
      <c r="AD780" s="72"/>
      <c r="AE780" s="72"/>
      <c r="AF780" s="72"/>
      <c r="AG780" s="72"/>
      <c r="AH780" s="72"/>
      <c r="AI780" s="72"/>
    </row>
    <row r="781" spans="1:35" ht="15.75" customHeight="1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  <c r="AA781" s="72"/>
      <c r="AB781" s="72"/>
      <c r="AC781" s="72"/>
      <c r="AD781" s="72"/>
      <c r="AE781" s="72"/>
      <c r="AF781" s="72"/>
      <c r="AG781" s="72"/>
      <c r="AH781" s="72"/>
      <c r="AI781" s="72"/>
    </row>
    <row r="782" spans="1:35" ht="15.75" customHeight="1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  <c r="AA782" s="72"/>
      <c r="AB782" s="72"/>
      <c r="AC782" s="72"/>
      <c r="AD782" s="72"/>
      <c r="AE782" s="72"/>
      <c r="AF782" s="72"/>
      <c r="AG782" s="72"/>
      <c r="AH782" s="72"/>
      <c r="AI782" s="72"/>
    </row>
    <row r="783" spans="1:35" ht="15.75" customHeight="1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  <c r="AA783" s="72"/>
      <c r="AB783" s="72"/>
      <c r="AC783" s="72"/>
      <c r="AD783" s="72"/>
      <c r="AE783" s="72"/>
      <c r="AF783" s="72"/>
      <c r="AG783" s="72"/>
      <c r="AH783" s="72"/>
      <c r="AI783" s="72"/>
    </row>
    <row r="784" spans="1:35" ht="15.75" customHeight="1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  <c r="AA784" s="72"/>
      <c r="AB784" s="72"/>
      <c r="AC784" s="72"/>
      <c r="AD784" s="72"/>
      <c r="AE784" s="72"/>
      <c r="AF784" s="72"/>
      <c r="AG784" s="72"/>
      <c r="AH784" s="72"/>
      <c r="AI784" s="72"/>
    </row>
    <row r="785" spans="1:35" ht="15.75" customHeight="1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  <c r="AA785" s="72"/>
      <c r="AB785" s="72"/>
      <c r="AC785" s="72"/>
      <c r="AD785" s="72"/>
      <c r="AE785" s="72"/>
      <c r="AF785" s="72"/>
      <c r="AG785" s="72"/>
      <c r="AH785" s="72"/>
      <c r="AI785" s="72"/>
    </row>
    <row r="786" spans="1:35" ht="15.75" customHeight="1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  <c r="AA786" s="72"/>
      <c r="AB786" s="72"/>
      <c r="AC786" s="72"/>
      <c r="AD786" s="72"/>
      <c r="AE786" s="72"/>
      <c r="AF786" s="72"/>
      <c r="AG786" s="72"/>
      <c r="AH786" s="72"/>
      <c r="AI786" s="72"/>
    </row>
    <row r="787" spans="1:35" ht="15.75" customHeight="1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  <c r="AA787" s="72"/>
      <c r="AB787" s="72"/>
      <c r="AC787" s="72"/>
      <c r="AD787" s="72"/>
      <c r="AE787" s="72"/>
      <c r="AF787" s="72"/>
      <c r="AG787" s="72"/>
      <c r="AH787" s="72"/>
      <c r="AI787" s="72"/>
    </row>
    <row r="788" spans="1:35" ht="15.75" customHeight="1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  <c r="AA788" s="72"/>
      <c r="AB788" s="72"/>
      <c r="AC788" s="72"/>
      <c r="AD788" s="72"/>
      <c r="AE788" s="72"/>
      <c r="AF788" s="72"/>
      <c r="AG788" s="72"/>
      <c r="AH788" s="72"/>
      <c r="AI788" s="72"/>
    </row>
    <row r="789" spans="1:35" ht="15.75" customHeight="1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  <c r="AA789" s="72"/>
      <c r="AB789" s="72"/>
      <c r="AC789" s="72"/>
      <c r="AD789" s="72"/>
      <c r="AE789" s="72"/>
      <c r="AF789" s="72"/>
      <c r="AG789" s="72"/>
      <c r="AH789" s="72"/>
      <c r="AI789" s="72"/>
    </row>
    <row r="790" spans="1:35" ht="15.75" customHeight="1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  <c r="AA790" s="72"/>
      <c r="AB790" s="72"/>
      <c r="AC790" s="72"/>
      <c r="AD790" s="72"/>
      <c r="AE790" s="72"/>
      <c r="AF790" s="72"/>
      <c r="AG790" s="72"/>
      <c r="AH790" s="72"/>
      <c r="AI790" s="72"/>
    </row>
    <row r="791" spans="1:35" ht="15.75" customHeight="1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  <c r="AA791" s="72"/>
      <c r="AB791" s="72"/>
      <c r="AC791" s="72"/>
      <c r="AD791" s="72"/>
      <c r="AE791" s="72"/>
      <c r="AF791" s="72"/>
      <c r="AG791" s="72"/>
      <c r="AH791" s="72"/>
      <c r="AI791" s="72"/>
    </row>
    <row r="792" spans="1:35" ht="15.75" customHeight="1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  <c r="AA792" s="72"/>
      <c r="AB792" s="72"/>
      <c r="AC792" s="72"/>
      <c r="AD792" s="72"/>
      <c r="AE792" s="72"/>
      <c r="AF792" s="72"/>
      <c r="AG792" s="72"/>
      <c r="AH792" s="72"/>
      <c r="AI792" s="72"/>
    </row>
    <row r="793" spans="1:35" ht="15.75" customHeight="1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  <c r="AA793" s="72"/>
      <c r="AB793" s="72"/>
      <c r="AC793" s="72"/>
      <c r="AD793" s="72"/>
      <c r="AE793" s="72"/>
      <c r="AF793" s="72"/>
      <c r="AG793" s="72"/>
      <c r="AH793" s="72"/>
      <c r="AI793" s="72"/>
    </row>
    <row r="794" spans="1:35" ht="15.75" customHeight="1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  <c r="AA794" s="72"/>
      <c r="AB794" s="72"/>
      <c r="AC794" s="72"/>
      <c r="AD794" s="72"/>
      <c r="AE794" s="72"/>
      <c r="AF794" s="72"/>
      <c r="AG794" s="72"/>
      <c r="AH794" s="72"/>
      <c r="AI794" s="72"/>
    </row>
    <row r="795" spans="1:35" ht="15.75" customHeight="1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  <c r="AA795" s="72"/>
      <c r="AB795" s="72"/>
      <c r="AC795" s="72"/>
      <c r="AD795" s="72"/>
      <c r="AE795" s="72"/>
      <c r="AF795" s="72"/>
      <c r="AG795" s="72"/>
      <c r="AH795" s="72"/>
      <c r="AI795" s="72"/>
    </row>
    <row r="796" spans="1:35" ht="15.75" customHeight="1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  <c r="AA796" s="72"/>
      <c r="AB796" s="72"/>
      <c r="AC796" s="72"/>
      <c r="AD796" s="72"/>
      <c r="AE796" s="72"/>
      <c r="AF796" s="72"/>
      <c r="AG796" s="72"/>
      <c r="AH796" s="72"/>
      <c r="AI796" s="72"/>
    </row>
    <row r="797" spans="1:35" ht="15.75" customHeight="1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  <c r="AA797" s="72"/>
      <c r="AB797" s="72"/>
      <c r="AC797" s="72"/>
      <c r="AD797" s="72"/>
      <c r="AE797" s="72"/>
      <c r="AF797" s="72"/>
      <c r="AG797" s="72"/>
      <c r="AH797" s="72"/>
      <c r="AI797" s="72"/>
    </row>
    <row r="798" spans="1:35" ht="15.75" customHeight="1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  <c r="AA798" s="72"/>
      <c r="AB798" s="72"/>
      <c r="AC798" s="72"/>
      <c r="AD798" s="72"/>
      <c r="AE798" s="72"/>
      <c r="AF798" s="72"/>
      <c r="AG798" s="72"/>
      <c r="AH798" s="72"/>
      <c r="AI798" s="72"/>
    </row>
    <row r="799" spans="1:35" ht="15.75" customHeight="1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  <c r="AA799" s="72"/>
      <c r="AB799" s="72"/>
      <c r="AC799" s="72"/>
      <c r="AD799" s="72"/>
      <c r="AE799" s="72"/>
      <c r="AF799" s="72"/>
      <c r="AG799" s="72"/>
      <c r="AH799" s="72"/>
      <c r="AI799" s="72"/>
    </row>
    <row r="800" spans="1:35" ht="15.75" customHeight="1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  <c r="AA800" s="72"/>
      <c r="AB800" s="72"/>
      <c r="AC800" s="72"/>
      <c r="AD800" s="72"/>
      <c r="AE800" s="72"/>
      <c r="AF800" s="72"/>
      <c r="AG800" s="72"/>
      <c r="AH800" s="72"/>
      <c r="AI800" s="72"/>
    </row>
    <row r="801" spans="1:35" ht="15.75" customHeight="1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  <c r="AA801" s="72"/>
      <c r="AB801" s="72"/>
      <c r="AC801" s="72"/>
      <c r="AD801" s="72"/>
      <c r="AE801" s="72"/>
      <c r="AF801" s="72"/>
      <c r="AG801" s="72"/>
      <c r="AH801" s="72"/>
      <c r="AI801" s="72"/>
    </row>
    <row r="802" spans="1:35" ht="15.75" customHeight="1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  <c r="AA802" s="72"/>
      <c r="AB802" s="72"/>
      <c r="AC802" s="72"/>
      <c r="AD802" s="72"/>
      <c r="AE802" s="72"/>
      <c r="AF802" s="72"/>
      <c r="AG802" s="72"/>
      <c r="AH802" s="72"/>
      <c r="AI802" s="72"/>
    </row>
    <row r="803" spans="1:35" ht="15.75" customHeight="1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  <c r="AA803" s="72"/>
      <c r="AB803" s="72"/>
      <c r="AC803" s="72"/>
      <c r="AD803" s="72"/>
      <c r="AE803" s="72"/>
      <c r="AF803" s="72"/>
      <c r="AG803" s="72"/>
      <c r="AH803" s="72"/>
      <c r="AI803" s="72"/>
    </row>
    <row r="804" spans="1:35" ht="15.75" customHeight="1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  <c r="AA804" s="72"/>
      <c r="AB804" s="72"/>
      <c r="AC804" s="72"/>
      <c r="AD804" s="72"/>
      <c r="AE804" s="72"/>
      <c r="AF804" s="72"/>
      <c r="AG804" s="72"/>
      <c r="AH804" s="72"/>
      <c r="AI804" s="72"/>
    </row>
    <row r="805" spans="1:35" ht="15.75" customHeight="1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  <c r="AA805" s="72"/>
      <c r="AB805" s="72"/>
      <c r="AC805" s="72"/>
      <c r="AD805" s="72"/>
      <c r="AE805" s="72"/>
      <c r="AF805" s="72"/>
      <c r="AG805" s="72"/>
      <c r="AH805" s="72"/>
      <c r="AI805" s="72"/>
    </row>
    <row r="806" spans="1:35" ht="15.75" customHeight="1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  <c r="AA806" s="72"/>
      <c r="AB806" s="72"/>
      <c r="AC806" s="72"/>
      <c r="AD806" s="72"/>
      <c r="AE806" s="72"/>
      <c r="AF806" s="72"/>
      <c r="AG806" s="72"/>
      <c r="AH806" s="72"/>
      <c r="AI806" s="72"/>
    </row>
    <row r="807" spans="1:35" ht="15.75" customHeight="1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  <c r="AA807" s="72"/>
      <c r="AB807" s="72"/>
      <c r="AC807" s="72"/>
      <c r="AD807" s="72"/>
      <c r="AE807" s="72"/>
      <c r="AF807" s="72"/>
      <c r="AG807" s="72"/>
      <c r="AH807" s="72"/>
      <c r="AI807" s="72"/>
    </row>
    <row r="808" spans="1:35" ht="15.75" customHeight="1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  <c r="AA808" s="72"/>
      <c r="AB808" s="72"/>
      <c r="AC808" s="72"/>
      <c r="AD808" s="72"/>
      <c r="AE808" s="72"/>
      <c r="AF808" s="72"/>
      <c r="AG808" s="72"/>
      <c r="AH808" s="72"/>
      <c r="AI808" s="72"/>
    </row>
    <row r="809" spans="1:35" ht="15.75" customHeight="1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  <c r="AA809" s="72"/>
      <c r="AB809" s="72"/>
      <c r="AC809" s="72"/>
      <c r="AD809" s="72"/>
      <c r="AE809" s="72"/>
      <c r="AF809" s="72"/>
      <c r="AG809" s="72"/>
      <c r="AH809" s="72"/>
      <c r="AI809" s="72"/>
    </row>
    <row r="810" spans="1:35" ht="15.75" customHeight="1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  <c r="AA810" s="72"/>
      <c r="AB810" s="72"/>
      <c r="AC810" s="72"/>
      <c r="AD810" s="72"/>
      <c r="AE810" s="72"/>
      <c r="AF810" s="72"/>
      <c r="AG810" s="72"/>
      <c r="AH810" s="72"/>
      <c r="AI810" s="72"/>
    </row>
    <row r="811" spans="1:35" ht="15.75" customHeight="1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  <c r="AA811" s="72"/>
      <c r="AB811" s="72"/>
      <c r="AC811" s="72"/>
      <c r="AD811" s="72"/>
      <c r="AE811" s="72"/>
      <c r="AF811" s="72"/>
      <c r="AG811" s="72"/>
      <c r="AH811" s="72"/>
      <c r="AI811" s="72"/>
    </row>
    <row r="812" spans="1:35" ht="15.75" customHeight="1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  <c r="AA812" s="72"/>
      <c r="AB812" s="72"/>
      <c r="AC812" s="72"/>
      <c r="AD812" s="72"/>
      <c r="AE812" s="72"/>
      <c r="AF812" s="72"/>
      <c r="AG812" s="72"/>
      <c r="AH812" s="72"/>
      <c r="AI812" s="72"/>
    </row>
    <row r="813" spans="1:35" ht="15.75" customHeight="1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  <c r="AA813" s="72"/>
      <c r="AB813" s="72"/>
      <c r="AC813" s="72"/>
      <c r="AD813" s="72"/>
      <c r="AE813" s="72"/>
      <c r="AF813" s="72"/>
      <c r="AG813" s="72"/>
      <c r="AH813" s="72"/>
      <c r="AI813" s="72"/>
    </row>
    <row r="814" spans="1:35" ht="15.75" customHeight="1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  <c r="AA814" s="72"/>
      <c r="AB814" s="72"/>
      <c r="AC814" s="72"/>
      <c r="AD814" s="72"/>
      <c r="AE814" s="72"/>
      <c r="AF814" s="72"/>
      <c r="AG814" s="72"/>
      <c r="AH814" s="72"/>
      <c r="AI814" s="72"/>
    </row>
    <row r="815" spans="1:35" ht="15.75" customHeight="1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  <c r="AA815" s="72"/>
      <c r="AB815" s="72"/>
      <c r="AC815" s="72"/>
      <c r="AD815" s="72"/>
      <c r="AE815" s="72"/>
      <c r="AF815" s="72"/>
      <c r="AG815" s="72"/>
      <c r="AH815" s="72"/>
      <c r="AI815" s="72"/>
    </row>
    <row r="816" spans="1:35" ht="15.75" customHeight="1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  <c r="AA816" s="72"/>
      <c r="AB816" s="72"/>
      <c r="AC816" s="72"/>
      <c r="AD816" s="72"/>
      <c r="AE816" s="72"/>
      <c r="AF816" s="72"/>
      <c r="AG816" s="72"/>
      <c r="AH816" s="72"/>
      <c r="AI816" s="72"/>
    </row>
    <row r="817" spans="1:35" ht="15.75" customHeight="1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  <c r="AA817" s="72"/>
      <c r="AB817" s="72"/>
      <c r="AC817" s="72"/>
      <c r="AD817" s="72"/>
      <c r="AE817" s="72"/>
      <c r="AF817" s="72"/>
      <c r="AG817" s="72"/>
      <c r="AH817" s="72"/>
      <c r="AI817" s="72"/>
    </row>
    <row r="818" spans="1:35" ht="15.75" customHeight="1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  <c r="AA818" s="72"/>
      <c r="AB818" s="72"/>
      <c r="AC818" s="72"/>
      <c r="AD818" s="72"/>
      <c r="AE818" s="72"/>
      <c r="AF818" s="72"/>
      <c r="AG818" s="72"/>
      <c r="AH818" s="72"/>
      <c r="AI818" s="72"/>
    </row>
    <row r="819" spans="1:35" ht="15.75" customHeight="1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  <c r="AA819" s="72"/>
      <c r="AB819" s="72"/>
      <c r="AC819" s="72"/>
      <c r="AD819" s="72"/>
      <c r="AE819" s="72"/>
      <c r="AF819" s="72"/>
      <c r="AG819" s="72"/>
      <c r="AH819" s="72"/>
      <c r="AI819" s="72"/>
    </row>
    <row r="820" spans="1:35" ht="15.75" customHeight="1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  <c r="AA820" s="72"/>
      <c r="AB820" s="72"/>
      <c r="AC820" s="72"/>
      <c r="AD820" s="72"/>
      <c r="AE820" s="72"/>
      <c r="AF820" s="72"/>
      <c r="AG820" s="72"/>
      <c r="AH820" s="72"/>
      <c r="AI820" s="72"/>
    </row>
    <row r="821" spans="1:35" ht="15.75" customHeight="1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  <c r="AA821" s="72"/>
      <c r="AB821" s="72"/>
      <c r="AC821" s="72"/>
      <c r="AD821" s="72"/>
      <c r="AE821" s="72"/>
      <c r="AF821" s="72"/>
      <c r="AG821" s="72"/>
      <c r="AH821" s="72"/>
      <c r="AI821" s="72"/>
    </row>
    <row r="822" spans="1:35" ht="15.75" customHeight="1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  <c r="AA822" s="72"/>
      <c r="AB822" s="72"/>
      <c r="AC822" s="72"/>
      <c r="AD822" s="72"/>
      <c r="AE822" s="72"/>
      <c r="AF822" s="72"/>
      <c r="AG822" s="72"/>
      <c r="AH822" s="72"/>
      <c r="AI822" s="72"/>
    </row>
    <row r="823" spans="1:35" ht="15.75" customHeight="1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  <c r="AA823" s="72"/>
      <c r="AB823" s="72"/>
      <c r="AC823" s="72"/>
      <c r="AD823" s="72"/>
      <c r="AE823" s="72"/>
      <c r="AF823" s="72"/>
      <c r="AG823" s="72"/>
      <c r="AH823" s="72"/>
      <c r="AI823" s="72"/>
    </row>
    <row r="824" spans="1:35" ht="15.75" customHeight="1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  <c r="AA824" s="72"/>
      <c r="AB824" s="72"/>
      <c r="AC824" s="72"/>
      <c r="AD824" s="72"/>
      <c r="AE824" s="72"/>
      <c r="AF824" s="72"/>
      <c r="AG824" s="72"/>
      <c r="AH824" s="72"/>
      <c r="AI824" s="72"/>
    </row>
    <row r="825" spans="1:35" ht="15.75" customHeight="1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  <c r="AA825" s="72"/>
      <c r="AB825" s="72"/>
      <c r="AC825" s="72"/>
      <c r="AD825" s="72"/>
      <c r="AE825" s="72"/>
      <c r="AF825" s="72"/>
      <c r="AG825" s="72"/>
      <c r="AH825" s="72"/>
      <c r="AI825" s="72"/>
    </row>
    <row r="826" spans="1:35" ht="15.75" customHeight="1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  <c r="AA826" s="72"/>
      <c r="AB826" s="72"/>
      <c r="AC826" s="72"/>
      <c r="AD826" s="72"/>
      <c r="AE826" s="72"/>
      <c r="AF826" s="72"/>
      <c r="AG826" s="72"/>
      <c r="AH826" s="72"/>
      <c r="AI826" s="72"/>
    </row>
    <row r="827" spans="1:35" ht="15.75" customHeight="1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  <c r="AA827" s="72"/>
      <c r="AB827" s="72"/>
      <c r="AC827" s="72"/>
      <c r="AD827" s="72"/>
      <c r="AE827" s="72"/>
      <c r="AF827" s="72"/>
      <c r="AG827" s="72"/>
      <c r="AH827" s="72"/>
      <c r="AI827" s="72"/>
    </row>
    <row r="828" spans="1:35" ht="15.75" customHeight="1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  <c r="AA828" s="72"/>
      <c r="AB828" s="72"/>
      <c r="AC828" s="72"/>
      <c r="AD828" s="72"/>
      <c r="AE828" s="72"/>
      <c r="AF828" s="72"/>
      <c r="AG828" s="72"/>
      <c r="AH828" s="72"/>
      <c r="AI828" s="72"/>
    </row>
    <row r="829" spans="1:35" ht="15.75" customHeight="1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  <c r="AA829" s="72"/>
      <c r="AB829" s="72"/>
      <c r="AC829" s="72"/>
      <c r="AD829" s="72"/>
      <c r="AE829" s="72"/>
      <c r="AF829" s="72"/>
      <c r="AG829" s="72"/>
      <c r="AH829" s="72"/>
      <c r="AI829" s="72"/>
    </row>
    <row r="830" spans="1:35" ht="15.75" customHeight="1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  <c r="AA830" s="72"/>
      <c r="AB830" s="72"/>
      <c r="AC830" s="72"/>
      <c r="AD830" s="72"/>
      <c r="AE830" s="72"/>
      <c r="AF830" s="72"/>
      <c r="AG830" s="72"/>
      <c r="AH830" s="72"/>
      <c r="AI830" s="72"/>
    </row>
    <row r="831" spans="1:35" ht="15.75" customHeight="1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  <c r="AA831" s="72"/>
      <c r="AB831" s="72"/>
      <c r="AC831" s="72"/>
      <c r="AD831" s="72"/>
      <c r="AE831" s="72"/>
      <c r="AF831" s="72"/>
      <c r="AG831" s="72"/>
      <c r="AH831" s="72"/>
      <c r="AI831" s="72"/>
    </row>
    <row r="832" spans="1:35" ht="15.75" customHeight="1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  <c r="AA832" s="72"/>
      <c r="AB832" s="72"/>
      <c r="AC832" s="72"/>
      <c r="AD832" s="72"/>
      <c r="AE832" s="72"/>
      <c r="AF832" s="72"/>
      <c r="AG832" s="72"/>
      <c r="AH832" s="72"/>
      <c r="AI832" s="72"/>
    </row>
    <row r="833" spans="1:35" ht="15.75" customHeight="1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  <c r="AA833" s="72"/>
      <c r="AB833" s="72"/>
      <c r="AC833" s="72"/>
      <c r="AD833" s="72"/>
      <c r="AE833" s="72"/>
      <c r="AF833" s="72"/>
      <c r="AG833" s="72"/>
      <c r="AH833" s="72"/>
      <c r="AI833" s="72"/>
    </row>
    <row r="834" spans="1:35" ht="15.75" customHeight="1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  <c r="AA834" s="72"/>
      <c r="AB834" s="72"/>
      <c r="AC834" s="72"/>
      <c r="AD834" s="72"/>
      <c r="AE834" s="72"/>
      <c r="AF834" s="72"/>
      <c r="AG834" s="72"/>
      <c r="AH834" s="72"/>
      <c r="AI834" s="72"/>
    </row>
    <row r="835" spans="1:35" ht="15.75" customHeight="1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  <c r="AA835" s="72"/>
      <c r="AB835" s="72"/>
      <c r="AC835" s="72"/>
      <c r="AD835" s="72"/>
      <c r="AE835" s="72"/>
      <c r="AF835" s="72"/>
      <c r="AG835" s="72"/>
      <c r="AH835" s="72"/>
      <c r="AI835" s="72"/>
    </row>
    <row r="836" spans="1:35" ht="15.75" customHeight="1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  <c r="AA836" s="72"/>
      <c r="AB836" s="72"/>
      <c r="AC836" s="72"/>
      <c r="AD836" s="72"/>
      <c r="AE836" s="72"/>
      <c r="AF836" s="72"/>
      <c r="AG836" s="72"/>
      <c r="AH836" s="72"/>
      <c r="AI836" s="72"/>
    </row>
    <row r="837" spans="1:35" ht="15.75" customHeight="1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  <c r="AA837" s="72"/>
      <c r="AB837" s="72"/>
      <c r="AC837" s="72"/>
      <c r="AD837" s="72"/>
      <c r="AE837" s="72"/>
      <c r="AF837" s="72"/>
      <c r="AG837" s="72"/>
      <c r="AH837" s="72"/>
      <c r="AI837" s="72"/>
    </row>
    <row r="838" spans="1:35" ht="15.75" customHeight="1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  <c r="AA838" s="72"/>
      <c r="AB838" s="72"/>
      <c r="AC838" s="72"/>
      <c r="AD838" s="72"/>
      <c r="AE838" s="72"/>
      <c r="AF838" s="72"/>
      <c r="AG838" s="72"/>
      <c r="AH838" s="72"/>
      <c r="AI838" s="72"/>
    </row>
    <row r="839" spans="1:35" ht="15.75" customHeight="1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  <c r="AA839" s="72"/>
      <c r="AB839" s="72"/>
      <c r="AC839" s="72"/>
      <c r="AD839" s="72"/>
      <c r="AE839" s="72"/>
      <c r="AF839" s="72"/>
      <c r="AG839" s="72"/>
      <c r="AH839" s="72"/>
      <c r="AI839" s="72"/>
    </row>
    <row r="840" spans="1:35" ht="15.75" customHeight="1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  <c r="AA840" s="72"/>
      <c r="AB840" s="72"/>
      <c r="AC840" s="72"/>
      <c r="AD840" s="72"/>
      <c r="AE840" s="72"/>
      <c r="AF840" s="72"/>
      <c r="AG840" s="72"/>
      <c r="AH840" s="72"/>
      <c r="AI840" s="72"/>
    </row>
    <row r="841" spans="1:35" ht="15.75" customHeight="1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  <c r="AA841" s="72"/>
      <c r="AB841" s="72"/>
      <c r="AC841" s="72"/>
      <c r="AD841" s="72"/>
      <c r="AE841" s="72"/>
      <c r="AF841" s="72"/>
      <c r="AG841" s="72"/>
      <c r="AH841" s="72"/>
      <c r="AI841" s="72"/>
    </row>
    <row r="842" spans="1:35" ht="15.75" customHeight="1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  <c r="AA842" s="72"/>
      <c r="AB842" s="72"/>
      <c r="AC842" s="72"/>
      <c r="AD842" s="72"/>
      <c r="AE842" s="72"/>
      <c r="AF842" s="72"/>
      <c r="AG842" s="72"/>
      <c r="AH842" s="72"/>
      <c r="AI842" s="72"/>
    </row>
    <row r="843" spans="1:35" ht="15.75" customHeight="1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  <c r="AA843" s="72"/>
      <c r="AB843" s="72"/>
      <c r="AC843" s="72"/>
      <c r="AD843" s="72"/>
      <c r="AE843" s="72"/>
      <c r="AF843" s="72"/>
      <c r="AG843" s="72"/>
      <c r="AH843" s="72"/>
      <c r="AI843" s="72"/>
    </row>
    <row r="844" spans="1:35" ht="15.75" customHeight="1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  <c r="AA844" s="72"/>
      <c r="AB844" s="72"/>
      <c r="AC844" s="72"/>
      <c r="AD844" s="72"/>
      <c r="AE844" s="72"/>
      <c r="AF844" s="72"/>
      <c r="AG844" s="72"/>
      <c r="AH844" s="72"/>
      <c r="AI844" s="72"/>
    </row>
    <row r="845" spans="1:35" ht="15.75" customHeight="1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  <c r="AA845" s="72"/>
      <c r="AB845" s="72"/>
      <c r="AC845" s="72"/>
      <c r="AD845" s="72"/>
      <c r="AE845" s="72"/>
      <c r="AF845" s="72"/>
      <c r="AG845" s="72"/>
      <c r="AH845" s="72"/>
      <c r="AI845" s="72"/>
    </row>
    <row r="846" spans="1:35" ht="15.75" customHeight="1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  <c r="AA846" s="72"/>
      <c r="AB846" s="72"/>
      <c r="AC846" s="72"/>
      <c r="AD846" s="72"/>
      <c r="AE846" s="72"/>
      <c r="AF846" s="72"/>
      <c r="AG846" s="72"/>
      <c r="AH846" s="72"/>
      <c r="AI846" s="72"/>
    </row>
    <row r="847" spans="1:35" ht="15.75" customHeight="1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  <c r="AA847" s="72"/>
      <c r="AB847" s="72"/>
      <c r="AC847" s="72"/>
      <c r="AD847" s="72"/>
      <c r="AE847" s="72"/>
      <c r="AF847" s="72"/>
      <c r="AG847" s="72"/>
      <c r="AH847" s="72"/>
      <c r="AI847" s="72"/>
    </row>
    <row r="848" spans="1:35" ht="15.75" customHeight="1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  <c r="AA848" s="72"/>
      <c r="AB848" s="72"/>
      <c r="AC848" s="72"/>
      <c r="AD848" s="72"/>
      <c r="AE848" s="72"/>
      <c r="AF848" s="72"/>
      <c r="AG848" s="72"/>
      <c r="AH848" s="72"/>
      <c r="AI848" s="72"/>
    </row>
    <row r="849" spans="1:35" ht="15.75" customHeight="1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  <c r="AA849" s="72"/>
      <c r="AB849" s="72"/>
      <c r="AC849" s="72"/>
      <c r="AD849" s="72"/>
      <c r="AE849" s="72"/>
      <c r="AF849" s="72"/>
      <c r="AG849" s="72"/>
      <c r="AH849" s="72"/>
      <c r="AI849" s="72"/>
    </row>
    <row r="850" spans="1:35" ht="15.75" customHeight="1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  <c r="AA850" s="72"/>
      <c r="AB850" s="72"/>
      <c r="AC850" s="72"/>
      <c r="AD850" s="72"/>
      <c r="AE850" s="72"/>
      <c r="AF850" s="72"/>
      <c r="AG850" s="72"/>
      <c r="AH850" s="72"/>
      <c r="AI850" s="72"/>
    </row>
    <row r="851" spans="1:35" ht="15.75" customHeight="1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  <c r="AA851" s="72"/>
      <c r="AB851" s="72"/>
      <c r="AC851" s="72"/>
      <c r="AD851" s="72"/>
      <c r="AE851" s="72"/>
      <c r="AF851" s="72"/>
      <c r="AG851" s="72"/>
      <c r="AH851" s="72"/>
      <c r="AI851" s="72"/>
    </row>
    <row r="852" spans="1:35" ht="15.75" customHeight="1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  <c r="AA852" s="72"/>
      <c r="AB852" s="72"/>
      <c r="AC852" s="72"/>
      <c r="AD852" s="72"/>
      <c r="AE852" s="72"/>
      <c r="AF852" s="72"/>
      <c r="AG852" s="72"/>
      <c r="AH852" s="72"/>
      <c r="AI852" s="72"/>
    </row>
    <row r="853" spans="1:35" ht="15.75" customHeight="1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  <c r="AA853" s="72"/>
      <c r="AB853" s="72"/>
      <c r="AC853" s="72"/>
      <c r="AD853" s="72"/>
      <c r="AE853" s="72"/>
      <c r="AF853" s="72"/>
      <c r="AG853" s="72"/>
      <c r="AH853" s="72"/>
      <c r="AI853" s="72"/>
    </row>
    <row r="854" spans="1:35" ht="15.75" customHeight="1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  <c r="AA854" s="72"/>
      <c r="AB854" s="72"/>
      <c r="AC854" s="72"/>
      <c r="AD854" s="72"/>
      <c r="AE854" s="72"/>
      <c r="AF854" s="72"/>
      <c r="AG854" s="72"/>
      <c r="AH854" s="72"/>
      <c r="AI854" s="72"/>
    </row>
    <row r="855" spans="1:35" ht="15.75" customHeight="1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  <c r="AA855" s="72"/>
      <c r="AB855" s="72"/>
      <c r="AC855" s="72"/>
      <c r="AD855" s="72"/>
      <c r="AE855" s="72"/>
      <c r="AF855" s="72"/>
      <c r="AG855" s="72"/>
      <c r="AH855" s="72"/>
      <c r="AI855" s="72"/>
    </row>
    <row r="856" spans="1:35" ht="15.75" customHeight="1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  <c r="AA856" s="72"/>
      <c r="AB856" s="72"/>
      <c r="AC856" s="72"/>
      <c r="AD856" s="72"/>
      <c r="AE856" s="72"/>
      <c r="AF856" s="72"/>
      <c r="AG856" s="72"/>
      <c r="AH856" s="72"/>
      <c r="AI856" s="72"/>
    </row>
    <row r="857" spans="1:35" ht="15.75" customHeight="1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  <c r="AA857" s="72"/>
      <c r="AB857" s="72"/>
      <c r="AC857" s="72"/>
      <c r="AD857" s="72"/>
      <c r="AE857" s="72"/>
      <c r="AF857" s="72"/>
      <c r="AG857" s="72"/>
      <c r="AH857" s="72"/>
      <c r="AI857" s="72"/>
    </row>
    <row r="858" spans="1:35" ht="15.75" customHeight="1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  <c r="AA858" s="72"/>
      <c r="AB858" s="72"/>
      <c r="AC858" s="72"/>
      <c r="AD858" s="72"/>
      <c r="AE858" s="72"/>
      <c r="AF858" s="72"/>
      <c r="AG858" s="72"/>
      <c r="AH858" s="72"/>
      <c r="AI858" s="72"/>
    </row>
    <row r="859" spans="1:35" ht="15.75" customHeight="1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  <c r="AA859" s="72"/>
      <c r="AB859" s="72"/>
      <c r="AC859" s="72"/>
      <c r="AD859" s="72"/>
      <c r="AE859" s="72"/>
      <c r="AF859" s="72"/>
      <c r="AG859" s="72"/>
      <c r="AH859" s="72"/>
      <c r="AI859" s="72"/>
    </row>
    <row r="860" spans="1:35" ht="15.75" customHeight="1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  <c r="AA860" s="72"/>
      <c r="AB860" s="72"/>
      <c r="AC860" s="72"/>
      <c r="AD860" s="72"/>
      <c r="AE860" s="72"/>
      <c r="AF860" s="72"/>
      <c r="AG860" s="72"/>
      <c r="AH860" s="72"/>
      <c r="AI860" s="72"/>
    </row>
    <row r="861" spans="1:35" ht="15.75" customHeight="1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  <c r="AA861" s="72"/>
      <c r="AB861" s="72"/>
      <c r="AC861" s="72"/>
      <c r="AD861" s="72"/>
      <c r="AE861" s="72"/>
      <c r="AF861" s="72"/>
      <c r="AG861" s="72"/>
      <c r="AH861" s="72"/>
      <c r="AI861" s="72"/>
    </row>
    <row r="862" spans="1:35" ht="15.75" customHeight="1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  <c r="AA862" s="72"/>
      <c r="AB862" s="72"/>
      <c r="AC862" s="72"/>
      <c r="AD862" s="72"/>
      <c r="AE862" s="72"/>
      <c r="AF862" s="72"/>
      <c r="AG862" s="72"/>
      <c r="AH862" s="72"/>
      <c r="AI862" s="72"/>
    </row>
    <row r="863" spans="1:35" ht="15.75" customHeight="1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  <c r="AA863" s="72"/>
      <c r="AB863" s="72"/>
      <c r="AC863" s="72"/>
      <c r="AD863" s="72"/>
      <c r="AE863" s="72"/>
      <c r="AF863" s="72"/>
      <c r="AG863" s="72"/>
      <c r="AH863" s="72"/>
      <c r="AI863" s="72"/>
    </row>
    <row r="864" spans="1:35" ht="15.75" customHeight="1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  <c r="AA864" s="72"/>
      <c r="AB864" s="72"/>
      <c r="AC864" s="72"/>
      <c r="AD864" s="72"/>
      <c r="AE864" s="72"/>
      <c r="AF864" s="72"/>
      <c r="AG864" s="72"/>
      <c r="AH864" s="72"/>
      <c r="AI864" s="72"/>
    </row>
    <row r="865" spans="1:35" ht="15.75" customHeight="1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  <c r="AA865" s="72"/>
      <c r="AB865" s="72"/>
      <c r="AC865" s="72"/>
      <c r="AD865" s="72"/>
      <c r="AE865" s="72"/>
      <c r="AF865" s="72"/>
      <c r="AG865" s="72"/>
      <c r="AH865" s="72"/>
      <c r="AI865" s="72"/>
    </row>
    <row r="866" spans="1:35" ht="15.75" customHeight="1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  <c r="AA866" s="72"/>
      <c r="AB866" s="72"/>
      <c r="AC866" s="72"/>
      <c r="AD866" s="72"/>
      <c r="AE866" s="72"/>
      <c r="AF866" s="72"/>
      <c r="AG866" s="72"/>
      <c r="AH866" s="72"/>
      <c r="AI866" s="72"/>
    </row>
    <row r="867" spans="1:35" ht="15.75" customHeight="1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  <c r="AA867" s="72"/>
      <c r="AB867" s="72"/>
      <c r="AC867" s="72"/>
      <c r="AD867" s="72"/>
      <c r="AE867" s="72"/>
      <c r="AF867" s="72"/>
      <c r="AG867" s="72"/>
      <c r="AH867" s="72"/>
      <c r="AI867" s="72"/>
    </row>
    <row r="868" spans="1:35" ht="15.75" customHeight="1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  <c r="AA868" s="72"/>
      <c r="AB868" s="72"/>
      <c r="AC868" s="72"/>
      <c r="AD868" s="72"/>
      <c r="AE868" s="72"/>
      <c r="AF868" s="72"/>
      <c r="AG868" s="72"/>
      <c r="AH868" s="72"/>
      <c r="AI868" s="72"/>
    </row>
    <row r="869" spans="1:35" ht="15.75" customHeight="1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  <c r="AA869" s="72"/>
      <c r="AB869" s="72"/>
      <c r="AC869" s="72"/>
      <c r="AD869" s="72"/>
      <c r="AE869" s="72"/>
      <c r="AF869" s="72"/>
      <c r="AG869" s="72"/>
      <c r="AH869" s="72"/>
      <c r="AI869" s="72"/>
    </row>
    <row r="870" spans="1:35" ht="15.75" customHeight="1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  <c r="AA870" s="72"/>
      <c r="AB870" s="72"/>
      <c r="AC870" s="72"/>
      <c r="AD870" s="72"/>
      <c r="AE870" s="72"/>
      <c r="AF870" s="72"/>
      <c r="AG870" s="72"/>
      <c r="AH870" s="72"/>
      <c r="AI870" s="72"/>
    </row>
    <row r="871" spans="1:35" ht="15.75" customHeight="1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  <c r="AA871" s="72"/>
      <c r="AB871" s="72"/>
      <c r="AC871" s="72"/>
      <c r="AD871" s="72"/>
      <c r="AE871" s="72"/>
      <c r="AF871" s="72"/>
      <c r="AG871" s="72"/>
      <c r="AH871" s="72"/>
      <c r="AI871" s="72"/>
    </row>
    <row r="872" spans="1:35" ht="15.75" customHeight="1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  <c r="AA872" s="72"/>
      <c r="AB872" s="72"/>
      <c r="AC872" s="72"/>
      <c r="AD872" s="72"/>
      <c r="AE872" s="72"/>
      <c r="AF872" s="72"/>
      <c r="AG872" s="72"/>
      <c r="AH872" s="72"/>
      <c r="AI872" s="72"/>
    </row>
    <row r="873" spans="1:35" ht="15.75" customHeight="1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  <c r="AA873" s="72"/>
      <c r="AB873" s="72"/>
      <c r="AC873" s="72"/>
      <c r="AD873" s="72"/>
      <c r="AE873" s="72"/>
      <c r="AF873" s="72"/>
      <c r="AG873" s="72"/>
      <c r="AH873" s="72"/>
      <c r="AI873" s="72"/>
    </row>
    <row r="874" spans="1:35" ht="15.75" customHeight="1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  <c r="AA874" s="72"/>
      <c r="AB874" s="72"/>
      <c r="AC874" s="72"/>
      <c r="AD874" s="72"/>
      <c r="AE874" s="72"/>
      <c r="AF874" s="72"/>
      <c r="AG874" s="72"/>
      <c r="AH874" s="72"/>
      <c r="AI874" s="72"/>
    </row>
    <row r="875" spans="1:35" ht="15.75" customHeight="1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  <c r="AA875" s="72"/>
      <c r="AB875" s="72"/>
      <c r="AC875" s="72"/>
      <c r="AD875" s="72"/>
      <c r="AE875" s="72"/>
      <c r="AF875" s="72"/>
      <c r="AG875" s="72"/>
      <c r="AH875" s="72"/>
      <c r="AI875" s="72"/>
    </row>
    <row r="876" spans="1:35" ht="15.75" customHeight="1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  <c r="AA876" s="72"/>
      <c r="AB876" s="72"/>
      <c r="AC876" s="72"/>
      <c r="AD876" s="72"/>
      <c r="AE876" s="72"/>
      <c r="AF876" s="72"/>
      <c r="AG876" s="72"/>
      <c r="AH876" s="72"/>
      <c r="AI876" s="72"/>
    </row>
    <row r="877" spans="1:35" ht="15.75" customHeight="1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  <c r="AA877" s="72"/>
      <c r="AB877" s="72"/>
      <c r="AC877" s="72"/>
      <c r="AD877" s="72"/>
      <c r="AE877" s="72"/>
      <c r="AF877" s="72"/>
      <c r="AG877" s="72"/>
      <c r="AH877" s="72"/>
      <c r="AI877" s="72"/>
    </row>
    <row r="878" spans="1:35" ht="15.75" customHeight="1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  <c r="AA878" s="72"/>
      <c r="AB878" s="72"/>
      <c r="AC878" s="72"/>
      <c r="AD878" s="72"/>
      <c r="AE878" s="72"/>
      <c r="AF878" s="72"/>
      <c r="AG878" s="72"/>
      <c r="AH878" s="72"/>
      <c r="AI878" s="72"/>
    </row>
    <row r="879" spans="1:35" ht="15.75" customHeight="1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  <c r="AA879" s="72"/>
      <c r="AB879" s="72"/>
      <c r="AC879" s="72"/>
      <c r="AD879" s="72"/>
      <c r="AE879" s="72"/>
      <c r="AF879" s="72"/>
      <c r="AG879" s="72"/>
      <c r="AH879" s="72"/>
      <c r="AI879" s="72"/>
    </row>
    <row r="880" spans="1:35" ht="15.75" customHeight="1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  <c r="AA880" s="72"/>
      <c r="AB880" s="72"/>
      <c r="AC880" s="72"/>
      <c r="AD880" s="72"/>
      <c r="AE880" s="72"/>
      <c r="AF880" s="72"/>
      <c r="AG880" s="72"/>
      <c r="AH880" s="72"/>
      <c r="AI880" s="72"/>
    </row>
    <row r="881" spans="1:35" ht="15.75" customHeight="1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  <c r="AA881" s="72"/>
      <c r="AB881" s="72"/>
      <c r="AC881" s="72"/>
      <c r="AD881" s="72"/>
      <c r="AE881" s="72"/>
      <c r="AF881" s="72"/>
      <c r="AG881" s="72"/>
      <c r="AH881" s="72"/>
      <c r="AI881" s="72"/>
    </row>
    <row r="882" spans="1:35" ht="15.75" customHeight="1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  <c r="AA882" s="72"/>
      <c r="AB882" s="72"/>
      <c r="AC882" s="72"/>
      <c r="AD882" s="72"/>
      <c r="AE882" s="72"/>
      <c r="AF882" s="72"/>
      <c r="AG882" s="72"/>
      <c r="AH882" s="72"/>
      <c r="AI882" s="72"/>
    </row>
    <row r="883" spans="1:35" ht="15.75" customHeight="1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  <c r="AA883" s="72"/>
      <c r="AB883" s="72"/>
      <c r="AC883" s="72"/>
      <c r="AD883" s="72"/>
      <c r="AE883" s="72"/>
      <c r="AF883" s="72"/>
      <c r="AG883" s="72"/>
      <c r="AH883" s="72"/>
      <c r="AI883" s="72"/>
    </row>
    <row r="884" spans="1:35" ht="15.75" customHeight="1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  <c r="AA884" s="72"/>
      <c r="AB884" s="72"/>
      <c r="AC884" s="72"/>
      <c r="AD884" s="72"/>
      <c r="AE884" s="72"/>
      <c r="AF884" s="72"/>
      <c r="AG884" s="72"/>
      <c r="AH884" s="72"/>
      <c r="AI884" s="72"/>
    </row>
    <row r="885" spans="1:35" ht="15.75" customHeight="1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  <c r="AA885" s="72"/>
      <c r="AB885" s="72"/>
      <c r="AC885" s="72"/>
      <c r="AD885" s="72"/>
      <c r="AE885" s="72"/>
      <c r="AF885" s="72"/>
      <c r="AG885" s="72"/>
      <c r="AH885" s="72"/>
      <c r="AI885" s="72"/>
    </row>
    <row r="886" spans="1:35" ht="15.75" customHeight="1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  <c r="AA886" s="72"/>
      <c r="AB886" s="72"/>
      <c r="AC886" s="72"/>
      <c r="AD886" s="72"/>
      <c r="AE886" s="72"/>
      <c r="AF886" s="72"/>
      <c r="AG886" s="72"/>
      <c r="AH886" s="72"/>
      <c r="AI886" s="72"/>
    </row>
    <row r="887" spans="1:35" ht="15.75" customHeight="1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  <c r="AA887" s="72"/>
      <c r="AB887" s="72"/>
      <c r="AC887" s="72"/>
      <c r="AD887" s="72"/>
      <c r="AE887" s="72"/>
      <c r="AF887" s="72"/>
      <c r="AG887" s="72"/>
      <c r="AH887" s="72"/>
      <c r="AI887" s="72"/>
    </row>
    <row r="888" spans="1:35" ht="15.75" customHeight="1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  <c r="AA888" s="72"/>
      <c r="AB888" s="72"/>
      <c r="AC888" s="72"/>
      <c r="AD888" s="72"/>
      <c r="AE888" s="72"/>
      <c r="AF888" s="72"/>
      <c r="AG888" s="72"/>
      <c r="AH888" s="72"/>
      <c r="AI888" s="72"/>
    </row>
    <row r="889" spans="1:35" ht="15.75" customHeight="1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  <c r="AA889" s="72"/>
      <c r="AB889" s="72"/>
      <c r="AC889" s="72"/>
      <c r="AD889" s="72"/>
      <c r="AE889" s="72"/>
      <c r="AF889" s="72"/>
      <c r="AG889" s="72"/>
      <c r="AH889" s="72"/>
      <c r="AI889" s="72"/>
    </row>
    <row r="890" spans="1:35" ht="15.75" customHeight="1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  <c r="AA890" s="72"/>
      <c r="AB890" s="72"/>
      <c r="AC890" s="72"/>
      <c r="AD890" s="72"/>
      <c r="AE890" s="72"/>
      <c r="AF890" s="72"/>
      <c r="AG890" s="72"/>
      <c r="AH890" s="72"/>
      <c r="AI890" s="72"/>
    </row>
    <row r="891" spans="1:35" ht="15.75" customHeight="1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  <c r="AA891" s="72"/>
      <c r="AB891" s="72"/>
      <c r="AC891" s="72"/>
      <c r="AD891" s="72"/>
      <c r="AE891" s="72"/>
      <c r="AF891" s="72"/>
      <c r="AG891" s="72"/>
      <c r="AH891" s="72"/>
      <c r="AI891" s="72"/>
    </row>
    <row r="892" spans="1:35" ht="15.75" customHeight="1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  <c r="AA892" s="72"/>
      <c r="AB892" s="72"/>
      <c r="AC892" s="72"/>
      <c r="AD892" s="72"/>
      <c r="AE892" s="72"/>
      <c r="AF892" s="72"/>
      <c r="AG892" s="72"/>
      <c r="AH892" s="72"/>
      <c r="AI892" s="72"/>
    </row>
    <row r="893" spans="1:35" ht="15.75" customHeight="1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  <c r="AA893" s="72"/>
      <c r="AB893" s="72"/>
      <c r="AC893" s="72"/>
      <c r="AD893" s="72"/>
      <c r="AE893" s="72"/>
      <c r="AF893" s="72"/>
      <c r="AG893" s="72"/>
      <c r="AH893" s="72"/>
      <c r="AI893" s="72"/>
    </row>
    <row r="894" spans="1:35" ht="15.75" customHeight="1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  <c r="AA894" s="72"/>
      <c r="AB894" s="72"/>
      <c r="AC894" s="72"/>
      <c r="AD894" s="72"/>
      <c r="AE894" s="72"/>
      <c r="AF894" s="72"/>
      <c r="AG894" s="72"/>
      <c r="AH894" s="72"/>
      <c r="AI894" s="72"/>
    </row>
    <row r="895" spans="1:35" ht="15.75" customHeight="1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  <c r="AA895" s="72"/>
      <c r="AB895" s="72"/>
      <c r="AC895" s="72"/>
      <c r="AD895" s="72"/>
      <c r="AE895" s="72"/>
      <c r="AF895" s="72"/>
      <c r="AG895" s="72"/>
      <c r="AH895" s="72"/>
      <c r="AI895" s="72"/>
    </row>
    <row r="896" spans="1:35" ht="15.75" customHeight="1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  <c r="AA896" s="72"/>
      <c r="AB896" s="72"/>
      <c r="AC896" s="72"/>
      <c r="AD896" s="72"/>
      <c r="AE896" s="72"/>
      <c r="AF896" s="72"/>
      <c r="AG896" s="72"/>
      <c r="AH896" s="72"/>
      <c r="AI896" s="72"/>
    </row>
    <row r="897" spans="1:35" ht="15.75" customHeight="1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  <c r="AA897" s="72"/>
      <c r="AB897" s="72"/>
      <c r="AC897" s="72"/>
      <c r="AD897" s="72"/>
      <c r="AE897" s="72"/>
      <c r="AF897" s="72"/>
      <c r="AG897" s="72"/>
      <c r="AH897" s="72"/>
      <c r="AI897" s="72"/>
    </row>
    <row r="898" spans="1:35" ht="15.75" customHeight="1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  <c r="AA898" s="72"/>
      <c r="AB898" s="72"/>
      <c r="AC898" s="72"/>
      <c r="AD898" s="72"/>
      <c r="AE898" s="72"/>
      <c r="AF898" s="72"/>
      <c r="AG898" s="72"/>
      <c r="AH898" s="72"/>
      <c r="AI898" s="72"/>
    </row>
    <row r="899" spans="1:35" ht="15.75" customHeight="1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  <c r="AA899" s="72"/>
      <c r="AB899" s="72"/>
      <c r="AC899" s="72"/>
      <c r="AD899" s="72"/>
      <c r="AE899" s="72"/>
      <c r="AF899" s="72"/>
      <c r="AG899" s="72"/>
      <c r="AH899" s="72"/>
      <c r="AI899" s="72"/>
    </row>
    <row r="900" spans="1:35" ht="15.75" customHeight="1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  <c r="AA900" s="72"/>
      <c r="AB900" s="72"/>
      <c r="AC900" s="72"/>
      <c r="AD900" s="72"/>
      <c r="AE900" s="72"/>
      <c r="AF900" s="72"/>
      <c r="AG900" s="72"/>
      <c r="AH900" s="72"/>
      <c r="AI900" s="72"/>
    </row>
    <row r="901" spans="1:35" ht="15.75" customHeight="1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  <c r="AA901" s="72"/>
      <c r="AB901" s="72"/>
      <c r="AC901" s="72"/>
      <c r="AD901" s="72"/>
      <c r="AE901" s="72"/>
      <c r="AF901" s="72"/>
      <c r="AG901" s="72"/>
      <c r="AH901" s="72"/>
      <c r="AI901" s="72"/>
    </row>
    <row r="902" spans="1:35" ht="15.75" customHeight="1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  <c r="AA902" s="72"/>
      <c r="AB902" s="72"/>
      <c r="AC902" s="72"/>
      <c r="AD902" s="72"/>
      <c r="AE902" s="72"/>
      <c r="AF902" s="72"/>
      <c r="AG902" s="72"/>
      <c r="AH902" s="72"/>
      <c r="AI902" s="72"/>
    </row>
    <row r="903" spans="1:35" ht="15.75" customHeight="1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  <c r="AA903" s="72"/>
      <c r="AB903" s="72"/>
      <c r="AC903" s="72"/>
      <c r="AD903" s="72"/>
      <c r="AE903" s="72"/>
      <c r="AF903" s="72"/>
      <c r="AG903" s="72"/>
      <c r="AH903" s="72"/>
      <c r="AI903" s="72"/>
    </row>
    <row r="904" spans="1:35" ht="15.75" customHeight="1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  <c r="AA904" s="72"/>
      <c r="AB904" s="72"/>
      <c r="AC904" s="72"/>
      <c r="AD904" s="72"/>
      <c r="AE904" s="72"/>
      <c r="AF904" s="72"/>
      <c r="AG904" s="72"/>
      <c r="AH904" s="72"/>
      <c r="AI904" s="72"/>
    </row>
    <row r="905" spans="1:35" ht="15.75" customHeight="1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  <c r="AA905" s="72"/>
      <c r="AB905" s="72"/>
      <c r="AC905" s="72"/>
      <c r="AD905" s="72"/>
      <c r="AE905" s="72"/>
      <c r="AF905" s="72"/>
      <c r="AG905" s="72"/>
      <c r="AH905" s="72"/>
      <c r="AI905" s="72"/>
    </row>
    <row r="906" spans="1:35" ht="15.75" customHeight="1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  <c r="AA906" s="72"/>
      <c r="AB906" s="72"/>
      <c r="AC906" s="72"/>
      <c r="AD906" s="72"/>
      <c r="AE906" s="72"/>
      <c r="AF906" s="72"/>
      <c r="AG906" s="72"/>
      <c r="AH906" s="72"/>
      <c r="AI906" s="72"/>
    </row>
    <row r="907" spans="1:35" ht="15.75" customHeight="1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  <c r="AA907" s="72"/>
      <c r="AB907" s="72"/>
      <c r="AC907" s="72"/>
      <c r="AD907" s="72"/>
      <c r="AE907" s="72"/>
      <c r="AF907" s="72"/>
      <c r="AG907" s="72"/>
      <c r="AH907" s="72"/>
      <c r="AI907" s="72"/>
    </row>
    <row r="908" spans="1:35" ht="15.75" customHeight="1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  <c r="AA908" s="72"/>
      <c r="AB908" s="72"/>
      <c r="AC908" s="72"/>
      <c r="AD908" s="72"/>
      <c r="AE908" s="72"/>
      <c r="AF908" s="72"/>
      <c r="AG908" s="72"/>
      <c r="AH908" s="72"/>
      <c r="AI908" s="72"/>
    </row>
    <row r="909" spans="1:35" ht="15.75" customHeight="1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  <c r="AA909" s="72"/>
      <c r="AB909" s="72"/>
      <c r="AC909" s="72"/>
      <c r="AD909" s="72"/>
      <c r="AE909" s="72"/>
      <c r="AF909" s="72"/>
      <c r="AG909" s="72"/>
      <c r="AH909" s="72"/>
      <c r="AI909" s="72"/>
    </row>
    <row r="910" spans="1:35" ht="15.75" customHeight="1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  <c r="AA910" s="72"/>
      <c r="AB910" s="72"/>
      <c r="AC910" s="72"/>
      <c r="AD910" s="72"/>
      <c r="AE910" s="72"/>
      <c r="AF910" s="72"/>
      <c r="AG910" s="72"/>
      <c r="AH910" s="72"/>
      <c r="AI910" s="72"/>
    </row>
    <row r="911" spans="1:35" ht="15.75" customHeight="1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  <c r="AA911" s="72"/>
      <c r="AB911" s="72"/>
      <c r="AC911" s="72"/>
      <c r="AD911" s="72"/>
      <c r="AE911" s="72"/>
      <c r="AF911" s="72"/>
      <c r="AG911" s="72"/>
      <c r="AH911" s="72"/>
      <c r="AI911" s="72"/>
    </row>
    <row r="912" spans="1:35" ht="15.75" customHeight="1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  <c r="AA912" s="72"/>
      <c r="AB912" s="72"/>
      <c r="AC912" s="72"/>
      <c r="AD912" s="72"/>
      <c r="AE912" s="72"/>
      <c r="AF912" s="72"/>
      <c r="AG912" s="72"/>
      <c r="AH912" s="72"/>
      <c r="AI912" s="72"/>
    </row>
    <row r="913" spans="1:35" ht="15.75" customHeight="1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  <c r="AA913" s="72"/>
      <c r="AB913" s="72"/>
      <c r="AC913" s="72"/>
      <c r="AD913" s="72"/>
      <c r="AE913" s="72"/>
      <c r="AF913" s="72"/>
      <c r="AG913" s="72"/>
      <c r="AH913" s="72"/>
      <c r="AI913" s="72"/>
    </row>
    <row r="914" spans="1:35" ht="15.75" customHeight="1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  <c r="AA914" s="72"/>
      <c r="AB914" s="72"/>
      <c r="AC914" s="72"/>
      <c r="AD914" s="72"/>
      <c r="AE914" s="72"/>
      <c r="AF914" s="72"/>
      <c r="AG914" s="72"/>
      <c r="AH914" s="72"/>
      <c r="AI914" s="72"/>
    </row>
    <row r="915" spans="1:35" ht="15.75" customHeight="1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  <c r="AA915" s="72"/>
      <c r="AB915" s="72"/>
      <c r="AC915" s="72"/>
      <c r="AD915" s="72"/>
      <c r="AE915" s="72"/>
      <c r="AF915" s="72"/>
      <c r="AG915" s="72"/>
      <c r="AH915" s="72"/>
      <c r="AI915" s="72"/>
    </row>
    <row r="916" spans="1:35" ht="15.75" customHeight="1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  <c r="AA916" s="72"/>
      <c r="AB916" s="72"/>
      <c r="AC916" s="72"/>
      <c r="AD916" s="72"/>
      <c r="AE916" s="72"/>
      <c r="AF916" s="72"/>
      <c r="AG916" s="72"/>
      <c r="AH916" s="72"/>
      <c r="AI916" s="72"/>
    </row>
    <row r="917" spans="1:35" ht="15.75" customHeight="1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  <c r="AA917" s="72"/>
      <c r="AB917" s="72"/>
      <c r="AC917" s="72"/>
      <c r="AD917" s="72"/>
      <c r="AE917" s="72"/>
      <c r="AF917" s="72"/>
      <c r="AG917" s="72"/>
      <c r="AH917" s="72"/>
      <c r="AI917" s="72"/>
    </row>
    <row r="918" spans="1:35" ht="15.75" customHeight="1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  <c r="AA918" s="72"/>
      <c r="AB918" s="72"/>
      <c r="AC918" s="72"/>
      <c r="AD918" s="72"/>
      <c r="AE918" s="72"/>
      <c r="AF918" s="72"/>
      <c r="AG918" s="72"/>
      <c r="AH918" s="72"/>
      <c r="AI918" s="72"/>
    </row>
    <row r="919" spans="1:35" ht="15.75" customHeight="1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  <c r="AA919" s="72"/>
      <c r="AB919" s="72"/>
      <c r="AC919" s="72"/>
      <c r="AD919" s="72"/>
      <c r="AE919" s="72"/>
      <c r="AF919" s="72"/>
      <c r="AG919" s="72"/>
      <c r="AH919" s="72"/>
      <c r="AI919" s="72"/>
    </row>
    <row r="920" spans="1:35" ht="15.75" customHeight="1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  <c r="AA920" s="72"/>
      <c r="AB920" s="72"/>
      <c r="AC920" s="72"/>
      <c r="AD920" s="72"/>
      <c r="AE920" s="72"/>
      <c r="AF920" s="72"/>
      <c r="AG920" s="72"/>
      <c r="AH920" s="72"/>
      <c r="AI920" s="72"/>
    </row>
    <row r="921" spans="1:35" ht="15.75" customHeight="1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  <c r="AA921" s="72"/>
      <c r="AB921" s="72"/>
      <c r="AC921" s="72"/>
      <c r="AD921" s="72"/>
      <c r="AE921" s="72"/>
      <c r="AF921" s="72"/>
      <c r="AG921" s="72"/>
      <c r="AH921" s="72"/>
      <c r="AI921" s="72"/>
    </row>
    <row r="922" spans="1:35" ht="15.75" customHeight="1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  <c r="AA922" s="72"/>
      <c r="AB922" s="72"/>
      <c r="AC922" s="72"/>
      <c r="AD922" s="72"/>
      <c r="AE922" s="72"/>
      <c r="AF922" s="72"/>
      <c r="AG922" s="72"/>
      <c r="AH922" s="72"/>
      <c r="AI922" s="72"/>
    </row>
    <row r="923" spans="1:35" ht="15.75" customHeight="1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  <c r="AA923" s="72"/>
      <c r="AB923" s="72"/>
      <c r="AC923" s="72"/>
      <c r="AD923" s="72"/>
      <c r="AE923" s="72"/>
      <c r="AF923" s="72"/>
      <c r="AG923" s="72"/>
      <c r="AH923" s="72"/>
      <c r="AI923" s="72"/>
    </row>
    <row r="924" spans="1:35" ht="15.75" customHeight="1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  <c r="AA924" s="72"/>
      <c r="AB924" s="72"/>
      <c r="AC924" s="72"/>
      <c r="AD924" s="72"/>
      <c r="AE924" s="72"/>
      <c r="AF924" s="72"/>
      <c r="AG924" s="72"/>
      <c r="AH924" s="72"/>
      <c r="AI924" s="72"/>
    </row>
    <row r="925" spans="1:35" ht="15.75" customHeight="1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  <c r="AA925" s="72"/>
      <c r="AB925" s="72"/>
      <c r="AC925" s="72"/>
      <c r="AD925" s="72"/>
      <c r="AE925" s="72"/>
      <c r="AF925" s="72"/>
      <c r="AG925" s="72"/>
      <c r="AH925" s="72"/>
      <c r="AI925" s="72"/>
    </row>
    <row r="926" spans="1:35" ht="15.75" customHeight="1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  <c r="AA926" s="72"/>
      <c r="AB926" s="72"/>
      <c r="AC926" s="72"/>
      <c r="AD926" s="72"/>
      <c r="AE926" s="72"/>
      <c r="AF926" s="72"/>
      <c r="AG926" s="72"/>
      <c r="AH926" s="72"/>
      <c r="AI926" s="72"/>
    </row>
    <row r="927" spans="1:35" ht="15.75" customHeight="1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  <c r="AA927" s="72"/>
      <c r="AB927" s="72"/>
      <c r="AC927" s="72"/>
      <c r="AD927" s="72"/>
      <c r="AE927" s="72"/>
      <c r="AF927" s="72"/>
      <c r="AG927" s="72"/>
      <c r="AH927" s="72"/>
      <c r="AI927" s="72"/>
    </row>
    <row r="928" spans="1:35" ht="15.75" customHeight="1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  <c r="AA928" s="72"/>
      <c r="AB928" s="72"/>
      <c r="AC928" s="72"/>
      <c r="AD928" s="72"/>
      <c r="AE928" s="72"/>
      <c r="AF928" s="72"/>
      <c r="AG928" s="72"/>
      <c r="AH928" s="72"/>
      <c r="AI928" s="72"/>
    </row>
    <row r="929" spans="1:35" ht="15.75" customHeight="1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  <c r="AA929" s="72"/>
      <c r="AB929" s="72"/>
      <c r="AC929" s="72"/>
      <c r="AD929" s="72"/>
      <c r="AE929" s="72"/>
      <c r="AF929" s="72"/>
      <c r="AG929" s="72"/>
      <c r="AH929" s="72"/>
      <c r="AI929" s="72"/>
    </row>
    <row r="930" spans="1:35" ht="15.75" customHeight="1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  <c r="AA930" s="72"/>
      <c r="AB930" s="72"/>
      <c r="AC930" s="72"/>
      <c r="AD930" s="72"/>
      <c r="AE930" s="72"/>
      <c r="AF930" s="72"/>
      <c r="AG930" s="72"/>
      <c r="AH930" s="72"/>
      <c r="AI930" s="72"/>
    </row>
    <row r="931" spans="1:35" ht="15.75" customHeight="1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  <c r="AA931" s="72"/>
      <c r="AB931" s="72"/>
      <c r="AC931" s="72"/>
      <c r="AD931" s="72"/>
      <c r="AE931" s="72"/>
      <c r="AF931" s="72"/>
      <c r="AG931" s="72"/>
      <c r="AH931" s="72"/>
      <c r="AI931" s="72"/>
    </row>
    <row r="932" spans="1:35" ht="15.75" customHeight="1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  <c r="AA932" s="72"/>
      <c r="AB932" s="72"/>
      <c r="AC932" s="72"/>
      <c r="AD932" s="72"/>
      <c r="AE932" s="72"/>
      <c r="AF932" s="72"/>
      <c r="AG932" s="72"/>
      <c r="AH932" s="72"/>
      <c r="AI932" s="72"/>
    </row>
    <row r="933" spans="1:35" ht="15.75" customHeight="1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  <c r="AA933" s="72"/>
      <c r="AB933" s="72"/>
      <c r="AC933" s="72"/>
      <c r="AD933" s="72"/>
      <c r="AE933" s="72"/>
      <c r="AF933" s="72"/>
      <c r="AG933" s="72"/>
      <c r="AH933" s="72"/>
      <c r="AI933" s="72"/>
    </row>
    <row r="934" spans="1:35" ht="15.75" customHeight="1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  <c r="AA934" s="72"/>
      <c r="AB934" s="72"/>
      <c r="AC934" s="72"/>
      <c r="AD934" s="72"/>
      <c r="AE934" s="72"/>
      <c r="AF934" s="72"/>
      <c r="AG934" s="72"/>
      <c r="AH934" s="72"/>
      <c r="AI934" s="72"/>
    </row>
    <row r="935" spans="1:35" ht="15.75" customHeight="1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  <c r="AA935" s="72"/>
      <c r="AB935" s="72"/>
      <c r="AC935" s="72"/>
      <c r="AD935" s="72"/>
      <c r="AE935" s="72"/>
      <c r="AF935" s="72"/>
      <c r="AG935" s="72"/>
      <c r="AH935" s="72"/>
      <c r="AI935" s="72"/>
    </row>
    <row r="936" spans="1:35" ht="15.75" customHeight="1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  <c r="AA936" s="72"/>
      <c r="AB936" s="72"/>
      <c r="AC936" s="72"/>
      <c r="AD936" s="72"/>
      <c r="AE936" s="72"/>
      <c r="AF936" s="72"/>
      <c r="AG936" s="72"/>
      <c r="AH936" s="72"/>
      <c r="AI936" s="72"/>
    </row>
    <row r="937" spans="1:35" ht="15.75" customHeight="1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  <c r="AA937" s="72"/>
      <c r="AB937" s="72"/>
      <c r="AC937" s="72"/>
      <c r="AD937" s="72"/>
      <c r="AE937" s="72"/>
      <c r="AF937" s="72"/>
      <c r="AG937" s="72"/>
      <c r="AH937" s="72"/>
      <c r="AI937" s="72"/>
    </row>
    <row r="938" spans="1:35" ht="15.75" customHeight="1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  <c r="AA938" s="72"/>
      <c r="AB938" s="72"/>
      <c r="AC938" s="72"/>
      <c r="AD938" s="72"/>
      <c r="AE938" s="72"/>
      <c r="AF938" s="72"/>
      <c r="AG938" s="72"/>
      <c r="AH938" s="72"/>
      <c r="AI938" s="72"/>
    </row>
    <row r="939" spans="1:35" ht="15.75" customHeight="1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  <c r="AA939" s="72"/>
      <c r="AB939" s="72"/>
      <c r="AC939" s="72"/>
      <c r="AD939" s="72"/>
      <c r="AE939" s="72"/>
      <c r="AF939" s="72"/>
      <c r="AG939" s="72"/>
      <c r="AH939" s="72"/>
      <c r="AI939" s="72"/>
    </row>
    <row r="940" spans="1:35" ht="15.75" customHeight="1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  <c r="AA940" s="72"/>
      <c r="AB940" s="72"/>
      <c r="AC940" s="72"/>
      <c r="AD940" s="72"/>
      <c r="AE940" s="72"/>
      <c r="AF940" s="72"/>
      <c r="AG940" s="72"/>
      <c r="AH940" s="72"/>
      <c r="AI940" s="72"/>
    </row>
    <row r="941" spans="1:35" ht="15.75" customHeight="1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  <c r="AA941" s="72"/>
      <c r="AB941" s="72"/>
      <c r="AC941" s="72"/>
      <c r="AD941" s="72"/>
      <c r="AE941" s="72"/>
      <c r="AF941" s="72"/>
      <c r="AG941" s="72"/>
      <c r="AH941" s="72"/>
      <c r="AI941" s="72"/>
    </row>
    <row r="942" spans="1:35" ht="15.75" customHeight="1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  <c r="AA942" s="72"/>
      <c r="AB942" s="72"/>
      <c r="AC942" s="72"/>
      <c r="AD942" s="72"/>
      <c r="AE942" s="72"/>
      <c r="AF942" s="72"/>
      <c r="AG942" s="72"/>
      <c r="AH942" s="72"/>
      <c r="AI942" s="72"/>
    </row>
    <row r="943" spans="1:35" ht="15.75" customHeight="1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  <c r="AA943" s="72"/>
      <c r="AB943" s="72"/>
      <c r="AC943" s="72"/>
      <c r="AD943" s="72"/>
      <c r="AE943" s="72"/>
      <c r="AF943" s="72"/>
      <c r="AG943" s="72"/>
      <c r="AH943" s="72"/>
      <c r="AI943" s="72"/>
    </row>
    <row r="944" spans="1:35" ht="15.75" customHeight="1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  <c r="AA944" s="72"/>
      <c r="AB944" s="72"/>
      <c r="AC944" s="72"/>
      <c r="AD944" s="72"/>
      <c r="AE944" s="72"/>
      <c r="AF944" s="72"/>
      <c r="AG944" s="72"/>
      <c r="AH944" s="72"/>
      <c r="AI944" s="72"/>
    </row>
    <row r="945" spans="1:35" ht="15.75" customHeight="1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  <c r="AA945" s="72"/>
      <c r="AB945" s="72"/>
      <c r="AC945" s="72"/>
      <c r="AD945" s="72"/>
      <c r="AE945" s="72"/>
      <c r="AF945" s="72"/>
      <c r="AG945" s="72"/>
      <c r="AH945" s="72"/>
      <c r="AI945" s="72"/>
    </row>
    <row r="946" spans="1:35" ht="15.75" customHeight="1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  <c r="AA946" s="72"/>
      <c r="AB946" s="72"/>
      <c r="AC946" s="72"/>
      <c r="AD946" s="72"/>
      <c r="AE946" s="72"/>
      <c r="AF946" s="72"/>
      <c r="AG946" s="72"/>
      <c r="AH946" s="72"/>
      <c r="AI946" s="72"/>
    </row>
    <row r="947" spans="1:35" ht="15.75" customHeight="1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  <c r="AA947" s="72"/>
      <c r="AB947" s="72"/>
      <c r="AC947" s="72"/>
      <c r="AD947" s="72"/>
      <c r="AE947" s="72"/>
      <c r="AF947" s="72"/>
      <c r="AG947" s="72"/>
      <c r="AH947" s="72"/>
      <c r="AI947" s="72"/>
    </row>
    <row r="948" spans="1:35" ht="15.75" customHeight="1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  <c r="AA948" s="72"/>
      <c r="AB948" s="72"/>
      <c r="AC948" s="72"/>
      <c r="AD948" s="72"/>
      <c r="AE948" s="72"/>
      <c r="AF948" s="72"/>
      <c r="AG948" s="72"/>
      <c r="AH948" s="72"/>
      <c r="AI948" s="72"/>
    </row>
    <row r="949" spans="1:35" ht="15.75" customHeight="1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  <c r="AA949" s="72"/>
      <c r="AB949" s="72"/>
      <c r="AC949" s="72"/>
      <c r="AD949" s="72"/>
      <c r="AE949" s="72"/>
      <c r="AF949" s="72"/>
      <c r="AG949" s="72"/>
      <c r="AH949" s="72"/>
      <c r="AI949" s="72"/>
    </row>
    <row r="950" spans="1:35" ht="15.75" customHeight="1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  <c r="AA950" s="72"/>
      <c r="AB950" s="72"/>
      <c r="AC950" s="72"/>
      <c r="AD950" s="72"/>
      <c r="AE950" s="72"/>
      <c r="AF950" s="72"/>
      <c r="AG950" s="72"/>
      <c r="AH950" s="72"/>
      <c r="AI950" s="72"/>
    </row>
    <row r="951" spans="1:35" ht="15.75" customHeight="1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  <c r="AA951" s="72"/>
      <c r="AB951" s="72"/>
      <c r="AC951" s="72"/>
      <c r="AD951" s="72"/>
      <c r="AE951" s="72"/>
      <c r="AF951" s="72"/>
      <c r="AG951" s="72"/>
      <c r="AH951" s="72"/>
      <c r="AI951" s="72"/>
    </row>
    <row r="952" spans="1:35" ht="15.75" customHeight="1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  <c r="AA952" s="72"/>
      <c r="AB952" s="72"/>
      <c r="AC952" s="72"/>
      <c r="AD952" s="72"/>
      <c r="AE952" s="72"/>
      <c r="AF952" s="72"/>
      <c r="AG952" s="72"/>
      <c r="AH952" s="72"/>
      <c r="AI952" s="72"/>
    </row>
    <row r="953" spans="1:35" ht="15.75" customHeight="1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  <c r="AA953" s="72"/>
      <c r="AB953" s="72"/>
      <c r="AC953" s="72"/>
      <c r="AD953" s="72"/>
      <c r="AE953" s="72"/>
      <c r="AF953" s="72"/>
      <c r="AG953" s="72"/>
      <c r="AH953" s="72"/>
      <c r="AI953" s="72"/>
    </row>
    <row r="954" spans="1:35" ht="15.75" customHeight="1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  <c r="AA954" s="72"/>
      <c r="AB954" s="72"/>
      <c r="AC954" s="72"/>
      <c r="AD954" s="72"/>
      <c r="AE954" s="72"/>
      <c r="AF954" s="72"/>
      <c r="AG954" s="72"/>
      <c r="AH954" s="72"/>
      <c r="AI954" s="72"/>
    </row>
    <row r="955" spans="1:35" ht="15.75" customHeight="1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  <c r="AA955" s="72"/>
      <c r="AB955" s="72"/>
      <c r="AC955" s="72"/>
      <c r="AD955" s="72"/>
      <c r="AE955" s="72"/>
      <c r="AF955" s="72"/>
      <c r="AG955" s="72"/>
      <c r="AH955" s="72"/>
      <c r="AI955" s="72"/>
    </row>
    <row r="956" spans="1:35" ht="15.75" customHeight="1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  <c r="AA956" s="72"/>
      <c r="AB956" s="72"/>
      <c r="AC956" s="72"/>
      <c r="AD956" s="72"/>
      <c r="AE956" s="72"/>
      <c r="AF956" s="72"/>
      <c r="AG956" s="72"/>
      <c r="AH956" s="72"/>
      <c r="AI956" s="72"/>
    </row>
    <row r="957" spans="1:35" ht="15.75" customHeight="1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  <c r="AA957" s="72"/>
      <c r="AB957" s="72"/>
      <c r="AC957" s="72"/>
      <c r="AD957" s="72"/>
      <c r="AE957" s="72"/>
      <c r="AF957" s="72"/>
      <c r="AG957" s="72"/>
      <c r="AH957" s="72"/>
      <c r="AI957" s="72"/>
    </row>
    <row r="958" spans="1:35" ht="15.75" customHeight="1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  <c r="AA958" s="72"/>
      <c r="AB958" s="72"/>
      <c r="AC958" s="72"/>
      <c r="AD958" s="72"/>
      <c r="AE958" s="72"/>
      <c r="AF958" s="72"/>
      <c r="AG958" s="72"/>
      <c r="AH958" s="72"/>
      <c r="AI958" s="72"/>
    </row>
    <row r="959" spans="1:35" ht="15.75" customHeight="1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  <c r="AA959" s="72"/>
      <c r="AB959" s="72"/>
      <c r="AC959" s="72"/>
      <c r="AD959" s="72"/>
      <c r="AE959" s="72"/>
      <c r="AF959" s="72"/>
      <c r="AG959" s="72"/>
      <c r="AH959" s="72"/>
      <c r="AI959" s="72"/>
    </row>
    <row r="960" spans="1:35" ht="15.75" customHeight="1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  <c r="AA960" s="72"/>
      <c r="AB960" s="72"/>
      <c r="AC960" s="72"/>
      <c r="AD960" s="72"/>
      <c r="AE960" s="72"/>
      <c r="AF960" s="72"/>
      <c r="AG960" s="72"/>
      <c r="AH960" s="72"/>
      <c r="AI960" s="72"/>
    </row>
    <row r="961" spans="1:35" ht="15.75" customHeight="1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  <c r="AA961" s="72"/>
      <c r="AB961" s="72"/>
      <c r="AC961" s="72"/>
      <c r="AD961" s="72"/>
      <c r="AE961" s="72"/>
      <c r="AF961" s="72"/>
      <c r="AG961" s="72"/>
      <c r="AH961" s="72"/>
      <c r="AI961" s="72"/>
    </row>
    <row r="962" spans="1:35" ht="15.75" customHeight="1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  <c r="AA962" s="72"/>
      <c r="AB962" s="72"/>
      <c r="AC962" s="72"/>
      <c r="AD962" s="72"/>
      <c r="AE962" s="72"/>
      <c r="AF962" s="72"/>
      <c r="AG962" s="72"/>
      <c r="AH962" s="72"/>
      <c r="AI962" s="72"/>
    </row>
    <row r="963" spans="1:35" ht="15.75" customHeight="1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  <c r="AA963" s="72"/>
      <c r="AB963" s="72"/>
      <c r="AC963" s="72"/>
      <c r="AD963" s="72"/>
      <c r="AE963" s="72"/>
      <c r="AF963" s="72"/>
      <c r="AG963" s="72"/>
      <c r="AH963" s="72"/>
      <c r="AI963" s="72"/>
    </row>
    <row r="964" spans="1:35" ht="15.75" customHeight="1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  <c r="AA964" s="72"/>
      <c r="AB964" s="72"/>
      <c r="AC964" s="72"/>
      <c r="AD964" s="72"/>
      <c r="AE964" s="72"/>
      <c r="AF964" s="72"/>
      <c r="AG964" s="72"/>
      <c r="AH964" s="72"/>
      <c r="AI964" s="72"/>
    </row>
    <row r="965" spans="1:35" ht="15.75" customHeight="1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  <c r="AA965" s="72"/>
      <c r="AB965" s="72"/>
      <c r="AC965" s="72"/>
      <c r="AD965" s="72"/>
      <c r="AE965" s="72"/>
      <c r="AF965" s="72"/>
      <c r="AG965" s="72"/>
      <c r="AH965" s="72"/>
      <c r="AI965" s="72"/>
    </row>
    <row r="966" spans="1:35" ht="15.75" customHeight="1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  <c r="AA966" s="72"/>
      <c r="AB966" s="72"/>
      <c r="AC966" s="72"/>
      <c r="AD966" s="72"/>
      <c r="AE966" s="72"/>
      <c r="AF966" s="72"/>
      <c r="AG966" s="72"/>
      <c r="AH966" s="72"/>
      <c r="AI966" s="72"/>
    </row>
    <row r="967" spans="1:35" ht="15.75" customHeight="1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  <c r="AA967" s="72"/>
      <c r="AB967" s="72"/>
      <c r="AC967" s="72"/>
      <c r="AD967" s="72"/>
      <c r="AE967" s="72"/>
      <c r="AF967" s="72"/>
      <c r="AG967" s="72"/>
      <c r="AH967" s="72"/>
      <c r="AI967" s="72"/>
    </row>
    <row r="968" spans="1:35" ht="15.75" customHeight="1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  <c r="AA968" s="72"/>
      <c r="AB968" s="72"/>
      <c r="AC968" s="72"/>
      <c r="AD968" s="72"/>
      <c r="AE968" s="72"/>
      <c r="AF968" s="72"/>
      <c r="AG968" s="72"/>
      <c r="AH968" s="72"/>
      <c r="AI968" s="72"/>
    </row>
    <row r="969" spans="1:35" ht="15.75" customHeight="1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  <c r="AA969" s="72"/>
      <c r="AB969" s="72"/>
      <c r="AC969" s="72"/>
      <c r="AD969" s="72"/>
      <c r="AE969" s="72"/>
      <c r="AF969" s="72"/>
      <c r="AG969" s="72"/>
      <c r="AH969" s="72"/>
      <c r="AI969" s="72"/>
    </row>
    <row r="970" spans="1:35" ht="15.75" customHeight="1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  <c r="AA970" s="72"/>
      <c r="AB970" s="72"/>
      <c r="AC970" s="72"/>
      <c r="AD970" s="72"/>
      <c r="AE970" s="72"/>
      <c r="AF970" s="72"/>
      <c r="AG970" s="72"/>
      <c r="AH970" s="72"/>
      <c r="AI970" s="72"/>
    </row>
    <row r="971" spans="1:35" ht="15.75" customHeight="1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  <c r="AA971" s="72"/>
      <c r="AB971" s="72"/>
      <c r="AC971" s="72"/>
      <c r="AD971" s="72"/>
      <c r="AE971" s="72"/>
      <c r="AF971" s="72"/>
      <c r="AG971" s="72"/>
      <c r="AH971" s="72"/>
      <c r="AI971" s="72"/>
    </row>
    <row r="972" spans="1:35" ht="15.75" customHeight="1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  <c r="AA972" s="72"/>
      <c r="AB972" s="72"/>
      <c r="AC972" s="72"/>
      <c r="AD972" s="72"/>
      <c r="AE972" s="72"/>
      <c r="AF972" s="72"/>
      <c r="AG972" s="72"/>
      <c r="AH972" s="72"/>
      <c r="AI972" s="72"/>
    </row>
    <row r="973" spans="1:35" ht="15.75" customHeight="1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  <c r="AA973" s="72"/>
      <c r="AB973" s="72"/>
      <c r="AC973" s="72"/>
      <c r="AD973" s="72"/>
      <c r="AE973" s="72"/>
      <c r="AF973" s="72"/>
      <c r="AG973" s="72"/>
      <c r="AH973" s="72"/>
      <c r="AI973" s="72"/>
    </row>
    <row r="974" spans="1:35" ht="15.75" customHeight="1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  <c r="AA974" s="72"/>
      <c r="AB974" s="72"/>
      <c r="AC974" s="72"/>
      <c r="AD974" s="72"/>
      <c r="AE974" s="72"/>
      <c r="AF974" s="72"/>
      <c r="AG974" s="72"/>
      <c r="AH974" s="72"/>
      <c r="AI974" s="72"/>
    </row>
    <row r="975" spans="1:35" ht="15.75" customHeight="1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  <c r="AA975" s="72"/>
      <c r="AB975" s="72"/>
      <c r="AC975" s="72"/>
      <c r="AD975" s="72"/>
      <c r="AE975" s="72"/>
      <c r="AF975" s="72"/>
      <c r="AG975" s="72"/>
      <c r="AH975" s="72"/>
      <c r="AI975" s="72"/>
    </row>
    <row r="976" spans="1:35" ht="15.75" customHeight="1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  <c r="AA976" s="72"/>
      <c r="AB976" s="72"/>
      <c r="AC976" s="72"/>
      <c r="AD976" s="72"/>
      <c r="AE976" s="72"/>
      <c r="AF976" s="72"/>
      <c r="AG976" s="72"/>
      <c r="AH976" s="72"/>
      <c r="AI976" s="72"/>
    </row>
    <row r="977" spans="1:35" ht="15.75" customHeight="1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  <c r="AA977" s="72"/>
      <c r="AB977" s="72"/>
      <c r="AC977" s="72"/>
      <c r="AD977" s="72"/>
      <c r="AE977" s="72"/>
      <c r="AF977" s="72"/>
      <c r="AG977" s="72"/>
      <c r="AH977" s="72"/>
      <c r="AI977" s="72"/>
    </row>
    <row r="978" spans="1:35" ht="15.75" customHeight="1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  <c r="AA978" s="72"/>
      <c r="AB978" s="72"/>
      <c r="AC978" s="72"/>
      <c r="AD978" s="72"/>
      <c r="AE978" s="72"/>
      <c r="AF978" s="72"/>
      <c r="AG978" s="72"/>
      <c r="AH978" s="72"/>
      <c r="AI978" s="72"/>
    </row>
    <row r="979" spans="1:35" ht="15.75" customHeight="1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  <c r="AA979" s="72"/>
      <c r="AB979" s="72"/>
      <c r="AC979" s="72"/>
      <c r="AD979" s="72"/>
      <c r="AE979" s="72"/>
      <c r="AF979" s="72"/>
      <c r="AG979" s="72"/>
      <c r="AH979" s="72"/>
      <c r="AI979" s="72"/>
    </row>
    <row r="980" spans="1:35" ht="15.75" customHeight="1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  <c r="AA980" s="72"/>
      <c r="AB980" s="72"/>
      <c r="AC980" s="72"/>
      <c r="AD980" s="72"/>
      <c r="AE980" s="72"/>
      <c r="AF980" s="72"/>
      <c r="AG980" s="72"/>
      <c r="AH980" s="72"/>
      <c r="AI980" s="72"/>
    </row>
    <row r="981" spans="1:35" ht="15.75" customHeight="1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  <c r="AA981" s="72"/>
      <c r="AB981" s="72"/>
      <c r="AC981" s="72"/>
      <c r="AD981" s="72"/>
      <c r="AE981" s="72"/>
      <c r="AF981" s="72"/>
      <c r="AG981" s="72"/>
      <c r="AH981" s="72"/>
      <c r="AI981" s="72"/>
    </row>
    <row r="982" spans="1:35" ht="15.75" customHeight="1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  <c r="AA982" s="72"/>
      <c r="AB982" s="72"/>
      <c r="AC982" s="72"/>
      <c r="AD982" s="72"/>
      <c r="AE982" s="72"/>
      <c r="AF982" s="72"/>
      <c r="AG982" s="72"/>
      <c r="AH982" s="72"/>
      <c r="AI982" s="72"/>
    </row>
    <row r="983" spans="1:35" ht="15.75" customHeight="1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  <c r="AA983" s="72"/>
      <c r="AB983" s="72"/>
      <c r="AC983" s="72"/>
      <c r="AD983" s="72"/>
      <c r="AE983" s="72"/>
      <c r="AF983" s="72"/>
      <c r="AG983" s="72"/>
      <c r="AH983" s="72"/>
      <c r="AI983" s="72"/>
    </row>
    <row r="984" spans="1:35" ht="15.75" customHeight="1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  <c r="AA984" s="72"/>
      <c r="AB984" s="72"/>
      <c r="AC984" s="72"/>
      <c r="AD984" s="72"/>
      <c r="AE984" s="72"/>
      <c r="AF984" s="72"/>
      <c r="AG984" s="72"/>
      <c r="AH984" s="72"/>
      <c r="AI984" s="72"/>
    </row>
    <row r="985" spans="1:35" ht="15.75" customHeight="1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  <c r="AA985" s="72"/>
      <c r="AB985" s="72"/>
      <c r="AC985" s="72"/>
      <c r="AD985" s="72"/>
      <c r="AE985" s="72"/>
      <c r="AF985" s="72"/>
      <c r="AG985" s="72"/>
      <c r="AH985" s="72"/>
      <c r="AI985" s="72"/>
    </row>
    <row r="986" spans="1:35" ht="15.75" customHeight="1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  <c r="AA986" s="72"/>
      <c r="AB986" s="72"/>
      <c r="AC986" s="72"/>
      <c r="AD986" s="72"/>
      <c r="AE986" s="72"/>
      <c r="AF986" s="72"/>
      <c r="AG986" s="72"/>
      <c r="AH986" s="72"/>
      <c r="AI986" s="72"/>
    </row>
    <row r="987" spans="1:35" ht="15.75" customHeight="1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  <c r="AA987" s="72"/>
      <c r="AB987" s="72"/>
      <c r="AC987" s="72"/>
      <c r="AD987" s="72"/>
      <c r="AE987" s="72"/>
      <c r="AF987" s="72"/>
      <c r="AG987" s="72"/>
      <c r="AH987" s="72"/>
      <c r="AI987" s="72"/>
    </row>
    <row r="988" spans="1:35" ht="15.75" customHeight="1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  <c r="AA988" s="72"/>
      <c r="AB988" s="72"/>
      <c r="AC988" s="72"/>
      <c r="AD988" s="72"/>
      <c r="AE988" s="72"/>
      <c r="AF988" s="72"/>
      <c r="AG988" s="72"/>
      <c r="AH988" s="72"/>
      <c r="AI988" s="72"/>
    </row>
    <row r="989" spans="1:35" ht="15.75" customHeight="1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  <c r="AA989" s="72"/>
      <c r="AB989" s="72"/>
      <c r="AC989" s="72"/>
      <c r="AD989" s="72"/>
      <c r="AE989" s="72"/>
      <c r="AF989" s="72"/>
      <c r="AG989" s="72"/>
      <c r="AH989" s="72"/>
      <c r="AI989" s="72"/>
    </row>
    <row r="990" spans="1:35" ht="15.75" customHeight="1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  <c r="AA990" s="72"/>
      <c r="AB990" s="72"/>
      <c r="AC990" s="72"/>
      <c r="AD990" s="72"/>
      <c r="AE990" s="72"/>
      <c r="AF990" s="72"/>
      <c r="AG990" s="72"/>
      <c r="AH990" s="72"/>
      <c r="AI990" s="72"/>
    </row>
    <row r="991" spans="1:35" ht="15.75" customHeight="1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  <c r="AA991" s="72"/>
      <c r="AB991" s="72"/>
      <c r="AC991" s="72"/>
      <c r="AD991" s="72"/>
      <c r="AE991" s="72"/>
      <c r="AF991" s="72"/>
      <c r="AG991" s="72"/>
      <c r="AH991" s="72"/>
      <c r="AI991" s="72"/>
    </row>
    <row r="992" spans="1:35" ht="15.75" customHeight="1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  <c r="AA992" s="72"/>
      <c r="AB992" s="72"/>
      <c r="AC992" s="72"/>
      <c r="AD992" s="72"/>
      <c r="AE992" s="72"/>
      <c r="AF992" s="72"/>
      <c r="AG992" s="72"/>
      <c r="AH992" s="72"/>
      <c r="AI992" s="72"/>
    </row>
    <row r="993" spans="1:35" ht="15.75" customHeight="1">
      <c r="A993" s="72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  <c r="AA993" s="72"/>
      <c r="AB993" s="72"/>
      <c r="AC993" s="72"/>
      <c r="AD993" s="72"/>
      <c r="AE993" s="72"/>
      <c r="AF993" s="72"/>
      <c r="AG993" s="72"/>
      <c r="AH993" s="72"/>
      <c r="AI993" s="72"/>
    </row>
    <row r="994" spans="1:35" ht="15.75" customHeight="1">
      <c r="A994" s="72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  <c r="AA994" s="72"/>
      <c r="AB994" s="72"/>
      <c r="AC994" s="72"/>
      <c r="AD994" s="72"/>
      <c r="AE994" s="72"/>
      <c r="AF994" s="72"/>
      <c r="AG994" s="72"/>
      <c r="AH994" s="72"/>
      <c r="AI994" s="72"/>
    </row>
    <row r="995" spans="1:35" ht="15.75" customHeight="1">
      <c r="A995" s="72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  <c r="AA995" s="72"/>
      <c r="AB995" s="72"/>
      <c r="AC995" s="72"/>
      <c r="AD995" s="72"/>
      <c r="AE995" s="72"/>
      <c r="AF995" s="72"/>
      <c r="AG995" s="72"/>
      <c r="AH995" s="72"/>
      <c r="AI995" s="72"/>
    </row>
    <row r="996" spans="1:35" ht="15.75" customHeight="1">
      <c r="A996" s="72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  <c r="AA996" s="72"/>
      <c r="AB996" s="72"/>
      <c r="AC996" s="72"/>
      <c r="AD996" s="72"/>
      <c r="AE996" s="72"/>
      <c r="AF996" s="72"/>
      <c r="AG996" s="72"/>
      <c r="AH996" s="72"/>
      <c r="AI996" s="72"/>
    </row>
    <row r="997" spans="1:35" ht="15.75" customHeight="1">
      <c r="A997" s="72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  <c r="AA997" s="72"/>
      <c r="AB997" s="72"/>
      <c r="AC997" s="72"/>
      <c r="AD997" s="72"/>
      <c r="AE997" s="72"/>
      <c r="AF997" s="72"/>
      <c r="AG997" s="72"/>
      <c r="AH997" s="72"/>
      <c r="AI997" s="72"/>
    </row>
    <row r="998" spans="1:35" ht="15.75" customHeight="1">
      <c r="A998" s="72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  <c r="AA998" s="72"/>
      <c r="AB998" s="72"/>
      <c r="AC998" s="72"/>
      <c r="AD998" s="72"/>
      <c r="AE998" s="72"/>
      <c r="AF998" s="72"/>
      <c r="AG998" s="72"/>
      <c r="AH998" s="72"/>
      <c r="AI998" s="72"/>
    </row>
    <row r="999" spans="1:35" ht="15.75" customHeight="1">
      <c r="A999" s="72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  <c r="AA999" s="72"/>
      <c r="AB999" s="72"/>
      <c r="AC999" s="72"/>
      <c r="AD999" s="72"/>
      <c r="AE999" s="72"/>
      <c r="AF999" s="72"/>
      <c r="AG999" s="72"/>
      <c r="AH999" s="72"/>
      <c r="AI999" s="72"/>
    </row>
    <row r="1000" spans="1:35" ht="15.75" customHeight="1">
      <c r="A1000" s="72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  <c r="AA1000" s="72"/>
      <c r="AB1000" s="72"/>
      <c r="AC1000" s="72"/>
      <c r="AD1000" s="72"/>
      <c r="AE1000" s="72"/>
      <c r="AF1000" s="72"/>
      <c r="AG1000" s="72"/>
      <c r="AH1000" s="72"/>
      <c r="AI1000" s="72"/>
    </row>
  </sheetData>
  <mergeCells count="17">
    <mergeCell ref="L2:M2"/>
    <mergeCell ref="O4:O8"/>
    <mergeCell ref="L5:M5"/>
    <mergeCell ref="Y10:Z10"/>
    <mergeCell ref="Y11:Z11"/>
    <mergeCell ref="Y12:Z12"/>
    <mergeCell ref="Y13:Z13"/>
    <mergeCell ref="Y34:Z34"/>
    <mergeCell ref="Y35:Z35"/>
    <mergeCell ref="O36:O40"/>
    <mergeCell ref="O10:O14"/>
    <mergeCell ref="O16:O20"/>
    <mergeCell ref="L18:M18"/>
    <mergeCell ref="O24:O28"/>
    <mergeCell ref="O30:O34"/>
    <mergeCell ref="Y32:Z32"/>
    <mergeCell ref="Y33:Z33"/>
  </mergeCells>
  <conditionalFormatting sqref="A2:E187">
    <cfRule type="expression" dxfId="7" priority="1">
      <formula>MOD(ROW(),11)=1</formula>
    </cfRule>
  </conditionalFormatting>
  <conditionalFormatting sqref="P4:T20">
    <cfRule type="expression" dxfId="6" priority="2">
      <formula>MOD(ROW(),2)=0</formula>
    </cfRule>
  </conditionalFormatting>
  <conditionalFormatting sqref="F2:F187">
    <cfRule type="expression" dxfId="5" priority="3">
      <formula>MOD(ROW(),11)=1</formula>
    </cfRule>
  </conditionalFormatting>
  <conditionalFormatting sqref="P24:T40">
    <cfRule type="expression" dxfId="4" priority="4">
      <formula>MOD(ROW(),2)=0</formula>
    </cfRule>
  </conditionalFormatting>
  <pageMargins left="0.7" right="0.7" top="0.75" bottom="0.75" header="0" footer="0"/>
  <pageSetup fitToHeight="0" orientation="landscape"/>
  <headerFooter>
    <oddHeader>&amp;LPoles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D965"/>
  </sheetPr>
  <dimension ref="A1:Z1000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6.25" customWidth="1"/>
    <col min="3" max="3" width="24.5" customWidth="1"/>
    <col min="4" max="4" width="8" customWidth="1"/>
    <col min="5" max="5" width="8" hidden="1" customWidth="1"/>
    <col min="6" max="6" width="2.125" hidden="1" customWidth="1"/>
    <col min="7" max="7" width="4.25" customWidth="1"/>
    <col min="8" max="8" width="4.625" customWidth="1"/>
    <col min="9" max="9" width="1.375" hidden="1" customWidth="1"/>
    <col min="10" max="10" width="2.875" hidden="1" customWidth="1"/>
    <col min="11" max="11" width="6.5" customWidth="1"/>
    <col min="12" max="12" width="3.875" hidden="1" customWidth="1"/>
  </cols>
  <sheetData>
    <row r="1" spans="1:26" ht="21" customHeight="1">
      <c r="A1" s="89" t="s">
        <v>113</v>
      </c>
      <c r="B1" s="89" t="s">
        <v>41</v>
      </c>
      <c r="C1" s="89" t="s">
        <v>42</v>
      </c>
      <c r="D1" s="352" t="s">
        <v>131</v>
      </c>
      <c r="E1" s="192"/>
      <c r="F1" s="193" t="s">
        <v>133</v>
      </c>
      <c r="G1" s="88"/>
      <c r="H1" s="353"/>
      <c r="I1" s="72"/>
      <c r="J1" s="72"/>
      <c r="K1" s="291" t="s">
        <v>175</v>
      </c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15.75" customHeight="1">
      <c r="A2" s="80">
        <f t="array" ref="A2">IFERROR(IF(D2="","",INDEX(Poles!$A:$H,MATCH('Open Poles'!$E2,Poles!$H:$H,0),1)),"")</f>
        <v>2</v>
      </c>
      <c r="B2" s="196" t="str">
        <f t="array" ref="B2">IFERROR(IF(D2="","",INDEX(Poles!$A:$H,MATCH('Open Poles'!$E2,Poles!$H:$H,0),2)),"")</f>
        <v>tessa bucher</v>
      </c>
      <c r="C2" s="196" t="str">
        <f t="array" ref="C2">IFERROR(IF(D2="","",INDEX(Poles!$A:$H,MATCH('Open Poles'!E2,Poles!$H:$H,0),3)),"")</f>
        <v>rebel</v>
      </c>
      <c r="D2" s="82">
        <f>IFERROR(IF(AND(SMALL(Poles!H:H,L2)&gt;1000,SMALL(Poles!H:H,L2)&lt;3000),"nt",IF(SMALL(Poles!H:H,L2)&gt;3000,"",SMALL(Poles!H:H,L2))),"")</f>
        <v>23.376000020000003</v>
      </c>
      <c r="E2" s="292">
        <f>IF(D2="nt",IFERROR(SMALL(Poles!H:H,L2),""),IF(D2&gt;3000,"",IFERROR(SMALL(Poles!H:H,L2),"")))</f>
        <v>23.376000020000003</v>
      </c>
      <c r="F2" s="199" t="str">
        <f t="shared" ref="F2:F51" si="0">IFERROR(VLOOKUP(D2,$I$3:$J$5,2,TRUE),"")</f>
        <v>1D</v>
      </c>
      <c r="G2" s="200" t="str">
        <f t="shared" ref="G2:G251" si="1">IFERROR(VLOOKUP(D2,$I$3:$J$5,2,FALSE),"")</f>
        <v>1D</v>
      </c>
      <c r="H2" s="354" t="str">
        <f>IFERROR(VLOOKUP(D2,Poles!$S$4:$V$20,4,FALSE),"")</f>
        <v>1st</v>
      </c>
      <c r="I2" s="72"/>
      <c r="J2" s="72"/>
      <c r="K2" s="80"/>
      <c r="L2" s="80">
        <v>1</v>
      </c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 spans="1:26" ht="15.75" customHeight="1">
      <c r="A3" s="80">
        <f t="array" ref="A3">IFERROR(IF(D3="","",INDEX(Poles!$A:$H,MATCH('Open Poles'!$E3,Poles!$H:$H,0),1)),"")</f>
        <v>5</v>
      </c>
      <c r="B3" s="196" t="str">
        <f t="array" ref="B3">IFERROR(IF(D3="","",INDEX(Poles!$A:$H,MATCH('Open Poles'!$E3,Poles!$H:$H,0),2)),"")</f>
        <v>sadie deruyter (Y)</v>
      </c>
      <c r="C3" s="196" t="str">
        <f t="array" ref="C3">IFERROR(IF(D3="","",INDEX(Poles!$A:$H,MATCH('Open Poles'!E3,Poles!$H:$H,0),3)),"")</f>
        <v>dutch</v>
      </c>
      <c r="D3" s="82">
        <f>IFERROR(IF(AND(SMALL(Poles!H:H,L3)&gt;1000,SMALL(Poles!H:H,L3)&lt;3000),"nt",IF(SMALL(Poles!H:H,L3)&gt;3000,"",SMALL(Poles!H:H,L3))),"")</f>
        <v>24.009000050000001</v>
      </c>
      <c r="E3" s="292">
        <f>IF(D3="nt",IFERROR(SMALL(Poles!H:H,L3),""),IF(D3&gt;3000,"",IFERROR(SMALL(Poles!H:H,L3),"")))</f>
        <v>24.009000050000001</v>
      </c>
      <c r="F3" s="199" t="str">
        <f t="shared" si="0"/>
        <v>1D</v>
      </c>
      <c r="G3" s="200" t="str">
        <f t="shared" si="1"/>
        <v/>
      </c>
      <c r="H3" s="354" t="str">
        <f>IFERROR(VLOOKUP(D3,Poles!$S$4:$V$20,4,FALSE),"")</f>
        <v/>
      </c>
      <c r="I3" s="82">
        <f>Poles!S4</f>
        <v>23.376000020000003</v>
      </c>
      <c r="J3" s="80" t="s">
        <v>134</v>
      </c>
      <c r="K3" s="80"/>
      <c r="L3" s="80">
        <v>2</v>
      </c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5.75" customHeight="1">
      <c r="A4" s="80">
        <f t="array" ref="A4">IFERROR(IF(D4="","",INDEX(Poles!$A:$H,MATCH('Open Poles'!$E4,Poles!$H:$H,0),1)),"")</f>
        <v>11</v>
      </c>
      <c r="B4" s="196" t="str">
        <f t="array" ref="B4">IFERROR(IF(D4="","",INDEX(Poles!$A:$H,MATCH('Open Poles'!$E4,Poles!$H:$H,0),2)),"")</f>
        <v>Melissa Rosendahl</v>
      </c>
      <c r="C4" s="196" t="str">
        <f t="array" ref="C4">IFERROR(IF(D4="","",INDEX(Poles!$A:$H,MATCH('Open Poles'!E4,Poles!$H:$H,0),3)),"")</f>
        <v>LeRoy</v>
      </c>
      <c r="D4" s="82">
        <f>IFERROR(IF(AND(SMALL(Poles!H:H,L4)&gt;1000,SMALL(Poles!H:H,L4)&lt;3000),"nt",IF(SMALL(Poles!H:H,L4)&gt;3000,"",SMALL(Poles!H:H,L4))),"")</f>
        <v>24.267000119999999</v>
      </c>
      <c r="E4" s="292">
        <f>IF(D4="nt",IFERROR(SMALL(Poles!H:H,L4),""),IF(D4&gt;3000,"",IFERROR(SMALL(Poles!H:H,L4),"")))</f>
        <v>24.267000119999999</v>
      </c>
      <c r="F4" s="199" t="str">
        <f t="shared" si="0"/>
        <v>1D</v>
      </c>
      <c r="G4" s="200" t="str">
        <f t="shared" si="1"/>
        <v/>
      </c>
      <c r="H4" s="354" t="str">
        <f>IFERROR(VLOOKUP(D4,Poles!$S$4:$V$20,4,FALSE),"")</f>
        <v/>
      </c>
      <c r="I4" s="82">
        <f>Poles!S10</f>
        <v>26.081000069999998</v>
      </c>
      <c r="J4" s="80" t="s">
        <v>135</v>
      </c>
      <c r="K4" s="80"/>
      <c r="L4" s="80">
        <v>3</v>
      </c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15.75" customHeight="1">
      <c r="A5" s="80">
        <f t="array" ref="A5">IFERROR(IF(D5="","",INDEX(Poles!$A:$H,MATCH('Open Poles'!$E5,Poles!$H:$H,0),1)),"")</f>
        <v>7</v>
      </c>
      <c r="B5" s="196" t="str">
        <f t="array" ref="B5">IFERROR(IF(D5="","",INDEX(Poles!$A:$H,MATCH('Open Poles'!$E5,Poles!$H:$H,0),2)),"")</f>
        <v>megan rosendahl</v>
      </c>
      <c r="C5" s="196" t="str">
        <f t="array" ref="C5">IFERROR(IF(D5="","",INDEX(Poles!$A:$H,MATCH('Open Poles'!E5,Poles!$H:$H,0),3)),"")</f>
        <v>ozzie</v>
      </c>
      <c r="D5" s="82">
        <f>IFERROR(IF(AND(SMALL(Poles!H:H,L5)&gt;1000,SMALL(Poles!H:H,L5)&lt;3000),"nt",IF(SMALL(Poles!H:H,L5)&gt;3000,"",SMALL(Poles!H:H,L5))),"")</f>
        <v>26.081000069999998</v>
      </c>
      <c r="E5" s="292">
        <f>IF(D5="nt",IFERROR(SMALL(Poles!H:H,L5),""),IF(D5&gt;3000,"",IFERROR(SMALL(Poles!H:H,L5),"")))</f>
        <v>26.081000069999998</v>
      </c>
      <c r="F5" s="199" t="str">
        <f t="shared" si="0"/>
        <v>2D</v>
      </c>
      <c r="G5" s="200" t="str">
        <f t="shared" si="1"/>
        <v>2D</v>
      </c>
      <c r="H5" s="354" t="str">
        <f>IFERROR(VLOOKUP(D5,Poles!$S$4:$V$20,4,FALSE),"")</f>
        <v>1st</v>
      </c>
      <c r="I5" s="82">
        <f>Poles!S16</f>
        <v>27.407000029999999</v>
      </c>
      <c r="J5" s="80" t="s">
        <v>136</v>
      </c>
      <c r="K5" s="80"/>
      <c r="L5" s="80">
        <v>4</v>
      </c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 spans="1:26" ht="15.75" customHeight="1">
      <c r="A6" s="80">
        <f t="array" ref="A6">IFERROR(IF(D6="","",INDEX(Poles!$A:$H,MATCH('Open Poles'!$E6,Poles!$H:$H,0),1)),"")</f>
        <v>3</v>
      </c>
      <c r="B6" s="196" t="str">
        <f t="array" ref="B6">IFERROR(IF(D6="","",INDEX(Poles!$A:$H,MATCH('Open Poles'!$E6,Poles!$H:$H,0),2)),"")</f>
        <v>diane bucher</v>
      </c>
      <c r="C6" s="196" t="str">
        <f t="array" ref="C6">IFERROR(IF(D6="","",INDEX(Poles!$A:$H,MATCH('Open Poles'!E6,Poles!$H:$H,0),3)),"")</f>
        <v>Downtowns Dream</v>
      </c>
      <c r="D6" s="82">
        <f>IFERROR(IF(AND(SMALL(Poles!H:H,L6)&gt;1000,SMALL(Poles!H:H,L6)&lt;3000),"nt",IF(SMALL(Poles!H:H,L6)&gt;3000,"",SMALL(Poles!H:H,L6))),"")</f>
        <v>27.407000029999999</v>
      </c>
      <c r="E6" s="292">
        <f>IF(D6="nt",IFERROR(SMALL(Poles!H:H,L6),""),IF(D6&gt;3000,"",IFERROR(SMALL(Poles!H:H,L6),"")))</f>
        <v>27.407000029999999</v>
      </c>
      <c r="F6" s="199" t="str">
        <f t="shared" si="0"/>
        <v>3D</v>
      </c>
      <c r="G6" s="200" t="str">
        <f t="shared" si="1"/>
        <v>3D</v>
      </c>
      <c r="H6" s="354" t="str">
        <f>IFERROR(VLOOKUP(D6,Poles!$S$4:$V$20,4,FALSE),"")</f>
        <v>1st</v>
      </c>
      <c r="I6" s="72"/>
      <c r="J6" s="72"/>
      <c r="K6" s="80"/>
      <c r="L6" s="80">
        <v>5</v>
      </c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 spans="1:26" ht="15.75" customHeight="1">
      <c r="A7" s="80">
        <f t="array" ref="A7">IFERROR(IF(D7="","",INDEX(Poles!$A:$H,MATCH('Open Poles'!$E7,Poles!$H:$H,0),1)),"")</f>
        <v>6</v>
      </c>
      <c r="B7" s="196" t="str">
        <f t="array" ref="B7">IFERROR(IF(D7="","",INDEX(Poles!$A:$H,MATCH('Open Poles'!$E7,Poles!$H:$H,0),2)),"")</f>
        <v>Jacey Ilse</v>
      </c>
      <c r="C7" s="196" t="str">
        <f t="array" ref="C7">IFERROR(IF(D7="","",INDEX(Poles!$A:$H,MATCH('Open Poles'!E7,Poles!$H:$H,0),3)),"")</f>
        <v>zanalyst babe</v>
      </c>
      <c r="D7" s="82">
        <f>IFERROR(IF(AND(SMALL(Poles!H:H,L7)&gt;1000,SMALL(Poles!H:H,L7)&lt;3000),"nt",IF(SMALL(Poles!H:H,L7)&gt;3000,"",SMALL(Poles!H:H,L7))),"")</f>
        <v>28.263000060000003</v>
      </c>
      <c r="E7" s="292">
        <f>IF(D7="nt",IFERROR(SMALL(Poles!H:H,L7),""),IF(D7&gt;3000,"",IFERROR(SMALL(Poles!H:H,L7),"")))</f>
        <v>28.263000060000003</v>
      </c>
      <c r="F7" s="199" t="str">
        <f t="shared" si="0"/>
        <v>3D</v>
      </c>
      <c r="G7" s="200" t="str">
        <f t="shared" si="1"/>
        <v/>
      </c>
      <c r="H7" s="354" t="str">
        <f>IFERROR(VLOOKUP(D7,Poles!$S$4:$V$20,4,FALSE),"")</f>
        <v/>
      </c>
      <c r="I7" s="72"/>
      <c r="J7" s="72"/>
      <c r="K7" s="80"/>
      <c r="L7" s="80">
        <v>6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 spans="1:26" ht="15.75" customHeight="1">
      <c r="A8" s="80">
        <f t="array" ref="A8">IFERROR(IF(D8="","",INDEX(Poles!$A:$H,MATCH('Open Poles'!$E8,Poles!$H:$H,0),1)),"")</f>
        <v>4</v>
      </c>
      <c r="B8" s="196" t="str">
        <f t="array" ref="B8">IFERROR(IF(D8="","",INDEX(Poles!$A:$H,MATCH('Open Poles'!$E8,Poles!$H:$H,0),2)),"")</f>
        <v>addi melby</v>
      </c>
      <c r="C8" s="196" t="str">
        <f t="array" ref="C8">IFERROR(IF(D8="","",INDEX(Poles!$A:$H,MATCH('Open Poles'!E8,Poles!$H:$H,0),3)),"")</f>
        <v>jj</v>
      </c>
      <c r="D8" s="82" t="str">
        <f>IFERROR(IF(AND(SMALL(Poles!H:H,L8)&gt;1000,SMALL(Poles!H:H,L8)&lt;3000),"nt",IF(SMALL(Poles!H:H,L8)&gt;3000,"",SMALL(Poles!H:H,L8))),"")</f>
        <v>nt</v>
      </c>
      <c r="E8" s="292">
        <f>IF(D8="nt",IFERROR(SMALL(Poles!H:H,L8),""),IF(D8&gt;3000,"",IFERROR(SMALL(Poles!H:H,L8),"")))</f>
        <v>1000.00000004</v>
      </c>
      <c r="F8" s="199" t="str">
        <f t="shared" si="0"/>
        <v/>
      </c>
      <c r="G8" s="200" t="str">
        <f t="shared" si="1"/>
        <v/>
      </c>
      <c r="H8" s="354" t="str">
        <f>IFERROR(VLOOKUP(D8,Poles!$S$4:$V$20,4,FALSE),"")</f>
        <v/>
      </c>
      <c r="I8" s="72"/>
      <c r="J8" s="72"/>
      <c r="K8" s="80"/>
      <c r="L8" s="80">
        <v>7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 spans="1:26" ht="15.75" customHeight="1">
      <c r="A9" s="80" t="str">
        <f t="array" ref="A9">IFERROR(IF(D9="","",INDEX(Poles!$A:$H,MATCH('Open Poles'!$E9,Poles!$H:$H,0),1)),"")</f>
        <v/>
      </c>
      <c r="B9" s="196" t="str">
        <f t="array" ref="B9">IFERROR(IF(D9="","",INDEX(Poles!$A:$H,MATCH('Open Poles'!$E9,Poles!$H:$H,0),2)),"")</f>
        <v/>
      </c>
      <c r="C9" s="196" t="str">
        <f t="array" ref="C9">IFERROR(IF(D9="","",INDEX(Poles!$A:$H,MATCH('Open Poles'!E9,Poles!$H:$H,0),3)),"")</f>
        <v/>
      </c>
      <c r="D9" s="82" t="str">
        <f>IFERROR(IF(AND(SMALL(Poles!H:H,L9)&gt;1000,SMALL(Poles!H:H,L9)&lt;3000),"nt",IF(SMALL(Poles!H:H,L9)&gt;3000,"",SMALL(Poles!H:H,L9))),"")</f>
        <v/>
      </c>
      <c r="E9" s="292" t="str">
        <f>IF(D9="nt",IFERROR(SMALL(Poles!H:H,L9),""),IF(D9&gt;3000,"",IFERROR(SMALL(Poles!H:H,L9),"")))</f>
        <v/>
      </c>
      <c r="F9" s="199" t="str">
        <f t="shared" si="0"/>
        <v/>
      </c>
      <c r="G9" s="200" t="str">
        <f t="shared" si="1"/>
        <v/>
      </c>
      <c r="H9" s="354" t="str">
        <f>IFERROR(VLOOKUP(D9,Poles!$S$4:$V$20,4,FALSE),"")</f>
        <v/>
      </c>
      <c r="I9" s="72"/>
      <c r="J9" s="72"/>
      <c r="K9" s="80"/>
      <c r="L9" s="80">
        <v>8</v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 spans="1:26" ht="15.75" customHeight="1">
      <c r="A10" s="80" t="str">
        <f t="array" ref="A10">IFERROR(IF(D10="","",INDEX(Poles!$A:$H,MATCH('Open Poles'!$E10,Poles!$H:$H,0),1)),"")</f>
        <v/>
      </c>
      <c r="B10" s="196" t="str">
        <f t="array" ref="B10">IFERROR(IF(D10="","",INDEX(Poles!$A:$H,MATCH('Open Poles'!$E10,Poles!$H:$H,0),2)),"")</f>
        <v/>
      </c>
      <c r="C10" s="196" t="str">
        <f t="array" ref="C10">IFERROR(IF(D10="","",INDEX(Poles!$A:$H,MATCH('Open Poles'!E10,Poles!$H:$H,0),3)),"")</f>
        <v/>
      </c>
      <c r="D10" s="82" t="str">
        <f>IFERROR(IF(AND(SMALL(Poles!H:H,L10)&gt;1000,SMALL(Poles!H:H,L10)&lt;3000),"nt",IF(SMALL(Poles!H:H,L10)&gt;3000,"",SMALL(Poles!H:H,L10))),"")</f>
        <v/>
      </c>
      <c r="E10" s="292" t="str">
        <f>IF(D10="nt",IFERROR(SMALL(Poles!H:H,L10),""),IF(D10&gt;3000,"",IFERROR(SMALL(Poles!H:H,L10),"")))</f>
        <v/>
      </c>
      <c r="F10" s="199" t="str">
        <f t="shared" si="0"/>
        <v/>
      </c>
      <c r="G10" s="200" t="str">
        <f t="shared" si="1"/>
        <v/>
      </c>
      <c r="H10" s="354" t="str">
        <f>IFERROR(VLOOKUP(D10,Poles!$S$4:$V$20,4,FALSE),"")</f>
        <v/>
      </c>
      <c r="I10" s="72"/>
      <c r="J10" s="72"/>
      <c r="K10" s="80"/>
      <c r="L10" s="80">
        <v>9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 spans="1:26" ht="15.75" customHeight="1">
      <c r="A11" s="80" t="str">
        <f t="array" ref="A11">IFERROR(IF(D11="","",INDEX(Poles!$A:$H,MATCH('Open Poles'!$E11,Poles!$H:$H,0),1)),"")</f>
        <v/>
      </c>
      <c r="B11" s="196" t="str">
        <f t="array" ref="B11">IFERROR(IF(D11="","",INDEX(Poles!$A:$H,MATCH('Open Poles'!$E11,Poles!$H:$H,0),2)),"")</f>
        <v/>
      </c>
      <c r="C11" s="196" t="str">
        <f t="array" ref="C11">IFERROR(IF(D11="","",INDEX(Poles!$A:$H,MATCH('Open Poles'!E11,Poles!$H:$H,0),3)),"")</f>
        <v/>
      </c>
      <c r="D11" s="82" t="str">
        <f>IFERROR(IF(AND(SMALL(Poles!H:H,L11)&gt;1000,SMALL(Poles!H:H,L11)&lt;3000),"nt",IF(SMALL(Poles!H:H,L11)&gt;3000,"",SMALL(Poles!H:H,L11))),"")</f>
        <v/>
      </c>
      <c r="E11" s="292" t="str">
        <f>IF(D11="nt",IFERROR(SMALL(Poles!H:H,L11),""),IF(D11&gt;3000,"",IFERROR(SMALL(Poles!H:H,L11),"")))</f>
        <v/>
      </c>
      <c r="F11" s="199" t="str">
        <f t="shared" si="0"/>
        <v/>
      </c>
      <c r="G11" s="200" t="str">
        <f t="shared" si="1"/>
        <v/>
      </c>
      <c r="H11" s="354" t="str">
        <f>IFERROR(VLOOKUP(D11,Poles!$S$4:$V$20,4,FALSE),"")</f>
        <v/>
      </c>
      <c r="I11" s="72"/>
      <c r="J11" s="72"/>
      <c r="K11" s="80"/>
      <c r="L11" s="80">
        <v>10</v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 spans="1:26" ht="15.75" customHeight="1">
      <c r="A12" s="80" t="str">
        <f t="array" ref="A12">IFERROR(IF(D12="","",INDEX(Poles!$A:$H,MATCH('Open Poles'!$E12,Poles!$H:$H,0),1)),"")</f>
        <v/>
      </c>
      <c r="B12" s="196" t="str">
        <f t="array" ref="B12">IFERROR(IF(D12="","",INDEX(Poles!$A:$H,MATCH('Open Poles'!$E12,Poles!$H:$H,0),2)),"")</f>
        <v/>
      </c>
      <c r="C12" s="196" t="str">
        <f t="array" ref="C12">IFERROR(IF(D12="","",INDEX(Poles!$A:$H,MATCH('Open Poles'!E12,Poles!$H:$H,0),3)),"")</f>
        <v/>
      </c>
      <c r="D12" s="82" t="str">
        <f>IFERROR(IF(AND(SMALL(Poles!H:H,L12)&gt;1000,SMALL(Poles!H:H,L12)&lt;3000),"nt",IF(SMALL(Poles!H:H,L12)&gt;3000,"",SMALL(Poles!H:H,L12))),"")</f>
        <v/>
      </c>
      <c r="E12" s="292" t="str">
        <f>IF(D12="nt",IFERROR(SMALL(Poles!H:H,L12),""),IF(D12&gt;3000,"",IFERROR(SMALL(Poles!H:H,L12),"")))</f>
        <v/>
      </c>
      <c r="F12" s="199" t="str">
        <f t="shared" si="0"/>
        <v/>
      </c>
      <c r="G12" s="200" t="str">
        <f t="shared" si="1"/>
        <v/>
      </c>
      <c r="H12" s="354" t="str">
        <f>IFERROR(VLOOKUP(D12,Poles!$S$4:$V$20,4,FALSE),"")</f>
        <v/>
      </c>
      <c r="I12" s="72"/>
      <c r="J12" s="72"/>
      <c r="K12" s="80"/>
      <c r="L12" s="80">
        <v>11</v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 spans="1:26" ht="15.75" customHeight="1">
      <c r="A13" s="80" t="str">
        <f t="array" ref="A13">IFERROR(IF(D13="","",INDEX(Poles!$A:$H,MATCH('Open Poles'!$E13,Poles!$H:$H,0),1)),"")</f>
        <v/>
      </c>
      <c r="B13" s="196" t="str">
        <f t="array" ref="B13">IFERROR(IF(D13="","",INDEX(Poles!$A:$H,MATCH('Open Poles'!$E13,Poles!$H:$H,0),2)),"")</f>
        <v/>
      </c>
      <c r="C13" s="196" t="str">
        <f t="array" ref="C13">IFERROR(IF(D13="","",INDEX(Poles!$A:$H,MATCH('Open Poles'!E13,Poles!$H:$H,0),3)),"")</f>
        <v/>
      </c>
      <c r="D13" s="82" t="str">
        <f>IFERROR(IF(AND(SMALL(Poles!H:H,L13)&gt;1000,SMALL(Poles!H:H,L13)&lt;3000),"nt",IF(SMALL(Poles!H:H,L13)&gt;3000,"",SMALL(Poles!H:H,L13))),"")</f>
        <v/>
      </c>
      <c r="E13" s="292" t="str">
        <f>IF(D13="nt",IFERROR(SMALL(Poles!H:H,L13),""),IF(D13&gt;3000,"",IFERROR(SMALL(Poles!H:H,L13),"")))</f>
        <v/>
      </c>
      <c r="F13" s="199" t="str">
        <f t="shared" si="0"/>
        <v/>
      </c>
      <c r="G13" s="200" t="str">
        <f t="shared" si="1"/>
        <v/>
      </c>
      <c r="H13" s="354" t="str">
        <f>IFERROR(VLOOKUP(D13,Poles!$S$4:$V$20,4,FALSE),"")</f>
        <v/>
      </c>
      <c r="I13" s="72"/>
      <c r="J13" s="72"/>
      <c r="K13" s="80"/>
      <c r="L13" s="80">
        <v>12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</row>
    <row r="14" spans="1:26" ht="15.75" customHeight="1">
      <c r="A14" s="80" t="str">
        <f t="array" ref="A14">IFERROR(IF(D14="","",INDEX(Poles!$A:$H,MATCH('Open Poles'!$E14,Poles!$H:$H,0),1)),"")</f>
        <v/>
      </c>
      <c r="B14" s="196" t="str">
        <f t="array" ref="B14">IFERROR(IF(D14="","",INDEX(Poles!$A:$H,MATCH('Open Poles'!$E14,Poles!$H:$H,0),2)),"")</f>
        <v/>
      </c>
      <c r="C14" s="196" t="str">
        <f t="array" ref="C14">IFERROR(IF(D14="","",INDEX(Poles!$A:$H,MATCH('Open Poles'!E14,Poles!$H:$H,0),3)),"")</f>
        <v/>
      </c>
      <c r="D14" s="82" t="str">
        <f>IFERROR(IF(AND(SMALL(Poles!H:H,L14)&gt;1000,SMALL(Poles!H:H,L14)&lt;3000),"nt",IF(SMALL(Poles!H:H,L14)&gt;3000,"",SMALL(Poles!H:H,L14))),"")</f>
        <v/>
      </c>
      <c r="E14" s="292" t="str">
        <f>IF(D14="nt",IFERROR(SMALL(Poles!H:H,L14),""),IF(D14&gt;3000,"",IFERROR(SMALL(Poles!H:H,L14),"")))</f>
        <v/>
      </c>
      <c r="F14" s="199" t="str">
        <f t="shared" si="0"/>
        <v/>
      </c>
      <c r="G14" s="200" t="str">
        <f t="shared" si="1"/>
        <v/>
      </c>
      <c r="H14" s="354" t="str">
        <f>IFERROR(VLOOKUP(D14,Poles!$S$4:$V$20,4,FALSE),"")</f>
        <v/>
      </c>
      <c r="I14" s="72"/>
      <c r="J14" s="72"/>
      <c r="K14" s="80"/>
      <c r="L14" s="80">
        <v>13</v>
      </c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 spans="1:26" ht="15.75" customHeight="1">
      <c r="A15" s="80" t="str">
        <f t="array" ref="A15">IFERROR(IF(D15="","",INDEX(Poles!$A:$H,MATCH('Open Poles'!$E15,Poles!$H:$H,0),1)),"")</f>
        <v/>
      </c>
      <c r="B15" s="196" t="str">
        <f t="array" ref="B15">IFERROR(IF(D15="","",INDEX(Poles!$A:$H,MATCH('Open Poles'!$E15,Poles!$H:$H,0),2)),"")</f>
        <v/>
      </c>
      <c r="C15" s="196" t="str">
        <f t="array" ref="C15">IFERROR(IF(D15="","",INDEX(Poles!$A:$H,MATCH('Open Poles'!E15,Poles!$H:$H,0),3)),"")</f>
        <v/>
      </c>
      <c r="D15" s="82" t="str">
        <f>IFERROR(IF(AND(SMALL(Poles!H:H,L15)&gt;1000,SMALL(Poles!H:H,L15)&lt;3000),"nt",IF(SMALL(Poles!H:H,L15)&gt;3000,"",SMALL(Poles!H:H,L15))),"")</f>
        <v/>
      </c>
      <c r="E15" s="292" t="str">
        <f>IF(D15="nt",IFERROR(SMALL(Poles!H:H,L15),""),IF(D15&gt;3000,"",IFERROR(SMALL(Poles!H:H,L15),"")))</f>
        <v/>
      </c>
      <c r="F15" s="199" t="str">
        <f t="shared" si="0"/>
        <v/>
      </c>
      <c r="G15" s="200" t="str">
        <f t="shared" si="1"/>
        <v/>
      </c>
      <c r="H15" s="354" t="str">
        <f>IFERROR(VLOOKUP(D15,Poles!$S$4:$V$20,4,FALSE),"")</f>
        <v/>
      </c>
      <c r="I15" s="72"/>
      <c r="J15" s="72"/>
      <c r="K15" s="80"/>
      <c r="L15" s="80">
        <v>14</v>
      </c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</row>
    <row r="16" spans="1:26" ht="15.75" customHeight="1">
      <c r="A16" s="80" t="str">
        <f t="array" ref="A16">IFERROR(IF(D16="","",INDEX(Poles!$A:$H,MATCH('Open Poles'!$E16,Poles!$H:$H,0),1)),"")</f>
        <v/>
      </c>
      <c r="B16" s="196" t="str">
        <f t="array" ref="B16">IFERROR(IF(D16="","",INDEX(Poles!$A:$H,MATCH('Open Poles'!$E16,Poles!$H:$H,0),2)),"")</f>
        <v/>
      </c>
      <c r="C16" s="196" t="str">
        <f t="array" ref="C16">IFERROR(IF(D16="","",INDEX(Poles!$A:$H,MATCH('Open Poles'!E16,Poles!$H:$H,0),3)),"")</f>
        <v/>
      </c>
      <c r="D16" s="82" t="str">
        <f>IFERROR(IF(AND(SMALL(Poles!H:H,L16)&gt;1000,SMALL(Poles!H:H,L16)&lt;3000),"nt",IF(SMALL(Poles!H:H,L16)&gt;3000,"",SMALL(Poles!H:H,L16))),"")</f>
        <v/>
      </c>
      <c r="E16" s="292" t="str">
        <f>IF(D16="nt",IFERROR(SMALL(Poles!H:H,L16),""),IF(D16&gt;3000,"",IFERROR(SMALL(Poles!H:H,L16),"")))</f>
        <v/>
      </c>
      <c r="F16" s="199" t="str">
        <f t="shared" si="0"/>
        <v/>
      </c>
      <c r="G16" s="200" t="str">
        <f t="shared" si="1"/>
        <v/>
      </c>
      <c r="H16" s="354" t="str">
        <f>IFERROR(VLOOKUP(D16,Poles!$S$4:$V$20,4,FALSE),"")</f>
        <v/>
      </c>
      <c r="I16" s="72"/>
      <c r="J16" s="72"/>
      <c r="K16" s="80"/>
      <c r="L16" s="80">
        <v>15</v>
      </c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 spans="1:26" ht="15.75" customHeight="1">
      <c r="A17" s="80" t="str">
        <f t="array" ref="A17">IFERROR(IF(D17="","",INDEX(Poles!$A:$H,MATCH('Open Poles'!$E17,Poles!$H:$H,0),1)),"")</f>
        <v/>
      </c>
      <c r="B17" s="196" t="str">
        <f t="array" ref="B17">IFERROR(IF(D17="","",INDEX(Poles!$A:$H,MATCH('Open Poles'!$E17,Poles!$H:$H,0),2)),"")</f>
        <v/>
      </c>
      <c r="C17" s="196" t="str">
        <f t="array" ref="C17">IFERROR(IF(D17="","",INDEX(Poles!$A:$H,MATCH('Open Poles'!E17,Poles!$H:$H,0),3)),"")</f>
        <v/>
      </c>
      <c r="D17" s="82" t="str">
        <f>IFERROR(IF(AND(SMALL(Poles!H:H,L17)&gt;1000,SMALL(Poles!H:H,L17)&lt;3000),"nt",IF(SMALL(Poles!H:H,L17)&gt;3000,"",SMALL(Poles!H:H,L17))),"")</f>
        <v/>
      </c>
      <c r="E17" s="292" t="str">
        <f>IF(D17="nt",IFERROR(SMALL(Poles!H:H,L17),""),IF(D17&gt;3000,"",IFERROR(SMALL(Poles!H:H,L17),"")))</f>
        <v/>
      </c>
      <c r="F17" s="199" t="str">
        <f t="shared" si="0"/>
        <v/>
      </c>
      <c r="G17" s="200" t="str">
        <f t="shared" si="1"/>
        <v/>
      </c>
      <c r="H17" s="354" t="str">
        <f>IFERROR(VLOOKUP(D17,Poles!$S$4:$V$20,4,FALSE),"")</f>
        <v/>
      </c>
      <c r="I17" s="72"/>
      <c r="J17" s="72"/>
      <c r="K17" s="80"/>
      <c r="L17" s="80">
        <v>16</v>
      </c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 spans="1:26" ht="15.75" customHeight="1">
      <c r="A18" s="80" t="str">
        <f t="array" ref="A18">IFERROR(IF(D18="","",INDEX(Poles!$A:$H,MATCH('Open Poles'!$E18,Poles!$H:$H,0),1)),"")</f>
        <v/>
      </c>
      <c r="B18" s="196" t="str">
        <f t="array" ref="B18">IFERROR(IF(D18="","",INDEX(Poles!$A:$H,MATCH('Open Poles'!$E18,Poles!$H:$H,0),2)),"")</f>
        <v/>
      </c>
      <c r="C18" s="196" t="str">
        <f t="array" ref="C18">IFERROR(IF(D18="","",INDEX(Poles!$A:$H,MATCH('Open Poles'!E18,Poles!$H:$H,0),3)),"")</f>
        <v/>
      </c>
      <c r="D18" s="82" t="str">
        <f>IFERROR(IF(AND(SMALL(Poles!H:H,L18)&gt;1000,SMALL(Poles!H:H,L18)&lt;3000),"nt",IF(SMALL(Poles!H:H,L18)&gt;3000,"",SMALL(Poles!H:H,L18))),"")</f>
        <v/>
      </c>
      <c r="E18" s="292" t="str">
        <f>IF(D18="nt",IFERROR(SMALL(Poles!H:H,L18),""),IF(D18&gt;3000,"",IFERROR(SMALL(Poles!H:H,L18),"")))</f>
        <v/>
      </c>
      <c r="F18" s="199" t="str">
        <f t="shared" si="0"/>
        <v/>
      </c>
      <c r="G18" s="200" t="str">
        <f t="shared" si="1"/>
        <v/>
      </c>
      <c r="H18" s="354" t="str">
        <f>IFERROR(VLOOKUP(D18,Poles!$S$4:$V$20,4,FALSE),"")</f>
        <v/>
      </c>
      <c r="I18" s="72"/>
      <c r="J18" s="72"/>
      <c r="K18" s="80"/>
      <c r="L18" s="80">
        <v>17</v>
      </c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 spans="1:26" ht="15.75" customHeight="1">
      <c r="A19" s="80" t="str">
        <f t="array" ref="A19">IFERROR(IF(D19="","",INDEX(Poles!$A:$H,MATCH('Open Poles'!$E19,Poles!$H:$H,0),1)),"")</f>
        <v/>
      </c>
      <c r="B19" s="196" t="str">
        <f t="array" ref="B19">IFERROR(IF(D19="","",INDEX(Poles!$A:$H,MATCH('Open Poles'!$E19,Poles!$H:$H,0),2)),"")</f>
        <v/>
      </c>
      <c r="C19" s="196" t="str">
        <f t="array" ref="C19">IFERROR(IF(D19="","",INDEX(Poles!$A:$H,MATCH('Open Poles'!E19,Poles!$H:$H,0),3)),"")</f>
        <v/>
      </c>
      <c r="D19" s="82" t="str">
        <f>IFERROR(IF(AND(SMALL(Poles!H:H,L19)&gt;1000,SMALL(Poles!H:H,L19)&lt;3000),"nt",IF(SMALL(Poles!H:H,L19)&gt;3000,"",SMALL(Poles!H:H,L19))),"")</f>
        <v/>
      </c>
      <c r="E19" s="292" t="str">
        <f>IF(D19="nt",IFERROR(SMALL(Poles!H:H,L19),""),IF(D19&gt;3000,"",IFERROR(SMALL(Poles!H:H,L19),"")))</f>
        <v/>
      </c>
      <c r="F19" s="199" t="str">
        <f t="shared" si="0"/>
        <v/>
      </c>
      <c r="G19" s="200" t="str">
        <f t="shared" si="1"/>
        <v/>
      </c>
      <c r="H19" s="354" t="str">
        <f>IFERROR(VLOOKUP(D19,Poles!$S$4:$V$20,4,FALSE),"")</f>
        <v/>
      </c>
      <c r="I19" s="72"/>
      <c r="J19" s="72"/>
      <c r="K19" s="80"/>
      <c r="L19" s="80">
        <v>18</v>
      </c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 spans="1:26" ht="15.75" customHeight="1">
      <c r="A20" s="80" t="str">
        <f t="array" ref="A20">IFERROR(IF(D20="","",INDEX(Poles!$A:$H,MATCH('Open Poles'!$E20,Poles!$H:$H,0),1)),"")</f>
        <v/>
      </c>
      <c r="B20" s="196" t="str">
        <f t="array" ref="B20">IFERROR(IF(D20="","",INDEX(Poles!$A:$H,MATCH('Open Poles'!$E20,Poles!$H:$H,0),2)),"")</f>
        <v/>
      </c>
      <c r="C20" s="196" t="str">
        <f t="array" ref="C20">IFERROR(IF(D20="","",INDEX(Poles!$A:$H,MATCH('Open Poles'!E20,Poles!$H:$H,0),3)),"")</f>
        <v/>
      </c>
      <c r="D20" s="82" t="str">
        <f>IFERROR(IF(AND(SMALL(Poles!H:H,L20)&gt;1000,SMALL(Poles!H:H,L20)&lt;3000),"nt",IF(SMALL(Poles!H:H,L20)&gt;3000,"",SMALL(Poles!H:H,L20))),"")</f>
        <v/>
      </c>
      <c r="E20" s="292" t="str">
        <f>IF(D20="nt",IFERROR(SMALL(Poles!H:H,L20),""),IF(D20&gt;3000,"",IFERROR(SMALL(Poles!H:H,L20),"")))</f>
        <v/>
      </c>
      <c r="F20" s="199" t="str">
        <f t="shared" si="0"/>
        <v/>
      </c>
      <c r="G20" s="200" t="str">
        <f t="shared" si="1"/>
        <v/>
      </c>
      <c r="H20" s="354" t="str">
        <f>IFERROR(VLOOKUP(D20,Poles!$S$4:$V$20,4,FALSE),"")</f>
        <v/>
      </c>
      <c r="I20" s="72"/>
      <c r="J20" s="72"/>
      <c r="K20" s="80"/>
      <c r="L20" s="80">
        <v>19</v>
      </c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 spans="1:26" ht="15.75" customHeight="1">
      <c r="A21" s="80" t="str">
        <f t="array" ref="A21">IFERROR(IF(D21="","",INDEX(Poles!$A:$H,MATCH('Open Poles'!$E21,Poles!$H:$H,0),1)),"")</f>
        <v/>
      </c>
      <c r="B21" s="196" t="str">
        <f t="array" ref="B21">IFERROR(IF(D21="","",INDEX(Poles!$A:$H,MATCH('Open Poles'!$E21,Poles!$H:$H,0),2)),"")</f>
        <v/>
      </c>
      <c r="C21" s="196" t="str">
        <f t="array" ref="C21">IFERROR(IF(D21="","",INDEX(Poles!$A:$H,MATCH('Open Poles'!E21,Poles!$H:$H,0),3)),"")</f>
        <v/>
      </c>
      <c r="D21" s="82" t="str">
        <f>IFERROR(IF(AND(SMALL(Poles!H:H,L21)&gt;1000,SMALL(Poles!H:H,L21)&lt;3000),"nt",IF(SMALL(Poles!H:H,L21)&gt;3000,"",SMALL(Poles!H:H,L21))),"")</f>
        <v/>
      </c>
      <c r="E21" s="292" t="str">
        <f>IF(D21="nt",IFERROR(SMALL(Poles!H:H,L21),""),IF(D21&gt;3000,"",IFERROR(SMALL(Poles!H:H,L21),"")))</f>
        <v/>
      </c>
      <c r="F21" s="199" t="str">
        <f t="shared" si="0"/>
        <v/>
      </c>
      <c r="G21" s="200" t="str">
        <f t="shared" si="1"/>
        <v/>
      </c>
      <c r="H21" s="354" t="str">
        <f>IFERROR(VLOOKUP(D21,Poles!$S$4:$V$20,4,FALSE),"")</f>
        <v/>
      </c>
      <c r="I21" s="72"/>
      <c r="J21" s="72"/>
      <c r="K21" s="80"/>
      <c r="L21" s="80">
        <v>20</v>
      </c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 spans="1:26" ht="15.75" customHeight="1">
      <c r="A22" s="80" t="str">
        <f t="array" ref="A22">IFERROR(IF(D22="","",INDEX(Poles!$A:$H,MATCH('Open Poles'!$E22,Poles!$H:$H,0),1)),"")</f>
        <v/>
      </c>
      <c r="B22" s="196" t="str">
        <f t="array" ref="B22">IFERROR(IF(D22="","",INDEX(Poles!$A:$H,MATCH('Open Poles'!$E22,Poles!$H:$H,0),2)),"")</f>
        <v/>
      </c>
      <c r="C22" s="196" t="str">
        <f t="array" ref="C22">IFERROR(IF(D22="","",INDEX(Poles!$A:$H,MATCH('Open Poles'!E22,Poles!$H:$H,0),3)),"")</f>
        <v/>
      </c>
      <c r="D22" s="82" t="str">
        <f>IFERROR(IF(AND(SMALL(Poles!H:H,L22)&gt;1000,SMALL(Poles!H:H,L22)&lt;3000),"nt",IF(SMALL(Poles!H:H,L22)&gt;3000,"",SMALL(Poles!H:H,L22))),"")</f>
        <v/>
      </c>
      <c r="E22" s="292" t="str">
        <f>IF(D22="nt",IFERROR(SMALL(Poles!H:H,L22),""),IF(D22&gt;3000,"",IFERROR(SMALL(Poles!H:H,L22),"")))</f>
        <v/>
      </c>
      <c r="F22" s="199" t="str">
        <f t="shared" si="0"/>
        <v/>
      </c>
      <c r="G22" s="200" t="str">
        <f t="shared" si="1"/>
        <v/>
      </c>
      <c r="H22" s="354" t="str">
        <f>IFERROR(VLOOKUP(D22,Poles!$S$4:$V$20,4,FALSE),"")</f>
        <v/>
      </c>
      <c r="I22" s="72"/>
      <c r="J22" s="72"/>
      <c r="K22" s="80"/>
      <c r="L22" s="80">
        <v>21</v>
      </c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</row>
    <row r="23" spans="1:26" ht="15.75" customHeight="1">
      <c r="A23" s="80" t="str">
        <f t="array" ref="A23">IFERROR(IF(D23="","",INDEX(Poles!$A:$H,MATCH('Open Poles'!$E23,Poles!$H:$H,0),1)),"")</f>
        <v/>
      </c>
      <c r="B23" s="196" t="str">
        <f t="array" ref="B23">IFERROR(IF(D23="","",INDEX(Poles!$A:$H,MATCH('Open Poles'!$E23,Poles!$H:$H,0),2)),"")</f>
        <v/>
      </c>
      <c r="C23" s="196" t="str">
        <f t="array" ref="C23">IFERROR(IF(D23="","",INDEX(Poles!$A:$H,MATCH('Open Poles'!E23,Poles!$H:$H,0),3)),"")</f>
        <v/>
      </c>
      <c r="D23" s="82" t="str">
        <f>IFERROR(IF(AND(SMALL(Poles!H:H,L23)&gt;1000,SMALL(Poles!H:H,L23)&lt;3000),"nt",IF(SMALL(Poles!H:H,L23)&gt;3000,"",SMALL(Poles!H:H,L23))),"")</f>
        <v/>
      </c>
      <c r="E23" s="292" t="str">
        <f>IF(D23="nt",IFERROR(SMALL(Poles!H:H,L23),""),IF(D23&gt;3000,"",IFERROR(SMALL(Poles!H:H,L23),"")))</f>
        <v/>
      </c>
      <c r="F23" s="199" t="str">
        <f t="shared" si="0"/>
        <v/>
      </c>
      <c r="G23" s="200" t="str">
        <f t="shared" si="1"/>
        <v/>
      </c>
      <c r="H23" s="354" t="str">
        <f>IFERROR(VLOOKUP(D23,Poles!$S$4:$V$20,4,FALSE),"")</f>
        <v/>
      </c>
      <c r="I23" s="72"/>
      <c r="J23" s="72"/>
      <c r="K23" s="80"/>
      <c r="L23" s="80">
        <v>22</v>
      </c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 spans="1:26" ht="15.75" customHeight="1">
      <c r="A24" s="80" t="str">
        <f t="array" ref="A24">IFERROR(IF(D24="","",INDEX(Poles!$A:$H,MATCH('Open Poles'!$E24,Poles!$H:$H,0),1)),"")</f>
        <v/>
      </c>
      <c r="B24" s="196" t="str">
        <f t="array" ref="B24">IFERROR(IF(D24="","",INDEX(Poles!$A:$H,MATCH('Open Poles'!$E24,Poles!$H:$H,0),2)),"")</f>
        <v/>
      </c>
      <c r="C24" s="196" t="str">
        <f t="array" ref="C24">IFERROR(IF(D24="","",INDEX(Poles!$A:$H,MATCH('Open Poles'!E24,Poles!$H:$H,0),3)),"")</f>
        <v/>
      </c>
      <c r="D24" s="82" t="str">
        <f>IFERROR(IF(AND(SMALL(Poles!H:H,L24)&gt;1000,SMALL(Poles!H:H,L24)&lt;3000),"nt",IF(SMALL(Poles!H:H,L24)&gt;3000,"",SMALL(Poles!H:H,L24))),"")</f>
        <v/>
      </c>
      <c r="E24" s="292" t="str">
        <f>IF(D24="nt",IFERROR(SMALL(Poles!H:H,L24),""),IF(D24&gt;3000,"",IFERROR(SMALL(Poles!H:H,L24),"")))</f>
        <v/>
      </c>
      <c r="F24" s="199" t="str">
        <f t="shared" si="0"/>
        <v/>
      </c>
      <c r="G24" s="200" t="str">
        <f t="shared" si="1"/>
        <v/>
      </c>
      <c r="H24" s="354" t="str">
        <f>IFERROR(VLOOKUP(D24,Poles!$S$4:$V$20,4,FALSE),"")</f>
        <v/>
      </c>
      <c r="I24" s="72"/>
      <c r="J24" s="72"/>
      <c r="K24" s="80"/>
      <c r="L24" s="80">
        <v>23</v>
      </c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 spans="1:26" ht="15.75" customHeight="1">
      <c r="A25" s="80" t="str">
        <f t="array" ref="A25">IFERROR(IF(D25="","",INDEX(Poles!$A:$H,MATCH('Open Poles'!$E25,Poles!$H:$H,0),1)),"")</f>
        <v/>
      </c>
      <c r="B25" s="196" t="str">
        <f t="array" ref="B25">IFERROR(IF(D25="","",INDEX(Poles!$A:$H,MATCH('Open Poles'!$E25,Poles!$H:$H,0),2)),"")</f>
        <v/>
      </c>
      <c r="C25" s="196" t="str">
        <f t="array" ref="C25">IFERROR(IF(D25="","",INDEX(Poles!$A:$H,MATCH('Open Poles'!E25,Poles!$H:$H,0),3)),"")</f>
        <v/>
      </c>
      <c r="D25" s="82" t="str">
        <f>IFERROR(IF(AND(SMALL(Poles!H:H,L25)&gt;1000,SMALL(Poles!H:H,L25)&lt;3000),"nt",IF(SMALL(Poles!H:H,L25)&gt;3000,"",SMALL(Poles!H:H,L25))),"")</f>
        <v/>
      </c>
      <c r="E25" s="292" t="str">
        <f>IF(D25="nt",IFERROR(SMALL(Poles!H:H,L25),""),IF(D25&gt;3000,"",IFERROR(SMALL(Poles!H:H,L25),"")))</f>
        <v/>
      </c>
      <c r="F25" s="199" t="str">
        <f t="shared" si="0"/>
        <v/>
      </c>
      <c r="G25" s="200" t="str">
        <f t="shared" si="1"/>
        <v/>
      </c>
      <c r="H25" s="354" t="str">
        <f>IFERROR(VLOOKUP(D25,Poles!$S$4:$V$20,4,FALSE),"")</f>
        <v/>
      </c>
      <c r="I25" s="72"/>
      <c r="J25" s="72"/>
      <c r="K25" s="80"/>
      <c r="L25" s="80">
        <v>24</v>
      </c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</row>
    <row r="26" spans="1:26" ht="15.75" customHeight="1">
      <c r="A26" s="80" t="str">
        <f t="array" ref="A26">IFERROR(IF(D26="","",INDEX(Poles!$A:$H,MATCH('Open Poles'!$E26,Poles!$H:$H,0),1)),"")</f>
        <v/>
      </c>
      <c r="B26" s="196" t="str">
        <f t="array" ref="B26">IFERROR(IF(D26="","",INDEX(Poles!$A:$H,MATCH('Open Poles'!$E26,Poles!$H:$H,0),2)),"")</f>
        <v/>
      </c>
      <c r="C26" s="196" t="str">
        <f t="array" ref="C26">IFERROR(IF(D26="","",INDEX(Poles!$A:$H,MATCH('Open Poles'!E26,Poles!$H:$H,0),3)),"")</f>
        <v/>
      </c>
      <c r="D26" s="82" t="str">
        <f>IFERROR(IF(AND(SMALL(Poles!H:H,L26)&gt;1000,SMALL(Poles!H:H,L26)&lt;3000),"nt",IF(SMALL(Poles!H:H,L26)&gt;3000,"",SMALL(Poles!H:H,L26))),"")</f>
        <v/>
      </c>
      <c r="E26" s="292" t="str">
        <f>IF(D26="nt",IFERROR(SMALL(Poles!H:H,L26),""),IF(D26&gt;3000,"",IFERROR(SMALL(Poles!H:H,L26),"")))</f>
        <v/>
      </c>
      <c r="F26" s="199" t="str">
        <f t="shared" si="0"/>
        <v/>
      </c>
      <c r="G26" s="200" t="str">
        <f t="shared" si="1"/>
        <v/>
      </c>
      <c r="H26" s="354" t="str">
        <f>IFERROR(VLOOKUP(D26,Poles!$S$4:$V$20,4,FALSE),"")</f>
        <v/>
      </c>
      <c r="I26" s="72"/>
      <c r="J26" s="72"/>
      <c r="K26" s="80"/>
      <c r="L26" s="80">
        <v>25</v>
      </c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</row>
    <row r="27" spans="1:26" ht="15.75" customHeight="1">
      <c r="A27" s="80" t="str">
        <f t="array" ref="A27">IFERROR(IF(D27="","",INDEX(Poles!$A:$H,MATCH('Open Poles'!$E27,Poles!$H:$H,0),1)),"")</f>
        <v/>
      </c>
      <c r="B27" s="196" t="str">
        <f t="array" ref="B27">IFERROR(IF(D27="","",INDEX(Poles!$A:$H,MATCH('Open Poles'!$E27,Poles!$H:$H,0),2)),"")</f>
        <v/>
      </c>
      <c r="C27" s="196" t="str">
        <f t="array" ref="C27">IFERROR(IF(D27="","",INDEX(Poles!$A:$H,MATCH('Open Poles'!E27,Poles!$H:$H,0),3)),"")</f>
        <v/>
      </c>
      <c r="D27" s="82" t="str">
        <f>IFERROR(IF(AND(SMALL(Poles!H:H,L27)&gt;1000,SMALL(Poles!H:H,L27)&lt;3000),"nt",IF(SMALL(Poles!H:H,L27)&gt;3000,"",SMALL(Poles!H:H,L27))),"")</f>
        <v/>
      </c>
      <c r="E27" s="292" t="str">
        <f>IF(D27="nt",IFERROR(SMALL(Poles!H:H,L27),""),IF(D27&gt;3000,"",IFERROR(SMALL(Poles!H:H,L27),"")))</f>
        <v/>
      </c>
      <c r="F27" s="199" t="str">
        <f t="shared" si="0"/>
        <v/>
      </c>
      <c r="G27" s="200" t="str">
        <f t="shared" si="1"/>
        <v/>
      </c>
      <c r="H27" s="354" t="str">
        <f>IFERROR(VLOOKUP(D27,Poles!$S$4:$V$20,4,FALSE),"")</f>
        <v/>
      </c>
      <c r="I27" s="72"/>
      <c r="J27" s="72"/>
      <c r="K27" s="80"/>
      <c r="L27" s="80">
        <v>26</v>
      </c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</row>
    <row r="28" spans="1:26" ht="15.75" customHeight="1">
      <c r="A28" s="80" t="str">
        <f t="array" ref="A28">IFERROR(IF(D28="","",INDEX(Poles!$A:$H,MATCH('Open Poles'!$E28,Poles!$H:$H,0),1)),"")</f>
        <v/>
      </c>
      <c r="B28" s="196" t="str">
        <f t="array" ref="B28">IFERROR(IF(D28="","",INDEX(Poles!$A:$H,MATCH('Open Poles'!$E28,Poles!$H:$H,0),2)),"")</f>
        <v/>
      </c>
      <c r="C28" s="196" t="str">
        <f t="array" ref="C28">IFERROR(IF(D28="","",INDEX(Poles!$A:$H,MATCH('Open Poles'!E28,Poles!$H:$H,0),3)),"")</f>
        <v/>
      </c>
      <c r="D28" s="82" t="str">
        <f>IFERROR(IF(AND(SMALL(Poles!H:H,L28)&gt;1000,SMALL(Poles!H:H,L28)&lt;3000),"nt",IF(SMALL(Poles!H:H,L28)&gt;3000,"",SMALL(Poles!H:H,L28))),"")</f>
        <v/>
      </c>
      <c r="E28" s="292" t="str">
        <f>IF(D28="nt",IFERROR(SMALL(Poles!H:H,L28),""),IF(D28&gt;3000,"",IFERROR(SMALL(Poles!H:H,L28),"")))</f>
        <v/>
      </c>
      <c r="F28" s="199" t="str">
        <f t="shared" si="0"/>
        <v/>
      </c>
      <c r="G28" s="200" t="str">
        <f t="shared" si="1"/>
        <v/>
      </c>
      <c r="H28" s="354" t="str">
        <f>IFERROR(VLOOKUP(D28,Poles!$S$4:$V$20,4,FALSE),"")</f>
        <v/>
      </c>
      <c r="I28" s="72"/>
      <c r="J28" s="72"/>
      <c r="K28" s="80"/>
      <c r="L28" s="80">
        <v>27</v>
      </c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 spans="1:26" ht="15.75" customHeight="1">
      <c r="A29" s="80" t="str">
        <f t="array" ref="A29">IFERROR(IF(D29="","",INDEX(Poles!$A:$H,MATCH('Open Poles'!$E29,Poles!$H:$H,0),1)),"")</f>
        <v/>
      </c>
      <c r="B29" s="196" t="str">
        <f t="array" ref="B29">IFERROR(IF(D29="","",INDEX(Poles!$A:$H,MATCH('Open Poles'!$E29,Poles!$H:$H,0),2)),"")</f>
        <v/>
      </c>
      <c r="C29" s="196" t="str">
        <f t="array" ref="C29">IFERROR(IF(D29="","",INDEX(Poles!$A:$H,MATCH('Open Poles'!E29,Poles!$H:$H,0),3)),"")</f>
        <v/>
      </c>
      <c r="D29" s="82" t="str">
        <f>IFERROR(IF(AND(SMALL(Poles!H:H,L29)&gt;1000,SMALL(Poles!H:H,L29)&lt;3000),"nt",IF(SMALL(Poles!H:H,L29)&gt;3000,"",SMALL(Poles!H:H,L29))),"")</f>
        <v/>
      </c>
      <c r="E29" s="292" t="str">
        <f>IF(D29="nt",IFERROR(SMALL(Poles!H:H,L29),""),IF(D29&gt;3000,"",IFERROR(SMALL(Poles!H:H,L29),"")))</f>
        <v/>
      </c>
      <c r="F29" s="199" t="str">
        <f t="shared" si="0"/>
        <v/>
      </c>
      <c r="G29" s="200" t="str">
        <f t="shared" si="1"/>
        <v/>
      </c>
      <c r="H29" s="354" t="str">
        <f>IFERROR(VLOOKUP(D29,Poles!$S$4:$V$20,4,FALSE),"")</f>
        <v/>
      </c>
      <c r="I29" s="72"/>
      <c r="J29" s="72"/>
      <c r="K29" s="80"/>
      <c r="L29" s="80">
        <v>28</v>
      </c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</row>
    <row r="30" spans="1:26" ht="15.75" customHeight="1">
      <c r="A30" s="80" t="str">
        <f t="array" ref="A30">IFERROR(IF(D30="","",INDEX(Poles!$A:$H,MATCH('Open Poles'!$E30,Poles!$H:$H,0),1)),"")</f>
        <v/>
      </c>
      <c r="B30" s="196" t="str">
        <f t="array" ref="B30">IFERROR(IF(D30="","",INDEX(Poles!$A:$H,MATCH('Open Poles'!$E30,Poles!$H:$H,0),2)),"")</f>
        <v/>
      </c>
      <c r="C30" s="196" t="str">
        <f t="array" ref="C30">IFERROR(IF(D30="","",INDEX(Poles!$A:$H,MATCH('Open Poles'!E30,Poles!$H:$H,0),3)),"")</f>
        <v/>
      </c>
      <c r="D30" s="82" t="str">
        <f>IFERROR(IF(AND(SMALL(Poles!H:H,L30)&gt;1000,SMALL(Poles!H:H,L30)&lt;3000),"nt",IF(SMALL(Poles!H:H,L30)&gt;3000,"",SMALL(Poles!H:H,L30))),"")</f>
        <v/>
      </c>
      <c r="E30" s="292" t="str">
        <f>IF(D30="nt",IFERROR(SMALL(Poles!H:H,L30),""),IF(D30&gt;3000,"",IFERROR(SMALL(Poles!H:H,L30),"")))</f>
        <v/>
      </c>
      <c r="F30" s="199" t="str">
        <f t="shared" si="0"/>
        <v/>
      </c>
      <c r="G30" s="200" t="str">
        <f t="shared" si="1"/>
        <v/>
      </c>
      <c r="H30" s="354" t="str">
        <f>IFERROR(VLOOKUP(D30,Poles!$S$4:$V$20,4,FALSE),"")</f>
        <v/>
      </c>
      <c r="I30" s="72"/>
      <c r="J30" s="72"/>
      <c r="K30" s="80"/>
      <c r="L30" s="80">
        <v>29</v>
      </c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</row>
    <row r="31" spans="1:26" ht="15.75" customHeight="1">
      <c r="A31" s="80" t="str">
        <f t="array" ref="A31">IFERROR(IF(D31="","",INDEX(Poles!$A:$H,MATCH('Open Poles'!$E31,Poles!$H:$H,0),1)),"")</f>
        <v/>
      </c>
      <c r="B31" s="196" t="str">
        <f t="array" ref="B31">IFERROR(IF(D31="","",INDEX(Poles!$A:$H,MATCH('Open Poles'!$E31,Poles!$H:$H,0),2)),"")</f>
        <v/>
      </c>
      <c r="C31" s="196" t="str">
        <f t="array" ref="C31">IFERROR(IF(D31="","",INDEX(Poles!$A:$H,MATCH('Open Poles'!E31,Poles!$H:$H,0),3)),"")</f>
        <v/>
      </c>
      <c r="D31" s="82" t="str">
        <f>IFERROR(IF(AND(SMALL(Poles!H:H,L31)&gt;1000,SMALL(Poles!H:H,L31)&lt;3000),"nt",IF(SMALL(Poles!H:H,L31)&gt;3000,"",SMALL(Poles!H:H,L31))),"")</f>
        <v/>
      </c>
      <c r="E31" s="292" t="str">
        <f>IF(D31="nt",IFERROR(SMALL(Poles!H:H,L31),""),IF(D31&gt;3000,"",IFERROR(SMALL(Poles!H:H,L31),"")))</f>
        <v/>
      </c>
      <c r="F31" s="199" t="str">
        <f t="shared" si="0"/>
        <v/>
      </c>
      <c r="G31" s="200" t="str">
        <f t="shared" si="1"/>
        <v/>
      </c>
      <c r="H31" s="354" t="str">
        <f>IFERROR(VLOOKUP(D31,Poles!$S$4:$V$20,4,FALSE),"")</f>
        <v/>
      </c>
      <c r="I31" s="72"/>
      <c r="J31" s="72"/>
      <c r="K31" s="80"/>
      <c r="L31" s="80">
        <v>30</v>
      </c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</row>
    <row r="32" spans="1:26" ht="15.75" customHeight="1">
      <c r="A32" s="80" t="str">
        <f t="array" ref="A32">IFERROR(IF(D32="","",INDEX(Poles!$A:$H,MATCH('Open Poles'!$E32,Poles!$H:$H,0),1)),"")</f>
        <v/>
      </c>
      <c r="B32" s="196" t="str">
        <f t="array" ref="B32">IFERROR(IF(D32="","",INDEX(Poles!$A:$H,MATCH('Open Poles'!$E32,Poles!$H:$H,0),2)),"")</f>
        <v/>
      </c>
      <c r="C32" s="196" t="str">
        <f t="array" ref="C32">IFERROR(IF(D32="","",INDEX(Poles!$A:$H,MATCH('Open Poles'!E32,Poles!$H:$H,0),3)),"")</f>
        <v/>
      </c>
      <c r="D32" s="82" t="str">
        <f>IFERROR(IF(AND(SMALL(Poles!H:H,L32)&gt;1000,SMALL(Poles!H:H,L32)&lt;3000),"nt",IF(SMALL(Poles!H:H,L32)&gt;3000,"",SMALL(Poles!H:H,L32))),"")</f>
        <v/>
      </c>
      <c r="E32" s="292" t="str">
        <f>IF(D32="nt",IFERROR(SMALL(Poles!H:H,L32),""),IF(D32&gt;3000,"",IFERROR(SMALL(Poles!H:H,L32),"")))</f>
        <v/>
      </c>
      <c r="F32" s="199" t="str">
        <f t="shared" si="0"/>
        <v/>
      </c>
      <c r="G32" s="200" t="str">
        <f t="shared" si="1"/>
        <v/>
      </c>
      <c r="H32" s="354" t="str">
        <f>IFERROR(VLOOKUP(D32,Poles!$S$4:$V$20,4,FALSE),"")</f>
        <v/>
      </c>
      <c r="I32" s="72"/>
      <c r="J32" s="72"/>
      <c r="K32" s="80"/>
      <c r="L32" s="80">
        <v>31</v>
      </c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 spans="1:26" ht="15.75" customHeight="1">
      <c r="A33" s="80" t="str">
        <f t="array" ref="A33">IFERROR(IF(D33="","",INDEX(Poles!$A:$H,MATCH('Open Poles'!$E33,Poles!$H:$H,0),1)),"")</f>
        <v/>
      </c>
      <c r="B33" s="196" t="str">
        <f t="array" ref="B33">IFERROR(IF(D33="","",INDEX(Poles!$A:$H,MATCH('Open Poles'!$E33,Poles!$H:$H,0),2)),"")</f>
        <v/>
      </c>
      <c r="C33" s="196" t="str">
        <f t="array" ref="C33">IFERROR(IF(D33="","",INDEX(Poles!$A:$H,MATCH('Open Poles'!E33,Poles!$H:$H,0),3)),"")</f>
        <v/>
      </c>
      <c r="D33" s="82" t="str">
        <f>IFERROR(IF(AND(SMALL(Poles!H:H,L33)&gt;1000,SMALL(Poles!H:H,L33)&lt;3000),"nt",IF(SMALL(Poles!H:H,L33)&gt;3000,"",SMALL(Poles!H:H,L33))),"")</f>
        <v/>
      </c>
      <c r="E33" s="292" t="str">
        <f>IF(D33="nt",IFERROR(SMALL(Poles!H:H,L33),""),IF(D33&gt;3000,"",IFERROR(SMALL(Poles!H:H,L33),"")))</f>
        <v/>
      </c>
      <c r="F33" s="199" t="str">
        <f t="shared" si="0"/>
        <v/>
      </c>
      <c r="G33" s="200" t="str">
        <f t="shared" si="1"/>
        <v/>
      </c>
      <c r="H33" s="354" t="str">
        <f>IFERROR(VLOOKUP(D33,Poles!$S$4:$V$20,4,FALSE),"")</f>
        <v/>
      </c>
      <c r="I33" s="72"/>
      <c r="J33" s="72"/>
      <c r="K33" s="80"/>
      <c r="L33" s="80">
        <v>32</v>
      </c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</row>
    <row r="34" spans="1:26" ht="15.75" customHeight="1">
      <c r="A34" s="80" t="str">
        <f t="array" ref="A34">IFERROR(IF(D34="","",INDEX(Poles!$A:$H,MATCH('Open Poles'!$E34,Poles!$H:$H,0),1)),"")</f>
        <v/>
      </c>
      <c r="B34" s="196" t="str">
        <f t="array" ref="B34">IFERROR(IF(D34="","",INDEX(Poles!$A:$H,MATCH('Open Poles'!$E34,Poles!$H:$H,0),2)),"")</f>
        <v/>
      </c>
      <c r="C34" s="196" t="str">
        <f t="array" ref="C34">IFERROR(IF(D34="","",INDEX(Poles!$A:$H,MATCH('Open Poles'!E34,Poles!$H:$H,0),3)),"")</f>
        <v/>
      </c>
      <c r="D34" s="82" t="str">
        <f>IFERROR(IF(AND(SMALL(Poles!H:H,L34)&gt;1000,SMALL(Poles!H:H,L34)&lt;3000),"nt",IF(SMALL(Poles!H:H,L34)&gt;3000,"",SMALL(Poles!H:H,L34))),"")</f>
        <v/>
      </c>
      <c r="E34" s="292" t="str">
        <f>IF(D34="nt",IFERROR(SMALL(Poles!H:H,L34),""),IF(D34&gt;3000,"",IFERROR(SMALL(Poles!H:H,L34),"")))</f>
        <v/>
      </c>
      <c r="F34" s="199" t="str">
        <f t="shared" si="0"/>
        <v/>
      </c>
      <c r="G34" s="200" t="str">
        <f t="shared" si="1"/>
        <v/>
      </c>
      <c r="H34" s="354" t="str">
        <f>IFERROR(VLOOKUP(D34,Poles!$S$4:$V$20,4,FALSE),"")</f>
        <v/>
      </c>
      <c r="I34" s="72"/>
      <c r="J34" s="72"/>
      <c r="K34" s="80"/>
      <c r="L34" s="80">
        <v>33</v>
      </c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 spans="1:26" ht="15.75" customHeight="1">
      <c r="A35" s="80" t="str">
        <f t="array" ref="A35">IFERROR(IF(D35="","",INDEX(Poles!$A:$H,MATCH('Open Poles'!$E35,Poles!$H:$H,0),1)),"")</f>
        <v/>
      </c>
      <c r="B35" s="196" t="str">
        <f t="array" ref="B35">IFERROR(IF(D35="","",INDEX(Poles!$A:$H,MATCH('Open Poles'!$E35,Poles!$H:$H,0),2)),"")</f>
        <v/>
      </c>
      <c r="C35" s="196" t="str">
        <f t="array" ref="C35">IFERROR(IF(D35="","",INDEX(Poles!$A:$H,MATCH('Open Poles'!E35,Poles!$H:$H,0),3)),"")</f>
        <v/>
      </c>
      <c r="D35" s="82" t="str">
        <f>IFERROR(IF(AND(SMALL(Poles!H:H,L35)&gt;1000,SMALL(Poles!H:H,L35)&lt;3000),"nt",IF(SMALL(Poles!H:H,L35)&gt;3000,"",SMALL(Poles!H:H,L35))),"")</f>
        <v/>
      </c>
      <c r="E35" s="292" t="str">
        <f>IF(D35="nt",IFERROR(SMALL(Poles!H:H,L35),""),IF(D35&gt;3000,"",IFERROR(SMALL(Poles!H:H,L35),"")))</f>
        <v/>
      </c>
      <c r="F35" s="199" t="str">
        <f t="shared" si="0"/>
        <v/>
      </c>
      <c r="G35" s="200" t="str">
        <f t="shared" si="1"/>
        <v/>
      </c>
      <c r="H35" s="354" t="str">
        <f>IFERROR(VLOOKUP(D35,Poles!$S$4:$V$20,4,FALSE),"")</f>
        <v/>
      </c>
      <c r="I35" s="72"/>
      <c r="J35" s="72"/>
      <c r="K35" s="80"/>
      <c r="L35" s="80">
        <v>34</v>
      </c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</row>
    <row r="36" spans="1:26" ht="15.75" customHeight="1">
      <c r="A36" s="80" t="str">
        <f t="array" ref="A36">IFERROR(IF(D36="","",INDEX(Poles!$A:$H,MATCH('Open Poles'!$E36,Poles!$H:$H,0),1)),"")</f>
        <v/>
      </c>
      <c r="B36" s="196" t="str">
        <f t="array" ref="B36">IFERROR(IF(D36="","",INDEX(Poles!$A:$H,MATCH('Open Poles'!$E36,Poles!$H:$H,0),2)),"")</f>
        <v/>
      </c>
      <c r="C36" s="196" t="str">
        <f t="array" ref="C36">IFERROR(IF(D36="","",INDEX(Poles!$A:$H,MATCH('Open Poles'!E36,Poles!$H:$H,0),3)),"")</f>
        <v/>
      </c>
      <c r="D36" s="82" t="str">
        <f>IFERROR(IF(AND(SMALL(Poles!H:H,L36)&gt;1000,SMALL(Poles!H:H,L36)&lt;3000),"nt",IF(SMALL(Poles!H:H,L36)&gt;3000,"",SMALL(Poles!H:H,L36))),"")</f>
        <v/>
      </c>
      <c r="E36" s="292" t="str">
        <f>IF(D36="nt",IFERROR(SMALL(Poles!H:H,L36),""),IF(D36&gt;3000,"",IFERROR(SMALL(Poles!H:H,L36),"")))</f>
        <v/>
      </c>
      <c r="F36" s="199" t="str">
        <f t="shared" si="0"/>
        <v/>
      </c>
      <c r="G36" s="200" t="str">
        <f t="shared" si="1"/>
        <v/>
      </c>
      <c r="H36" s="354" t="str">
        <f>IFERROR(VLOOKUP(D36,Poles!$S$4:$V$20,4,FALSE),"")</f>
        <v/>
      </c>
      <c r="I36" s="72"/>
      <c r="J36" s="72"/>
      <c r="K36" s="80"/>
      <c r="L36" s="80">
        <v>35</v>
      </c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</row>
    <row r="37" spans="1:26" ht="15.75" customHeight="1">
      <c r="A37" s="80" t="str">
        <f t="array" ref="A37">IFERROR(IF(D37="","",INDEX(Poles!$A:$H,MATCH('Open Poles'!$E37,Poles!$H:$H,0),1)),"")</f>
        <v/>
      </c>
      <c r="B37" s="196" t="str">
        <f t="array" ref="B37">IFERROR(IF(D37="","",INDEX(Poles!$A:$H,MATCH('Open Poles'!$E37,Poles!$H:$H,0),2)),"")</f>
        <v/>
      </c>
      <c r="C37" s="196" t="str">
        <f t="array" ref="C37">IFERROR(IF(D37="","",INDEX(Poles!$A:$H,MATCH('Open Poles'!E37,Poles!$H:$H,0),3)),"")</f>
        <v/>
      </c>
      <c r="D37" s="82" t="str">
        <f>IFERROR(IF(AND(SMALL(Poles!H:H,L37)&gt;1000,SMALL(Poles!H:H,L37)&lt;3000),"nt",IF(SMALL(Poles!H:H,L37)&gt;3000,"",SMALL(Poles!H:H,L37))),"")</f>
        <v/>
      </c>
      <c r="E37" s="292" t="str">
        <f>IF(D37="nt",IFERROR(SMALL(Poles!H:H,L37),""),IF(D37&gt;3000,"",IFERROR(SMALL(Poles!H:H,L37),"")))</f>
        <v/>
      </c>
      <c r="F37" s="199" t="str">
        <f t="shared" si="0"/>
        <v/>
      </c>
      <c r="G37" s="200" t="str">
        <f t="shared" si="1"/>
        <v/>
      </c>
      <c r="H37" s="354" t="str">
        <f>IFERROR(VLOOKUP(D37,Poles!$S$4:$V$20,4,FALSE),"")</f>
        <v/>
      </c>
      <c r="I37" s="72"/>
      <c r="J37" s="72"/>
      <c r="K37" s="80"/>
      <c r="L37" s="80">
        <v>36</v>
      </c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</row>
    <row r="38" spans="1:26" ht="15.75" customHeight="1">
      <c r="A38" s="80" t="str">
        <f t="array" ref="A38">IFERROR(IF(D38="","",INDEX(Poles!$A:$H,MATCH('Open Poles'!$E38,Poles!$H:$H,0),1)),"")</f>
        <v/>
      </c>
      <c r="B38" s="196" t="str">
        <f t="array" ref="B38">IFERROR(IF(D38="","",INDEX(Poles!$A:$H,MATCH('Open Poles'!$E38,Poles!$H:$H,0),2)),"")</f>
        <v/>
      </c>
      <c r="C38" s="196" t="str">
        <f t="array" ref="C38">IFERROR(IF(D38="","",INDEX(Poles!$A:$H,MATCH('Open Poles'!E38,Poles!$H:$H,0),3)),"")</f>
        <v/>
      </c>
      <c r="D38" s="82" t="str">
        <f>IFERROR(IF(AND(SMALL(Poles!H:H,L38)&gt;1000,SMALL(Poles!H:H,L38)&lt;3000),"nt",IF(SMALL(Poles!H:H,L38)&gt;3000,"",SMALL(Poles!H:H,L38))),"")</f>
        <v/>
      </c>
      <c r="E38" s="292" t="str">
        <f>IF(D38="nt",IFERROR(SMALL(Poles!H:H,L38),""),IF(D38&gt;3000,"",IFERROR(SMALL(Poles!H:H,L38),"")))</f>
        <v/>
      </c>
      <c r="F38" s="199" t="str">
        <f t="shared" si="0"/>
        <v/>
      </c>
      <c r="G38" s="200" t="str">
        <f t="shared" si="1"/>
        <v/>
      </c>
      <c r="H38" s="354" t="str">
        <f>IFERROR(VLOOKUP(D38,Poles!$S$4:$V$20,4,FALSE),"")</f>
        <v/>
      </c>
      <c r="I38" s="72"/>
      <c r="J38" s="72"/>
      <c r="K38" s="80"/>
      <c r="L38" s="80">
        <v>37</v>
      </c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</row>
    <row r="39" spans="1:26" ht="15.75" customHeight="1">
      <c r="A39" s="80" t="str">
        <f t="array" ref="A39">IFERROR(IF(D39="","",INDEX(Poles!$A:$H,MATCH('Open Poles'!$E39,Poles!$H:$H,0),1)),"")</f>
        <v/>
      </c>
      <c r="B39" s="196" t="str">
        <f t="array" ref="B39">IFERROR(IF(D39="","",INDEX(Poles!$A:$H,MATCH('Open Poles'!$E39,Poles!$H:$H,0),2)),"")</f>
        <v/>
      </c>
      <c r="C39" s="196" t="str">
        <f t="array" ref="C39">IFERROR(IF(D39="","",INDEX(Poles!$A:$H,MATCH('Open Poles'!E39,Poles!$H:$H,0),3)),"")</f>
        <v/>
      </c>
      <c r="D39" s="82" t="str">
        <f>IFERROR(IF(AND(SMALL(Poles!H:H,L39)&gt;1000,SMALL(Poles!H:H,L39)&lt;3000),"nt",IF(SMALL(Poles!H:H,L39)&gt;3000,"",SMALL(Poles!H:H,L39))),"")</f>
        <v/>
      </c>
      <c r="E39" s="292" t="str">
        <f>IF(D39="nt",IFERROR(SMALL(Poles!H:H,L39),""),IF(D39&gt;3000,"",IFERROR(SMALL(Poles!H:H,L39),"")))</f>
        <v/>
      </c>
      <c r="F39" s="199" t="str">
        <f t="shared" si="0"/>
        <v/>
      </c>
      <c r="G39" s="200" t="str">
        <f t="shared" si="1"/>
        <v/>
      </c>
      <c r="H39" s="354" t="str">
        <f>IFERROR(VLOOKUP(D39,Poles!$S$4:$V$20,4,FALSE),"")</f>
        <v/>
      </c>
      <c r="I39" s="72"/>
      <c r="J39" s="72"/>
      <c r="K39" s="80"/>
      <c r="L39" s="80">
        <v>38</v>
      </c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 spans="1:26" ht="15.75" customHeight="1">
      <c r="A40" s="80" t="str">
        <f t="array" ref="A40">IFERROR(IF(D40="","",INDEX(Poles!$A:$H,MATCH('Open Poles'!$E40,Poles!$H:$H,0),1)),"")</f>
        <v/>
      </c>
      <c r="B40" s="196" t="str">
        <f t="array" ref="B40">IFERROR(IF(D40="","",INDEX(Poles!$A:$H,MATCH('Open Poles'!$E40,Poles!$H:$H,0),2)),"")</f>
        <v/>
      </c>
      <c r="C40" s="196" t="str">
        <f t="array" ref="C40">IFERROR(IF(D40="","",INDEX(Poles!$A:$H,MATCH('Open Poles'!E40,Poles!$H:$H,0),3)),"")</f>
        <v/>
      </c>
      <c r="D40" s="82" t="str">
        <f>IFERROR(IF(AND(SMALL(Poles!H:H,L40)&gt;1000,SMALL(Poles!H:H,L40)&lt;3000),"nt",IF(SMALL(Poles!H:H,L40)&gt;3000,"",SMALL(Poles!H:H,L40))),"")</f>
        <v/>
      </c>
      <c r="E40" s="292" t="str">
        <f>IF(D40="nt",IFERROR(SMALL(Poles!H:H,L40),""),IF(D40&gt;3000,"",IFERROR(SMALL(Poles!H:H,L40),"")))</f>
        <v/>
      </c>
      <c r="F40" s="199" t="str">
        <f t="shared" si="0"/>
        <v/>
      </c>
      <c r="G40" s="200" t="str">
        <f t="shared" si="1"/>
        <v/>
      </c>
      <c r="H40" s="354" t="str">
        <f>IFERROR(VLOOKUP(D40,Poles!$S$4:$V$20,4,FALSE),"")</f>
        <v/>
      </c>
      <c r="I40" s="72"/>
      <c r="J40" s="72"/>
      <c r="K40" s="80"/>
      <c r="L40" s="80">
        <v>39</v>
      </c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</row>
    <row r="41" spans="1:26" ht="15.75" customHeight="1">
      <c r="A41" s="80" t="str">
        <f t="array" ref="A41">IFERROR(IF(D41="","",INDEX(Poles!$A:$H,MATCH('Open Poles'!$E41,Poles!$H:$H,0),1)),"")</f>
        <v/>
      </c>
      <c r="B41" s="196" t="str">
        <f t="array" ref="B41">IFERROR(IF(D41="","",INDEX(Poles!$A:$H,MATCH('Open Poles'!$E41,Poles!$H:$H,0),2)),"")</f>
        <v/>
      </c>
      <c r="C41" s="196" t="str">
        <f t="array" ref="C41">IFERROR(IF(D41="","",INDEX(Poles!$A:$H,MATCH('Open Poles'!E41,Poles!$H:$H,0),3)),"")</f>
        <v/>
      </c>
      <c r="D41" s="82" t="str">
        <f>IFERROR(IF(AND(SMALL(Poles!H:H,L41)&gt;1000,SMALL(Poles!H:H,L41)&lt;3000),"nt",IF(SMALL(Poles!H:H,L41)&gt;3000,"",SMALL(Poles!H:H,L41))),"")</f>
        <v/>
      </c>
      <c r="E41" s="292" t="str">
        <f>IF(D41="nt",IFERROR(SMALL(Poles!H:H,L41),""),IF(D41&gt;3000,"",IFERROR(SMALL(Poles!H:H,L41),"")))</f>
        <v/>
      </c>
      <c r="F41" s="199" t="str">
        <f t="shared" si="0"/>
        <v/>
      </c>
      <c r="G41" s="200" t="str">
        <f t="shared" si="1"/>
        <v/>
      </c>
      <c r="H41" s="354" t="str">
        <f>IFERROR(VLOOKUP(D41,Poles!$S$4:$V$20,4,FALSE),"")</f>
        <v/>
      </c>
      <c r="I41" s="72"/>
      <c r="J41" s="72"/>
      <c r="K41" s="80"/>
      <c r="L41" s="80">
        <v>40</v>
      </c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 spans="1:26" ht="15.75" customHeight="1">
      <c r="A42" s="80" t="str">
        <f t="array" ref="A42">IFERROR(IF(D42="","",INDEX(Poles!$A:$H,MATCH('Open Poles'!$E42,Poles!$H:$H,0),1)),"")</f>
        <v/>
      </c>
      <c r="B42" s="196" t="str">
        <f t="array" ref="B42">IFERROR(IF(D42="","",INDEX(Poles!$A:$H,MATCH('Open Poles'!$E42,Poles!$H:$H,0),2)),"")</f>
        <v/>
      </c>
      <c r="C42" s="196" t="str">
        <f t="array" ref="C42">IFERROR(IF(D42="","",INDEX(Poles!$A:$H,MATCH('Open Poles'!E42,Poles!$H:$H,0),3)),"")</f>
        <v/>
      </c>
      <c r="D42" s="82" t="str">
        <f>IFERROR(IF(AND(SMALL(Poles!H:H,L42)&gt;1000,SMALL(Poles!H:H,L42)&lt;3000),"nt",IF(SMALL(Poles!H:H,L42)&gt;3000,"",SMALL(Poles!H:H,L42))),"")</f>
        <v/>
      </c>
      <c r="E42" s="292" t="str">
        <f>IF(D42="nt",IFERROR(SMALL(Poles!H:H,L42),""),IF(D42&gt;3000,"",IFERROR(SMALL(Poles!H:H,L42),"")))</f>
        <v/>
      </c>
      <c r="F42" s="199" t="str">
        <f t="shared" si="0"/>
        <v/>
      </c>
      <c r="G42" s="200" t="str">
        <f t="shared" si="1"/>
        <v/>
      </c>
      <c r="H42" s="354" t="str">
        <f>IFERROR(VLOOKUP(D42,Poles!$S$4:$V$20,4,FALSE),"")</f>
        <v/>
      </c>
      <c r="I42" s="72"/>
      <c r="J42" s="72"/>
      <c r="K42" s="80"/>
      <c r="L42" s="80">
        <v>41</v>
      </c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</row>
    <row r="43" spans="1:26" ht="15.75" customHeight="1">
      <c r="A43" s="80" t="str">
        <f t="array" ref="A43">IFERROR(IF(D43="","",INDEX(Poles!$A:$H,MATCH('Open Poles'!$E43,Poles!$H:$H,0),1)),"")</f>
        <v/>
      </c>
      <c r="B43" s="196" t="str">
        <f t="array" ref="B43">IFERROR(IF(D43="","",INDEX(Poles!$A:$H,MATCH('Open Poles'!$E43,Poles!$H:$H,0),2)),"")</f>
        <v/>
      </c>
      <c r="C43" s="196" t="str">
        <f t="array" ref="C43">IFERROR(IF(D43="","",INDEX(Poles!$A:$H,MATCH('Open Poles'!E43,Poles!$H:$H,0),3)),"")</f>
        <v/>
      </c>
      <c r="D43" s="82" t="str">
        <f>IFERROR(IF(AND(SMALL(Poles!H:H,L43)&gt;1000,SMALL(Poles!H:H,L43)&lt;3000),"nt",IF(SMALL(Poles!H:H,L43)&gt;3000,"",SMALL(Poles!H:H,L43))),"")</f>
        <v/>
      </c>
      <c r="E43" s="292" t="str">
        <f>IF(D43="nt",IFERROR(SMALL(Poles!H:H,L43),""),IF(D43&gt;3000,"",IFERROR(SMALL(Poles!H:H,L43),"")))</f>
        <v/>
      </c>
      <c r="F43" s="199" t="str">
        <f t="shared" si="0"/>
        <v/>
      </c>
      <c r="G43" s="200" t="str">
        <f t="shared" si="1"/>
        <v/>
      </c>
      <c r="H43" s="354" t="str">
        <f>IFERROR(VLOOKUP(D43,Poles!$S$4:$V$20,4,FALSE),"")</f>
        <v/>
      </c>
      <c r="I43" s="72"/>
      <c r="J43" s="72"/>
      <c r="K43" s="80"/>
      <c r="L43" s="80">
        <v>42</v>
      </c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 spans="1:26" ht="15.75" customHeight="1">
      <c r="A44" s="80" t="str">
        <f t="array" ref="A44">IFERROR(IF(D44="","",INDEX(Poles!$A:$H,MATCH('Open Poles'!$E44,Poles!$H:$H,0),1)),"")</f>
        <v/>
      </c>
      <c r="B44" s="196" t="str">
        <f t="array" ref="B44">IFERROR(IF(D44="","",INDEX(Poles!$A:$H,MATCH('Open Poles'!$E44,Poles!$H:$H,0),2)),"")</f>
        <v/>
      </c>
      <c r="C44" s="196" t="str">
        <f t="array" ref="C44">IFERROR(IF(D44="","",INDEX(Poles!$A:$H,MATCH('Open Poles'!E44,Poles!$H:$H,0),3)),"")</f>
        <v/>
      </c>
      <c r="D44" s="82" t="str">
        <f>IFERROR(IF(AND(SMALL(Poles!H:H,L44)&gt;1000,SMALL(Poles!H:H,L44)&lt;3000),"nt",IF(SMALL(Poles!H:H,L44)&gt;3000,"",SMALL(Poles!H:H,L44))),"")</f>
        <v/>
      </c>
      <c r="E44" s="292" t="str">
        <f>IF(D44="nt",IFERROR(SMALL(Poles!H:H,L44),""),IF(D44&gt;3000,"",IFERROR(SMALL(Poles!H:H,L44),"")))</f>
        <v/>
      </c>
      <c r="F44" s="199" t="str">
        <f t="shared" si="0"/>
        <v/>
      </c>
      <c r="G44" s="200" t="str">
        <f t="shared" si="1"/>
        <v/>
      </c>
      <c r="H44" s="354" t="str">
        <f>IFERROR(VLOOKUP(D44,Poles!$S$4:$V$20,4,FALSE),"")</f>
        <v/>
      </c>
      <c r="I44" s="72"/>
      <c r="J44" s="72"/>
      <c r="K44" s="80"/>
      <c r="L44" s="80">
        <v>43</v>
      </c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 spans="1:26" ht="15.75" customHeight="1">
      <c r="A45" s="80" t="str">
        <f t="array" ref="A45">IFERROR(IF(D45="","",INDEX(Poles!$A:$H,MATCH('Open Poles'!$E45,Poles!$H:$H,0),1)),"")</f>
        <v/>
      </c>
      <c r="B45" s="196" t="str">
        <f t="array" ref="B45">IFERROR(IF(D45="","",INDEX(Poles!$A:$H,MATCH('Open Poles'!$E45,Poles!$H:$H,0),2)),"")</f>
        <v/>
      </c>
      <c r="C45" s="196" t="str">
        <f t="array" ref="C45">IFERROR(IF(D45="","",INDEX(Poles!$A:$H,MATCH('Open Poles'!E45,Poles!$H:$H,0),3)),"")</f>
        <v/>
      </c>
      <c r="D45" s="82" t="str">
        <f>IFERROR(IF(AND(SMALL(Poles!H:H,L45)&gt;1000,SMALL(Poles!H:H,L45)&lt;3000),"nt",IF(SMALL(Poles!H:H,L45)&gt;3000,"",SMALL(Poles!H:H,L45))),"")</f>
        <v/>
      </c>
      <c r="E45" s="292" t="str">
        <f>IF(D45="nt",IFERROR(SMALL(Poles!H:H,L45),""),IF(D45&gt;3000,"",IFERROR(SMALL(Poles!H:H,L45),"")))</f>
        <v/>
      </c>
      <c r="F45" s="199" t="str">
        <f t="shared" si="0"/>
        <v/>
      </c>
      <c r="G45" s="200" t="str">
        <f t="shared" si="1"/>
        <v/>
      </c>
      <c r="H45" s="354" t="str">
        <f>IFERROR(VLOOKUP(D45,Poles!$S$4:$V$20,4,FALSE),"")</f>
        <v/>
      </c>
      <c r="I45" s="72"/>
      <c r="J45" s="72"/>
      <c r="K45" s="80"/>
      <c r="L45" s="80">
        <v>44</v>
      </c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ht="15.75" customHeight="1">
      <c r="A46" s="80" t="str">
        <f t="array" ref="A46">IFERROR(IF(D46="","",INDEX(Poles!$A:$H,MATCH('Open Poles'!$E46,Poles!$H:$H,0),1)),"")</f>
        <v/>
      </c>
      <c r="B46" s="196" t="str">
        <f t="array" ref="B46">IFERROR(IF(D46="","",INDEX(Poles!$A:$H,MATCH('Open Poles'!$E46,Poles!$H:$H,0),2)),"")</f>
        <v/>
      </c>
      <c r="C46" s="196" t="str">
        <f t="array" ref="C46">IFERROR(IF(D46="","",INDEX(Poles!$A:$H,MATCH('Open Poles'!E46,Poles!$H:$H,0),3)),"")</f>
        <v/>
      </c>
      <c r="D46" s="82" t="str">
        <f>IFERROR(IF(AND(SMALL(Poles!H:H,L46)&gt;1000,SMALL(Poles!H:H,L46)&lt;3000),"nt",IF(SMALL(Poles!H:H,L46)&gt;3000,"",SMALL(Poles!H:H,L46))),"")</f>
        <v/>
      </c>
      <c r="E46" s="292" t="str">
        <f>IF(D46="nt",IFERROR(SMALL(Poles!H:H,L46),""),IF(D46&gt;3000,"",IFERROR(SMALL(Poles!H:H,L46),"")))</f>
        <v/>
      </c>
      <c r="F46" s="199" t="str">
        <f t="shared" si="0"/>
        <v/>
      </c>
      <c r="G46" s="200" t="str">
        <f t="shared" si="1"/>
        <v/>
      </c>
      <c r="H46" s="354" t="str">
        <f>IFERROR(VLOOKUP(D46,Poles!$S$4:$V$20,4,FALSE),"")</f>
        <v/>
      </c>
      <c r="I46" s="72"/>
      <c r="J46" s="72"/>
      <c r="K46" s="80"/>
      <c r="L46" s="80">
        <v>45</v>
      </c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ht="15.75" customHeight="1">
      <c r="A47" s="80" t="str">
        <f t="array" ref="A47">IFERROR(IF(D47="","",INDEX(Poles!$A:$H,MATCH('Open Poles'!$E47,Poles!$H:$H,0),1)),"")</f>
        <v/>
      </c>
      <c r="B47" s="196" t="str">
        <f t="array" ref="B47">IFERROR(IF(D47="","",INDEX(Poles!$A:$H,MATCH('Open Poles'!$E47,Poles!$H:$H,0),2)),"")</f>
        <v/>
      </c>
      <c r="C47" s="196" t="str">
        <f t="array" ref="C47">IFERROR(IF(D47="","",INDEX(Poles!$A:$H,MATCH('Open Poles'!E47,Poles!$H:$H,0),3)),"")</f>
        <v/>
      </c>
      <c r="D47" s="82" t="str">
        <f>IFERROR(IF(AND(SMALL(Poles!H:H,L47)&gt;1000,SMALL(Poles!H:H,L47)&lt;3000),"nt",IF(SMALL(Poles!H:H,L47)&gt;3000,"",SMALL(Poles!H:H,L47))),"")</f>
        <v/>
      </c>
      <c r="E47" s="292" t="str">
        <f>IF(D47="nt",IFERROR(SMALL(Poles!H:H,L47),""),IF(D47&gt;3000,"",IFERROR(SMALL(Poles!H:H,L47),"")))</f>
        <v/>
      </c>
      <c r="F47" s="199" t="str">
        <f t="shared" si="0"/>
        <v/>
      </c>
      <c r="G47" s="200" t="str">
        <f t="shared" si="1"/>
        <v/>
      </c>
      <c r="H47" s="354" t="str">
        <f>IFERROR(VLOOKUP(D47,Poles!$S$4:$V$20,4,FALSE),"")</f>
        <v/>
      </c>
      <c r="I47" s="72"/>
      <c r="J47" s="72"/>
      <c r="K47" s="80"/>
      <c r="L47" s="80">
        <v>46</v>
      </c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ht="15.75" customHeight="1">
      <c r="A48" s="80" t="str">
        <f t="array" ref="A48">IFERROR(IF(D48="","",INDEX(Poles!$A:$H,MATCH('Open Poles'!$E48,Poles!$H:$H,0),1)),"")</f>
        <v/>
      </c>
      <c r="B48" s="196" t="str">
        <f t="array" ref="B48">IFERROR(IF(D48="","",INDEX(Poles!$A:$H,MATCH('Open Poles'!$E48,Poles!$H:$H,0),2)),"")</f>
        <v/>
      </c>
      <c r="C48" s="196" t="str">
        <f t="array" ref="C48">IFERROR(IF(D48="","",INDEX(Poles!$A:$H,MATCH('Open Poles'!E48,Poles!$H:$H,0),3)),"")</f>
        <v/>
      </c>
      <c r="D48" s="82" t="str">
        <f>IFERROR(IF(AND(SMALL(Poles!H:H,L48)&gt;1000,SMALL(Poles!H:H,L48)&lt;3000),"nt",IF(SMALL(Poles!H:H,L48)&gt;3000,"",SMALL(Poles!H:H,L48))),"")</f>
        <v/>
      </c>
      <c r="E48" s="292" t="str">
        <f>IF(D48="nt",IFERROR(SMALL(Poles!H:H,L48),""),IF(D48&gt;3000,"",IFERROR(SMALL(Poles!H:H,L48),"")))</f>
        <v/>
      </c>
      <c r="F48" s="199" t="str">
        <f t="shared" si="0"/>
        <v/>
      </c>
      <c r="G48" s="200" t="str">
        <f t="shared" si="1"/>
        <v/>
      </c>
      <c r="H48" s="354" t="str">
        <f>IFERROR(VLOOKUP(D48,Poles!$S$4:$V$20,4,FALSE),"")</f>
        <v/>
      </c>
      <c r="I48" s="72"/>
      <c r="J48" s="72"/>
      <c r="K48" s="80"/>
      <c r="L48" s="80">
        <v>47</v>
      </c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ht="15.75" customHeight="1">
      <c r="A49" s="80" t="str">
        <f t="array" ref="A49">IFERROR(IF(D49="","",INDEX(Poles!$A:$H,MATCH('Open Poles'!$E49,Poles!$H:$H,0),1)),"")</f>
        <v/>
      </c>
      <c r="B49" s="196" t="str">
        <f t="array" ref="B49">IFERROR(IF(D49="","",INDEX(Poles!$A:$H,MATCH('Open Poles'!$E49,Poles!$H:$H,0),2)),"")</f>
        <v/>
      </c>
      <c r="C49" s="196" t="str">
        <f t="array" ref="C49">IFERROR(IF(D49="","",INDEX(Poles!$A:$H,MATCH('Open Poles'!E49,Poles!$H:$H,0),3)),"")</f>
        <v/>
      </c>
      <c r="D49" s="82" t="str">
        <f>IFERROR(IF(AND(SMALL(Poles!H:H,L49)&gt;1000,SMALL(Poles!H:H,L49)&lt;3000),"nt",IF(SMALL(Poles!H:H,L49)&gt;3000,"",SMALL(Poles!H:H,L49))),"")</f>
        <v/>
      </c>
      <c r="E49" s="292" t="str">
        <f>IF(D49="nt",IFERROR(SMALL(Poles!H:H,L49),""),IF(D49&gt;3000,"",IFERROR(SMALL(Poles!H:H,L49),"")))</f>
        <v/>
      </c>
      <c r="F49" s="199" t="str">
        <f t="shared" si="0"/>
        <v/>
      </c>
      <c r="G49" s="200" t="str">
        <f t="shared" si="1"/>
        <v/>
      </c>
      <c r="H49" s="354" t="str">
        <f>IFERROR(VLOOKUP(D49,Poles!$S$4:$V$20,4,FALSE),"")</f>
        <v/>
      </c>
      <c r="I49" s="72"/>
      <c r="J49" s="72"/>
      <c r="K49" s="80"/>
      <c r="L49" s="80">
        <v>48</v>
      </c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ht="15.75" customHeight="1">
      <c r="A50" s="80" t="str">
        <f t="array" ref="A50">IFERROR(IF(D50="","",INDEX(Poles!$A:$H,MATCH('Open Poles'!$E50,Poles!$H:$H,0),1)),"")</f>
        <v/>
      </c>
      <c r="B50" s="196" t="str">
        <f t="array" ref="B50">IFERROR(IF(D50="","",INDEX(Poles!$A:$H,MATCH('Open Poles'!$E50,Poles!$H:$H,0),2)),"")</f>
        <v/>
      </c>
      <c r="C50" s="196" t="str">
        <f t="array" ref="C50">IFERROR(IF(D50="","",INDEX(Poles!$A:$H,MATCH('Open Poles'!E50,Poles!$H:$H,0),3)),"")</f>
        <v/>
      </c>
      <c r="D50" s="82" t="str">
        <f>IFERROR(IF(AND(SMALL(Poles!H:H,L50)&gt;1000,SMALL(Poles!H:H,L50)&lt;3000),"nt",IF(SMALL(Poles!H:H,L50)&gt;3000,"",SMALL(Poles!H:H,L50))),"")</f>
        <v/>
      </c>
      <c r="E50" s="292" t="str">
        <f>IF(D50="nt",IFERROR(SMALL(Poles!H:H,L50),""),IF(D50&gt;3000,"",IFERROR(SMALL(Poles!H:H,L50),"")))</f>
        <v/>
      </c>
      <c r="F50" s="199" t="str">
        <f t="shared" si="0"/>
        <v/>
      </c>
      <c r="G50" s="200" t="str">
        <f t="shared" si="1"/>
        <v/>
      </c>
      <c r="H50" s="354" t="str">
        <f>IFERROR(VLOOKUP(D50,Poles!$S$4:$V$20,4,FALSE),"")</f>
        <v/>
      </c>
      <c r="I50" s="72"/>
      <c r="J50" s="72"/>
      <c r="K50" s="80"/>
      <c r="L50" s="80">
        <v>49</v>
      </c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ht="15.75" customHeight="1">
      <c r="A51" s="80" t="str">
        <f t="array" ref="A51">IFERROR(IF(D51="","",INDEX(Poles!$A:$H,MATCH('Open Poles'!$E51,Poles!$H:$H,0),1)),"")</f>
        <v/>
      </c>
      <c r="B51" s="196" t="str">
        <f t="array" ref="B51">IFERROR(IF(D51="","",INDEX(Poles!$A:$H,MATCH('Open Poles'!$E51,Poles!$H:$H,0),2)),"")</f>
        <v/>
      </c>
      <c r="C51" s="196" t="str">
        <f t="array" ref="C51">IFERROR(IF(D51="","",INDEX(Poles!$A:$H,MATCH('Open Poles'!E51,Poles!$H:$H,0),3)),"")</f>
        <v/>
      </c>
      <c r="D51" s="82" t="str">
        <f>IFERROR(IF(AND(SMALL(Poles!H:H,L51)&gt;1000,SMALL(Poles!H:H,L51)&lt;3000),"nt",IF(SMALL(Poles!H:H,L51)&gt;3000,"",SMALL(Poles!H:H,L51))),"")</f>
        <v/>
      </c>
      <c r="E51" s="292" t="str">
        <f>IF(D51="nt",IFERROR(SMALL(Poles!H:H,L51),""),IF(D51&gt;3000,"",IFERROR(SMALL(Poles!H:H,L51),"")))</f>
        <v/>
      </c>
      <c r="F51" s="199" t="str">
        <f t="shared" si="0"/>
        <v/>
      </c>
      <c r="G51" s="200" t="str">
        <f t="shared" si="1"/>
        <v/>
      </c>
      <c r="H51" s="354" t="str">
        <f>IFERROR(VLOOKUP(D51,Poles!$S$4:$V$20,4,FALSE),"")</f>
        <v/>
      </c>
      <c r="I51" s="72"/>
      <c r="J51" s="72"/>
      <c r="K51" s="80"/>
      <c r="L51" s="80">
        <v>50</v>
      </c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ht="15.75" customHeight="1">
      <c r="A52" s="80" t="str">
        <f t="array" ref="A52">IFERROR(IF(D52="","",INDEX(Poles!$A:$H,MATCH('Open Poles'!$E52,Poles!$H:$H,0),1)),"")</f>
        <v/>
      </c>
      <c r="B52" s="196" t="str">
        <f t="array" ref="B52">IFERROR(IF(D52="","",INDEX(Poles!$A:$H,MATCH('Open Poles'!$E52,Poles!$H:$H,0),2)),"")</f>
        <v/>
      </c>
      <c r="C52" s="196" t="str">
        <f t="array" ref="C52">IFERROR(IF(D52="","",INDEX(Poles!$A:$H,MATCH('Open Poles'!E52,Poles!$H:$H,0),3)),"")</f>
        <v/>
      </c>
      <c r="D52" s="82" t="str">
        <f>IFERROR(IF(AND(SMALL(Poles!H:H,L52)&gt;1000,SMALL(Poles!H:H,L52)&lt;3000),"nt",IF(SMALL(Poles!H:H,L52)&gt;3000,"",SMALL(Poles!H:H,L52))),"")</f>
        <v/>
      </c>
      <c r="E52" s="292" t="str">
        <f>IF(D52="nt",IFERROR(SMALL(Poles!H:H,L52),""),IF(D52&gt;3000,"",IFERROR(SMALL(Poles!H:H,L52),"")))</f>
        <v/>
      </c>
      <c r="F52" s="202"/>
      <c r="G52" s="200" t="str">
        <f t="shared" si="1"/>
        <v/>
      </c>
      <c r="H52" s="354" t="str">
        <f>IFERROR(VLOOKUP(D52,Poles!$S$4:$V$20,4,FALSE),"")</f>
        <v/>
      </c>
      <c r="I52" s="72"/>
      <c r="J52" s="72"/>
      <c r="K52" s="80"/>
      <c r="L52" s="80">
        <v>51</v>
      </c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ht="15.75" customHeight="1">
      <c r="A53" s="80" t="str">
        <f t="array" ref="A53">IFERROR(IF(D53="","",INDEX(Poles!$A:$H,MATCH('Open Poles'!$E53,Poles!$H:$H,0),1)),"")</f>
        <v/>
      </c>
      <c r="B53" s="196" t="str">
        <f t="array" ref="B53">IFERROR(IF(D53="","",INDEX(Poles!$A:$H,MATCH('Open Poles'!$E53,Poles!$H:$H,0),2)),"")</f>
        <v/>
      </c>
      <c r="C53" s="196" t="str">
        <f t="array" ref="C53">IFERROR(IF(D53="","",INDEX(Poles!$A:$H,MATCH('Open Poles'!E53,Poles!$H:$H,0),3)),"")</f>
        <v/>
      </c>
      <c r="D53" s="82" t="str">
        <f>IFERROR(IF(AND(SMALL(Poles!H:H,L53)&gt;1000,SMALL(Poles!H:H,L53)&lt;3000),"nt",IF(SMALL(Poles!H:H,L53)&gt;3000,"",SMALL(Poles!H:H,L53))),"")</f>
        <v/>
      </c>
      <c r="E53" s="292" t="str">
        <f>IF(D53="nt",IFERROR(SMALL(Poles!H:H,L53),""),IF(D53&gt;3000,"",IFERROR(SMALL(Poles!H:H,L53),"")))</f>
        <v/>
      </c>
      <c r="F53" s="202"/>
      <c r="G53" s="200" t="str">
        <f t="shared" si="1"/>
        <v/>
      </c>
      <c r="H53" s="354" t="str">
        <f>IFERROR(VLOOKUP(D53,Poles!$S$4:$V$20,4,FALSE),"")</f>
        <v/>
      </c>
      <c r="I53" s="72"/>
      <c r="J53" s="72"/>
      <c r="K53" s="80"/>
      <c r="L53" s="80">
        <v>52</v>
      </c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ht="15.75" customHeight="1">
      <c r="A54" s="80" t="str">
        <f t="array" ref="A54">IFERROR(IF(D54="","",INDEX(Poles!$A:$H,MATCH('Open Poles'!$E54,Poles!$H:$H,0),1)),"")</f>
        <v/>
      </c>
      <c r="B54" s="196" t="str">
        <f t="array" ref="B54">IFERROR(IF(D54="","",INDEX(Poles!$A:$H,MATCH('Open Poles'!$E54,Poles!$H:$H,0),2)),"")</f>
        <v/>
      </c>
      <c r="C54" s="196" t="str">
        <f t="array" ref="C54">IFERROR(IF(D54="","",INDEX(Poles!$A:$H,MATCH('Open Poles'!E54,Poles!$H:$H,0),3)),"")</f>
        <v/>
      </c>
      <c r="D54" s="82" t="str">
        <f>IFERROR(IF(AND(SMALL(Poles!H:H,L54)&gt;1000,SMALL(Poles!H:H,L54)&lt;3000),"nt",IF(SMALL(Poles!H:H,L54)&gt;3000,"",SMALL(Poles!H:H,L54))),"")</f>
        <v/>
      </c>
      <c r="E54" s="292" t="str">
        <f>IF(D54="nt",IFERROR(SMALL(Poles!H:H,L54),""),IF(D54&gt;3000,"",IFERROR(SMALL(Poles!H:H,L54),"")))</f>
        <v/>
      </c>
      <c r="F54" s="202"/>
      <c r="G54" s="200" t="str">
        <f t="shared" si="1"/>
        <v/>
      </c>
      <c r="H54" s="354" t="str">
        <f>IFERROR(VLOOKUP(D54,Poles!$S$4:$V$20,4,FALSE),"")</f>
        <v/>
      </c>
      <c r="I54" s="72"/>
      <c r="J54" s="72"/>
      <c r="K54" s="80"/>
      <c r="L54" s="80">
        <v>53</v>
      </c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ht="15.75" customHeight="1">
      <c r="A55" s="80" t="str">
        <f t="array" ref="A55">IFERROR(IF(D55="","",INDEX(Poles!$A:$H,MATCH('Open Poles'!$E55,Poles!$H:$H,0),1)),"")</f>
        <v/>
      </c>
      <c r="B55" s="196" t="str">
        <f t="array" ref="B55">IFERROR(IF(D55="","",INDEX(Poles!$A:$H,MATCH('Open Poles'!$E55,Poles!$H:$H,0),2)),"")</f>
        <v/>
      </c>
      <c r="C55" s="196" t="str">
        <f t="array" ref="C55">IFERROR(IF(D55="","",INDEX(Poles!$A:$H,MATCH('Open Poles'!E55,Poles!$H:$H,0),3)),"")</f>
        <v/>
      </c>
      <c r="D55" s="82" t="str">
        <f>IFERROR(IF(AND(SMALL(Poles!H:H,L55)&gt;1000,SMALL(Poles!H:H,L55)&lt;3000),"nt",IF(SMALL(Poles!H:H,L55)&gt;3000,"",SMALL(Poles!H:H,L55))),"")</f>
        <v/>
      </c>
      <c r="E55" s="292" t="str">
        <f>IF(D55="nt",IFERROR(SMALL(Poles!H:H,L55),""),IF(D55&gt;3000,"",IFERROR(SMALL(Poles!H:H,L55),"")))</f>
        <v/>
      </c>
      <c r="F55" s="202"/>
      <c r="G55" s="200" t="str">
        <f t="shared" si="1"/>
        <v/>
      </c>
      <c r="H55" s="354" t="str">
        <f>IFERROR(VLOOKUP(D55,Poles!$S$4:$V$20,4,FALSE),"")</f>
        <v/>
      </c>
      <c r="I55" s="72"/>
      <c r="J55" s="72"/>
      <c r="K55" s="80"/>
      <c r="L55" s="80">
        <v>54</v>
      </c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ht="15.75" customHeight="1">
      <c r="A56" s="80" t="str">
        <f t="array" ref="A56">IFERROR(IF(D56="","",INDEX(Poles!$A:$H,MATCH('Open Poles'!$E56,Poles!$H:$H,0),1)),"")</f>
        <v/>
      </c>
      <c r="B56" s="196" t="str">
        <f t="array" ref="B56">IFERROR(IF(D56="","",INDEX(Poles!$A:$H,MATCH('Open Poles'!$E56,Poles!$H:$H,0),2)),"")</f>
        <v/>
      </c>
      <c r="C56" s="196" t="str">
        <f t="array" ref="C56">IFERROR(IF(D56="","",INDEX(Poles!$A:$H,MATCH('Open Poles'!E56,Poles!$H:$H,0),3)),"")</f>
        <v/>
      </c>
      <c r="D56" s="82" t="str">
        <f>IFERROR(IF(AND(SMALL(Poles!H:H,L56)&gt;1000,SMALL(Poles!H:H,L56)&lt;3000),"nt",IF(SMALL(Poles!H:H,L56)&gt;3000,"",SMALL(Poles!H:H,L56))),"")</f>
        <v/>
      </c>
      <c r="E56" s="292" t="str">
        <f>IF(D56="nt",IFERROR(SMALL(Poles!H:H,L56),""),IF(D56&gt;3000,"",IFERROR(SMALL(Poles!H:H,L56),"")))</f>
        <v/>
      </c>
      <c r="F56" s="202"/>
      <c r="G56" s="200" t="str">
        <f t="shared" si="1"/>
        <v/>
      </c>
      <c r="H56" s="354" t="str">
        <f>IFERROR(VLOOKUP(D56,Poles!$S$4:$V$20,4,FALSE),"")</f>
        <v/>
      </c>
      <c r="I56" s="72"/>
      <c r="J56" s="72"/>
      <c r="K56" s="80"/>
      <c r="L56" s="80">
        <v>55</v>
      </c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ht="15.75" customHeight="1">
      <c r="A57" s="80" t="str">
        <f t="array" ref="A57">IFERROR(IF(D57="","",INDEX(Poles!$A:$H,MATCH('Open Poles'!$E57,Poles!$H:$H,0),1)),"")</f>
        <v/>
      </c>
      <c r="B57" s="196" t="str">
        <f t="array" ref="B57">IFERROR(IF(D57="","",INDEX(Poles!$A:$H,MATCH('Open Poles'!$E57,Poles!$H:$H,0),2)),"")</f>
        <v/>
      </c>
      <c r="C57" s="196" t="str">
        <f t="array" ref="C57">IFERROR(IF(D57="","",INDEX(Poles!$A:$H,MATCH('Open Poles'!E57,Poles!$H:$H,0),3)),"")</f>
        <v/>
      </c>
      <c r="D57" s="82" t="str">
        <f>IFERROR(IF(AND(SMALL(Poles!H:H,L57)&gt;1000,SMALL(Poles!H:H,L57)&lt;3000),"nt",IF(SMALL(Poles!H:H,L57)&gt;3000,"",SMALL(Poles!H:H,L57))),"")</f>
        <v/>
      </c>
      <c r="E57" s="292" t="str">
        <f>IF(D57="nt",IFERROR(SMALL(Poles!H:H,L57),""),IF(D57&gt;3000,"",IFERROR(SMALL(Poles!H:H,L57),"")))</f>
        <v/>
      </c>
      <c r="F57" s="202"/>
      <c r="G57" s="200" t="str">
        <f t="shared" si="1"/>
        <v/>
      </c>
      <c r="H57" s="354" t="str">
        <f>IFERROR(VLOOKUP(D57,Poles!$S$4:$V$20,4,FALSE),"")</f>
        <v/>
      </c>
      <c r="I57" s="72"/>
      <c r="J57" s="72"/>
      <c r="K57" s="80"/>
      <c r="L57" s="80">
        <v>56</v>
      </c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ht="15.75" customHeight="1">
      <c r="A58" s="80" t="str">
        <f t="array" ref="A58">IFERROR(IF(D58="","",INDEX(Poles!$A:$H,MATCH('Open Poles'!$E58,Poles!$H:$H,0),1)),"")</f>
        <v/>
      </c>
      <c r="B58" s="196" t="str">
        <f t="array" ref="B58">IFERROR(IF(D58="","",INDEX(Poles!$A:$H,MATCH('Open Poles'!$E58,Poles!$H:$H,0),2)),"")</f>
        <v/>
      </c>
      <c r="C58" s="196" t="str">
        <f t="array" ref="C58">IFERROR(IF(D58="","",INDEX(Poles!$A:$H,MATCH('Open Poles'!E58,Poles!$H:$H,0),3)),"")</f>
        <v/>
      </c>
      <c r="D58" s="82" t="str">
        <f>IFERROR(IF(AND(SMALL(Poles!H:H,L58)&gt;1000,SMALL(Poles!H:H,L58)&lt;3000),"nt",IF(SMALL(Poles!H:H,L58)&gt;3000,"",SMALL(Poles!H:H,L58))),"")</f>
        <v/>
      </c>
      <c r="E58" s="292" t="str">
        <f>IF(D58="nt",IFERROR(SMALL(Poles!H:H,L58),""),IF(D58&gt;3000,"",IFERROR(SMALL(Poles!H:H,L58),"")))</f>
        <v/>
      </c>
      <c r="F58" s="202"/>
      <c r="G58" s="200" t="str">
        <f t="shared" si="1"/>
        <v/>
      </c>
      <c r="H58" s="354" t="str">
        <f>IFERROR(VLOOKUP(D58,Poles!$S$4:$V$20,4,FALSE),"")</f>
        <v/>
      </c>
      <c r="I58" s="72"/>
      <c r="J58" s="72"/>
      <c r="K58" s="80"/>
      <c r="L58" s="80">
        <v>57</v>
      </c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ht="15.75" customHeight="1">
      <c r="A59" s="80" t="str">
        <f t="array" ref="A59">IFERROR(IF(D59="","",INDEX(Poles!$A:$H,MATCH('Open Poles'!$E59,Poles!$H:$H,0),1)),"")</f>
        <v/>
      </c>
      <c r="B59" s="196" t="str">
        <f t="array" ref="B59">IFERROR(IF(D59="","",INDEX(Poles!$A:$H,MATCH('Open Poles'!$E59,Poles!$H:$H,0),2)),"")</f>
        <v/>
      </c>
      <c r="C59" s="196" t="str">
        <f t="array" ref="C59">IFERROR(IF(D59="","",INDEX(Poles!$A:$H,MATCH('Open Poles'!E59,Poles!$H:$H,0),3)),"")</f>
        <v/>
      </c>
      <c r="D59" s="82" t="str">
        <f>IFERROR(IF(AND(SMALL(Poles!H:H,L59)&gt;1000,SMALL(Poles!H:H,L59)&lt;3000),"nt",IF(SMALL(Poles!H:H,L59)&gt;3000,"",SMALL(Poles!H:H,L59))),"")</f>
        <v/>
      </c>
      <c r="E59" s="292" t="str">
        <f>IF(D59="nt",IFERROR(SMALL(Poles!H:H,L59),""),IF(D59&gt;3000,"",IFERROR(SMALL(Poles!H:H,L59),"")))</f>
        <v/>
      </c>
      <c r="F59" s="202"/>
      <c r="G59" s="200" t="str">
        <f t="shared" si="1"/>
        <v/>
      </c>
      <c r="H59" s="354" t="str">
        <f>IFERROR(VLOOKUP(D59,Poles!$S$4:$V$20,4,FALSE),"")</f>
        <v/>
      </c>
      <c r="I59" s="72"/>
      <c r="J59" s="72"/>
      <c r="K59" s="80"/>
      <c r="L59" s="80">
        <v>58</v>
      </c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ht="15.75" customHeight="1">
      <c r="A60" s="80" t="str">
        <f t="array" ref="A60">IFERROR(IF(D60="","",INDEX(Poles!$A:$H,MATCH('Open Poles'!$E60,Poles!$H:$H,0),1)),"")</f>
        <v/>
      </c>
      <c r="B60" s="196" t="str">
        <f t="array" ref="B60">IFERROR(IF(D60="","",INDEX(Poles!$A:$H,MATCH('Open Poles'!$E60,Poles!$H:$H,0),2)),"")</f>
        <v/>
      </c>
      <c r="C60" s="196" t="str">
        <f t="array" ref="C60">IFERROR(IF(D60="","",INDEX(Poles!$A:$H,MATCH('Open Poles'!E60,Poles!$H:$H,0),3)),"")</f>
        <v/>
      </c>
      <c r="D60" s="82" t="str">
        <f>IFERROR(IF(AND(SMALL(Poles!H:H,L60)&gt;1000,SMALL(Poles!H:H,L60)&lt;3000),"nt",IF(SMALL(Poles!H:H,L60)&gt;3000,"",SMALL(Poles!H:H,L60))),"")</f>
        <v/>
      </c>
      <c r="E60" s="292" t="str">
        <f>IF(D60="nt",IFERROR(SMALL(Poles!H:H,L60),""),IF(D60&gt;3000,"",IFERROR(SMALL(Poles!H:H,L60),"")))</f>
        <v/>
      </c>
      <c r="F60" s="202"/>
      <c r="G60" s="200" t="str">
        <f t="shared" si="1"/>
        <v/>
      </c>
      <c r="H60" s="354" t="str">
        <f>IFERROR(VLOOKUP(D60,Poles!$S$4:$V$20,4,FALSE),"")</f>
        <v/>
      </c>
      <c r="I60" s="72"/>
      <c r="J60" s="72"/>
      <c r="K60" s="80"/>
      <c r="L60" s="80">
        <v>59</v>
      </c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ht="15.75" customHeight="1">
      <c r="A61" s="80" t="str">
        <f t="array" ref="A61">IFERROR(IF(D61="","",INDEX(Poles!$A:$H,MATCH('Open Poles'!$E61,Poles!$H:$H,0),1)),"")</f>
        <v/>
      </c>
      <c r="B61" s="196" t="str">
        <f t="array" ref="B61">IFERROR(IF(D61="","",INDEX(Poles!$A:$H,MATCH('Open Poles'!$E61,Poles!$H:$H,0),2)),"")</f>
        <v/>
      </c>
      <c r="C61" s="196" t="str">
        <f t="array" ref="C61">IFERROR(IF(D61="","",INDEX(Poles!$A:$H,MATCH('Open Poles'!E61,Poles!$H:$H,0),3)),"")</f>
        <v/>
      </c>
      <c r="D61" s="82" t="str">
        <f>IFERROR(IF(AND(SMALL(Poles!H:H,L61)&gt;1000,SMALL(Poles!H:H,L61)&lt;3000),"nt",IF(SMALL(Poles!H:H,L61)&gt;3000,"",SMALL(Poles!H:H,L61))),"")</f>
        <v/>
      </c>
      <c r="E61" s="292" t="str">
        <f>IF(D61="nt",IFERROR(SMALL(Poles!H:H,L61),""),IF(D61&gt;3000,"",IFERROR(SMALL(Poles!H:H,L61),"")))</f>
        <v/>
      </c>
      <c r="F61" s="202"/>
      <c r="G61" s="200" t="str">
        <f t="shared" si="1"/>
        <v/>
      </c>
      <c r="H61" s="354" t="str">
        <f>IFERROR(VLOOKUP(D61,Poles!$S$4:$V$20,4,FALSE),"")</f>
        <v/>
      </c>
      <c r="I61" s="72"/>
      <c r="J61" s="72"/>
      <c r="K61" s="80"/>
      <c r="L61" s="80">
        <v>60</v>
      </c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ht="15.75" customHeight="1">
      <c r="A62" s="80" t="str">
        <f t="array" ref="A62">IFERROR(IF(D62="","",INDEX(Poles!$A:$H,MATCH('Open Poles'!$E62,Poles!$H:$H,0),1)),"")</f>
        <v/>
      </c>
      <c r="B62" s="196" t="str">
        <f t="array" ref="B62">IFERROR(IF(D62="","",INDEX(Poles!$A:$H,MATCH('Open Poles'!$E62,Poles!$H:$H,0),2)),"")</f>
        <v/>
      </c>
      <c r="C62" s="196" t="str">
        <f t="array" ref="C62">IFERROR(IF(D62="","",INDEX(Poles!$A:$H,MATCH('Open Poles'!E62,Poles!$H:$H,0),3)),"")</f>
        <v/>
      </c>
      <c r="D62" s="82" t="str">
        <f>IFERROR(IF(AND(SMALL(Poles!H:H,L62)&gt;1000,SMALL(Poles!H:H,L62)&lt;3000),"nt",IF(SMALL(Poles!H:H,L62)&gt;3000,"",SMALL(Poles!H:H,L62))),"")</f>
        <v/>
      </c>
      <c r="E62" s="292" t="str">
        <f>IF(D62="nt",IFERROR(SMALL(Poles!H:H,L62),""),IF(D62&gt;3000,"",IFERROR(SMALL(Poles!H:H,L62),"")))</f>
        <v/>
      </c>
      <c r="F62" s="202"/>
      <c r="G62" s="200" t="str">
        <f t="shared" si="1"/>
        <v/>
      </c>
      <c r="H62" s="354" t="str">
        <f>IFERROR(VLOOKUP(D62,Poles!$S$4:$V$20,4,FALSE),"")</f>
        <v/>
      </c>
      <c r="I62" s="72"/>
      <c r="J62" s="72"/>
      <c r="K62" s="80"/>
      <c r="L62" s="80">
        <v>61</v>
      </c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ht="15.75" customHeight="1">
      <c r="A63" s="80" t="str">
        <f t="array" ref="A63">IFERROR(IF(D63="","",INDEX(Poles!$A:$H,MATCH('Open Poles'!$E63,Poles!$H:$H,0),1)),"")</f>
        <v/>
      </c>
      <c r="B63" s="196" t="str">
        <f t="array" ref="B63">IFERROR(IF(D63="","",INDEX(Poles!$A:$H,MATCH('Open Poles'!$E63,Poles!$H:$H,0),2)),"")</f>
        <v/>
      </c>
      <c r="C63" s="196" t="str">
        <f t="array" ref="C63">IFERROR(IF(D63="","",INDEX(Poles!$A:$H,MATCH('Open Poles'!E63,Poles!$H:$H,0),3)),"")</f>
        <v/>
      </c>
      <c r="D63" s="82" t="str">
        <f>IFERROR(IF(AND(SMALL(Poles!H:H,L63)&gt;1000,SMALL(Poles!H:H,L63)&lt;3000),"nt",IF(SMALL(Poles!H:H,L63)&gt;3000,"",SMALL(Poles!H:H,L63))),"")</f>
        <v/>
      </c>
      <c r="E63" s="292" t="str">
        <f>IF(D63="nt",IFERROR(SMALL(Poles!H:H,L63),""),IF(D63&gt;3000,"",IFERROR(SMALL(Poles!H:H,L63),"")))</f>
        <v/>
      </c>
      <c r="F63" s="202"/>
      <c r="G63" s="200" t="str">
        <f t="shared" si="1"/>
        <v/>
      </c>
      <c r="H63" s="354" t="str">
        <f>IFERROR(VLOOKUP(D63,Poles!$S$4:$V$20,4,FALSE),"")</f>
        <v/>
      </c>
      <c r="I63" s="72"/>
      <c r="J63" s="72"/>
      <c r="K63" s="80"/>
      <c r="L63" s="80">
        <v>62</v>
      </c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ht="15.75" customHeight="1">
      <c r="A64" s="80" t="str">
        <f t="array" ref="A64">IFERROR(IF(D64="","",INDEX(Poles!$A:$H,MATCH('Open Poles'!$E64,Poles!$H:$H,0),1)),"")</f>
        <v/>
      </c>
      <c r="B64" s="196" t="str">
        <f t="array" ref="B64">IFERROR(IF(D64="","",INDEX(Poles!$A:$H,MATCH('Open Poles'!$E64,Poles!$H:$H,0),2)),"")</f>
        <v/>
      </c>
      <c r="C64" s="196" t="str">
        <f t="array" ref="C64">IFERROR(IF(D64="","",INDEX(Poles!$A:$H,MATCH('Open Poles'!E64,Poles!$H:$H,0),3)),"")</f>
        <v/>
      </c>
      <c r="D64" s="82" t="str">
        <f>IFERROR(IF(AND(SMALL(Poles!H:H,L64)&gt;1000,SMALL(Poles!H:H,L64)&lt;3000),"nt",IF(SMALL(Poles!H:H,L64)&gt;3000,"",SMALL(Poles!H:H,L64))),"")</f>
        <v/>
      </c>
      <c r="E64" s="292" t="str">
        <f>IF(D64="nt",IFERROR(SMALL(Poles!H:H,L64),""),IF(D64&gt;3000,"",IFERROR(SMALL(Poles!H:H,L64),"")))</f>
        <v/>
      </c>
      <c r="F64" s="202"/>
      <c r="G64" s="200" t="str">
        <f t="shared" si="1"/>
        <v/>
      </c>
      <c r="H64" s="354" t="str">
        <f>IFERROR(VLOOKUP(D64,Poles!$S$4:$V$20,4,FALSE),"")</f>
        <v/>
      </c>
      <c r="I64" s="72"/>
      <c r="J64" s="72"/>
      <c r="K64" s="80"/>
      <c r="L64" s="80">
        <v>63</v>
      </c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ht="15.75" customHeight="1">
      <c r="A65" s="80" t="str">
        <f t="array" ref="A65">IFERROR(IF(D65="","",INDEX(Poles!$A:$H,MATCH('Open Poles'!$E65,Poles!$H:$H,0),1)),"")</f>
        <v/>
      </c>
      <c r="B65" s="196" t="str">
        <f t="array" ref="B65">IFERROR(IF(D65="","",INDEX(Poles!$A:$H,MATCH('Open Poles'!$E65,Poles!$H:$H,0),2)),"")</f>
        <v/>
      </c>
      <c r="C65" s="196" t="str">
        <f t="array" ref="C65">IFERROR(IF(D65="","",INDEX(Poles!$A:$H,MATCH('Open Poles'!E65,Poles!$H:$H,0),3)),"")</f>
        <v/>
      </c>
      <c r="D65" s="82" t="str">
        <f>IFERROR(IF(AND(SMALL(Poles!H:H,L65)&gt;1000,SMALL(Poles!H:H,L65)&lt;3000),"nt",IF(SMALL(Poles!H:H,L65)&gt;3000,"",SMALL(Poles!H:H,L65))),"")</f>
        <v/>
      </c>
      <c r="E65" s="292" t="str">
        <f>IF(D65="nt",IFERROR(SMALL(Poles!H:H,L65),""),IF(D65&gt;3000,"",IFERROR(SMALL(Poles!H:H,L65),"")))</f>
        <v/>
      </c>
      <c r="F65" s="202"/>
      <c r="G65" s="200" t="str">
        <f t="shared" si="1"/>
        <v/>
      </c>
      <c r="H65" s="354" t="str">
        <f>IFERROR(VLOOKUP(D65,Poles!$S$4:$V$20,4,FALSE),"")</f>
        <v/>
      </c>
      <c r="I65" s="72"/>
      <c r="J65" s="72"/>
      <c r="K65" s="80"/>
      <c r="L65" s="80">
        <v>64</v>
      </c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ht="15.75" customHeight="1">
      <c r="A66" s="80" t="str">
        <f t="array" ref="A66">IFERROR(IF(D66="","",INDEX(Poles!$A:$H,MATCH('Open Poles'!$E66,Poles!$H:$H,0),1)),"")</f>
        <v/>
      </c>
      <c r="B66" s="196" t="str">
        <f t="array" ref="B66">IFERROR(IF(D66="","",INDEX(Poles!$A:$H,MATCH('Open Poles'!$E66,Poles!$H:$H,0),2)),"")</f>
        <v/>
      </c>
      <c r="C66" s="196" t="str">
        <f t="array" ref="C66">IFERROR(IF(D66="","",INDEX(Poles!$A:$H,MATCH('Open Poles'!E66,Poles!$H:$H,0),3)),"")</f>
        <v/>
      </c>
      <c r="D66" s="82" t="str">
        <f>IFERROR(IF(AND(SMALL(Poles!H:H,L66)&gt;1000,SMALL(Poles!H:H,L66)&lt;3000),"nt",IF(SMALL(Poles!H:H,L66)&gt;3000,"",SMALL(Poles!H:H,L66))),"")</f>
        <v/>
      </c>
      <c r="E66" s="292" t="str">
        <f>IF(D66="nt",IFERROR(SMALL(Poles!H:H,L66),""),IF(D66&gt;3000,"",IFERROR(SMALL(Poles!H:H,L66),"")))</f>
        <v/>
      </c>
      <c r="F66" s="202"/>
      <c r="G66" s="200" t="str">
        <f t="shared" si="1"/>
        <v/>
      </c>
      <c r="H66" s="354" t="str">
        <f>IFERROR(VLOOKUP(D66,Poles!$S$4:$V$20,4,FALSE),"")</f>
        <v/>
      </c>
      <c r="I66" s="72"/>
      <c r="J66" s="72"/>
      <c r="K66" s="80"/>
      <c r="L66" s="80">
        <v>65</v>
      </c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ht="15.75" customHeight="1">
      <c r="A67" s="80" t="str">
        <f t="array" ref="A67">IFERROR(IF(D67="","",INDEX(Poles!$A:$H,MATCH('Open Poles'!$E67,Poles!$H:$H,0),1)),"")</f>
        <v/>
      </c>
      <c r="B67" s="196" t="str">
        <f t="array" ref="B67">IFERROR(IF(D67="","",INDEX(Poles!$A:$H,MATCH('Open Poles'!$E67,Poles!$H:$H,0),2)),"")</f>
        <v/>
      </c>
      <c r="C67" s="196" t="str">
        <f t="array" ref="C67">IFERROR(IF(D67="","",INDEX(Poles!$A:$H,MATCH('Open Poles'!E67,Poles!$H:$H,0),3)),"")</f>
        <v/>
      </c>
      <c r="D67" s="82" t="str">
        <f>IFERROR(IF(AND(SMALL(Poles!H:H,L67)&gt;1000,SMALL(Poles!H:H,L67)&lt;3000),"nt",IF(SMALL(Poles!H:H,L67)&gt;3000,"",SMALL(Poles!H:H,L67))),"")</f>
        <v/>
      </c>
      <c r="E67" s="292" t="str">
        <f>IF(D67="nt",IFERROR(SMALL(Poles!H:H,L67),""),IF(D67&gt;3000,"",IFERROR(SMALL(Poles!H:H,L67),"")))</f>
        <v/>
      </c>
      <c r="F67" s="202"/>
      <c r="G67" s="200" t="str">
        <f t="shared" si="1"/>
        <v/>
      </c>
      <c r="H67" s="354" t="str">
        <f>IFERROR(VLOOKUP(D67,Poles!$S$4:$V$20,4,FALSE),"")</f>
        <v/>
      </c>
      <c r="I67" s="72"/>
      <c r="J67" s="72"/>
      <c r="K67" s="80"/>
      <c r="L67" s="80">
        <v>66</v>
      </c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ht="15.75" customHeight="1">
      <c r="A68" s="80" t="str">
        <f t="array" ref="A68">IFERROR(IF(D68="","",INDEX(Poles!$A:$H,MATCH('Open Poles'!$E68,Poles!$H:$H,0),1)),"")</f>
        <v/>
      </c>
      <c r="B68" s="196" t="str">
        <f t="array" ref="B68">IFERROR(IF(D68="","",INDEX(Poles!$A:$H,MATCH('Open Poles'!$E68,Poles!$H:$H,0),2)),"")</f>
        <v/>
      </c>
      <c r="C68" s="196" t="str">
        <f t="array" ref="C68">IFERROR(IF(D68="","",INDEX(Poles!$A:$H,MATCH('Open Poles'!E68,Poles!$H:$H,0),3)),"")</f>
        <v/>
      </c>
      <c r="D68" s="82" t="str">
        <f>IFERROR(IF(AND(SMALL(Poles!H:H,L68)&gt;1000,SMALL(Poles!H:H,L68)&lt;3000),"nt",IF(SMALL(Poles!H:H,L68)&gt;3000,"",SMALL(Poles!H:H,L68))),"")</f>
        <v/>
      </c>
      <c r="E68" s="292" t="str">
        <f>IF(D68="nt",IFERROR(SMALL(Poles!H:H,L68),""),IF(D68&gt;3000,"",IFERROR(SMALL(Poles!H:H,L68),"")))</f>
        <v/>
      </c>
      <c r="F68" s="202"/>
      <c r="G68" s="200" t="str">
        <f t="shared" si="1"/>
        <v/>
      </c>
      <c r="H68" s="354" t="str">
        <f>IFERROR(VLOOKUP(D68,Poles!$S$4:$V$20,4,FALSE),"")</f>
        <v/>
      </c>
      <c r="I68" s="72"/>
      <c r="J68" s="72"/>
      <c r="K68" s="80"/>
      <c r="L68" s="80">
        <v>67</v>
      </c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ht="15.75" customHeight="1">
      <c r="A69" s="80" t="str">
        <f t="array" ref="A69">IFERROR(IF(D69="","",INDEX(Poles!$A:$H,MATCH('Open Poles'!$E69,Poles!$H:$H,0),1)),"")</f>
        <v/>
      </c>
      <c r="B69" s="196" t="str">
        <f t="array" ref="B69">IFERROR(IF(D69="","",INDEX(Poles!$A:$H,MATCH('Open Poles'!$E69,Poles!$H:$H,0),2)),"")</f>
        <v/>
      </c>
      <c r="C69" s="196" t="str">
        <f t="array" ref="C69">IFERROR(IF(D69="","",INDEX(Poles!$A:$H,MATCH('Open Poles'!E69,Poles!$H:$H,0),3)),"")</f>
        <v/>
      </c>
      <c r="D69" s="82" t="str">
        <f>IFERROR(IF(AND(SMALL(Poles!H:H,L69)&gt;1000,SMALL(Poles!H:H,L69)&lt;3000),"nt",IF(SMALL(Poles!H:H,L69)&gt;3000,"",SMALL(Poles!H:H,L69))),"")</f>
        <v/>
      </c>
      <c r="E69" s="292" t="str">
        <f>IF(D69="nt",IFERROR(SMALL(Poles!H:H,L69),""),IF(D69&gt;3000,"",IFERROR(SMALL(Poles!H:H,L69),"")))</f>
        <v/>
      </c>
      <c r="F69" s="202"/>
      <c r="G69" s="200" t="str">
        <f t="shared" si="1"/>
        <v/>
      </c>
      <c r="H69" s="354" t="str">
        <f>IFERROR(VLOOKUP(D69,Poles!$S$4:$V$20,4,FALSE),"")</f>
        <v/>
      </c>
      <c r="I69" s="72"/>
      <c r="J69" s="72"/>
      <c r="K69" s="80"/>
      <c r="L69" s="80">
        <v>68</v>
      </c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ht="15.75" customHeight="1">
      <c r="A70" s="80" t="str">
        <f t="array" ref="A70">IFERROR(IF(D70="","",INDEX(Poles!$A:$H,MATCH('Open Poles'!$E70,Poles!$H:$H,0),1)),"")</f>
        <v/>
      </c>
      <c r="B70" s="196" t="str">
        <f t="array" ref="B70">IFERROR(IF(D70="","",INDEX(Poles!$A:$H,MATCH('Open Poles'!$E70,Poles!$H:$H,0),2)),"")</f>
        <v/>
      </c>
      <c r="C70" s="196" t="str">
        <f t="array" ref="C70">IFERROR(IF(D70="","",INDEX(Poles!$A:$H,MATCH('Open Poles'!E70,Poles!$H:$H,0),3)),"")</f>
        <v/>
      </c>
      <c r="D70" s="82" t="str">
        <f>IFERROR(IF(AND(SMALL(Poles!H:H,L70)&gt;1000,SMALL(Poles!H:H,L70)&lt;3000),"nt",IF(SMALL(Poles!H:H,L70)&gt;3000,"",SMALL(Poles!H:H,L70))),"")</f>
        <v/>
      </c>
      <c r="E70" s="292" t="str">
        <f>IF(D70="nt",IFERROR(SMALL(Poles!H:H,L70),""),IF(D70&gt;3000,"",IFERROR(SMALL(Poles!H:H,L70),"")))</f>
        <v/>
      </c>
      <c r="F70" s="202"/>
      <c r="G70" s="200" t="str">
        <f t="shared" si="1"/>
        <v/>
      </c>
      <c r="H70" s="354" t="str">
        <f>IFERROR(VLOOKUP(D70,Poles!$S$4:$V$20,4,FALSE),"")</f>
        <v/>
      </c>
      <c r="I70" s="72"/>
      <c r="J70" s="72"/>
      <c r="K70" s="80"/>
      <c r="L70" s="80">
        <v>69</v>
      </c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ht="15.75" customHeight="1">
      <c r="A71" s="80" t="str">
        <f t="array" ref="A71">IFERROR(IF(D71="","",INDEX(Poles!$A:$H,MATCH('Open Poles'!$E71,Poles!$H:$H,0),1)),"")</f>
        <v/>
      </c>
      <c r="B71" s="196" t="str">
        <f t="array" ref="B71">IFERROR(IF(D71="","",INDEX(Poles!$A:$H,MATCH('Open Poles'!$E71,Poles!$H:$H,0),2)),"")</f>
        <v/>
      </c>
      <c r="C71" s="196" t="str">
        <f t="array" ref="C71">IFERROR(IF(D71="","",INDEX(Poles!$A:$H,MATCH('Open Poles'!E71,Poles!$H:$H,0),3)),"")</f>
        <v/>
      </c>
      <c r="D71" s="82" t="str">
        <f>IFERROR(IF(AND(SMALL(Poles!H:H,L71)&gt;1000,SMALL(Poles!H:H,L71)&lt;3000),"nt",IF(SMALL(Poles!H:H,L71)&gt;3000,"",SMALL(Poles!H:H,L71))),"")</f>
        <v/>
      </c>
      <c r="E71" s="292" t="str">
        <f>IF(D71="nt",IFERROR(SMALL(Poles!H:H,L71),""),IF(D71&gt;3000,"",IFERROR(SMALL(Poles!H:H,L71),"")))</f>
        <v/>
      </c>
      <c r="F71" s="202"/>
      <c r="G71" s="200" t="str">
        <f t="shared" si="1"/>
        <v/>
      </c>
      <c r="H71" s="354" t="str">
        <f>IFERROR(VLOOKUP(D71,Poles!$S$4:$V$20,4,FALSE),"")</f>
        <v/>
      </c>
      <c r="I71" s="72"/>
      <c r="J71" s="72"/>
      <c r="K71" s="80"/>
      <c r="L71" s="80">
        <v>70</v>
      </c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ht="15.75" customHeight="1">
      <c r="A72" s="80" t="str">
        <f t="array" ref="A72">IFERROR(IF(D72="","",INDEX(Poles!$A:$H,MATCH('Open Poles'!$E72,Poles!$H:$H,0),1)),"")</f>
        <v/>
      </c>
      <c r="B72" s="196" t="str">
        <f t="array" ref="B72">IFERROR(IF(D72="","",INDEX(Poles!$A:$H,MATCH('Open Poles'!$E72,Poles!$H:$H,0),2)),"")</f>
        <v/>
      </c>
      <c r="C72" s="196" t="str">
        <f t="array" ref="C72">IFERROR(IF(D72="","",INDEX(Poles!$A:$H,MATCH('Open Poles'!E72,Poles!$H:$H,0),3)),"")</f>
        <v/>
      </c>
      <c r="D72" s="82" t="str">
        <f>IFERROR(IF(AND(SMALL(Poles!H:H,L72)&gt;1000,SMALL(Poles!H:H,L72)&lt;3000),"nt",IF(SMALL(Poles!H:H,L72)&gt;3000,"",SMALL(Poles!H:H,L72))),"")</f>
        <v/>
      </c>
      <c r="E72" s="292" t="str">
        <f>IF(D72="nt",IFERROR(SMALL(Poles!H:H,L72),""),IF(D72&gt;3000,"",IFERROR(SMALL(Poles!H:H,L72),"")))</f>
        <v/>
      </c>
      <c r="F72" s="202"/>
      <c r="G72" s="200" t="str">
        <f t="shared" si="1"/>
        <v/>
      </c>
      <c r="H72" s="354" t="str">
        <f>IFERROR(VLOOKUP(D72,Poles!$S$4:$V$20,4,FALSE),"")</f>
        <v/>
      </c>
      <c r="I72" s="72"/>
      <c r="J72" s="72"/>
      <c r="K72" s="80"/>
      <c r="L72" s="80">
        <v>71</v>
      </c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ht="15.75" customHeight="1">
      <c r="A73" s="80" t="str">
        <f t="array" ref="A73">IFERROR(IF(D73="","",INDEX(Poles!$A:$H,MATCH('Open Poles'!$E73,Poles!$H:$H,0),1)),"")</f>
        <v/>
      </c>
      <c r="B73" s="196" t="str">
        <f t="array" ref="B73">IFERROR(IF(D73="","",INDEX(Poles!$A:$H,MATCH('Open Poles'!$E73,Poles!$H:$H,0),2)),"")</f>
        <v/>
      </c>
      <c r="C73" s="196" t="str">
        <f t="array" ref="C73">IFERROR(IF(D73="","",INDEX(Poles!$A:$H,MATCH('Open Poles'!E73,Poles!$H:$H,0),3)),"")</f>
        <v/>
      </c>
      <c r="D73" s="82" t="str">
        <f>IFERROR(IF(AND(SMALL(Poles!H:H,L73)&gt;1000,SMALL(Poles!H:H,L73)&lt;3000),"nt",IF(SMALL(Poles!H:H,L73)&gt;3000,"",SMALL(Poles!H:H,L73))),"")</f>
        <v/>
      </c>
      <c r="E73" s="292" t="str">
        <f>IF(D73="nt",IFERROR(SMALL(Poles!H:H,L73),""),IF(D73&gt;3000,"",IFERROR(SMALL(Poles!H:H,L73),"")))</f>
        <v/>
      </c>
      <c r="F73" s="202"/>
      <c r="G73" s="200" t="str">
        <f t="shared" si="1"/>
        <v/>
      </c>
      <c r="H73" s="354" t="str">
        <f>IFERROR(VLOOKUP(D73,Poles!$S$4:$V$20,4,FALSE),"")</f>
        <v/>
      </c>
      <c r="I73" s="72"/>
      <c r="J73" s="72"/>
      <c r="K73" s="80"/>
      <c r="L73" s="80">
        <v>72</v>
      </c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ht="15.75" customHeight="1">
      <c r="A74" s="80" t="str">
        <f t="array" ref="A74">IFERROR(IF(D74="","",INDEX(Poles!$A:$H,MATCH('Open Poles'!$E74,Poles!$H:$H,0),1)),"")</f>
        <v/>
      </c>
      <c r="B74" s="196" t="str">
        <f t="array" ref="B74">IFERROR(IF(D74="","",INDEX(Poles!$A:$H,MATCH('Open Poles'!$E74,Poles!$H:$H,0),2)),"")</f>
        <v/>
      </c>
      <c r="C74" s="196" t="str">
        <f t="array" ref="C74">IFERROR(IF(D74="","",INDEX(Poles!$A:$H,MATCH('Open Poles'!E74,Poles!$H:$H,0),3)),"")</f>
        <v/>
      </c>
      <c r="D74" s="82" t="str">
        <f>IFERROR(IF(AND(SMALL(Poles!H:H,L74)&gt;1000,SMALL(Poles!H:H,L74)&lt;3000),"nt",IF(SMALL(Poles!H:H,L74)&gt;3000,"",SMALL(Poles!H:H,L74))),"")</f>
        <v/>
      </c>
      <c r="E74" s="292" t="str">
        <f>IF(D74="nt",IFERROR(SMALL(Poles!H:H,L74),""),IF(D74&gt;3000,"",IFERROR(SMALL(Poles!H:H,L74),"")))</f>
        <v/>
      </c>
      <c r="F74" s="202"/>
      <c r="G74" s="200" t="str">
        <f t="shared" si="1"/>
        <v/>
      </c>
      <c r="H74" s="354" t="str">
        <f>IFERROR(VLOOKUP(D74,Poles!$S$4:$V$20,4,FALSE),"")</f>
        <v/>
      </c>
      <c r="I74" s="72"/>
      <c r="J74" s="72"/>
      <c r="K74" s="80"/>
      <c r="L74" s="80">
        <v>73</v>
      </c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ht="15.75" customHeight="1">
      <c r="A75" s="80" t="str">
        <f t="array" ref="A75">IFERROR(IF(D75="","",INDEX(Poles!$A:$H,MATCH('Open Poles'!$E75,Poles!$H:$H,0),1)),"")</f>
        <v/>
      </c>
      <c r="B75" s="196" t="str">
        <f t="array" ref="B75">IFERROR(IF(D75="","",INDEX(Poles!$A:$H,MATCH('Open Poles'!$E75,Poles!$H:$H,0),2)),"")</f>
        <v/>
      </c>
      <c r="C75" s="196" t="str">
        <f t="array" ref="C75">IFERROR(IF(D75="","",INDEX(Poles!$A:$H,MATCH('Open Poles'!E75,Poles!$H:$H,0),3)),"")</f>
        <v/>
      </c>
      <c r="D75" s="82" t="str">
        <f>IFERROR(IF(AND(SMALL(Poles!H:H,L75)&gt;1000,SMALL(Poles!H:H,L75)&lt;3000),"nt",IF(SMALL(Poles!H:H,L75)&gt;3000,"",SMALL(Poles!H:H,L75))),"")</f>
        <v/>
      </c>
      <c r="E75" s="292" t="str">
        <f>IF(D75="nt",IFERROR(SMALL(Poles!H:H,L75),""),IF(D75&gt;3000,"",IFERROR(SMALL(Poles!H:H,L75),"")))</f>
        <v/>
      </c>
      <c r="F75" s="202"/>
      <c r="G75" s="200" t="str">
        <f t="shared" si="1"/>
        <v/>
      </c>
      <c r="H75" s="354" t="str">
        <f>IFERROR(VLOOKUP(D75,Poles!$S$4:$V$20,4,FALSE),"")</f>
        <v/>
      </c>
      <c r="I75" s="72"/>
      <c r="J75" s="72"/>
      <c r="K75" s="80"/>
      <c r="L75" s="80">
        <v>74</v>
      </c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spans="1:26" ht="15.75" customHeight="1">
      <c r="A76" s="80" t="str">
        <f t="array" ref="A76">IFERROR(IF(D76="","",INDEX(Poles!$A:$H,MATCH('Open Poles'!$E76,Poles!$H:$H,0),1)),"")</f>
        <v/>
      </c>
      <c r="B76" s="196" t="str">
        <f t="array" ref="B76">IFERROR(IF(D76="","",INDEX(Poles!$A:$H,MATCH('Open Poles'!$E76,Poles!$H:$H,0),2)),"")</f>
        <v/>
      </c>
      <c r="C76" s="196" t="str">
        <f t="array" ref="C76">IFERROR(IF(D76="","",INDEX(Poles!$A:$H,MATCH('Open Poles'!E76,Poles!$H:$H,0),3)),"")</f>
        <v/>
      </c>
      <c r="D76" s="82" t="str">
        <f>IFERROR(IF(AND(SMALL(Poles!H:H,L76)&gt;1000,SMALL(Poles!H:H,L76)&lt;3000),"nt",IF(SMALL(Poles!H:H,L76)&gt;3000,"",SMALL(Poles!H:H,L76))),"")</f>
        <v/>
      </c>
      <c r="E76" s="292" t="str">
        <f>IF(D76="nt",IFERROR(SMALL(Poles!H:H,L76),""),IF(D76&gt;3000,"",IFERROR(SMALL(Poles!H:H,L76),"")))</f>
        <v/>
      </c>
      <c r="F76" s="202"/>
      <c r="G76" s="200" t="str">
        <f t="shared" si="1"/>
        <v/>
      </c>
      <c r="H76" s="354" t="str">
        <f>IFERROR(VLOOKUP(D76,Poles!$S$4:$V$20,4,FALSE),"")</f>
        <v/>
      </c>
      <c r="I76" s="72"/>
      <c r="J76" s="72"/>
      <c r="K76" s="80"/>
      <c r="L76" s="80">
        <v>75</v>
      </c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spans="1:26" ht="15.75" customHeight="1">
      <c r="A77" s="80" t="str">
        <f t="array" ref="A77">IFERROR(IF(D77="","",INDEX(Poles!$A:$H,MATCH('Open Poles'!$E77,Poles!$H:$H,0),1)),"")</f>
        <v/>
      </c>
      <c r="B77" s="196" t="str">
        <f t="array" ref="B77">IFERROR(IF(D77="","",INDEX(Poles!$A:$H,MATCH('Open Poles'!$E77,Poles!$H:$H,0),2)),"")</f>
        <v/>
      </c>
      <c r="C77" s="196" t="str">
        <f t="array" ref="C77">IFERROR(IF(D77="","",INDEX(Poles!$A:$H,MATCH('Open Poles'!E77,Poles!$H:$H,0),3)),"")</f>
        <v/>
      </c>
      <c r="D77" s="82" t="str">
        <f>IFERROR(IF(AND(SMALL(Poles!H:H,L77)&gt;1000,SMALL(Poles!H:H,L77)&lt;3000),"nt",IF(SMALL(Poles!H:H,L77)&gt;3000,"",SMALL(Poles!H:H,L77))),"")</f>
        <v/>
      </c>
      <c r="E77" s="292" t="str">
        <f>IF(D77="nt",IFERROR(SMALL(Poles!H:H,L77),""),IF(D77&gt;3000,"",IFERROR(SMALL(Poles!H:H,L77),"")))</f>
        <v/>
      </c>
      <c r="F77" s="202"/>
      <c r="G77" s="200" t="str">
        <f t="shared" si="1"/>
        <v/>
      </c>
      <c r="H77" s="354" t="str">
        <f>IFERROR(VLOOKUP(D77,Poles!$S$4:$V$20,4,FALSE),"")</f>
        <v/>
      </c>
      <c r="I77" s="72"/>
      <c r="J77" s="72"/>
      <c r="K77" s="80"/>
      <c r="L77" s="80">
        <v>76</v>
      </c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spans="1:26" ht="15.75" customHeight="1">
      <c r="A78" s="80" t="str">
        <f t="array" ref="A78">IFERROR(IF(D78="","",INDEX(Poles!$A:$H,MATCH('Open Poles'!$E78,Poles!$H:$H,0),1)),"")</f>
        <v/>
      </c>
      <c r="B78" s="196" t="str">
        <f t="array" ref="B78">IFERROR(IF(D78="","",INDEX(Poles!$A:$H,MATCH('Open Poles'!$E78,Poles!$H:$H,0),2)),"")</f>
        <v/>
      </c>
      <c r="C78" s="196" t="str">
        <f t="array" ref="C78">IFERROR(IF(D78="","",INDEX(Poles!$A:$H,MATCH('Open Poles'!E78,Poles!$H:$H,0),3)),"")</f>
        <v/>
      </c>
      <c r="D78" s="82" t="str">
        <f>IFERROR(IF(AND(SMALL(Poles!H:H,L78)&gt;1000,SMALL(Poles!H:H,L78)&lt;3000),"nt",IF(SMALL(Poles!H:H,L78)&gt;3000,"",SMALL(Poles!H:H,L78))),"")</f>
        <v/>
      </c>
      <c r="E78" s="292" t="str">
        <f>IF(D78="nt",IFERROR(SMALL(Poles!H:H,L78),""),IF(D78&gt;3000,"",IFERROR(SMALL(Poles!H:H,L78),"")))</f>
        <v/>
      </c>
      <c r="F78" s="202"/>
      <c r="G78" s="200" t="str">
        <f t="shared" si="1"/>
        <v/>
      </c>
      <c r="H78" s="354" t="str">
        <f>IFERROR(VLOOKUP(D78,Poles!$S$4:$V$20,4,FALSE),"")</f>
        <v/>
      </c>
      <c r="I78" s="72"/>
      <c r="J78" s="72"/>
      <c r="K78" s="80"/>
      <c r="L78" s="80">
        <v>77</v>
      </c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spans="1:26" ht="15.75" customHeight="1">
      <c r="A79" s="80" t="str">
        <f t="array" ref="A79">IFERROR(IF(D79="","",INDEX(Poles!$A:$H,MATCH('Open Poles'!$E79,Poles!$H:$H,0),1)),"")</f>
        <v/>
      </c>
      <c r="B79" s="196" t="str">
        <f t="array" ref="B79">IFERROR(IF(D79="","",INDEX(Poles!$A:$H,MATCH('Open Poles'!$E79,Poles!$H:$H,0),2)),"")</f>
        <v/>
      </c>
      <c r="C79" s="196" t="str">
        <f t="array" ref="C79">IFERROR(IF(D79="","",INDEX(Poles!$A:$H,MATCH('Open Poles'!E79,Poles!$H:$H,0),3)),"")</f>
        <v/>
      </c>
      <c r="D79" s="82" t="str">
        <f>IFERROR(IF(AND(SMALL(Poles!H:H,L79)&gt;1000,SMALL(Poles!H:H,L79)&lt;3000),"nt",IF(SMALL(Poles!H:H,L79)&gt;3000,"",SMALL(Poles!H:H,L79))),"")</f>
        <v/>
      </c>
      <c r="E79" s="292" t="str">
        <f>IF(D79="nt",IFERROR(SMALL(Poles!H:H,L79),""),IF(D79&gt;3000,"",IFERROR(SMALL(Poles!H:H,L79),"")))</f>
        <v/>
      </c>
      <c r="F79" s="202"/>
      <c r="G79" s="200" t="str">
        <f t="shared" si="1"/>
        <v/>
      </c>
      <c r="H79" s="354" t="str">
        <f>IFERROR(VLOOKUP(D79,Poles!$S$4:$V$20,4,FALSE),"")</f>
        <v/>
      </c>
      <c r="I79" s="72"/>
      <c r="J79" s="72"/>
      <c r="K79" s="80"/>
      <c r="L79" s="80">
        <v>78</v>
      </c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spans="1:26" ht="15.75" customHeight="1">
      <c r="A80" s="80" t="str">
        <f t="array" ref="A80">IFERROR(IF(D80="","",INDEX(Poles!$A:$H,MATCH('Open Poles'!$E80,Poles!$H:$H,0),1)),"")</f>
        <v/>
      </c>
      <c r="B80" s="196" t="str">
        <f t="array" ref="B80">IFERROR(IF(D80="","",INDEX(Poles!$A:$H,MATCH('Open Poles'!$E80,Poles!$H:$H,0),2)),"")</f>
        <v/>
      </c>
      <c r="C80" s="196" t="str">
        <f t="array" ref="C80">IFERROR(IF(D80="","",INDEX(Poles!$A:$H,MATCH('Open Poles'!E80,Poles!$H:$H,0),3)),"")</f>
        <v/>
      </c>
      <c r="D80" s="82" t="str">
        <f>IFERROR(IF(AND(SMALL(Poles!H:H,L80)&gt;1000,SMALL(Poles!H:H,L80)&lt;3000),"nt",IF(SMALL(Poles!H:H,L80)&gt;3000,"",SMALL(Poles!H:H,L80))),"")</f>
        <v/>
      </c>
      <c r="E80" s="292" t="str">
        <f>IF(D80="nt",IFERROR(SMALL(Poles!H:H,L80),""),IF(D80&gt;3000,"",IFERROR(SMALL(Poles!H:H,L80),"")))</f>
        <v/>
      </c>
      <c r="F80" s="202"/>
      <c r="G80" s="200" t="str">
        <f t="shared" si="1"/>
        <v/>
      </c>
      <c r="H80" s="354" t="str">
        <f>IFERROR(VLOOKUP(D80,Poles!$S$4:$V$20,4,FALSE),"")</f>
        <v/>
      </c>
      <c r="I80" s="72"/>
      <c r="J80" s="72"/>
      <c r="K80" s="80"/>
      <c r="L80" s="80">
        <v>79</v>
      </c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spans="1:26" ht="15.75" customHeight="1">
      <c r="A81" s="80" t="str">
        <f t="array" ref="A81">IFERROR(IF(D81="","",INDEX(Poles!$A:$H,MATCH('Open Poles'!$E81,Poles!$H:$H,0),1)),"")</f>
        <v/>
      </c>
      <c r="B81" s="196" t="str">
        <f t="array" ref="B81">IFERROR(IF(D81="","",INDEX(Poles!$A:$H,MATCH('Open Poles'!$E81,Poles!$H:$H,0),2)),"")</f>
        <v/>
      </c>
      <c r="C81" s="196" t="str">
        <f t="array" ref="C81">IFERROR(IF(D81="","",INDEX(Poles!$A:$H,MATCH('Open Poles'!E81,Poles!$H:$H,0),3)),"")</f>
        <v/>
      </c>
      <c r="D81" s="82" t="str">
        <f>IFERROR(IF(AND(SMALL(Poles!H:H,L81)&gt;1000,SMALL(Poles!H:H,L81)&lt;3000),"nt",IF(SMALL(Poles!H:H,L81)&gt;3000,"",SMALL(Poles!H:H,L81))),"")</f>
        <v/>
      </c>
      <c r="E81" s="292" t="str">
        <f>IF(D81="nt",IFERROR(SMALL(Poles!H:H,L81),""),IF(D81&gt;3000,"",IFERROR(SMALL(Poles!H:H,L81),"")))</f>
        <v/>
      </c>
      <c r="F81" s="202"/>
      <c r="G81" s="200" t="str">
        <f t="shared" si="1"/>
        <v/>
      </c>
      <c r="H81" s="354" t="str">
        <f>IFERROR(VLOOKUP(D81,Poles!$S$4:$V$20,4,FALSE),"")</f>
        <v/>
      </c>
      <c r="I81" s="72"/>
      <c r="J81" s="72"/>
      <c r="K81" s="80"/>
      <c r="L81" s="80">
        <v>80</v>
      </c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spans="1:26" ht="15.75" customHeight="1">
      <c r="A82" s="80" t="str">
        <f t="array" ref="A82">IFERROR(IF(D82="","",INDEX(Poles!$A:$H,MATCH('Open Poles'!$E82,Poles!$H:$H,0),1)),"")</f>
        <v/>
      </c>
      <c r="B82" s="196" t="str">
        <f t="array" ref="B82">IFERROR(IF(D82="","",INDEX(Poles!$A:$H,MATCH('Open Poles'!$E82,Poles!$H:$H,0),2)),"")</f>
        <v/>
      </c>
      <c r="C82" s="196" t="str">
        <f t="array" ref="C82">IFERROR(IF(D82="","",INDEX(Poles!$A:$H,MATCH('Open Poles'!E82,Poles!$H:$H,0),3)),"")</f>
        <v/>
      </c>
      <c r="D82" s="82" t="str">
        <f>IFERROR(IF(AND(SMALL(Poles!H:H,L82)&gt;1000,SMALL(Poles!H:H,L82)&lt;3000),"nt",IF(SMALL(Poles!H:H,L82)&gt;3000,"",SMALL(Poles!H:H,L82))),"")</f>
        <v/>
      </c>
      <c r="E82" s="292" t="str">
        <f>IF(D82="nt",IFERROR(SMALL(Poles!H:H,L82),""),IF(D82&gt;3000,"",IFERROR(SMALL(Poles!H:H,L82),"")))</f>
        <v/>
      </c>
      <c r="F82" s="202"/>
      <c r="G82" s="200" t="str">
        <f t="shared" si="1"/>
        <v/>
      </c>
      <c r="H82" s="354" t="str">
        <f>IFERROR(VLOOKUP(D82,Poles!$S$4:$V$20,4,FALSE),"")</f>
        <v/>
      </c>
      <c r="I82" s="72"/>
      <c r="J82" s="72"/>
      <c r="K82" s="80"/>
      <c r="L82" s="80">
        <v>81</v>
      </c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spans="1:26" ht="15.75" customHeight="1">
      <c r="A83" s="80" t="str">
        <f t="array" ref="A83">IFERROR(IF(D83="","",INDEX(Poles!$A:$H,MATCH('Open Poles'!$E83,Poles!$H:$H,0),1)),"")</f>
        <v/>
      </c>
      <c r="B83" s="196" t="str">
        <f t="array" ref="B83">IFERROR(IF(D83="","",INDEX(Poles!$A:$H,MATCH('Open Poles'!$E83,Poles!$H:$H,0),2)),"")</f>
        <v/>
      </c>
      <c r="C83" s="196" t="str">
        <f t="array" ref="C83">IFERROR(IF(D83="","",INDEX(Poles!$A:$H,MATCH('Open Poles'!E83,Poles!$H:$H,0),3)),"")</f>
        <v/>
      </c>
      <c r="D83" s="82" t="str">
        <f>IFERROR(IF(AND(SMALL(Poles!H:H,L83)&gt;1000,SMALL(Poles!H:H,L83)&lt;3000),"nt",IF(SMALL(Poles!H:H,L83)&gt;3000,"",SMALL(Poles!H:H,L83))),"")</f>
        <v/>
      </c>
      <c r="E83" s="292" t="str">
        <f>IF(D83="nt",IFERROR(SMALL(Poles!H:H,L83),""),IF(D83&gt;3000,"",IFERROR(SMALL(Poles!H:H,L83),"")))</f>
        <v/>
      </c>
      <c r="F83" s="202"/>
      <c r="G83" s="200" t="str">
        <f t="shared" si="1"/>
        <v/>
      </c>
      <c r="H83" s="354" t="str">
        <f>IFERROR(VLOOKUP(D83,Poles!$S$4:$V$20,4,FALSE),"")</f>
        <v/>
      </c>
      <c r="I83" s="72"/>
      <c r="J83" s="72"/>
      <c r="K83" s="80"/>
      <c r="L83" s="80">
        <v>82</v>
      </c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spans="1:26" ht="15.75" customHeight="1">
      <c r="A84" s="80" t="str">
        <f t="array" ref="A84">IFERROR(IF(D84="","",INDEX(Poles!$A:$H,MATCH('Open Poles'!$E84,Poles!$H:$H,0),1)),"")</f>
        <v/>
      </c>
      <c r="B84" s="196" t="str">
        <f t="array" ref="B84">IFERROR(IF(D84="","",INDEX(Poles!$A:$H,MATCH('Open Poles'!$E84,Poles!$H:$H,0),2)),"")</f>
        <v/>
      </c>
      <c r="C84" s="196" t="str">
        <f t="array" ref="C84">IFERROR(IF(D84="","",INDEX(Poles!$A:$H,MATCH('Open Poles'!E84,Poles!$H:$H,0),3)),"")</f>
        <v/>
      </c>
      <c r="D84" s="82" t="str">
        <f>IFERROR(IF(AND(SMALL(Poles!H:H,L84)&gt;1000,SMALL(Poles!H:H,L84)&lt;3000),"nt",IF(SMALL(Poles!H:H,L84)&gt;3000,"",SMALL(Poles!H:H,L84))),"")</f>
        <v/>
      </c>
      <c r="E84" s="292" t="str">
        <f>IF(D84="nt",IFERROR(SMALL(Poles!H:H,L84),""),IF(D84&gt;3000,"",IFERROR(SMALL(Poles!H:H,L84),"")))</f>
        <v/>
      </c>
      <c r="F84" s="202"/>
      <c r="G84" s="200" t="str">
        <f t="shared" si="1"/>
        <v/>
      </c>
      <c r="H84" s="354" t="str">
        <f>IFERROR(VLOOKUP(D84,Poles!$S$4:$V$20,4,FALSE),"")</f>
        <v/>
      </c>
      <c r="I84" s="72"/>
      <c r="J84" s="72"/>
      <c r="K84" s="80"/>
      <c r="L84" s="80">
        <v>83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spans="1:26" ht="15.75" customHeight="1">
      <c r="A85" s="80" t="str">
        <f t="array" ref="A85">IFERROR(IF(D85="","",INDEX(Poles!$A:$H,MATCH('Open Poles'!$E85,Poles!$H:$H,0),1)),"")</f>
        <v/>
      </c>
      <c r="B85" s="196" t="str">
        <f t="array" ref="B85">IFERROR(IF(D85="","",INDEX(Poles!$A:$H,MATCH('Open Poles'!$E85,Poles!$H:$H,0),2)),"")</f>
        <v/>
      </c>
      <c r="C85" s="196" t="str">
        <f t="array" ref="C85">IFERROR(IF(D85="","",INDEX(Poles!$A:$H,MATCH('Open Poles'!E85,Poles!$H:$H,0),3)),"")</f>
        <v/>
      </c>
      <c r="D85" s="82" t="str">
        <f>IFERROR(IF(AND(SMALL(Poles!H:H,L85)&gt;1000,SMALL(Poles!H:H,L85)&lt;3000),"nt",IF(SMALL(Poles!H:H,L85)&gt;3000,"",SMALL(Poles!H:H,L85))),"")</f>
        <v/>
      </c>
      <c r="E85" s="292" t="str">
        <f>IF(D85="nt",IFERROR(SMALL(Poles!H:H,L85),""),IF(D85&gt;3000,"",IFERROR(SMALL(Poles!H:H,L85),"")))</f>
        <v/>
      </c>
      <c r="F85" s="202"/>
      <c r="G85" s="200" t="str">
        <f t="shared" si="1"/>
        <v/>
      </c>
      <c r="H85" s="354" t="str">
        <f>IFERROR(VLOOKUP(D85,Poles!$S$4:$V$20,4,FALSE),"")</f>
        <v/>
      </c>
      <c r="I85" s="72"/>
      <c r="J85" s="72"/>
      <c r="K85" s="80"/>
      <c r="L85" s="80">
        <v>84</v>
      </c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spans="1:26" ht="15.75" customHeight="1">
      <c r="A86" s="80" t="str">
        <f t="array" ref="A86">IFERROR(IF(D86="","",INDEX(Poles!$A:$H,MATCH('Open Poles'!$E86,Poles!$H:$H,0),1)),"")</f>
        <v/>
      </c>
      <c r="B86" s="196" t="str">
        <f t="array" ref="B86">IFERROR(IF(D86="","",INDEX(Poles!$A:$H,MATCH('Open Poles'!$E86,Poles!$H:$H,0),2)),"")</f>
        <v/>
      </c>
      <c r="C86" s="196" t="str">
        <f t="array" ref="C86">IFERROR(IF(D86="","",INDEX(Poles!$A:$H,MATCH('Open Poles'!E86,Poles!$H:$H,0),3)),"")</f>
        <v/>
      </c>
      <c r="D86" s="82" t="str">
        <f>IFERROR(IF(AND(SMALL(Poles!H:H,L86)&gt;1000,SMALL(Poles!H:H,L86)&lt;3000),"nt",IF(SMALL(Poles!H:H,L86)&gt;3000,"",SMALL(Poles!H:H,L86))),"")</f>
        <v/>
      </c>
      <c r="E86" s="292" t="str">
        <f>IF(D86="nt",IFERROR(SMALL(Poles!H:H,L86),""),IF(D86&gt;3000,"",IFERROR(SMALL(Poles!H:H,L86),"")))</f>
        <v/>
      </c>
      <c r="F86" s="202"/>
      <c r="G86" s="200" t="str">
        <f t="shared" si="1"/>
        <v/>
      </c>
      <c r="H86" s="354" t="str">
        <f>IFERROR(VLOOKUP(D86,Poles!$S$4:$V$20,4,FALSE),"")</f>
        <v/>
      </c>
      <c r="I86" s="72"/>
      <c r="J86" s="72"/>
      <c r="K86" s="80"/>
      <c r="L86" s="80">
        <v>85</v>
      </c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 spans="1:26" ht="15.75" customHeight="1">
      <c r="A87" s="80" t="str">
        <f t="array" ref="A87">IFERROR(IF(D87="","",INDEX(Poles!$A:$H,MATCH('Open Poles'!$E87,Poles!$H:$H,0),1)),"")</f>
        <v/>
      </c>
      <c r="B87" s="196" t="str">
        <f t="array" ref="B87">IFERROR(IF(D87="","",INDEX(Poles!$A:$H,MATCH('Open Poles'!$E87,Poles!$H:$H,0),2)),"")</f>
        <v/>
      </c>
      <c r="C87" s="196" t="str">
        <f t="array" ref="C87">IFERROR(IF(D87="","",INDEX(Poles!$A:$H,MATCH('Open Poles'!E87,Poles!$H:$H,0),3)),"")</f>
        <v/>
      </c>
      <c r="D87" s="82" t="str">
        <f>IFERROR(IF(AND(SMALL(Poles!H:H,L87)&gt;1000,SMALL(Poles!H:H,L87)&lt;3000),"nt",IF(SMALL(Poles!H:H,L87)&gt;3000,"",SMALL(Poles!H:H,L87))),"")</f>
        <v/>
      </c>
      <c r="E87" s="292" t="str">
        <f>IF(D87="nt",IFERROR(SMALL(Poles!H:H,L87),""),IF(D87&gt;3000,"",IFERROR(SMALL(Poles!H:H,L87),"")))</f>
        <v/>
      </c>
      <c r="F87" s="202"/>
      <c r="G87" s="200" t="str">
        <f t="shared" si="1"/>
        <v/>
      </c>
      <c r="H87" s="354" t="str">
        <f>IFERROR(VLOOKUP(D87,Poles!$S$4:$V$20,4,FALSE),"")</f>
        <v/>
      </c>
      <c r="I87" s="72"/>
      <c r="J87" s="72"/>
      <c r="K87" s="80"/>
      <c r="L87" s="80">
        <v>86</v>
      </c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 spans="1:26" ht="15.75" customHeight="1">
      <c r="A88" s="80" t="str">
        <f t="array" ref="A88">IFERROR(IF(D88="","",INDEX(Poles!$A:$H,MATCH('Open Poles'!$E88,Poles!$H:$H,0),1)),"")</f>
        <v/>
      </c>
      <c r="B88" s="196" t="str">
        <f t="array" ref="B88">IFERROR(IF(D88="","",INDEX(Poles!$A:$H,MATCH('Open Poles'!$E88,Poles!$H:$H,0),2)),"")</f>
        <v/>
      </c>
      <c r="C88" s="196" t="str">
        <f t="array" ref="C88">IFERROR(IF(D88="","",INDEX(Poles!$A:$H,MATCH('Open Poles'!E88,Poles!$H:$H,0),3)),"")</f>
        <v/>
      </c>
      <c r="D88" s="82" t="str">
        <f>IFERROR(IF(AND(SMALL(Poles!H:H,L88)&gt;1000,SMALL(Poles!H:H,L88)&lt;3000),"nt",IF(SMALL(Poles!H:H,L88)&gt;3000,"",SMALL(Poles!H:H,L88))),"")</f>
        <v/>
      </c>
      <c r="E88" s="292" t="str">
        <f>IF(D88="nt",IFERROR(SMALL(Poles!H:H,L88),""),IF(D88&gt;3000,"",IFERROR(SMALL(Poles!H:H,L88),"")))</f>
        <v/>
      </c>
      <c r="F88" s="202"/>
      <c r="G88" s="200" t="str">
        <f t="shared" si="1"/>
        <v/>
      </c>
      <c r="H88" s="354" t="str">
        <f>IFERROR(VLOOKUP(D88,Poles!$S$4:$V$20,4,FALSE),"")</f>
        <v/>
      </c>
      <c r="I88" s="72"/>
      <c r="J88" s="72"/>
      <c r="K88" s="80"/>
      <c r="L88" s="80">
        <v>87</v>
      </c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 spans="1:26" ht="15.75" customHeight="1">
      <c r="A89" s="80" t="str">
        <f t="array" ref="A89">IFERROR(IF(D89="","",INDEX(Poles!$A:$H,MATCH('Open Poles'!$E89,Poles!$H:$H,0),1)),"")</f>
        <v/>
      </c>
      <c r="B89" s="196" t="str">
        <f t="array" ref="B89">IFERROR(IF(D89="","",INDEX(Poles!$A:$H,MATCH('Open Poles'!$E89,Poles!$H:$H,0),2)),"")</f>
        <v/>
      </c>
      <c r="C89" s="196" t="str">
        <f t="array" ref="C89">IFERROR(IF(D89="","",INDEX(Poles!$A:$H,MATCH('Open Poles'!E89,Poles!$H:$H,0),3)),"")</f>
        <v/>
      </c>
      <c r="D89" s="82" t="str">
        <f>IFERROR(IF(AND(SMALL(Poles!H:H,L89)&gt;1000,SMALL(Poles!H:H,L89)&lt;3000),"nt",IF(SMALL(Poles!H:H,L89)&gt;3000,"",SMALL(Poles!H:H,L89))),"")</f>
        <v/>
      </c>
      <c r="E89" s="292" t="str">
        <f>IF(D89="nt",IFERROR(SMALL(Poles!H:H,L89),""),IF(D89&gt;3000,"",IFERROR(SMALL(Poles!H:H,L89),"")))</f>
        <v/>
      </c>
      <c r="F89" s="202"/>
      <c r="G89" s="200" t="str">
        <f t="shared" si="1"/>
        <v/>
      </c>
      <c r="H89" s="354" t="str">
        <f>IFERROR(VLOOKUP(D89,Poles!$S$4:$V$20,4,FALSE),"")</f>
        <v/>
      </c>
      <c r="I89" s="72"/>
      <c r="J89" s="72"/>
      <c r="K89" s="80"/>
      <c r="L89" s="80">
        <v>88</v>
      </c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 spans="1:26" ht="15.75" customHeight="1">
      <c r="A90" s="80" t="str">
        <f t="array" ref="A90">IFERROR(IF(D90="","",INDEX(Poles!$A:$H,MATCH('Open Poles'!$E90,Poles!$H:$H,0),1)),"")</f>
        <v/>
      </c>
      <c r="B90" s="196" t="str">
        <f t="array" ref="B90">IFERROR(IF(D90="","",INDEX(Poles!$A:$H,MATCH('Open Poles'!$E90,Poles!$H:$H,0),2)),"")</f>
        <v/>
      </c>
      <c r="C90" s="196" t="str">
        <f t="array" ref="C90">IFERROR(IF(D90="","",INDEX(Poles!$A:$H,MATCH('Open Poles'!E90,Poles!$H:$H,0),3)),"")</f>
        <v/>
      </c>
      <c r="D90" s="82" t="str">
        <f>IFERROR(IF(AND(SMALL(Poles!H:H,L90)&gt;1000,SMALL(Poles!H:H,L90)&lt;3000),"nt",IF(SMALL(Poles!H:H,L90)&gt;3000,"",SMALL(Poles!H:H,L90))),"")</f>
        <v/>
      </c>
      <c r="E90" s="292" t="str">
        <f>IF(D90="nt",IFERROR(SMALL(Poles!H:H,L90),""),IF(D90&gt;3000,"",IFERROR(SMALL(Poles!H:H,L90),"")))</f>
        <v/>
      </c>
      <c r="F90" s="202"/>
      <c r="G90" s="200" t="str">
        <f t="shared" si="1"/>
        <v/>
      </c>
      <c r="H90" s="354" t="str">
        <f>IFERROR(VLOOKUP(D90,Poles!$S$4:$V$20,4,FALSE),"")</f>
        <v/>
      </c>
      <c r="I90" s="72"/>
      <c r="J90" s="72"/>
      <c r="K90" s="80"/>
      <c r="L90" s="80">
        <v>89</v>
      </c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 spans="1:26" ht="15.75" customHeight="1">
      <c r="A91" s="80" t="str">
        <f t="array" ref="A91">IFERROR(IF(D91="","",INDEX(Poles!$A:$H,MATCH('Open Poles'!$E91,Poles!$H:$H,0),1)),"")</f>
        <v/>
      </c>
      <c r="B91" s="196" t="str">
        <f t="array" ref="B91">IFERROR(IF(D91="","",INDEX(Poles!$A:$H,MATCH('Open Poles'!$E91,Poles!$H:$H,0),2)),"")</f>
        <v/>
      </c>
      <c r="C91" s="196" t="str">
        <f t="array" ref="C91">IFERROR(IF(D91="","",INDEX(Poles!$A:$H,MATCH('Open Poles'!E91,Poles!$H:$H,0),3)),"")</f>
        <v/>
      </c>
      <c r="D91" s="82" t="str">
        <f>IFERROR(IF(AND(SMALL(Poles!H:H,L91)&gt;1000,SMALL(Poles!H:H,L91)&lt;3000),"nt",IF(SMALL(Poles!H:H,L91)&gt;3000,"",SMALL(Poles!H:H,L91))),"")</f>
        <v/>
      </c>
      <c r="E91" s="292" t="str">
        <f>IF(D91="nt",IFERROR(SMALL(Poles!H:H,L91),""),IF(D91&gt;3000,"",IFERROR(SMALL(Poles!H:H,L91),"")))</f>
        <v/>
      </c>
      <c r="F91" s="202"/>
      <c r="G91" s="200" t="str">
        <f t="shared" si="1"/>
        <v/>
      </c>
      <c r="H91" s="354" t="str">
        <f>IFERROR(VLOOKUP(D91,Poles!$S$4:$V$20,4,FALSE),"")</f>
        <v/>
      </c>
      <c r="I91" s="72"/>
      <c r="J91" s="72"/>
      <c r="K91" s="80"/>
      <c r="L91" s="80">
        <v>90</v>
      </c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 spans="1:26" ht="15.75" customHeight="1">
      <c r="A92" s="80" t="str">
        <f t="array" ref="A92">IFERROR(IF(D92="","",INDEX(Poles!$A:$H,MATCH('Open Poles'!$E92,Poles!$H:$H,0),1)),"")</f>
        <v/>
      </c>
      <c r="B92" s="196" t="str">
        <f t="array" ref="B92">IFERROR(IF(D92="","",INDEX(Poles!$A:$H,MATCH('Open Poles'!$E92,Poles!$H:$H,0),2)),"")</f>
        <v/>
      </c>
      <c r="C92" s="196" t="str">
        <f t="array" ref="C92">IFERROR(IF(D92="","",INDEX(Poles!$A:$H,MATCH('Open Poles'!E92,Poles!$H:$H,0),3)),"")</f>
        <v/>
      </c>
      <c r="D92" s="82" t="str">
        <f>IFERROR(IF(AND(SMALL(Poles!H:H,L92)&gt;1000,SMALL(Poles!H:H,L92)&lt;3000),"nt",IF(SMALL(Poles!H:H,L92)&gt;3000,"",SMALL(Poles!H:H,L92))),"")</f>
        <v/>
      </c>
      <c r="E92" s="292" t="str">
        <f>IF(D92="nt",IFERROR(SMALL(Poles!H:H,L92),""),IF(D92&gt;3000,"",IFERROR(SMALL(Poles!H:H,L92),"")))</f>
        <v/>
      </c>
      <c r="F92" s="202"/>
      <c r="G92" s="200" t="str">
        <f t="shared" si="1"/>
        <v/>
      </c>
      <c r="H92" s="354" t="str">
        <f>IFERROR(VLOOKUP(D92,Poles!$S$4:$V$20,4,FALSE),"")</f>
        <v/>
      </c>
      <c r="I92" s="72"/>
      <c r="J92" s="72"/>
      <c r="K92" s="80"/>
      <c r="L92" s="80">
        <v>91</v>
      </c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 spans="1:26" ht="15.75" customHeight="1">
      <c r="A93" s="80" t="str">
        <f t="array" ref="A93">IFERROR(IF(D93="","",INDEX(Poles!$A:$H,MATCH('Open Poles'!$E93,Poles!$H:$H,0),1)),"")</f>
        <v/>
      </c>
      <c r="B93" s="196" t="str">
        <f t="array" ref="B93">IFERROR(IF(D93="","",INDEX(Poles!$A:$H,MATCH('Open Poles'!$E93,Poles!$H:$H,0),2)),"")</f>
        <v/>
      </c>
      <c r="C93" s="196" t="str">
        <f t="array" ref="C93">IFERROR(IF(D93="","",INDEX(Poles!$A:$H,MATCH('Open Poles'!E93,Poles!$H:$H,0),3)),"")</f>
        <v/>
      </c>
      <c r="D93" s="82" t="str">
        <f>IFERROR(IF(AND(SMALL(Poles!H:H,L93)&gt;1000,SMALL(Poles!H:H,L93)&lt;3000),"nt",IF(SMALL(Poles!H:H,L93)&gt;3000,"",SMALL(Poles!H:H,L93))),"")</f>
        <v/>
      </c>
      <c r="E93" s="292" t="str">
        <f>IF(D93="nt",IFERROR(SMALL(Poles!H:H,L93),""),IF(D93&gt;3000,"",IFERROR(SMALL(Poles!H:H,L93),"")))</f>
        <v/>
      </c>
      <c r="F93" s="202"/>
      <c r="G93" s="200" t="str">
        <f t="shared" si="1"/>
        <v/>
      </c>
      <c r="H93" s="354" t="str">
        <f>IFERROR(VLOOKUP(D93,Poles!$S$4:$V$20,4,FALSE),"")</f>
        <v/>
      </c>
      <c r="I93" s="72"/>
      <c r="J93" s="72"/>
      <c r="K93" s="80"/>
      <c r="L93" s="80">
        <v>92</v>
      </c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 spans="1:26" ht="15.75" customHeight="1">
      <c r="A94" s="80" t="str">
        <f t="array" ref="A94">IFERROR(IF(D94="","",INDEX(Poles!$A:$H,MATCH('Open Poles'!$E94,Poles!$H:$H,0),1)),"")</f>
        <v/>
      </c>
      <c r="B94" s="196" t="str">
        <f t="array" ref="B94">IFERROR(IF(D94="","",INDEX(Poles!$A:$H,MATCH('Open Poles'!$E94,Poles!$H:$H,0),2)),"")</f>
        <v/>
      </c>
      <c r="C94" s="196" t="str">
        <f t="array" ref="C94">IFERROR(IF(D94="","",INDEX(Poles!$A:$H,MATCH('Open Poles'!E94,Poles!$H:$H,0),3)),"")</f>
        <v/>
      </c>
      <c r="D94" s="82" t="str">
        <f>IFERROR(IF(AND(SMALL(Poles!H:H,L94)&gt;1000,SMALL(Poles!H:H,L94)&lt;3000),"nt",IF(SMALL(Poles!H:H,L94)&gt;3000,"",SMALL(Poles!H:H,L94))),"")</f>
        <v/>
      </c>
      <c r="E94" s="292" t="str">
        <f>IF(D94="nt",IFERROR(SMALL(Poles!H:H,L94),""),IF(D94&gt;3000,"",IFERROR(SMALL(Poles!H:H,L94),"")))</f>
        <v/>
      </c>
      <c r="F94" s="202"/>
      <c r="G94" s="200" t="str">
        <f t="shared" si="1"/>
        <v/>
      </c>
      <c r="H94" s="354" t="str">
        <f>IFERROR(VLOOKUP(D94,Poles!$S$4:$V$20,4,FALSE),"")</f>
        <v/>
      </c>
      <c r="I94" s="72"/>
      <c r="J94" s="72"/>
      <c r="K94" s="80"/>
      <c r="L94" s="80">
        <v>93</v>
      </c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 spans="1:26" ht="15.75" customHeight="1">
      <c r="A95" s="80" t="str">
        <f t="array" ref="A95">IFERROR(IF(D95="","",INDEX(Poles!$A:$H,MATCH('Open Poles'!$E95,Poles!$H:$H,0),1)),"")</f>
        <v/>
      </c>
      <c r="B95" s="196" t="str">
        <f t="array" ref="B95">IFERROR(IF(D95="","",INDEX(Poles!$A:$H,MATCH('Open Poles'!$E95,Poles!$H:$H,0),2)),"")</f>
        <v/>
      </c>
      <c r="C95" s="196" t="str">
        <f t="array" ref="C95">IFERROR(IF(D95="","",INDEX(Poles!$A:$H,MATCH('Open Poles'!E95,Poles!$H:$H,0),3)),"")</f>
        <v/>
      </c>
      <c r="D95" s="82" t="str">
        <f>IFERROR(IF(AND(SMALL(Poles!H:H,L95)&gt;1000,SMALL(Poles!H:H,L95)&lt;3000),"nt",IF(SMALL(Poles!H:H,L95)&gt;3000,"",SMALL(Poles!H:H,L95))),"")</f>
        <v/>
      </c>
      <c r="E95" s="292" t="str">
        <f>IF(D95="nt",IFERROR(SMALL(Poles!H:H,L95),""),IF(D95&gt;3000,"",IFERROR(SMALL(Poles!H:H,L95),"")))</f>
        <v/>
      </c>
      <c r="F95" s="202"/>
      <c r="G95" s="200" t="str">
        <f t="shared" si="1"/>
        <v/>
      </c>
      <c r="H95" s="354" t="str">
        <f>IFERROR(VLOOKUP(D95,Poles!$S$4:$V$20,4,FALSE),"")</f>
        <v/>
      </c>
      <c r="I95" s="72"/>
      <c r="J95" s="72"/>
      <c r="K95" s="80"/>
      <c r="L95" s="80">
        <v>94</v>
      </c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 spans="1:26" ht="15.75" customHeight="1">
      <c r="A96" s="80" t="str">
        <f t="array" ref="A96">IFERROR(IF(D96="","",INDEX(Poles!$A:$H,MATCH('Open Poles'!$E96,Poles!$H:$H,0),1)),"")</f>
        <v/>
      </c>
      <c r="B96" s="196" t="str">
        <f t="array" ref="B96">IFERROR(IF(D96="","",INDEX(Poles!$A:$H,MATCH('Open Poles'!$E96,Poles!$H:$H,0),2)),"")</f>
        <v/>
      </c>
      <c r="C96" s="196" t="str">
        <f t="array" ref="C96">IFERROR(IF(D96="","",INDEX(Poles!$A:$H,MATCH('Open Poles'!E96,Poles!$H:$H,0),3)),"")</f>
        <v/>
      </c>
      <c r="D96" s="82" t="str">
        <f>IFERROR(IF(AND(SMALL(Poles!H:H,L96)&gt;1000,SMALL(Poles!H:H,L96)&lt;3000),"nt",IF(SMALL(Poles!H:H,L96)&gt;3000,"",SMALL(Poles!H:H,L96))),"")</f>
        <v/>
      </c>
      <c r="E96" s="292" t="str">
        <f>IF(D96="nt",IFERROR(SMALL(Poles!H:H,L96),""),IF(D96&gt;3000,"",IFERROR(SMALL(Poles!H:H,L96),"")))</f>
        <v/>
      </c>
      <c r="F96" s="202"/>
      <c r="G96" s="200" t="str">
        <f t="shared" si="1"/>
        <v/>
      </c>
      <c r="H96" s="354" t="str">
        <f>IFERROR(VLOOKUP(D96,Poles!$S$4:$V$20,4,FALSE),"")</f>
        <v/>
      </c>
      <c r="I96" s="72"/>
      <c r="J96" s="72"/>
      <c r="K96" s="80"/>
      <c r="L96" s="80">
        <v>95</v>
      </c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 spans="1:26" ht="15.75" customHeight="1">
      <c r="A97" s="80" t="str">
        <f t="array" ref="A97">IFERROR(IF(D97="","",INDEX(Poles!$A:$H,MATCH('Open Poles'!$E97,Poles!$H:$H,0),1)),"")</f>
        <v/>
      </c>
      <c r="B97" s="196" t="str">
        <f t="array" ref="B97">IFERROR(IF(D97="","",INDEX(Poles!$A:$H,MATCH('Open Poles'!$E97,Poles!$H:$H,0),2)),"")</f>
        <v/>
      </c>
      <c r="C97" s="196" t="str">
        <f t="array" ref="C97">IFERROR(IF(D97="","",INDEX(Poles!$A:$H,MATCH('Open Poles'!E97,Poles!$H:$H,0),3)),"")</f>
        <v/>
      </c>
      <c r="D97" s="82" t="str">
        <f>IFERROR(IF(AND(SMALL(Poles!H:H,L97)&gt;1000,SMALL(Poles!H:H,L97)&lt;3000),"nt",IF(SMALL(Poles!H:H,L97)&gt;3000,"",SMALL(Poles!H:H,L97))),"")</f>
        <v/>
      </c>
      <c r="E97" s="292" t="str">
        <f>IF(D97="nt",IFERROR(SMALL(Poles!H:H,L97),""),IF(D97&gt;3000,"",IFERROR(SMALL(Poles!H:H,L97),"")))</f>
        <v/>
      </c>
      <c r="F97" s="202"/>
      <c r="G97" s="200" t="str">
        <f t="shared" si="1"/>
        <v/>
      </c>
      <c r="H97" s="354" t="str">
        <f>IFERROR(VLOOKUP(D97,Poles!$S$4:$V$20,4,FALSE),"")</f>
        <v/>
      </c>
      <c r="I97" s="72"/>
      <c r="J97" s="72"/>
      <c r="K97" s="80"/>
      <c r="L97" s="80">
        <v>96</v>
      </c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 spans="1:26" ht="15.75" customHeight="1">
      <c r="A98" s="80" t="str">
        <f t="array" ref="A98">IFERROR(IF(D98="","",INDEX(Poles!$A:$H,MATCH('Open Poles'!$E98,Poles!$H:$H,0),1)),"")</f>
        <v/>
      </c>
      <c r="B98" s="196" t="str">
        <f t="array" ref="B98">IFERROR(IF(D98="","",INDEX(Poles!$A:$H,MATCH('Open Poles'!$E98,Poles!$H:$H,0),2)),"")</f>
        <v/>
      </c>
      <c r="C98" s="196" t="str">
        <f t="array" ref="C98">IFERROR(IF(D98="","",INDEX(Poles!$A:$H,MATCH('Open Poles'!E98,Poles!$H:$H,0),3)),"")</f>
        <v/>
      </c>
      <c r="D98" s="82" t="str">
        <f>IFERROR(IF(AND(SMALL(Poles!H:H,L98)&gt;1000,SMALL(Poles!H:H,L98)&lt;3000),"nt",IF(SMALL(Poles!H:H,L98)&gt;3000,"",SMALL(Poles!H:H,L98))),"")</f>
        <v/>
      </c>
      <c r="E98" s="292" t="str">
        <f>IF(D98="nt",IFERROR(SMALL(Poles!H:H,L98),""),IF(D98&gt;3000,"",IFERROR(SMALL(Poles!H:H,L98),"")))</f>
        <v/>
      </c>
      <c r="F98" s="202"/>
      <c r="G98" s="200" t="str">
        <f t="shared" si="1"/>
        <v/>
      </c>
      <c r="H98" s="354" t="str">
        <f>IFERROR(VLOOKUP(D98,Poles!$S$4:$V$20,4,FALSE),"")</f>
        <v/>
      </c>
      <c r="I98" s="72"/>
      <c r="J98" s="72"/>
      <c r="K98" s="80"/>
      <c r="L98" s="80">
        <v>97</v>
      </c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 spans="1:26" ht="15.75" customHeight="1">
      <c r="A99" s="80" t="str">
        <f t="array" ref="A99">IFERROR(IF(D99="","",INDEX(Poles!$A:$H,MATCH('Open Poles'!$E99,Poles!$H:$H,0),1)),"")</f>
        <v/>
      </c>
      <c r="B99" s="196" t="str">
        <f t="array" ref="B99">IFERROR(IF(D99="","",INDEX(Poles!$A:$H,MATCH('Open Poles'!$E99,Poles!$H:$H,0),2)),"")</f>
        <v/>
      </c>
      <c r="C99" s="196" t="str">
        <f t="array" ref="C99">IFERROR(IF(D99="","",INDEX(Poles!$A:$H,MATCH('Open Poles'!E99,Poles!$H:$H,0),3)),"")</f>
        <v/>
      </c>
      <c r="D99" s="82" t="str">
        <f>IFERROR(IF(AND(SMALL(Poles!H:H,L99)&gt;1000,SMALL(Poles!H:H,L99)&lt;3000),"nt",IF(SMALL(Poles!H:H,L99)&gt;3000,"",SMALL(Poles!H:H,L99))),"")</f>
        <v/>
      </c>
      <c r="E99" s="292" t="str">
        <f>IF(D99="nt",IFERROR(SMALL(Poles!H:H,L99),""),IF(D99&gt;3000,"",IFERROR(SMALL(Poles!H:H,L99),"")))</f>
        <v/>
      </c>
      <c r="F99" s="202"/>
      <c r="G99" s="200" t="str">
        <f t="shared" si="1"/>
        <v/>
      </c>
      <c r="H99" s="354" t="str">
        <f>IFERROR(VLOOKUP(D99,Poles!$S$4:$V$20,4,FALSE),"")</f>
        <v/>
      </c>
      <c r="I99" s="72"/>
      <c r="J99" s="72"/>
      <c r="K99" s="80"/>
      <c r="L99" s="80">
        <v>98</v>
      </c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 spans="1:26" ht="15.75" customHeight="1">
      <c r="A100" s="80" t="str">
        <f t="array" ref="A100">IFERROR(IF(D100="","",INDEX(Poles!$A:$H,MATCH('Open Poles'!$E100,Poles!$H:$H,0),1)),"")</f>
        <v/>
      </c>
      <c r="B100" s="196" t="str">
        <f t="array" ref="B100">IFERROR(IF(D100="","",INDEX(Poles!$A:$H,MATCH('Open Poles'!$E100,Poles!$H:$H,0),2)),"")</f>
        <v/>
      </c>
      <c r="C100" s="196" t="str">
        <f t="array" ref="C100">IFERROR(IF(D100="","",INDEX(Poles!$A:$H,MATCH('Open Poles'!E100,Poles!$H:$H,0),3)),"")</f>
        <v/>
      </c>
      <c r="D100" s="82" t="str">
        <f>IFERROR(IF(AND(SMALL(Poles!H:H,L100)&gt;1000,SMALL(Poles!H:H,L100)&lt;3000),"nt",IF(SMALL(Poles!H:H,L100)&gt;3000,"",SMALL(Poles!H:H,L100))),"")</f>
        <v/>
      </c>
      <c r="E100" s="292" t="str">
        <f>IF(D100="nt",IFERROR(SMALL(Poles!H:H,L100),""),IF(D100&gt;3000,"",IFERROR(SMALL(Poles!H:H,L100),"")))</f>
        <v/>
      </c>
      <c r="F100" s="202"/>
      <c r="G100" s="200" t="str">
        <f t="shared" si="1"/>
        <v/>
      </c>
      <c r="H100" s="354" t="str">
        <f>IFERROR(VLOOKUP(D100,Poles!$S$4:$V$20,4,FALSE),"")</f>
        <v/>
      </c>
      <c r="I100" s="72"/>
      <c r="J100" s="72"/>
      <c r="K100" s="80"/>
      <c r="L100" s="80">
        <v>99</v>
      </c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 spans="1:26" ht="15.75" customHeight="1">
      <c r="A101" s="80" t="str">
        <f t="array" ref="A101">IFERROR(IF(D101="","",INDEX(Poles!$A:$H,MATCH('Open Poles'!$E101,Poles!$H:$H,0),1)),"")</f>
        <v/>
      </c>
      <c r="B101" s="196" t="str">
        <f t="array" ref="B101">IFERROR(IF(D101="","",INDEX(Poles!$A:$H,MATCH('Open Poles'!$E101,Poles!$H:$H,0),2)),"")</f>
        <v/>
      </c>
      <c r="C101" s="196" t="str">
        <f t="array" ref="C101">IFERROR(IF(D101="","",INDEX(Poles!$A:$H,MATCH('Open Poles'!E101,Poles!$H:$H,0),3)),"")</f>
        <v/>
      </c>
      <c r="D101" s="82" t="str">
        <f>IFERROR(IF(AND(SMALL(Poles!H:H,L101)&gt;1000,SMALL(Poles!H:H,L101)&lt;3000),"nt",IF(SMALL(Poles!H:H,L101)&gt;3000,"",SMALL(Poles!H:H,L101))),"")</f>
        <v/>
      </c>
      <c r="E101" s="292" t="str">
        <f>IF(D101="nt",IFERROR(SMALL(Poles!H:H,L101),""),IF(D101&gt;3000,"",IFERROR(SMALL(Poles!H:H,L101),"")))</f>
        <v/>
      </c>
      <c r="F101" s="202"/>
      <c r="G101" s="200" t="str">
        <f t="shared" si="1"/>
        <v/>
      </c>
      <c r="H101" s="354" t="str">
        <f>IFERROR(VLOOKUP(D101,Poles!$S$4:$V$20,4,FALSE),"")</f>
        <v/>
      </c>
      <c r="I101" s="72"/>
      <c r="J101" s="72"/>
      <c r="K101" s="80"/>
      <c r="L101" s="80">
        <v>100</v>
      </c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 spans="1:26" ht="15.75" customHeight="1">
      <c r="A102" s="80" t="str">
        <f t="array" ref="A102">IFERROR(IF(D102="","",INDEX(Poles!$A:$H,MATCH('Open Poles'!$E102,Poles!$H:$H,0),1)),"")</f>
        <v/>
      </c>
      <c r="B102" s="196" t="str">
        <f t="array" ref="B102">IFERROR(IF(D102="","",INDEX(Poles!$A:$H,MATCH('Open Poles'!$E102,Poles!$H:$H,0),2)),"")</f>
        <v/>
      </c>
      <c r="C102" s="196" t="str">
        <f t="array" ref="C102">IFERROR(IF(D102="","",INDEX(Poles!$A:$H,MATCH('Open Poles'!E102,Poles!$H:$H,0),3)),"")</f>
        <v/>
      </c>
      <c r="D102" s="82" t="str">
        <f>IFERROR(IF(AND(SMALL(Poles!H:H,L102)&gt;1000,SMALL(Poles!H:H,L102)&lt;3000),"nt",IF(SMALL(Poles!H:H,L102)&gt;3000,"",SMALL(Poles!H:H,L102))),"")</f>
        <v/>
      </c>
      <c r="E102" s="292" t="str">
        <f>IF(D102="nt",IFERROR(SMALL(Poles!H:H,L102),""),IF(D102&gt;3000,"",IFERROR(SMALL(Poles!H:H,L102),"")))</f>
        <v/>
      </c>
      <c r="F102" s="202"/>
      <c r="G102" s="200" t="str">
        <f t="shared" si="1"/>
        <v/>
      </c>
      <c r="H102" s="354" t="str">
        <f>IFERROR(VLOOKUP(D102,Poles!$S$4:$V$20,4,FALSE),"")</f>
        <v/>
      </c>
      <c r="I102" s="72"/>
      <c r="J102" s="72"/>
      <c r="K102" s="80"/>
      <c r="L102" s="80">
        <v>101</v>
      </c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 spans="1:26" ht="15.75" customHeight="1">
      <c r="A103" s="80" t="str">
        <f t="array" ref="A103">IFERROR(IF(D103="","",INDEX(Poles!$A:$H,MATCH('Open Poles'!$E103,Poles!$H:$H,0),1)),"")</f>
        <v/>
      </c>
      <c r="B103" s="196" t="str">
        <f t="array" ref="B103">IFERROR(IF(D103="","",INDEX(Poles!$A:$H,MATCH('Open Poles'!$E103,Poles!$H:$H,0),2)),"")</f>
        <v/>
      </c>
      <c r="C103" s="196" t="str">
        <f t="array" ref="C103">IFERROR(IF(D103="","",INDEX(Poles!$A:$H,MATCH('Open Poles'!E103,Poles!$H:$H,0),3)),"")</f>
        <v/>
      </c>
      <c r="D103" s="82" t="str">
        <f>IFERROR(IF(AND(SMALL(Poles!H:H,L103)&gt;1000,SMALL(Poles!H:H,L103)&lt;3000),"nt",IF(SMALL(Poles!H:H,L103)&gt;3000,"",SMALL(Poles!H:H,L103))),"")</f>
        <v/>
      </c>
      <c r="E103" s="292" t="str">
        <f>IF(D103="nt",IFERROR(SMALL(Poles!H:H,L103),""),IF(D103&gt;3000,"",IFERROR(SMALL(Poles!H:H,L103),"")))</f>
        <v/>
      </c>
      <c r="F103" s="202"/>
      <c r="G103" s="200" t="str">
        <f t="shared" si="1"/>
        <v/>
      </c>
      <c r="H103" s="354" t="str">
        <f>IFERROR(VLOOKUP(D103,Poles!$S$4:$V$20,4,FALSE),"")</f>
        <v/>
      </c>
      <c r="I103" s="72"/>
      <c r="J103" s="72"/>
      <c r="K103" s="80"/>
      <c r="L103" s="80">
        <v>102</v>
      </c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 spans="1:26" ht="15.75" customHeight="1">
      <c r="A104" s="80" t="str">
        <f t="array" ref="A104">IFERROR(IF(D104="","",INDEX(Poles!$A:$H,MATCH('Open Poles'!$E104,Poles!$H:$H,0),1)),"")</f>
        <v/>
      </c>
      <c r="B104" s="196" t="str">
        <f t="array" ref="B104">IFERROR(IF(D104="","",INDEX(Poles!$A:$H,MATCH('Open Poles'!$E104,Poles!$H:$H,0),2)),"")</f>
        <v/>
      </c>
      <c r="C104" s="196" t="str">
        <f t="array" ref="C104">IFERROR(IF(D104="","",INDEX(Poles!$A:$H,MATCH('Open Poles'!E104,Poles!$H:$H,0),3)),"")</f>
        <v/>
      </c>
      <c r="D104" s="82" t="str">
        <f>IFERROR(IF(AND(SMALL(Poles!H:H,L104)&gt;1000,SMALL(Poles!H:H,L104)&lt;3000),"nt",IF(SMALL(Poles!H:H,L104)&gt;3000,"",SMALL(Poles!H:H,L104))),"")</f>
        <v/>
      </c>
      <c r="E104" s="292" t="str">
        <f>IF(D104="nt",IFERROR(SMALL(Poles!H:H,L104),""),IF(D104&gt;3000,"",IFERROR(SMALL(Poles!H:H,L104),"")))</f>
        <v/>
      </c>
      <c r="F104" s="202"/>
      <c r="G104" s="200" t="str">
        <f t="shared" si="1"/>
        <v/>
      </c>
      <c r="H104" s="354" t="str">
        <f>IFERROR(VLOOKUP(D104,Poles!$S$4:$V$20,4,FALSE),"")</f>
        <v/>
      </c>
      <c r="I104" s="72"/>
      <c r="J104" s="72"/>
      <c r="K104" s="80"/>
      <c r="L104" s="80">
        <v>103</v>
      </c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 spans="1:26" ht="15.75" customHeight="1">
      <c r="A105" s="80" t="str">
        <f t="array" ref="A105">IFERROR(IF(D105="","",INDEX(Poles!$A:$H,MATCH('Open Poles'!$E105,Poles!$H:$H,0),1)),"")</f>
        <v/>
      </c>
      <c r="B105" s="196" t="str">
        <f t="array" ref="B105">IFERROR(IF(D105="","",INDEX(Poles!$A:$H,MATCH('Open Poles'!$E105,Poles!$H:$H,0),2)),"")</f>
        <v/>
      </c>
      <c r="C105" s="196" t="str">
        <f t="array" ref="C105">IFERROR(IF(D105="","",INDEX(Poles!$A:$H,MATCH('Open Poles'!E105,Poles!$H:$H,0),3)),"")</f>
        <v/>
      </c>
      <c r="D105" s="82" t="str">
        <f>IFERROR(IF(AND(SMALL(Poles!H:H,L105)&gt;1000,SMALL(Poles!H:H,L105)&lt;3000),"nt",IF(SMALL(Poles!H:H,L105)&gt;3000,"",SMALL(Poles!H:H,L105))),"")</f>
        <v/>
      </c>
      <c r="E105" s="292" t="str">
        <f>IF(D105="nt",IFERROR(SMALL(Poles!H:H,L105),""),IF(D105&gt;3000,"",IFERROR(SMALL(Poles!H:H,L105),"")))</f>
        <v/>
      </c>
      <c r="F105" s="202"/>
      <c r="G105" s="200" t="str">
        <f t="shared" si="1"/>
        <v/>
      </c>
      <c r="H105" s="354" t="str">
        <f>IFERROR(VLOOKUP(D105,Poles!$S$4:$V$20,4,FALSE),"")</f>
        <v/>
      </c>
      <c r="I105" s="72"/>
      <c r="J105" s="72"/>
      <c r="K105" s="80"/>
      <c r="L105" s="80">
        <v>104</v>
      </c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 spans="1:26" ht="15.75" customHeight="1">
      <c r="A106" s="80" t="str">
        <f t="array" ref="A106">IFERROR(IF(D106="","",INDEX(Poles!$A:$H,MATCH('Open Poles'!$E106,Poles!$H:$H,0),1)),"")</f>
        <v/>
      </c>
      <c r="B106" s="196" t="str">
        <f t="array" ref="B106">IFERROR(IF(D106="","",INDEX(Poles!$A:$H,MATCH('Open Poles'!$E106,Poles!$H:$H,0),2)),"")</f>
        <v/>
      </c>
      <c r="C106" s="196" t="str">
        <f t="array" ref="C106">IFERROR(IF(D106="","",INDEX(Poles!$A:$H,MATCH('Open Poles'!E106,Poles!$H:$H,0),3)),"")</f>
        <v/>
      </c>
      <c r="D106" s="82" t="str">
        <f>IFERROR(IF(AND(SMALL(Poles!H:H,L106)&gt;1000,SMALL(Poles!H:H,L106)&lt;3000),"nt",IF(SMALL(Poles!H:H,L106)&gt;3000,"",SMALL(Poles!H:H,L106))),"")</f>
        <v/>
      </c>
      <c r="E106" s="292" t="str">
        <f>IF(D106="nt",IFERROR(SMALL(Poles!H:H,L106),""),IF(D106&gt;3000,"",IFERROR(SMALL(Poles!H:H,L106),"")))</f>
        <v/>
      </c>
      <c r="F106" s="202"/>
      <c r="G106" s="200" t="str">
        <f t="shared" si="1"/>
        <v/>
      </c>
      <c r="H106" s="354" t="str">
        <f>IFERROR(VLOOKUP(D106,Poles!$S$4:$V$20,4,FALSE),"")</f>
        <v/>
      </c>
      <c r="I106" s="72"/>
      <c r="J106" s="72"/>
      <c r="K106" s="80"/>
      <c r="L106" s="80">
        <v>105</v>
      </c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 spans="1:26" ht="15.75" customHeight="1">
      <c r="A107" s="80" t="str">
        <f t="array" ref="A107">IFERROR(IF(D107="","",INDEX(Poles!$A:$H,MATCH('Open Poles'!$E107,Poles!$H:$H,0),1)),"")</f>
        <v/>
      </c>
      <c r="B107" s="196" t="str">
        <f t="array" ref="B107">IFERROR(IF(D107="","",INDEX(Poles!$A:$H,MATCH('Open Poles'!$E107,Poles!$H:$H,0),2)),"")</f>
        <v/>
      </c>
      <c r="C107" s="196" t="str">
        <f t="array" ref="C107">IFERROR(IF(D107="","",INDEX(Poles!$A:$H,MATCH('Open Poles'!E107,Poles!$H:$H,0),3)),"")</f>
        <v/>
      </c>
      <c r="D107" s="82" t="str">
        <f>IFERROR(IF(AND(SMALL(Poles!H:H,L107)&gt;1000,SMALL(Poles!H:H,L107)&lt;3000),"nt",IF(SMALL(Poles!H:H,L107)&gt;3000,"",SMALL(Poles!H:H,L107))),"")</f>
        <v/>
      </c>
      <c r="E107" s="292" t="str">
        <f>IF(D107="nt",IFERROR(SMALL(Poles!H:H,L107),""),IF(D107&gt;3000,"",IFERROR(SMALL(Poles!H:H,L107),"")))</f>
        <v/>
      </c>
      <c r="F107" s="202"/>
      <c r="G107" s="200" t="str">
        <f t="shared" si="1"/>
        <v/>
      </c>
      <c r="H107" s="354" t="str">
        <f>IFERROR(VLOOKUP(D107,Poles!$S$4:$V$20,4,FALSE),"")</f>
        <v/>
      </c>
      <c r="I107" s="72"/>
      <c r="J107" s="72"/>
      <c r="K107" s="80"/>
      <c r="L107" s="80">
        <v>106</v>
      </c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 spans="1:26" ht="15.75" customHeight="1">
      <c r="A108" s="80" t="str">
        <f t="array" ref="A108">IFERROR(IF(D108="","",INDEX(Poles!$A:$H,MATCH('Open Poles'!$E108,Poles!$H:$H,0),1)),"")</f>
        <v/>
      </c>
      <c r="B108" s="196" t="str">
        <f t="array" ref="B108">IFERROR(IF(D108="","",INDEX(Poles!$A:$H,MATCH('Open Poles'!$E108,Poles!$H:$H,0),2)),"")</f>
        <v/>
      </c>
      <c r="C108" s="196" t="str">
        <f t="array" ref="C108">IFERROR(IF(D108="","",INDEX(Poles!$A:$H,MATCH('Open Poles'!E108,Poles!$H:$H,0),3)),"")</f>
        <v/>
      </c>
      <c r="D108" s="82" t="str">
        <f>IFERROR(IF(AND(SMALL(Poles!H:H,L108)&gt;1000,SMALL(Poles!H:H,L108)&lt;3000),"nt",IF(SMALL(Poles!H:H,L108)&gt;3000,"",SMALL(Poles!H:H,L108))),"")</f>
        <v/>
      </c>
      <c r="E108" s="292" t="str">
        <f>IF(D108="nt",IFERROR(SMALL(Poles!H:H,L108),""),IF(D108&gt;3000,"",IFERROR(SMALL(Poles!H:H,L108),"")))</f>
        <v/>
      </c>
      <c r="F108" s="202"/>
      <c r="G108" s="200" t="str">
        <f t="shared" si="1"/>
        <v/>
      </c>
      <c r="H108" s="354" t="str">
        <f>IFERROR(VLOOKUP(D108,Poles!$S$4:$V$20,4,FALSE),"")</f>
        <v/>
      </c>
      <c r="I108" s="72"/>
      <c r="J108" s="72"/>
      <c r="K108" s="80"/>
      <c r="L108" s="80">
        <v>107</v>
      </c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 spans="1:26" ht="15.75" customHeight="1">
      <c r="A109" s="80" t="str">
        <f t="array" ref="A109">IFERROR(IF(D109="","",INDEX(Poles!$A:$H,MATCH('Open Poles'!$E109,Poles!$H:$H,0),1)),"")</f>
        <v/>
      </c>
      <c r="B109" s="196" t="str">
        <f t="array" ref="B109">IFERROR(IF(D109="","",INDEX(Poles!$A:$H,MATCH('Open Poles'!$E109,Poles!$H:$H,0),2)),"")</f>
        <v/>
      </c>
      <c r="C109" s="196" t="str">
        <f t="array" ref="C109">IFERROR(IF(D109="","",INDEX(Poles!$A:$H,MATCH('Open Poles'!E109,Poles!$H:$H,0),3)),"")</f>
        <v/>
      </c>
      <c r="D109" s="82" t="str">
        <f>IFERROR(IF(AND(SMALL(Poles!H:H,L109)&gt;1000,SMALL(Poles!H:H,L109)&lt;3000),"nt",IF(SMALL(Poles!H:H,L109)&gt;3000,"",SMALL(Poles!H:H,L109))),"")</f>
        <v/>
      </c>
      <c r="E109" s="292" t="str">
        <f>IF(D109="nt",IFERROR(SMALL(Poles!H:H,L109),""),IF(D109&gt;3000,"",IFERROR(SMALL(Poles!H:H,L109),"")))</f>
        <v/>
      </c>
      <c r="F109" s="202"/>
      <c r="G109" s="200" t="str">
        <f t="shared" si="1"/>
        <v/>
      </c>
      <c r="H109" s="354" t="str">
        <f>IFERROR(VLOOKUP(D109,Poles!$S$4:$V$20,4,FALSE),"")</f>
        <v/>
      </c>
      <c r="I109" s="72"/>
      <c r="J109" s="72"/>
      <c r="K109" s="80"/>
      <c r="L109" s="80">
        <v>108</v>
      </c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 spans="1:26" ht="15.75" customHeight="1">
      <c r="A110" s="80" t="str">
        <f t="array" ref="A110">IFERROR(IF(D110="","",INDEX(Poles!$A:$H,MATCH('Open Poles'!$E110,Poles!$H:$H,0),1)),"")</f>
        <v/>
      </c>
      <c r="B110" s="196" t="str">
        <f t="array" ref="B110">IFERROR(IF(D110="","",INDEX(Poles!$A:$H,MATCH('Open Poles'!$E110,Poles!$H:$H,0),2)),"")</f>
        <v/>
      </c>
      <c r="C110" s="196" t="str">
        <f t="array" ref="C110">IFERROR(IF(D110="","",INDEX(Poles!$A:$H,MATCH('Open Poles'!E110,Poles!$H:$H,0),3)),"")</f>
        <v/>
      </c>
      <c r="D110" s="82" t="str">
        <f>IFERROR(IF(AND(SMALL(Poles!H:H,L110)&gt;1000,SMALL(Poles!H:H,L110)&lt;3000),"nt",IF(SMALL(Poles!H:H,L110)&gt;3000,"",SMALL(Poles!H:H,L110))),"")</f>
        <v/>
      </c>
      <c r="E110" s="292" t="str">
        <f>IF(D110="nt",IFERROR(SMALL(Poles!H:H,L110),""),IF(D110&gt;3000,"",IFERROR(SMALL(Poles!H:H,L110),"")))</f>
        <v/>
      </c>
      <c r="F110" s="202"/>
      <c r="G110" s="200" t="str">
        <f t="shared" si="1"/>
        <v/>
      </c>
      <c r="H110" s="354" t="str">
        <f>IFERROR(VLOOKUP(D110,Poles!$S$4:$V$20,4,FALSE),"")</f>
        <v/>
      </c>
      <c r="I110" s="72"/>
      <c r="J110" s="72"/>
      <c r="K110" s="80"/>
      <c r="L110" s="80">
        <v>109</v>
      </c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 spans="1:26" ht="15.75" customHeight="1">
      <c r="A111" s="80" t="str">
        <f t="array" ref="A111">IFERROR(IF(D111="","",INDEX(Poles!$A:$H,MATCH('Open Poles'!$E111,Poles!$H:$H,0),1)),"")</f>
        <v/>
      </c>
      <c r="B111" s="196" t="str">
        <f t="array" ref="B111">IFERROR(IF(D111="","",INDEX(Poles!$A:$H,MATCH('Open Poles'!$E111,Poles!$H:$H,0),2)),"")</f>
        <v/>
      </c>
      <c r="C111" s="196" t="str">
        <f t="array" ref="C111">IFERROR(IF(D111="","",INDEX(Poles!$A:$H,MATCH('Open Poles'!E111,Poles!$H:$H,0),3)),"")</f>
        <v/>
      </c>
      <c r="D111" s="82" t="str">
        <f>IFERROR(IF(AND(SMALL(Poles!H:H,L111)&gt;1000,SMALL(Poles!H:H,L111)&lt;3000),"nt",IF(SMALL(Poles!H:H,L111)&gt;3000,"",SMALL(Poles!H:H,L111))),"")</f>
        <v/>
      </c>
      <c r="E111" s="292" t="str">
        <f>IF(D111="nt",IFERROR(SMALL(Poles!H:H,L111),""),IF(D111&gt;3000,"",IFERROR(SMALL(Poles!H:H,L111),"")))</f>
        <v/>
      </c>
      <c r="F111" s="202"/>
      <c r="G111" s="200" t="str">
        <f t="shared" si="1"/>
        <v/>
      </c>
      <c r="H111" s="354" t="str">
        <f>IFERROR(VLOOKUP(D111,Poles!$S$4:$V$20,4,FALSE),"")</f>
        <v/>
      </c>
      <c r="I111" s="72"/>
      <c r="J111" s="72"/>
      <c r="K111" s="80"/>
      <c r="L111" s="80">
        <v>110</v>
      </c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 spans="1:26" ht="15.75" customHeight="1">
      <c r="A112" s="80" t="str">
        <f t="array" ref="A112">IFERROR(IF(D112="","",INDEX(Poles!$A:$H,MATCH('Open Poles'!$E112,Poles!$H:$H,0),1)),"")</f>
        <v/>
      </c>
      <c r="B112" s="196" t="str">
        <f t="array" ref="B112">IFERROR(IF(D112="","",INDEX(Poles!$A:$H,MATCH('Open Poles'!$E112,Poles!$H:$H,0),2)),"")</f>
        <v/>
      </c>
      <c r="C112" s="196" t="str">
        <f t="array" ref="C112">IFERROR(IF(D112="","",INDEX(Poles!$A:$H,MATCH('Open Poles'!E112,Poles!$H:$H,0),3)),"")</f>
        <v/>
      </c>
      <c r="D112" s="82" t="str">
        <f>IFERROR(IF(AND(SMALL(Poles!H:H,L112)&gt;1000,SMALL(Poles!H:H,L112)&lt;3000),"nt",IF(SMALL(Poles!H:H,L112)&gt;3000,"",SMALL(Poles!H:H,L112))),"")</f>
        <v/>
      </c>
      <c r="E112" s="292" t="str">
        <f>IF(D112="nt",IFERROR(SMALL(Poles!H:H,L112),""),IF(D112&gt;3000,"",IFERROR(SMALL(Poles!H:H,L112),"")))</f>
        <v/>
      </c>
      <c r="F112" s="202"/>
      <c r="G112" s="200" t="str">
        <f t="shared" si="1"/>
        <v/>
      </c>
      <c r="H112" s="354" t="str">
        <f>IFERROR(VLOOKUP(D112,Poles!$S$4:$V$20,4,FALSE),"")</f>
        <v/>
      </c>
      <c r="I112" s="72"/>
      <c r="J112" s="72"/>
      <c r="K112" s="80"/>
      <c r="L112" s="80">
        <v>111</v>
      </c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spans="1:26" ht="15.75" customHeight="1">
      <c r="A113" s="80" t="str">
        <f t="array" ref="A113">IFERROR(IF(D113="","",INDEX(Poles!$A:$H,MATCH('Open Poles'!$E113,Poles!$H:$H,0),1)),"")</f>
        <v/>
      </c>
      <c r="B113" s="196" t="str">
        <f t="array" ref="B113">IFERROR(IF(D113="","",INDEX(Poles!$A:$H,MATCH('Open Poles'!$E113,Poles!$H:$H,0),2)),"")</f>
        <v/>
      </c>
      <c r="C113" s="196" t="str">
        <f t="array" ref="C113">IFERROR(IF(D113="","",INDEX(Poles!$A:$H,MATCH('Open Poles'!E113,Poles!$H:$H,0),3)),"")</f>
        <v/>
      </c>
      <c r="D113" s="82" t="str">
        <f>IFERROR(IF(AND(SMALL(Poles!H:H,L113)&gt;1000,SMALL(Poles!H:H,L113)&lt;3000),"nt",IF(SMALL(Poles!H:H,L113)&gt;3000,"",SMALL(Poles!H:H,L113))),"")</f>
        <v/>
      </c>
      <c r="E113" s="292" t="str">
        <f>IF(D113="nt",IFERROR(SMALL(Poles!H:H,L113),""),IF(D113&gt;3000,"",IFERROR(SMALL(Poles!H:H,L113),"")))</f>
        <v/>
      </c>
      <c r="F113" s="202"/>
      <c r="G113" s="200" t="str">
        <f t="shared" si="1"/>
        <v/>
      </c>
      <c r="H113" s="354" t="str">
        <f>IFERROR(VLOOKUP(D113,Poles!$S$4:$V$20,4,FALSE),"")</f>
        <v/>
      </c>
      <c r="I113" s="72"/>
      <c r="J113" s="72"/>
      <c r="K113" s="80"/>
      <c r="L113" s="80">
        <v>112</v>
      </c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spans="1:26" ht="15.75" customHeight="1">
      <c r="A114" s="80" t="str">
        <f t="array" ref="A114">IFERROR(IF(D114="","",INDEX(Poles!$A:$H,MATCH('Open Poles'!$E114,Poles!$H:$H,0),1)),"")</f>
        <v/>
      </c>
      <c r="B114" s="196" t="str">
        <f t="array" ref="B114">IFERROR(IF(D114="","",INDEX(Poles!$A:$H,MATCH('Open Poles'!$E114,Poles!$H:$H,0),2)),"")</f>
        <v/>
      </c>
      <c r="C114" s="196" t="str">
        <f t="array" ref="C114">IFERROR(IF(D114="","",INDEX(Poles!$A:$H,MATCH('Open Poles'!E114,Poles!$H:$H,0),3)),"")</f>
        <v/>
      </c>
      <c r="D114" s="82" t="str">
        <f>IFERROR(IF(AND(SMALL(Poles!H:H,L114)&gt;1000,SMALL(Poles!H:H,L114)&lt;3000),"nt",IF(SMALL(Poles!H:H,L114)&gt;3000,"",SMALL(Poles!H:H,L114))),"")</f>
        <v/>
      </c>
      <c r="E114" s="292" t="str">
        <f>IF(D114="nt",IFERROR(SMALL(Poles!H:H,L114),""),IF(D114&gt;3000,"",IFERROR(SMALL(Poles!H:H,L114),"")))</f>
        <v/>
      </c>
      <c r="F114" s="202"/>
      <c r="G114" s="200" t="str">
        <f t="shared" si="1"/>
        <v/>
      </c>
      <c r="H114" s="354" t="str">
        <f>IFERROR(VLOOKUP(D114,Poles!$S$4:$V$20,4,FALSE),"")</f>
        <v/>
      </c>
      <c r="I114" s="72"/>
      <c r="J114" s="72"/>
      <c r="K114" s="80"/>
      <c r="L114" s="80">
        <v>113</v>
      </c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spans="1:26" ht="15.75" customHeight="1">
      <c r="A115" s="80" t="str">
        <f t="array" ref="A115">IFERROR(IF(D115="","",INDEX(Poles!$A:$H,MATCH('Open Poles'!$E115,Poles!$H:$H,0),1)),"")</f>
        <v/>
      </c>
      <c r="B115" s="196" t="str">
        <f t="array" ref="B115">IFERROR(IF(D115="","",INDEX(Poles!$A:$H,MATCH('Open Poles'!$E115,Poles!$H:$H,0),2)),"")</f>
        <v/>
      </c>
      <c r="C115" s="196" t="str">
        <f t="array" ref="C115">IFERROR(IF(D115="","",INDEX(Poles!$A:$H,MATCH('Open Poles'!E115,Poles!$H:$H,0),3)),"")</f>
        <v/>
      </c>
      <c r="D115" s="82" t="str">
        <f>IFERROR(IF(AND(SMALL(Poles!H:H,L115)&gt;1000,SMALL(Poles!H:H,L115)&lt;3000),"nt",IF(SMALL(Poles!H:H,L115)&gt;3000,"",SMALL(Poles!H:H,L115))),"")</f>
        <v/>
      </c>
      <c r="E115" s="292" t="str">
        <f>IF(D115="nt",IFERROR(SMALL(Poles!H:H,L115),""),IF(D115&gt;3000,"",IFERROR(SMALL(Poles!H:H,L115),"")))</f>
        <v/>
      </c>
      <c r="F115" s="202"/>
      <c r="G115" s="200" t="str">
        <f t="shared" si="1"/>
        <v/>
      </c>
      <c r="H115" s="354" t="str">
        <f>IFERROR(VLOOKUP(D115,Poles!$S$4:$V$20,4,FALSE),"")</f>
        <v/>
      </c>
      <c r="I115" s="72"/>
      <c r="J115" s="72"/>
      <c r="K115" s="80"/>
      <c r="L115" s="80">
        <v>114</v>
      </c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spans="1:26" ht="15.75" customHeight="1">
      <c r="A116" s="80" t="str">
        <f t="array" ref="A116">IFERROR(IF(D116="","",INDEX(Poles!$A:$H,MATCH('Open Poles'!$E116,Poles!$H:$H,0),1)),"")</f>
        <v/>
      </c>
      <c r="B116" s="196" t="str">
        <f t="array" ref="B116">IFERROR(IF(D116="","",INDEX(Poles!$A:$H,MATCH('Open Poles'!$E116,Poles!$H:$H,0),2)),"")</f>
        <v/>
      </c>
      <c r="C116" s="196" t="str">
        <f t="array" ref="C116">IFERROR(IF(D116="","",INDEX(Poles!$A:$H,MATCH('Open Poles'!E116,Poles!$H:$H,0),3)),"")</f>
        <v/>
      </c>
      <c r="D116" s="82" t="str">
        <f>IFERROR(IF(AND(SMALL(Poles!H:H,L116)&gt;1000,SMALL(Poles!H:H,L116)&lt;3000),"nt",IF(SMALL(Poles!H:H,L116)&gt;3000,"",SMALL(Poles!H:H,L116))),"")</f>
        <v/>
      </c>
      <c r="E116" s="292" t="str">
        <f>IF(D116="nt",IFERROR(SMALL(Poles!H:H,L116),""),IF(D116&gt;3000,"",IFERROR(SMALL(Poles!H:H,L116),"")))</f>
        <v/>
      </c>
      <c r="F116" s="202"/>
      <c r="G116" s="200" t="str">
        <f t="shared" si="1"/>
        <v/>
      </c>
      <c r="H116" s="354" t="str">
        <f>IFERROR(VLOOKUP(D116,Poles!$S$4:$V$20,4,FALSE),"")</f>
        <v/>
      </c>
      <c r="I116" s="72"/>
      <c r="J116" s="72"/>
      <c r="K116" s="80"/>
      <c r="L116" s="80">
        <v>115</v>
      </c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spans="1:26" ht="15.75" customHeight="1">
      <c r="A117" s="80" t="str">
        <f t="array" ref="A117">IFERROR(IF(D117="","",INDEX(Poles!$A:$H,MATCH('Open Poles'!$E117,Poles!$H:$H,0),1)),"")</f>
        <v/>
      </c>
      <c r="B117" s="196" t="str">
        <f t="array" ref="B117">IFERROR(IF(D117="","",INDEX(Poles!$A:$H,MATCH('Open Poles'!$E117,Poles!$H:$H,0),2)),"")</f>
        <v/>
      </c>
      <c r="C117" s="196" t="str">
        <f t="array" ref="C117">IFERROR(IF(D117="","",INDEX(Poles!$A:$H,MATCH('Open Poles'!E117,Poles!$H:$H,0),3)),"")</f>
        <v/>
      </c>
      <c r="D117" s="82" t="str">
        <f>IFERROR(IF(AND(SMALL(Poles!H:H,L117)&gt;1000,SMALL(Poles!H:H,L117)&lt;3000),"nt",IF(SMALL(Poles!H:H,L117)&gt;3000,"",SMALL(Poles!H:H,L117))),"")</f>
        <v/>
      </c>
      <c r="E117" s="292" t="str">
        <f>IF(D117="nt",IFERROR(SMALL(Poles!H:H,L117),""),IF(D117&gt;3000,"",IFERROR(SMALL(Poles!H:H,L117),"")))</f>
        <v/>
      </c>
      <c r="F117" s="202"/>
      <c r="G117" s="200" t="str">
        <f t="shared" si="1"/>
        <v/>
      </c>
      <c r="H117" s="354" t="str">
        <f>IFERROR(VLOOKUP(D117,Poles!$S$4:$V$20,4,FALSE),"")</f>
        <v/>
      </c>
      <c r="I117" s="72"/>
      <c r="J117" s="72"/>
      <c r="K117" s="80"/>
      <c r="L117" s="80">
        <v>116</v>
      </c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 spans="1:26" ht="15.75" customHeight="1">
      <c r="A118" s="80" t="str">
        <f t="array" ref="A118">IFERROR(IF(D118="","",INDEX(Poles!$A:$H,MATCH('Open Poles'!$E118,Poles!$H:$H,0),1)),"")</f>
        <v/>
      </c>
      <c r="B118" s="196" t="str">
        <f t="array" ref="B118">IFERROR(IF(D118="","",INDEX(Poles!$A:$H,MATCH('Open Poles'!$E118,Poles!$H:$H,0),2)),"")</f>
        <v/>
      </c>
      <c r="C118" s="196" t="str">
        <f t="array" ref="C118">IFERROR(IF(D118="","",INDEX(Poles!$A:$H,MATCH('Open Poles'!E118,Poles!$H:$H,0),3)),"")</f>
        <v/>
      </c>
      <c r="D118" s="82" t="str">
        <f>IFERROR(IF(AND(SMALL(Poles!H:H,L118)&gt;1000,SMALL(Poles!H:H,L118)&lt;3000),"nt",IF(SMALL(Poles!H:H,L118)&gt;3000,"",SMALL(Poles!H:H,L118))),"")</f>
        <v/>
      </c>
      <c r="E118" s="292" t="str">
        <f>IF(D118="nt",IFERROR(SMALL(Poles!H:H,L118),""),IF(D118&gt;3000,"",IFERROR(SMALL(Poles!H:H,L118),"")))</f>
        <v/>
      </c>
      <c r="F118" s="202"/>
      <c r="G118" s="200" t="str">
        <f t="shared" si="1"/>
        <v/>
      </c>
      <c r="H118" s="354" t="str">
        <f>IFERROR(VLOOKUP(D118,Poles!$S$4:$V$20,4,FALSE),"")</f>
        <v/>
      </c>
      <c r="I118" s="72"/>
      <c r="J118" s="72"/>
      <c r="K118" s="80"/>
      <c r="L118" s="80">
        <v>117</v>
      </c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 spans="1:26" ht="15.75" customHeight="1">
      <c r="A119" s="80" t="str">
        <f t="array" ref="A119">IFERROR(IF(D119="","",INDEX(Poles!$A:$H,MATCH('Open Poles'!$E119,Poles!$H:$H,0),1)),"")</f>
        <v/>
      </c>
      <c r="B119" s="196" t="str">
        <f t="array" ref="B119">IFERROR(IF(D119="","",INDEX(Poles!$A:$H,MATCH('Open Poles'!$E119,Poles!$H:$H,0),2)),"")</f>
        <v/>
      </c>
      <c r="C119" s="196" t="str">
        <f t="array" ref="C119">IFERROR(IF(D119="","",INDEX(Poles!$A:$H,MATCH('Open Poles'!E119,Poles!$H:$H,0),3)),"")</f>
        <v/>
      </c>
      <c r="D119" s="82" t="str">
        <f>IFERROR(IF(AND(SMALL(Poles!H:H,L119)&gt;1000,SMALL(Poles!H:H,L119)&lt;3000),"nt",IF(SMALL(Poles!H:H,L119)&gt;3000,"",SMALL(Poles!H:H,L119))),"")</f>
        <v/>
      </c>
      <c r="E119" s="292" t="str">
        <f>IF(D119="nt",IFERROR(SMALL(Poles!H:H,L119),""),IF(D119&gt;3000,"",IFERROR(SMALL(Poles!H:H,L119),"")))</f>
        <v/>
      </c>
      <c r="F119" s="202"/>
      <c r="G119" s="200" t="str">
        <f t="shared" si="1"/>
        <v/>
      </c>
      <c r="H119" s="354" t="str">
        <f>IFERROR(VLOOKUP(D119,Poles!$S$4:$V$20,4,FALSE),"")</f>
        <v/>
      </c>
      <c r="I119" s="72"/>
      <c r="J119" s="72"/>
      <c r="K119" s="80"/>
      <c r="L119" s="80">
        <v>118</v>
      </c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 spans="1:26" ht="15.75" customHeight="1">
      <c r="A120" s="80" t="str">
        <f t="array" ref="A120">IFERROR(IF(D120="","",INDEX(Poles!$A:$H,MATCH('Open Poles'!$E120,Poles!$H:$H,0),1)),"")</f>
        <v/>
      </c>
      <c r="B120" s="196" t="str">
        <f t="array" ref="B120">IFERROR(IF(D120="","",INDEX(Poles!$A:$H,MATCH('Open Poles'!$E120,Poles!$H:$H,0),2)),"")</f>
        <v/>
      </c>
      <c r="C120" s="196" t="str">
        <f t="array" ref="C120">IFERROR(IF(D120="","",INDEX(Poles!$A:$H,MATCH('Open Poles'!E120,Poles!$H:$H,0),3)),"")</f>
        <v/>
      </c>
      <c r="D120" s="82" t="str">
        <f>IFERROR(IF(AND(SMALL(Poles!H:H,L120)&gt;1000,SMALL(Poles!H:H,L120)&lt;3000),"nt",IF(SMALL(Poles!H:H,L120)&gt;3000,"",SMALL(Poles!H:H,L120))),"")</f>
        <v/>
      </c>
      <c r="E120" s="292" t="str">
        <f>IF(D120="nt",IFERROR(SMALL(Poles!H:H,L120),""),IF(D120&gt;3000,"",IFERROR(SMALL(Poles!H:H,L120),"")))</f>
        <v/>
      </c>
      <c r="F120" s="202"/>
      <c r="G120" s="200" t="str">
        <f t="shared" si="1"/>
        <v/>
      </c>
      <c r="H120" s="354" t="str">
        <f>IFERROR(VLOOKUP(D120,Poles!$S$4:$V$20,4,FALSE),"")</f>
        <v/>
      </c>
      <c r="I120" s="72"/>
      <c r="J120" s="72"/>
      <c r="K120" s="80"/>
      <c r="L120" s="80">
        <v>119</v>
      </c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 spans="1:26" ht="15.75" customHeight="1">
      <c r="A121" s="80" t="str">
        <f t="array" ref="A121">IFERROR(IF(D121="","",INDEX(Poles!$A:$H,MATCH('Open Poles'!$E121,Poles!$H:$H,0),1)),"")</f>
        <v/>
      </c>
      <c r="B121" s="196" t="str">
        <f t="array" ref="B121">IFERROR(IF(D121="","",INDEX(Poles!$A:$H,MATCH('Open Poles'!$E121,Poles!$H:$H,0),2)),"")</f>
        <v/>
      </c>
      <c r="C121" s="196" t="str">
        <f t="array" ref="C121">IFERROR(IF(D121="","",INDEX(Poles!$A:$H,MATCH('Open Poles'!E121,Poles!$H:$H,0),3)),"")</f>
        <v/>
      </c>
      <c r="D121" s="82" t="str">
        <f>IFERROR(IF(AND(SMALL(Poles!H:H,L121)&gt;1000,SMALL(Poles!H:H,L121)&lt;3000),"nt",IF(SMALL(Poles!H:H,L121)&gt;3000,"",SMALL(Poles!H:H,L121))),"")</f>
        <v/>
      </c>
      <c r="E121" s="292" t="str">
        <f>IF(D121="nt",IFERROR(SMALL(Poles!H:H,L121),""),IF(D121&gt;3000,"",IFERROR(SMALL(Poles!H:H,L121),"")))</f>
        <v/>
      </c>
      <c r="F121" s="202"/>
      <c r="G121" s="200" t="str">
        <f t="shared" si="1"/>
        <v/>
      </c>
      <c r="H121" s="354" t="str">
        <f>IFERROR(VLOOKUP(D121,Poles!$S$4:$V$20,4,FALSE),"")</f>
        <v/>
      </c>
      <c r="I121" s="72"/>
      <c r="J121" s="72"/>
      <c r="K121" s="80"/>
      <c r="L121" s="80">
        <v>120</v>
      </c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 spans="1:26" ht="15.75" customHeight="1">
      <c r="A122" s="80" t="str">
        <f t="array" ref="A122">IFERROR(IF(D122="","",INDEX(Poles!$A:$H,MATCH('Open Poles'!$E122,Poles!$H:$H,0),1)),"")</f>
        <v/>
      </c>
      <c r="B122" s="196" t="str">
        <f t="array" ref="B122">IFERROR(IF(D122="","",INDEX(Poles!$A:$H,MATCH('Open Poles'!$E122,Poles!$H:$H,0),2)),"")</f>
        <v/>
      </c>
      <c r="C122" s="196" t="str">
        <f t="array" ref="C122">IFERROR(IF(D122="","",INDEX(Poles!$A:$H,MATCH('Open Poles'!E122,Poles!$H:$H,0),3)),"")</f>
        <v/>
      </c>
      <c r="D122" s="82" t="str">
        <f>IFERROR(IF(AND(SMALL(Poles!H:H,L122)&gt;1000,SMALL(Poles!H:H,L122)&lt;3000),"nt",IF(SMALL(Poles!H:H,L122)&gt;3000,"",SMALL(Poles!H:H,L122))),"")</f>
        <v/>
      </c>
      <c r="E122" s="292" t="str">
        <f>IF(D122="nt",IFERROR(SMALL(Poles!H:H,L122),""),IF(D122&gt;3000,"",IFERROR(SMALL(Poles!H:H,L122),"")))</f>
        <v/>
      </c>
      <c r="F122" s="202"/>
      <c r="G122" s="200" t="str">
        <f t="shared" si="1"/>
        <v/>
      </c>
      <c r="H122" s="354" t="str">
        <f>IFERROR(VLOOKUP(D122,Poles!$S$4:$V$20,4,FALSE),"")</f>
        <v/>
      </c>
      <c r="I122" s="72"/>
      <c r="J122" s="72"/>
      <c r="K122" s="80"/>
      <c r="L122" s="80">
        <v>121</v>
      </c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 spans="1:26" ht="15.75" customHeight="1">
      <c r="A123" s="80" t="str">
        <f t="array" ref="A123">IFERROR(IF(D123="","",INDEX(Poles!$A:$H,MATCH('Open Poles'!$E123,Poles!$H:$H,0),1)),"")</f>
        <v/>
      </c>
      <c r="B123" s="196" t="str">
        <f t="array" ref="B123">IFERROR(IF(D123="","",INDEX(Poles!$A:$H,MATCH('Open Poles'!$E123,Poles!$H:$H,0),2)),"")</f>
        <v/>
      </c>
      <c r="C123" s="196" t="str">
        <f t="array" ref="C123">IFERROR(IF(D123="","",INDEX(Poles!$A:$H,MATCH('Open Poles'!E123,Poles!$H:$H,0),3)),"")</f>
        <v/>
      </c>
      <c r="D123" s="82" t="str">
        <f>IFERROR(IF(AND(SMALL(Poles!H:H,L123)&gt;1000,SMALL(Poles!H:H,L123)&lt;3000),"nt",IF(SMALL(Poles!H:H,L123)&gt;3000,"",SMALL(Poles!H:H,L123))),"")</f>
        <v/>
      </c>
      <c r="E123" s="292" t="str">
        <f>IF(D123="nt",IFERROR(SMALL(Poles!H:H,L123),""),IF(D123&gt;3000,"",IFERROR(SMALL(Poles!H:H,L123),"")))</f>
        <v/>
      </c>
      <c r="F123" s="202"/>
      <c r="G123" s="200" t="str">
        <f t="shared" si="1"/>
        <v/>
      </c>
      <c r="H123" s="354" t="str">
        <f>IFERROR(VLOOKUP(D123,Poles!$S$4:$V$20,4,FALSE),"")</f>
        <v/>
      </c>
      <c r="I123" s="72"/>
      <c r="J123" s="72"/>
      <c r="K123" s="80"/>
      <c r="L123" s="80">
        <v>122</v>
      </c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 spans="1:26" ht="15.75" customHeight="1">
      <c r="A124" s="80" t="str">
        <f t="array" ref="A124">IFERROR(IF(D124="","",INDEX(Poles!$A:$H,MATCH('Open Poles'!$E124,Poles!$H:$H,0),1)),"")</f>
        <v/>
      </c>
      <c r="B124" s="196" t="str">
        <f t="array" ref="B124">IFERROR(IF(D124="","",INDEX(Poles!$A:$H,MATCH('Open Poles'!$E124,Poles!$H:$H,0),2)),"")</f>
        <v/>
      </c>
      <c r="C124" s="196" t="str">
        <f t="array" ref="C124">IFERROR(IF(D124="","",INDEX(Poles!$A:$H,MATCH('Open Poles'!E124,Poles!$H:$H,0),3)),"")</f>
        <v/>
      </c>
      <c r="D124" s="82" t="str">
        <f>IFERROR(IF(AND(SMALL(Poles!H:H,L124)&gt;1000,SMALL(Poles!H:H,L124)&lt;3000),"nt",IF(SMALL(Poles!H:H,L124)&gt;3000,"",SMALL(Poles!H:H,L124))),"")</f>
        <v/>
      </c>
      <c r="E124" s="292" t="str">
        <f>IF(D124="nt",IFERROR(SMALL(Poles!H:H,L124),""),IF(D124&gt;3000,"",IFERROR(SMALL(Poles!H:H,L124),"")))</f>
        <v/>
      </c>
      <c r="F124" s="202"/>
      <c r="G124" s="200" t="str">
        <f t="shared" si="1"/>
        <v/>
      </c>
      <c r="H124" s="354" t="str">
        <f>IFERROR(VLOOKUP(D124,Poles!$S$4:$V$20,4,FALSE),"")</f>
        <v/>
      </c>
      <c r="I124" s="72"/>
      <c r="J124" s="72"/>
      <c r="K124" s="80"/>
      <c r="L124" s="80">
        <v>123</v>
      </c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spans="1:26" ht="15.75" customHeight="1">
      <c r="A125" s="80" t="str">
        <f t="array" ref="A125">IFERROR(IF(D125="","",INDEX(Poles!$A:$H,MATCH('Open Poles'!$E125,Poles!$H:$H,0),1)),"")</f>
        <v/>
      </c>
      <c r="B125" s="196" t="str">
        <f t="array" ref="B125">IFERROR(IF(D125="","",INDEX(Poles!$A:$H,MATCH('Open Poles'!$E125,Poles!$H:$H,0),2)),"")</f>
        <v/>
      </c>
      <c r="C125" s="196" t="str">
        <f t="array" ref="C125">IFERROR(IF(D125="","",INDEX(Poles!$A:$H,MATCH('Open Poles'!E125,Poles!$H:$H,0),3)),"")</f>
        <v/>
      </c>
      <c r="D125" s="82" t="str">
        <f>IFERROR(IF(AND(SMALL(Poles!H:H,L125)&gt;1000,SMALL(Poles!H:H,L125)&lt;3000),"nt",IF(SMALL(Poles!H:H,L125)&gt;3000,"",SMALL(Poles!H:H,L125))),"")</f>
        <v/>
      </c>
      <c r="E125" s="292" t="str">
        <f>IF(D125="nt",IFERROR(SMALL(Poles!H:H,L125),""),IF(D125&gt;3000,"",IFERROR(SMALL(Poles!H:H,L125),"")))</f>
        <v/>
      </c>
      <c r="F125" s="202"/>
      <c r="G125" s="200" t="str">
        <f t="shared" si="1"/>
        <v/>
      </c>
      <c r="H125" s="354" t="str">
        <f>IFERROR(VLOOKUP(D125,Poles!$S$4:$V$20,4,FALSE),"")</f>
        <v/>
      </c>
      <c r="I125" s="72"/>
      <c r="J125" s="72"/>
      <c r="K125" s="80"/>
      <c r="L125" s="80">
        <v>124</v>
      </c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 spans="1:26" ht="15.75" customHeight="1">
      <c r="A126" s="80" t="str">
        <f t="array" ref="A126">IFERROR(IF(D126="","",INDEX(Poles!$A:$H,MATCH('Open Poles'!$E126,Poles!$H:$H,0),1)),"")</f>
        <v/>
      </c>
      <c r="B126" s="196" t="str">
        <f t="array" ref="B126">IFERROR(IF(D126="","",INDEX(Poles!$A:$H,MATCH('Open Poles'!$E126,Poles!$H:$H,0),2)),"")</f>
        <v/>
      </c>
      <c r="C126" s="196" t="str">
        <f t="array" ref="C126">IFERROR(IF(D126="","",INDEX(Poles!$A:$H,MATCH('Open Poles'!E126,Poles!$H:$H,0),3)),"")</f>
        <v/>
      </c>
      <c r="D126" s="82" t="str">
        <f>IFERROR(IF(AND(SMALL(Poles!H:H,L126)&gt;1000,SMALL(Poles!H:H,L126)&lt;3000),"nt",IF(SMALL(Poles!H:H,L126)&gt;3000,"",SMALL(Poles!H:H,L126))),"")</f>
        <v/>
      </c>
      <c r="E126" s="292" t="str">
        <f>IF(D126="nt",IFERROR(SMALL(Poles!H:H,L126),""),IF(D126&gt;3000,"",IFERROR(SMALL(Poles!H:H,L126),"")))</f>
        <v/>
      </c>
      <c r="F126" s="202"/>
      <c r="G126" s="200" t="str">
        <f t="shared" si="1"/>
        <v/>
      </c>
      <c r="H126" s="354" t="str">
        <f>IFERROR(VLOOKUP(D126,Poles!$S$4:$V$20,4,FALSE),"")</f>
        <v/>
      </c>
      <c r="I126" s="72"/>
      <c r="J126" s="72"/>
      <c r="K126" s="80"/>
      <c r="L126" s="80">
        <v>125</v>
      </c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 spans="1:26" ht="15.75" customHeight="1">
      <c r="A127" s="80" t="str">
        <f t="array" ref="A127">IFERROR(IF(D127="","",INDEX(Poles!$A:$H,MATCH('Open Poles'!$E127,Poles!$H:$H,0),1)),"")</f>
        <v/>
      </c>
      <c r="B127" s="196" t="str">
        <f t="array" ref="B127">IFERROR(IF(D127="","",INDEX(Poles!$A:$H,MATCH('Open Poles'!$E127,Poles!$H:$H,0),2)),"")</f>
        <v/>
      </c>
      <c r="C127" s="196" t="str">
        <f t="array" ref="C127">IFERROR(IF(D127="","",INDEX(Poles!$A:$H,MATCH('Open Poles'!E127,Poles!$H:$H,0),3)),"")</f>
        <v/>
      </c>
      <c r="D127" s="82" t="str">
        <f>IFERROR(IF(AND(SMALL(Poles!H:H,L127)&gt;1000,SMALL(Poles!H:H,L127)&lt;3000),"nt",IF(SMALL(Poles!H:H,L127)&gt;3000,"",SMALL(Poles!H:H,L127))),"")</f>
        <v/>
      </c>
      <c r="E127" s="292" t="str">
        <f>IF(D127="nt",IFERROR(SMALL(Poles!H:H,L127),""),IF(D127&gt;3000,"",IFERROR(SMALL(Poles!H:H,L127),"")))</f>
        <v/>
      </c>
      <c r="F127" s="202"/>
      <c r="G127" s="200" t="str">
        <f t="shared" si="1"/>
        <v/>
      </c>
      <c r="H127" s="354" t="str">
        <f>IFERROR(VLOOKUP(D127,Poles!$S$4:$V$20,4,FALSE),"")</f>
        <v/>
      </c>
      <c r="I127" s="72"/>
      <c r="J127" s="72"/>
      <c r="K127" s="80"/>
      <c r="L127" s="80">
        <v>126</v>
      </c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 spans="1:26" ht="15.75" customHeight="1">
      <c r="A128" s="80" t="str">
        <f t="array" ref="A128">IFERROR(IF(D128="","",INDEX(Poles!$A:$H,MATCH('Open Poles'!$E128,Poles!$H:$H,0),1)),"")</f>
        <v/>
      </c>
      <c r="B128" s="196" t="str">
        <f t="array" ref="B128">IFERROR(IF(D128="","",INDEX(Poles!$A:$H,MATCH('Open Poles'!$E128,Poles!$H:$H,0),2)),"")</f>
        <v/>
      </c>
      <c r="C128" s="196" t="str">
        <f t="array" ref="C128">IFERROR(IF(D128="","",INDEX(Poles!$A:$H,MATCH('Open Poles'!E128,Poles!$H:$H,0),3)),"")</f>
        <v/>
      </c>
      <c r="D128" s="82" t="str">
        <f>IFERROR(IF(AND(SMALL(Poles!H:H,L128)&gt;1000,SMALL(Poles!H:H,L128)&lt;3000),"nt",IF(SMALL(Poles!H:H,L128)&gt;3000,"",SMALL(Poles!H:H,L128))),"")</f>
        <v/>
      </c>
      <c r="E128" s="292" t="str">
        <f>IF(D128="nt",IFERROR(SMALL(Poles!H:H,L128),""),IF(D128&gt;3000,"",IFERROR(SMALL(Poles!H:H,L128),"")))</f>
        <v/>
      </c>
      <c r="F128" s="202"/>
      <c r="G128" s="200" t="str">
        <f t="shared" si="1"/>
        <v/>
      </c>
      <c r="H128" s="354" t="str">
        <f>IFERROR(VLOOKUP(D128,Poles!$S$4:$V$20,4,FALSE),"")</f>
        <v/>
      </c>
      <c r="I128" s="72"/>
      <c r="J128" s="72"/>
      <c r="K128" s="80"/>
      <c r="L128" s="80">
        <v>127</v>
      </c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 spans="1:26" ht="15.75" customHeight="1">
      <c r="A129" s="80" t="str">
        <f t="array" ref="A129">IFERROR(IF(D129="","",INDEX(Poles!$A:$H,MATCH('Open Poles'!$E129,Poles!$H:$H,0),1)),"")</f>
        <v/>
      </c>
      <c r="B129" s="196" t="str">
        <f t="array" ref="B129">IFERROR(IF(D129="","",INDEX(Poles!$A:$H,MATCH('Open Poles'!$E129,Poles!$H:$H,0),2)),"")</f>
        <v/>
      </c>
      <c r="C129" s="196" t="str">
        <f t="array" ref="C129">IFERROR(IF(D129="","",INDEX(Poles!$A:$H,MATCH('Open Poles'!E129,Poles!$H:$H,0),3)),"")</f>
        <v/>
      </c>
      <c r="D129" s="82" t="str">
        <f>IFERROR(IF(AND(SMALL(Poles!H:H,L129)&gt;1000,SMALL(Poles!H:H,L129)&lt;3000),"nt",IF(SMALL(Poles!H:H,L129)&gt;3000,"",SMALL(Poles!H:H,L129))),"")</f>
        <v/>
      </c>
      <c r="E129" s="292" t="str">
        <f>IF(D129="nt",IFERROR(SMALL(Poles!H:H,L129),""),IF(D129&gt;3000,"",IFERROR(SMALL(Poles!H:H,L129),"")))</f>
        <v/>
      </c>
      <c r="F129" s="202"/>
      <c r="G129" s="200" t="str">
        <f t="shared" si="1"/>
        <v/>
      </c>
      <c r="H129" s="354" t="str">
        <f>IFERROR(VLOOKUP(D129,Poles!$S$4:$V$20,4,FALSE),"")</f>
        <v/>
      </c>
      <c r="I129" s="72"/>
      <c r="J129" s="72"/>
      <c r="K129" s="80"/>
      <c r="L129" s="80">
        <v>128</v>
      </c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 spans="1:26" ht="15.75" customHeight="1">
      <c r="A130" s="80" t="str">
        <f t="array" ref="A130">IFERROR(IF(D130="","",INDEX(Poles!$A:$H,MATCH('Open Poles'!$E130,Poles!$H:$H,0),1)),"")</f>
        <v/>
      </c>
      <c r="B130" s="196" t="str">
        <f t="array" ref="B130">IFERROR(IF(D130="","",INDEX(Poles!$A:$H,MATCH('Open Poles'!$E130,Poles!$H:$H,0),2)),"")</f>
        <v/>
      </c>
      <c r="C130" s="196" t="str">
        <f t="array" ref="C130">IFERROR(IF(D130="","",INDEX(Poles!$A:$H,MATCH('Open Poles'!E130,Poles!$H:$H,0),3)),"")</f>
        <v/>
      </c>
      <c r="D130" s="82" t="str">
        <f>IFERROR(IF(AND(SMALL(Poles!H:H,L130)&gt;1000,SMALL(Poles!H:H,L130)&lt;3000),"nt",IF(SMALL(Poles!H:H,L130)&gt;3000,"",SMALL(Poles!H:H,L130))),"")</f>
        <v/>
      </c>
      <c r="E130" s="292" t="str">
        <f>IF(D130="nt",IFERROR(SMALL(Poles!H:H,L130),""),IF(D130&gt;3000,"",IFERROR(SMALL(Poles!H:H,L130),"")))</f>
        <v/>
      </c>
      <c r="F130" s="202"/>
      <c r="G130" s="200" t="str">
        <f t="shared" si="1"/>
        <v/>
      </c>
      <c r="H130" s="354" t="str">
        <f>IFERROR(VLOOKUP(D130,Poles!$S$4:$V$20,4,FALSE),"")</f>
        <v/>
      </c>
      <c r="I130" s="72"/>
      <c r="J130" s="72"/>
      <c r="K130" s="80"/>
      <c r="L130" s="80">
        <v>129</v>
      </c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 spans="1:26" ht="15.75" customHeight="1">
      <c r="A131" s="80" t="str">
        <f t="array" ref="A131">IFERROR(IF(D131="","",INDEX(Poles!$A:$H,MATCH('Open Poles'!$E131,Poles!$H:$H,0),1)),"")</f>
        <v/>
      </c>
      <c r="B131" s="196" t="str">
        <f t="array" ref="B131">IFERROR(IF(D131="","",INDEX(Poles!$A:$H,MATCH('Open Poles'!$E131,Poles!$H:$H,0),2)),"")</f>
        <v/>
      </c>
      <c r="C131" s="196" t="str">
        <f t="array" ref="C131">IFERROR(IF(D131="","",INDEX(Poles!$A:$H,MATCH('Open Poles'!E131,Poles!$H:$H,0),3)),"")</f>
        <v/>
      </c>
      <c r="D131" s="82" t="str">
        <f>IFERROR(IF(AND(SMALL(Poles!H:H,L131)&gt;1000,SMALL(Poles!H:H,L131)&lt;3000),"nt",IF(SMALL(Poles!H:H,L131)&gt;3000,"",SMALL(Poles!H:H,L131))),"")</f>
        <v/>
      </c>
      <c r="E131" s="292" t="str">
        <f>IF(D131="nt",IFERROR(SMALL(Poles!H:H,L131),""),IF(D131&gt;3000,"",IFERROR(SMALL(Poles!H:H,L131),"")))</f>
        <v/>
      </c>
      <c r="F131" s="202"/>
      <c r="G131" s="200" t="str">
        <f t="shared" si="1"/>
        <v/>
      </c>
      <c r="H131" s="354" t="str">
        <f>IFERROR(VLOOKUP(D131,Poles!$S$4:$V$20,4,FALSE),"")</f>
        <v/>
      </c>
      <c r="I131" s="72"/>
      <c r="J131" s="72"/>
      <c r="K131" s="80"/>
      <c r="L131" s="80">
        <v>130</v>
      </c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 spans="1:26" ht="15.75" customHeight="1">
      <c r="A132" s="80" t="str">
        <f t="array" ref="A132">IFERROR(IF(D132="","",INDEX(Poles!$A:$H,MATCH('Open Poles'!$E132,Poles!$H:$H,0),1)),"")</f>
        <v/>
      </c>
      <c r="B132" s="196" t="str">
        <f t="array" ref="B132">IFERROR(IF(D132="","",INDEX(Poles!$A:$H,MATCH('Open Poles'!$E132,Poles!$H:$H,0),2)),"")</f>
        <v/>
      </c>
      <c r="C132" s="196" t="str">
        <f t="array" ref="C132">IFERROR(IF(D132="","",INDEX(Poles!$A:$H,MATCH('Open Poles'!E132,Poles!$H:$H,0),3)),"")</f>
        <v/>
      </c>
      <c r="D132" s="82" t="str">
        <f>IFERROR(IF(AND(SMALL(Poles!H:H,L132)&gt;1000,SMALL(Poles!H:H,L132)&lt;3000),"nt",IF(SMALL(Poles!H:H,L132)&gt;3000,"",SMALL(Poles!H:H,L132))),"")</f>
        <v/>
      </c>
      <c r="E132" s="292" t="str">
        <f>IF(D132="nt",IFERROR(SMALL(Poles!H:H,L132),""),IF(D132&gt;3000,"",IFERROR(SMALL(Poles!H:H,L132),"")))</f>
        <v/>
      </c>
      <c r="F132" s="202"/>
      <c r="G132" s="200" t="str">
        <f t="shared" si="1"/>
        <v/>
      </c>
      <c r="H132" s="354" t="str">
        <f>IFERROR(VLOOKUP(D132,Poles!$S$4:$V$20,4,FALSE),"")</f>
        <v/>
      </c>
      <c r="I132" s="72"/>
      <c r="J132" s="72"/>
      <c r="K132" s="80"/>
      <c r="L132" s="80">
        <v>131</v>
      </c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 spans="1:26" ht="15.75" customHeight="1">
      <c r="A133" s="80" t="str">
        <f t="array" ref="A133">IFERROR(IF(D133="","",INDEX(Poles!$A:$H,MATCH('Open Poles'!$E133,Poles!$H:$H,0),1)),"")</f>
        <v/>
      </c>
      <c r="B133" s="196" t="str">
        <f t="array" ref="B133">IFERROR(IF(D133="","",INDEX(Poles!$A:$H,MATCH('Open Poles'!$E133,Poles!$H:$H,0),2)),"")</f>
        <v/>
      </c>
      <c r="C133" s="196" t="str">
        <f t="array" ref="C133">IFERROR(IF(D133="","",INDEX(Poles!$A:$H,MATCH('Open Poles'!E133,Poles!$H:$H,0),3)),"")</f>
        <v/>
      </c>
      <c r="D133" s="82" t="str">
        <f>IFERROR(IF(AND(SMALL(Poles!H:H,L133)&gt;1000,SMALL(Poles!H:H,L133)&lt;3000),"nt",IF(SMALL(Poles!H:H,L133)&gt;3000,"",SMALL(Poles!H:H,L133))),"")</f>
        <v/>
      </c>
      <c r="E133" s="292" t="str">
        <f>IF(D133="nt",IFERROR(SMALL(Poles!H:H,L133),""),IF(D133&gt;3000,"",IFERROR(SMALL(Poles!H:H,L133),"")))</f>
        <v/>
      </c>
      <c r="F133" s="202"/>
      <c r="G133" s="200" t="str">
        <f t="shared" si="1"/>
        <v/>
      </c>
      <c r="H133" s="354" t="str">
        <f>IFERROR(VLOOKUP(D133,Poles!$S$4:$V$20,4,FALSE),"")</f>
        <v/>
      </c>
      <c r="I133" s="72"/>
      <c r="J133" s="72"/>
      <c r="K133" s="80"/>
      <c r="L133" s="80">
        <v>132</v>
      </c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 spans="1:26" ht="15.75" customHeight="1">
      <c r="A134" s="80" t="str">
        <f t="array" ref="A134">IFERROR(IF(D134="","",INDEX(Poles!$A:$H,MATCH('Open Poles'!$E134,Poles!$H:$H,0),1)),"")</f>
        <v/>
      </c>
      <c r="B134" s="196" t="str">
        <f t="array" ref="B134">IFERROR(IF(D134="","",INDEX(Poles!$A:$H,MATCH('Open Poles'!$E134,Poles!$H:$H,0),2)),"")</f>
        <v/>
      </c>
      <c r="C134" s="196" t="str">
        <f t="array" ref="C134">IFERROR(IF(D134="","",INDEX(Poles!$A:$H,MATCH('Open Poles'!E134,Poles!$H:$H,0),3)),"")</f>
        <v/>
      </c>
      <c r="D134" s="82" t="str">
        <f>IFERROR(IF(AND(SMALL(Poles!H:H,L134)&gt;1000,SMALL(Poles!H:H,L134)&lt;3000),"nt",IF(SMALL(Poles!H:H,L134)&gt;3000,"",SMALL(Poles!H:H,L134))),"")</f>
        <v/>
      </c>
      <c r="E134" s="292" t="str">
        <f>IF(D134="nt",IFERROR(SMALL(Poles!H:H,L134),""),IF(D134&gt;3000,"",IFERROR(SMALL(Poles!H:H,L134),"")))</f>
        <v/>
      </c>
      <c r="F134" s="202"/>
      <c r="G134" s="200" t="str">
        <f t="shared" si="1"/>
        <v/>
      </c>
      <c r="H134" s="354" t="str">
        <f>IFERROR(VLOOKUP(D134,Poles!$S$4:$V$20,4,FALSE),"")</f>
        <v/>
      </c>
      <c r="I134" s="72"/>
      <c r="J134" s="72"/>
      <c r="K134" s="80"/>
      <c r="L134" s="80">
        <v>133</v>
      </c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 spans="1:26" ht="15.75" customHeight="1">
      <c r="A135" s="80" t="str">
        <f t="array" ref="A135">IFERROR(IF(D135="","",INDEX(Poles!$A:$H,MATCH('Open Poles'!$E135,Poles!$H:$H,0),1)),"")</f>
        <v/>
      </c>
      <c r="B135" s="196" t="str">
        <f t="array" ref="B135">IFERROR(IF(D135="","",INDEX(Poles!$A:$H,MATCH('Open Poles'!$E135,Poles!$H:$H,0),2)),"")</f>
        <v/>
      </c>
      <c r="C135" s="196" t="str">
        <f t="array" ref="C135">IFERROR(IF(D135="","",INDEX(Poles!$A:$H,MATCH('Open Poles'!E135,Poles!$H:$H,0),3)),"")</f>
        <v/>
      </c>
      <c r="D135" s="82" t="str">
        <f>IFERROR(IF(AND(SMALL(Poles!H:H,L135)&gt;1000,SMALL(Poles!H:H,L135)&lt;3000),"nt",IF(SMALL(Poles!H:H,L135)&gt;3000,"",SMALL(Poles!H:H,L135))),"")</f>
        <v/>
      </c>
      <c r="E135" s="292" t="str">
        <f>IF(D135="nt",IFERROR(SMALL(Poles!H:H,L135),""),IF(D135&gt;3000,"",IFERROR(SMALL(Poles!H:H,L135),"")))</f>
        <v/>
      </c>
      <c r="F135" s="202"/>
      <c r="G135" s="200" t="str">
        <f t="shared" si="1"/>
        <v/>
      </c>
      <c r="H135" s="354" t="str">
        <f>IFERROR(VLOOKUP(D135,Poles!$S$4:$V$20,4,FALSE),"")</f>
        <v/>
      </c>
      <c r="I135" s="72"/>
      <c r="J135" s="72"/>
      <c r="K135" s="80"/>
      <c r="L135" s="80">
        <v>134</v>
      </c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 spans="1:26" ht="15.75" customHeight="1">
      <c r="A136" s="80" t="str">
        <f t="array" ref="A136">IFERROR(IF(D136="","",INDEX(Poles!$A:$H,MATCH('Open Poles'!$E136,Poles!$H:$H,0),1)),"")</f>
        <v/>
      </c>
      <c r="B136" s="196" t="str">
        <f t="array" ref="B136">IFERROR(IF(D136="","",INDEX(Poles!$A:$H,MATCH('Open Poles'!$E136,Poles!$H:$H,0),2)),"")</f>
        <v/>
      </c>
      <c r="C136" s="196" t="str">
        <f t="array" ref="C136">IFERROR(IF(D136="","",INDEX(Poles!$A:$H,MATCH('Open Poles'!E136,Poles!$H:$H,0),3)),"")</f>
        <v/>
      </c>
      <c r="D136" s="82" t="str">
        <f>IFERROR(IF(AND(SMALL(Poles!H:H,L136)&gt;1000,SMALL(Poles!H:H,L136)&lt;3000),"nt",IF(SMALL(Poles!H:H,L136)&gt;3000,"",SMALL(Poles!H:H,L136))),"")</f>
        <v/>
      </c>
      <c r="E136" s="292" t="str">
        <f>IF(D136="nt",IFERROR(SMALL(Poles!H:H,L136),""),IF(D136&gt;3000,"",IFERROR(SMALL(Poles!H:H,L136),"")))</f>
        <v/>
      </c>
      <c r="F136" s="202"/>
      <c r="G136" s="200" t="str">
        <f t="shared" si="1"/>
        <v/>
      </c>
      <c r="H136" s="354" t="str">
        <f>IFERROR(VLOOKUP(D136,Poles!$S$4:$V$20,4,FALSE),"")</f>
        <v/>
      </c>
      <c r="I136" s="72"/>
      <c r="J136" s="72"/>
      <c r="K136" s="80"/>
      <c r="L136" s="80">
        <v>135</v>
      </c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 spans="1:26" ht="15.75" customHeight="1">
      <c r="A137" s="80" t="str">
        <f t="array" ref="A137">IFERROR(IF(D137="","",INDEX(Poles!$A:$H,MATCH('Open Poles'!$E137,Poles!$H:$H,0),1)),"")</f>
        <v/>
      </c>
      <c r="B137" s="196" t="str">
        <f t="array" ref="B137">IFERROR(IF(D137="","",INDEX(Poles!$A:$H,MATCH('Open Poles'!$E137,Poles!$H:$H,0),2)),"")</f>
        <v/>
      </c>
      <c r="C137" s="196" t="str">
        <f t="array" ref="C137">IFERROR(IF(D137="","",INDEX(Poles!$A:$H,MATCH('Open Poles'!E137,Poles!$H:$H,0),3)),"")</f>
        <v/>
      </c>
      <c r="D137" s="82" t="str">
        <f>IFERROR(IF(AND(SMALL(Poles!H:H,L137)&gt;1000,SMALL(Poles!H:H,L137)&lt;3000),"nt",IF(SMALL(Poles!H:H,L137)&gt;3000,"",SMALL(Poles!H:H,L137))),"")</f>
        <v/>
      </c>
      <c r="E137" s="292" t="str">
        <f>IF(D137="nt",IFERROR(SMALL(Poles!H:H,L137),""),IF(D137&gt;3000,"",IFERROR(SMALL(Poles!H:H,L137),"")))</f>
        <v/>
      </c>
      <c r="F137" s="202"/>
      <c r="G137" s="200" t="str">
        <f t="shared" si="1"/>
        <v/>
      </c>
      <c r="H137" s="354" t="str">
        <f>IFERROR(VLOOKUP(D137,Poles!$S$4:$V$20,4,FALSE),"")</f>
        <v/>
      </c>
      <c r="I137" s="72"/>
      <c r="J137" s="72"/>
      <c r="K137" s="80"/>
      <c r="L137" s="80">
        <v>136</v>
      </c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 spans="1:26" ht="15.75" customHeight="1">
      <c r="A138" s="80" t="str">
        <f t="array" ref="A138">IFERROR(IF(D138="","",INDEX(Poles!$A:$H,MATCH('Open Poles'!$E138,Poles!$H:$H,0),1)),"")</f>
        <v/>
      </c>
      <c r="B138" s="196" t="str">
        <f t="array" ref="B138">IFERROR(IF(D138="","",INDEX(Poles!$A:$H,MATCH('Open Poles'!$E138,Poles!$H:$H,0),2)),"")</f>
        <v/>
      </c>
      <c r="C138" s="196" t="str">
        <f t="array" ref="C138">IFERROR(IF(D138="","",INDEX(Poles!$A:$H,MATCH('Open Poles'!E138,Poles!$H:$H,0),3)),"")</f>
        <v/>
      </c>
      <c r="D138" s="82" t="str">
        <f>IFERROR(IF(AND(SMALL(Poles!H:H,L138)&gt;1000,SMALL(Poles!H:H,L138)&lt;3000),"nt",IF(SMALL(Poles!H:H,L138)&gt;3000,"",SMALL(Poles!H:H,L138))),"")</f>
        <v/>
      </c>
      <c r="E138" s="292" t="str">
        <f>IF(D138="nt",IFERROR(SMALL(Poles!H:H,L138),""),IF(D138&gt;3000,"",IFERROR(SMALL(Poles!H:H,L138),"")))</f>
        <v/>
      </c>
      <c r="F138" s="202"/>
      <c r="G138" s="200" t="str">
        <f t="shared" si="1"/>
        <v/>
      </c>
      <c r="H138" s="354" t="str">
        <f>IFERROR(VLOOKUP(D138,Poles!$S$4:$V$20,4,FALSE),"")</f>
        <v/>
      </c>
      <c r="I138" s="72"/>
      <c r="J138" s="72"/>
      <c r="K138" s="80"/>
      <c r="L138" s="80">
        <v>137</v>
      </c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 spans="1:26" ht="15.75" customHeight="1">
      <c r="A139" s="80" t="str">
        <f t="array" ref="A139">IFERROR(IF(D139="","",INDEX(Poles!$A:$H,MATCH('Open Poles'!$E139,Poles!$H:$H,0),1)),"")</f>
        <v/>
      </c>
      <c r="B139" s="196" t="str">
        <f t="array" ref="B139">IFERROR(IF(D139="","",INDEX(Poles!$A:$H,MATCH('Open Poles'!$E139,Poles!$H:$H,0),2)),"")</f>
        <v/>
      </c>
      <c r="C139" s="196" t="str">
        <f t="array" ref="C139">IFERROR(IF(D139="","",INDEX(Poles!$A:$H,MATCH('Open Poles'!E139,Poles!$H:$H,0),3)),"")</f>
        <v/>
      </c>
      <c r="D139" s="82" t="str">
        <f>IFERROR(IF(AND(SMALL(Poles!H:H,L139)&gt;1000,SMALL(Poles!H:H,L139)&lt;3000),"nt",IF(SMALL(Poles!H:H,L139)&gt;3000,"",SMALL(Poles!H:H,L139))),"")</f>
        <v/>
      </c>
      <c r="E139" s="292" t="str">
        <f>IF(D139="nt",IFERROR(SMALL(Poles!H:H,L139),""),IF(D139&gt;3000,"",IFERROR(SMALL(Poles!H:H,L139),"")))</f>
        <v/>
      </c>
      <c r="F139" s="202"/>
      <c r="G139" s="200" t="str">
        <f t="shared" si="1"/>
        <v/>
      </c>
      <c r="H139" s="354" t="str">
        <f>IFERROR(VLOOKUP(D139,Poles!$S$4:$V$20,4,FALSE),"")</f>
        <v/>
      </c>
      <c r="I139" s="72"/>
      <c r="J139" s="72"/>
      <c r="K139" s="80"/>
      <c r="L139" s="80">
        <v>138</v>
      </c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 spans="1:26" ht="15.75" customHeight="1">
      <c r="A140" s="80" t="str">
        <f t="array" ref="A140">IFERROR(IF(D140="","",INDEX(Poles!$A:$H,MATCH('Open Poles'!$E140,Poles!$H:$H,0),1)),"")</f>
        <v/>
      </c>
      <c r="B140" s="196" t="str">
        <f t="array" ref="B140">IFERROR(IF(D140="","",INDEX(Poles!$A:$H,MATCH('Open Poles'!$E140,Poles!$H:$H,0),2)),"")</f>
        <v/>
      </c>
      <c r="C140" s="196" t="str">
        <f t="array" ref="C140">IFERROR(IF(D140="","",INDEX(Poles!$A:$H,MATCH('Open Poles'!E140,Poles!$H:$H,0),3)),"")</f>
        <v/>
      </c>
      <c r="D140" s="82" t="str">
        <f>IFERROR(IF(AND(SMALL(Poles!H:H,L140)&gt;1000,SMALL(Poles!H:H,L140)&lt;3000),"nt",IF(SMALL(Poles!H:H,L140)&gt;3000,"",SMALL(Poles!H:H,L140))),"")</f>
        <v/>
      </c>
      <c r="E140" s="292" t="str">
        <f>IF(D140="nt",IFERROR(SMALL(Poles!H:H,L140),""),IF(D140&gt;3000,"",IFERROR(SMALL(Poles!H:H,L140),"")))</f>
        <v/>
      </c>
      <c r="F140" s="202"/>
      <c r="G140" s="200" t="str">
        <f t="shared" si="1"/>
        <v/>
      </c>
      <c r="H140" s="354" t="str">
        <f>IFERROR(VLOOKUP(D140,Poles!$S$4:$V$20,4,FALSE),"")</f>
        <v/>
      </c>
      <c r="I140" s="72"/>
      <c r="J140" s="72"/>
      <c r="K140" s="80"/>
      <c r="L140" s="80">
        <v>139</v>
      </c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 spans="1:26" ht="15.75" customHeight="1">
      <c r="A141" s="80" t="str">
        <f t="array" ref="A141">IFERROR(IF(D141="","",INDEX(Poles!$A:$H,MATCH('Open Poles'!$E141,Poles!$H:$H,0),1)),"")</f>
        <v/>
      </c>
      <c r="B141" s="196" t="str">
        <f t="array" ref="B141">IFERROR(IF(D141="","",INDEX(Poles!$A:$H,MATCH('Open Poles'!$E141,Poles!$H:$H,0),2)),"")</f>
        <v/>
      </c>
      <c r="C141" s="196" t="str">
        <f t="array" ref="C141">IFERROR(IF(D141="","",INDEX(Poles!$A:$H,MATCH('Open Poles'!E141,Poles!$H:$H,0),3)),"")</f>
        <v/>
      </c>
      <c r="D141" s="82" t="str">
        <f>IFERROR(IF(AND(SMALL(Poles!H:H,L141)&gt;1000,SMALL(Poles!H:H,L141)&lt;3000),"nt",IF(SMALL(Poles!H:H,L141)&gt;3000,"",SMALL(Poles!H:H,L141))),"")</f>
        <v/>
      </c>
      <c r="E141" s="292" t="str">
        <f>IF(D141="nt",IFERROR(SMALL(Poles!H:H,L141),""),IF(D141&gt;3000,"",IFERROR(SMALL(Poles!H:H,L141),"")))</f>
        <v/>
      </c>
      <c r="F141" s="202"/>
      <c r="G141" s="200" t="str">
        <f t="shared" si="1"/>
        <v/>
      </c>
      <c r="H141" s="354" t="str">
        <f>IFERROR(VLOOKUP(D141,Poles!$S$4:$V$20,4,FALSE),"")</f>
        <v/>
      </c>
      <c r="I141" s="72"/>
      <c r="J141" s="72"/>
      <c r="K141" s="80"/>
      <c r="L141" s="80">
        <v>140</v>
      </c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 spans="1:26" ht="15.75" customHeight="1">
      <c r="A142" s="80" t="str">
        <f t="array" ref="A142">IFERROR(IF(D142="","",INDEX(Poles!$A:$H,MATCH('Open Poles'!$E142,Poles!$H:$H,0),1)),"")</f>
        <v/>
      </c>
      <c r="B142" s="196" t="str">
        <f t="array" ref="B142">IFERROR(IF(D142="","",INDEX(Poles!$A:$H,MATCH('Open Poles'!$E142,Poles!$H:$H,0),2)),"")</f>
        <v/>
      </c>
      <c r="C142" s="196" t="str">
        <f t="array" ref="C142">IFERROR(IF(D142="","",INDEX(Poles!$A:$H,MATCH('Open Poles'!E142,Poles!$H:$H,0),3)),"")</f>
        <v/>
      </c>
      <c r="D142" s="82" t="str">
        <f>IFERROR(IF(AND(SMALL(Poles!H:H,L142)&gt;1000,SMALL(Poles!H:H,L142)&lt;3000),"nt",IF(SMALL(Poles!H:H,L142)&gt;3000,"",SMALL(Poles!H:H,L142))),"")</f>
        <v/>
      </c>
      <c r="E142" s="292" t="str">
        <f>IF(D142="nt",IFERROR(SMALL(Poles!H:H,L142),""),IF(D142&gt;3000,"",IFERROR(SMALL(Poles!H:H,L142),"")))</f>
        <v/>
      </c>
      <c r="F142" s="202"/>
      <c r="G142" s="200" t="str">
        <f t="shared" si="1"/>
        <v/>
      </c>
      <c r="H142" s="354" t="str">
        <f>IFERROR(VLOOKUP(D142,Poles!$S$4:$V$20,4,FALSE),"")</f>
        <v/>
      </c>
      <c r="I142" s="72"/>
      <c r="J142" s="72"/>
      <c r="K142" s="80"/>
      <c r="L142" s="80">
        <v>141</v>
      </c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 spans="1:26" ht="15.75" customHeight="1">
      <c r="A143" s="80" t="str">
        <f t="array" ref="A143">IFERROR(IF(D143="","",INDEX(Poles!$A:$H,MATCH('Open Poles'!$E143,Poles!$H:$H,0),1)),"")</f>
        <v/>
      </c>
      <c r="B143" s="196" t="str">
        <f t="array" ref="B143">IFERROR(IF(D143="","",INDEX(Poles!$A:$H,MATCH('Open Poles'!$E143,Poles!$H:$H,0),2)),"")</f>
        <v/>
      </c>
      <c r="C143" s="196" t="str">
        <f t="array" ref="C143">IFERROR(IF(D143="","",INDEX(Poles!$A:$H,MATCH('Open Poles'!E143,Poles!$H:$H,0),3)),"")</f>
        <v/>
      </c>
      <c r="D143" s="82" t="str">
        <f>IFERROR(IF(AND(SMALL(Poles!H:H,L143)&gt;1000,SMALL(Poles!H:H,L143)&lt;3000),"nt",IF(SMALL(Poles!H:H,L143)&gt;3000,"",SMALL(Poles!H:H,L143))),"")</f>
        <v/>
      </c>
      <c r="E143" s="292" t="str">
        <f>IF(D143="nt",IFERROR(SMALL(Poles!H:H,L143),""),IF(D143&gt;3000,"",IFERROR(SMALL(Poles!H:H,L143),"")))</f>
        <v/>
      </c>
      <c r="F143" s="202"/>
      <c r="G143" s="200" t="str">
        <f t="shared" si="1"/>
        <v/>
      </c>
      <c r="H143" s="354" t="str">
        <f>IFERROR(VLOOKUP(D143,Poles!$S$4:$V$20,4,FALSE),"")</f>
        <v/>
      </c>
      <c r="I143" s="72"/>
      <c r="J143" s="72"/>
      <c r="K143" s="80"/>
      <c r="L143" s="80">
        <v>142</v>
      </c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 spans="1:26" ht="15.75" customHeight="1">
      <c r="A144" s="80" t="str">
        <f t="array" ref="A144">IFERROR(IF(D144="","",INDEX(Poles!$A:$H,MATCH('Open Poles'!$E144,Poles!$H:$H,0),1)),"")</f>
        <v/>
      </c>
      <c r="B144" s="196" t="str">
        <f t="array" ref="B144">IFERROR(IF(D144="","",INDEX(Poles!$A:$H,MATCH('Open Poles'!$E144,Poles!$H:$H,0),2)),"")</f>
        <v/>
      </c>
      <c r="C144" s="196" t="str">
        <f t="array" ref="C144">IFERROR(IF(D144="","",INDEX(Poles!$A:$H,MATCH('Open Poles'!E144,Poles!$H:$H,0),3)),"")</f>
        <v/>
      </c>
      <c r="D144" s="82" t="str">
        <f>IFERROR(IF(AND(SMALL(Poles!H:H,L144)&gt;1000,SMALL(Poles!H:H,L144)&lt;3000),"nt",IF(SMALL(Poles!H:H,L144)&gt;3000,"",SMALL(Poles!H:H,L144))),"")</f>
        <v/>
      </c>
      <c r="E144" s="292" t="str">
        <f>IF(D144="nt",IFERROR(SMALL(Poles!H:H,L144),""),IF(D144&gt;3000,"",IFERROR(SMALL(Poles!H:H,L144),"")))</f>
        <v/>
      </c>
      <c r="F144" s="202"/>
      <c r="G144" s="200" t="str">
        <f t="shared" si="1"/>
        <v/>
      </c>
      <c r="H144" s="354" t="str">
        <f>IFERROR(VLOOKUP(D144,Poles!$S$4:$V$20,4,FALSE),"")</f>
        <v/>
      </c>
      <c r="I144" s="72"/>
      <c r="J144" s="72"/>
      <c r="K144" s="80"/>
      <c r="L144" s="80">
        <v>143</v>
      </c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 spans="1:26" ht="15.75" customHeight="1">
      <c r="A145" s="80" t="str">
        <f t="array" ref="A145">IFERROR(IF(D145="","",INDEX(Poles!$A:$H,MATCH('Open Poles'!$E145,Poles!$H:$H,0),1)),"")</f>
        <v/>
      </c>
      <c r="B145" s="196" t="str">
        <f t="array" ref="B145">IFERROR(IF(D145="","",INDEX(Poles!$A:$H,MATCH('Open Poles'!$E145,Poles!$H:$H,0),2)),"")</f>
        <v/>
      </c>
      <c r="C145" s="196" t="str">
        <f t="array" ref="C145">IFERROR(IF(D145="","",INDEX(Poles!$A:$H,MATCH('Open Poles'!E145,Poles!$H:$H,0),3)),"")</f>
        <v/>
      </c>
      <c r="D145" s="82" t="str">
        <f>IFERROR(IF(AND(SMALL(Poles!H:H,L145)&gt;1000,SMALL(Poles!H:H,L145)&lt;3000),"nt",IF(SMALL(Poles!H:H,L145)&gt;3000,"",SMALL(Poles!H:H,L145))),"")</f>
        <v/>
      </c>
      <c r="E145" s="292" t="str">
        <f>IF(D145="nt",IFERROR(SMALL(Poles!H:H,L145),""),IF(D145&gt;3000,"",IFERROR(SMALL(Poles!H:H,L145),"")))</f>
        <v/>
      </c>
      <c r="F145" s="202"/>
      <c r="G145" s="200" t="str">
        <f t="shared" si="1"/>
        <v/>
      </c>
      <c r="H145" s="354" t="str">
        <f>IFERROR(VLOOKUP(D145,Poles!$S$4:$V$20,4,FALSE),"")</f>
        <v/>
      </c>
      <c r="I145" s="72"/>
      <c r="J145" s="72"/>
      <c r="K145" s="80"/>
      <c r="L145" s="80">
        <v>144</v>
      </c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 spans="1:26" ht="15.75" customHeight="1">
      <c r="A146" s="80" t="str">
        <f t="array" ref="A146">IFERROR(IF(D146="","",INDEX(Poles!$A:$H,MATCH('Open Poles'!$E146,Poles!$H:$H,0),1)),"")</f>
        <v/>
      </c>
      <c r="B146" s="196" t="str">
        <f t="array" ref="B146">IFERROR(IF(D146="","",INDEX(Poles!$A:$H,MATCH('Open Poles'!$E146,Poles!$H:$H,0),2)),"")</f>
        <v/>
      </c>
      <c r="C146" s="196" t="str">
        <f t="array" ref="C146">IFERROR(IF(D146="","",INDEX(Poles!$A:$H,MATCH('Open Poles'!E146,Poles!$H:$H,0),3)),"")</f>
        <v/>
      </c>
      <c r="D146" s="82" t="str">
        <f>IFERROR(IF(AND(SMALL(Poles!H:H,L146)&gt;1000,SMALL(Poles!H:H,L146)&lt;3000),"nt",IF(SMALL(Poles!H:H,L146)&gt;3000,"",SMALL(Poles!H:H,L146))),"")</f>
        <v/>
      </c>
      <c r="E146" s="292" t="str">
        <f>IF(D146="nt",IFERROR(SMALL(Poles!H:H,L146),""),IF(D146&gt;3000,"",IFERROR(SMALL(Poles!H:H,L146),"")))</f>
        <v/>
      </c>
      <c r="F146" s="202"/>
      <c r="G146" s="200" t="str">
        <f t="shared" si="1"/>
        <v/>
      </c>
      <c r="H146" s="354" t="str">
        <f>IFERROR(VLOOKUP(D146,Poles!$S$4:$V$20,4,FALSE),"")</f>
        <v/>
      </c>
      <c r="I146" s="72"/>
      <c r="J146" s="72"/>
      <c r="K146" s="80"/>
      <c r="L146" s="80">
        <v>145</v>
      </c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 spans="1:26" ht="15.75" customHeight="1">
      <c r="A147" s="80" t="str">
        <f t="array" ref="A147">IFERROR(IF(D147="","",INDEX(Poles!$A:$H,MATCH('Open Poles'!$E147,Poles!$H:$H,0),1)),"")</f>
        <v/>
      </c>
      <c r="B147" s="196" t="str">
        <f t="array" ref="B147">IFERROR(IF(D147="","",INDEX(Poles!$A:$H,MATCH('Open Poles'!$E147,Poles!$H:$H,0),2)),"")</f>
        <v/>
      </c>
      <c r="C147" s="196" t="str">
        <f t="array" ref="C147">IFERROR(IF(D147="","",INDEX(Poles!$A:$H,MATCH('Open Poles'!E147,Poles!$H:$H,0),3)),"")</f>
        <v/>
      </c>
      <c r="D147" s="82" t="str">
        <f>IFERROR(IF(AND(SMALL(Poles!H:H,L147)&gt;1000,SMALL(Poles!H:H,L147)&lt;3000),"nt",IF(SMALL(Poles!H:H,L147)&gt;3000,"",SMALL(Poles!H:H,L147))),"")</f>
        <v/>
      </c>
      <c r="E147" s="292" t="str">
        <f>IF(D147="nt",IFERROR(SMALL(Poles!H:H,L147),""),IF(D147&gt;3000,"",IFERROR(SMALL(Poles!H:H,L147),"")))</f>
        <v/>
      </c>
      <c r="F147" s="202"/>
      <c r="G147" s="200" t="str">
        <f t="shared" si="1"/>
        <v/>
      </c>
      <c r="H147" s="354" t="str">
        <f>IFERROR(VLOOKUP(D147,Poles!$S$4:$V$20,4,FALSE),"")</f>
        <v/>
      </c>
      <c r="I147" s="72"/>
      <c r="J147" s="72"/>
      <c r="K147" s="80"/>
      <c r="L147" s="80">
        <v>146</v>
      </c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</row>
    <row r="148" spans="1:26" ht="15.75" customHeight="1">
      <c r="A148" s="80" t="str">
        <f t="array" ref="A148">IFERROR(IF(D148="","",INDEX(Poles!$A:$H,MATCH('Open Poles'!$E148,Poles!$H:$H,0),1)),"")</f>
        <v/>
      </c>
      <c r="B148" s="196" t="str">
        <f t="array" ref="B148">IFERROR(IF(D148="","",INDEX(Poles!$A:$H,MATCH('Open Poles'!$E148,Poles!$H:$H,0),2)),"")</f>
        <v/>
      </c>
      <c r="C148" s="196" t="str">
        <f t="array" ref="C148">IFERROR(IF(D148="","",INDEX(Poles!$A:$H,MATCH('Open Poles'!E148,Poles!$H:$H,0),3)),"")</f>
        <v/>
      </c>
      <c r="D148" s="82" t="str">
        <f>IFERROR(IF(AND(SMALL(Poles!H:H,L148)&gt;1000,SMALL(Poles!H:H,L148)&lt;3000),"nt",IF(SMALL(Poles!H:H,L148)&gt;3000,"",SMALL(Poles!H:H,L148))),"")</f>
        <v/>
      </c>
      <c r="E148" s="292" t="str">
        <f>IF(D148="nt",IFERROR(SMALL(Poles!H:H,L148),""),IF(D148&gt;3000,"",IFERROR(SMALL(Poles!H:H,L148),"")))</f>
        <v/>
      </c>
      <c r="F148" s="202"/>
      <c r="G148" s="200" t="str">
        <f t="shared" si="1"/>
        <v/>
      </c>
      <c r="H148" s="354" t="str">
        <f>IFERROR(VLOOKUP(D148,Poles!$S$4:$V$20,4,FALSE),"")</f>
        <v/>
      </c>
      <c r="I148" s="72"/>
      <c r="J148" s="72"/>
      <c r="K148" s="80"/>
      <c r="L148" s="80">
        <v>147</v>
      </c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</row>
    <row r="149" spans="1:26" ht="15.75" customHeight="1">
      <c r="A149" s="80" t="str">
        <f t="array" ref="A149">IFERROR(IF(D149="","",INDEX(Poles!$A:$H,MATCH('Open Poles'!$E149,Poles!$H:$H,0),1)),"")</f>
        <v/>
      </c>
      <c r="B149" s="196" t="str">
        <f t="array" ref="B149">IFERROR(IF(D149="","",INDEX(Poles!$A:$H,MATCH('Open Poles'!$E149,Poles!$H:$H,0),2)),"")</f>
        <v/>
      </c>
      <c r="C149" s="196" t="str">
        <f t="array" ref="C149">IFERROR(IF(D149="","",INDEX(Poles!$A:$H,MATCH('Open Poles'!E149,Poles!$H:$H,0),3)),"")</f>
        <v/>
      </c>
      <c r="D149" s="82" t="str">
        <f>IFERROR(IF(AND(SMALL(Poles!H:H,L149)&gt;1000,SMALL(Poles!H:H,L149)&lt;3000),"nt",IF(SMALL(Poles!H:H,L149)&gt;3000,"",SMALL(Poles!H:H,L149))),"")</f>
        <v/>
      </c>
      <c r="E149" s="292" t="str">
        <f>IF(D149="nt",IFERROR(SMALL(Poles!H:H,L149),""),IF(D149&gt;3000,"",IFERROR(SMALL(Poles!H:H,L149),"")))</f>
        <v/>
      </c>
      <c r="F149" s="202"/>
      <c r="G149" s="200" t="str">
        <f t="shared" si="1"/>
        <v/>
      </c>
      <c r="H149" s="354" t="str">
        <f>IFERROR(VLOOKUP(D149,Poles!$S$4:$V$20,4,FALSE),"")</f>
        <v/>
      </c>
      <c r="I149" s="72"/>
      <c r="J149" s="72"/>
      <c r="K149" s="80"/>
      <c r="L149" s="80">
        <v>148</v>
      </c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</row>
    <row r="150" spans="1:26" ht="15.75" customHeight="1">
      <c r="A150" s="80" t="str">
        <f t="array" ref="A150">IFERROR(IF(D150="","",INDEX(Poles!$A:$H,MATCH('Open Poles'!$E150,Poles!$H:$H,0),1)),"")</f>
        <v/>
      </c>
      <c r="B150" s="196" t="str">
        <f t="array" ref="B150">IFERROR(IF(D150="","",INDEX(Poles!$A:$H,MATCH('Open Poles'!$E150,Poles!$H:$H,0),2)),"")</f>
        <v/>
      </c>
      <c r="C150" s="196" t="str">
        <f t="array" ref="C150">IFERROR(IF(D150="","",INDEX(Poles!$A:$H,MATCH('Open Poles'!E150,Poles!$H:$H,0),3)),"")</f>
        <v/>
      </c>
      <c r="D150" s="82" t="str">
        <f>IFERROR(IF(AND(SMALL(Poles!H:H,L150)&gt;1000,SMALL(Poles!H:H,L150)&lt;3000),"nt",IF(SMALL(Poles!H:H,L150)&gt;3000,"",SMALL(Poles!H:H,L150))),"")</f>
        <v/>
      </c>
      <c r="E150" s="292" t="str">
        <f>IF(D150="nt",IFERROR(SMALL(Poles!H:H,L150),""),IF(D150&gt;3000,"",IFERROR(SMALL(Poles!H:H,L150),"")))</f>
        <v/>
      </c>
      <c r="F150" s="202"/>
      <c r="G150" s="200" t="str">
        <f t="shared" si="1"/>
        <v/>
      </c>
      <c r="H150" s="354" t="str">
        <f>IFERROR(VLOOKUP(D150,Poles!$S$4:$V$20,4,FALSE),"")</f>
        <v/>
      </c>
      <c r="I150" s="72"/>
      <c r="J150" s="72"/>
      <c r="K150" s="80"/>
      <c r="L150" s="80">
        <v>149</v>
      </c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</row>
    <row r="151" spans="1:26" ht="15.75" customHeight="1">
      <c r="A151" s="80" t="str">
        <f t="array" ref="A151">IFERROR(IF(D151="","",INDEX(Poles!$A:$H,MATCH('Open Poles'!$E151,Poles!$H:$H,0),1)),"")</f>
        <v/>
      </c>
      <c r="B151" s="196" t="str">
        <f t="array" ref="B151">IFERROR(IF(D151="","",INDEX(Poles!$A:$H,MATCH('Open Poles'!$E151,Poles!$H:$H,0),2)),"")</f>
        <v/>
      </c>
      <c r="C151" s="196" t="str">
        <f t="array" ref="C151">IFERROR(IF(D151="","",INDEX(Poles!$A:$H,MATCH('Open Poles'!E151,Poles!$H:$H,0),3)),"")</f>
        <v/>
      </c>
      <c r="D151" s="82" t="str">
        <f>IFERROR(IF(AND(SMALL(Poles!H:H,L151)&gt;1000,SMALL(Poles!H:H,L151)&lt;3000),"nt",IF(SMALL(Poles!H:H,L151)&gt;3000,"",SMALL(Poles!H:H,L151))),"")</f>
        <v/>
      </c>
      <c r="E151" s="292" t="str">
        <f>IF(D151="nt",IFERROR(SMALL(Poles!H:H,L151),""),IF(D151&gt;3000,"",IFERROR(SMALL(Poles!H:H,L151),"")))</f>
        <v/>
      </c>
      <c r="F151" s="202"/>
      <c r="G151" s="200" t="str">
        <f t="shared" si="1"/>
        <v/>
      </c>
      <c r="H151" s="354" t="str">
        <f>IFERROR(VLOOKUP(D151,Poles!$S$4:$V$20,4,FALSE),"")</f>
        <v/>
      </c>
      <c r="I151" s="72"/>
      <c r="J151" s="72"/>
      <c r="K151" s="80"/>
      <c r="L151" s="80">
        <v>150</v>
      </c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</row>
    <row r="152" spans="1:26" ht="15.75" customHeight="1">
      <c r="A152" s="80" t="str">
        <f t="array" ref="A152">IFERROR(IF(D152="","",INDEX(Poles!$A:$H,MATCH('Open Poles'!$E152,Poles!$H:$H,0),1)),"")</f>
        <v/>
      </c>
      <c r="B152" s="196" t="str">
        <f t="array" ref="B152">IFERROR(IF(D152="","",INDEX(Poles!$A:$H,MATCH('Open Poles'!$E152,Poles!$H:$H,0),2)),"")</f>
        <v/>
      </c>
      <c r="C152" s="196" t="str">
        <f t="array" ref="C152">IFERROR(IF(D152="","",INDEX(Poles!$A:$H,MATCH('Open Poles'!E152,Poles!$H:$H,0),3)),"")</f>
        <v/>
      </c>
      <c r="D152" s="82" t="str">
        <f>IFERROR(IF(AND(SMALL(Poles!H:H,L152)&gt;1000,SMALL(Poles!H:H,L152)&lt;3000),"nt",IF(SMALL(Poles!H:H,L152)&gt;3000,"",SMALL(Poles!H:H,L152))),"")</f>
        <v/>
      </c>
      <c r="E152" s="292" t="str">
        <f>IF(D152="nt",IFERROR(SMALL(Poles!H:H,L152),""),IF(D152&gt;3000,"",IFERROR(SMALL(Poles!H:H,L152),"")))</f>
        <v/>
      </c>
      <c r="F152" s="202"/>
      <c r="G152" s="200" t="str">
        <f t="shared" si="1"/>
        <v/>
      </c>
      <c r="H152" s="354" t="str">
        <f>IFERROR(VLOOKUP(D152,Poles!$S$4:$V$20,4,FALSE),"")</f>
        <v/>
      </c>
      <c r="I152" s="72"/>
      <c r="J152" s="72"/>
      <c r="K152" s="80"/>
      <c r="L152" s="80">
        <v>151</v>
      </c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</row>
    <row r="153" spans="1:26" ht="15.75" customHeight="1">
      <c r="A153" s="80" t="str">
        <f t="array" ref="A153">IFERROR(IF(D153="","",INDEX(Poles!$A:$H,MATCH('Open Poles'!$E153,Poles!$H:$H,0),1)),"")</f>
        <v/>
      </c>
      <c r="B153" s="196" t="str">
        <f t="array" ref="B153">IFERROR(IF(D153="","",INDEX(Poles!$A:$H,MATCH('Open Poles'!$E153,Poles!$H:$H,0),2)),"")</f>
        <v/>
      </c>
      <c r="C153" s="196" t="str">
        <f t="array" ref="C153">IFERROR(IF(D153="","",INDEX(Poles!$A:$H,MATCH('Open Poles'!E153,Poles!$H:$H,0),3)),"")</f>
        <v/>
      </c>
      <c r="D153" s="82" t="str">
        <f>IFERROR(IF(AND(SMALL(Poles!H:H,L153)&gt;1000,SMALL(Poles!H:H,L153)&lt;3000),"nt",IF(SMALL(Poles!H:H,L153)&gt;3000,"",SMALL(Poles!H:H,L153))),"")</f>
        <v/>
      </c>
      <c r="E153" s="292" t="str">
        <f>IF(D153="nt",IFERROR(SMALL(Poles!H:H,L153),""),IF(D153&gt;3000,"",IFERROR(SMALL(Poles!H:H,L153),"")))</f>
        <v/>
      </c>
      <c r="F153" s="202"/>
      <c r="G153" s="200" t="str">
        <f t="shared" si="1"/>
        <v/>
      </c>
      <c r="H153" s="354" t="str">
        <f>IFERROR(VLOOKUP(D153,Poles!$S$4:$V$20,4,FALSE),"")</f>
        <v/>
      </c>
      <c r="I153" s="72"/>
      <c r="J153" s="72"/>
      <c r="K153" s="80"/>
      <c r="L153" s="80">
        <v>152</v>
      </c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</row>
    <row r="154" spans="1:26" ht="15.75" customHeight="1">
      <c r="A154" s="80" t="str">
        <f t="array" ref="A154">IFERROR(IF(D154="","",INDEX(Poles!$A:$H,MATCH('Open Poles'!$E154,Poles!$H:$H,0),1)),"")</f>
        <v/>
      </c>
      <c r="B154" s="196" t="str">
        <f t="array" ref="B154">IFERROR(IF(D154="","",INDEX(Poles!$A:$H,MATCH('Open Poles'!$E154,Poles!$H:$H,0),2)),"")</f>
        <v/>
      </c>
      <c r="C154" s="196" t="str">
        <f t="array" ref="C154">IFERROR(IF(D154="","",INDEX(Poles!$A:$H,MATCH('Open Poles'!E154,Poles!$H:$H,0),3)),"")</f>
        <v/>
      </c>
      <c r="D154" s="82" t="str">
        <f>IFERROR(IF(AND(SMALL(Poles!H:H,L154)&gt;1000,SMALL(Poles!H:H,L154)&lt;3000),"nt",IF(SMALL(Poles!H:H,L154)&gt;3000,"",SMALL(Poles!H:H,L154))),"")</f>
        <v/>
      </c>
      <c r="E154" s="292" t="str">
        <f>IF(D154="nt",IFERROR(SMALL(Poles!H:H,L154),""),IF(D154&gt;3000,"",IFERROR(SMALL(Poles!H:H,L154),"")))</f>
        <v/>
      </c>
      <c r="F154" s="202"/>
      <c r="G154" s="200" t="str">
        <f t="shared" si="1"/>
        <v/>
      </c>
      <c r="H154" s="354" t="str">
        <f>IFERROR(VLOOKUP(D154,Poles!$S$4:$V$20,4,FALSE),"")</f>
        <v/>
      </c>
      <c r="I154" s="72"/>
      <c r="J154" s="72"/>
      <c r="K154" s="80"/>
      <c r="L154" s="80">
        <v>153</v>
      </c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</row>
    <row r="155" spans="1:26" ht="15.75" customHeight="1">
      <c r="A155" s="80" t="str">
        <f t="array" ref="A155">IFERROR(IF(D155="","",INDEX(Poles!$A:$H,MATCH('Open Poles'!$E155,Poles!$H:$H,0),1)),"")</f>
        <v/>
      </c>
      <c r="B155" s="196" t="str">
        <f t="array" ref="B155">IFERROR(IF(D155="","",INDEX(Poles!$A:$H,MATCH('Open Poles'!$E155,Poles!$H:$H,0),2)),"")</f>
        <v/>
      </c>
      <c r="C155" s="196" t="str">
        <f t="array" ref="C155">IFERROR(IF(D155="","",INDEX(Poles!$A:$H,MATCH('Open Poles'!E155,Poles!$H:$H,0),3)),"")</f>
        <v/>
      </c>
      <c r="D155" s="82" t="str">
        <f>IFERROR(IF(AND(SMALL(Poles!H:H,L155)&gt;1000,SMALL(Poles!H:H,L155)&lt;3000),"nt",IF(SMALL(Poles!H:H,L155)&gt;3000,"",SMALL(Poles!H:H,L155))),"")</f>
        <v/>
      </c>
      <c r="E155" s="292" t="str">
        <f>IF(D155="nt",IFERROR(SMALL(Poles!H:H,L155),""),IF(D155&gt;3000,"",IFERROR(SMALL(Poles!H:H,L155),"")))</f>
        <v/>
      </c>
      <c r="F155" s="202"/>
      <c r="G155" s="200" t="str">
        <f t="shared" si="1"/>
        <v/>
      </c>
      <c r="H155" s="354" t="str">
        <f>IFERROR(VLOOKUP(D155,Poles!$S$4:$V$20,4,FALSE),"")</f>
        <v/>
      </c>
      <c r="I155" s="72"/>
      <c r="J155" s="72"/>
      <c r="K155" s="80"/>
      <c r="L155" s="80">
        <v>154</v>
      </c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</row>
    <row r="156" spans="1:26" ht="15.75" customHeight="1">
      <c r="A156" s="80" t="str">
        <f t="array" ref="A156">IFERROR(IF(D156="","",INDEX(Poles!$A:$H,MATCH('Open Poles'!$E156,Poles!$H:$H,0),1)),"")</f>
        <v/>
      </c>
      <c r="B156" s="196" t="str">
        <f t="array" ref="B156">IFERROR(IF(D156="","",INDEX(Poles!$A:$H,MATCH('Open Poles'!$E156,Poles!$H:$H,0),2)),"")</f>
        <v/>
      </c>
      <c r="C156" s="196" t="str">
        <f t="array" ref="C156">IFERROR(IF(D156="","",INDEX(Poles!$A:$H,MATCH('Open Poles'!E156,Poles!$H:$H,0),3)),"")</f>
        <v/>
      </c>
      <c r="D156" s="82" t="str">
        <f>IFERROR(IF(AND(SMALL(Poles!H:H,L156)&gt;1000,SMALL(Poles!H:H,L156)&lt;3000),"nt",IF(SMALL(Poles!H:H,L156)&gt;3000,"",SMALL(Poles!H:H,L156))),"")</f>
        <v/>
      </c>
      <c r="E156" s="292" t="str">
        <f>IF(D156="nt",IFERROR(SMALL(Poles!H:H,L156),""),IF(D156&gt;3000,"",IFERROR(SMALL(Poles!H:H,L156),"")))</f>
        <v/>
      </c>
      <c r="F156" s="202"/>
      <c r="G156" s="200" t="str">
        <f t="shared" si="1"/>
        <v/>
      </c>
      <c r="H156" s="354" t="str">
        <f>IFERROR(VLOOKUP(D156,Poles!$S$4:$V$20,4,FALSE),"")</f>
        <v/>
      </c>
      <c r="I156" s="72"/>
      <c r="J156" s="72"/>
      <c r="K156" s="80"/>
      <c r="L156" s="80">
        <v>155</v>
      </c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</row>
    <row r="157" spans="1:26" ht="15.75" customHeight="1">
      <c r="A157" s="80" t="str">
        <f t="array" ref="A157">IFERROR(IF(D157="","",INDEX(Poles!$A:$H,MATCH('Open Poles'!$E157,Poles!$H:$H,0),1)),"")</f>
        <v/>
      </c>
      <c r="B157" s="196" t="str">
        <f t="array" ref="B157">IFERROR(IF(D157="","",INDEX(Poles!$A:$H,MATCH('Open Poles'!$E157,Poles!$H:$H,0),2)),"")</f>
        <v/>
      </c>
      <c r="C157" s="196" t="str">
        <f t="array" ref="C157">IFERROR(IF(D157="","",INDEX(Poles!$A:$H,MATCH('Open Poles'!E157,Poles!$H:$H,0),3)),"")</f>
        <v/>
      </c>
      <c r="D157" s="82" t="str">
        <f>IFERROR(IF(AND(SMALL(Poles!H:H,L157)&gt;1000,SMALL(Poles!H:H,L157)&lt;3000),"nt",IF(SMALL(Poles!H:H,L157)&gt;3000,"",SMALL(Poles!H:H,L157))),"")</f>
        <v/>
      </c>
      <c r="E157" s="292" t="str">
        <f>IF(D157="nt",IFERROR(SMALL(Poles!H:H,L157),""),IF(D157&gt;3000,"",IFERROR(SMALL(Poles!H:H,L157),"")))</f>
        <v/>
      </c>
      <c r="F157" s="202"/>
      <c r="G157" s="200" t="str">
        <f t="shared" si="1"/>
        <v/>
      </c>
      <c r="H157" s="354" t="str">
        <f>IFERROR(VLOOKUP(D157,Poles!$S$4:$V$20,4,FALSE),"")</f>
        <v/>
      </c>
      <c r="I157" s="72"/>
      <c r="J157" s="72"/>
      <c r="K157" s="80"/>
      <c r="L157" s="80">
        <v>156</v>
      </c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</row>
    <row r="158" spans="1:26" ht="15.75" customHeight="1">
      <c r="A158" s="80" t="str">
        <f t="array" ref="A158">IFERROR(IF(D158="","",INDEX(Poles!$A:$H,MATCH('Open Poles'!$E158,Poles!$H:$H,0),1)),"")</f>
        <v/>
      </c>
      <c r="B158" s="196" t="str">
        <f t="array" ref="B158">IFERROR(IF(D158="","",INDEX(Poles!$A:$H,MATCH('Open Poles'!$E158,Poles!$H:$H,0),2)),"")</f>
        <v/>
      </c>
      <c r="C158" s="196" t="str">
        <f t="array" ref="C158">IFERROR(IF(D158="","",INDEX(Poles!$A:$H,MATCH('Open Poles'!E158,Poles!$H:$H,0),3)),"")</f>
        <v/>
      </c>
      <c r="D158" s="82" t="str">
        <f>IFERROR(IF(AND(SMALL(Poles!H:H,L158)&gt;1000,SMALL(Poles!H:H,L158)&lt;3000),"nt",IF(SMALL(Poles!H:H,L158)&gt;3000,"",SMALL(Poles!H:H,L158))),"")</f>
        <v/>
      </c>
      <c r="E158" s="292" t="str">
        <f>IF(D158="nt",IFERROR(SMALL(Poles!H:H,L158),""),IF(D158&gt;3000,"",IFERROR(SMALL(Poles!H:H,L158),"")))</f>
        <v/>
      </c>
      <c r="F158" s="202"/>
      <c r="G158" s="200" t="str">
        <f t="shared" si="1"/>
        <v/>
      </c>
      <c r="H158" s="354" t="str">
        <f>IFERROR(VLOOKUP(D158,Poles!$S$4:$V$20,4,FALSE),"")</f>
        <v/>
      </c>
      <c r="I158" s="72"/>
      <c r="J158" s="72"/>
      <c r="K158" s="80"/>
      <c r="L158" s="80">
        <v>157</v>
      </c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</row>
    <row r="159" spans="1:26" ht="15.75" customHeight="1">
      <c r="A159" s="80" t="str">
        <f t="array" ref="A159">IFERROR(IF(D159="","",INDEX(Poles!$A:$H,MATCH('Open Poles'!$E159,Poles!$H:$H,0),1)),"")</f>
        <v/>
      </c>
      <c r="B159" s="196" t="str">
        <f t="array" ref="B159">IFERROR(IF(D159="","",INDEX(Poles!$A:$H,MATCH('Open Poles'!$E159,Poles!$H:$H,0),2)),"")</f>
        <v/>
      </c>
      <c r="C159" s="196" t="str">
        <f t="array" ref="C159">IFERROR(IF(D159="","",INDEX(Poles!$A:$H,MATCH('Open Poles'!E159,Poles!$H:$H,0),3)),"")</f>
        <v/>
      </c>
      <c r="D159" s="82" t="str">
        <f>IFERROR(IF(AND(SMALL(Poles!H:H,L159)&gt;1000,SMALL(Poles!H:H,L159)&lt;3000),"nt",IF(SMALL(Poles!H:H,L159)&gt;3000,"",SMALL(Poles!H:H,L159))),"")</f>
        <v/>
      </c>
      <c r="E159" s="292" t="str">
        <f>IF(D159="nt",IFERROR(SMALL(Poles!H:H,L159),""),IF(D159&gt;3000,"",IFERROR(SMALL(Poles!H:H,L159),"")))</f>
        <v/>
      </c>
      <c r="F159" s="202"/>
      <c r="G159" s="200" t="str">
        <f t="shared" si="1"/>
        <v/>
      </c>
      <c r="H159" s="354" t="str">
        <f>IFERROR(VLOOKUP(D159,Poles!$S$4:$V$20,4,FALSE),"")</f>
        <v/>
      </c>
      <c r="I159" s="72"/>
      <c r="J159" s="72"/>
      <c r="K159" s="80"/>
      <c r="L159" s="80">
        <v>158</v>
      </c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</row>
    <row r="160" spans="1:26" ht="15.75" customHeight="1">
      <c r="A160" s="80" t="str">
        <f t="array" ref="A160">IFERROR(IF(D160="","",INDEX(Poles!$A:$H,MATCH('Open Poles'!$E160,Poles!$H:$H,0),1)),"")</f>
        <v/>
      </c>
      <c r="B160" s="196" t="str">
        <f t="array" ref="B160">IFERROR(IF(D160="","",INDEX(Poles!$A:$H,MATCH('Open Poles'!$E160,Poles!$H:$H,0),2)),"")</f>
        <v/>
      </c>
      <c r="C160" s="196" t="str">
        <f t="array" ref="C160">IFERROR(IF(D160="","",INDEX(Poles!$A:$H,MATCH('Open Poles'!E160,Poles!$H:$H,0),3)),"")</f>
        <v/>
      </c>
      <c r="D160" s="82" t="str">
        <f>IFERROR(IF(AND(SMALL(Poles!H:H,L160)&gt;1000,SMALL(Poles!H:H,L160)&lt;3000),"nt",IF(SMALL(Poles!H:H,L160)&gt;3000,"",SMALL(Poles!H:H,L160))),"")</f>
        <v/>
      </c>
      <c r="E160" s="292" t="str">
        <f>IF(D160="nt",IFERROR(SMALL(Poles!H:H,L160),""),IF(D160&gt;3000,"",IFERROR(SMALL(Poles!H:H,L160),"")))</f>
        <v/>
      </c>
      <c r="F160" s="202"/>
      <c r="G160" s="200" t="str">
        <f t="shared" si="1"/>
        <v/>
      </c>
      <c r="H160" s="354" t="str">
        <f>IFERROR(VLOOKUP(D160,Poles!$S$4:$V$20,4,FALSE),"")</f>
        <v/>
      </c>
      <c r="I160" s="72"/>
      <c r="J160" s="72"/>
      <c r="K160" s="80"/>
      <c r="L160" s="80">
        <v>159</v>
      </c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</row>
    <row r="161" spans="1:26" ht="15.75" customHeight="1">
      <c r="A161" s="80" t="str">
        <f t="array" ref="A161">IFERROR(IF(D161="","",INDEX(Poles!$A:$H,MATCH('Open Poles'!$E161,Poles!$H:$H,0),1)),"")</f>
        <v/>
      </c>
      <c r="B161" s="196" t="str">
        <f t="array" ref="B161">IFERROR(IF(D161="","",INDEX(Poles!$A:$H,MATCH('Open Poles'!$E161,Poles!$H:$H,0),2)),"")</f>
        <v/>
      </c>
      <c r="C161" s="196" t="str">
        <f t="array" ref="C161">IFERROR(IF(D161="","",INDEX(Poles!$A:$H,MATCH('Open Poles'!E161,Poles!$H:$H,0),3)),"")</f>
        <v/>
      </c>
      <c r="D161" s="82" t="str">
        <f>IFERROR(IF(AND(SMALL(Poles!H:H,L161)&gt;1000,SMALL(Poles!H:H,L161)&lt;3000),"nt",IF(SMALL(Poles!H:H,L161)&gt;3000,"",SMALL(Poles!H:H,L161))),"")</f>
        <v/>
      </c>
      <c r="E161" s="292" t="str">
        <f>IF(D161="nt",IFERROR(SMALL(Poles!H:H,L161),""),IF(D161&gt;3000,"",IFERROR(SMALL(Poles!H:H,L161),"")))</f>
        <v/>
      </c>
      <c r="F161" s="202"/>
      <c r="G161" s="200" t="str">
        <f t="shared" si="1"/>
        <v/>
      </c>
      <c r="H161" s="354" t="str">
        <f>IFERROR(VLOOKUP(D161,Poles!$S$4:$V$20,4,FALSE),"")</f>
        <v/>
      </c>
      <c r="I161" s="72"/>
      <c r="J161" s="72"/>
      <c r="K161" s="80"/>
      <c r="L161" s="80">
        <v>160</v>
      </c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</row>
    <row r="162" spans="1:26" ht="15.75" customHeight="1">
      <c r="A162" s="80" t="str">
        <f t="array" ref="A162">IFERROR(IF(D162="","",INDEX(Poles!$A:$H,MATCH('Open Poles'!$E162,Poles!$H:$H,0),1)),"")</f>
        <v/>
      </c>
      <c r="B162" s="196" t="str">
        <f t="array" ref="B162">IFERROR(IF(D162="","",INDEX(Poles!$A:$H,MATCH('Open Poles'!$E162,Poles!$H:$H,0),2)),"")</f>
        <v/>
      </c>
      <c r="C162" s="196" t="str">
        <f t="array" ref="C162">IFERROR(IF(D162="","",INDEX(Poles!$A:$H,MATCH('Open Poles'!E162,Poles!$H:$H,0),3)),"")</f>
        <v/>
      </c>
      <c r="D162" s="82" t="str">
        <f>IFERROR(IF(AND(SMALL(Poles!H:H,L162)&gt;1000,SMALL(Poles!H:H,L162)&lt;3000),"nt",IF(SMALL(Poles!H:H,L162)&gt;3000,"",SMALL(Poles!H:H,L162))),"")</f>
        <v/>
      </c>
      <c r="E162" s="292" t="str">
        <f>IF(D162="nt",IFERROR(SMALL(Poles!H:H,L162),""),IF(D162&gt;3000,"",IFERROR(SMALL(Poles!H:H,L162),"")))</f>
        <v/>
      </c>
      <c r="F162" s="202"/>
      <c r="G162" s="200" t="str">
        <f t="shared" si="1"/>
        <v/>
      </c>
      <c r="H162" s="354" t="str">
        <f>IFERROR(VLOOKUP(D162,Poles!$S$4:$V$20,4,FALSE),"")</f>
        <v/>
      </c>
      <c r="I162" s="72"/>
      <c r="J162" s="72"/>
      <c r="K162" s="80"/>
      <c r="L162" s="80">
        <v>161</v>
      </c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</row>
    <row r="163" spans="1:26" ht="15.75" customHeight="1">
      <c r="A163" s="80" t="str">
        <f t="array" ref="A163">IFERROR(IF(D163="","",INDEX(Poles!$A:$H,MATCH('Open Poles'!$E163,Poles!$H:$H,0),1)),"")</f>
        <v/>
      </c>
      <c r="B163" s="196" t="str">
        <f t="array" ref="B163">IFERROR(IF(D163="","",INDEX(Poles!$A:$H,MATCH('Open Poles'!$E163,Poles!$H:$H,0),2)),"")</f>
        <v/>
      </c>
      <c r="C163" s="196" t="str">
        <f t="array" ref="C163">IFERROR(IF(D163="","",INDEX(Poles!$A:$H,MATCH('Open Poles'!E163,Poles!$H:$H,0),3)),"")</f>
        <v/>
      </c>
      <c r="D163" s="82" t="str">
        <f>IFERROR(IF(AND(SMALL(Poles!H:H,L163)&gt;1000,SMALL(Poles!H:H,L163)&lt;3000),"nt",IF(SMALL(Poles!H:H,L163)&gt;3000,"",SMALL(Poles!H:H,L163))),"")</f>
        <v/>
      </c>
      <c r="E163" s="292" t="str">
        <f>IF(D163="nt",IFERROR(SMALL(Poles!H:H,L163),""),IF(D163&gt;3000,"",IFERROR(SMALL(Poles!H:H,L163),"")))</f>
        <v/>
      </c>
      <c r="F163" s="202"/>
      <c r="G163" s="200" t="str">
        <f t="shared" si="1"/>
        <v/>
      </c>
      <c r="H163" s="354" t="str">
        <f>IFERROR(VLOOKUP(D163,Poles!$S$4:$V$20,4,FALSE),"")</f>
        <v/>
      </c>
      <c r="I163" s="72"/>
      <c r="J163" s="72"/>
      <c r="K163" s="80"/>
      <c r="L163" s="80">
        <v>162</v>
      </c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</row>
    <row r="164" spans="1:26" ht="15.75" customHeight="1">
      <c r="A164" s="80" t="str">
        <f t="array" ref="A164">IFERROR(IF(D164="","",INDEX(Poles!$A:$H,MATCH('Open Poles'!$E164,Poles!$H:$H,0),1)),"")</f>
        <v/>
      </c>
      <c r="B164" s="196" t="str">
        <f t="array" ref="B164">IFERROR(IF(D164="","",INDEX(Poles!$A:$H,MATCH('Open Poles'!$E164,Poles!$H:$H,0),2)),"")</f>
        <v/>
      </c>
      <c r="C164" s="196" t="str">
        <f t="array" ref="C164">IFERROR(IF(D164="","",INDEX(Poles!$A:$H,MATCH('Open Poles'!E164,Poles!$H:$H,0),3)),"")</f>
        <v/>
      </c>
      <c r="D164" s="82" t="str">
        <f>IFERROR(IF(AND(SMALL(Poles!H:H,L164)&gt;1000,SMALL(Poles!H:H,L164)&lt;3000),"nt",IF(SMALL(Poles!H:H,L164)&gt;3000,"",SMALL(Poles!H:H,L164))),"")</f>
        <v/>
      </c>
      <c r="E164" s="292" t="str">
        <f>IF(D164="nt",IFERROR(SMALL(Poles!H:H,L164),""),IF(D164&gt;3000,"",IFERROR(SMALL(Poles!H:H,L164),"")))</f>
        <v/>
      </c>
      <c r="F164" s="202"/>
      <c r="G164" s="200" t="str">
        <f t="shared" si="1"/>
        <v/>
      </c>
      <c r="H164" s="354" t="str">
        <f>IFERROR(VLOOKUP(D164,Poles!$S$4:$V$20,4,FALSE),"")</f>
        <v/>
      </c>
      <c r="I164" s="72"/>
      <c r="J164" s="72"/>
      <c r="K164" s="80"/>
      <c r="L164" s="80">
        <v>163</v>
      </c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</row>
    <row r="165" spans="1:26" ht="15.75" customHeight="1">
      <c r="A165" s="80" t="str">
        <f t="array" ref="A165">IFERROR(IF(D165="","",INDEX(Poles!$A:$H,MATCH('Open Poles'!$E165,Poles!$H:$H,0),1)),"")</f>
        <v/>
      </c>
      <c r="B165" s="196" t="str">
        <f t="array" ref="B165">IFERROR(IF(D165="","",INDEX(Poles!$A:$H,MATCH('Open Poles'!$E165,Poles!$H:$H,0),2)),"")</f>
        <v/>
      </c>
      <c r="C165" s="196" t="str">
        <f t="array" ref="C165">IFERROR(IF(D165="","",INDEX(Poles!$A:$H,MATCH('Open Poles'!E165,Poles!$H:$H,0),3)),"")</f>
        <v/>
      </c>
      <c r="D165" s="82" t="str">
        <f>IFERROR(IF(AND(SMALL(Poles!H:H,L165)&gt;1000,SMALL(Poles!H:H,L165)&lt;3000),"nt",IF(SMALL(Poles!H:H,L165)&gt;3000,"",SMALL(Poles!H:H,L165))),"")</f>
        <v/>
      </c>
      <c r="E165" s="292" t="str">
        <f>IF(D165="nt",IFERROR(SMALL(Poles!H:H,L165),""),IF(D165&gt;3000,"",IFERROR(SMALL(Poles!H:H,L165),"")))</f>
        <v/>
      </c>
      <c r="F165" s="202"/>
      <c r="G165" s="200" t="str">
        <f t="shared" si="1"/>
        <v/>
      </c>
      <c r="H165" s="354" t="str">
        <f>IFERROR(VLOOKUP(D165,Poles!$S$4:$V$20,4,FALSE),"")</f>
        <v/>
      </c>
      <c r="I165" s="72"/>
      <c r="J165" s="72"/>
      <c r="K165" s="80"/>
      <c r="L165" s="80">
        <v>164</v>
      </c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</row>
    <row r="166" spans="1:26" ht="15.75" customHeight="1">
      <c r="A166" s="80" t="str">
        <f t="array" ref="A166">IFERROR(IF(D166="","",INDEX(Poles!$A:$H,MATCH('Open Poles'!$E166,Poles!$H:$H,0),1)),"")</f>
        <v/>
      </c>
      <c r="B166" s="196" t="str">
        <f t="array" ref="B166">IFERROR(IF(D166="","",INDEX(Poles!$A:$H,MATCH('Open Poles'!$E166,Poles!$H:$H,0),2)),"")</f>
        <v/>
      </c>
      <c r="C166" s="196" t="str">
        <f t="array" ref="C166">IFERROR(IF(D166="","",INDEX(Poles!$A:$H,MATCH('Open Poles'!E166,Poles!$H:$H,0),3)),"")</f>
        <v/>
      </c>
      <c r="D166" s="82" t="str">
        <f>IFERROR(IF(AND(SMALL(Poles!H:H,L166)&gt;1000,SMALL(Poles!H:H,L166)&lt;3000),"nt",IF(SMALL(Poles!H:H,L166)&gt;3000,"",SMALL(Poles!H:H,L166))),"")</f>
        <v/>
      </c>
      <c r="E166" s="292" t="str">
        <f>IF(D166="nt",IFERROR(SMALL(Poles!H:H,L166),""),IF(D166&gt;3000,"",IFERROR(SMALL(Poles!H:H,L166),"")))</f>
        <v/>
      </c>
      <c r="F166" s="202"/>
      <c r="G166" s="200" t="str">
        <f t="shared" si="1"/>
        <v/>
      </c>
      <c r="H166" s="354" t="str">
        <f>IFERROR(VLOOKUP(D166,Poles!$S$4:$V$20,4,FALSE),"")</f>
        <v/>
      </c>
      <c r="I166" s="72"/>
      <c r="J166" s="72"/>
      <c r="K166" s="80"/>
      <c r="L166" s="80">
        <v>165</v>
      </c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</row>
    <row r="167" spans="1:26" ht="15.75" customHeight="1">
      <c r="A167" s="80" t="str">
        <f t="array" ref="A167">IFERROR(IF(D167="","",INDEX(Poles!$A:$H,MATCH('Open Poles'!$E167,Poles!$H:$H,0),1)),"")</f>
        <v/>
      </c>
      <c r="B167" s="196" t="str">
        <f t="array" ref="B167">IFERROR(IF(D167="","",INDEX(Poles!$A:$H,MATCH('Open Poles'!$E167,Poles!$H:$H,0),2)),"")</f>
        <v/>
      </c>
      <c r="C167" s="196" t="str">
        <f t="array" ref="C167">IFERROR(IF(D167="","",INDEX(Poles!$A:$H,MATCH('Open Poles'!E167,Poles!$H:$H,0),3)),"")</f>
        <v/>
      </c>
      <c r="D167" s="82" t="str">
        <f>IFERROR(IF(AND(SMALL(Poles!H:H,L167)&gt;1000,SMALL(Poles!H:H,L167)&lt;3000),"nt",IF(SMALL(Poles!H:H,L167)&gt;3000,"",SMALL(Poles!H:H,L167))),"")</f>
        <v/>
      </c>
      <c r="E167" s="292" t="str">
        <f>IF(D167="nt",IFERROR(SMALL(Poles!H:H,L167),""),IF(D167&gt;3000,"",IFERROR(SMALL(Poles!H:H,L167),"")))</f>
        <v/>
      </c>
      <c r="F167" s="202"/>
      <c r="G167" s="200" t="str">
        <f t="shared" si="1"/>
        <v/>
      </c>
      <c r="H167" s="354" t="str">
        <f>IFERROR(VLOOKUP(D167,Poles!$S$4:$V$20,4,FALSE),"")</f>
        <v/>
      </c>
      <c r="I167" s="72"/>
      <c r="J167" s="72"/>
      <c r="K167" s="80"/>
      <c r="L167" s="80">
        <v>166</v>
      </c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</row>
    <row r="168" spans="1:26" ht="15.75" customHeight="1">
      <c r="A168" s="80" t="str">
        <f t="array" ref="A168">IFERROR(IF(D168="","",INDEX(Poles!$A:$H,MATCH('Open Poles'!$E168,Poles!$H:$H,0),1)),"")</f>
        <v/>
      </c>
      <c r="B168" s="196" t="str">
        <f t="array" ref="B168">IFERROR(IF(D168="","",INDEX(Poles!$A:$H,MATCH('Open Poles'!$E168,Poles!$H:$H,0),2)),"")</f>
        <v/>
      </c>
      <c r="C168" s="196" t="str">
        <f t="array" ref="C168">IFERROR(IF(D168="","",INDEX(Poles!$A:$H,MATCH('Open Poles'!E168,Poles!$H:$H,0),3)),"")</f>
        <v/>
      </c>
      <c r="D168" s="82" t="str">
        <f>IFERROR(IF(AND(SMALL(Poles!H:H,L168)&gt;1000,SMALL(Poles!H:H,L168)&lt;3000),"nt",IF(SMALL(Poles!H:H,L168)&gt;3000,"",SMALL(Poles!H:H,L168))),"")</f>
        <v/>
      </c>
      <c r="E168" s="292" t="str">
        <f>IF(D168="nt",IFERROR(SMALL(Poles!H:H,L168),""),IF(D168&gt;3000,"",IFERROR(SMALL(Poles!H:H,L168),"")))</f>
        <v/>
      </c>
      <c r="F168" s="202"/>
      <c r="G168" s="200" t="str">
        <f t="shared" si="1"/>
        <v/>
      </c>
      <c r="H168" s="354" t="str">
        <f>IFERROR(VLOOKUP(D168,Poles!$S$4:$V$20,4,FALSE),"")</f>
        <v/>
      </c>
      <c r="I168" s="72"/>
      <c r="J168" s="72"/>
      <c r="K168" s="80"/>
      <c r="L168" s="80">
        <v>167</v>
      </c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</row>
    <row r="169" spans="1:26" ht="15.75" customHeight="1">
      <c r="A169" s="80" t="str">
        <f t="array" ref="A169">IFERROR(IF(D169="","",INDEX(Poles!$A:$H,MATCH('Open Poles'!$E169,Poles!$H:$H,0),1)),"")</f>
        <v/>
      </c>
      <c r="B169" s="196" t="str">
        <f t="array" ref="B169">IFERROR(IF(D169="","",INDEX(Poles!$A:$H,MATCH('Open Poles'!$E169,Poles!$H:$H,0),2)),"")</f>
        <v/>
      </c>
      <c r="C169" s="196" t="str">
        <f t="array" ref="C169">IFERROR(IF(D169="","",INDEX(Poles!$A:$H,MATCH('Open Poles'!E169,Poles!$H:$H,0),3)),"")</f>
        <v/>
      </c>
      <c r="D169" s="82" t="str">
        <f>IFERROR(IF(AND(SMALL(Poles!H:H,L169)&gt;1000,SMALL(Poles!H:H,L169)&lt;3000),"nt",IF(SMALL(Poles!H:H,L169)&gt;3000,"",SMALL(Poles!H:H,L169))),"")</f>
        <v/>
      </c>
      <c r="E169" s="292" t="str">
        <f>IF(D169="nt",IFERROR(SMALL(Poles!H:H,L169),""),IF(D169&gt;3000,"",IFERROR(SMALL(Poles!H:H,L169),"")))</f>
        <v/>
      </c>
      <c r="F169" s="202"/>
      <c r="G169" s="200" t="str">
        <f t="shared" si="1"/>
        <v/>
      </c>
      <c r="H169" s="354" t="str">
        <f>IFERROR(VLOOKUP(D169,Poles!$S$4:$V$20,4,FALSE),"")</f>
        <v/>
      </c>
      <c r="I169" s="72"/>
      <c r="J169" s="72"/>
      <c r="K169" s="80"/>
      <c r="L169" s="80">
        <v>168</v>
      </c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</row>
    <row r="170" spans="1:26" ht="15.75" customHeight="1">
      <c r="A170" s="80" t="str">
        <f t="array" ref="A170">IFERROR(IF(D170="","",INDEX(Poles!$A:$H,MATCH('Open Poles'!$E170,Poles!$H:$H,0),1)),"")</f>
        <v/>
      </c>
      <c r="B170" s="196" t="str">
        <f t="array" ref="B170">IFERROR(IF(D170="","",INDEX(Poles!$A:$H,MATCH('Open Poles'!$E170,Poles!$H:$H,0),2)),"")</f>
        <v/>
      </c>
      <c r="C170" s="196" t="str">
        <f t="array" ref="C170">IFERROR(IF(D170="","",INDEX(Poles!$A:$H,MATCH('Open Poles'!E170,Poles!$H:$H,0),3)),"")</f>
        <v/>
      </c>
      <c r="D170" s="82" t="str">
        <f>IFERROR(IF(AND(SMALL(Poles!H:H,L170)&gt;1000,SMALL(Poles!H:H,L170)&lt;3000),"nt",IF(SMALL(Poles!H:H,L170)&gt;3000,"",SMALL(Poles!H:H,L170))),"")</f>
        <v/>
      </c>
      <c r="E170" s="292" t="str">
        <f>IF(D170="nt",IFERROR(SMALL(Poles!H:H,L170),""),IF(D170&gt;3000,"",IFERROR(SMALL(Poles!H:H,L170),"")))</f>
        <v/>
      </c>
      <c r="F170" s="202"/>
      <c r="G170" s="200" t="str">
        <f t="shared" si="1"/>
        <v/>
      </c>
      <c r="H170" s="354" t="str">
        <f>IFERROR(VLOOKUP(D170,Poles!$S$4:$V$20,4,FALSE),"")</f>
        <v/>
      </c>
      <c r="I170" s="72"/>
      <c r="J170" s="72"/>
      <c r="K170" s="80"/>
      <c r="L170" s="80">
        <v>169</v>
      </c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</row>
    <row r="171" spans="1:26" ht="15.75" customHeight="1">
      <c r="A171" s="80" t="str">
        <f t="array" ref="A171">IFERROR(IF(D171="","",INDEX(Poles!$A:$H,MATCH('Open Poles'!$E171,Poles!$H:$H,0),1)),"")</f>
        <v/>
      </c>
      <c r="B171" s="196" t="str">
        <f t="array" ref="B171">IFERROR(IF(D171="","",INDEX(Poles!$A:$H,MATCH('Open Poles'!$E171,Poles!$H:$H,0),2)),"")</f>
        <v/>
      </c>
      <c r="C171" s="196" t="str">
        <f t="array" ref="C171">IFERROR(IF(D171="","",INDEX(Poles!$A:$H,MATCH('Open Poles'!E171,Poles!$H:$H,0),3)),"")</f>
        <v/>
      </c>
      <c r="D171" s="82" t="str">
        <f>IFERROR(IF(AND(SMALL(Poles!H:H,L171)&gt;1000,SMALL(Poles!H:H,L171)&lt;3000),"nt",IF(SMALL(Poles!H:H,L171)&gt;3000,"",SMALL(Poles!H:H,L171))),"")</f>
        <v/>
      </c>
      <c r="E171" s="292" t="str">
        <f>IF(D171="nt",IFERROR(SMALL(Poles!H:H,L171),""),IF(D171&gt;3000,"",IFERROR(SMALL(Poles!H:H,L171),"")))</f>
        <v/>
      </c>
      <c r="F171" s="202"/>
      <c r="G171" s="200" t="str">
        <f t="shared" si="1"/>
        <v/>
      </c>
      <c r="H171" s="354" t="str">
        <f>IFERROR(VLOOKUP(D171,Poles!$S$4:$V$20,4,FALSE),"")</f>
        <v/>
      </c>
      <c r="I171" s="72"/>
      <c r="J171" s="72"/>
      <c r="K171" s="80"/>
      <c r="L171" s="80">
        <v>170</v>
      </c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</row>
    <row r="172" spans="1:26" ht="15.75" customHeight="1">
      <c r="A172" s="80" t="str">
        <f t="array" ref="A172">IFERROR(IF(D172="","",INDEX(Poles!$A:$H,MATCH('Open Poles'!$E172,Poles!$H:$H,0),1)),"")</f>
        <v/>
      </c>
      <c r="B172" s="196" t="str">
        <f t="array" ref="B172">IFERROR(IF(D172="","",INDEX(Poles!$A:$H,MATCH('Open Poles'!$E172,Poles!$H:$H,0),2)),"")</f>
        <v/>
      </c>
      <c r="C172" s="196" t="str">
        <f t="array" ref="C172">IFERROR(IF(D172="","",INDEX(Poles!$A:$H,MATCH('Open Poles'!E172,Poles!$H:$H,0),3)),"")</f>
        <v/>
      </c>
      <c r="D172" s="82" t="str">
        <f>IFERROR(IF(AND(SMALL(Poles!H:H,L172)&gt;1000,SMALL(Poles!H:H,L172)&lt;3000),"nt",IF(SMALL(Poles!H:H,L172)&gt;3000,"",SMALL(Poles!H:H,L172))),"")</f>
        <v/>
      </c>
      <c r="E172" s="292" t="str">
        <f>IF(D172="nt",IFERROR(SMALL(Poles!H:H,L172),""),IF(D172&gt;3000,"",IFERROR(SMALL(Poles!H:H,L172),"")))</f>
        <v/>
      </c>
      <c r="F172" s="202"/>
      <c r="G172" s="200" t="str">
        <f t="shared" si="1"/>
        <v/>
      </c>
      <c r="H172" s="354" t="str">
        <f>IFERROR(VLOOKUP(D172,Poles!$S$4:$V$20,4,FALSE),"")</f>
        <v/>
      </c>
      <c r="I172" s="72"/>
      <c r="J172" s="72"/>
      <c r="K172" s="80"/>
      <c r="L172" s="80">
        <v>171</v>
      </c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</row>
    <row r="173" spans="1:26" ht="15.75" customHeight="1">
      <c r="A173" s="80" t="str">
        <f t="array" ref="A173">IFERROR(IF(D173="","",INDEX(Poles!$A:$H,MATCH('Open Poles'!$E173,Poles!$H:$H,0),1)),"")</f>
        <v/>
      </c>
      <c r="B173" s="196" t="str">
        <f t="array" ref="B173">IFERROR(IF(D173="","",INDEX(Poles!$A:$H,MATCH('Open Poles'!$E173,Poles!$H:$H,0),2)),"")</f>
        <v/>
      </c>
      <c r="C173" s="196" t="str">
        <f t="array" ref="C173">IFERROR(IF(D173="","",INDEX(Poles!$A:$H,MATCH('Open Poles'!E173,Poles!$H:$H,0),3)),"")</f>
        <v/>
      </c>
      <c r="D173" s="82" t="str">
        <f>IFERROR(IF(AND(SMALL(Poles!H:H,L173)&gt;1000,SMALL(Poles!H:H,L173)&lt;3000),"nt",IF(SMALL(Poles!H:H,L173)&gt;3000,"",SMALL(Poles!H:H,L173))),"")</f>
        <v/>
      </c>
      <c r="E173" s="292" t="str">
        <f>IF(D173="nt",IFERROR(SMALL(Poles!H:H,L173),""),IF(D173&gt;3000,"",IFERROR(SMALL(Poles!H:H,L173),"")))</f>
        <v/>
      </c>
      <c r="F173" s="202"/>
      <c r="G173" s="200" t="str">
        <f t="shared" si="1"/>
        <v/>
      </c>
      <c r="H173" s="354" t="str">
        <f>IFERROR(VLOOKUP(D173,Poles!$S$4:$V$20,4,FALSE),"")</f>
        <v/>
      </c>
      <c r="I173" s="72"/>
      <c r="J173" s="72"/>
      <c r="K173" s="80"/>
      <c r="L173" s="80">
        <v>172</v>
      </c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</row>
    <row r="174" spans="1:26" ht="15.75" customHeight="1">
      <c r="A174" s="80" t="str">
        <f t="array" ref="A174">IFERROR(IF(D174="","",INDEX(Poles!$A:$H,MATCH('Open Poles'!$E174,Poles!$H:$H,0),1)),"")</f>
        <v/>
      </c>
      <c r="B174" s="196" t="str">
        <f t="array" ref="B174">IFERROR(IF(D174="","",INDEX(Poles!$A:$H,MATCH('Open Poles'!$E174,Poles!$H:$H,0),2)),"")</f>
        <v/>
      </c>
      <c r="C174" s="196" t="str">
        <f t="array" ref="C174">IFERROR(IF(D174="","",INDEX(Poles!$A:$H,MATCH('Open Poles'!E174,Poles!$H:$H,0),3)),"")</f>
        <v/>
      </c>
      <c r="D174" s="82" t="str">
        <f>IFERROR(IF(AND(SMALL(Poles!H:H,L174)&gt;1000,SMALL(Poles!H:H,L174)&lt;3000),"nt",IF(SMALL(Poles!H:H,L174)&gt;3000,"",SMALL(Poles!H:H,L174))),"")</f>
        <v/>
      </c>
      <c r="E174" s="292" t="str">
        <f>IF(D174="nt",IFERROR(SMALL(Poles!H:H,L174),""),IF(D174&gt;3000,"",IFERROR(SMALL(Poles!H:H,L174),"")))</f>
        <v/>
      </c>
      <c r="F174" s="202"/>
      <c r="G174" s="200" t="str">
        <f t="shared" si="1"/>
        <v/>
      </c>
      <c r="H174" s="354" t="str">
        <f>IFERROR(VLOOKUP(D174,Poles!$S$4:$V$20,4,FALSE),"")</f>
        <v/>
      </c>
      <c r="I174" s="72"/>
      <c r="J174" s="72"/>
      <c r="K174" s="80"/>
      <c r="L174" s="80">
        <v>173</v>
      </c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</row>
    <row r="175" spans="1:26" ht="15.75" customHeight="1">
      <c r="A175" s="80" t="str">
        <f t="array" ref="A175">IFERROR(IF(D175="","",INDEX(Poles!$A:$H,MATCH('Open Poles'!$E175,Poles!$H:$H,0),1)),"")</f>
        <v/>
      </c>
      <c r="B175" s="196" t="str">
        <f t="array" ref="B175">IFERROR(IF(D175="","",INDEX(Poles!$A:$H,MATCH('Open Poles'!$E175,Poles!$H:$H,0),2)),"")</f>
        <v/>
      </c>
      <c r="C175" s="196" t="str">
        <f t="array" ref="C175">IFERROR(IF(D175="","",INDEX(Poles!$A:$H,MATCH('Open Poles'!E175,Poles!$H:$H,0),3)),"")</f>
        <v/>
      </c>
      <c r="D175" s="82" t="str">
        <f>IFERROR(IF(AND(SMALL(Poles!H:H,L175)&gt;1000,SMALL(Poles!H:H,L175)&lt;3000),"nt",IF(SMALL(Poles!H:H,L175)&gt;3000,"",SMALL(Poles!H:H,L175))),"")</f>
        <v/>
      </c>
      <c r="E175" s="292" t="str">
        <f>IF(D175="nt",IFERROR(SMALL(Poles!H:H,L175),""),IF(D175&gt;3000,"",IFERROR(SMALL(Poles!H:H,L175),"")))</f>
        <v/>
      </c>
      <c r="F175" s="202"/>
      <c r="G175" s="200" t="str">
        <f t="shared" si="1"/>
        <v/>
      </c>
      <c r="H175" s="354" t="str">
        <f>IFERROR(VLOOKUP(D175,Poles!$S$4:$V$20,4,FALSE),"")</f>
        <v/>
      </c>
      <c r="I175" s="72"/>
      <c r="J175" s="72"/>
      <c r="K175" s="80"/>
      <c r="L175" s="80">
        <v>174</v>
      </c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</row>
    <row r="176" spans="1:26" ht="15.75" customHeight="1">
      <c r="A176" s="80" t="str">
        <f t="array" ref="A176">IFERROR(IF(D176="","",INDEX(Poles!$A:$H,MATCH('Open Poles'!$E176,Poles!$H:$H,0),1)),"")</f>
        <v/>
      </c>
      <c r="B176" s="196" t="str">
        <f t="array" ref="B176">IFERROR(IF(D176="","",INDEX(Poles!$A:$H,MATCH('Open Poles'!$E176,Poles!$H:$H,0),2)),"")</f>
        <v/>
      </c>
      <c r="C176" s="196" t="str">
        <f t="array" ref="C176">IFERROR(IF(D176="","",INDEX(Poles!$A:$H,MATCH('Open Poles'!E176,Poles!$H:$H,0),3)),"")</f>
        <v/>
      </c>
      <c r="D176" s="82" t="str">
        <f>IFERROR(IF(AND(SMALL(Poles!H:H,L176)&gt;1000,SMALL(Poles!H:H,L176)&lt;3000),"nt",IF(SMALL(Poles!H:H,L176)&gt;3000,"",SMALL(Poles!H:H,L176))),"")</f>
        <v/>
      </c>
      <c r="E176" s="292" t="str">
        <f>IF(D176="nt",IFERROR(SMALL(Poles!H:H,L176),""),IF(D176&gt;3000,"",IFERROR(SMALL(Poles!H:H,L176),"")))</f>
        <v/>
      </c>
      <c r="F176" s="202"/>
      <c r="G176" s="200" t="str">
        <f t="shared" si="1"/>
        <v/>
      </c>
      <c r="H176" s="354" t="str">
        <f>IFERROR(VLOOKUP(D176,Poles!$S$4:$V$20,4,FALSE),"")</f>
        <v/>
      </c>
      <c r="I176" s="72"/>
      <c r="J176" s="72"/>
      <c r="K176" s="80"/>
      <c r="L176" s="80">
        <v>175</v>
      </c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</row>
    <row r="177" spans="1:26" ht="15.75" customHeight="1">
      <c r="A177" s="80" t="str">
        <f t="array" ref="A177">IFERROR(IF(D177="","",INDEX(Poles!$A:$H,MATCH('Open Poles'!$E177,Poles!$H:$H,0),1)),"")</f>
        <v/>
      </c>
      <c r="B177" s="196" t="str">
        <f t="array" ref="B177">IFERROR(IF(D177="","",INDEX(Poles!$A:$H,MATCH('Open Poles'!$E177,Poles!$H:$H,0),2)),"")</f>
        <v/>
      </c>
      <c r="C177" s="196" t="str">
        <f t="array" ref="C177">IFERROR(IF(D177="","",INDEX(Poles!$A:$H,MATCH('Open Poles'!E177,Poles!$H:$H,0),3)),"")</f>
        <v/>
      </c>
      <c r="D177" s="82" t="str">
        <f>IFERROR(IF(AND(SMALL(Poles!H:H,L177)&gt;1000,SMALL(Poles!H:H,L177)&lt;3000),"nt",IF(SMALL(Poles!H:H,L177)&gt;3000,"",SMALL(Poles!H:H,L177))),"")</f>
        <v/>
      </c>
      <c r="E177" s="292" t="str">
        <f>IF(D177="nt",IFERROR(SMALL(Poles!H:H,L177),""),IF(D177&gt;3000,"",IFERROR(SMALL(Poles!H:H,L177),"")))</f>
        <v/>
      </c>
      <c r="F177" s="202"/>
      <c r="G177" s="200" t="str">
        <f t="shared" si="1"/>
        <v/>
      </c>
      <c r="H177" s="354" t="str">
        <f>IFERROR(VLOOKUP(D177,Poles!$S$4:$V$20,4,FALSE),"")</f>
        <v/>
      </c>
      <c r="I177" s="72"/>
      <c r="J177" s="72"/>
      <c r="K177" s="80"/>
      <c r="L177" s="80">
        <v>176</v>
      </c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 spans="1:26" ht="15.75" customHeight="1">
      <c r="A178" s="80" t="str">
        <f t="array" ref="A178">IFERROR(IF(D178="","",INDEX(Poles!$A:$H,MATCH('Open Poles'!$E178,Poles!$H:$H,0),1)),"")</f>
        <v/>
      </c>
      <c r="B178" s="196" t="str">
        <f t="array" ref="B178">IFERROR(IF(D178="","",INDEX(Poles!$A:$H,MATCH('Open Poles'!$E178,Poles!$H:$H,0),2)),"")</f>
        <v/>
      </c>
      <c r="C178" s="196" t="str">
        <f t="array" ref="C178">IFERROR(IF(D178="","",INDEX(Poles!$A:$H,MATCH('Open Poles'!E178,Poles!$H:$H,0),3)),"")</f>
        <v/>
      </c>
      <c r="D178" s="82" t="str">
        <f>IFERROR(IF(AND(SMALL(Poles!H:H,L178)&gt;1000,SMALL(Poles!H:H,L178)&lt;3000),"nt",IF(SMALL(Poles!H:H,L178)&gt;3000,"",SMALL(Poles!H:H,L178))),"")</f>
        <v/>
      </c>
      <c r="E178" s="292" t="str">
        <f>IF(D178="nt",IFERROR(SMALL(Poles!H:H,L178),""),IF(D178&gt;3000,"",IFERROR(SMALL(Poles!H:H,L178),"")))</f>
        <v/>
      </c>
      <c r="F178" s="202"/>
      <c r="G178" s="200" t="str">
        <f t="shared" si="1"/>
        <v/>
      </c>
      <c r="H178" s="354" t="str">
        <f>IFERROR(VLOOKUP(D178,Poles!$S$4:$V$20,4,FALSE),"")</f>
        <v/>
      </c>
      <c r="I178" s="72"/>
      <c r="J178" s="72"/>
      <c r="K178" s="80"/>
      <c r="L178" s="80">
        <v>177</v>
      </c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</row>
    <row r="179" spans="1:26" ht="15.75" customHeight="1">
      <c r="A179" s="80" t="str">
        <f t="array" ref="A179">IFERROR(IF(D179="","",INDEX(Poles!$A:$H,MATCH('Open Poles'!$E179,Poles!$H:$H,0),1)),"")</f>
        <v/>
      </c>
      <c r="B179" s="196" t="str">
        <f t="array" ref="B179">IFERROR(IF(D179="","",INDEX(Poles!$A:$H,MATCH('Open Poles'!$E179,Poles!$H:$H,0),2)),"")</f>
        <v/>
      </c>
      <c r="C179" s="196" t="str">
        <f t="array" ref="C179">IFERROR(IF(D179="","",INDEX(Poles!$A:$H,MATCH('Open Poles'!E179,Poles!$H:$H,0),3)),"")</f>
        <v/>
      </c>
      <c r="D179" s="82" t="str">
        <f>IFERROR(IF(AND(SMALL(Poles!H:H,L179)&gt;1000,SMALL(Poles!H:H,L179)&lt;3000),"nt",IF(SMALL(Poles!H:H,L179)&gt;3000,"",SMALL(Poles!H:H,L179))),"")</f>
        <v/>
      </c>
      <c r="E179" s="292" t="str">
        <f>IF(D179="nt",IFERROR(SMALL(Poles!H:H,L179),""),IF(D179&gt;3000,"",IFERROR(SMALL(Poles!H:H,L179),"")))</f>
        <v/>
      </c>
      <c r="F179" s="202"/>
      <c r="G179" s="200" t="str">
        <f t="shared" si="1"/>
        <v/>
      </c>
      <c r="H179" s="354" t="str">
        <f>IFERROR(VLOOKUP(D179,Poles!$S$4:$V$20,4,FALSE),"")</f>
        <v/>
      </c>
      <c r="I179" s="72"/>
      <c r="J179" s="72"/>
      <c r="K179" s="80"/>
      <c r="L179" s="80">
        <v>178</v>
      </c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 spans="1:26" ht="15.75" customHeight="1">
      <c r="A180" s="80" t="str">
        <f t="array" ref="A180">IFERROR(IF(D180="","",INDEX(Poles!$A:$H,MATCH('Open Poles'!$E180,Poles!$H:$H,0),1)),"")</f>
        <v/>
      </c>
      <c r="B180" s="196" t="str">
        <f t="array" ref="B180">IFERROR(IF(D180="","",INDEX(Poles!$A:$H,MATCH('Open Poles'!$E180,Poles!$H:$H,0),2)),"")</f>
        <v/>
      </c>
      <c r="C180" s="196" t="str">
        <f t="array" ref="C180">IFERROR(IF(D180="","",INDEX(Poles!$A:$H,MATCH('Open Poles'!E180,Poles!$H:$H,0),3)),"")</f>
        <v/>
      </c>
      <c r="D180" s="82" t="str">
        <f>IFERROR(IF(AND(SMALL(Poles!H:H,L180)&gt;1000,SMALL(Poles!H:H,L180)&lt;3000),"nt",IF(SMALL(Poles!H:H,L180)&gt;3000,"",SMALL(Poles!H:H,L180))),"")</f>
        <v/>
      </c>
      <c r="E180" s="292" t="str">
        <f>IF(D180="nt",IFERROR(SMALL(Poles!H:H,L180),""),IF(D180&gt;3000,"",IFERROR(SMALL(Poles!H:H,L180),"")))</f>
        <v/>
      </c>
      <c r="F180" s="202"/>
      <c r="G180" s="200" t="str">
        <f t="shared" si="1"/>
        <v/>
      </c>
      <c r="H180" s="354" t="str">
        <f>IFERROR(VLOOKUP(D180,Poles!$S$4:$V$20,4,FALSE),"")</f>
        <v/>
      </c>
      <c r="I180" s="72"/>
      <c r="J180" s="72"/>
      <c r="K180" s="80"/>
      <c r="L180" s="80">
        <v>179</v>
      </c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 spans="1:26" ht="15.75" customHeight="1">
      <c r="A181" s="80" t="str">
        <f t="array" ref="A181">IFERROR(IF(D181="","",INDEX(Poles!$A:$H,MATCH('Open Poles'!$E181,Poles!$H:$H,0),1)),"")</f>
        <v/>
      </c>
      <c r="B181" s="196" t="str">
        <f t="array" ref="B181">IFERROR(IF(D181="","",INDEX(Poles!$A:$H,MATCH('Open Poles'!$E181,Poles!$H:$H,0),2)),"")</f>
        <v/>
      </c>
      <c r="C181" s="196" t="str">
        <f t="array" ref="C181">IFERROR(IF(D181="","",INDEX(Poles!$A:$H,MATCH('Open Poles'!E181,Poles!$H:$H,0),3)),"")</f>
        <v/>
      </c>
      <c r="D181" s="82" t="str">
        <f>IFERROR(IF(AND(SMALL(Poles!H:H,L181)&gt;1000,SMALL(Poles!H:H,L181)&lt;3000),"nt",IF(SMALL(Poles!H:H,L181)&gt;3000,"",SMALL(Poles!H:H,L181))),"")</f>
        <v/>
      </c>
      <c r="E181" s="292" t="str">
        <f>IF(D181="nt",IFERROR(SMALL(Poles!H:H,L181),""),IF(D181&gt;3000,"",IFERROR(SMALL(Poles!H:H,L181),"")))</f>
        <v/>
      </c>
      <c r="F181" s="202"/>
      <c r="G181" s="200" t="str">
        <f t="shared" si="1"/>
        <v/>
      </c>
      <c r="H181" s="354" t="str">
        <f>IFERROR(VLOOKUP(D181,Poles!$S$4:$V$20,4,FALSE),"")</f>
        <v/>
      </c>
      <c r="I181" s="72"/>
      <c r="J181" s="72"/>
      <c r="K181" s="80"/>
      <c r="L181" s="80">
        <v>180</v>
      </c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 spans="1:26" ht="15.75" customHeight="1">
      <c r="A182" s="80" t="str">
        <f t="array" ref="A182">IFERROR(IF(D182="","",INDEX(Poles!$A:$H,MATCH('Open Poles'!$E182,Poles!$H:$H,0),1)),"")</f>
        <v/>
      </c>
      <c r="B182" s="196" t="str">
        <f t="array" ref="B182">IFERROR(IF(D182="","",INDEX(Poles!$A:$H,MATCH('Open Poles'!$E182,Poles!$H:$H,0),2)),"")</f>
        <v/>
      </c>
      <c r="C182" s="196" t="str">
        <f t="array" ref="C182">IFERROR(IF(D182="","",INDEX(Poles!$A:$H,MATCH('Open Poles'!E182,Poles!$H:$H,0),3)),"")</f>
        <v/>
      </c>
      <c r="D182" s="82" t="str">
        <f>IFERROR(IF(AND(SMALL(Poles!H:H,L182)&gt;1000,SMALL(Poles!H:H,L182)&lt;3000),"nt",IF(SMALL(Poles!H:H,L182)&gt;3000,"",SMALL(Poles!H:H,L182))),"")</f>
        <v/>
      </c>
      <c r="E182" s="292" t="str">
        <f>IF(D182="nt",IFERROR(SMALL(Poles!H:H,L182),""),IF(D182&gt;3000,"",IFERROR(SMALL(Poles!H:H,L182),"")))</f>
        <v/>
      </c>
      <c r="F182" s="202"/>
      <c r="G182" s="200" t="str">
        <f t="shared" si="1"/>
        <v/>
      </c>
      <c r="H182" s="354" t="str">
        <f>IFERROR(VLOOKUP(D182,Poles!$S$4:$V$20,4,FALSE),"")</f>
        <v/>
      </c>
      <c r="I182" s="72"/>
      <c r="J182" s="72"/>
      <c r="K182" s="80"/>
      <c r="L182" s="80">
        <v>181</v>
      </c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 spans="1:26" ht="15.75" customHeight="1">
      <c r="A183" s="80" t="str">
        <f t="array" ref="A183">IFERROR(IF(D183="","",INDEX(Poles!$A:$H,MATCH('Open Poles'!$E183,Poles!$H:$H,0),1)),"")</f>
        <v/>
      </c>
      <c r="B183" s="196" t="str">
        <f t="array" ref="B183">IFERROR(IF(D183="","",INDEX(Poles!$A:$H,MATCH('Open Poles'!$E183,Poles!$H:$H,0),2)),"")</f>
        <v/>
      </c>
      <c r="C183" s="196" t="str">
        <f t="array" ref="C183">IFERROR(IF(D183="","",INDEX(Poles!$A:$H,MATCH('Open Poles'!E183,Poles!$H:$H,0),3)),"")</f>
        <v/>
      </c>
      <c r="D183" s="82" t="str">
        <f>IFERROR(IF(AND(SMALL(Poles!H:H,L183)&gt;1000,SMALL(Poles!H:H,L183)&lt;3000),"nt",IF(SMALL(Poles!H:H,L183)&gt;3000,"",SMALL(Poles!H:H,L183))),"")</f>
        <v/>
      </c>
      <c r="E183" s="292" t="str">
        <f>IF(D183="nt",IFERROR(SMALL(Poles!H:H,L183),""),IF(D183&gt;3000,"",IFERROR(SMALL(Poles!H:H,L183),"")))</f>
        <v/>
      </c>
      <c r="F183" s="202"/>
      <c r="G183" s="200" t="str">
        <f t="shared" si="1"/>
        <v/>
      </c>
      <c r="H183" s="354" t="str">
        <f>IFERROR(VLOOKUP(D183,Poles!$S$4:$V$20,4,FALSE),"")</f>
        <v/>
      </c>
      <c r="I183" s="72"/>
      <c r="J183" s="72"/>
      <c r="K183" s="80"/>
      <c r="L183" s="80">
        <v>182</v>
      </c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 spans="1:26" ht="15.75" customHeight="1">
      <c r="A184" s="80" t="str">
        <f t="array" ref="A184">IFERROR(IF(D184="","",INDEX(Poles!$A:$H,MATCH('Open Poles'!$E184,Poles!$H:$H,0),1)),"")</f>
        <v/>
      </c>
      <c r="B184" s="196" t="str">
        <f t="array" ref="B184">IFERROR(IF(D184="","",INDEX(Poles!$A:$H,MATCH('Open Poles'!$E184,Poles!$H:$H,0),2)),"")</f>
        <v/>
      </c>
      <c r="C184" s="196" t="str">
        <f t="array" ref="C184">IFERROR(IF(D184="","",INDEX(Poles!$A:$H,MATCH('Open Poles'!E184,Poles!$H:$H,0),3)),"")</f>
        <v/>
      </c>
      <c r="D184" s="82" t="str">
        <f>IFERROR(IF(AND(SMALL(Poles!H:H,L184)&gt;1000,SMALL(Poles!H:H,L184)&lt;3000),"nt",IF(SMALL(Poles!H:H,L184)&gt;3000,"",SMALL(Poles!H:H,L184))),"")</f>
        <v/>
      </c>
      <c r="E184" s="292" t="str">
        <f>IF(D184="nt",IFERROR(SMALL(Poles!H:H,L184),""),IF(D184&gt;3000,"",IFERROR(SMALL(Poles!H:H,L184),"")))</f>
        <v/>
      </c>
      <c r="F184" s="202"/>
      <c r="G184" s="200" t="str">
        <f t="shared" si="1"/>
        <v/>
      </c>
      <c r="H184" s="354" t="str">
        <f>IFERROR(VLOOKUP(D184,Poles!$S$4:$V$20,4,FALSE),"")</f>
        <v/>
      </c>
      <c r="I184" s="72"/>
      <c r="J184" s="72"/>
      <c r="K184" s="80"/>
      <c r="L184" s="80">
        <v>183</v>
      </c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 spans="1:26" ht="15.75" customHeight="1">
      <c r="A185" s="80" t="str">
        <f t="array" ref="A185">IFERROR(IF(D185="","",INDEX(Poles!$A:$H,MATCH('Open Poles'!$E185,Poles!$H:$H,0),1)),"")</f>
        <v/>
      </c>
      <c r="B185" s="196" t="str">
        <f t="array" ref="B185">IFERROR(IF(D185="","",INDEX(Poles!$A:$H,MATCH('Open Poles'!$E185,Poles!$H:$H,0),2)),"")</f>
        <v/>
      </c>
      <c r="C185" s="196" t="str">
        <f t="array" ref="C185">IFERROR(IF(D185="","",INDEX(Poles!$A:$H,MATCH('Open Poles'!E185,Poles!$H:$H,0),3)),"")</f>
        <v/>
      </c>
      <c r="D185" s="82" t="str">
        <f>IFERROR(IF(AND(SMALL(Poles!H:H,L185)&gt;1000,SMALL(Poles!H:H,L185)&lt;3000),"nt",IF(SMALL(Poles!H:H,L185)&gt;3000,"",SMALL(Poles!H:H,L185))),"")</f>
        <v/>
      </c>
      <c r="E185" s="292" t="str">
        <f>IF(D185="nt",IFERROR(SMALL(Poles!H:H,L185),""),IF(D185&gt;3000,"",IFERROR(SMALL(Poles!H:H,L185),"")))</f>
        <v/>
      </c>
      <c r="F185" s="202"/>
      <c r="G185" s="200" t="str">
        <f t="shared" si="1"/>
        <v/>
      </c>
      <c r="H185" s="354" t="str">
        <f>IFERROR(VLOOKUP(D185,Poles!$S$4:$V$20,4,FALSE),"")</f>
        <v/>
      </c>
      <c r="I185" s="72"/>
      <c r="J185" s="72"/>
      <c r="K185" s="80"/>
      <c r="L185" s="80">
        <v>184</v>
      </c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</row>
    <row r="186" spans="1:26" ht="15.75" customHeight="1">
      <c r="A186" s="80" t="str">
        <f t="array" ref="A186">IFERROR(IF(D186="","",INDEX(Poles!$A:$H,MATCH('Open Poles'!$E186,Poles!$H:$H,0),1)),"")</f>
        <v/>
      </c>
      <c r="B186" s="196" t="str">
        <f t="array" ref="B186">IFERROR(IF(D186="","",INDEX(Poles!$A:$H,MATCH('Open Poles'!$E186,Poles!$H:$H,0),2)),"")</f>
        <v/>
      </c>
      <c r="C186" s="196" t="str">
        <f t="array" ref="C186">IFERROR(IF(D186="","",INDEX(Poles!$A:$H,MATCH('Open Poles'!E186,Poles!$H:$H,0),3)),"")</f>
        <v/>
      </c>
      <c r="D186" s="82" t="str">
        <f>IFERROR(IF(AND(SMALL(Poles!H:H,L186)&gt;1000,SMALL(Poles!H:H,L186)&lt;3000),"nt",IF(SMALL(Poles!H:H,L186)&gt;3000,"",SMALL(Poles!H:H,L186))),"")</f>
        <v/>
      </c>
      <c r="E186" s="292" t="str">
        <f>IF(D186="nt",IFERROR(SMALL(Poles!H:H,L186),""),IF(D186&gt;3000,"",IFERROR(SMALL(Poles!H:H,L186),"")))</f>
        <v/>
      </c>
      <c r="F186" s="202"/>
      <c r="G186" s="200" t="str">
        <f t="shared" si="1"/>
        <v/>
      </c>
      <c r="H186" s="354" t="str">
        <f>IFERROR(VLOOKUP(D186,Poles!$S$4:$V$20,4,FALSE),"")</f>
        <v/>
      </c>
      <c r="I186" s="72"/>
      <c r="J186" s="72"/>
      <c r="K186" s="80"/>
      <c r="L186" s="80">
        <v>185</v>
      </c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</row>
    <row r="187" spans="1:26" ht="15.75" customHeight="1">
      <c r="A187" s="80" t="str">
        <f t="array" ref="A187">IFERROR(IF(D187="","",INDEX(Poles!$A:$H,MATCH('Open Poles'!$E187,Poles!$H:$H,0),1)),"")</f>
        <v/>
      </c>
      <c r="B187" s="196" t="str">
        <f t="array" ref="B187">IFERROR(IF(D187="","",INDEX(Poles!$A:$H,MATCH('Open Poles'!$E187,Poles!$H:$H,0),2)),"")</f>
        <v/>
      </c>
      <c r="C187" s="196" t="str">
        <f t="array" ref="C187">IFERROR(IF(D187="","",INDEX(Poles!$A:$H,MATCH('Open Poles'!E187,Poles!$H:$H,0),3)),"")</f>
        <v/>
      </c>
      <c r="D187" s="82" t="str">
        <f>IFERROR(IF(AND(SMALL(Poles!H:H,L187)&gt;1000,SMALL(Poles!H:H,L187)&lt;3000),"nt",IF(SMALL(Poles!H:H,L187)&gt;3000,"",SMALL(Poles!H:H,L187))),"")</f>
        <v/>
      </c>
      <c r="E187" s="292" t="str">
        <f>IF(D187="nt",IFERROR(SMALL(Poles!H:H,L187),""),IF(D187&gt;3000,"",IFERROR(SMALL(Poles!H:H,L187),"")))</f>
        <v/>
      </c>
      <c r="F187" s="202"/>
      <c r="G187" s="200" t="str">
        <f t="shared" si="1"/>
        <v/>
      </c>
      <c r="H187" s="354" t="str">
        <f>IFERROR(VLOOKUP(D187,Poles!$S$4:$V$20,4,FALSE),"")</f>
        <v/>
      </c>
      <c r="I187" s="72"/>
      <c r="J187" s="72"/>
      <c r="K187" s="80"/>
      <c r="L187" s="80">
        <v>186</v>
      </c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</row>
    <row r="188" spans="1:26" ht="15.75" customHeight="1">
      <c r="A188" s="80" t="str">
        <f t="array" ref="A188">IFERROR(IF(D188="","",INDEX(Poles!$A:$H,MATCH('Open Poles'!$E188,Poles!$H:$H,0),1)),"")</f>
        <v/>
      </c>
      <c r="B188" s="196" t="str">
        <f t="array" ref="B188">IFERROR(IF(D188="","",INDEX(Poles!$A:$H,MATCH('Open Poles'!$E188,Poles!$H:$H,0),2)),"")</f>
        <v/>
      </c>
      <c r="C188" s="196" t="str">
        <f t="array" ref="C188">IFERROR(IF(D188="","",INDEX(Poles!$A:$H,MATCH('Open Poles'!E188,Poles!$H:$H,0),3)),"")</f>
        <v/>
      </c>
      <c r="D188" s="82" t="str">
        <f>IFERROR(IF(AND(SMALL(Poles!H:H,L188)&gt;1000,SMALL(Poles!H:H,L188)&lt;3000),"nt",IF(SMALL(Poles!H:H,L188)&gt;3000,"",SMALL(Poles!H:H,L188))),"")</f>
        <v/>
      </c>
      <c r="E188" s="292" t="str">
        <f>IF(D188="nt",IFERROR(SMALL(Poles!H:H,L188),""),IF(D188&gt;3000,"",IFERROR(SMALL(Poles!H:H,L188),"")))</f>
        <v/>
      </c>
      <c r="F188" s="202"/>
      <c r="G188" s="200" t="str">
        <f t="shared" si="1"/>
        <v/>
      </c>
      <c r="H188" s="354" t="str">
        <f>IFERROR(VLOOKUP(D188,Poles!$S$4:$V$20,4,FALSE),"")</f>
        <v/>
      </c>
      <c r="I188" s="72"/>
      <c r="J188" s="72"/>
      <c r="K188" s="80"/>
      <c r="L188" s="80">
        <v>187</v>
      </c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</row>
    <row r="189" spans="1:26" ht="15.75" customHeight="1">
      <c r="A189" s="80" t="str">
        <f t="array" ref="A189">IFERROR(IF(D189="","",INDEX(Poles!$A:$H,MATCH('Open Poles'!$E189,Poles!$H:$H,0),1)),"")</f>
        <v/>
      </c>
      <c r="B189" s="196" t="str">
        <f t="array" ref="B189">IFERROR(IF(D189="","",INDEX(Poles!$A:$H,MATCH('Open Poles'!$E189,Poles!$H:$H,0),2)),"")</f>
        <v/>
      </c>
      <c r="C189" s="196" t="str">
        <f t="array" ref="C189">IFERROR(IF(D189="","",INDEX(Poles!$A:$H,MATCH('Open Poles'!E189,Poles!$H:$H,0),3)),"")</f>
        <v/>
      </c>
      <c r="D189" s="82" t="str">
        <f>IFERROR(IF(AND(SMALL(Poles!H:H,L189)&gt;1000,SMALL(Poles!H:H,L189)&lt;3000),"nt",IF(SMALL(Poles!H:H,L189)&gt;3000,"",SMALL(Poles!H:H,L189))),"")</f>
        <v/>
      </c>
      <c r="E189" s="292" t="str">
        <f>IF(D189="nt",IFERROR(SMALL(Poles!H:H,L189),""),IF(D189&gt;3000,"",IFERROR(SMALL(Poles!H:H,L189),"")))</f>
        <v/>
      </c>
      <c r="F189" s="202"/>
      <c r="G189" s="200" t="str">
        <f t="shared" si="1"/>
        <v/>
      </c>
      <c r="H189" s="354" t="str">
        <f>IFERROR(VLOOKUP(D189,Poles!$S$4:$V$20,4,FALSE),"")</f>
        <v/>
      </c>
      <c r="I189" s="72"/>
      <c r="J189" s="72"/>
      <c r="K189" s="80"/>
      <c r="L189" s="80">
        <v>188</v>
      </c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</row>
    <row r="190" spans="1:26" ht="15.75" customHeight="1">
      <c r="A190" s="80" t="str">
        <f t="array" ref="A190">IFERROR(IF(D190="","",INDEX(Poles!$A:$H,MATCH('Open Poles'!$E190,Poles!$H:$H,0),1)),"")</f>
        <v/>
      </c>
      <c r="B190" s="196" t="str">
        <f t="array" ref="B190">IFERROR(IF(D190="","",INDEX(Poles!$A:$H,MATCH('Open Poles'!$E190,Poles!$H:$H,0),2)),"")</f>
        <v/>
      </c>
      <c r="C190" s="196" t="str">
        <f t="array" ref="C190">IFERROR(IF(D190="","",INDEX(Poles!$A:$H,MATCH('Open Poles'!E190,Poles!$H:$H,0),3)),"")</f>
        <v/>
      </c>
      <c r="D190" s="82" t="str">
        <f>IFERROR(IF(AND(SMALL(Poles!H:H,L190)&gt;1000,SMALL(Poles!H:H,L190)&lt;3000),"nt",IF(SMALL(Poles!H:H,L190)&gt;3000,"",SMALL(Poles!H:H,L190))),"")</f>
        <v/>
      </c>
      <c r="E190" s="292" t="str">
        <f>IF(D190="nt",IFERROR(SMALL(Poles!H:H,L190),""),IF(D190&gt;3000,"",IFERROR(SMALL(Poles!H:H,L190),"")))</f>
        <v/>
      </c>
      <c r="F190" s="202"/>
      <c r="G190" s="200" t="str">
        <f t="shared" si="1"/>
        <v/>
      </c>
      <c r="H190" s="354" t="str">
        <f>IFERROR(VLOOKUP(D190,Poles!$S$4:$V$20,4,FALSE),"")</f>
        <v/>
      </c>
      <c r="I190" s="72"/>
      <c r="J190" s="72"/>
      <c r="K190" s="80"/>
      <c r="L190" s="80">
        <v>189</v>
      </c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</row>
    <row r="191" spans="1:26" ht="15.75" customHeight="1">
      <c r="A191" s="80" t="str">
        <f t="array" ref="A191">IFERROR(IF(D191="","",INDEX(Poles!$A:$H,MATCH('Open Poles'!$E191,Poles!$H:$H,0),1)),"")</f>
        <v/>
      </c>
      <c r="B191" s="196" t="str">
        <f t="array" ref="B191">IFERROR(IF(D191="","",INDEX(Poles!$A:$H,MATCH('Open Poles'!$E191,Poles!$H:$H,0),2)),"")</f>
        <v/>
      </c>
      <c r="C191" s="196" t="str">
        <f t="array" ref="C191">IFERROR(IF(D191="","",INDEX(Poles!$A:$H,MATCH('Open Poles'!E191,Poles!$H:$H,0),3)),"")</f>
        <v/>
      </c>
      <c r="D191" s="82" t="str">
        <f>IFERROR(IF(AND(SMALL(Poles!H:H,L191)&gt;1000,SMALL(Poles!H:H,L191)&lt;3000),"nt",IF(SMALL(Poles!H:H,L191)&gt;3000,"",SMALL(Poles!H:H,L191))),"")</f>
        <v/>
      </c>
      <c r="E191" s="292" t="str">
        <f>IF(D191="nt",IFERROR(SMALL(Poles!H:H,L191),""),IF(D191&gt;3000,"",IFERROR(SMALL(Poles!H:H,L191),"")))</f>
        <v/>
      </c>
      <c r="F191" s="202"/>
      <c r="G191" s="200" t="str">
        <f t="shared" si="1"/>
        <v/>
      </c>
      <c r="H191" s="354" t="str">
        <f>IFERROR(VLOOKUP(D191,Poles!$S$4:$V$20,4,FALSE),"")</f>
        <v/>
      </c>
      <c r="I191" s="72"/>
      <c r="J191" s="72"/>
      <c r="K191" s="80"/>
      <c r="L191" s="80">
        <v>190</v>
      </c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</row>
    <row r="192" spans="1:26" ht="15.75" customHeight="1">
      <c r="A192" s="80" t="str">
        <f t="array" ref="A192">IFERROR(IF(D192="","",INDEX(Poles!$A:$H,MATCH('Open Poles'!$E192,Poles!$H:$H,0),1)),"")</f>
        <v/>
      </c>
      <c r="B192" s="196" t="str">
        <f t="array" ref="B192">IFERROR(IF(D192="","",INDEX(Poles!$A:$H,MATCH('Open Poles'!$E192,Poles!$H:$H,0),2)),"")</f>
        <v/>
      </c>
      <c r="C192" s="196" t="str">
        <f t="array" ref="C192">IFERROR(IF(D192="","",INDEX(Poles!$A:$H,MATCH('Open Poles'!E192,Poles!$H:$H,0),3)),"")</f>
        <v/>
      </c>
      <c r="D192" s="82" t="str">
        <f>IFERROR(IF(AND(SMALL(Poles!H:H,L192)&gt;1000,SMALL(Poles!H:H,L192)&lt;3000),"nt",IF(SMALL(Poles!H:H,L192)&gt;3000,"",SMALL(Poles!H:H,L192))),"")</f>
        <v/>
      </c>
      <c r="E192" s="292" t="str">
        <f>IF(D192="nt",IFERROR(SMALL(Poles!H:H,L192),""),IF(D192&gt;3000,"",IFERROR(SMALL(Poles!H:H,L192),"")))</f>
        <v/>
      </c>
      <c r="F192" s="202"/>
      <c r="G192" s="200" t="str">
        <f t="shared" si="1"/>
        <v/>
      </c>
      <c r="H192" s="354" t="str">
        <f>IFERROR(VLOOKUP(D192,Poles!$S$4:$V$20,4,FALSE),"")</f>
        <v/>
      </c>
      <c r="I192" s="72"/>
      <c r="J192" s="72"/>
      <c r="K192" s="80"/>
      <c r="L192" s="80">
        <v>191</v>
      </c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</row>
    <row r="193" spans="1:26" ht="15.75" customHeight="1">
      <c r="A193" s="80" t="str">
        <f t="array" ref="A193">IFERROR(IF(D193="","",INDEX(Poles!$A:$H,MATCH('Open Poles'!$E193,Poles!$H:$H,0),1)),"")</f>
        <v/>
      </c>
      <c r="B193" s="196" t="str">
        <f t="array" ref="B193">IFERROR(IF(D193="","",INDEX(Poles!$A:$H,MATCH('Open Poles'!$E193,Poles!$H:$H,0),2)),"")</f>
        <v/>
      </c>
      <c r="C193" s="196" t="str">
        <f t="array" ref="C193">IFERROR(IF(D193="","",INDEX(Poles!$A:$H,MATCH('Open Poles'!E193,Poles!$H:$H,0),3)),"")</f>
        <v/>
      </c>
      <c r="D193" s="82" t="str">
        <f>IFERROR(IF(AND(SMALL(Poles!H:H,L193)&gt;1000,SMALL(Poles!H:H,L193)&lt;3000),"nt",IF(SMALL(Poles!H:H,L193)&gt;3000,"",SMALL(Poles!H:H,L193))),"")</f>
        <v/>
      </c>
      <c r="E193" s="292" t="str">
        <f>IF(D193="nt",IFERROR(SMALL(Poles!H:H,L193),""),IF(D193&gt;3000,"",IFERROR(SMALL(Poles!H:H,L193),"")))</f>
        <v/>
      </c>
      <c r="F193" s="202"/>
      <c r="G193" s="200" t="str">
        <f t="shared" si="1"/>
        <v/>
      </c>
      <c r="H193" s="354" t="str">
        <f>IFERROR(VLOOKUP(D193,Poles!$S$4:$V$20,4,FALSE),"")</f>
        <v/>
      </c>
      <c r="I193" s="72"/>
      <c r="J193" s="72"/>
      <c r="K193" s="80"/>
      <c r="L193" s="80">
        <v>192</v>
      </c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</row>
    <row r="194" spans="1:26" ht="15.75" customHeight="1">
      <c r="A194" s="80" t="str">
        <f t="array" ref="A194">IFERROR(IF(D194="","",INDEX(Poles!$A:$H,MATCH('Open Poles'!$E194,Poles!$H:$H,0),1)),"")</f>
        <v/>
      </c>
      <c r="B194" s="196" t="str">
        <f t="array" ref="B194">IFERROR(IF(D194="","",INDEX(Poles!$A:$H,MATCH('Open Poles'!$E194,Poles!$H:$H,0),2)),"")</f>
        <v/>
      </c>
      <c r="C194" s="196" t="str">
        <f t="array" ref="C194">IFERROR(IF(D194="","",INDEX(Poles!$A:$H,MATCH('Open Poles'!E194,Poles!$H:$H,0),3)),"")</f>
        <v/>
      </c>
      <c r="D194" s="82" t="str">
        <f>IFERROR(IF(AND(SMALL(Poles!H:H,L194)&gt;1000,SMALL(Poles!H:H,L194)&lt;3000),"nt",IF(SMALL(Poles!H:H,L194)&gt;3000,"",SMALL(Poles!H:H,L194))),"")</f>
        <v/>
      </c>
      <c r="E194" s="292" t="str">
        <f>IF(D194="nt",IFERROR(SMALL(Poles!H:H,L194),""),IF(D194&gt;3000,"",IFERROR(SMALL(Poles!H:H,L194),"")))</f>
        <v/>
      </c>
      <c r="F194" s="202"/>
      <c r="G194" s="200" t="str">
        <f t="shared" si="1"/>
        <v/>
      </c>
      <c r="H194" s="354" t="str">
        <f>IFERROR(VLOOKUP(D194,Poles!$S$4:$V$20,4,FALSE),"")</f>
        <v/>
      </c>
      <c r="I194" s="72"/>
      <c r="J194" s="72"/>
      <c r="K194" s="80"/>
      <c r="L194" s="80">
        <v>193</v>
      </c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</row>
    <row r="195" spans="1:26" ht="15.75" customHeight="1">
      <c r="A195" s="80" t="str">
        <f t="array" ref="A195">IFERROR(IF(D195="","",INDEX(Poles!$A:$H,MATCH('Open Poles'!$E195,Poles!$H:$H,0),1)),"")</f>
        <v/>
      </c>
      <c r="B195" s="196" t="str">
        <f t="array" ref="B195">IFERROR(IF(D195="","",INDEX(Poles!$A:$H,MATCH('Open Poles'!$E195,Poles!$H:$H,0),2)),"")</f>
        <v/>
      </c>
      <c r="C195" s="196" t="str">
        <f t="array" ref="C195">IFERROR(IF(D195="","",INDEX(Poles!$A:$H,MATCH('Open Poles'!E195,Poles!$H:$H,0),3)),"")</f>
        <v/>
      </c>
      <c r="D195" s="82" t="str">
        <f>IFERROR(IF(AND(SMALL(Poles!H:H,L195)&gt;1000,SMALL(Poles!H:H,L195)&lt;3000),"nt",IF(SMALL(Poles!H:H,L195)&gt;3000,"",SMALL(Poles!H:H,L195))),"")</f>
        <v/>
      </c>
      <c r="E195" s="292" t="str">
        <f>IF(D195="nt",IFERROR(SMALL(Poles!H:H,L195),""),IF(D195&gt;3000,"",IFERROR(SMALL(Poles!H:H,L195),"")))</f>
        <v/>
      </c>
      <c r="F195" s="202"/>
      <c r="G195" s="200" t="str">
        <f t="shared" si="1"/>
        <v/>
      </c>
      <c r="H195" s="354" t="str">
        <f>IFERROR(VLOOKUP(D195,Poles!$S$4:$V$20,4,FALSE),"")</f>
        <v/>
      </c>
      <c r="I195" s="72"/>
      <c r="J195" s="72"/>
      <c r="K195" s="80"/>
      <c r="L195" s="80">
        <v>194</v>
      </c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</row>
    <row r="196" spans="1:26" ht="15.75" customHeight="1">
      <c r="A196" s="80" t="str">
        <f t="array" ref="A196">IFERROR(IF(D196="","",INDEX(Poles!$A:$H,MATCH('Open Poles'!$E196,Poles!$H:$H,0),1)),"")</f>
        <v/>
      </c>
      <c r="B196" s="196" t="str">
        <f t="array" ref="B196">IFERROR(IF(D196="","",INDEX(Poles!$A:$H,MATCH('Open Poles'!$E196,Poles!$H:$H,0),2)),"")</f>
        <v/>
      </c>
      <c r="C196" s="196" t="str">
        <f t="array" ref="C196">IFERROR(IF(D196="","",INDEX(Poles!$A:$H,MATCH('Open Poles'!E196,Poles!$H:$H,0),3)),"")</f>
        <v/>
      </c>
      <c r="D196" s="82" t="str">
        <f>IFERROR(IF(AND(SMALL(Poles!H:H,L196)&gt;1000,SMALL(Poles!H:H,L196)&lt;3000),"nt",IF(SMALL(Poles!H:H,L196)&gt;3000,"",SMALL(Poles!H:H,L196))),"")</f>
        <v/>
      </c>
      <c r="E196" s="292" t="str">
        <f>IF(D196="nt",IFERROR(SMALL(Poles!H:H,L196),""),IF(D196&gt;3000,"",IFERROR(SMALL(Poles!H:H,L196),"")))</f>
        <v/>
      </c>
      <c r="F196" s="202"/>
      <c r="G196" s="200" t="str">
        <f t="shared" si="1"/>
        <v/>
      </c>
      <c r="H196" s="354" t="str">
        <f>IFERROR(VLOOKUP(D196,Poles!$S$4:$V$20,4,FALSE),"")</f>
        <v/>
      </c>
      <c r="I196" s="72"/>
      <c r="J196" s="72"/>
      <c r="K196" s="80"/>
      <c r="L196" s="80">
        <v>195</v>
      </c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</row>
    <row r="197" spans="1:26" ht="15.75" customHeight="1">
      <c r="A197" s="80" t="str">
        <f t="array" ref="A197">IFERROR(IF(D197="","",INDEX(Poles!$A:$H,MATCH('Open Poles'!$E197,Poles!$H:$H,0),1)),"")</f>
        <v/>
      </c>
      <c r="B197" s="196" t="str">
        <f t="array" ref="B197">IFERROR(IF(D197="","",INDEX(Poles!$A:$H,MATCH('Open Poles'!$E197,Poles!$H:$H,0),2)),"")</f>
        <v/>
      </c>
      <c r="C197" s="196" t="str">
        <f t="array" ref="C197">IFERROR(IF(D197="","",INDEX(Poles!$A:$H,MATCH('Open Poles'!E197,Poles!$H:$H,0),3)),"")</f>
        <v/>
      </c>
      <c r="D197" s="82" t="str">
        <f>IFERROR(IF(AND(SMALL(Poles!H:H,L197)&gt;1000,SMALL(Poles!H:H,L197)&lt;3000),"nt",IF(SMALL(Poles!H:H,L197)&gt;3000,"",SMALL(Poles!H:H,L197))),"")</f>
        <v/>
      </c>
      <c r="E197" s="292" t="str">
        <f>IF(D197="nt",IFERROR(SMALL(Poles!H:H,L197),""),IF(D197&gt;3000,"",IFERROR(SMALL(Poles!H:H,L197),"")))</f>
        <v/>
      </c>
      <c r="F197" s="202"/>
      <c r="G197" s="200" t="str">
        <f t="shared" si="1"/>
        <v/>
      </c>
      <c r="H197" s="354" t="str">
        <f>IFERROR(VLOOKUP(D197,Poles!$S$4:$V$20,4,FALSE),"")</f>
        <v/>
      </c>
      <c r="I197" s="72"/>
      <c r="J197" s="72"/>
      <c r="K197" s="80"/>
      <c r="L197" s="80">
        <v>196</v>
      </c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</row>
    <row r="198" spans="1:26" ht="15.75" customHeight="1">
      <c r="A198" s="80" t="str">
        <f t="array" ref="A198">IFERROR(IF(D198="","",INDEX(Poles!$A:$H,MATCH('Open Poles'!$E198,Poles!$H:$H,0),1)),"")</f>
        <v/>
      </c>
      <c r="B198" s="196" t="str">
        <f t="array" ref="B198">IFERROR(IF(D198="","",INDEX(Poles!$A:$H,MATCH('Open Poles'!$E198,Poles!$H:$H,0),2)),"")</f>
        <v/>
      </c>
      <c r="C198" s="196" t="str">
        <f t="array" ref="C198">IFERROR(IF(D198="","",INDEX(Poles!$A:$H,MATCH('Open Poles'!E198,Poles!$H:$H,0),3)),"")</f>
        <v/>
      </c>
      <c r="D198" s="82" t="str">
        <f>IFERROR(IF(AND(SMALL(Poles!H:H,L198)&gt;1000,SMALL(Poles!H:H,L198)&lt;3000),"nt",IF(SMALL(Poles!H:H,L198)&gt;3000,"",SMALL(Poles!H:H,L198))),"")</f>
        <v/>
      </c>
      <c r="E198" s="292" t="str">
        <f>IF(D198="nt",IFERROR(SMALL(Poles!H:H,L198),""),IF(D198&gt;3000,"",IFERROR(SMALL(Poles!H:H,L198),"")))</f>
        <v/>
      </c>
      <c r="F198" s="202"/>
      <c r="G198" s="200" t="str">
        <f t="shared" si="1"/>
        <v/>
      </c>
      <c r="H198" s="354" t="str">
        <f>IFERROR(VLOOKUP(D198,Poles!$S$4:$V$20,4,FALSE),"")</f>
        <v/>
      </c>
      <c r="I198" s="72"/>
      <c r="J198" s="72"/>
      <c r="K198" s="80"/>
      <c r="L198" s="80">
        <v>197</v>
      </c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</row>
    <row r="199" spans="1:26" ht="15.75" customHeight="1">
      <c r="A199" s="80" t="str">
        <f t="array" ref="A199">IFERROR(IF(D199="","",INDEX(Poles!$A:$H,MATCH('Open Poles'!$E199,Poles!$H:$H,0),1)),"")</f>
        <v/>
      </c>
      <c r="B199" s="196" t="str">
        <f t="array" ref="B199">IFERROR(IF(D199="","",INDEX(Poles!$A:$H,MATCH('Open Poles'!$E199,Poles!$H:$H,0),2)),"")</f>
        <v/>
      </c>
      <c r="C199" s="196" t="str">
        <f t="array" ref="C199">IFERROR(IF(D199="","",INDEX(Poles!$A:$H,MATCH('Open Poles'!E199,Poles!$H:$H,0),3)),"")</f>
        <v/>
      </c>
      <c r="D199" s="82" t="str">
        <f>IFERROR(IF(AND(SMALL(Poles!H:H,L199)&gt;1000,SMALL(Poles!H:H,L199)&lt;3000),"nt",IF(SMALL(Poles!H:H,L199)&gt;3000,"",SMALL(Poles!H:H,L199))),"")</f>
        <v/>
      </c>
      <c r="E199" s="292" t="str">
        <f>IF(D199="nt",IFERROR(SMALL(Poles!H:H,L199),""),IF(D199&gt;3000,"",IFERROR(SMALL(Poles!H:H,L199),"")))</f>
        <v/>
      </c>
      <c r="F199" s="202"/>
      <c r="G199" s="200" t="str">
        <f t="shared" si="1"/>
        <v/>
      </c>
      <c r="H199" s="354" t="str">
        <f>IFERROR(VLOOKUP(D199,Poles!$S$4:$V$20,4,FALSE),"")</f>
        <v/>
      </c>
      <c r="I199" s="72"/>
      <c r="J199" s="72"/>
      <c r="K199" s="80"/>
      <c r="L199" s="80">
        <v>198</v>
      </c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</row>
    <row r="200" spans="1:26" ht="15.75" customHeight="1">
      <c r="A200" s="80" t="str">
        <f t="array" ref="A200">IFERROR(IF(D200="","",INDEX(Poles!$A:$H,MATCH('Open Poles'!$E200,Poles!$H:$H,0),1)),"")</f>
        <v/>
      </c>
      <c r="B200" s="196" t="str">
        <f t="array" ref="B200">IFERROR(IF(D200="","",INDEX(Poles!$A:$H,MATCH('Open Poles'!$E200,Poles!$H:$H,0),2)),"")</f>
        <v/>
      </c>
      <c r="C200" s="196" t="str">
        <f t="array" ref="C200">IFERROR(IF(D200="","",INDEX(Poles!$A:$H,MATCH('Open Poles'!E200,Poles!$H:$H,0),3)),"")</f>
        <v/>
      </c>
      <c r="D200" s="82" t="str">
        <f>IFERROR(IF(AND(SMALL(Poles!H:H,L200)&gt;1000,SMALL(Poles!H:H,L200)&lt;3000),"nt",IF(SMALL(Poles!H:H,L200)&gt;3000,"",SMALL(Poles!H:H,L200))),"")</f>
        <v/>
      </c>
      <c r="E200" s="292" t="str">
        <f>IF(D200="nt",IFERROR(SMALL(Poles!H:H,L200),""),IF(D200&gt;3000,"",IFERROR(SMALL(Poles!H:H,L200),"")))</f>
        <v/>
      </c>
      <c r="F200" s="202"/>
      <c r="G200" s="200" t="str">
        <f t="shared" si="1"/>
        <v/>
      </c>
      <c r="H200" s="354" t="str">
        <f>IFERROR(VLOOKUP(D200,Poles!$S$4:$V$20,4,FALSE),"")</f>
        <v/>
      </c>
      <c r="I200" s="72"/>
      <c r="J200" s="72"/>
      <c r="K200" s="80"/>
      <c r="L200" s="80">
        <v>199</v>
      </c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 spans="1:26" ht="15.75" customHeight="1">
      <c r="A201" s="80" t="str">
        <f t="array" ref="A201">IFERROR(IF(D201="","",INDEX(Poles!$A:$H,MATCH('Open Poles'!$E201,Poles!$H:$H,0),1)),"")</f>
        <v/>
      </c>
      <c r="B201" s="196" t="str">
        <f t="array" ref="B201">IFERROR(IF(D201="","",INDEX(Poles!$A:$H,MATCH('Open Poles'!$E201,Poles!$H:$H,0),2)),"")</f>
        <v/>
      </c>
      <c r="C201" s="196" t="str">
        <f t="array" ref="C201">IFERROR(IF(D201="","",INDEX(Poles!$A:$H,MATCH('Open Poles'!E201,Poles!$H:$H,0),3)),"")</f>
        <v/>
      </c>
      <c r="D201" s="82" t="str">
        <f>IFERROR(IF(AND(SMALL(Poles!H:H,L201)&gt;1000,SMALL(Poles!H:H,L201)&lt;3000),"nt",IF(SMALL(Poles!H:H,L201)&gt;3000,"",SMALL(Poles!H:H,L201))),"")</f>
        <v/>
      </c>
      <c r="E201" s="292" t="str">
        <f>IF(D201="nt",IFERROR(SMALL(Poles!H:H,L201),""),IF(D201&gt;3000,"",IFERROR(SMALL(Poles!H:H,L201),"")))</f>
        <v/>
      </c>
      <c r="F201" s="202"/>
      <c r="G201" s="200" t="str">
        <f t="shared" si="1"/>
        <v/>
      </c>
      <c r="H201" s="354" t="str">
        <f>IFERROR(VLOOKUP(D201,Poles!$S$4:$V$20,4,FALSE),"")</f>
        <v/>
      </c>
      <c r="I201" s="72"/>
      <c r="J201" s="72"/>
      <c r="K201" s="80"/>
      <c r="L201" s="80">
        <v>200</v>
      </c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</row>
    <row r="202" spans="1:26" ht="15.75" customHeight="1">
      <c r="A202" s="80" t="str">
        <f t="array" ref="A202">IFERROR(IF(D202="","",INDEX(Poles!$A:$H,MATCH('Open Poles'!$E202,Poles!$H:$H,0),1)),"")</f>
        <v/>
      </c>
      <c r="B202" s="196" t="str">
        <f t="array" ref="B202">IFERROR(IF(D202="","",INDEX(Poles!$A:$H,MATCH('Open Poles'!$E202,Poles!$H:$H,0),2)),"")</f>
        <v/>
      </c>
      <c r="C202" s="196" t="str">
        <f t="array" ref="C202">IFERROR(IF(D202="","",INDEX(Poles!$A:$H,MATCH('Open Poles'!E202,Poles!$H:$H,0),3)),"")</f>
        <v/>
      </c>
      <c r="D202" s="82" t="str">
        <f>IFERROR(IF(AND(SMALL(Poles!H:H,L202)&gt;1000,SMALL(Poles!H:H,L202)&lt;3000),"nt",IF(SMALL(Poles!H:H,L202)&gt;3000,"",SMALL(Poles!H:H,L202))),"")</f>
        <v/>
      </c>
      <c r="E202" s="292" t="str">
        <f>IF(D202="nt",IFERROR(SMALL(Poles!H:H,L202),""),IF(D202&gt;3000,"",IFERROR(SMALL(Poles!H:H,L202),"")))</f>
        <v/>
      </c>
      <c r="F202" s="202"/>
      <c r="G202" s="200" t="str">
        <f t="shared" si="1"/>
        <v/>
      </c>
      <c r="H202" s="354" t="str">
        <f>IFERROR(VLOOKUP(D202,Poles!$S$4:$V$20,4,FALSE),"")</f>
        <v/>
      </c>
      <c r="I202" s="72"/>
      <c r="J202" s="72"/>
      <c r="K202" s="80"/>
      <c r="L202" s="80">
        <v>201</v>
      </c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</row>
    <row r="203" spans="1:26" ht="15.75" customHeight="1">
      <c r="A203" s="80" t="str">
        <f t="array" ref="A203">IFERROR(IF(D203="","",INDEX(Poles!$A:$H,MATCH('Open Poles'!$E203,Poles!$H:$H,0),1)),"")</f>
        <v/>
      </c>
      <c r="B203" s="196" t="str">
        <f t="array" ref="B203">IFERROR(IF(D203="","",INDEX(Poles!$A:$H,MATCH('Open Poles'!$E203,Poles!$H:$H,0),2)),"")</f>
        <v/>
      </c>
      <c r="C203" s="196" t="str">
        <f t="array" ref="C203">IFERROR(IF(D203="","",INDEX(Poles!$A:$H,MATCH('Open Poles'!E203,Poles!$H:$H,0),3)),"")</f>
        <v/>
      </c>
      <c r="D203" s="82" t="str">
        <f>IFERROR(IF(AND(SMALL(Poles!H:H,L203)&gt;1000,SMALL(Poles!H:H,L203)&lt;3000),"nt",IF(SMALL(Poles!H:H,L203)&gt;3000,"",SMALL(Poles!H:H,L203))),"")</f>
        <v/>
      </c>
      <c r="E203" s="292" t="str">
        <f>IF(D203="nt",IFERROR(SMALL(Poles!H:H,L203),""),IF(D203&gt;3000,"",IFERROR(SMALL(Poles!H:H,L203),"")))</f>
        <v/>
      </c>
      <c r="F203" s="202"/>
      <c r="G203" s="200" t="str">
        <f t="shared" si="1"/>
        <v/>
      </c>
      <c r="H203" s="354" t="str">
        <f>IFERROR(VLOOKUP(D203,Poles!$S$4:$V$20,4,FALSE),"")</f>
        <v/>
      </c>
      <c r="I203" s="72"/>
      <c r="J203" s="72"/>
      <c r="K203" s="80"/>
      <c r="L203" s="80">
        <v>202</v>
      </c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</row>
    <row r="204" spans="1:26" ht="15.75" customHeight="1">
      <c r="A204" s="80" t="str">
        <f t="array" ref="A204">IFERROR(IF(D204="","",INDEX(Poles!$A:$H,MATCH('Open Poles'!$E204,Poles!$H:$H,0),1)),"")</f>
        <v/>
      </c>
      <c r="B204" s="196" t="str">
        <f t="array" ref="B204">IFERROR(IF(D204="","",INDEX(Poles!$A:$H,MATCH('Open Poles'!$E204,Poles!$H:$H,0),2)),"")</f>
        <v/>
      </c>
      <c r="C204" s="196" t="str">
        <f t="array" ref="C204">IFERROR(IF(D204="","",INDEX(Poles!$A:$H,MATCH('Open Poles'!E204,Poles!$H:$H,0),3)),"")</f>
        <v/>
      </c>
      <c r="D204" s="82" t="str">
        <f>IFERROR(IF(AND(SMALL(Poles!H:H,L204)&gt;1000,SMALL(Poles!H:H,L204)&lt;3000),"nt",IF(SMALL(Poles!H:H,L204)&gt;3000,"",SMALL(Poles!H:H,L204))),"")</f>
        <v/>
      </c>
      <c r="E204" s="292" t="str">
        <f>IF(D204="nt",IFERROR(SMALL(Poles!H:H,L204),""),IF(D204&gt;3000,"",IFERROR(SMALL(Poles!H:H,L204),"")))</f>
        <v/>
      </c>
      <c r="F204" s="202"/>
      <c r="G204" s="200" t="str">
        <f t="shared" si="1"/>
        <v/>
      </c>
      <c r="H204" s="354" t="str">
        <f>IFERROR(VLOOKUP(D204,Poles!$S$4:$V$20,4,FALSE),"")</f>
        <v/>
      </c>
      <c r="I204" s="72"/>
      <c r="J204" s="72"/>
      <c r="K204" s="80"/>
      <c r="L204" s="80">
        <v>203</v>
      </c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</row>
    <row r="205" spans="1:26" ht="15.75" customHeight="1">
      <c r="A205" s="80" t="str">
        <f t="array" ref="A205">IFERROR(IF(D205="","",INDEX(Poles!$A:$H,MATCH('Open Poles'!$E205,Poles!$H:$H,0),1)),"")</f>
        <v/>
      </c>
      <c r="B205" s="196" t="str">
        <f t="array" ref="B205">IFERROR(IF(D205="","",INDEX(Poles!$A:$H,MATCH('Open Poles'!$E205,Poles!$H:$H,0),2)),"")</f>
        <v/>
      </c>
      <c r="C205" s="196" t="str">
        <f t="array" ref="C205">IFERROR(IF(D205="","",INDEX(Poles!$A:$H,MATCH('Open Poles'!E205,Poles!$H:$H,0),3)),"")</f>
        <v/>
      </c>
      <c r="D205" s="82" t="str">
        <f>IFERROR(IF(AND(SMALL(Poles!H:H,L205)&gt;1000,SMALL(Poles!H:H,L205)&lt;3000),"nt",IF(SMALL(Poles!H:H,L205)&gt;3000,"",SMALL(Poles!H:H,L205))),"")</f>
        <v/>
      </c>
      <c r="E205" s="292" t="str">
        <f>IF(D205="nt",IFERROR(SMALL(Poles!H:H,L205),""),IF(D205&gt;3000,"",IFERROR(SMALL(Poles!H:H,L205),"")))</f>
        <v/>
      </c>
      <c r="F205" s="202"/>
      <c r="G205" s="200" t="str">
        <f t="shared" si="1"/>
        <v/>
      </c>
      <c r="H205" s="354" t="str">
        <f>IFERROR(VLOOKUP(D205,Poles!$S$4:$V$20,4,FALSE),"")</f>
        <v/>
      </c>
      <c r="I205" s="72"/>
      <c r="J205" s="72"/>
      <c r="K205" s="80"/>
      <c r="L205" s="80">
        <v>204</v>
      </c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</row>
    <row r="206" spans="1:26" ht="15.75" customHeight="1">
      <c r="A206" s="80" t="str">
        <f t="array" ref="A206">IFERROR(IF(D206="","",INDEX(Poles!$A:$H,MATCH('Open Poles'!$E206,Poles!$H:$H,0),1)),"")</f>
        <v/>
      </c>
      <c r="B206" s="196" t="str">
        <f t="array" ref="B206">IFERROR(IF(D206="","",INDEX(Poles!$A:$H,MATCH('Open Poles'!$E206,Poles!$H:$H,0),2)),"")</f>
        <v/>
      </c>
      <c r="C206" s="196" t="str">
        <f t="array" ref="C206">IFERROR(IF(D206="","",INDEX(Poles!$A:$H,MATCH('Open Poles'!E206,Poles!$H:$H,0),3)),"")</f>
        <v/>
      </c>
      <c r="D206" s="82" t="str">
        <f>IFERROR(IF(AND(SMALL(Poles!H:H,L206)&gt;1000,SMALL(Poles!H:H,L206)&lt;3000),"nt",IF(SMALL(Poles!H:H,L206)&gt;3000,"",SMALL(Poles!H:H,L206))),"")</f>
        <v/>
      </c>
      <c r="E206" s="292" t="str">
        <f>IF(D206="nt",IFERROR(SMALL(Poles!H:H,L206),""),IF(D206&gt;3000,"",IFERROR(SMALL(Poles!H:H,L206),"")))</f>
        <v/>
      </c>
      <c r="F206" s="202"/>
      <c r="G206" s="200" t="str">
        <f t="shared" si="1"/>
        <v/>
      </c>
      <c r="H206" s="354" t="str">
        <f>IFERROR(VLOOKUP(D206,Poles!$S$4:$V$20,4,FALSE),"")</f>
        <v/>
      </c>
      <c r="I206" s="72"/>
      <c r="J206" s="72"/>
      <c r="K206" s="80"/>
      <c r="L206" s="80">
        <v>205</v>
      </c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</row>
    <row r="207" spans="1:26" ht="15.75" customHeight="1">
      <c r="A207" s="80" t="str">
        <f t="array" ref="A207">IFERROR(IF(D207="","",INDEX(Poles!$A:$H,MATCH('Open Poles'!$E207,Poles!$H:$H,0),1)),"")</f>
        <v/>
      </c>
      <c r="B207" s="196" t="str">
        <f t="array" ref="B207">IFERROR(IF(D207="","",INDEX(Poles!$A:$H,MATCH('Open Poles'!$E207,Poles!$H:$H,0),2)),"")</f>
        <v/>
      </c>
      <c r="C207" s="196" t="str">
        <f t="array" ref="C207">IFERROR(IF(D207="","",INDEX(Poles!$A:$H,MATCH('Open Poles'!E207,Poles!$H:$H,0),3)),"")</f>
        <v/>
      </c>
      <c r="D207" s="82" t="str">
        <f>IFERROR(IF(AND(SMALL(Poles!H:H,L207)&gt;1000,SMALL(Poles!H:H,L207)&lt;3000),"nt",IF(SMALL(Poles!H:H,L207)&gt;3000,"",SMALL(Poles!H:H,L207))),"")</f>
        <v/>
      </c>
      <c r="E207" s="292" t="str">
        <f>IF(D207="nt",IFERROR(SMALL(Poles!H:H,L207),""),IF(D207&gt;3000,"",IFERROR(SMALL(Poles!H:H,L207),"")))</f>
        <v/>
      </c>
      <c r="F207" s="202"/>
      <c r="G207" s="200" t="str">
        <f t="shared" si="1"/>
        <v/>
      </c>
      <c r="H207" s="354" t="str">
        <f>IFERROR(VLOOKUP(D207,Poles!$S$4:$V$20,4,FALSE),"")</f>
        <v/>
      </c>
      <c r="I207" s="72"/>
      <c r="J207" s="72"/>
      <c r="K207" s="80"/>
      <c r="L207" s="80">
        <v>206</v>
      </c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</row>
    <row r="208" spans="1:26" ht="15.75" customHeight="1">
      <c r="A208" s="80" t="str">
        <f t="array" ref="A208">IFERROR(IF(D208="","",INDEX(Poles!$A:$H,MATCH('Open Poles'!$E208,Poles!$H:$H,0),1)),"")</f>
        <v/>
      </c>
      <c r="B208" s="196" t="str">
        <f t="array" ref="B208">IFERROR(IF(D208="","",INDEX(Poles!$A:$H,MATCH('Open Poles'!$E208,Poles!$H:$H,0),2)),"")</f>
        <v/>
      </c>
      <c r="C208" s="196" t="str">
        <f t="array" ref="C208">IFERROR(IF(D208="","",INDEX(Poles!$A:$H,MATCH('Open Poles'!E208,Poles!$H:$H,0),3)),"")</f>
        <v/>
      </c>
      <c r="D208" s="82" t="str">
        <f>IFERROR(IF(AND(SMALL(Poles!H:H,L208)&gt;1000,SMALL(Poles!H:H,L208)&lt;3000),"nt",IF(SMALL(Poles!H:H,L208)&gt;3000,"",SMALL(Poles!H:H,L208))),"")</f>
        <v/>
      </c>
      <c r="E208" s="292" t="str">
        <f>IF(D208="nt",IFERROR(SMALL(Poles!H:H,L208),""),IF(D208&gt;3000,"",IFERROR(SMALL(Poles!H:H,L208),"")))</f>
        <v/>
      </c>
      <c r="F208" s="202"/>
      <c r="G208" s="200" t="str">
        <f t="shared" si="1"/>
        <v/>
      </c>
      <c r="H208" s="354" t="str">
        <f>IFERROR(VLOOKUP(D208,Poles!$S$4:$V$20,4,FALSE),"")</f>
        <v/>
      </c>
      <c r="I208" s="72"/>
      <c r="J208" s="72"/>
      <c r="K208" s="80"/>
      <c r="L208" s="80">
        <v>207</v>
      </c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</row>
    <row r="209" spans="1:26" ht="15.75" customHeight="1">
      <c r="A209" s="80" t="str">
        <f t="array" ref="A209">IFERROR(IF(D209="","",INDEX(Poles!$A:$H,MATCH('Open Poles'!$E209,Poles!$H:$H,0),1)),"")</f>
        <v/>
      </c>
      <c r="B209" s="196" t="str">
        <f t="array" ref="B209">IFERROR(IF(D209="","",INDEX(Poles!$A:$H,MATCH('Open Poles'!$E209,Poles!$H:$H,0),2)),"")</f>
        <v/>
      </c>
      <c r="C209" s="196" t="str">
        <f t="array" ref="C209">IFERROR(IF(D209="","",INDEX(Poles!$A:$H,MATCH('Open Poles'!E209,Poles!$H:$H,0),3)),"")</f>
        <v/>
      </c>
      <c r="D209" s="82" t="str">
        <f>IFERROR(IF(AND(SMALL(Poles!H:H,L209)&gt;1000,SMALL(Poles!H:H,L209)&lt;3000),"nt",IF(SMALL(Poles!H:H,L209)&gt;3000,"",SMALL(Poles!H:H,L209))),"")</f>
        <v/>
      </c>
      <c r="E209" s="292" t="str">
        <f>IF(D209="nt",IFERROR(SMALL(Poles!H:H,L209),""),IF(D209&gt;3000,"",IFERROR(SMALL(Poles!H:H,L209),"")))</f>
        <v/>
      </c>
      <c r="F209" s="202"/>
      <c r="G209" s="200" t="str">
        <f t="shared" si="1"/>
        <v/>
      </c>
      <c r="H209" s="354" t="str">
        <f>IFERROR(VLOOKUP(D209,Poles!$S$4:$V$20,4,FALSE),"")</f>
        <v/>
      </c>
      <c r="I209" s="72"/>
      <c r="J209" s="72"/>
      <c r="K209" s="80"/>
      <c r="L209" s="80">
        <v>208</v>
      </c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</row>
    <row r="210" spans="1:26" ht="15.75" customHeight="1">
      <c r="A210" s="80" t="str">
        <f t="array" ref="A210">IFERROR(IF(D210="","",INDEX(Poles!$A:$H,MATCH('Open Poles'!$E210,Poles!$H:$H,0),1)),"")</f>
        <v/>
      </c>
      <c r="B210" s="196" t="str">
        <f t="array" ref="B210">IFERROR(IF(D210="","",INDEX(Poles!$A:$H,MATCH('Open Poles'!$E210,Poles!$H:$H,0),2)),"")</f>
        <v/>
      </c>
      <c r="C210" s="196" t="str">
        <f t="array" ref="C210">IFERROR(IF(D210="","",INDEX(Poles!$A:$H,MATCH('Open Poles'!E210,Poles!$H:$H,0),3)),"")</f>
        <v/>
      </c>
      <c r="D210" s="82" t="str">
        <f>IFERROR(IF(AND(SMALL(Poles!H:H,L210)&gt;1000,SMALL(Poles!H:H,L210)&lt;3000),"nt",IF(SMALL(Poles!H:H,L210)&gt;3000,"",SMALL(Poles!H:H,L210))),"")</f>
        <v/>
      </c>
      <c r="E210" s="292" t="str">
        <f>IF(D210="nt",IFERROR(SMALL(Poles!H:H,L210),""),IF(D210&gt;3000,"",IFERROR(SMALL(Poles!H:H,L210),"")))</f>
        <v/>
      </c>
      <c r="F210" s="202"/>
      <c r="G210" s="200" t="str">
        <f t="shared" si="1"/>
        <v/>
      </c>
      <c r="H210" s="354" t="str">
        <f>IFERROR(VLOOKUP(D210,Poles!$S$4:$V$20,4,FALSE),"")</f>
        <v/>
      </c>
      <c r="I210" s="72"/>
      <c r="J210" s="72"/>
      <c r="K210" s="80"/>
      <c r="L210" s="80">
        <v>209</v>
      </c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 spans="1:26" ht="15.75" customHeight="1">
      <c r="A211" s="80" t="str">
        <f t="array" ref="A211">IFERROR(IF(D211="","",INDEX(Poles!$A:$H,MATCH('Open Poles'!$E211,Poles!$H:$H,0),1)),"")</f>
        <v/>
      </c>
      <c r="B211" s="196" t="str">
        <f t="array" ref="B211">IFERROR(IF(D211="","",INDEX(Poles!$A:$H,MATCH('Open Poles'!$E211,Poles!$H:$H,0),2)),"")</f>
        <v/>
      </c>
      <c r="C211" s="196" t="str">
        <f t="array" ref="C211">IFERROR(IF(D211="","",INDEX(Poles!$A:$H,MATCH('Open Poles'!E211,Poles!$H:$H,0),3)),"")</f>
        <v/>
      </c>
      <c r="D211" s="82" t="str">
        <f>IFERROR(IF(AND(SMALL(Poles!H:H,L211)&gt;1000,SMALL(Poles!H:H,L211)&lt;3000),"nt",IF(SMALL(Poles!H:H,L211)&gt;3000,"",SMALL(Poles!H:H,L211))),"")</f>
        <v/>
      </c>
      <c r="E211" s="292" t="str">
        <f>IF(D211="nt",IFERROR(SMALL(Poles!H:H,L211),""),IF(D211&gt;3000,"",IFERROR(SMALL(Poles!H:H,L211),"")))</f>
        <v/>
      </c>
      <c r="F211" s="202"/>
      <c r="G211" s="200" t="str">
        <f t="shared" si="1"/>
        <v/>
      </c>
      <c r="H211" s="354" t="str">
        <f>IFERROR(VLOOKUP(D211,Poles!$S$4:$V$20,4,FALSE),"")</f>
        <v/>
      </c>
      <c r="I211" s="72"/>
      <c r="J211" s="72"/>
      <c r="K211" s="80"/>
      <c r="L211" s="80">
        <v>210</v>
      </c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 spans="1:26" ht="15.75" customHeight="1">
      <c r="A212" s="80" t="str">
        <f t="array" ref="A212">IFERROR(IF(D212="","",INDEX(Poles!$A:$H,MATCH('Open Poles'!$E212,Poles!$H:$H,0),1)),"")</f>
        <v/>
      </c>
      <c r="B212" s="196" t="str">
        <f t="array" ref="B212">IFERROR(IF(D212="","",INDEX(Poles!$A:$H,MATCH('Open Poles'!$E212,Poles!$H:$H,0),2)),"")</f>
        <v/>
      </c>
      <c r="C212" s="196" t="str">
        <f t="array" ref="C212">IFERROR(IF(D212="","",INDEX(Poles!$A:$H,MATCH('Open Poles'!E212,Poles!$H:$H,0),3)),"")</f>
        <v/>
      </c>
      <c r="D212" s="82" t="str">
        <f>IFERROR(IF(AND(SMALL(Poles!H:H,L212)&gt;1000,SMALL(Poles!H:H,L212)&lt;3000),"nt",IF(SMALL(Poles!H:H,L212)&gt;3000,"",SMALL(Poles!H:H,L212))),"")</f>
        <v/>
      </c>
      <c r="E212" s="292" t="str">
        <f>IF(D212="nt",IFERROR(SMALL(Poles!H:H,L212),""),IF(D212&gt;3000,"",IFERROR(SMALL(Poles!H:H,L212),"")))</f>
        <v/>
      </c>
      <c r="F212" s="202"/>
      <c r="G212" s="200" t="str">
        <f t="shared" si="1"/>
        <v/>
      </c>
      <c r="H212" s="354" t="str">
        <f>IFERROR(VLOOKUP(D212,Poles!$S$4:$V$20,4,FALSE),"")</f>
        <v/>
      </c>
      <c r="I212" s="72"/>
      <c r="J212" s="72"/>
      <c r="K212" s="80"/>
      <c r="L212" s="80">
        <v>211</v>
      </c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</row>
    <row r="213" spans="1:26" ht="15.75" customHeight="1">
      <c r="A213" s="80" t="str">
        <f t="array" ref="A213">IFERROR(IF(D213="","",INDEX(Poles!$A:$H,MATCH('Open Poles'!$E213,Poles!$H:$H,0),1)),"")</f>
        <v/>
      </c>
      <c r="B213" s="196" t="str">
        <f t="array" ref="B213">IFERROR(IF(D213="","",INDEX(Poles!$A:$H,MATCH('Open Poles'!$E213,Poles!$H:$H,0),2)),"")</f>
        <v/>
      </c>
      <c r="C213" s="196" t="str">
        <f t="array" ref="C213">IFERROR(IF(D213="","",INDEX(Poles!$A:$H,MATCH('Open Poles'!E213,Poles!$H:$H,0),3)),"")</f>
        <v/>
      </c>
      <c r="D213" s="82" t="str">
        <f>IFERROR(IF(AND(SMALL(Poles!H:H,L213)&gt;1000,SMALL(Poles!H:H,L213)&lt;3000),"nt",IF(SMALL(Poles!H:H,L213)&gt;3000,"",SMALL(Poles!H:H,L213))),"")</f>
        <v/>
      </c>
      <c r="E213" s="292" t="str">
        <f>IF(D213="nt",IFERROR(SMALL(Poles!H:H,L213),""),IF(D213&gt;3000,"",IFERROR(SMALL(Poles!H:H,L213),"")))</f>
        <v/>
      </c>
      <c r="F213" s="202"/>
      <c r="G213" s="200" t="str">
        <f t="shared" si="1"/>
        <v/>
      </c>
      <c r="H213" s="354" t="str">
        <f>IFERROR(VLOOKUP(D213,Poles!$S$4:$V$20,4,FALSE),"")</f>
        <v/>
      </c>
      <c r="I213" s="72"/>
      <c r="J213" s="72"/>
      <c r="K213" s="80"/>
      <c r="L213" s="80">
        <v>212</v>
      </c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</row>
    <row r="214" spans="1:26" ht="15.75" customHeight="1">
      <c r="A214" s="80" t="str">
        <f t="array" ref="A214">IFERROR(IF(D214="","",INDEX(Poles!$A:$H,MATCH('Open Poles'!$E214,Poles!$H:$H,0),1)),"")</f>
        <v/>
      </c>
      <c r="B214" s="196" t="str">
        <f t="array" ref="B214">IFERROR(IF(D214="","",INDEX(Poles!$A:$H,MATCH('Open Poles'!$E214,Poles!$H:$H,0),2)),"")</f>
        <v/>
      </c>
      <c r="C214" s="196" t="str">
        <f t="array" ref="C214">IFERROR(IF(D214="","",INDEX(Poles!$A:$H,MATCH('Open Poles'!E214,Poles!$H:$H,0),3)),"")</f>
        <v/>
      </c>
      <c r="D214" s="82" t="str">
        <f>IFERROR(IF(AND(SMALL(Poles!H:H,L214)&gt;1000,SMALL(Poles!H:H,L214)&lt;3000),"nt",IF(SMALL(Poles!H:H,L214)&gt;3000,"",SMALL(Poles!H:H,L214))),"")</f>
        <v/>
      </c>
      <c r="E214" s="292" t="str">
        <f>IF(D214="nt",IFERROR(SMALL(Poles!H:H,L214),""),IF(D214&gt;3000,"",IFERROR(SMALL(Poles!H:H,L214),"")))</f>
        <v/>
      </c>
      <c r="F214" s="202"/>
      <c r="G214" s="200" t="str">
        <f t="shared" si="1"/>
        <v/>
      </c>
      <c r="H214" s="354" t="str">
        <f>IFERROR(VLOOKUP(D214,Poles!$S$4:$V$20,4,FALSE),"")</f>
        <v/>
      </c>
      <c r="I214" s="72"/>
      <c r="J214" s="72"/>
      <c r="K214" s="80"/>
      <c r="L214" s="80">
        <v>213</v>
      </c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</row>
    <row r="215" spans="1:26" ht="15.75" customHeight="1">
      <c r="A215" s="80" t="str">
        <f t="array" ref="A215">IFERROR(IF(D215="","",INDEX(Poles!$A:$H,MATCH('Open Poles'!$E215,Poles!$H:$H,0),1)),"")</f>
        <v/>
      </c>
      <c r="B215" s="196" t="str">
        <f t="array" ref="B215">IFERROR(IF(D215="","",INDEX(Poles!$A:$H,MATCH('Open Poles'!$E215,Poles!$H:$H,0),2)),"")</f>
        <v/>
      </c>
      <c r="C215" s="196" t="str">
        <f t="array" ref="C215">IFERROR(IF(D215="","",INDEX(Poles!$A:$H,MATCH('Open Poles'!E215,Poles!$H:$H,0),3)),"")</f>
        <v/>
      </c>
      <c r="D215" s="82" t="str">
        <f>IFERROR(IF(AND(SMALL(Poles!H:H,L215)&gt;1000,SMALL(Poles!H:H,L215)&lt;3000),"nt",IF(SMALL(Poles!H:H,L215)&gt;3000,"",SMALL(Poles!H:H,L215))),"")</f>
        <v/>
      </c>
      <c r="E215" s="292" t="str">
        <f>IF(D215="nt",IFERROR(SMALL(Poles!H:H,L215),""),IF(D215&gt;3000,"",IFERROR(SMALL(Poles!H:H,L215),"")))</f>
        <v/>
      </c>
      <c r="F215" s="202"/>
      <c r="G215" s="200" t="str">
        <f t="shared" si="1"/>
        <v/>
      </c>
      <c r="H215" s="354" t="str">
        <f>IFERROR(VLOOKUP(D215,Poles!$S$4:$V$20,4,FALSE),"")</f>
        <v/>
      </c>
      <c r="I215" s="72"/>
      <c r="J215" s="72"/>
      <c r="K215" s="80"/>
      <c r="L215" s="80">
        <v>214</v>
      </c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spans="1:26" ht="15.75" customHeight="1">
      <c r="A216" s="80" t="str">
        <f t="array" ref="A216">IFERROR(IF(D216="","",INDEX(Poles!$A:$H,MATCH('Open Poles'!$E216,Poles!$H:$H,0),1)),"")</f>
        <v/>
      </c>
      <c r="B216" s="196" t="str">
        <f t="array" ref="B216">IFERROR(IF(D216="","",INDEX(Poles!$A:$H,MATCH('Open Poles'!$E216,Poles!$H:$H,0),2)),"")</f>
        <v/>
      </c>
      <c r="C216" s="196" t="str">
        <f t="array" ref="C216">IFERROR(IF(D216="","",INDEX(Poles!$A:$H,MATCH('Open Poles'!E216,Poles!$H:$H,0),3)),"")</f>
        <v/>
      </c>
      <c r="D216" s="82" t="str">
        <f>IFERROR(IF(AND(SMALL(Poles!H:H,L216)&gt;1000,SMALL(Poles!H:H,L216)&lt;3000),"nt",IF(SMALL(Poles!H:H,L216)&gt;3000,"",SMALL(Poles!H:H,L216))),"")</f>
        <v/>
      </c>
      <c r="E216" s="292" t="str">
        <f>IF(D216="nt",IFERROR(SMALL(Poles!H:H,L216),""),IF(D216&gt;3000,"",IFERROR(SMALL(Poles!H:H,L216),"")))</f>
        <v/>
      </c>
      <c r="F216" s="202"/>
      <c r="G216" s="200" t="str">
        <f t="shared" si="1"/>
        <v/>
      </c>
      <c r="H216" s="354" t="str">
        <f>IFERROR(VLOOKUP(D216,Poles!$S$4:$V$20,4,FALSE),"")</f>
        <v/>
      </c>
      <c r="I216" s="72"/>
      <c r="J216" s="72"/>
      <c r="K216" s="80"/>
      <c r="L216" s="80">
        <v>215</v>
      </c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</row>
    <row r="217" spans="1:26" ht="15.75" customHeight="1">
      <c r="A217" s="80" t="str">
        <f t="array" ref="A217">IFERROR(IF(D217="","",INDEX(Poles!$A:$H,MATCH('Open Poles'!$E217,Poles!$H:$H,0),1)),"")</f>
        <v/>
      </c>
      <c r="B217" s="196" t="str">
        <f t="array" ref="B217">IFERROR(IF(D217="","",INDEX(Poles!$A:$H,MATCH('Open Poles'!$E217,Poles!$H:$H,0),2)),"")</f>
        <v/>
      </c>
      <c r="C217" s="196" t="str">
        <f t="array" ref="C217">IFERROR(IF(D217="","",INDEX(Poles!$A:$H,MATCH('Open Poles'!E217,Poles!$H:$H,0),3)),"")</f>
        <v/>
      </c>
      <c r="D217" s="82" t="str">
        <f>IFERROR(IF(AND(SMALL(Poles!H:H,L217)&gt;1000,SMALL(Poles!H:H,L217)&lt;3000),"nt",IF(SMALL(Poles!H:H,L217)&gt;3000,"",SMALL(Poles!H:H,L217))),"")</f>
        <v/>
      </c>
      <c r="E217" s="292" t="str">
        <f>IF(D217="nt",IFERROR(SMALL(Poles!H:H,L217),""),IF(D217&gt;3000,"",IFERROR(SMALL(Poles!H:H,L217),"")))</f>
        <v/>
      </c>
      <c r="F217" s="202"/>
      <c r="G217" s="200" t="str">
        <f t="shared" si="1"/>
        <v/>
      </c>
      <c r="H217" s="354" t="str">
        <f>IFERROR(VLOOKUP(D217,Poles!$S$4:$V$20,4,FALSE),"")</f>
        <v/>
      </c>
      <c r="I217" s="72"/>
      <c r="J217" s="72"/>
      <c r="K217" s="80"/>
      <c r="L217" s="80">
        <v>216</v>
      </c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</row>
    <row r="218" spans="1:26" ht="15.75" customHeight="1">
      <c r="A218" s="80" t="str">
        <f t="array" ref="A218">IFERROR(IF(D218="","",INDEX(Poles!$A:$H,MATCH('Open Poles'!$E218,Poles!$H:$H,0),1)),"")</f>
        <v/>
      </c>
      <c r="B218" s="196" t="str">
        <f t="array" ref="B218">IFERROR(IF(D218="","",INDEX(Poles!$A:$H,MATCH('Open Poles'!$E218,Poles!$H:$H,0),2)),"")</f>
        <v/>
      </c>
      <c r="C218" s="196" t="str">
        <f t="array" ref="C218">IFERROR(IF(D218="","",INDEX(Poles!$A:$H,MATCH('Open Poles'!E218,Poles!$H:$H,0),3)),"")</f>
        <v/>
      </c>
      <c r="D218" s="82" t="str">
        <f>IFERROR(IF(AND(SMALL(Poles!H:H,L218)&gt;1000,SMALL(Poles!H:H,L218)&lt;3000),"nt",IF(SMALL(Poles!H:H,L218)&gt;3000,"",SMALL(Poles!H:H,L218))),"")</f>
        <v/>
      </c>
      <c r="E218" s="292" t="str">
        <f>IF(D218="nt",IFERROR(SMALL(Poles!H:H,L218),""),IF(D218&gt;3000,"",IFERROR(SMALL(Poles!H:H,L218),"")))</f>
        <v/>
      </c>
      <c r="F218" s="202"/>
      <c r="G218" s="200" t="str">
        <f t="shared" si="1"/>
        <v/>
      </c>
      <c r="H218" s="354" t="str">
        <f>IFERROR(VLOOKUP(D218,Poles!$S$4:$V$20,4,FALSE),"")</f>
        <v/>
      </c>
      <c r="I218" s="72"/>
      <c r="J218" s="72"/>
      <c r="K218" s="80"/>
      <c r="L218" s="80">
        <v>217</v>
      </c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</row>
    <row r="219" spans="1:26" ht="15.75" customHeight="1">
      <c r="A219" s="80" t="str">
        <f t="array" ref="A219">IFERROR(IF(D219="","",INDEX(Poles!$A:$H,MATCH('Open Poles'!$E219,Poles!$H:$H,0),1)),"")</f>
        <v/>
      </c>
      <c r="B219" s="196" t="str">
        <f t="array" ref="B219">IFERROR(IF(D219="","",INDEX(Poles!$A:$H,MATCH('Open Poles'!$E219,Poles!$H:$H,0),2)),"")</f>
        <v/>
      </c>
      <c r="C219" s="196" t="str">
        <f t="array" ref="C219">IFERROR(IF(D219="","",INDEX(Poles!$A:$H,MATCH('Open Poles'!E219,Poles!$H:$H,0),3)),"")</f>
        <v/>
      </c>
      <c r="D219" s="82" t="str">
        <f>IFERROR(IF(AND(SMALL(Poles!H:H,L219)&gt;1000,SMALL(Poles!H:H,L219)&lt;3000),"nt",IF(SMALL(Poles!H:H,L219)&gt;3000,"",SMALL(Poles!H:H,L219))),"")</f>
        <v/>
      </c>
      <c r="E219" s="292" t="str">
        <f>IF(D219="nt",IFERROR(SMALL(Poles!H:H,L219),""),IF(D219&gt;3000,"",IFERROR(SMALL(Poles!H:H,L219),"")))</f>
        <v/>
      </c>
      <c r="F219" s="202"/>
      <c r="G219" s="200" t="str">
        <f t="shared" si="1"/>
        <v/>
      </c>
      <c r="H219" s="354" t="str">
        <f>IFERROR(VLOOKUP(D219,Poles!$S$4:$V$20,4,FALSE),"")</f>
        <v/>
      </c>
      <c r="I219" s="72"/>
      <c r="J219" s="72"/>
      <c r="K219" s="80"/>
      <c r="L219" s="80">
        <v>218</v>
      </c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</row>
    <row r="220" spans="1:26" ht="15.75" customHeight="1">
      <c r="A220" s="80" t="str">
        <f t="array" ref="A220">IFERROR(IF(D220="","",INDEX(Poles!$A:$H,MATCH('Open Poles'!$E220,Poles!$H:$H,0),1)),"")</f>
        <v/>
      </c>
      <c r="B220" s="196" t="str">
        <f t="array" ref="B220">IFERROR(IF(D220="","",INDEX(Poles!$A:$H,MATCH('Open Poles'!$E220,Poles!$H:$H,0),2)),"")</f>
        <v/>
      </c>
      <c r="C220" s="196" t="str">
        <f t="array" ref="C220">IFERROR(IF(D220="","",INDEX(Poles!$A:$H,MATCH('Open Poles'!E220,Poles!$H:$H,0),3)),"")</f>
        <v/>
      </c>
      <c r="D220" s="82" t="str">
        <f>IFERROR(IF(AND(SMALL(Poles!H:H,L220)&gt;1000,SMALL(Poles!H:H,L220)&lt;3000),"nt",IF(SMALL(Poles!H:H,L220)&gt;3000,"",SMALL(Poles!H:H,L220))),"")</f>
        <v/>
      </c>
      <c r="E220" s="292" t="str">
        <f>IF(D220="nt",IFERROR(SMALL(Poles!H:H,L220),""),IF(D220&gt;3000,"",IFERROR(SMALL(Poles!H:H,L220),"")))</f>
        <v/>
      </c>
      <c r="F220" s="202"/>
      <c r="G220" s="200" t="str">
        <f t="shared" si="1"/>
        <v/>
      </c>
      <c r="H220" s="354" t="str">
        <f>IFERROR(VLOOKUP(D220,Poles!$S$4:$V$20,4,FALSE),"")</f>
        <v/>
      </c>
      <c r="I220" s="72"/>
      <c r="J220" s="72"/>
      <c r="K220" s="80"/>
      <c r="L220" s="80">
        <v>219</v>
      </c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</row>
    <row r="221" spans="1:26" ht="15.75" customHeight="1">
      <c r="A221" s="80" t="str">
        <f t="array" ref="A221">IFERROR(IF(D221="","",INDEX(Poles!$A:$H,MATCH('Open Poles'!$E221,Poles!$H:$H,0),1)),"")</f>
        <v/>
      </c>
      <c r="B221" s="196" t="str">
        <f t="array" ref="B221">IFERROR(IF(D221="","",INDEX(Poles!$A:$H,MATCH('Open Poles'!$E221,Poles!$H:$H,0),2)),"")</f>
        <v/>
      </c>
      <c r="C221" s="196" t="str">
        <f t="array" ref="C221">IFERROR(IF(D221="","",INDEX(Poles!$A:$H,MATCH('Open Poles'!E221,Poles!$H:$H,0),3)),"")</f>
        <v/>
      </c>
      <c r="D221" s="82" t="str">
        <f>IFERROR(IF(AND(SMALL(Poles!H:H,L221)&gt;1000,SMALL(Poles!H:H,L221)&lt;3000),"nt",IF(SMALL(Poles!H:H,L221)&gt;3000,"",SMALL(Poles!H:H,L221))),"")</f>
        <v/>
      </c>
      <c r="E221" s="292" t="str">
        <f>IF(D221="nt",IFERROR(SMALL(Poles!H:H,L221),""),IF(D221&gt;3000,"",IFERROR(SMALL(Poles!H:H,L221),"")))</f>
        <v/>
      </c>
      <c r="F221" s="202"/>
      <c r="G221" s="200" t="str">
        <f t="shared" si="1"/>
        <v/>
      </c>
      <c r="H221" s="354" t="str">
        <f>IFERROR(VLOOKUP(D221,Poles!$S$4:$V$20,4,FALSE),"")</f>
        <v/>
      </c>
      <c r="I221" s="72"/>
      <c r="J221" s="72"/>
      <c r="K221" s="80"/>
      <c r="L221" s="80">
        <v>220</v>
      </c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</row>
    <row r="222" spans="1:26" ht="15.75" customHeight="1">
      <c r="A222" s="80" t="str">
        <f t="array" ref="A222">IFERROR(IF(D222="","",INDEX(Poles!$A:$H,MATCH('Open Poles'!$E222,Poles!$H:$H,0),1)),"")</f>
        <v/>
      </c>
      <c r="B222" s="196" t="str">
        <f t="array" ref="B222">IFERROR(IF(D222="","",INDEX(Poles!$A:$H,MATCH('Open Poles'!$E222,Poles!$H:$H,0),2)),"")</f>
        <v/>
      </c>
      <c r="C222" s="196" t="str">
        <f t="array" ref="C222">IFERROR(IF(D222="","",INDEX(Poles!$A:$H,MATCH('Open Poles'!E222,Poles!$H:$H,0),3)),"")</f>
        <v/>
      </c>
      <c r="D222" s="82" t="str">
        <f>IFERROR(IF(AND(SMALL(Poles!H:H,L222)&gt;1000,SMALL(Poles!H:H,L222)&lt;3000),"nt",IF(SMALL(Poles!H:H,L222)&gt;3000,"",SMALL(Poles!H:H,L222))),"")</f>
        <v/>
      </c>
      <c r="E222" s="292" t="str">
        <f>IF(D222="nt",IFERROR(SMALL(Poles!H:H,L222),""),IF(D222&gt;3000,"",IFERROR(SMALL(Poles!H:H,L222),"")))</f>
        <v/>
      </c>
      <c r="F222" s="202"/>
      <c r="G222" s="200" t="str">
        <f t="shared" si="1"/>
        <v/>
      </c>
      <c r="H222" s="354" t="str">
        <f>IFERROR(VLOOKUP(D222,Poles!$S$4:$V$20,4,FALSE),"")</f>
        <v/>
      </c>
      <c r="I222" s="72"/>
      <c r="J222" s="72"/>
      <c r="K222" s="80"/>
      <c r="L222" s="80">
        <v>221</v>
      </c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</row>
    <row r="223" spans="1:26" ht="15.75" customHeight="1">
      <c r="A223" s="80" t="str">
        <f t="array" ref="A223">IFERROR(IF(D223="","",INDEX(Poles!$A:$H,MATCH('Open Poles'!$E223,Poles!$H:$H,0),1)),"")</f>
        <v/>
      </c>
      <c r="B223" s="196" t="str">
        <f t="array" ref="B223">IFERROR(IF(D223="","",INDEX(Poles!$A:$H,MATCH('Open Poles'!$E223,Poles!$H:$H,0),2)),"")</f>
        <v/>
      </c>
      <c r="C223" s="196" t="str">
        <f t="array" ref="C223">IFERROR(IF(D223="","",INDEX(Poles!$A:$H,MATCH('Open Poles'!E223,Poles!$H:$H,0),3)),"")</f>
        <v/>
      </c>
      <c r="D223" s="82" t="str">
        <f>IFERROR(IF(AND(SMALL(Poles!H:H,L223)&gt;1000,SMALL(Poles!H:H,L223)&lt;3000),"nt",IF(SMALL(Poles!H:H,L223)&gt;3000,"",SMALL(Poles!H:H,L223))),"")</f>
        <v/>
      </c>
      <c r="E223" s="292" t="str">
        <f>IF(D223="nt",IFERROR(SMALL(Poles!H:H,L223),""),IF(D223&gt;3000,"",IFERROR(SMALL(Poles!H:H,L223),"")))</f>
        <v/>
      </c>
      <c r="F223" s="202"/>
      <c r="G223" s="200" t="str">
        <f t="shared" si="1"/>
        <v/>
      </c>
      <c r="H223" s="354" t="str">
        <f>IFERROR(VLOOKUP(D223,Poles!$S$4:$V$20,4,FALSE),"")</f>
        <v/>
      </c>
      <c r="I223" s="72"/>
      <c r="J223" s="72"/>
      <c r="K223" s="80"/>
      <c r="L223" s="80">
        <v>222</v>
      </c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</row>
    <row r="224" spans="1:26" ht="15.75" customHeight="1">
      <c r="A224" s="80" t="str">
        <f t="array" ref="A224">IFERROR(IF(D224="","",INDEX(Poles!$A:$H,MATCH('Open Poles'!$E224,Poles!$H:$H,0),1)),"")</f>
        <v/>
      </c>
      <c r="B224" s="196" t="str">
        <f t="array" ref="B224">IFERROR(IF(D224="","",INDEX(Poles!$A:$H,MATCH('Open Poles'!$E224,Poles!$H:$H,0),2)),"")</f>
        <v/>
      </c>
      <c r="C224" s="196" t="str">
        <f t="array" ref="C224">IFERROR(IF(D224="","",INDEX(Poles!$A:$H,MATCH('Open Poles'!E224,Poles!$H:$H,0),3)),"")</f>
        <v/>
      </c>
      <c r="D224" s="82" t="str">
        <f>IFERROR(IF(AND(SMALL(Poles!H:H,L224)&gt;1000,SMALL(Poles!H:H,L224)&lt;3000),"nt",IF(SMALL(Poles!H:H,L224)&gt;3000,"",SMALL(Poles!H:H,L224))),"")</f>
        <v/>
      </c>
      <c r="E224" s="292" t="str">
        <f>IF(D224="nt",IFERROR(SMALL(Poles!H:H,L224),""),IF(D224&gt;3000,"",IFERROR(SMALL(Poles!H:H,L224),"")))</f>
        <v/>
      </c>
      <c r="F224" s="202"/>
      <c r="G224" s="200" t="str">
        <f t="shared" si="1"/>
        <v/>
      </c>
      <c r="H224" s="354" t="str">
        <f>IFERROR(VLOOKUP(D224,Poles!$S$4:$V$20,4,FALSE),"")</f>
        <v/>
      </c>
      <c r="I224" s="72"/>
      <c r="J224" s="72"/>
      <c r="K224" s="80"/>
      <c r="L224" s="80">
        <v>223</v>
      </c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</row>
    <row r="225" spans="1:26" ht="15.75" customHeight="1">
      <c r="A225" s="80" t="str">
        <f t="array" ref="A225">IFERROR(IF(D225="","",INDEX(Poles!$A:$H,MATCH('Open Poles'!$E225,Poles!$H:$H,0),1)),"")</f>
        <v/>
      </c>
      <c r="B225" s="196" t="str">
        <f t="array" ref="B225">IFERROR(IF(D225="","",INDEX(Poles!$A:$H,MATCH('Open Poles'!$E225,Poles!$H:$H,0),2)),"")</f>
        <v/>
      </c>
      <c r="C225" s="196" t="str">
        <f t="array" ref="C225">IFERROR(IF(D225="","",INDEX(Poles!$A:$H,MATCH('Open Poles'!E225,Poles!$H:$H,0),3)),"")</f>
        <v/>
      </c>
      <c r="D225" s="82" t="str">
        <f>IFERROR(IF(AND(SMALL(Poles!H:H,L225)&gt;1000,SMALL(Poles!H:H,L225)&lt;3000),"nt",IF(SMALL(Poles!H:H,L225)&gt;3000,"",SMALL(Poles!H:H,L225))),"")</f>
        <v/>
      </c>
      <c r="E225" s="292" t="str">
        <f>IF(D225="nt",IFERROR(SMALL(Poles!H:H,L225),""),IF(D225&gt;3000,"",IFERROR(SMALL(Poles!H:H,L225),"")))</f>
        <v/>
      </c>
      <c r="F225" s="202"/>
      <c r="G225" s="200" t="str">
        <f t="shared" si="1"/>
        <v/>
      </c>
      <c r="H225" s="354" t="str">
        <f>IFERROR(VLOOKUP(D225,Poles!$S$4:$V$20,4,FALSE),"")</f>
        <v/>
      </c>
      <c r="I225" s="72"/>
      <c r="J225" s="72"/>
      <c r="K225" s="80"/>
      <c r="L225" s="80">
        <v>224</v>
      </c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</row>
    <row r="226" spans="1:26" ht="15.75" customHeight="1">
      <c r="A226" s="80" t="str">
        <f t="array" ref="A226">IFERROR(IF(D226="","",INDEX(Poles!$A:$H,MATCH('Open Poles'!$E226,Poles!$H:$H,0),1)),"")</f>
        <v/>
      </c>
      <c r="B226" s="196" t="str">
        <f t="array" ref="B226">IFERROR(IF(D226="","",INDEX(Poles!$A:$H,MATCH('Open Poles'!$E226,Poles!$H:$H,0),2)),"")</f>
        <v/>
      </c>
      <c r="C226" s="196" t="str">
        <f t="array" ref="C226">IFERROR(IF(D226="","",INDEX(Poles!$A:$H,MATCH('Open Poles'!E226,Poles!$H:$H,0),3)),"")</f>
        <v/>
      </c>
      <c r="D226" s="82" t="str">
        <f>IFERROR(IF(AND(SMALL(Poles!H:H,L226)&gt;1000,SMALL(Poles!H:H,L226)&lt;3000),"nt",IF(SMALL(Poles!H:H,L226)&gt;3000,"",SMALL(Poles!H:H,L226))),"")</f>
        <v/>
      </c>
      <c r="E226" s="292" t="str">
        <f>IF(D226="nt",IFERROR(SMALL(Poles!H:H,L226),""),IF(D226&gt;3000,"",IFERROR(SMALL(Poles!H:H,L226),"")))</f>
        <v/>
      </c>
      <c r="F226" s="202"/>
      <c r="G226" s="200" t="str">
        <f t="shared" si="1"/>
        <v/>
      </c>
      <c r="H226" s="354" t="str">
        <f>IFERROR(VLOOKUP(D226,Poles!$S$4:$V$20,4,FALSE),"")</f>
        <v/>
      </c>
      <c r="I226" s="72"/>
      <c r="J226" s="72"/>
      <c r="K226" s="80"/>
      <c r="L226" s="80">
        <v>225</v>
      </c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</row>
    <row r="227" spans="1:26" ht="15.75" customHeight="1">
      <c r="A227" s="80" t="str">
        <f t="array" ref="A227">IFERROR(IF(D227="","",INDEX(Poles!$A:$H,MATCH('Open Poles'!$E227,Poles!$H:$H,0),1)),"")</f>
        <v/>
      </c>
      <c r="B227" s="196" t="str">
        <f t="array" ref="B227">IFERROR(IF(D227="","",INDEX(Poles!$A:$H,MATCH('Open Poles'!$E227,Poles!$H:$H,0),2)),"")</f>
        <v/>
      </c>
      <c r="C227" s="196" t="str">
        <f t="array" ref="C227">IFERROR(IF(D227="","",INDEX(Poles!$A:$H,MATCH('Open Poles'!E227,Poles!$H:$H,0),3)),"")</f>
        <v/>
      </c>
      <c r="D227" s="82" t="str">
        <f>IFERROR(IF(AND(SMALL(Poles!H:H,L227)&gt;1000,SMALL(Poles!H:H,L227)&lt;3000),"nt",IF(SMALL(Poles!H:H,L227)&gt;3000,"",SMALL(Poles!H:H,L227))),"")</f>
        <v/>
      </c>
      <c r="E227" s="292" t="str">
        <f>IF(D227="nt",IFERROR(SMALL(Poles!H:H,L227),""),IF(D227&gt;3000,"",IFERROR(SMALL(Poles!H:H,L227),"")))</f>
        <v/>
      </c>
      <c r="F227" s="202"/>
      <c r="G227" s="200" t="str">
        <f t="shared" si="1"/>
        <v/>
      </c>
      <c r="H227" s="354" t="str">
        <f>IFERROR(VLOOKUP(D227,Poles!$S$4:$V$20,4,FALSE),"")</f>
        <v/>
      </c>
      <c r="I227" s="72"/>
      <c r="J227" s="72"/>
      <c r="K227" s="80"/>
      <c r="L227" s="80">
        <v>226</v>
      </c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</row>
    <row r="228" spans="1:26" ht="15.75" customHeight="1">
      <c r="A228" s="80" t="str">
        <f t="array" ref="A228">IFERROR(IF(D228="","",INDEX(Poles!$A:$H,MATCH('Open Poles'!$E228,Poles!$H:$H,0),1)),"")</f>
        <v/>
      </c>
      <c r="B228" s="196" t="str">
        <f t="array" ref="B228">IFERROR(IF(D228="","",INDEX(Poles!$A:$H,MATCH('Open Poles'!$E228,Poles!$H:$H,0),2)),"")</f>
        <v/>
      </c>
      <c r="C228" s="196" t="str">
        <f t="array" ref="C228">IFERROR(IF(D228="","",INDEX(Poles!$A:$H,MATCH('Open Poles'!E228,Poles!$H:$H,0),3)),"")</f>
        <v/>
      </c>
      <c r="D228" s="82" t="str">
        <f>IFERROR(IF(AND(SMALL(Poles!H:H,L228)&gt;1000,SMALL(Poles!H:H,L228)&lt;3000),"nt",IF(SMALL(Poles!H:H,L228)&gt;3000,"",SMALL(Poles!H:H,L228))),"")</f>
        <v/>
      </c>
      <c r="E228" s="292" t="str">
        <f>IF(D228="nt",IFERROR(SMALL(Poles!H:H,L228),""),IF(D228&gt;3000,"",IFERROR(SMALL(Poles!H:H,L228),"")))</f>
        <v/>
      </c>
      <c r="F228" s="202"/>
      <c r="G228" s="200" t="str">
        <f t="shared" si="1"/>
        <v/>
      </c>
      <c r="H228" s="354" t="str">
        <f>IFERROR(VLOOKUP(D228,Poles!$S$4:$V$20,4,FALSE),"")</f>
        <v/>
      </c>
      <c r="I228" s="72"/>
      <c r="J228" s="72"/>
      <c r="K228" s="80"/>
      <c r="L228" s="80">
        <v>227</v>
      </c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</row>
    <row r="229" spans="1:26" ht="15.75" customHeight="1">
      <c r="A229" s="80" t="str">
        <f t="array" ref="A229">IFERROR(IF(D229="","",INDEX(Poles!$A:$H,MATCH('Open Poles'!$E229,Poles!$H:$H,0),1)),"")</f>
        <v/>
      </c>
      <c r="B229" s="196" t="str">
        <f t="array" ref="B229">IFERROR(IF(D229="","",INDEX(Poles!$A:$H,MATCH('Open Poles'!$E229,Poles!$H:$H,0),2)),"")</f>
        <v/>
      </c>
      <c r="C229" s="196" t="str">
        <f t="array" ref="C229">IFERROR(IF(D229="","",INDEX(Poles!$A:$H,MATCH('Open Poles'!E229,Poles!$H:$H,0),3)),"")</f>
        <v/>
      </c>
      <c r="D229" s="82" t="str">
        <f>IFERROR(IF(AND(SMALL(Poles!H:H,L229)&gt;1000,SMALL(Poles!H:H,L229)&lt;3000),"nt",IF(SMALL(Poles!H:H,L229)&gt;3000,"",SMALL(Poles!H:H,L229))),"")</f>
        <v/>
      </c>
      <c r="E229" s="292" t="str">
        <f>IF(D229="nt",IFERROR(SMALL(Poles!H:H,L229),""),IF(D229&gt;3000,"",IFERROR(SMALL(Poles!H:H,L229),"")))</f>
        <v/>
      </c>
      <c r="F229" s="202"/>
      <c r="G229" s="200" t="str">
        <f t="shared" si="1"/>
        <v/>
      </c>
      <c r="H229" s="354" t="str">
        <f>IFERROR(VLOOKUP(D229,Poles!$S$4:$V$20,4,FALSE),"")</f>
        <v/>
      </c>
      <c r="I229" s="72"/>
      <c r="J229" s="72"/>
      <c r="K229" s="80"/>
      <c r="L229" s="80">
        <v>228</v>
      </c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</row>
    <row r="230" spans="1:26" ht="15.75" customHeight="1">
      <c r="A230" s="80" t="str">
        <f t="array" ref="A230">IFERROR(IF(D230="","",INDEX(Poles!$A:$H,MATCH('Open Poles'!$E230,Poles!$H:$H,0),1)),"")</f>
        <v/>
      </c>
      <c r="B230" s="196" t="str">
        <f t="array" ref="B230">IFERROR(IF(D230="","",INDEX(Poles!$A:$H,MATCH('Open Poles'!$E230,Poles!$H:$H,0),2)),"")</f>
        <v/>
      </c>
      <c r="C230" s="196" t="str">
        <f t="array" ref="C230">IFERROR(IF(D230="","",INDEX(Poles!$A:$H,MATCH('Open Poles'!E230,Poles!$H:$H,0),3)),"")</f>
        <v/>
      </c>
      <c r="D230" s="82" t="str">
        <f>IFERROR(IF(AND(SMALL(Poles!H:H,L230)&gt;1000,SMALL(Poles!H:H,L230)&lt;3000),"nt",IF(SMALL(Poles!H:H,L230)&gt;3000,"",SMALL(Poles!H:H,L230))),"")</f>
        <v/>
      </c>
      <c r="E230" s="292" t="str">
        <f>IF(D230="nt",IFERROR(SMALL(Poles!H:H,L230),""),IF(D230&gt;3000,"",IFERROR(SMALL(Poles!H:H,L230),"")))</f>
        <v/>
      </c>
      <c r="F230" s="202"/>
      <c r="G230" s="200" t="str">
        <f t="shared" si="1"/>
        <v/>
      </c>
      <c r="H230" s="354" t="str">
        <f>IFERROR(VLOOKUP(D230,Poles!$S$4:$V$20,4,FALSE),"")</f>
        <v/>
      </c>
      <c r="I230" s="72"/>
      <c r="J230" s="72"/>
      <c r="K230" s="80"/>
      <c r="L230" s="80">
        <v>229</v>
      </c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</row>
    <row r="231" spans="1:26" ht="15.75" customHeight="1">
      <c r="A231" s="80" t="str">
        <f t="array" ref="A231">IFERROR(IF(D231="","",INDEX(Poles!$A:$H,MATCH('Open Poles'!$E231,Poles!$H:$H,0),1)),"")</f>
        <v/>
      </c>
      <c r="B231" s="196" t="str">
        <f t="array" ref="B231">IFERROR(IF(D231="","",INDEX(Poles!$A:$H,MATCH('Open Poles'!$E231,Poles!$H:$H,0),2)),"")</f>
        <v/>
      </c>
      <c r="C231" s="196" t="str">
        <f t="array" ref="C231">IFERROR(IF(D231="","",INDEX(Poles!$A:$H,MATCH('Open Poles'!E231,Poles!$H:$H,0),3)),"")</f>
        <v/>
      </c>
      <c r="D231" s="82" t="str">
        <f>IFERROR(IF(AND(SMALL(Poles!H:H,L231)&gt;1000,SMALL(Poles!H:H,L231)&lt;3000),"nt",IF(SMALL(Poles!H:H,L231)&gt;3000,"",SMALL(Poles!H:H,L231))),"")</f>
        <v/>
      </c>
      <c r="E231" s="292" t="str">
        <f>IF(D231="nt",IFERROR(SMALL(Poles!H:H,L231),""),IF(D231&gt;3000,"",IFERROR(SMALL(Poles!H:H,L231),"")))</f>
        <v/>
      </c>
      <c r="F231" s="202"/>
      <c r="G231" s="200" t="str">
        <f t="shared" si="1"/>
        <v/>
      </c>
      <c r="H231" s="354" t="str">
        <f>IFERROR(VLOOKUP(D231,Poles!$S$4:$V$20,4,FALSE),"")</f>
        <v/>
      </c>
      <c r="I231" s="72"/>
      <c r="J231" s="72"/>
      <c r="K231" s="80"/>
      <c r="L231" s="80">
        <v>230</v>
      </c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</row>
    <row r="232" spans="1:26" ht="15.75" customHeight="1">
      <c r="A232" s="80" t="str">
        <f t="array" ref="A232">IFERROR(IF(D232="","",INDEX(Poles!$A:$H,MATCH('Open Poles'!$E232,Poles!$H:$H,0),1)),"")</f>
        <v/>
      </c>
      <c r="B232" s="196" t="str">
        <f t="array" ref="B232">IFERROR(IF(D232="","",INDEX(Poles!$A:$H,MATCH('Open Poles'!$E232,Poles!$H:$H,0),2)),"")</f>
        <v/>
      </c>
      <c r="C232" s="196" t="str">
        <f t="array" ref="C232">IFERROR(IF(D232="","",INDEX(Poles!$A:$H,MATCH('Open Poles'!E232,Poles!$H:$H,0),3)),"")</f>
        <v/>
      </c>
      <c r="D232" s="82" t="str">
        <f>IFERROR(IF(AND(SMALL(Poles!H:H,L232)&gt;1000,SMALL(Poles!H:H,L232)&lt;3000),"nt",IF(SMALL(Poles!H:H,L232)&gt;3000,"",SMALL(Poles!H:H,L232))),"")</f>
        <v/>
      </c>
      <c r="E232" s="292" t="str">
        <f>IF(D232="nt",IFERROR(SMALL(Poles!H:H,L232),""),IF(D232&gt;3000,"",IFERROR(SMALL(Poles!H:H,L232),"")))</f>
        <v/>
      </c>
      <c r="F232" s="202"/>
      <c r="G232" s="200" t="str">
        <f t="shared" si="1"/>
        <v/>
      </c>
      <c r="H232" s="354" t="str">
        <f>IFERROR(VLOOKUP(D232,Poles!$S$4:$V$20,4,FALSE),"")</f>
        <v/>
      </c>
      <c r="I232" s="72"/>
      <c r="J232" s="72"/>
      <c r="K232" s="80"/>
      <c r="L232" s="80">
        <v>231</v>
      </c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</row>
    <row r="233" spans="1:26" ht="15.75" customHeight="1">
      <c r="A233" s="80" t="str">
        <f t="array" ref="A233">IFERROR(IF(D233="","",INDEX(Poles!$A:$H,MATCH('Open Poles'!$E233,Poles!$H:$H,0),1)),"")</f>
        <v/>
      </c>
      <c r="B233" s="196" t="str">
        <f t="array" ref="B233">IFERROR(IF(D233="","",INDEX(Poles!$A:$H,MATCH('Open Poles'!$E233,Poles!$H:$H,0),2)),"")</f>
        <v/>
      </c>
      <c r="C233" s="196" t="str">
        <f t="array" ref="C233">IFERROR(IF(D233="","",INDEX(Poles!$A:$H,MATCH('Open Poles'!E233,Poles!$H:$H,0),3)),"")</f>
        <v/>
      </c>
      <c r="D233" s="82" t="str">
        <f>IFERROR(IF(AND(SMALL(Poles!H:H,L233)&gt;1000,SMALL(Poles!H:H,L233)&lt;3000),"nt",IF(SMALL(Poles!H:H,L233)&gt;3000,"",SMALL(Poles!H:H,L233))),"")</f>
        <v/>
      </c>
      <c r="E233" s="292" t="str">
        <f>IF(D233="nt",IFERROR(SMALL(Poles!H:H,L233),""),IF(D233&gt;3000,"",IFERROR(SMALL(Poles!H:H,L233),"")))</f>
        <v/>
      </c>
      <c r="F233" s="202"/>
      <c r="G233" s="200" t="str">
        <f t="shared" si="1"/>
        <v/>
      </c>
      <c r="H233" s="354" t="str">
        <f>IFERROR(VLOOKUP(D233,Poles!$S$4:$V$20,4,FALSE),"")</f>
        <v/>
      </c>
      <c r="I233" s="72"/>
      <c r="J233" s="72"/>
      <c r="K233" s="80"/>
      <c r="L233" s="80">
        <v>232</v>
      </c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</row>
    <row r="234" spans="1:26" ht="15.75" customHeight="1">
      <c r="A234" s="80" t="str">
        <f t="array" ref="A234">IFERROR(IF(D234="","",INDEX(Poles!$A:$H,MATCH('Open Poles'!$E234,Poles!$H:$H,0),1)),"")</f>
        <v/>
      </c>
      <c r="B234" s="196" t="str">
        <f t="array" ref="B234">IFERROR(IF(D234="","",INDEX(Poles!$A:$H,MATCH('Open Poles'!$E234,Poles!$H:$H,0),2)),"")</f>
        <v/>
      </c>
      <c r="C234" s="196" t="str">
        <f t="array" ref="C234">IFERROR(IF(D234="","",INDEX(Poles!$A:$H,MATCH('Open Poles'!E234,Poles!$H:$H,0),3)),"")</f>
        <v/>
      </c>
      <c r="D234" s="82" t="str">
        <f>IFERROR(IF(AND(SMALL(Poles!H:H,L234)&gt;1000,SMALL(Poles!H:H,L234)&lt;3000),"nt",IF(SMALL(Poles!H:H,L234)&gt;3000,"",SMALL(Poles!H:H,L234))),"")</f>
        <v/>
      </c>
      <c r="E234" s="292" t="str">
        <f>IF(D234="nt",IFERROR(SMALL(Poles!H:H,L234),""),IF(D234&gt;3000,"",IFERROR(SMALL(Poles!H:H,L234),"")))</f>
        <v/>
      </c>
      <c r="F234" s="202"/>
      <c r="G234" s="200" t="str">
        <f t="shared" si="1"/>
        <v/>
      </c>
      <c r="H234" s="354" t="str">
        <f>IFERROR(VLOOKUP(D234,Poles!$S$4:$V$20,4,FALSE),"")</f>
        <v/>
      </c>
      <c r="I234" s="72"/>
      <c r="J234" s="72"/>
      <c r="K234" s="80"/>
      <c r="L234" s="80">
        <v>233</v>
      </c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</row>
    <row r="235" spans="1:26" ht="15.75" customHeight="1">
      <c r="A235" s="80" t="str">
        <f t="array" ref="A235">IFERROR(IF(D235="","",INDEX(Poles!$A:$H,MATCH('Open Poles'!$E235,Poles!$H:$H,0),1)),"")</f>
        <v/>
      </c>
      <c r="B235" s="196" t="str">
        <f t="array" ref="B235">IFERROR(IF(D235="","",INDEX(Poles!$A:$H,MATCH('Open Poles'!$E235,Poles!$H:$H,0),2)),"")</f>
        <v/>
      </c>
      <c r="C235" s="196" t="str">
        <f t="array" ref="C235">IFERROR(IF(D235="","",INDEX(Poles!$A:$H,MATCH('Open Poles'!E235,Poles!$H:$H,0),3)),"")</f>
        <v/>
      </c>
      <c r="D235" s="82" t="str">
        <f>IFERROR(IF(AND(SMALL(Poles!H:H,L235)&gt;1000,SMALL(Poles!H:H,L235)&lt;3000),"nt",IF(SMALL(Poles!H:H,L235)&gt;3000,"",SMALL(Poles!H:H,L235))),"")</f>
        <v/>
      </c>
      <c r="E235" s="292" t="str">
        <f>IF(D235="nt",IFERROR(SMALL(Poles!H:H,L235),""),IF(D235&gt;3000,"",IFERROR(SMALL(Poles!H:H,L235),"")))</f>
        <v/>
      </c>
      <c r="F235" s="202"/>
      <c r="G235" s="200" t="str">
        <f t="shared" si="1"/>
        <v/>
      </c>
      <c r="H235" s="354" t="str">
        <f>IFERROR(VLOOKUP(D235,Poles!$S$4:$V$20,4,FALSE),"")</f>
        <v/>
      </c>
      <c r="I235" s="72"/>
      <c r="J235" s="72"/>
      <c r="K235" s="80"/>
      <c r="L235" s="80">
        <v>234</v>
      </c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</row>
    <row r="236" spans="1:26" ht="15.75" customHeight="1">
      <c r="A236" s="80" t="str">
        <f t="array" ref="A236">IFERROR(IF(D236="","",INDEX(Poles!$A:$H,MATCH('Open Poles'!$E236,Poles!$H:$H,0),1)),"")</f>
        <v/>
      </c>
      <c r="B236" s="196" t="str">
        <f t="array" ref="B236">IFERROR(IF(D236="","",INDEX(Poles!$A:$H,MATCH('Open Poles'!$E236,Poles!$H:$H,0),2)),"")</f>
        <v/>
      </c>
      <c r="C236" s="196" t="str">
        <f t="array" ref="C236">IFERROR(IF(D236="","",INDEX(Poles!$A:$H,MATCH('Open Poles'!E236,Poles!$H:$H,0),3)),"")</f>
        <v/>
      </c>
      <c r="D236" s="82" t="str">
        <f>IFERROR(IF(AND(SMALL(Poles!H:H,L236)&gt;1000,SMALL(Poles!H:H,L236)&lt;3000),"nt",IF(SMALL(Poles!H:H,L236)&gt;3000,"",SMALL(Poles!H:H,L236))),"")</f>
        <v/>
      </c>
      <c r="E236" s="292" t="str">
        <f>IF(D236="nt",IFERROR(SMALL(Poles!H:H,L236),""),IF(D236&gt;3000,"",IFERROR(SMALL(Poles!H:H,L236),"")))</f>
        <v/>
      </c>
      <c r="F236" s="202"/>
      <c r="G236" s="200" t="str">
        <f t="shared" si="1"/>
        <v/>
      </c>
      <c r="H236" s="354" t="str">
        <f>IFERROR(VLOOKUP(D236,Poles!$S$4:$V$20,4,FALSE),"")</f>
        <v/>
      </c>
      <c r="I236" s="72"/>
      <c r="J236" s="72"/>
      <c r="K236" s="80"/>
      <c r="L236" s="80">
        <v>235</v>
      </c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</row>
    <row r="237" spans="1:26" ht="15.75" customHeight="1">
      <c r="A237" s="80" t="str">
        <f t="array" ref="A237">IFERROR(IF(D237="","",INDEX(Poles!$A:$H,MATCH('Open Poles'!$E237,Poles!$H:$H,0),1)),"")</f>
        <v/>
      </c>
      <c r="B237" s="196" t="str">
        <f t="array" ref="B237">IFERROR(IF(D237="","",INDEX(Poles!$A:$H,MATCH('Open Poles'!$E237,Poles!$H:$H,0),2)),"")</f>
        <v/>
      </c>
      <c r="C237" s="196" t="str">
        <f t="array" ref="C237">IFERROR(IF(D237="","",INDEX(Poles!$A:$H,MATCH('Open Poles'!E237,Poles!$H:$H,0),3)),"")</f>
        <v/>
      </c>
      <c r="D237" s="82" t="str">
        <f>IFERROR(IF(AND(SMALL(Poles!H:H,L237)&gt;1000,SMALL(Poles!H:H,L237)&lt;3000),"nt",IF(SMALL(Poles!H:H,L237)&gt;3000,"",SMALL(Poles!H:H,L237))),"")</f>
        <v/>
      </c>
      <c r="E237" s="292" t="str">
        <f>IF(D237="nt",IFERROR(SMALL(Poles!H:H,L237),""),IF(D237&gt;3000,"",IFERROR(SMALL(Poles!H:H,L237),"")))</f>
        <v/>
      </c>
      <c r="F237" s="202"/>
      <c r="G237" s="200" t="str">
        <f t="shared" si="1"/>
        <v/>
      </c>
      <c r="H237" s="354" t="str">
        <f>IFERROR(VLOOKUP(D237,Poles!$S$4:$V$20,4,FALSE),"")</f>
        <v/>
      </c>
      <c r="I237" s="72"/>
      <c r="J237" s="72"/>
      <c r="K237" s="80"/>
      <c r="L237" s="80">
        <v>236</v>
      </c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</row>
    <row r="238" spans="1:26" ht="15.75" customHeight="1">
      <c r="A238" s="80" t="str">
        <f t="array" ref="A238">IFERROR(IF(D238="","",INDEX(Poles!$A:$H,MATCH('Open Poles'!$E238,Poles!$H:$H,0),1)),"")</f>
        <v/>
      </c>
      <c r="B238" s="196" t="str">
        <f t="array" ref="B238">IFERROR(IF(D238="","",INDEX(Poles!$A:$H,MATCH('Open Poles'!$E238,Poles!$H:$H,0),2)),"")</f>
        <v/>
      </c>
      <c r="C238" s="196" t="str">
        <f t="array" ref="C238">IFERROR(IF(D238="","",INDEX(Poles!$A:$H,MATCH('Open Poles'!E238,Poles!$H:$H,0),3)),"")</f>
        <v/>
      </c>
      <c r="D238" s="82" t="str">
        <f>IFERROR(IF(AND(SMALL(Poles!H:H,L238)&gt;1000,SMALL(Poles!H:H,L238)&lt;3000),"nt",IF(SMALL(Poles!H:H,L238)&gt;3000,"",SMALL(Poles!H:H,L238))),"")</f>
        <v/>
      </c>
      <c r="E238" s="292" t="str">
        <f>IF(D238="nt",IFERROR(SMALL(Poles!H:H,L238),""),IF(D238&gt;3000,"",IFERROR(SMALL(Poles!H:H,L238),"")))</f>
        <v/>
      </c>
      <c r="F238" s="202"/>
      <c r="G238" s="200" t="str">
        <f t="shared" si="1"/>
        <v/>
      </c>
      <c r="H238" s="354" t="str">
        <f>IFERROR(VLOOKUP(D238,Poles!$S$4:$V$20,4,FALSE),"")</f>
        <v/>
      </c>
      <c r="I238" s="72"/>
      <c r="J238" s="72"/>
      <c r="K238" s="80"/>
      <c r="L238" s="80">
        <v>237</v>
      </c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</row>
    <row r="239" spans="1:26" ht="15.75" customHeight="1">
      <c r="A239" s="80" t="str">
        <f t="array" ref="A239">IFERROR(IF(D239="","",INDEX(Poles!$A:$H,MATCH('Open Poles'!$E239,Poles!$H:$H,0),1)),"")</f>
        <v/>
      </c>
      <c r="B239" s="196" t="str">
        <f t="array" ref="B239">IFERROR(IF(D239="","",INDEX(Poles!$A:$H,MATCH('Open Poles'!$E239,Poles!$H:$H,0),2)),"")</f>
        <v/>
      </c>
      <c r="C239" s="196" t="str">
        <f t="array" ref="C239">IFERROR(IF(D239="","",INDEX(Poles!$A:$H,MATCH('Open Poles'!E239,Poles!$H:$H,0),3)),"")</f>
        <v/>
      </c>
      <c r="D239" s="82" t="str">
        <f>IFERROR(IF(AND(SMALL(Poles!H:H,L239)&gt;1000,SMALL(Poles!H:H,L239)&lt;3000),"nt",IF(SMALL(Poles!H:H,L239)&gt;3000,"",SMALL(Poles!H:H,L239))),"")</f>
        <v/>
      </c>
      <c r="E239" s="292" t="str">
        <f>IF(D239="nt",IFERROR(SMALL(Poles!H:H,L239),""),IF(D239&gt;3000,"",IFERROR(SMALL(Poles!H:H,L239),"")))</f>
        <v/>
      </c>
      <c r="F239" s="202"/>
      <c r="G239" s="200" t="str">
        <f t="shared" si="1"/>
        <v/>
      </c>
      <c r="H239" s="354" t="str">
        <f>IFERROR(VLOOKUP(D239,Poles!$S$4:$V$20,4,FALSE),"")</f>
        <v/>
      </c>
      <c r="I239" s="72"/>
      <c r="J239" s="72"/>
      <c r="K239" s="80"/>
      <c r="L239" s="80">
        <v>238</v>
      </c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</row>
    <row r="240" spans="1:26" ht="15.75" customHeight="1">
      <c r="A240" s="80" t="str">
        <f t="array" ref="A240">IFERROR(IF(D240="","",INDEX(Poles!$A:$H,MATCH('Open Poles'!$E240,Poles!$H:$H,0),1)),"")</f>
        <v/>
      </c>
      <c r="B240" s="196" t="str">
        <f t="array" ref="B240">IFERROR(IF(D240="","",INDEX(Poles!$A:$H,MATCH('Open Poles'!$E240,Poles!$H:$H,0),2)),"")</f>
        <v/>
      </c>
      <c r="C240" s="196" t="str">
        <f t="array" ref="C240">IFERROR(IF(D240="","",INDEX(Poles!$A:$H,MATCH('Open Poles'!E240,Poles!$H:$H,0),3)),"")</f>
        <v/>
      </c>
      <c r="D240" s="82" t="str">
        <f>IFERROR(IF(AND(SMALL(Poles!H:H,L240)&gt;1000,SMALL(Poles!H:H,L240)&lt;3000),"nt",IF(SMALL(Poles!H:H,L240)&gt;3000,"",SMALL(Poles!H:H,L240))),"")</f>
        <v/>
      </c>
      <c r="E240" s="292" t="str">
        <f>IF(D240="nt",IFERROR(SMALL(Poles!H:H,L240),""),IF(D240&gt;3000,"",IFERROR(SMALL(Poles!H:H,L240),"")))</f>
        <v/>
      </c>
      <c r="F240" s="202"/>
      <c r="G240" s="200" t="str">
        <f t="shared" si="1"/>
        <v/>
      </c>
      <c r="H240" s="354" t="str">
        <f>IFERROR(VLOOKUP(D240,Poles!$S$4:$V$20,4,FALSE),"")</f>
        <v/>
      </c>
      <c r="I240" s="72"/>
      <c r="J240" s="72"/>
      <c r="K240" s="80"/>
      <c r="L240" s="80">
        <v>239</v>
      </c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</row>
    <row r="241" spans="1:26" ht="15.75" customHeight="1">
      <c r="A241" s="80" t="str">
        <f t="array" ref="A241">IFERROR(IF(D241="","",INDEX(Poles!$A:$H,MATCH('Open Poles'!$E241,Poles!$H:$H,0),1)),"")</f>
        <v/>
      </c>
      <c r="B241" s="196" t="str">
        <f t="array" ref="B241">IFERROR(IF(D241="","",INDEX(Poles!$A:$H,MATCH('Open Poles'!$E241,Poles!$H:$H,0),2)),"")</f>
        <v/>
      </c>
      <c r="C241" s="196" t="str">
        <f t="array" ref="C241">IFERROR(IF(D241="","",INDEX(Poles!$A:$H,MATCH('Open Poles'!E241,Poles!$H:$H,0),3)),"")</f>
        <v/>
      </c>
      <c r="D241" s="82" t="str">
        <f>IFERROR(IF(AND(SMALL(Poles!H:H,L241)&gt;1000,SMALL(Poles!H:H,L241)&lt;3000),"nt",IF(SMALL(Poles!H:H,L241)&gt;3000,"",SMALL(Poles!H:H,L241))),"")</f>
        <v/>
      </c>
      <c r="E241" s="292" t="str">
        <f>IF(D241="nt",IFERROR(SMALL(Poles!H:H,L241),""),IF(D241&gt;3000,"",IFERROR(SMALL(Poles!H:H,L241),"")))</f>
        <v/>
      </c>
      <c r="F241" s="202"/>
      <c r="G241" s="200" t="str">
        <f t="shared" si="1"/>
        <v/>
      </c>
      <c r="H241" s="354" t="str">
        <f>IFERROR(VLOOKUP(D241,Poles!$S$4:$V$20,4,FALSE),"")</f>
        <v/>
      </c>
      <c r="I241" s="72"/>
      <c r="J241" s="72"/>
      <c r="K241" s="80"/>
      <c r="L241" s="80">
        <v>240</v>
      </c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</row>
    <row r="242" spans="1:26" ht="15.75" customHeight="1">
      <c r="A242" s="80" t="str">
        <f t="array" ref="A242">IFERROR(IF(D242="","",INDEX(Poles!$A:$H,MATCH('Open Poles'!$E242,Poles!$H:$H,0),1)),"")</f>
        <v/>
      </c>
      <c r="B242" s="196" t="str">
        <f t="array" ref="B242">IFERROR(IF(D242="","",INDEX(Poles!$A:$H,MATCH('Open Poles'!$E242,Poles!$H:$H,0),2)),"")</f>
        <v/>
      </c>
      <c r="C242" s="196" t="str">
        <f t="array" ref="C242">IFERROR(IF(D242="","",INDEX(Poles!$A:$H,MATCH('Open Poles'!E242,Poles!$H:$H,0),3)),"")</f>
        <v/>
      </c>
      <c r="D242" s="82" t="str">
        <f>IFERROR(IF(AND(SMALL(Poles!H:H,L242)&gt;1000,SMALL(Poles!H:H,L242)&lt;3000),"nt",IF(SMALL(Poles!H:H,L242)&gt;3000,"",SMALL(Poles!H:H,L242))),"")</f>
        <v/>
      </c>
      <c r="E242" s="292" t="str">
        <f>IF(D242="nt",IFERROR(SMALL(Poles!H:H,L242),""),IF(D242&gt;3000,"",IFERROR(SMALL(Poles!H:H,L242),"")))</f>
        <v/>
      </c>
      <c r="F242" s="202"/>
      <c r="G242" s="200" t="str">
        <f t="shared" si="1"/>
        <v/>
      </c>
      <c r="H242" s="354" t="str">
        <f>IFERROR(VLOOKUP(D242,Poles!$S$4:$V$20,4,FALSE),"")</f>
        <v/>
      </c>
      <c r="I242" s="72"/>
      <c r="J242" s="72"/>
      <c r="K242" s="80"/>
      <c r="L242" s="80">
        <v>241</v>
      </c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</row>
    <row r="243" spans="1:26" ht="15.75" customHeight="1">
      <c r="A243" s="80" t="str">
        <f t="array" ref="A243">IFERROR(IF(D243="","",INDEX(Poles!$A:$H,MATCH('Open Poles'!$E243,Poles!$H:$H,0),1)),"")</f>
        <v/>
      </c>
      <c r="B243" s="196" t="str">
        <f t="array" ref="B243">IFERROR(IF(D243="","",INDEX(Poles!$A:$H,MATCH('Open Poles'!$E243,Poles!$H:$H,0),2)),"")</f>
        <v/>
      </c>
      <c r="C243" s="196" t="str">
        <f t="array" ref="C243">IFERROR(IF(D243="","",INDEX(Poles!$A:$H,MATCH('Open Poles'!E243,Poles!$H:$H,0),3)),"")</f>
        <v/>
      </c>
      <c r="D243" s="82" t="str">
        <f>IFERROR(IF(AND(SMALL(Poles!H:H,L243)&gt;1000,SMALL(Poles!H:H,L243)&lt;3000),"nt",IF(SMALL(Poles!H:H,L243)&gt;3000,"",SMALL(Poles!H:H,L243))),"")</f>
        <v/>
      </c>
      <c r="E243" s="292" t="str">
        <f>IF(D243="nt",IFERROR(SMALL(Poles!H:H,L243),""),IF(D243&gt;3000,"",IFERROR(SMALL(Poles!H:H,L243),"")))</f>
        <v/>
      </c>
      <c r="F243" s="202"/>
      <c r="G243" s="200" t="str">
        <f t="shared" si="1"/>
        <v/>
      </c>
      <c r="H243" s="354" t="str">
        <f>IFERROR(VLOOKUP(D243,Poles!$S$4:$V$20,4,FALSE),"")</f>
        <v/>
      </c>
      <c r="I243" s="72"/>
      <c r="J243" s="72"/>
      <c r="K243" s="80"/>
      <c r="L243" s="80">
        <v>242</v>
      </c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</row>
    <row r="244" spans="1:26" ht="15.75" customHeight="1">
      <c r="A244" s="80" t="str">
        <f t="array" ref="A244">IFERROR(IF(D244="","",INDEX(Poles!$A:$H,MATCH('Open Poles'!$E244,Poles!$H:$H,0),1)),"")</f>
        <v/>
      </c>
      <c r="B244" s="196" t="str">
        <f t="array" ref="B244">IFERROR(IF(D244="","",INDEX(Poles!$A:$H,MATCH('Open Poles'!$E244,Poles!$H:$H,0),2)),"")</f>
        <v/>
      </c>
      <c r="C244" s="196" t="str">
        <f t="array" ref="C244">IFERROR(IF(D244="","",INDEX(Poles!$A:$H,MATCH('Open Poles'!E244,Poles!$H:$H,0),3)),"")</f>
        <v/>
      </c>
      <c r="D244" s="82" t="str">
        <f>IFERROR(IF(AND(SMALL(Poles!H:H,L244)&gt;1000,SMALL(Poles!H:H,L244)&lt;3000),"nt",IF(SMALL(Poles!H:H,L244)&gt;3000,"",SMALL(Poles!H:H,L244))),"")</f>
        <v/>
      </c>
      <c r="E244" s="292" t="str">
        <f>IF(D244="nt",IFERROR(SMALL(Poles!H:H,L244),""),IF(D244&gt;3000,"",IFERROR(SMALL(Poles!H:H,L244),"")))</f>
        <v/>
      </c>
      <c r="F244" s="202"/>
      <c r="G244" s="200" t="str">
        <f t="shared" si="1"/>
        <v/>
      </c>
      <c r="H244" s="354" t="str">
        <f>IFERROR(VLOOKUP(D244,Poles!$S$4:$V$20,4,FALSE),"")</f>
        <v/>
      </c>
      <c r="I244" s="72"/>
      <c r="J244" s="72"/>
      <c r="K244" s="80"/>
      <c r="L244" s="80">
        <v>243</v>
      </c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</row>
    <row r="245" spans="1:26" ht="15.75" customHeight="1">
      <c r="A245" s="80" t="str">
        <f t="array" ref="A245">IFERROR(IF(D245="","",INDEX(Poles!$A:$H,MATCH('Open Poles'!$E245,Poles!$H:$H,0),1)),"")</f>
        <v/>
      </c>
      <c r="B245" s="196" t="str">
        <f t="array" ref="B245">IFERROR(IF(D245="","",INDEX(Poles!$A:$H,MATCH('Open Poles'!$E245,Poles!$H:$H,0),2)),"")</f>
        <v/>
      </c>
      <c r="C245" s="196" t="str">
        <f t="array" ref="C245">IFERROR(IF(D245="","",INDEX(Poles!$A:$H,MATCH('Open Poles'!E245,Poles!$H:$H,0),3)),"")</f>
        <v/>
      </c>
      <c r="D245" s="82" t="str">
        <f>IFERROR(IF(AND(SMALL(Poles!H:H,L245)&gt;1000,SMALL(Poles!H:H,L245)&lt;3000),"nt",IF(SMALL(Poles!H:H,L245)&gt;3000,"",SMALL(Poles!H:H,L245))),"")</f>
        <v/>
      </c>
      <c r="E245" s="292" t="str">
        <f>IF(D245="nt",IFERROR(SMALL(Poles!H:H,L245),""),IF(D245&gt;3000,"",IFERROR(SMALL(Poles!H:H,L245),"")))</f>
        <v/>
      </c>
      <c r="F245" s="202"/>
      <c r="G245" s="200" t="str">
        <f t="shared" si="1"/>
        <v/>
      </c>
      <c r="H245" s="354" t="str">
        <f>IFERROR(VLOOKUP(D245,Poles!$S$4:$V$20,4,FALSE),"")</f>
        <v/>
      </c>
      <c r="I245" s="72"/>
      <c r="J245" s="72"/>
      <c r="K245" s="80"/>
      <c r="L245" s="80">
        <v>244</v>
      </c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</row>
    <row r="246" spans="1:26" ht="15.75" customHeight="1">
      <c r="A246" s="80" t="str">
        <f t="array" ref="A246">IFERROR(IF(D246="","",INDEX(Poles!$A:$H,MATCH('Open Poles'!$E246,Poles!$H:$H,0),1)),"")</f>
        <v/>
      </c>
      <c r="B246" s="196" t="str">
        <f t="array" ref="B246">IFERROR(IF(D246="","",INDEX(Poles!$A:$H,MATCH('Open Poles'!$E246,Poles!$H:$H,0),2)),"")</f>
        <v/>
      </c>
      <c r="C246" s="196" t="str">
        <f t="array" ref="C246">IFERROR(IF(D246="","",INDEX(Poles!$A:$H,MATCH('Open Poles'!E246,Poles!$H:$H,0),3)),"")</f>
        <v/>
      </c>
      <c r="D246" s="82" t="str">
        <f>IFERROR(IF(AND(SMALL(Poles!H:H,L246)&gt;1000,SMALL(Poles!H:H,L246)&lt;3000),"nt",IF(SMALL(Poles!H:H,L246)&gt;3000,"",SMALL(Poles!H:H,L246))),"")</f>
        <v/>
      </c>
      <c r="E246" s="292" t="str">
        <f>IF(D246="nt",IFERROR(SMALL(Poles!H:H,L246),""),IF(D246&gt;3000,"",IFERROR(SMALL(Poles!H:H,L246),"")))</f>
        <v/>
      </c>
      <c r="F246" s="202"/>
      <c r="G246" s="200" t="str">
        <f t="shared" si="1"/>
        <v/>
      </c>
      <c r="H246" s="354" t="str">
        <f>IFERROR(VLOOKUP(D246,Poles!$S$4:$V$20,4,FALSE),"")</f>
        <v/>
      </c>
      <c r="I246" s="72"/>
      <c r="J246" s="72"/>
      <c r="K246" s="80"/>
      <c r="L246" s="80">
        <v>245</v>
      </c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</row>
    <row r="247" spans="1:26" ht="15.75" customHeight="1">
      <c r="A247" s="80" t="str">
        <f t="array" ref="A247">IFERROR(IF(D247="","",INDEX(Poles!$A:$H,MATCH('Open Poles'!$E247,Poles!$H:$H,0),1)),"")</f>
        <v/>
      </c>
      <c r="B247" s="196" t="str">
        <f t="array" ref="B247">IFERROR(IF(D247="","",INDEX(Poles!$A:$H,MATCH('Open Poles'!$E247,Poles!$H:$H,0),2)),"")</f>
        <v/>
      </c>
      <c r="C247" s="196" t="str">
        <f t="array" ref="C247">IFERROR(IF(D247="","",INDEX(Poles!$A:$H,MATCH('Open Poles'!E247,Poles!$H:$H,0),3)),"")</f>
        <v/>
      </c>
      <c r="D247" s="82" t="str">
        <f>IFERROR(IF(AND(SMALL(Poles!H:H,L247)&gt;1000,SMALL(Poles!H:H,L247)&lt;3000),"nt",IF(SMALL(Poles!H:H,L247)&gt;3000,"",SMALL(Poles!H:H,L247))),"")</f>
        <v/>
      </c>
      <c r="E247" s="292" t="str">
        <f>IF(D247="nt",IFERROR(SMALL(Poles!H:H,L247),""),IF(D247&gt;3000,"",IFERROR(SMALL(Poles!H:H,L247),"")))</f>
        <v/>
      </c>
      <c r="F247" s="202"/>
      <c r="G247" s="200" t="str">
        <f t="shared" si="1"/>
        <v/>
      </c>
      <c r="H247" s="354" t="str">
        <f>IFERROR(VLOOKUP(D247,Poles!$S$4:$V$20,4,FALSE),"")</f>
        <v/>
      </c>
      <c r="I247" s="72"/>
      <c r="J247" s="72"/>
      <c r="K247" s="80"/>
      <c r="L247" s="80">
        <v>246</v>
      </c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</row>
    <row r="248" spans="1:26" ht="15.75" customHeight="1">
      <c r="A248" s="80" t="str">
        <f t="array" ref="A248">IFERROR(IF(D248="","",INDEX(Poles!$A:$H,MATCH('Open Poles'!$E248,Poles!$H:$H,0),1)),"")</f>
        <v/>
      </c>
      <c r="B248" s="196" t="str">
        <f t="array" ref="B248">IFERROR(IF(D248="","",INDEX(Poles!$A:$H,MATCH('Open Poles'!$E248,Poles!$H:$H,0),2)),"")</f>
        <v/>
      </c>
      <c r="C248" s="196" t="str">
        <f t="array" ref="C248">IFERROR(IF(D248="","",INDEX(Poles!$A:$H,MATCH('Open Poles'!E248,Poles!$H:$H,0),3)),"")</f>
        <v/>
      </c>
      <c r="D248" s="82" t="str">
        <f>IFERROR(IF(AND(SMALL(Poles!H:H,L248)&gt;1000,SMALL(Poles!H:H,L248)&lt;3000),"nt",IF(SMALL(Poles!H:H,L248)&gt;3000,"",SMALL(Poles!H:H,L248))),"")</f>
        <v/>
      </c>
      <c r="E248" s="292" t="str">
        <f>IF(D248="nt",IFERROR(SMALL(Poles!H:H,L248),""),IF(D248&gt;3000,"",IFERROR(SMALL(Poles!H:H,L248),"")))</f>
        <v/>
      </c>
      <c r="F248" s="202"/>
      <c r="G248" s="200" t="str">
        <f t="shared" si="1"/>
        <v/>
      </c>
      <c r="H248" s="354" t="str">
        <f>IFERROR(VLOOKUP(D248,Poles!$S$4:$V$20,4,FALSE),"")</f>
        <v/>
      </c>
      <c r="I248" s="72"/>
      <c r="J248" s="72"/>
      <c r="K248" s="80"/>
      <c r="L248" s="80">
        <v>247</v>
      </c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</row>
    <row r="249" spans="1:26" ht="15.75" customHeight="1">
      <c r="A249" s="80" t="str">
        <f t="array" ref="A249">IFERROR(IF(D249="","",INDEX(Poles!$A:$H,MATCH('Open Poles'!$E249,Poles!$H:$H,0),1)),"")</f>
        <v/>
      </c>
      <c r="B249" s="196" t="str">
        <f t="array" ref="B249">IFERROR(IF(D249="","",INDEX(Poles!$A:$H,MATCH('Open Poles'!$E249,Poles!$H:$H,0),2)),"")</f>
        <v/>
      </c>
      <c r="C249" s="196" t="str">
        <f t="array" ref="C249">IFERROR(IF(D249="","",INDEX(Poles!$A:$H,MATCH('Open Poles'!E249,Poles!$H:$H,0),3)),"")</f>
        <v/>
      </c>
      <c r="D249" s="82" t="str">
        <f>IFERROR(IF(AND(SMALL(Poles!H:H,L249)&gt;1000,SMALL(Poles!H:H,L249)&lt;3000),"nt",IF(SMALL(Poles!H:H,L249)&gt;3000,"",SMALL(Poles!H:H,L249))),"")</f>
        <v/>
      </c>
      <c r="E249" s="292" t="str">
        <f>IF(D249="nt",IFERROR(SMALL(Poles!H:H,L249),""),IF(D249&gt;3000,"",IFERROR(SMALL(Poles!H:H,L249),"")))</f>
        <v/>
      </c>
      <c r="F249" s="202"/>
      <c r="G249" s="200" t="str">
        <f t="shared" si="1"/>
        <v/>
      </c>
      <c r="H249" s="354" t="str">
        <f>IFERROR(VLOOKUP(D249,Poles!$S$4:$V$20,4,FALSE),"")</f>
        <v/>
      </c>
      <c r="I249" s="72"/>
      <c r="J249" s="72"/>
      <c r="K249" s="80"/>
      <c r="L249" s="80">
        <v>248</v>
      </c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</row>
    <row r="250" spans="1:26" ht="15.75" customHeight="1">
      <c r="A250" s="80" t="str">
        <f t="array" ref="A250">IFERROR(IF(D250="","",INDEX(Poles!$A:$H,MATCH('Open Poles'!$E250,Poles!$H:$H,0),1)),"")</f>
        <v/>
      </c>
      <c r="B250" s="196" t="str">
        <f t="array" ref="B250">IFERROR(IF(D250="","",INDEX(Poles!$A:$H,MATCH('Open Poles'!$E250,Poles!$H:$H,0),2)),"")</f>
        <v/>
      </c>
      <c r="C250" s="196" t="str">
        <f t="array" ref="C250">IFERROR(IF(D250="","",INDEX(Poles!$A:$H,MATCH('Open Poles'!E250,Poles!$H:$H,0),3)),"")</f>
        <v/>
      </c>
      <c r="D250" s="82" t="str">
        <f>IFERROR(IF(AND(SMALL(Poles!H:H,L250)&gt;1000,SMALL(Poles!H:H,L250)&lt;3000),"nt",IF(SMALL(Poles!H:H,L250)&gt;3000,"",SMALL(Poles!H:H,L250))),"")</f>
        <v/>
      </c>
      <c r="E250" s="292" t="str">
        <f>IF(D250="nt",IFERROR(SMALL(Poles!H:H,L250),""),IF(D250&gt;3000,"",IFERROR(SMALL(Poles!H:H,L250),"")))</f>
        <v/>
      </c>
      <c r="F250" s="202"/>
      <c r="G250" s="200" t="str">
        <f t="shared" si="1"/>
        <v/>
      </c>
      <c r="H250" s="354" t="str">
        <f>IFERROR(VLOOKUP(D250,Poles!$S$4:$V$20,4,FALSE),"")</f>
        <v/>
      </c>
      <c r="I250" s="72"/>
      <c r="J250" s="72"/>
      <c r="K250" s="80"/>
      <c r="L250" s="80">
        <v>249</v>
      </c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</row>
    <row r="251" spans="1:26" ht="15.75" customHeight="1">
      <c r="A251" s="80" t="str">
        <f t="array" ref="A251">IFERROR(IF(D251="","",INDEX(Poles!$A:$H,MATCH('Open Poles'!$E251,Poles!$H:$H,0),1)),"")</f>
        <v/>
      </c>
      <c r="B251" s="196" t="str">
        <f t="array" ref="B251">IFERROR(IF(D251="","",INDEX(Poles!$A:$H,MATCH('Open Poles'!$E251,Poles!$H:$H,0),2)),"")</f>
        <v/>
      </c>
      <c r="C251" s="196" t="str">
        <f t="array" ref="C251">IFERROR(IF(D251="","",INDEX(Poles!$A:$H,MATCH('Open Poles'!E251,Poles!$H:$H,0),3)),"")</f>
        <v/>
      </c>
      <c r="D251" s="82" t="str">
        <f>IFERROR(IF(AND(SMALL(Poles!H:H,L251)&gt;1000,SMALL(Poles!H:H,L251)&lt;3000),"nt",IF(SMALL(Poles!H:H,L251)&gt;3000,"",SMALL(Poles!H:H,L251))),"")</f>
        <v/>
      </c>
      <c r="E251" s="292" t="str">
        <f>IF(D251="nt",IFERROR(SMALL(Poles!H:H,L251),""),IF(D251&gt;3000,"",IFERROR(SMALL(Poles!H:H,L251),"")))</f>
        <v/>
      </c>
      <c r="F251" s="202"/>
      <c r="G251" s="200" t="str">
        <f t="shared" si="1"/>
        <v/>
      </c>
      <c r="H251" s="354" t="str">
        <f>IFERROR(VLOOKUP(D251,Poles!$S$4:$V$20,4,FALSE),"")</f>
        <v/>
      </c>
      <c r="I251" s="72"/>
      <c r="J251" s="72"/>
      <c r="K251" s="80"/>
      <c r="L251" s="80">
        <v>250</v>
      </c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</row>
    <row r="252" spans="1:26" ht="15.75" customHeight="1">
      <c r="A252" s="80" t="str">
        <f t="array" ref="A252">IFERROR(IF(D252="","",INDEX(Poles!$A:$H,MATCH('Open Poles'!$E252,Poles!$H:$H,0),1)),"")</f>
        <v/>
      </c>
      <c r="B252" s="196" t="str">
        <f t="array" ref="B252">IFERROR(IF(D252="","",INDEX(Poles!$A:$H,MATCH('Open Poles'!$E252,Poles!$H:$H,0),2)),"")</f>
        <v/>
      </c>
      <c r="C252" s="196" t="str">
        <f t="array" ref="C252">IFERROR(IF(D252="","",INDEX(Poles!$A:$H,MATCH('Open Poles'!E252,Poles!$H:$H,0),3)),"")</f>
        <v/>
      </c>
      <c r="D252" s="82"/>
      <c r="E252" s="203"/>
      <c r="F252" s="202"/>
      <c r="G252" s="88"/>
      <c r="H252" s="354"/>
      <c r="I252" s="72"/>
      <c r="J252" s="72"/>
      <c r="K252" s="80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</row>
    <row r="253" spans="1:26" ht="15.75" customHeight="1">
      <c r="A253" s="80"/>
      <c r="B253" s="72"/>
      <c r="C253" s="72"/>
      <c r="D253" s="82"/>
      <c r="E253" s="203"/>
      <c r="F253" s="202"/>
      <c r="G253" s="88"/>
      <c r="H253" s="353"/>
      <c r="I253" s="72"/>
      <c r="J253" s="72"/>
      <c r="K253" s="80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</row>
    <row r="254" spans="1:26" ht="15.75" customHeight="1">
      <c r="A254" s="80"/>
      <c r="B254" s="72"/>
      <c r="C254" s="72"/>
      <c r="D254" s="82"/>
      <c r="E254" s="203"/>
      <c r="F254" s="202"/>
      <c r="G254" s="88"/>
      <c r="H254" s="353"/>
      <c r="I254" s="72"/>
      <c r="J254" s="72"/>
      <c r="K254" s="80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</row>
    <row r="255" spans="1:26" ht="15.75" customHeight="1">
      <c r="A255" s="80"/>
      <c r="B255" s="72"/>
      <c r="C255" s="72"/>
      <c r="D255" s="82"/>
      <c r="E255" s="203"/>
      <c r="F255" s="202"/>
      <c r="G255" s="88"/>
      <c r="H255" s="353"/>
      <c r="I255" s="72"/>
      <c r="J255" s="72"/>
      <c r="K255" s="80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</row>
    <row r="256" spans="1:26" ht="15.75" customHeight="1">
      <c r="A256" s="80"/>
      <c r="B256" s="72"/>
      <c r="C256" s="72"/>
      <c r="D256" s="82"/>
      <c r="E256" s="203"/>
      <c r="F256" s="202"/>
      <c r="G256" s="88"/>
      <c r="H256" s="353"/>
      <c r="I256" s="72"/>
      <c r="J256" s="72"/>
      <c r="K256" s="80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</row>
    <row r="257" spans="1:26" ht="15.75" customHeight="1">
      <c r="A257" s="80"/>
      <c r="B257" s="72"/>
      <c r="C257" s="72"/>
      <c r="D257" s="82"/>
      <c r="E257" s="203"/>
      <c r="F257" s="202"/>
      <c r="G257" s="88"/>
      <c r="H257" s="353"/>
      <c r="I257" s="72"/>
      <c r="J257" s="72"/>
      <c r="K257" s="80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</row>
    <row r="258" spans="1:26" ht="15.75" customHeight="1">
      <c r="A258" s="80"/>
      <c r="B258" s="72"/>
      <c r="C258" s="72"/>
      <c r="D258" s="82"/>
      <c r="E258" s="203"/>
      <c r="F258" s="202"/>
      <c r="G258" s="88"/>
      <c r="H258" s="353"/>
      <c r="I258" s="72"/>
      <c r="J258" s="72"/>
      <c r="K258" s="80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</row>
    <row r="259" spans="1:26" ht="15.75" customHeight="1">
      <c r="A259" s="80"/>
      <c r="B259" s="72"/>
      <c r="C259" s="72"/>
      <c r="D259" s="82"/>
      <c r="E259" s="203"/>
      <c r="F259" s="202"/>
      <c r="G259" s="88"/>
      <c r="H259" s="353"/>
      <c r="I259" s="72"/>
      <c r="J259" s="72"/>
      <c r="K259" s="80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</row>
    <row r="260" spans="1:26" ht="15.75" customHeight="1">
      <c r="A260" s="80"/>
      <c r="B260" s="72"/>
      <c r="C260" s="72"/>
      <c r="D260" s="82"/>
      <c r="E260" s="203"/>
      <c r="F260" s="202"/>
      <c r="G260" s="88"/>
      <c r="H260" s="353"/>
      <c r="I260" s="72"/>
      <c r="J260" s="72"/>
      <c r="K260" s="80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</row>
    <row r="261" spans="1:26" ht="15.75" customHeight="1">
      <c r="A261" s="80"/>
      <c r="B261" s="72"/>
      <c r="C261" s="72"/>
      <c r="D261" s="82"/>
      <c r="E261" s="203"/>
      <c r="F261" s="202"/>
      <c r="G261" s="88"/>
      <c r="H261" s="353"/>
      <c r="I261" s="72"/>
      <c r="J261" s="72"/>
      <c r="K261" s="80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</row>
    <row r="262" spans="1:26" ht="15.75" customHeight="1">
      <c r="A262" s="80"/>
      <c r="B262" s="72"/>
      <c r="C262" s="72"/>
      <c r="D262" s="82"/>
      <c r="E262" s="203"/>
      <c r="F262" s="202"/>
      <c r="G262" s="88"/>
      <c r="H262" s="353"/>
      <c r="I262" s="72"/>
      <c r="J262" s="72"/>
      <c r="K262" s="80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</row>
    <row r="263" spans="1:26" ht="15.75" customHeight="1">
      <c r="A263" s="80"/>
      <c r="B263" s="72"/>
      <c r="C263" s="72"/>
      <c r="D263" s="82"/>
      <c r="E263" s="203"/>
      <c r="F263" s="202"/>
      <c r="G263" s="88"/>
      <c r="H263" s="353"/>
      <c r="I263" s="72"/>
      <c r="J263" s="72"/>
      <c r="K263" s="80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</row>
    <row r="264" spans="1:26" ht="15.75" customHeight="1">
      <c r="A264" s="80"/>
      <c r="B264" s="72"/>
      <c r="C264" s="72"/>
      <c r="D264" s="82"/>
      <c r="E264" s="203"/>
      <c r="F264" s="202"/>
      <c r="G264" s="88"/>
      <c r="H264" s="353"/>
      <c r="I264" s="72"/>
      <c r="J264" s="72"/>
      <c r="K264" s="80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</row>
    <row r="265" spans="1:26" ht="15.75" customHeight="1">
      <c r="A265" s="80"/>
      <c r="B265" s="72"/>
      <c r="C265" s="72"/>
      <c r="D265" s="82"/>
      <c r="E265" s="203"/>
      <c r="F265" s="202"/>
      <c r="G265" s="88"/>
      <c r="H265" s="353"/>
      <c r="I265" s="72"/>
      <c r="J265" s="72"/>
      <c r="K265" s="80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</row>
    <row r="266" spans="1:26" ht="15.75" customHeight="1">
      <c r="A266" s="80"/>
      <c r="B266" s="72"/>
      <c r="C266" s="72"/>
      <c r="D266" s="82"/>
      <c r="E266" s="203"/>
      <c r="F266" s="202"/>
      <c r="G266" s="88"/>
      <c r="H266" s="353"/>
      <c r="I266" s="72"/>
      <c r="J266" s="72"/>
      <c r="K266" s="80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</row>
    <row r="267" spans="1:26" ht="15.75" customHeight="1">
      <c r="A267" s="80"/>
      <c r="B267" s="72"/>
      <c r="C267" s="72"/>
      <c r="D267" s="82"/>
      <c r="E267" s="203"/>
      <c r="F267" s="202"/>
      <c r="G267" s="88"/>
      <c r="H267" s="353"/>
      <c r="I267" s="72"/>
      <c r="J267" s="72"/>
      <c r="K267" s="80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</row>
    <row r="268" spans="1:26" ht="15.75" customHeight="1">
      <c r="A268" s="80"/>
      <c r="B268" s="72"/>
      <c r="C268" s="72"/>
      <c r="D268" s="82"/>
      <c r="E268" s="203"/>
      <c r="F268" s="202"/>
      <c r="G268" s="88"/>
      <c r="H268" s="353"/>
      <c r="I268" s="72"/>
      <c r="J268" s="72"/>
      <c r="K268" s="80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</row>
    <row r="269" spans="1:26" ht="15.75" customHeight="1">
      <c r="A269" s="80"/>
      <c r="B269" s="72"/>
      <c r="C269" s="72"/>
      <c r="D269" s="82"/>
      <c r="E269" s="203"/>
      <c r="F269" s="202"/>
      <c r="G269" s="88"/>
      <c r="H269" s="353"/>
      <c r="I269" s="72"/>
      <c r="J269" s="72"/>
      <c r="K269" s="80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</row>
    <row r="270" spans="1:26" ht="15.75" customHeight="1">
      <c r="A270" s="80"/>
      <c r="B270" s="72"/>
      <c r="C270" s="72"/>
      <c r="D270" s="82"/>
      <c r="E270" s="203"/>
      <c r="F270" s="202"/>
      <c r="G270" s="88"/>
      <c r="H270" s="353"/>
      <c r="I270" s="72"/>
      <c r="J270" s="72"/>
      <c r="K270" s="80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</row>
    <row r="271" spans="1:26" ht="15.75" customHeight="1">
      <c r="A271" s="80"/>
      <c r="B271" s="72"/>
      <c r="C271" s="72"/>
      <c r="D271" s="82"/>
      <c r="E271" s="203"/>
      <c r="F271" s="202"/>
      <c r="G271" s="88"/>
      <c r="H271" s="353"/>
      <c r="I271" s="72"/>
      <c r="J271" s="72"/>
      <c r="K271" s="80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</row>
    <row r="272" spans="1:26" ht="15.75" customHeight="1">
      <c r="A272" s="80"/>
      <c r="B272" s="72"/>
      <c r="C272" s="72"/>
      <c r="D272" s="82"/>
      <c r="E272" s="203"/>
      <c r="F272" s="202"/>
      <c r="G272" s="88"/>
      <c r="H272" s="353"/>
      <c r="I272" s="72"/>
      <c r="J272" s="72"/>
      <c r="K272" s="80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</row>
    <row r="273" spans="1:26" ht="15.75" customHeight="1">
      <c r="A273" s="80"/>
      <c r="B273" s="72"/>
      <c r="C273" s="72"/>
      <c r="D273" s="82"/>
      <c r="E273" s="203"/>
      <c r="F273" s="202"/>
      <c r="G273" s="88"/>
      <c r="H273" s="353"/>
      <c r="I273" s="72"/>
      <c r="J273" s="72"/>
      <c r="K273" s="80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</row>
    <row r="274" spans="1:26" ht="15.75" customHeight="1">
      <c r="A274" s="80"/>
      <c r="B274" s="72"/>
      <c r="C274" s="72"/>
      <c r="D274" s="82"/>
      <c r="E274" s="203"/>
      <c r="F274" s="202"/>
      <c r="G274" s="88"/>
      <c r="H274" s="353"/>
      <c r="I274" s="72"/>
      <c r="J274" s="72"/>
      <c r="K274" s="80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</row>
    <row r="275" spans="1:26" ht="15.75" customHeight="1">
      <c r="A275" s="80"/>
      <c r="B275" s="72"/>
      <c r="C275" s="72"/>
      <c r="D275" s="82"/>
      <c r="E275" s="203"/>
      <c r="F275" s="202"/>
      <c r="G275" s="88"/>
      <c r="H275" s="353"/>
      <c r="I275" s="72"/>
      <c r="J275" s="72"/>
      <c r="K275" s="80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</row>
    <row r="276" spans="1:26" ht="15.75" customHeight="1">
      <c r="A276" s="80"/>
      <c r="B276" s="72"/>
      <c r="C276" s="72"/>
      <c r="D276" s="82"/>
      <c r="E276" s="203"/>
      <c r="F276" s="202"/>
      <c r="G276" s="88"/>
      <c r="H276" s="353"/>
      <c r="I276" s="72"/>
      <c r="J276" s="72"/>
      <c r="K276" s="80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</row>
    <row r="277" spans="1:26" ht="15.75" customHeight="1">
      <c r="A277" s="80"/>
      <c r="B277" s="72"/>
      <c r="C277" s="72"/>
      <c r="D277" s="82"/>
      <c r="E277" s="203"/>
      <c r="F277" s="202"/>
      <c r="G277" s="88"/>
      <c r="H277" s="353"/>
      <c r="I277" s="72"/>
      <c r="J277" s="72"/>
      <c r="K277" s="80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</row>
    <row r="278" spans="1:26" ht="15.75" customHeight="1">
      <c r="A278" s="80"/>
      <c r="B278" s="72"/>
      <c r="C278" s="72"/>
      <c r="D278" s="82"/>
      <c r="E278" s="203"/>
      <c r="F278" s="202"/>
      <c r="G278" s="88"/>
      <c r="H278" s="353"/>
      <c r="I278" s="72"/>
      <c r="J278" s="72"/>
      <c r="K278" s="80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</row>
    <row r="279" spans="1:26" ht="15.75" customHeight="1">
      <c r="A279" s="80"/>
      <c r="B279" s="72"/>
      <c r="C279" s="72"/>
      <c r="D279" s="82"/>
      <c r="E279" s="203"/>
      <c r="F279" s="202"/>
      <c r="G279" s="88"/>
      <c r="H279" s="353"/>
      <c r="I279" s="72"/>
      <c r="J279" s="72"/>
      <c r="K279" s="80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</row>
    <row r="280" spans="1:26" ht="15.75" customHeight="1">
      <c r="A280" s="80"/>
      <c r="B280" s="72"/>
      <c r="C280" s="72"/>
      <c r="D280" s="82"/>
      <c r="E280" s="203"/>
      <c r="F280" s="202"/>
      <c r="G280" s="88"/>
      <c r="H280" s="353"/>
      <c r="I280" s="72"/>
      <c r="J280" s="72"/>
      <c r="K280" s="80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</row>
    <row r="281" spans="1:26" ht="15.75" customHeight="1">
      <c r="A281" s="80"/>
      <c r="B281" s="72"/>
      <c r="C281" s="72"/>
      <c r="D281" s="82"/>
      <c r="E281" s="203"/>
      <c r="F281" s="202"/>
      <c r="G281" s="88"/>
      <c r="H281" s="353"/>
      <c r="I281" s="72"/>
      <c r="J281" s="72"/>
      <c r="K281" s="80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</row>
    <row r="282" spans="1:26" ht="15.75" customHeight="1">
      <c r="A282" s="80"/>
      <c r="B282" s="72"/>
      <c r="C282" s="72"/>
      <c r="D282" s="82"/>
      <c r="E282" s="203"/>
      <c r="F282" s="202"/>
      <c r="G282" s="88"/>
      <c r="H282" s="353"/>
      <c r="I282" s="72"/>
      <c r="J282" s="72"/>
      <c r="K282" s="80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</row>
    <row r="283" spans="1:26" ht="15.75" customHeight="1">
      <c r="A283" s="80"/>
      <c r="B283" s="72"/>
      <c r="C283" s="72"/>
      <c r="D283" s="82"/>
      <c r="E283" s="203"/>
      <c r="F283" s="202"/>
      <c r="G283" s="88"/>
      <c r="H283" s="353"/>
      <c r="I283" s="72"/>
      <c r="J283" s="72"/>
      <c r="K283" s="80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</row>
    <row r="284" spans="1:26" ht="15.75" customHeight="1">
      <c r="A284" s="80"/>
      <c r="B284" s="72"/>
      <c r="C284" s="72"/>
      <c r="D284" s="82"/>
      <c r="E284" s="203"/>
      <c r="F284" s="202"/>
      <c r="G284" s="88"/>
      <c r="H284" s="353"/>
      <c r="I284" s="72"/>
      <c r="J284" s="72"/>
      <c r="K284" s="80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</row>
    <row r="285" spans="1:26" ht="15.75" customHeight="1">
      <c r="A285" s="80"/>
      <c r="B285" s="72"/>
      <c r="C285" s="72"/>
      <c r="D285" s="82"/>
      <c r="E285" s="203"/>
      <c r="F285" s="202"/>
      <c r="G285" s="88"/>
      <c r="H285" s="353"/>
      <c r="I285" s="72"/>
      <c r="J285" s="72"/>
      <c r="K285" s="80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</row>
    <row r="286" spans="1:26" ht="15.75" customHeight="1">
      <c r="A286" s="80"/>
      <c r="B286" s="72"/>
      <c r="C286" s="72"/>
      <c r="D286" s="82"/>
      <c r="E286" s="203"/>
      <c r="F286" s="202"/>
      <c r="G286" s="88"/>
      <c r="H286" s="353"/>
      <c r="I286" s="72"/>
      <c r="J286" s="72"/>
      <c r="K286" s="80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</row>
    <row r="287" spans="1:26" ht="15.75" customHeight="1">
      <c r="A287" s="80"/>
      <c r="B287" s="72"/>
      <c r="C287" s="72"/>
      <c r="D287" s="82"/>
      <c r="E287" s="203"/>
      <c r="F287" s="202"/>
      <c r="G287" s="88"/>
      <c r="H287" s="353"/>
      <c r="I287" s="72"/>
      <c r="J287" s="72"/>
      <c r="K287" s="80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</row>
    <row r="288" spans="1:26" ht="15.75" customHeight="1">
      <c r="A288" s="80"/>
      <c r="B288" s="72"/>
      <c r="C288" s="72"/>
      <c r="D288" s="82"/>
      <c r="E288" s="203"/>
      <c r="F288" s="202"/>
      <c r="G288" s="88"/>
      <c r="H288" s="353"/>
      <c r="I288" s="72"/>
      <c r="J288" s="72"/>
      <c r="K288" s="80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</row>
    <row r="289" spans="1:26" ht="15.75" customHeight="1">
      <c r="A289" s="80"/>
      <c r="B289" s="72"/>
      <c r="C289" s="72"/>
      <c r="D289" s="82"/>
      <c r="E289" s="203"/>
      <c r="F289" s="202"/>
      <c r="G289" s="88"/>
      <c r="H289" s="353"/>
      <c r="I289" s="72"/>
      <c r="J289" s="72"/>
      <c r="K289" s="80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</row>
    <row r="290" spans="1:26" ht="15.75" customHeight="1">
      <c r="A290" s="80"/>
      <c r="B290" s="72"/>
      <c r="C290" s="72"/>
      <c r="D290" s="82"/>
      <c r="E290" s="203"/>
      <c r="F290" s="202"/>
      <c r="G290" s="88"/>
      <c r="H290" s="353"/>
      <c r="I290" s="72"/>
      <c r="J290" s="72"/>
      <c r="K290" s="80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</row>
    <row r="291" spans="1:26" ht="15.75" customHeight="1">
      <c r="A291" s="80"/>
      <c r="B291" s="72"/>
      <c r="C291" s="72"/>
      <c r="D291" s="82"/>
      <c r="E291" s="203"/>
      <c r="F291" s="202"/>
      <c r="G291" s="88"/>
      <c r="H291" s="353"/>
      <c r="I291" s="72"/>
      <c r="J291" s="72"/>
      <c r="K291" s="80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</row>
    <row r="292" spans="1:26" ht="15.75" customHeight="1">
      <c r="A292" s="80"/>
      <c r="B292" s="72"/>
      <c r="C292" s="72"/>
      <c r="D292" s="82"/>
      <c r="E292" s="203"/>
      <c r="F292" s="202"/>
      <c r="G292" s="88"/>
      <c r="H292" s="353"/>
      <c r="I292" s="72"/>
      <c r="J292" s="72"/>
      <c r="K292" s="80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</row>
    <row r="293" spans="1:26" ht="15.75" customHeight="1">
      <c r="A293" s="80"/>
      <c r="B293" s="72"/>
      <c r="C293" s="72"/>
      <c r="D293" s="82"/>
      <c r="E293" s="203"/>
      <c r="F293" s="202"/>
      <c r="G293" s="88"/>
      <c r="H293" s="353"/>
      <c r="I293" s="72"/>
      <c r="J293" s="72"/>
      <c r="K293" s="80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</row>
    <row r="294" spans="1:26" ht="15.75" customHeight="1">
      <c r="A294" s="80"/>
      <c r="B294" s="72"/>
      <c r="C294" s="72"/>
      <c r="D294" s="82"/>
      <c r="E294" s="203"/>
      <c r="F294" s="202"/>
      <c r="G294" s="88"/>
      <c r="H294" s="353"/>
      <c r="I294" s="72"/>
      <c r="J294" s="72"/>
      <c r="K294" s="80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</row>
    <row r="295" spans="1:26" ht="15.75" customHeight="1">
      <c r="A295" s="80"/>
      <c r="B295" s="72"/>
      <c r="C295" s="72"/>
      <c r="D295" s="82"/>
      <c r="E295" s="203"/>
      <c r="F295" s="202"/>
      <c r="G295" s="88"/>
      <c r="H295" s="353"/>
      <c r="I295" s="72"/>
      <c r="J295" s="72"/>
      <c r="K295" s="80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</row>
    <row r="296" spans="1:26" ht="15.75" customHeight="1">
      <c r="A296" s="80"/>
      <c r="B296" s="72"/>
      <c r="C296" s="72"/>
      <c r="D296" s="82"/>
      <c r="E296" s="203"/>
      <c r="F296" s="202"/>
      <c r="G296" s="88"/>
      <c r="H296" s="353"/>
      <c r="I296" s="72"/>
      <c r="J296" s="72"/>
      <c r="K296" s="80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</row>
    <row r="297" spans="1:26" ht="15.75" customHeight="1">
      <c r="A297" s="80"/>
      <c r="B297" s="72"/>
      <c r="C297" s="72"/>
      <c r="D297" s="82"/>
      <c r="E297" s="203"/>
      <c r="F297" s="202"/>
      <c r="G297" s="88"/>
      <c r="H297" s="353"/>
      <c r="I297" s="72"/>
      <c r="J297" s="72"/>
      <c r="K297" s="80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</row>
    <row r="298" spans="1:26" ht="15.75" customHeight="1">
      <c r="A298" s="80"/>
      <c r="B298" s="72"/>
      <c r="C298" s="72"/>
      <c r="D298" s="82"/>
      <c r="E298" s="203"/>
      <c r="F298" s="202"/>
      <c r="G298" s="88"/>
      <c r="H298" s="353"/>
      <c r="I298" s="72"/>
      <c r="J298" s="72"/>
      <c r="K298" s="80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</row>
    <row r="299" spans="1:26" ht="15.75" customHeight="1">
      <c r="A299" s="80"/>
      <c r="B299" s="72"/>
      <c r="C299" s="72"/>
      <c r="D299" s="82"/>
      <c r="E299" s="203"/>
      <c r="F299" s="202"/>
      <c r="G299" s="88"/>
      <c r="H299" s="353"/>
      <c r="I299" s="72"/>
      <c r="J299" s="72"/>
      <c r="K299" s="80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</row>
    <row r="300" spans="1:26" ht="15.75" customHeight="1">
      <c r="A300" s="80"/>
      <c r="B300" s="72"/>
      <c r="C300" s="72"/>
      <c r="D300" s="82"/>
      <c r="E300" s="203"/>
      <c r="F300" s="202"/>
      <c r="G300" s="88"/>
      <c r="H300" s="353"/>
      <c r="I300" s="72"/>
      <c r="J300" s="72"/>
      <c r="K300" s="80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</row>
    <row r="301" spans="1:26" ht="15.75" customHeight="1">
      <c r="A301" s="80"/>
      <c r="B301" s="72"/>
      <c r="C301" s="72"/>
      <c r="D301" s="82"/>
      <c r="E301" s="203"/>
      <c r="F301" s="202"/>
      <c r="G301" s="88"/>
      <c r="H301" s="353"/>
      <c r="I301" s="72"/>
      <c r="J301" s="72"/>
      <c r="K301" s="80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</row>
    <row r="302" spans="1:26" ht="15.75" customHeight="1">
      <c r="A302" s="80"/>
      <c r="B302" s="72"/>
      <c r="C302" s="72"/>
      <c r="D302" s="82"/>
      <c r="E302" s="203"/>
      <c r="F302" s="202"/>
      <c r="G302" s="88"/>
      <c r="H302" s="353"/>
      <c r="I302" s="72"/>
      <c r="J302" s="72"/>
      <c r="K302" s="80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</row>
    <row r="303" spans="1:26" ht="15.75" customHeight="1">
      <c r="A303" s="80"/>
      <c r="B303" s="72"/>
      <c r="C303" s="72"/>
      <c r="D303" s="82"/>
      <c r="E303" s="203"/>
      <c r="F303" s="202"/>
      <c r="G303" s="88"/>
      <c r="H303" s="353"/>
      <c r="I303" s="72"/>
      <c r="J303" s="72"/>
      <c r="K303" s="80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</row>
    <row r="304" spans="1:26" ht="15.75" customHeight="1">
      <c r="A304" s="80"/>
      <c r="B304" s="72"/>
      <c r="C304" s="72"/>
      <c r="D304" s="82"/>
      <c r="E304" s="203"/>
      <c r="F304" s="202"/>
      <c r="G304" s="88"/>
      <c r="H304" s="353"/>
      <c r="I304" s="72"/>
      <c r="J304" s="72"/>
      <c r="K304" s="80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</row>
    <row r="305" spans="1:26" ht="15.75" customHeight="1">
      <c r="A305" s="80"/>
      <c r="B305" s="72"/>
      <c r="C305" s="72"/>
      <c r="D305" s="82"/>
      <c r="E305" s="203"/>
      <c r="F305" s="202"/>
      <c r="G305" s="88"/>
      <c r="H305" s="353"/>
      <c r="I305" s="72"/>
      <c r="J305" s="72"/>
      <c r="K305" s="80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</row>
    <row r="306" spans="1:26" ht="15.75" customHeight="1">
      <c r="A306" s="80"/>
      <c r="B306" s="72"/>
      <c r="C306" s="72"/>
      <c r="D306" s="82"/>
      <c r="E306" s="203"/>
      <c r="F306" s="202"/>
      <c r="G306" s="88"/>
      <c r="H306" s="353"/>
      <c r="I306" s="72"/>
      <c r="J306" s="72"/>
      <c r="K306" s="80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spans="1:26" ht="15.75" customHeight="1">
      <c r="A307" s="80"/>
      <c r="B307" s="72"/>
      <c r="C307" s="72"/>
      <c r="D307" s="82"/>
      <c r="E307" s="203"/>
      <c r="F307" s="202"/>
      <c r="G307" s="88"/>
      <c r="H307" s="353"/>
      <c r="I307" s="72"/>
      <c r="J307" s="72"/>
      <c r="K307" s="80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</row>
    <row r="308" spans="1:26" ht="15.75" customHeight="1">
      <c r="A308" s="80"/>
      <c r="B308" s="72"/>
      <c r="C308" s="72"/>
      <c r="D308" s="82"/>
      <c r="E308" s="203"/>
      <c r="F308" s="202"/>
      <c r="G308" s="88"/>
      <c r="H308" s="353"/>
      <c r="I308" s="72"/>
      <c r="J308" s="72"/>
      <c r="K308" s="80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</row>
    <row r="309" spans="1:26" ht="15.75" customHeight="1">
      <c r="A309" s="80"/>
      <c r="B309" s="72"/>
      <c r="C309" s="72"/>
      <c r="D309" s="82"/>
      <c r="E309" s="203"/>
      <c r="F309" s="202"/>
      <c r="G309" s="88"/>
      <c r="H309" s="353"/>
      <c r="I309" s="72"/>
      <c r="J309" s="72"/>
      <c r="K309" s="80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</row>
    <row r="310" spans="1:26" ht="15.75" customHeight="1">
      <c r="A310" s="80"/>
      <c r="B310" s="72"/>
      <c r="C310" s="72"/>
      <c r="D310" s="82"/>
      <c r="E310" s="203"/>
      <c r="F310" s="202"/>
      <c r="G310" s="88"/>
      <c r="H310" s="353"/>
      <c r="I310" s="72"/>
      <c r="J310" s="72"/>
      <c r="K310" s="80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</row>
    <row r="311" spans="1:26" ht="15.75" customHeight="1">
      <c r="A311" s="80"/>
      <c r="B311" s="72"/>
      <c r="C311" s="72"/>
      <c r="D311" s="82"/>
      <c r="E311" s="203"/>
      <c r="F311" s="202"/>
      <c r="G311" s="88"/>
      <c r="H311" s="353"/>
      <c r="I311" s="72"/>
      <c r="J311" s="72"/>
      <c r="K311" s="80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</row>
    <row r="312" spans="1:26" ht="15.75" customHeight="1">
      <c r="A312" s="80"/>
      <c r="B312" s="72"/>
      <c r="C312" s="72"/>
      <c r="D312" s="82"/>
      <c r="E312" s="203"/>
      <c r="F312" s="202"/>
      <c r="G312" s="88"/>
      <c r="H312" s="353"/>
      <c r="I312" s="72"/>
      <c r="J312" s="72"/>
      <c r="K312" s="80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</row>
    <row r="313" spans="1:26" ht="15.75" customHeight="1">
      <c r="A313" s="80"/>
      <c r="B313" s="72"/>
      <c r="C313" s="72"/>
      <c r="D313" s="82"/>
      <c r="E313" s="203"/>
      <c r="F313" s="202"/>
      <c r="G313" s="88"/>
      <c r="H313" s="353"/>
      <c r="I313" s="72"/>
      <c r="J313" s="72"/>
      <c r="K313" s="80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</row>
    <row r="314" spans="1:26" ht="15.75" customHeight="1">
      <c r="A314" s="80"/>
      <c r="B314" s="72"/>
      <c r="C314" s="72"/>
      <c r="D314" s="82"/>
      <c r="E314" s="203"/>
      <c r="F314" s="202"/>
      <c r="G314" s="88"/>
      <c r="H314" s="353"/>
      <c r="I314" s="72"/>
      <c r="J314" s="72"/>
      <c r="K314" s="80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</row>
    <row r="315" spans="1:26" ht="15.75" customHeight="1">
      <c r="A315" s="80"/>
      <c r="B315" s="72"/>
      <c r="C315" s="72"/>
      <c r="D315" s="82"/>
      <c r="E315" s="203"/>
      <c r="F315" s="202"/>
      <c r="G315" s="88"/>
      <c r="H315" s="353"/>
      <c r="I315" s="72"/>
      <c r="J315" s="72"/>
      <c r="K315" s="80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</row>
    <row r="316" spans="1:26" ht="15.75" customHeight="1">
      <c r="A316" s="80"/>
      <c r="B316" s="72"/>
      <c r="C316" s="72"/>
      <c r="D316" s="82"/>
      <c r="E316" s="203"/>
      <c r="F316" s="202"/>
      <c r="G316" s="88"/>
      <c r="H316" s="353"/>
      <c r="I316" s="72"/>
      <c r="J316" s="72"/>
      <c r="K316" s="80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</row>
    <row r="317" spans="1:26" ht="15.75" customHeight="1">
      <c r="A317" s="80"/>
      <c r="B317" s="72"/>
      <c r="C317" s="72"/>
      <c r="D317" s="82"/>
      <c r="E317" s="203"/>
      <c r="F317" s="202"/>
      <c r="G317" s="88"/>
      <c r="H317" s="353"/>
      <c r="I317" s="72"/>
      <c r="J317" s="72"/>
      <c r="K317" s="80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</row>
    <row r="318" spans="1:26" ht="15.75" customHeight="1">
      <c r="A318" s="80"/>
      <c r="B318" s="72"/>
      <c r="C318" s="72"/>
      <c r="D318" s="82"/>
      <c r="E318" s="203"/>
      <c r="F318" s="202"/>
      <c r="G318" s="88"/>
      <c r="H318" s="353"/>
      <c r="I318" s="72"/>
      <c r="J318" s="72"/>
      <c r="K318" s="80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</row>
    <row r="319" spans="1:26" ht="15.75" customHeight="1">
      <c r="A319" s="80"/>
      <c r="B319" s="72"/>
      <c r="C319" s="72"/>
      <c r="D319" s="82"/>
      <c r="E319" s="203"/>
      <c r="F319" s="202"/>
      <c r="G319" s="88"/>
      <c r="H319" s="353"/>
      <c r="I319" s="72"/>
      <c r="J319" s="72"/>
      <c r="K319" s="80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</row>
    <row r="320" spans="1:26" ht="15.75" customHeight="1">
      <c r="A320" s="80"/>
      <c r="B320" s="72"/>
      <c r="C320" s="72"/>
      <c r="D320" s="82"/>
      <c r="E320" s="203"/>
      <c r="F320" s="202"/>
      <c r="G320" s="88"/>
      <c r="H320" s="353"/>
      <c r="I320" s="72"/>
      <c r="J320" s="72"/>
      <c r="K320" s="80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</row>
    <row r="321" spans="1:26" ht="15.75" customHeight="1">
      <c r="A321" s="80"/>
      <c r="B321" s="72"/>
      <c r="C321" s="72"/>
      <c r="D321" s="82"/>
      <c r="E321" s="203"/>
      <c r="F321" s="202"/>
      <c r="G321" s="88"/>
      <c r="H321" s="353"/>
      <c r="I321" s="72"/>
      <c r="J321" s="72"/>
      <c r="K321" s="80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</row>
    <row r="322" spans="1:26" ht="15.75" customHeight="1">
      <c r="A322" s="80"/>
      <c r="B322" s="72"/>
      <c r="C322" s="72"/>
      <c r="D322" s="82"/>
      <c r="E322" s="203"/>
      <c r="F322" s="202"/>
      <c r="G322" s="88"/>
      <c r="H322" s="353"/>
      <c r="I322" s="72"/>
      <c r="J322" s="72"/>
      <c r="K322" s="80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</row>
    <row r="323" spans="1:26" ht="15.75" customHeight="1">
      <c r="A323" s="80"/>
      <c r="B323" s="72"/>
      <c r="C323" s="72"/>
      <c r="D323" s="82"/>
      <c r="E323" s="203"/>
      <c r="F323" s="202"/>
      <c r="G323" s="88"/>
      <c r="H323" s="353"/>
      <c r="I323" s="72"/>
      <c r="J323" s="72"/>
      <c r="K323" s="80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</row>
    <row r="324" spans="1:26" ht="15.75" customHeight="1">
      <c r="A324" s="80"/>
      <c r="B324" s="72"/>
      <c r="C324" s="72"/>
      <c r="D324" s="82"/>
      <c r="E324" s="203"/>
      <c r="F324" s="202"/>
      <c r="G324" s="88"/>
      <c r="H324" s="353"/>
      <c r="I324" s="72"/>
      <c r="J324" s="72"/>
      <c r="K324" s="80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 spans="1:26" ht="15.75" customHeight="1">
      <c r="A325" s="80"/>
      <c r="B325" s="72"/>
      <c r="C325" s="72"/>
      <c r="D325" s="82"/>
      <c r="E325" s="203"/>
      <c r="F325" s="202"/>
      <c r="G325" s="88"/>
      <c r="H325" s="353"/>
      <c r="I325" s="72"/>
      <c r="J325" s="72"/>
      <c r="K325" s="80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 spans="1:26" ht="15.75" customHeight="1">
      <c r="A326" s="80"/>
      <c r="B326" s="72"/>
      <c r="C326" s="72"/>
      <c r="D326" s="82"/>
      <c r="E326" s="203"/>
      <c r="F326" s="202"/>
      <c r="G326" s="88"/>
      <c r="H326" s="353"/>
      <c r="I326" s="72"/>
      <c r="J326" s="72"/>
      <c r="K326" s="80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 spans="1:26" ht="15.75" customHeight="1">
      <c r="A327" s="80"/>
      <c r="B327" s="72"/>
      <c r="C327" s="72"/>
      <c r="D327" s="82"/>
      <c r="E327" s="203"/>
      <c r="F327" s="202"/>
      <c r="G327" s="88"/>
      <c r="H327" s="353"/>
      <c r="I327" s="72"/>
      <c r="J327" s="72"/>
      <c r="K327" s="80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 spans="1:26" ht="15.75" customHeight="1">
      <c r="A328" s="80"/>
      <c r="B328" s="72"/>
      <c r="C328" s="72"/>
      <c r="D328" s="82"/>
      <c r="E328" s="203"/>
      <c r="F328" s="202"/>
      <c r="G328" s="88"/>
      <c r="H328" s="353"/>
      <c r="I328" s="72"/>
      <c r="J328" s="72"/>
      <c r="K328" s="80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 spans="1:26" ht="15.75" customHeight="1">
      <c r="A329" s="80"/>
      <c r="B329" s="72"/>
      <c r="C329" s="72"/>
      <c r="D329" s="82"/>
      <c r="E329" s="203"/>
      <c r="F329" s="202"/>
      <c r="G329" s="88"/>
      <c r="H329" s="353"/>
      <c r="I329" s="72"/>
      <c r="J329" s="72"/>
      <c r="K329" s="80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 spans="1:26" ht="15.75" customHeight="1">
      <c r="A330" s="80"/>
      <c r="B330" s="72"/>
      <c r="C330" s="72"/>
      <c r="D330" s="82"/>
      <c r="E330" s="203"/>
      <c r="F330" s="202"/>
      <c r="G330" s="88"/>
      <c r="H330" s="353"/>
      <c r="I330" s="72"/>
      <c r="J330" s="72"/>
      <c r="K330" s="80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 spans="1:26" ht="15.75" customHeight="1">
      <c r="A331" s="80"/>
      <c r="B331" s="72"/>
      <c r="C331" s="72"/>
      <c r="D331" s="82"/>
      <c r="E331" s="203"/>
      <c r="F331" s="202"/>
      <c r="G331" s="88"/>
      <c r="H331" s="353"/>
      <c r="I331" s="72"/>
      <c r="J331" s="72"/>
      <c r="K331" s="80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 spans="1:26" ht="15.75" customHeight="1">
      <c r="A332" s="80"/>
      <c r="B332" s="72"/>
      <c r="C332" s="72"/>
      <c r="D332" s="82"/>
      <c r="E332" s="203"/>
      <c r="F332" s="202"/>
      <c r="G332" s="88"/>
      <c r="H332" s="353"/>
      <c r="I332" s="72"/>
      <c r="J332" s="72"/>
      <c r="K332" s="80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 spans="1:26" ht="15.75" customHeight="1">
      <c r="A333" s="80"/>
      <c r="B333" s="72"/>
      <c r="C333" s="72"/>
      <c r="D333" s="82"/>
      <c r="E333" s="203"/>
      <c r="F333" s="202"/>
      <c r="G333" s="88"/>
      <c r="H333" s="353"/>
      <c r="I333" s="72"/>
      <c r="J333" s="72"/>
      <c r="K333" s="80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 spans="1:26" ht="15.75" customHeight="1">
      <c r="A334" s="80"/>
      <c r="B334" s="72"/>
      <c r="C334" s="72"/>
      <c r="D334" s="82"/>
      <c r="E334" s="203"/>
      <c r="F334" s="202"/>
      <c r="G334" s="88"/>
      <c r="H334" s="353"/>
      <c r="I334" s="72"/>
      <c r="J334" s="72"/>
      <c r="K334" s="80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 spans="1:26" ht="15.75" customHeight="1">
      <c r="A335" s="80"/>
      <c r="B335" s="72"/>
      <c r="C335" s="72"/>
      <c r="D335" s="82"/>
      <c r="E335" s="203"/>
      <c r="F335" s="202"/>
      <c r="G335" s="88"/>
      <c r="H335" s="353"/>
      <c r="I335" s="72"/>
      <c r="J335" s="72"/>
      <c r="K335" s="80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 spans="1:26" ht="15.75" customHeight="1">
      <c r="A336" s="80"/>
      <c r="B336" s="72"/>
      <c r="C336" s="72"/>
      <c r="D336" s="82"/>
      <c r="E336" s="203"/>
      <c r="F336" s="202"/>
      <c r="G336" s="88"/>
      <c r="H336" s="353"/>
      <c r="I336" s="72"/>
      <c r="J336" s="72"/>
      <c r="K336" s="80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 spans="1:26" ht="15.75" customHeight="1">
      <c r="A337" s="80"/>
      <c r="B337" s="72"/>
      <c r="C337" s="72"/>
      <c r="D337" s="82"/>
      <c r="E337" s="203"/>
      <c r="F337" s="202"/>
      <c r="G337" s="88"/>
      <c r="H337" s="353"/>
      <c r="I337" s="72"/>
      <c r="J337" s="72"/>
      <c r="K337" s="80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 spans="1:26" ht="15.75" customHeight="1">
      <c r="A338" s="80"/>
      <c r="B338" s="72"/>
      <c r="C338" s="72"/>
      <c r="D338" s="82"/>
      <c r="E338" s="203"/>
      <c r="F338" s="202"/>
      <c r="G338" s="88"/>
      <c r="H338" s="353"/>
      <c r="I338" s="72"/>
      <c r="J338" s="72"/>
      <c r="K338" s="80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 spans="1:26" ht="15.75" customHeight="1">
      <c r="A339" s="80"/>
      <c r="B339" s="72"/>
      <c r="C339" s="72"/>
      <c r="D339" s="82"/>
      <c r="E339" s="203"/>
      <c r="F339" s="202"/>
      <c r="G339" s="88"/>
      <c r="H339" s="353"/>
      <c r="I339" s="72"/>
      <c r="J339" s="72"/>
      <c r="K339" s="80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 spans="1:26" ht="15.75" customHeight="1">
      <c r="A340" s="80"/>
      <c r="B340" s="72"/>
      <c r="C340" s="72"/>
      <c r="D340" s="82"/>
      <c r="E340" s="203"/>
      <c r="F340" s="202"/>
      <c r="G340" s="88"/>
      <c r="H340" s="353"/>
      <c r="I340" s="72"/>
      <c r="J340" s="72"/>
      <c r="K340" s="80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 spans="1:26" ht="15.75" customHeight="1">
      <c r="A341" s="80"/>
      <c r="B341" s="72"/>
      <c r="C341" s="72"/>
      <c r="D341" s="82"/>
      <c r="E341" s="203"/>
      <c r="F341" s="202"/>
      <c r="G341" s="88"/>
      <c r="H341" s="353"/>
      <c r="I341" s="72"/>
      <c r="J341" s="72"/>
      <c r="K341" s="80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 spans="1:26" ht="15.75" customHeight="1">
      <c r="A342" s="80"/>
      <c r="B342" s="72"/>
      <c r="C342" s="72"/>
      <c r="D342" s="82"/>
      <c r="E342" s="203"/>
      <c r="F342" s="202"/>
      <c r="G342" s="88"/>
      <c r="H342" s="353"/>
      <c r="I342" s="72"/>
      <c r="J342" s="72"/>
      <c r="K342" s="80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 spans="1:26" ht="15.75" customHeight="1">
      <c r="A343" s="80"/>
      <c r="B343" s="72"/>
      <c r="C343" s="72"/>
      <c r="D343" s="82"/>
      <c r="E343" s="203"/>
      <c r="F343" s="202"/>
      <c r="G343" s="88"/>
      <c r="H343" s="353"/>
      <c r="I343" s="72"/>
      <c r="J343" s="72"/>
      <c r="K343" s="80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 spans="1:26" ht="15.75" customHeight="1">
      <c r="A344" s="80"/>
      <c r="B344" s="72"/>
      <c r="C344" s="72"/>
      <c r="D344" s="82"/>
      <c r="E344" s="203"/>
      <c r="F344" s="202"/>
      <c r="G344" s="88"/>
      <c r="H344" s="353"/>
      <c r="I344" s="72"/>
      <c r="J344" s="72"/>
      <c r="K344" s="80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 spans="1:26" ht="15.75" customHeight="1">
      <c r="A345" s="80"/>
      <c r="B345" s="72"/>
      <c r="C345" s="72"/>
      <c r="D345" s="82"/>
      <c r="E345" s="203"/>
      <c r="F345" s="202"/>
      <c r="G345" s="88"/>
      <c r="H345" s="353"/>
      <c r="I345" s="72"/>
      <c r="J345" s="72"/>
      <c r="K345" s="80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 spans="1:26" ht="15.75" customHeight="1">
      <c r="A346" s="80"/>
      <c r="B346" s="72"/>
      <c r="C346" s="72"/>
      <c r="D346" s="82"/>
      <c r="E346" s="203"/>
      <c r="F346" s="202"/>
      <c r="G346" s="88"/>
      <c r="H346" s="353"/>
      <c r="I346" s="72"/>
      <c r="J346" s="72"/>
      <c r="K346" s="80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 spans="1:26" ht="15.75" customHeight="1">
      <c r="A347" s="80"/>
      <c r="B347" s="72"/>
      <c r="C347" s="72"/>
      <c r="D347" s="82"/>
      <c r="E347" s="203"/>
      <c r="F347" s="202"/>
      <c r="G347" s="88"/>
      <c r="H347" s="353"/>
      <c r="I347" s="72"/>
      <c r="J347" s="72"/>
      <c r="K347" s="80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 spans="1:26" ht="15.75" customHeight="1">
      <c r="A348" s="80"/>
      <c r="B348" s="72"/>
      <c r="C348" s="72"/>
      <c r="D348" s="82"/>
      <c r="E348" s="203"/>
      <c r="F348" s="202"/>
      <c r="G348" s="88"/>
      <c r="H348" s="353"/>
      <c r="I348" s="72"/>
      <c r="J348" s="72"/>
      <c r="K348" s="80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 spans="1:26" ht="15.75" customHeight="1">
      <c r="A349" s="80"/>
      <c r="B349" s="72"/>
      <c r="C349" s="72"/>
      <c r="D349" s="82"/>
      <c r="E349" s="203"/>
      <c r="F349" s="202"/>
      <c r="G349" s="88"/>
      <c r="H349" s="353"/>
      <c r="I349" s="72"/>
      <c r="J349" s="72"/>
      <c r="K349" s="80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 spans="1:26" ht="15.75" customHeight="1">
      <c r="A350" s="80"/>
      <c r="B350" s="72"/>
      <c r="C350" s="72"/>
      <c r="D350" s="82"/>
      <c r="E350" s="203"/>
      <c r="F350" s="202"/>
      <c r="G350" s="88"/>
      <c r="H350" s="353"/>
      <c r="I350" s="72"/>
      <c r="J350" s="72"/>
      <c r="K350" s="80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 spans="1:26" ht="15.75" customHeight="1">
      <c r="A351" s="80"/>
      <c r="B351" s="72"/>
      <c r="C351" s="72"/>
      <c r="D351" s="82"/>
      <c r="E351" s="203"/>
      <c r="F351" s="202"/>
      <c r="G351" s="88"/>
      <c r="H351" s="353"/>
      <c r="I351" s="72"/>
      <c r="J351" s="72"/>
      <c r="K351" s="80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 spans="1:26" ht="15.75" customHeight="1">
      <c r="A352" s="80"/>
      <c r="B352" s="72"/>
      <c r="C352" s="72"/>
      <c r="D352" s="82"/>
      <c r="E352" s="203"/>
      <c r="F352" s="202"/>
      <c r="G352" s="88"/>
      <c r="H352" s="353"/>
      <c r="I352" s="72"/>
      <c r="J352" s="72"/>
      <c r="K352" s="80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 spans="1:26" ht="15.75" customHeight="1">
      <c r="A353" s="80"/>
      <c r="B353" s="72"/>
      <c r="C353" s="72"/>
      <c r="D353" s="82"/>
      <c r="E353" s="203"/>
      <c r="F353" s="202"/>
      <c r="G353" s="88"/>
      <c r="H353" s="353"/>
      <c r="I353" s="72"/>
      <c r="J353" s="72"/>
      <c r="K353" s="80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 spans="1:26" ht="15.75" customHeight="1">
      <c r="A354" s="80"/>
      <c r="B354" s="72"/>
      <c r="C354" s="72"/>
      <c r="D354" s="82"/>
      <c r="E354" s="203"/>
      <c r="F354" s="202"/>
      <c r="G354" s="88"/>
      <c r="H354" s="353"/>
      <c r="I354" s="72"/>
      <c r="J354" s="72"/>
      <c r="K354" s="80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 spans="1:26" ht="15.75" customHeight="1">
      <c r="A355" s="80"/>
      <c r="B355" s="72"/>
      <c r="C355" s="72"/>
      <c r="D355" s="82"/>
      <c r="E355" s="203"/>
      <c r="F355" s="202"/>
      <c r="G355" s="88"/>
      <c r="H355" s="353"/>
      <c r="I355" s="72"/>
      <c r="J355" s="72"/>
      <c r="K355" s="80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 spans="1:26" ht="15.75" customHeight="1">
      <c r="A356" s="80"/>
      <c r="B356" s="72"/>
      <c r="C356" s="72"/>
      <c r="D356" s="82"/>
      <c r="E356" s="203"/>
      <c r="F356" s="202"/>
      <c r="G356" s="88"/>
      <c r="H356" s="353"/>
      <c r="I356" s="72"/>
      <c r="J356" s="72"/>
      <c r="K356" s="80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 spans="1:26" ht="15.75" customHeight="1">
      <c r="A357" s="80"/>
      <c r="B357" s="72"/>
      <c r="C357" s="72"/>
      <c r="D357" s="82"/>
      <c r="E357" s="203"/>
      <c r="F357" s="202"/>
      <c r="G357" s="88"/>
      <c r="H357" s="353"/>
      <c r="I357" s="72"/>
      <c r="J357" s="72"/>
      <c r="K357" s="80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 spans="1:26" ht="15.75" customHeight="1">
      <c r="A358" s="80"/>
      <c r="B358" s="72"/>
      <c r="C358" s="72"/>
      <c r="D358" s="82"/>
      <c r="E358" s="203"/>
      <c r="F358" s="202"/>
      <c r="G358" s="88"/>
      <c r="H358" s="353"/>
      <c r="I358" s="72"/>
      <c r="J358" s="72"/>
      <c r="K358" s="80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 spans="1:26" ht="15.75" customHeight="1">
      <c r="A359" s="80"/>
      <c r="B359" s="72"/>
      <c r="C359" s="72"/>
      <c r="D359" s="82"/>
      <c r="E359" s="203"/>
      <c r="F359" s="202"/>
      <c r="G359" s="88"/>
      <c r="H359" s="353"/>
      <c r="I359" s="72"/>
      <c r="J359" s="72"/>
      <c r="K359" s="80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 spans="1:26" ht="15.75" customHeight="1">
      <c r="A360" s="80"/>
      <c r="B360" s="72"/>
      <c r="C360" s="72"/>
      <c r="D360" s="82"/>
      <c r="E360" s="203"/>
      <c r="F360" s="202"/>
      <c r="G360" s="88"/>
      <c r="H360" s="353"/>
      <c r="I360" s="72"/>
      <c r="J360" s="72"/>
      <c r="K360" s="80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 spans="1:26" ht="15.75" customHeight="1">
      <c r="A361" s="80"/>
      <c r="B361" s="72"/>
      <c r="C361" s="72"/>
      <c r="D361" s="82"/>
      <c r="E361" s="203"/>
      <c r="F361" s="202"/>
      <c r="G361" s="88"/>
      <c r="H361" s="353"/>
      <c r="I361" s="72"/>
      <c r="J361" s="72"/>
      <c r="K361" s="80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 spans="1:26" ht="15.75" customHeight="1">
      <c r="A362" s="80"/>
      <c r="B362" s="72"/>
      <c r="C362" s="72"/>
      <c r="D362" s="82"/>
      <c r="E362" s="203"/>
      <c r="F362" s="202"/>
      <c r="G362" s="88"/>
      <c r="H362" s="353"/>
      <c r="I362" s="72"/>
      <c r="J362" s="72"/>
      <c r="K362" s="80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 spans="1:26" ht="15.75" customHeight="1">
      <c r="A363" s="80"/>
      <c r="B363" s="72"/>
      <c r="C363" s="72"/>
      <c r="D363" s="82"/>
      <c r="E363" s="203"/>
      <c r="F363" s="202"/>
      <c r="G363" s="88"/>
      <c r="H363" s="353"/>
      <c r="I363" s="72"/>
      <c r="J363" s="72"/>
      <c r="K363" s="80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 spans="1:26" ht="15.75" customHeight="1">
      <c r="A364" s="80"/>
      <c r="B364" s="72"/>
      <c r="C364" s="72"/>
      <c r="D364" s="82"/>
      <c r="E364" s="203"/>
      <c r="F364" s="202"/>
      <c r="G364" s="88"/>
      <c r="H364" s="353"/>
      <c r="I364" s="72"/>
      <c r="J364" s="72"/>
      <c r="K364" s="80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 spans="1:26" ht="15.75" customHeight="1">
      <c r="A365" s="80"/>
      <c r="B365" s="72"/>
      <c r="C365" s="72"/>
      <c r="D365" s="82"/>
      <c r="E365" s="203"/>
      <c r="F365" s="202"/>
      <c r="G365" s="88"/>
      <c r="H365" s="353"/>
      <c r="I365" s="72"/>
      <c r="J365" s="72"/>
      <c r="K365" s="80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 spans="1:26" ht="15.75" customHeight="1">
      <c r="A366" s="80"/>
      <c r="B366" s="72"/>
      <c r="C366" s="72"/>
      <c r="D366" s="82"/>
      <c r="E366" s="203"/>
      <c r="F366" s="202"/>
      <c r="G366" s="88"/>
      <c r="H366" s="353"/>
      <c r="I366" s="72"/>
      <c r="J366" s="72"/>
      <c r="K366" s="80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 spans="1:26" ht="15.75" customHeight="1">
      <c r="A367" s="80"/>
      <c r="B367" s="72"/>
      <c r="C367" s="72"/>
      <c r="D367" s="82"/>
      <c r="E367" s="203"/>
      <c r="F367" s="202"/>
      <c r="G367" s="88"/>
      <c r="H367" s="353"/>
      <c r="I367" s="72"/>
      <c r="J367" s="72"/>
      <c r="K367" s="80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 spans="1:26" ht="15.75" customHeight="1">
      <c r="A368" s="80"/>
      <c r="B368" s="72"/>
      <c r="C368" s="72"/>
      <c r="D368" s="82"/>
      <c r="E368" s="203"/>
      <c r="F368" s="202"/>
      <c r="G368" s="88"/>
      <c r="H368" s="353"/>
      <c r="I368" s="72"/>
      <c r="J368" s="72"/>
      <c r="K368" s="80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 spans="1:26" ht="15.75" customHeight="1">
      <c r="A369" s="80"/>
      <c r="B369" s="72"/>
      <c r="C369" s="72"/>
      <c r="D369" s="82"/>
      <c r="E369" s="203"/>
      <c r="F369" s="202"/>
      <c r="G369" s="88"/>
      <c r="H369" s="353"/>
      <c r="I369" s="72"/>
      <c r="J369" s="72"/>
      <c r="K369" s="80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 spans="1:26" ht="15.75" customHeight="1">
      <c r="A370" s="80"/>
      <c r="B370" s="72"/>
      <c r="C370" s="72"/>
      <c r="D370" s="82"/>
      <c r="E370" s="203"/>
      <c r="F370" s="202"/>
      <c r="G370" s="88"/>
      <c r="H370" s="353"/>
      <c r="I370" s="72"/>
      <c r="J370" s="72"/>
      <c r="K370" s="80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 spans="1:26" ht="15.75" customHeight="1">
      <c r="A371" s="80"/>
      <c r="B371" s="72"/>
      <c r="C371" s="72"/>
      <c r="D371" s="82"/>
      <c r="E371" s="203"/>
      <c r="F371" s="202"/>
      <c r="G371" s="88"/>
      <c r="H371" s="353"/>
      <c r="I371" s="72"/>
      <c r="J371" s="72"/>
      <c r="K371" s="80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 spans="1:26" ht="15.75" customHeight="1">
      <c r="A372" s="80"/>
      <c r="B372" s="72"/>
      <c r="C372" s="72"/>
      <c r="D372" s="82"/>
      <c r="E372" s="203"/>
      <c r="F372" s="202"/>
      <c r="G372" s="88"/>
      <c r="H372" s="353"/>
      <c r="I372" s="72"/>
      <c r="J372" s="72"/>
      <c r="K372" s="80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 spans="1:26" ht="15.75" customHeight="1">
      <c r="A373" s="80"/>
      <c r="B373" s="72"/>
      <c r="C373" s="72"/>
      <c r="D373" s="82"/>
      <c r="E373" s="203"/>
      <c r="F373" s="202"/>
      <c r="G373" s="88"/>
      <c r="H373" s="353"/>
      <c r="I373" s="72"/>
      <c r="J373" s="72"/>
      <c r="K373" s="80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 spans="1:26" ht="15.75" customHeight="1">
      <c r="A374" s="80"/>
      <c r="B374" s="72"/>
      <c r="C374" s="72"/>
      <c r="D374" s="82"/>
      <c r="E374" s="203"/>
      <c r="F374" s="202"/>
      <c r="G374" s="88"/>
      <c r="H374" s="353"/>
      <c r="I374" s="72"/>
      <c r="J374" s="72"/>
      <c r="K374" s="80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 spans="1:26" ht="15.75" customHeight="1">
      <c r="A375" s="80"/>
      <c r="B375" s="72"/>
      <c r="C375" s="72"/>
      <c r="D375" s="82"/>
      <c r="E375" s="203"/>
      <c r="F375" s="202"/>
      <c r="G375" s="88"/>
      <c r="H375" s="353"/>
      <c r="I375" s="72"/>
      <c r="J375" s="72"/>
      <c r="K375" s="80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 spans="1:26" ht="15.75" customHeight="1">
      <c r="A376" s="80"/>
      <c r="B376" s="72"/>
      <c r="C376" s="72"/>
      <c r="D376" s="82"/>
      <c r="E376" s="203"/>
      <c r="F376" s="202"/>
      <c r="G376" s="88"/>
      <c r="H376" s="353"/>
      <c r="I376" s="72"/>
      <c r="J376" s="72"/>
      <c r="K376" s="80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 spans="1:26" ht="15.75" customHeight="1">
      <c r="A377" s="80"/>
      <c r="B377" s="72"/>
      <c r="C377" s="72"/>
      <c r="D377" s="82"/>
      <c r="E377" s="203"/>
      <c r="F377" s="202"/>
      <c r="G377" s="88"/>
      <c r="H377" s="353"/>
      <c r="I377" s="72"/>
      <c r="J377" s="72"/>
      <c r="K377" s="80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 spans="1:26" ht="15.75" customHeight="1">
      <c r="A378" s="80"/>
      <c r="B378" s="72"/>
      <c r="C378" s="72"/>
      <c r="D378" s="82"/>
      <c r="E378" s="203"/>
      <c r="F378" s="202"/>
      <c r="G378" s="88"/>
      <c r="H378" s="353"/>
      <c r="I378" s="72"/>
      <c r="J378" s="72"/>
      <c r="K378" s="80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 spans="1:26" ht="15.75" customHeight="1">
      <c r="A379" s="80"/>
      <c r="B379" s="72"/>
      <c r="C379" s="72"/>
      <c r="D379" s="82"/>
      <c r="E379" s="203"/>
      <c r="F379" s="202"/>
      <c r="G379" s="88"/>
      <c r="H379" s="353"/>
      <c r="I379" s="72"/>
      <c r="J379" s="72"/>
      <c r="K379" s="80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 spans="1:26" ht="15.75" customHeight="1">
      <c r="A380" s="80"/>
      <c r="B380" s="72"/>
      <c r="C380" s="72"/>
      <c r="D380" s="82"/>
      <c r="E380" s="203"/>
      <c r="F380" s="202"/>
      <c r="G380" s="88"/>
      <c r="H380" s="353"/>
      <c r="I380" s="72"/>
      <c r="J380" s="72"/>
      <c r="K380" s="80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 spans="1:26" ht="15.75" customHeight="1">
      <c r="A381" s="80"/>
      <c r="B381" s="72"/>
      <c r="C381" s="72"/>
      <c r="D381" s="82"/>
      <c r="E381" s="203"/>
      <c r="F381" s="202"/>
      <c r="G381" s="88"/>
      <c r="H381" s="353"/>
      <c r="I381" s="72"/>
      <c r="J381" s="72"/>
      <c r="K381" s="80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 spans="1:26" ht="15.75" customHeight="1">
      <c r="A382" s="80"/>
      <c r="B382" s="72"/>
      <c r="C382" s="72"/>
      <c r="D382" s="82"/>
      <c r="E382" s="203"/>
      <c r="F382" s="202"/>
      <c r="G382" s="88"/>
      <c r="H382" s="353"/>
      <c r="I382" s="72"/>
      <c r="J382" s="72"/>
      <c r="K382" s="80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 spans="1:26" ht="15.75" customHeight="1">
      <c r="A383" s="80"/>
      <c r="B383" s="72"/>
      <c r="C383" s="72"/>
      <c r="D383" s="82"/>
      <c r="E383" s="203"/>
      <c r="F383" s="202"/>
      <c r="G383" s="88"/>
      <c r="H383" s="353"/>
      <c r="I383" s="72"/>
      <c r="J383" s="72"/>
      <c r="K383" s="80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 spans="1:26" ht="15.75" customHeight="1">
      <c r="A384" s="80"/>
      <c r="B384" s="72"/>
      <c r="C384" s="72"/>
      <c r="D384" s="82"/>
      <c r="E384" s="203"/>
      <c r="F384" s="202"/>
      <c r="G384" s="88"/>
      <c r="H384" s="353"/>
      <c r="I384" s="72"/>
      <c r="J384" s="72"/>
      <c r="K384" s="80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 spans="1:26" ht="15.75" customHeight="1">
      <c r="A385" s="80"/>
      <c r="B385" s="72"/>
      <c r="C385" s="72"/>
      <c r="D385" s="82"/>
      <c r="E385" s="203"/>
      <c r="F385" s="202"/>
      <c r="G385" s="88"/>
      <c r="H385" s="353"/>
      <c r="I385" s="72"/>
      <c r="J385" s="72"/>
      <c r="K385" s="80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 spans="1:26" ht="15.75" customHeight="1">
      <c r="A386" s="80"/>
      <c r="B386" s="72"/>
      <c r="C386" s="72"/>
      <c r="D386" s="82"/>
      <c r="E386" s="203"/>
      <c r="F386" s="202"/>
      <c r="G386" s="88"/>
      <c r="H386" s="353"/>
      <c r="I386" s="72"/>
      <c r="J386" s="72"/>
      <c r="K386" s="80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 spans="1:26" ht="15.75" customHeight="1">
      <c r="A387" s="80"/>
      <c r="B387" s="72"/>
      <c r="C387" s="72"/>
      <c r="D387" s="82"/>
      <c r="E387" s="203"/>
      <c r="F387" s="202"/>
      <c r="G387" s="88"/>
      <c r="H387" s="353"/>
      <c r="I387" s="72"/>
      <c r="J387" s="72"/>
      <c r="K387" s="80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 spans="1:26" ht="15.75" customHeight="1">
      <c r="A388" s="80"/>
      <c r="B388" s="72"/>
      <c r="C388" s="72"/>
      <c r="D388" s="82"/>
      <c r="E388" s="203"/>
      <c r="F388" s="202"/>
      <c r="G388" s="88"/>
      <c r="H388" s="353"/>
      <c r="I388" s="72"/>
      <c r="J388" s="72"/>
      <c r="K388" s="80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 spans="1:26" ht="15.75" customHeight="1">
      <c r="A389" s="80"/>
      <c r="B389" s="72"/>
      <c r="C389" s="72"/>
      <c r="D389" s="82"/>
      <c r="E389" s="203"/>
      <c r="F389" s="202"/>
      <c r="G389" s="88"/>
      <c r="H389" s="353"/>
      <c r="I389" s="72"/>
      <c r="J389" s="72"/>
      <c r="K389" s="80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 spans="1:26" ht="15.75" customHeight="1">
      <c r="A390" s="80"/>
      <c r="B390" s="72"/>
      <c r="C390" s="72"/>
      <c r="D390" s="82"/>
      <c r="E390" s="203"/>
      <c r="F390" s="202"/>
      <c r="G390" s="88"/>
      <c r="H390" s="353"/>
      <c r="I390" s="72"/>
      <c r="J390" s="72"/>
      <c r="K390" s="80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 spans="1:26" ht="15.75" customHeight="1">
      <c r="A391" s="80"/>
      <c r="B391" s="72"/>
      <c r="C391" s="72"/>
      <c r="D391" s="82"/>
      <c r="E391" s="203"/>
      <c r="F391" s="202"/>
      <c r="G391" s="88"/>
      <c r="H391" s="353"/>
      <c r="I391" s="72"/>
      <c r="J391" s="72"/>
      <c r="K391" s="80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 spans="1:26" ht="15.75" customHeight="1">
      <c r="A392" s="80"/>
      <c r="B392" s="72"/>
      <c r="C392" s="72"/>
      <c r="D392" s="82"/>
      <c r="E392" s="203"/>
      <c r="F392" s="202"/>
      <c r="G392" s="88"/>
      <c r="H392" s="353"/>
      <c r="I392" s="72"/>
      <c r="J392" s="72"/>
      <c r="K392" s="80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 spans="1:26" ht="15.75" customHeight="1">
      <c r="A393" s="80"/>
      <c r="B393" s="72"/>
      <c r="C393" s="72"/>
      <c r="D393" s="82"/>
      <c r="E393" s="203"/>
      <c r="F393" s="202"/>
      <c r="G393" s="88"/>
      <c r="H393" s="353"/>
      <c r="I393" s="72"/>
      <c r="J393" s="72"/>
      <c r="K393" s="80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 spans="1:26" ht="15.75" customHeight="1">
      <c r="A394" s="80"/>
      <c r="B394" s="72"/>
      <c r="C394" s="72"/>
      <c r="D394" s="82"/>
      <c r="E394" s="203"/>
      <c r="F394" s="202"/>
      <c r="G394" s="88"/>
      <c r="H394" s="353"/>
      <c r="I394" s="72"/>
      <c r="J394" s="72"/>
      <c r="K394" s="80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 spans="1:26" ht="15.75" customHeight="1">
      <c r="A395" s="80"/>
      <c r="B395" s="72"/>
      <c r="C395" s="72"/>
      <c r="D395" s="82"/>
      <c r="E395" s="203"/>
      <c r="F395" s="202"/>
      <c r="G395" s="88"/>
      <c r="H395" s="353"/>
      <c r="I395" s="72"/>
      <c r="J395" s="72"/>
      <c r="K395" s="80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 spans="1:26" ht="15.75" customHeight="1">
      <c r="A396" s="80"/>
      <c r="B396" s="72"/>
      <c r="C396" s="72"/>
      <c r="D396" s="82"/>
      <c r="E396" s="203"/>
      <c r="F396" s="202"/>
      <c r="G396" s="88"/>
      <c r="H396" s="353"/>
      <c r="I396" s="72"/>
      <c r="J396" s="72"/>
      <c r="K396" s="80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 spans="1:26" ht="15.75" customHeight="1">
      <c r="A397" s="80"/>
      <c r="B397" s="72"/>
      <c r="C397" s="72"/>
      <c r="D397" s="82"/>
      <c r="E397" s="203"/>
      <c r="F397" s="202"/>
      <c r="G397" s="88"/>
      <c r="H397" s="353"/>
      <c r="I397" s="72"/>
      <c r="J397" s="72"/>
      <c r="K397" s="80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ht="15.75" customHeight="1">
      <c r="A398" s="80"/>
      <c r="B398" s="72"/>
      <c r="C398" s="72"/>
      <c r="D398" s="82"/>
      <c r="E398" s="203"/>
      <c r="F398" s="202"/>
      <c r="G398" s="88"/>
      <c r="H398" s="353"/>
      <c r="I398" s="72"/>
      <c r="J398" s="72"/>
      <c r="K398" s="80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 spans="1:26" ht="15.75" customHeight="1">
      <c r="A399" s="80"/>
      <c r="B399" s="72"/>
      <c r="C399" s="72"/>
      <c r="D399" s="82"/>
      <c r="E399" s="203"/>
      <c r="F399" s="202"/>
      <c r="G399" s="88"/>
      <c r="H399" s="353"/>
      <c r="I399" s="72"/>
      <c r="J399" s="72"/>
      <c r="K399" s="80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 spans="1:26" ht="15.75" customHeight="1">
      <c r="A400" s="80"/>
      <c r="B400" s="72"/>
      <c r="C400" s="72"/>
      <c r="D400" s="82"/>
      <c r="E400" s="203"/>
      <c r="F400" s="202"/>
      <c r="G400" s="88"/>
      <c r="H400" s="353"/>
      <c r="I400" s="72"/>
      <c r="J400" s="72"/>
      <c r="K400" s="80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 spans="1:26" ht="15.75" customHeight="1">
      <c r="A401" s="80"/>
      <c r="B401" s="72"/>
      <c r="C401" s="72"/>
      <c r="D401" s="82"/>
      <c r="E401" s="203"/>
      <c r="F401" s="202"/>
      <c r="G401" s="88"/>
      <c r="H401" s="353"/>
      <c r="I401" s="72"/>
      <c r="J401" s="72"/>
      <c r="K401" s="80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 spans="1:26" ht="15.75" customHeight="1">
      <c r="A402" s="80"/>
      <c r="B402" s="72"/>
      <c r="C402" s="72"/>
      <c r="D402" s="82"/>
      <c r="E402" s="203"/>
      <c r="F402" s="202"/>
      <c r="G402" s="88"/>
      <c r="H402" s="353"/>
      <c r="I402" s="72"/>
      <c r="J402" s="72"/>
      <c r="K402" s="80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 spans="1:26" ht="15.75" customHeight="1">
      <c r="A403" s="80"/>
      <c r="B403" s="72"/>
      <c r="C403" s="72"/>
      <c r="D403" s="82"/>
      <c r="E403" s="203"/>
      <c r="F403" s="202"/>
      <c r="G403" s="88"/>
      <c r="H403" s="353"/>
      <c r="I403" s="72"/>
      <c r="J403" s="72"/>
      <c r="K403" s="80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 spans="1:26" ht="15.75" customHeight="1">
      <c r="A404" s="80"/>
      <c r="B404" s="72"/>
      <c r="C404" s="72"/>
      <c r="D404" s="82"/>
      <c r="E404" s="203"/>
      <c r="F404" s="202"/>
      <c r="G404" s="88"/>
      <c r="H404" s="353"/>
      <c r="I404" s="72"/>
      <c r="J404" s="72"/>
      <c r="K404" s="80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 spans="1:26" ht="15.75" customHeight="1">
      <c r="A405" s="80"/>
      <c r="B405" s="72"/>
      <c r="C405" s="72"/>
      <c r="D405" s="82"/>
      <c r="E405" s="203"/>
      <c r="F405" s="202"/>
      <c r="G405" s="88"/>
      <c r="H405" s="353"/>
      <c r="I405" s="72"/>
      <c r="J405" s="72"/>
      <c r="K405" s="80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 spans="1:26" ht="15.75" customHeight="1">
      <c r="A406" s="80"/>
      <c r="B406" s="72"/>
      <c r="C406" s="72"/>
      <c r="D406" s="82"/>
      <c r="E406" s="203"/>
      <c r="F406" s="202"/>
      <c r="G406" s="88"/>
      <c r="H406" s="353"/>
      <c r="I406" s="72"/>
      <c r="J406" s="72"/>
      <c r="K406" s="80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 spans="1:26" ht="15.75" customHeight="1">
      <c r="A407" s="80"/>
      <c r="B407" s="72"/>
      <c r="C407" s="72"/>
      <c r="D407" s="82"/>
      <c r="E407" s="203"/>
      <c r="F407" s="202"/>
      <c r="G407" s="88"/>
      <c r="H407" s="353"/>
      <c r="I407" s="72"/>
      <c r="J407" s="72"/>
      <c r="K407" s="80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 spans="1:26" ht="15.75" customHeight="1">
      <c r="A408" s="80"/>
      <c r="B408" s="72"/>
      <c r="C408" s="72"/>
      <c r="D408" s="82"/>
      <c r="E408" s="203"/>
      <c r="F408" s="202"/>
      <c r="G408" s="88"/>
      <c r="H408" s="353"/>
      <c r="I408" s="72"/>
      <c r="J408" s="72"/>
      <c r="K408" s="80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ht="15.75" customHeight="1">
      <c r="A409" s="80"/>
      <c r="B409" s="72"/>
      <c r="C409" s="72"/>
      <c r="D409" s="82"/>
      <c r="E409" s="203"/>
      <c r="F409" s="202"/>
      <c r="G409" s="88"/>
      <c r="H409" s="353"/>
      <c r="I409" s="72"/>
      <c r="J409" s="72"/>
      <c r="K409" s="80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ht="15.75" customHeight="1">
      <c r="A410" s="80"/>
      <c r="B410" s="72"/>
      <c r="C410" s="72"/>
      <c r="D410" s="82"/>
      <c r="E410" s="203"/>
      <c r="F410" s="202"/>
      <c r="G410" s="88"/>
      <c r="H410" s="353"/>
      <c r="I410" s="72"/>
      <c r="J410" s="72"/>
      <c r="K410" s="80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 spans="1:26" ht="15.75" customHeight="1">
      <c r="A411" s="80"/>
      <c r="B411" s="72"/>
      <c r="C411" s="72"/>
      <c r="D411" s="82"/>
      <c r="E411" s="203"/>
      <c r="F411" s="202"/>
      <c r="G411" s="88"/>
      <c r="H411" s="353"/>
      <c r="I411" s="72"/>
      <c r="J411" s="72"/>
      <c r="K411" s="80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 spans="1:26" ht="15.75" customHeight="1">
      <c r="A412" s="80"/>
      <c r="B412" s="72"/>
      <c r="C412" s="72"/>
      <c r="D412" s="82"/>
      <c r="E412" s="203"/>
      <c r="F412" s="202"/>
      <c r="G412" s="88"/>
      <c r="H412" s="353"/>
      <c r="I412" s="72"/>
      <c r="J412" s="72"/>
      <c r="K412" s="80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 spans="1:26" ht="15.75" customHeight="1">
      <c r="A413" s="80"/>
      <c r="B413" s="72"/>
      <c r="C413" s="72"/>
      <c r="D413" s="82"/>
      <c r="E413" s="203"/>
      <c r="F413" s="202"/>
      <c r="G413" s="88"/>
      <c r="H413" s="353"/>
      <c r="I413" s="72"/>
      <c r="J413" s="72"/>
      <c r="K413" s="80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 spans="1:26" ht="15.75" customHeight="1">
      <c r="A414" s="80"/>
      <c r="B414" s="72"/>
      <c r="C414" s="72"/>
      <c r="D414" s="82"/>
      <c r="E414" s="203"/>
      <c r="F414" s="202"/>
      <c r="G414" s="88"/>
      <c r="H414" s="353"/>
      <c r="I414" s="72"/>
      <c r="J414" s="72"/>
      <c r="K414" s="80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 spans="1:26" ht="15.75" customHeight="1">
      <c r="A415" s="80"/>
      <c r="B415" s="72"/>
      <c r="C415" s="72"/>
      <c r="D415" s="82"/>
      <c r="E415" s="203"/>
      <c r="F415" s="202"/>
      <c r="G415" s="88"/>
      <c r="H415" s="353"/>
      <c r="I415" s="72"/>
      <c r="J415" s="72"/>
      <c r="K415" s="80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 spans="1:26" ht="15.75" customHeight="1">
      <c r="A416" s="80"/>
      <c r="B416" s="72"/>
      <c r="C416" s="72"/>
      <c r="D416" s="82"/>
      <c r="E416" s="203"/>
      <c r="F416" s="202"/>
      <c r="G416" s="88"/>
      <c r="H416" s="353"/>
      <c r="I416" s="72"/>
      <c r="J416" s="72"/>
      <c r="K416" s="80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 spans="1:26" ht="15.75" customHeight="1">
      <c r="A417" s="80"/>
      <c r="B417" s="72"/>
      <c r="C417" s="72"/>
      <c r="D417" s="82"/>
      <c r="E417" s="203"/>
      <c r="F417" s="202"/>
      <c r="G417" s="88"/>
      <c r="H417" s="353"/>
      <c r="I417" s="72"/>
      <c r="J417" s="72"/>
      <c r="K417" s="80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 spans="1:26" ht="15.75" customHeight="1">
      <c r="A418" s="80"/>
      <c r="B418" s="72"/>
      <c r="C418" s="72"/>
      <c r="D418" s="82"/>
      <c r="E418" s="203"/>
      <c r="F418" s="202"/>
      <c r="G418" s="88"/>
      <c r="H418" s="353"/>
      <c r="I418" s="72"/>
      <c r="J418" s="72"/>
      <c r="K418" s="80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 spans="1:26" ht="15.75" customHeight="1">
      <c r="A419" s="80"/>
      <c r="B419" s="72"/>
      <c r="C419" s="72"/>
      <c r="D419" s="82"/>
      <c r="E419" s="203"/>
      <c r="F419" s="202"/>
      <c r="G419" s="88"/>
      <c r="H419" s="353"/>
      <c r="I419" s="72"/>
      <c r="J419" s="72"/>
      <c r="K419" s="80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 spans="1:26" ht="15.75" customHeight="1">
      <c r="A420" s="80"/>
      <c r="B420" s="72"/>
      <c r="C420" s="72"/>
      <c r="D420" s="82"/>
      <c r="E420" s="203"/>
      <c r="F420" s="202"/>
      <c r="G420" s="88"/>
      <c r="H420" s="353"/>
      <c r="I420" s="72"/>
      <c r="J420" s="72"/>
      <c r="K420" s="80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 spans="1:26" ht="15.75" customHeight="1">
      <c r="A421" s="80"/>
      <c r="B421" s="72"/>
      <c r="C421" s="72"/>
      <c r="D421" s="82"/>
      <c r="E421" s="203"/>
      <c r="F421" s="202"/>
      <c r="G421" s="88"/>
      <c r="H421" s="353"/>
      <c r="I421" s="72"/>
      <c r="J421" s="72"/>
      <c r="K421" s="80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 spans="1:26" ht="15.75" customHeight="1">
      <c r="A422" s="80"/>
      <c r="B422" s="72"/>
      <c r="C422" s="72"/>
      <c r="D422" s="82"/>
      <c r="E422" s="203"/>
      <c r="F422" s="202"/>
      <c r="G422" s="88"/>
      <c r="H422" s="353"/>
      <c r="I422" s="72"/>
      <c r="J422" s="72"/>
      <c r="K422" s="80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 spans="1:26" ht="15.75" customHeight="1">
      <c r="A423" s="80"/>
      <c r="B423" s="72"/>
      <c r="C423" s="72"/>
      <c r="D423" s="82"/>
      <c r="E423" s="203"/>
      <c r="F423" s="202"/>
      <c r="G423" s="88"/>
      <c r="H423" s="353"/>
      <c r="I423" s="72"/>
      <c r="J423" s="72"/>
      <c r="K423" s="80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 spans="1:26" ht="15.75" customHeight="1">
      <c r="A424" s="80"/>
      <c r="B424" s="72"/>
      <c r="C424" s="72"/>
      <c r="D424" s="82"/>
      <c r="E424" s="203"/>
      <c r="F424" s="202"/>
      <c r="G424" s="88"/>
      <c r="H424" s="353"/>
      <c r="I424" s="72"/>
      <c r="J424" s="72"/>
      <c r="K424" s="80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 spans="1:26" ht="15.75" customHeight="1">
      <c r="A425" s="80"/>
      <c r="B425" s="72"/>
      <c r="C425" s="72"/>
      <c r="D425" s="82"/>
      <c r="E425" s="203"/>
      <c r="F425" s="202"/>
      <c r="G425" s="88"/>
      <c r="H425" s="353"/>
      <c r="I425" s="72"/>
      <c r="J425" s="72"/>
      <c r="K425" s="80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 spans="1:26" ht="15.75" customHeight="1">
      <c r="A426" s="80"/>
      <c r="B426" s="72"/>
      <c r="C426" s="72"/>
      <c r="D426" s="82"/>
      <c r="E426" s="203"/>
      <c r="F426" s="202"/>
      <c r="G426" s="88"/>
      <c r="H426" s="353"/>
      <c r="I426" s="72"/>
      <c r="J426" s="72"/>
      <c r="K426" s="80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 spans="1:26" ht="15.75" customHeight="1">
      <c r="A427" s="80"/>
      <c r="B427" s="72"/>
      <c r="C427" s="72"/>
      <c r="D427" s="82"/>
      <c r="E427" s="203"/>
      <c r="F427" s="202"/>
      <c r="G427" s="88"/>
      <c r="H427" s="353"/>
      <c r="I427" s="72"/>
      <c r="J427" s="72"/>
      <c r="K427" s="80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 spans="1:26" ht="15.75" customHeight="1">
      <c r="A428" s="80"/>
      <c r="B428" s="72"/>
      <c r="C428" s="72"/>
      <c r="D428" s="82"/>
      <c r="E428" s="203"/>
      <c r="F428" s="202"/>
      <c r="G428" s="88"/>
      <c r="H428" s="353"/>
      <c r="I428" s="72"/>
      <c r="J428" s="72"/>
      <c r="K428" s="80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 spans="1:26" ht="15.75" customHeight="1">
      <c r="A429" s="80"/>
      <c r="B429" s="72"/>
      <c r="C429" s="72"/>
      <c r="D429" s="82"/>
      <c r="E429" s="203"/>
      <c r="F429" s="202"/>
      <c r="G429" s="88"/>
      <c r="H429" s="353"/>
      <c r="I429" s="72"/>
      <c r="J429" s="72"/>
      <c r="K429" s="80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 spans="1:26" ht="15.75" customHeight="1">
      <c r="A430" s="80"/>
      <c r="B430" s="72"/>
      <c r="C430" s="72"/>
      <c r="D430" s="82"/>
      <c r="E430" s="203"/>
      <c r="F430" s="202"/>
      <c r="G430" s="88"/>
      <c r="H430" s="353"/>
      <c r="I430" s="72"/>
      <c r="J430" s="72"/>
      <c r="K430" s="80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 spans="1:26" ht="15.75" customHeight="1">
      <c r="A431" s="80"/>
      <c r="B431" s="72"/>
      <c r="C431" s="72"/>
      <c r="D431" s="82"/>
      <c r="E431" s="203"/>
      <c r="F431" s="202"/>
      <c r="G431" s="88"/>
      <c r="H431" s="353"/>
      <c r="I431" s="72"/>
      <c r="J431" s="72"/>
      <c r="K431" s="80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 spans="1:26" ht="15.75" customHeight="1">
      <c r="A432" s="80"/>
      <c r="B432" s="72"/>
      <c r="C432" s="72"/>
      <c r="D432" s="82"/>
      <c r="E432" s="203"/>
      <c r="F432" s="202"/>
      <c r="G432" s="88"/>
      <c r="H432" s="353"/>
      <c r="I432" s="72"/>
      <c r="J432" s="72"/>
      <c r="K432" s="80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 spans="1:26" ht="15.75" customHeight="1">
      <c r="A433" s="80"/>
      <c r="B433" s="72"/>
      <c r="C433" s="72"/>
      <c r="D433" s="82"/>
      <c r="E433" s="203"/>
      <c r="F433" s="202"/>
      <c r="G433" s="88"/>
      <c r="H433" s="353"/>
      <c r="I433" s="72"/>
      <c r="J433" s="72"/>
      <c r="K433" s="80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 spans="1:26" ht="15.75" customHeight="1">
      <c r="A434" s="80"/>
      <c r="B434" s="72"/>
      <c r="C434" s="72"/>
      <c r="D434" s="82"/>
      <c r="E434" s="203"/>
      <c r="F434" s="202"/>
      <c r="G434" s="88"/>
      <c r="H434" s="353"/>
      <c r="I434" s="72"/>
      <c r="J434" s="72"/>
      <c r="K434" s="80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 spans="1:26" ht="15.75" customHeight="1">
      <c r="A435" s="80"/>
      <c r="B435" s="72"/>
      <c r="C435" s="72"/>
      <c r="D435" s="82"/>
      <c r="E435" s="203"/>
      <c r="F435" s="202"/>
      <c r="G435" s="88"/>
      <c r="H435" s="353"/>
      <c r="I435" s="72"/>
      <c r="J435" s="72"/>
      <c r="K435" s="80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 spans="1:26" ht="15.75" customHeight="1">
      <c r="A436" s="80"/>
      <c r="B436" s="72"/>
      <c r="C436" s="72"/>
      <c r="D436" s="82"/>
      <c r="E436" s="203"/>
      <c r="F436" s="202"/>
      <c r="G436" s="88"/>
      <c r="H436" s="353"/>
      <c r="I436" s="72"/>
      <c r="J436" s="72"/>
      <c r="K436" s="80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 spans="1:26" ht="15.75" customHeight="1">
      <c r="A437" s="80"/>
      <c r="B437" s="72"/>
      <c r="C437" s="72"/>
      <c r="D437" s="82"/>
      <c r="E437" s="203"/>
      <c r="F437" s="202"/>
      <c r="G437" s="88"/>
      <c r="H437" s="353"/>
      <c r="I437" s="72"/>
      <c r="J437" s="72"/>
      <c r="K437" s="80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 spans="1:26" ht="15.75" customHeight="1">
      <c r="A438" s="80"/>
      <c r="B438" s="72"/>
      <c r="C438" s="72"/>
      <c r="D438" s="82"/>
      <c r="E438" s="203"/>
      <c r="F438" s="202"/>
      <c r="G438" s="88"/>
      <c r="H438" s="353"/>
      <c r="I438" s="72"/>
      <c r="J438" s="72"/>
      <c r="K438" s="80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 spans="1:26" ht="15.75" customHeight="1">
      <c r="A439" s="80"/>
      <c r="B439" s="72"/>
      <c r="C439" s="72"/>
      <c r="D439" s="82"/>
      <c r="E439" s="203"/>
      <c r="F439" s="202"/>
      <c r="G439" s="88"/>
      <c r="H439" s="353"/>
      <c r="I439" s="72"/>
      <c r="J439" s="72"/>
      <c r="K439" s="80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 spans="1:26" ht="15.75" customHeight="1">
      <c r="A440" s="80"/>
      <c r="B440" s="72"/>
      <c r="C440" s="72"/>
      <c r="D440" s="82"/>
      <c r="E440" s="203"/>
      <c r="F440" s="202"/>
      <c r="G440" s="88"/>
      <c r="H440" s="353"/>
      <c r="I440" s="72"/>
      <c r="J440" s="72"/>
      <c r="K440" s="80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 spans="1:26" ht="15.75" customHeight="1">
      <c r="A441" s="80"/>
      <c r="B441" s="72"/>
      <c r="C441" s="72"/>
      <c r="D441" s="82"/>
      <c r="E441" s="203"/>
      <c r="F441" s="202"/>
      <c r="G441" s="88"/>
      <c r="H441" s="353"/>
      <c r="I441" s="72"/>
      <c r="J441" s="72"/>
      <c r="K441" s="80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 spans="1:26" ht="15.75" customHeight="1">
      <c r="A442" s="80"/>
      <c r="B442" s="72"/>
      <c r="C442" s="72"/>
      <c r="D442" s="82"/>
      <c r="E442" s="203"/>
      <c r="F442" s="202"/>
      <c r="G442" s="88"/>
      <c r="H442" s="353"/>
      <c r="I442" s="72"/>
      <c r="J442" s="72"/>
      <c r="K442" s="80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 spans="1:26" ht="15.75" customHeight="1">
      <c r="A443" s="80"/>
      <c r="B443" s="72"/>
      <c r="C443" s="72"/>
      <c r="D443" s="82"/>
      <c r="E443" s="203"/>
      <c r="F443" s="202"/>
      <c r="G443" s="88"/>
      <c r="H443" s="353"/>
      <c r="I443" s="72"/>
      <c r="J443" s="72"/>
      <c r="K443" s="80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 spans="1:26" ht="15.75" customHeight="1">
      <c r="A444" s="80"/>
      <c r="B444" s="72"/>
      <c r="C444" s="72"/>
      <c r="D444" s="82"/>
      <c r="E444" s="203"/>
      <c r="F444" s="202"/>
      <c r="G444" s="88"/>
      <c r="H444" s="353"/>
      <c r="I444" s="72"/>
      <c r="J444" s="72"/>
      <c r="K444" s="80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 spans="1:26" ht="15.75" customHeight="1">
      <c r="A445" s="80"/>
      <c r="B445" s="72"/>
      <c r="C445" s="72"/>
      <c r="D445" s="82"/>
      <c r="E445" s="203"/>
      <c r="F445" s="202"/>
      <c r="G445" s="88"/>
      <c r="H445" s="353"/>
      <c r="I445" s="72"/>
      <c r="J445" s="72"/>
      <c r="K445" s="80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 spans="1:26" ht="15.75" customHeight="1">
      <c r="A446" s="80"/>
      <c r="B446" s="72"/>
      <c r="C446" s="72"/>
      <c r="D446" s="82"/>
      <c r="E446" s="203"/>
      <c r="F446" s="202"/>
      <c r="G446" s="88"/>
      <c r="H446" s="353"/>
      <c r="I446" s="72"/>
      <c r="J446" s="72"/>
      <c r="K446" s="80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 spans="1:26" ht="15.75" customHeight="1">
      <c r="A447" s="80"/>
      <c r="B447" s="72"/>
      <c r="C447" s="72"/>
      <c r="D447" s="82"/>
      <c r="E447" s="203"/>
      <c r="F447" s="202"/>
      <c r="G447" s="88"/>
      <c r="H447" s="353"/>
      <c r="I447" s="72"/>
      <c r="J447" s="72"/>
      <c r="K447" s="80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 spans="1:26" ht="15.75" customHeight="1">
      <c r="A448" s="80"/>
      <c r="B448" s="72"/>
      <c r="C448" s="72"/>
      <c r="D448" s="82"/>
      <c r="E448" s="203"/>
      <c r="F448" s="202"/>
      <c r="G448" s="88"/>
      <c r="H448" s="353"/>
      <c r="I448" s="72"/>
      <c r="J448" s="72"/>
      <c r="K448" s="80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 spans="1:26" ht="15.75" customHeight="1">
      <c r="A449" s="80"/>
      <c r="B449" s="72"/>
      <c r="C449" s="72"/>
      <c r="D449" s="82"/>
      <c r="E449" s="203"/>
      <c r="F449" s="202"/>
      <c r="G449" s="88"/>
      <c r="H449" s="353"/>
      <c r="I449" s="72"/>
      <c r="J449" s="72"/>
      <c r="K449" s="80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 spans="1:26" ht="15.75" customHeight="1">
      <c r="A450" s="80"/>
      <c r="B450" s="72"/>
      <c r="C450" s="72"/>
      <c r="D450" s="82"/>
      <c r="E450" s="203"/>
      <c r="F450" s="202"/>
      <c r="G450" s="88"/>
      <c r="H450" s="353"/>
      <c r="I450" s="72"/>
      <c r="J450" s="72"/>
      <c r="K450" s="80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 spans="1:26" ht="15.75" customHeight="1">
      <c r="A451" s="80"/>
      <c r="B451" s="72"/>
      <c r="C451" s="72"/>
      <c r="D451" s="82"/>
      <c r="E451" s="203"/>
      <c r="F451" s="202"/>
      <c r="G451" s="88"/>
      <c r="H451" s="353"/>
      <c r="I451" s="72"/>
      <c r="J451" s="72"/>
      <c r="K451" s="80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 spans="1:26" ht="15.75" customHeight="1">
      <c r="A452" s="80"/>
      <c r="B452" s="72"/>
      <c r="C452" s="72"/>
      <c r="D452" s="82"/>
      <c r="E452" s="203"/>
      <c r="F452" s="202"/>
      <c r="G452" s="88"/>
      <c r="H452" s="353"/>
      <c r="I452" s="72"/>
      <c r="J452" s="72"/>
      <c r="K452" s="80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 spans="1:26" ht="15.75" customHeight="1">
      <c r="A453" s="72"/>
      <c r="B453" s="72"/>
      <c r="C453" s="72"/>
      <c r="D453" s="72"/>
      <c r="E453" s="72"/>
      <c r="F453" s="72"/>
      <c r="G453" s="72"/>
      <c r="H453" s="194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 spans="1:26" ht="15.75" customHeight="1">
      <c r="A454" s="72"/>
      <c r="B454" s="72"/>
      <c r="C454" s="72"/>
      <c r="D454" s="72"/>
      <c r="E454" s="72"/>
      <c r="F454" s="72"/>
      <c r="G454" s="72"/>
      <c r="H454" s="194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 spans="1:26" ht="15.75" customHeight="1">
      <c r="A455" s="72"/>
      <c r="B455" s="72"/>
      <c r="C455" s="72"/>
      <c r="D455" s="72"/>
      <c r="E455" s="72"/>
      <c r="F455" s="72"/>
      <c r="G455" s="72"/>
      <c r="H455" s="194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 spans="1:26" ht="15.75" customHeight="1">
      <c r="A456" s="72"/>
      <c r="B456" s="72"/>
      <c r="C456" s="72"/>
      <c r="D456" s="72"/>
      <c r="E456" s="72"/>
      <c r="F456" s="72"/>
      <c r="G456" s="72"/>
      <c r="H456" s="194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 spans="1:26" ht="15.75" customHeight="1">
      <c r="A457" s="72"/>
      <c r="B457" s="72"/>
      <c r="C457" s="72"/>
      <c r="D457" s="72"/>
      <c r="E457" s="72"/>
      <c r="F457" s="72"/>
      <c r="G457" s="72"/>
      <c r="H457" s="194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 spans="1:26" ht="15.75" customHeight="1">
      <c r="A458" s="72"/>
      <c r="B458" s="72"/>
      <c r="C458" s="72"/>
      <c r="D458" s="72"/>
      <c r="E458" s="72"/>
      <c r="F458" s="72"/>
      <c r="G458" s="72"/>
      <c r="H458" s="194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 spans="1:26" ht="15.75" customHeight="1">
      <c r="A459" s="72"/>
      <c r="B459" s="72"/>
      <c r="C459" s="72"/>
      <c r="D459" s="72"/>
      <c r="E459" s="72"/>
      <c r="F459" s="72"/>
      <c r="G459" s="72"/>
      <c r="H459" s="194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 spans="1:26" ht="15.75" customHeight="1">
      <c r="A460" s="72"/>
      <c r="B460" s="72"/>
      <c r="C460" s="72"/>
      <c r="D460" s="72"/>
      <c r="E460" s="72"/>
      <c r="F460" s="72"/>
      <c r="G460" s="72"/>
      <c r="H460" s="194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 spans="1:26" ht="15.75" customHeight="1">
      <c r="A461" s="72"/>
      <c r="B461" s="72"/>
      <c r="C461" s="72"/>
      <c r="D461" s="72"/>
      <c r="E461" s="72"/>
      <c r="F461" s="72"/>
      <c r="G461" s="72"/>
      <c r="H461" s="194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 spans="1:26" ht="15.75" customHeight="1">
      <c r="A462" s="72"/>
      <c r="B462" s="72"/>
      <c r="C462" s="72"/>
      <c r="D462" s="72"/>
      <c r="E462" s="72"/>
      <c r="F462" s="72"/>
      <c r="G462" s="72"/>
      <c r="H462" s="194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 spans="1:26" ht="15.75" customHeight="1">
      <c r="A463" s="72"/>
      <c r="B463" s="72"/>
      <c r="C463" s="72"/>
      <c r="D463" s="72"/>
      <c r="E463" s="72"/>
      <c r="F463" s="72"/>
      <c r="G463" s="72"/>
      <c r="H463" s="194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 spans="1:26" ht="15.75" customHeight="1">
      <c r="A464" s="72"/>
      <c r="B464" s="72"/>
      <c r="C464" s="72"/>
      <c r="D464" s="72"/>
      <c r="E464" s="72"/>
      <c r="F464" s="72"/>
      <c r="G464" s="72"/>
      <c r="H464" s="194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 spans="1:26" ht="15.75" customHeight="1">
      <c r="A465" s="72"/>
      <c r="B465" s="72"/>
      <c r="C465" s="72"/>
      <c r="D465" s="72"/>
      <c r="E465" s="72"/>
      <c r="F465" s="72"/>
      <c r="G465" s="72"/>
      <c r="H465" s="194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 spans="1:26" ht="15.75" customHeight="1">
      <c r="A466" s="72"/>
      <c r="B466" s="72"/>
      <c r="C466" s="72"/>
      <c r="D466" s="72"/>
      <c r="E466" s="72"/>
      <c r="F466" s="72"/>
      <c r="G466" s="72"/>
      <c r="H466" s="194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 spans="1:26" ht="15.75" customHeight="1">
      <c r="A467" s="72"/>
      <c r="B467" s="72"/>
      <c r="C467" s="72"/>
      <c r="D467" s="72"/>
      <c r="E467" s="72"/>
      <c r="F467" s="72"/>
      <c r="G467" s="72"/>
      <c r="H467" s="194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 spans="1:26" ht="15.75" customHeight="1">
      <c r="A468" s="72"/>
      <c r="B468" s="72"/>
      <c r="C468" s="72"/>
      <c r="D468" s="72"/>
      <c r="E468" s="72"/>
      <c r="F468" s="72"/>
      <c r="G468" s="72"/>
      <c r="H468" s="194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 spans="1:26" ht="15.75" customHeight="1">
      <c r="A469" s="72"/>
      <c r="B469" s="72"/>
      <c r="C469" s="72"/>
      <c r="D469" s="72"/>
      <c r="E469" s="72"/>
      <c r="F469" s="72"/>
      <c r="G469" s="72"/>
      <c r="H469" s="194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 spans="1:26" ht="15.75" customHeight="1">
      <c r="A470" s="72"/>
      <c r="B470" s="72"/>
      <c r="C470" s="72"/>
      <c r="D470" s="72"/>
      <c r="E470" s="72"/>
      <c r="F470" s="72"/>
      <c r="G470" s="72"/>
      <c r="H470" s="194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 spans="1:26" ht="15.75" customHeight="1">
      <c r="A471" s="72"/>
      <c r="B471" s="72"/>
      <c r="C471" s="72"/>
      <c r="D471" s="72"/>
      <c r="E471" s="72"/>
      <c r="F471" s="72"/>
      <c r="G471" s="72"/>
      <c r="H471" s="194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 spans="1:26" ht="15.75" customHeight="1">
      <c r="A472" s="72"/>
      <c r="B472" s="72"/>
      <c r="C472" s="72"/>
      <c r="D472" s="72"/>
      <c r="E472" s="72"/>
      <c r="F472" s="72"/>
      <c r="G472" s="72"/>
      <c r="H472" s="194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 spans="1:26" ht="15.75" customHeight="1">
      <c r="A473" s="72"/>
      <c r="B473" s="72"/>
      <c r="C473" s="72"/>
      <c r="D473" s="72"/>
      <c r="E473" s="72"/>
      <c r="F473" s="72"/>
      <c r="G473" s="72"/>
      <c r="H473" s="194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 spans="1:26" ht="15.75" customHeight="1">
      <c r="A474" s="72"/>
      <c r="B474" s="72"/>
      <c r="C474" s="72"/>
      <c r="D474" s="72"/>
      <c r="E474" s="72"/>
      <c r="F474" s="72"/>
      <c r="G474" s="72"/>
      <c r="H474" s="194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 spans="1:26" ht="15.75" customHeight="1">
      <c r="A475" s="72"/>
      <c r="B475" s="72"/>
      <c r="C475" s="72"/>
      <c r="D475" s="72"/>
      <c r="E475" s="72"/>
      <c r="F475" s="72"/>
      <c r="G475" s="72"/>
      <c r="H475" s="194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 spans="1:26" ht="15.75" customHeight="1">
      <c r="A476" s="72"/>
      <c r="B476" s="72"/>
      <c r="C476" s="72"/>
      <c r="D476" s="72"/>
      <c r="E476" s="72"/>
      <c r="F476" s="72"/>
      <c r="G476" s="72"/>
      <c r="H476" s="194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 spans="1:26" ht="15.75" customHeight="1">
      <c r="A477" s="72"/>
      <c r="B477" s="72"/>
      <c r="C477" s="72"/>
      <c r="D477" s="72"/>
      <c r="E477" s="72"/>
      <c r="F477" s="72"/>
      <c r="G477" s="72"/>
      <c r="H477" s="194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 spans="1:26" ht="15.75" customHeight="1">
      <c r="A478" s="72"/>
      <c r="B478" s="72"/>
      <c r="C478" s="72"/>
      <c r="D478" s="72"/>
      <c r="E478" s="72"/>
      <c r="F478" s="72"/>
      <c r="G478" s="72"/>
      <c r="H478" s="194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 spans="1:26" ht="15.75" customHeight="1">
      <c r="A479" s="72"/>
      <c r="B479" s="72"/>
      <c r="C479" s="72"/>
      <c r="D479" s="72"/>
      <c r="E479" s="72"/>
      <c r="F479" s="72"/>
      <c r="G479" s="72"/>
      <c r="H479" s="194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 spans="1:26" ht="15.75" customHeight="1">
      <c r="A480" s="72"/>
      <c r="B480" s="72"/>
      <c r="C480" s="72"/>
      <c r="D480" s="72"/>
      <c r="E480" s="72"/>
      <c r="F480" s="72"/>
      <c r="G480" s="72"/>
      <c r="H480" s="194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 spans="1:26" ht="15.75" customHeight="1">
      <c r="A481" s="72"/>
      <c r="B481" s="72"/>
      <c r="C481" s="72"/>
      <c r="D481" s="72"/>
      <c r="E481" s="72"/>
      <c r="F481" s="72"/>
      <c r="G481" s="72"/>
      <c r="H481" s="194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 spans="1:26" ht="15.75" customHeight="1">
      <c r="A482" s="72"/>
      <c r="B482" s="72"/>
      <c r="C482" s="72"/>
      <c r="D482" s="72"/>
      <c r="E482" s="72"/>
      <c r="F482" s="72"/>
      <c r="G482" s="72"/>
      <c r="H482" s="194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 spans="1:26" ht="15.75" customHeight="1">
      <c r="A483" s="72"/>
      <c r="B483" s="72"/>
      <c r="C483" s="72"/>
      <c r="D483" s="72"/>
      <c r="E483" s="72"/>
      <c r="F483" s="72"/>
      <c r="G483" s="72"/>
      <c r="H483" s="194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 spans="1:26" ht="15.75" customHeight="1">
      <c r="A484" s="72"/>
      <c r="B484" s="72"/>
      <c r="C484" s="72"/>
      <c r="D484" s="72"/>
      <c r="E484" s="72"/>
      <c r="F484" s="72"/>
      <c r="G484" s="72"/>
      <c r="H484" s="194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 spans="1:26" ht="15.75" customHeight="1">
      <c r="A485" s="72"/>
      <c r="B485" s="72"/>
      <c r="C485" s="72"/>
      <c r="D485" s="72"/>
      <c r="E485" s="72"/>
      <c r="F485" s="72"/>
      <c r="G485" s="72"/>
      <c r="H485" s="194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 spans="1:26" ht="15.75" customHeight="1">
      <c r="A486" s="72"/>
      <c r="B486" s="72"/>
      <c r="C486" s="72"/>
      <c r="D486" s="72"/>
      <c r="E486" s="72"/>
      <c r="F486" s="72"/>
      <c r="G486" s="72"/>
      <c r="H486" s="194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 spans="1:26" ht="15.75" customHeight="1">
      <c r="A487" s="72"/>
      <c r="B487" s="72"/>
      <c r="C487" s="72"/>
      <c r="D487" s="72"/>
      <c r="E487" s="72"/>
      <c r="F487" s="72"/>
      <c r="G487" s="72"/>
      <c r="H487" s="194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 spans="1:26" ht="15.75" customHeight="1">
      <c r="A488" s="72"/>
      <c r="B488" s="72"/>
      <c r="C488" s="72"/>
      <c r="D488" s="72"/>
      <c r="E488" s="72"/>
      <c r="F488" s="72"/>
      <c r="G488" s="72"/>
      <c r="H488" s="194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 spans="1:26" ht="15.75" customHeight="1">
      <c r="A489" s="72"/>
      <c r="B489" s="72"/>
      <c r="C489" s="72"/>
      <c r="D489" s="72"/>
      <c r="E489" s="72"/>
      <c r="F489" s="72"/>
      <c r="G489" s="72"/>
      <c r="H489" s="194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 spans="1:26" ht="15.75" customHeight="1">
      <c r="A490" s="72"/>
      <c r="B490" s="72"/>
      <c r="C490" s="72"/>
      <c r="D490" s="72"/>
      <c r="E490" s="72"/>
      <c r="F490" s="72"/>
      <c r="G490" s="72"/>
      <c r="H490" s="194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 spans="1:26" ht="15.75" customHeight="1">
      <c r="A491" s="72"/>
      <c r="B491" s="72"/>
      <c r="C491" s="72"/>
      <c r="D491" s="72"/>
      <c r="E491" s="72"/>
      <c r="F491" s="72"/>
      <c r="G491" s="72"/>
      <c r="H491" s="194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 spans="1:26" ht="15.75" customHeight="1">
      <c r="A492" s="72"/>
      <c r="B492" s="72"/>
      <c r="C492" s="72"/>
      <c r="D492" s="72"/>
      <c r="E492" s="72"/>
      <c r="F492" s="72"/>
      <c r="G492" s="72"/>
      <c r="H492" s="194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 spans="1:26" ht="15.75" customHeight="1">
      <c r="A493" s="72"/>
      <c r="B493" s="72"/>
      <c r="C493" s="72"/>
      <c r="D493" s="72"/>
      <c r="E493" s="72"/>
      <c r="F493" s="72"/>
      <c r="G493" s="72"/>
      <c r="H493" s="194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 spans="1:26" ht="15.75" customHeight="1">
      <c r="A494" s="72"/>
      <c r="B494" s="72"/>
      <c r="C494" s="72"/>
      <c r="D494" s="72"/>
      <c r="E494" s="72"/>
      <c r="F494" s="72"/>
      <c r="G494" s="72"/>
      <c r="H494" s="194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 spans="1:26" ht="15.75" customHeight="1">
      <c r="A495" s="72"/>
      <c r="B495" s="72"/>
      <c r="C495" s="72"/>
      <c r="D495" s="72"/>
      <c r="E495" s="72"/>
      <c r="F495" s="72"/>
      <c r="G495" s="72"/>
      <c r="H495" s="194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 spans="1:26" ht="15.75" customHeight="1">
      <c r="A496" s="72"/>
      <c r="B496" s="72"/>
      <c r="C496" s="72"/>
      <c r="D496" s="72"/>
      <c r="E496" s="72"/>
      <c r="F496" s="72"/>
      <c r="G496" s="72"/>
      <c r="H496" s="194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 spans="1:26" ht="15.75" customHeight="1">
      <c r="A497" s="72"/>
      <c r="B497" s="72"/>
      <c r="C497" s="72"/>
      <c r="D497" s="72"/>
      <c r="E497" s="72"/>
      <c r="F497" s="72"/>
      <c r="G497" s="72"/>
      <c r="H497" s="194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 spans="1:26" ht="15.75" customHeight="1">
      <c r="A498" s="72"/>
      <c r="B498" s="72"/>
      <c r="C498" s="72"/>
      <c r="D498" s="72"/>
      <c r="E498" s="72"/>
      <c r="F498" s="72"/>
      <c r="G498" s="72"/>
      <c r="H498" s="194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 spans="1:26" ht="15.75" customHeight="1">
      <c r="A499" s="72"/>
      <c r="B499" s="72"/>
      <c r="C499" s="72"/>
      <c r="D499" s="72"/>
      <c r="E499" s="72"/>
      <c r="F499" s="72"/>
      <c r="G499" s="72"/>
      <c r="H499" s="194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 spans="1:26" ht="15.75" customHeight="1">
      <c r="A500" s="72"/>
      <c r="B500" s="72"/>
      <c r="C500" s="72"/>
      <c r="D500" s="72"/>
      <c r="E500" s="72"/>
      <c r="F500" s="72"/>
      <c r="G500" s="72"/>
      <c r="H500" s="194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 spans="1:26" ht="15.75" customHeight="1">
      <c r="A501" s="72"/>
      <c r="B501" s="72"/>
      <c r="C501" s="72"/>
      <c r="D501" s="72"/>
      <c r="E501" s="72"/>
      <c r="F501" s="72"/>
      <c r="G501" s="72"/>
      <c r="H501" s="194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 spans="1:26" ht="15.75" customHeight="1">
      <c r="A502" s="72"/>
      <c r="B502" s="72"/>
      <c r="C502" s="72"/>
      <c r="D502" s="72"/>
      <c r="E502" s="72"/>
      <c r="F502" s="72"/>
      <c r="G502" s="72"/>
      <c r="H502" s="194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 spans="1:26" ht="15.75" customHeight="1">
      <c r="A503" s="72"/>
      <c r="B503" s="72"/>
      <c r="C503" s="72"/>
      <c r="D503" s="72"/>
      <c r="E503" s="72"/>
      <c r="F503" s="72"/>
      <c r="G503" s="72"/>
      <c r="H503" s="194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 spans="1:26" ht="15.75" customHeight="1">
      <c r="A504" s="72"/>
      <c r="B504" s="72"/>
      <c r="C504" s="72"/>
      <c r="D504" s="72"/>
      <c r="E504" s="72"/>
      <c r="F504" s="72"/>
      <c r="G504" s="72"/>
      <c r="H504" s="194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 spans="1:26" ht="15.75" customHeight="1">
      <c r="A505" s="72"/>
      <c r="B505" s="72"/>
      <c r="C505" s="72"/>
      <c r="D505" s="72"/>
      <c r="E505" s="72"/>
      <c r="F505" s="72"/>
      <c r="G505" s="72"/>
      <c r="H505" s="194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 spans="1:26" ht="15.75" customHeight="1">
      <c r="A506" s="72"/>
      <c r="B506" s="72"/>
      <c r="C506" s="72"/>
      <c r="D506" s="72"/>
      <c r="E506" s="72"/>
      <c r="F506" s="72"/>
      <c r="G506" s="72"/>
      <c r="H506" s="194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 spans="1:26" ht="15.75" customHeight="1">
      <c r="A507" s="72"/>
      <c r="B507" s="72"/>
      <c r="C507" s="72"/>
      <c r="D507" s="72"/>
      <c r="E507" s="72"/>
      <c r="F507" s="72"/>
      <c r="G507" s="72"/>
      <c r="H507" s="194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 spans="1:26" ht="15.75" customHeight="1">
      <c r="A508" s="72"/>
      <c r="B508" s="72"/>
      <c r="C508" s="72"/>
      <c r="D508" s="72"/>
      <c r="E508" s="72"/>
      <c r="F508" s="72"/>
      <c r="G508" s="72"/>
      <c r="H508" s="194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 spans="1:26" ht="15.75" customHeight="1">
      <c r="A509" s="72"/>
      <c r="B509" s="72"/>
      <c r="C509" s="72"/>
      <c r="D509" s="72"/>
      <c r="E509" s="72"/>
      <c r="F509" s="72"/>
      <c r="G509" s="72"/>
      <c r="H509" s="194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 spans="1:26" ht="15.75" customHeight="1">
      <c r="A510" s="72"/>
      <c r="B510" s="72"/>
      <c r="C510" s="72"/>
      <c r="D510" s="72"/>
      <c r="E510" s="72"/>
      <c r="F510" s="72"/>
      <c r="G510" s="72"/>
      <c r="H510" s="194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 spans="1:26" ht="15.75" customHeight="1">
      <c r="A511" s="72"/>
      <c r="B511" s="72"/>
      <c r="C511" s="72"/>
      <c r="D511" s="72"/>
      <c r="E511" s="72"/>
      <c r="F511" s="72"/>
      <c r="G511" s="72"/>
      <c r="H511" s="194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 spans="1:26" ht="15.75" customHeight="1">
      <c r="A512" s="72"/>
      <c r="B512" s="72"/>
      <c r="C512" s="72"/>
      <c r="D512" s="72"/>
      <c r="E512" s="72"/>
      <c r="F512" s="72"/>
      <c r="G512" s="72"/>
      <c r="H512" s="194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 spans="1:26" ht="15.75" customHeight="1">
      <c r="A513" s="72"/>
      <c r="B513" s="72"/>
      <c r="C513" s="72"/>
      <c r="D513" s="72"/>
      <c r="E513" s="72"/>
      <c r="F513" s="72"/>
      <c r="G513" s="72"/>
      <c r="H513" s="194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 spans="1:26" ht="15.75" customHeight="1">
      <c r="A514" s="72"/>
      <c r="B514" s="72"/>
      <c r="C514" s="72"/>
      <c r="D514" s="72"/>
      <c r="E514" s="72"/>
      <c r="F514" s="72"/>
      <c r="G514" s="72"/>
      <c r="H514" s="194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 spans="1:26" ht="15.75" customHeight="1">
      <c r="A515" s="72"/>
      <c r="B515" s="72"/>
      <c r="C515" s="72"/>
      <c r="D515" s="72"/>
      <c r="E515" s="72"/>
      <c r="F515" s="72"/>
      <c r="G515" s="72"/>
      <c r="H515" s="194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 spans="1:26" ht="15.75" customHeight="1">
      <c r="A516" s="72"/>
      <c r="B516" s="72"/>
      <c r="C516" s="72"/>
      <c r="D516" s="72"/>
      <c r="E516" s="72"/>
      <c r="F516" s="72"/>
      <c r="G516" s="72"/>
      <c r="H516" s="194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 spans="1:26" ht="15.75" customHeight="1">
      <c r="A517" s="72"/>
      <c r="B517" s="72"/>
      <c r="C517" s="72"/>
      <c r="D517" s="72"/>
      <c r="E517" s="72"/>
      <c r="F517" s="72"/>
      <c r="G517" s="72"/>
      <c r="H517" s="194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 spans="1:26" ht="15.75" customHeight="1">
      <c r="A518" s="72"/>
      <c r="B518" s="72"/>
      <c r="C518" s="72"/>
      <c r="D518" s="72"/>
      <c r="E518" s="72"/>
      <c r="F518" s="72"/>
      <c r="G518" s="72"/>
      <c r="H518" s="194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 spans="1:26" ht="15.75" customHeight="1">
      <c r="A519" s="72"/>
      <c r="B519" s="72"/>
      <c r="C519" s="72"/>
      <c r="D519" s="72"/>
      <c r="E519" s="72"/>
      <c r="F519" s="72"/>
      <c r="G519" s="72"/>
      <c r="H519" s="194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 spans="1:26" ht="15.75" customHeight="1">
      <c r="A520" s="72"/>
      <c r="B520" s="72"/>
      <c r="C520" s="72"/>
      <c r="D520" s="72"/>
      <c r="E520" s="72"/>
      <c r="F520" s="72"/>
      <c r="G520" s="72"/>
      <c r="H520" s="194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 spans="1:26" ht="15.75" customHeight="1">
      <c r="A521" s="72"/>
      <c r="B521" s="72"/>
      <c r="C521" s="72"/>
      <c r="D521" s="72"/>
      <c r="E521" s="72"/>
      <c r="F521" s="72"/>
      <c r="G521" s="72"/>
      <c r="H521" s="194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 spans="1:26" ht="15.75" customHeight="1">
      <c r="A522" s="72"/>
      <c r="B522" s="72"/>
      <c r="C522" s="72"/>
      <c r="D522" s="72"/>
      <c r="E522" s="72"/>
      <c r="F522" s="72"/>
      <c r="G522" s="72"/>
      <c r="H522" s="194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 spans="1:26" ht="15.75" customHeight="1">
      <c r="A523" s="72"/>
      <c r="B523" s="72"/>
      <c r="C523" s="72"/>
      <c r="D523" s="72"/>
      <c r="E523" s="72"/>
      <c r="F523" s="72"/>
      <c r="G523" s="72"/>
      <c r="H523" s="194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 spans="1:26" ht="15.75" customHeight="1">
      <c r="A524" s="72"/>
      <c r="B524" s="72"/>
      <c r="C524" s="72"/>
      <c r="D524" s="72"/>
      <c r="E524" s="72"/>
      <c r="F524" s="72"/>
      <c r="G524" s="72"/>
      <c r="H524" s="194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 spans="1:26" ht="15.75" customHeight="1">
      <c r="A525" s="72"/>
      <c r="B525" s="72"/>
      <c r="C525" s="72"/>
      <c r="D525" s="72"/>
      <c r="E525" s="72"/>
      <c r="F525" s="72"/>
      <c r="G525" s="72"/>
      <c r="H525" s="194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 spans="1:26" ht="15.75" customHeight="1">
      <c r="A526" s="72"/>
      <c r="B526" s="72"/>
      <c r="C526" s="72"/>
      <c r="D526" s="72"/>
      <c r="E526" s="72"/>
      <c r="F526" s="72"/>
      <c r="G526" s="72"/>
      <c r="H526" s="194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 spans="1:26" ht="15.75" customHeight="1">
      <c r="A527" s="72"/>
      <c r="B527" s="72"/>
      <c r="C527" s="72"/>
      <c r="D527" s="72"/>
      <c r="E527" s="72"/>
      <c r="F527" s="72"/>
      <c r="G527" s="72"/>
      <c r="H527" s="194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 spans="1:26" ht="15.75" customHeight="1">
      <c r="A528" s="72"/>
      <c r="B528" s="72"/>
      <c r="C528" s="72"/>
      <c r="D528" s="72"/>
      <c r="E528" s="72"/>
      <c r="F528" s="72"/>
      <c r="G528" s="72"/>
      <c r="H528" s="194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 spans="1:26" ht="15.75" customHeight="1">
      <c r="A529" s="72"/>
      <c r="B529" s="72"/>
      <c r="C529" s="72"/>
      <c r="D529" s="72"/>
      <c r="E529" s="72"/>
      <c r="F529" s="72"/>
      <c r="G529" s="72"/>
      <c r="H529" s="194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 spans="1:26" ht="15.75" customHeight="1">
      <c r="A530" s="72"/>
      <c r="B530" s="72"/>
      <c r="C530" s="72"/>
      <c r="D530" s="72"/>
      <c r="E530" s="72"/>
      <c r="F530" s="72"/>
      <c r="G530" s="72"/>
      <c r="H530" s="194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 spans="1:26" ht="15.75" customHeight="1">
      <c r="A531" s="72"/>
      <c r="B531" s="72"/>
      <c r="C531" s="72"/>
      <c r="D531" s="72"/>
      <c r="E531" s="72"/>
      <c r="F531" s="72"/>
      <c r="G531" s="72"/>
      <c r="H531" s="194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 spans="1:26" ht="15.75" customHeight="1">
      <c r="A532" s="72"/>
      <c r="B532" s="72"/>
      <c r="C532" s="72"/>
      <c r="D532" s="72"/>
      <c r="E532" s="72"/>
      <c r="F532" s="72"/>
      <c r="G532" s="72"/>
      <c r="H532" s="194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 spans="1:26" ht="15.75" customHeight="1">
      <c r="A533" s="72"/>
      <c r="B533" s="72"/>
      <c r="C533" s="72"/>
      <c r="D533" s="72"/>
      <c r="E533" s="72"/>
      <c r="F533" s="72"/>
      <c r="G533" s="72"/>
      <c r="H533" s="194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 spans="1:26" ht="15.75" customHeight="1">
      <c r="A534" s="72"/>
      <c r="B534" s="72"/>
      <c r="C534" s="72"/>
      <c r="D534" s="72"/>
      <c r="E534" s="72"/>
      <c r="F534" s="72"/>
      <c r="G534" s="72"/>
      <c r="H534" s="194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 spans="1:26" ht="15.75" customHeight="1">
      <c r="A535" s="72"/>
      <c r="B535" s="72"/>
      <c r="C535" s="72"/>
      <c r="D535" s="72"/>
      <c r="E535" s="72"/>
      <c r="F535" s="72"/>
      <c r="G535" s="72"/>
      <c r="H535" s="194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 spans="1:26" ht="15.75" customHeight="1">
      <c r="A536" s="72"/>
      <c r="B536" s="72"/>
      <c r="C536" s="72"/>
      <c r="D536" s="72"/>
      <c r="E536" s="72"/>
      <c r="F536" s="72"/>
      <c r="G536" s="72"/>
      <c r="H536" s="194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 spans="1:26" ht="15.75" customHeight="1">
      <c r="A537" s="72"/>
      <c r="B537" s="72"/>
      <c r="C537" s="72"/>
      <c r="D537" s="72"/>
      <c r="E537" s="72"/>
      <c r="F537" s="72"/>
      <c r="G537" s="72"/>
      <c r="H537" s="194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 spans="1:26" ht="15.75" customHeight="1">
      <c r="A538" s="72"/>
      <c r="B538" s="72"/>
      <c r="C538" s="72"/>
      <c r="D538" s="72"/>
      <c r="E538" s="72"/>
      <c r="F538" s="72"/>
      <c r="G538" s="72"/>
      <c r="H538" s="194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 spans="1:26" ht="15.75" customHeight="1">
      <c r="A539" s="72"/>
      <c r="B539" s="72"/>
      <c r="C539" s="72"/>
      <c r="D539" s="72"/>
      <c r="E539" s="72"/>
      <c r="F539" s="72"/>
      <c r="G539" s="72"/>
      <c r="H539" s="194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 spans="1:26" ht="15.75" customHeight="1">
      <c r="A540" s="72"/>
      <c r="B540" s="72"/>
      <c r="C540" s="72"/>
      <c r="D540" s="72"/>
      <c r="E540" s="72"/>
      <c r="F540" s="72"/>
      <c r="G540" s="72"/>
      <c r="H540" s="194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 spans="1:26" ht="15.75" customHeight="1">
      <c r="A541" s="72"/>
      <c r="B541" s="72"/>
      <c r="C541" s="72"/>
      <c r="D541" s="72"/>
      <c r="E541" s="72"/>
      <c r="F541" s="72"/>
      <c r="G541" s="72"/>
      <c r="H541" s="194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 spans="1:26" ht="15.75" customHeight="1">
      <c r="A542" s="72"/>
      <c r="B542" s="72"/>
      <c r="C542" s="72"/>
      <c r="D542" s="72"/>
      <c r="E542" s="72"/>
      <c r="F542" s="72"/>
      <c r="G542" s="72"/>
      <c r="H542" s="194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 spans="1:26" ht="15.75" customHeight="1">
      <c r="A543" s="72"/>
      <c r="B543" s="72"/>
      <c r="C543" s="72"/>
      <c r="D543" s="72"/>
      <c r="E543" s="72"/>
      <c r="F543" s="72"/>
      <c r="G543" s="72"/>
      <c r="H543" s="194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 spans="1:26" ht="15.75" customHeight="1">
      <c r="A544" s="72"/>
      <c r="B544" s="72"/>
      <c r="C544" s="72"/>
      <c r="D544" s="72"/>
      <c r="E544" s="72"/>
      <c r="F544" s="72"/>
      <c r="G544" s="72"/>
      <c r="H544" s="194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 spans="1:26" ht="15.75" customHeight="1">
      <c r="A545" s="72"/>
      <c r="B545" s="72"/>
      <c r="C545" s="72"/>
      <c r="D545" s="72"/>
      <c r="E545" s="72"/>
      <c r="F545" s="72"/>
      <c r="G545" s="72"/>
      <c r="H545" s="194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 spans="1:26" ht="15.75" customHeight="1">
      <c r="A546" s="72"/>
      <c r="B546" s="72"/>
      <c r="C546" s="72"/>
      <c r="D546" s="72"/>
      <c r="E546" s="72"/>
      <c r="F546" s="72"/>
      <c r="G546" s="72"/>
      <c r="H546" s="194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 spans="1:26" ht="15.75" customHeight="1">
      <c r="A547" s="72"/>
      <c r="B547" s="72"/>
      <c r="C547" s="72"/>
      <c r="D547" s="72"/>
      <c r="E547" s="72"/>
      <c r="F547" s="72"/>
      <c r="G547" s="72"/>
      <c r="H547" s="194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 spans="1:26" ht="15.75" customHeight="1">
      <c r="A548" s="72"/>
      <c r="B548" s="72"/>
      <c r="C548" s="72"/>
      <c r="D548" s="72"/>
      <c r="E548" s="72"/>
      <c r="F548" s="72"/>
      <c r="G548" s="72"/>
      <c r="H548" s="194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 spans="1:26" ht="15.75" customHeight="1">
      <c r="A549" s="72"/>
      <c r="B549" s="72"/>
      <c r="C549" s="72"/>
      <c r="D549" s="72"/>
      <c r="E549" s="72"/>
      <c r="F549" s="72"/>
      <c r="G549" s="72"/>
      <c r="H549" s="194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 spans="1:26" ht="15.75" customHeight="1">
      <c r="A550" s="72"/>
      <c r="B550" s="72"/>
      <c r="C550" s="72"/>
      <c r="D550" s="72"/>
      <c r="E550" s="72"/>
      <c r="F550" s="72"/>
      <c r="G550" s="72"/>
      <c r="H550" s="194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 spans="1:26" ht="15.75" customHeight="1">
      <c r="A551" s="72"/>
      <c r="B551" s="72"/>
      <c r="C551" s="72"/>
      <c r="D551" s="72"/>
      <c r="E551" s="72"/>
      <c r="F551" s="72"/>
      <c r="G551" s="72"/>
      <c r="H551" s="194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 spans="1:26" ht="15.75" customHeight="1">
      <c r="A552" s="72"/>
      <c r="B552" s="72"/>
      <c r="C552" s="72"/>
      <c r="D552" s="72"/>
      <c r="E552" s="72"/>
      <c r="F552" s="72"/>
      <c r="G552" s="72"/>
      <c r="H552" s="194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 spans="1:26" ht="15.75" customHeight="1">
      <c r="A553" s="72"/>
      <c r="B553" s="72"/>
      <c r="C553" s="72"/>
      <c r="D553" s="72"/>
      <c r="E553" s="72"/>
      <c r="F553" s="72"/>
      <c r="G553" s="72"/>
      <c r="H553" s="194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 spans="1:26" ht="15.75" customHeight="1">
      <c r="A554" s="72"/>
      <c r="B554" s="72"/>
      <c r="C554" s="72"/>
      <c r="D554" s="72"/>
      <c r="E554" s="72"/>
      <c r="F554" s="72"/>
      <c r="G554" s="72"/>
      <c r="H554" s="194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 spans="1:26" ht="15.75" customHeight="1">
      <c r="A555" s="72"/>
      <c r="B555" s="72"/>
      <c r="C555" s="72"/>
      <c r="D555" s="72"/>
      <c r="E555" s="72"/>
      <c r="F555" s="72"/>
      <c r="G555" s="72"/>
      <c r="H555" s="194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 spans="1:26" ht="15.75" customHeight="1">
      <c r="A556" s="72"/>
      <c r="B556" s="72"/>
      <c r="C556" s="72"/>
      <c r="D556" s="72"/>
      <c r="E556" s="72"/>
      <c r="F556" s="72"/>
      <c r="G556" s="72"/>
      <c r="H556" s="194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 spans="1:26" ht="15.75" customHeight="1">
      <c r="A557" s="72"/>
      <c r="B557" s="72"/>
      <c r="C557" s="72"/>
      <c r="D557" s="72"/>
      <c r="E557" s="72"/>
      <c r="F557" s="72"/>
      <c r="G557" s="72"/>
      <c r="H557" s="194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 spans="1:26" ht="15.75" customHeight="1">
      <c r="A558" s="72"/>
      <c r="B558" s="72"/>
      <c r="C558" s="72"/>
      <c r="D558" s="72"/>
      <c r="E558" s="72"/>
      <c r="F558" s="72"/>
      <c r="G558" s="72"/>
      <c r="H558" s="194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 spans="1:26" ht="15.75" customHeight="1">
      <c r="A559" s="72"/>
      <c r="B559" s="72"/>
      <c r="C559" s="72"/>
      <c r="D559" s="72"/>
      <c r="E559" s="72"/>
      <c r="F559" s="72"/>
      <c r="G559" s="72"/>
      <c r="H559" s="194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 spans="1:26" ht="15.75" customHeight="1">
      <c r="A560" s="72"/>
      <c r="B560" s="72"/>
      <c r="C560" s="72"/>
      <c r="D560" s="72"/>
      <c r="E560" s="72"/>
      <c r="F560" s="72"/>
      <c r="G560" s="72"/>
      <c r="H560" s="194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 spans="1:26" ht="15.75" customHeight="1">
      <c r="A561" s="72"/>
      <c r="B561" s="72"/>
      <c r="C561" s="72"/>
      <c r="D561" s="72"/>
      <c r="E561" s="72"/>
      <c r="F561" s="72"/>
      <c r="G561" s="72"/>
      <c r="H561" s="194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 spans="1:26" ht="15.75" customHeight="1">
      <c r="A562" s="72"/>
      <c r="B562" s="72"/>
      <c r="C562" s="72"/>
      <c r="D562" s="72"/>
      <c r="E562" s="72"/>
      <c r="F562" s="72"/>
      <c r="G562" s="72"/>
      <c r="H562" s="194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 spans="1:26" ht="15.75" customHeight="1">
      <c r="A563" s="72"/>
      <c r="B563" s="72"/>
      <c r="C563" s="72"/>
      <c r="D563" s="72"/>
      <c r="E563" s="72"/>
      <c r="F563" s="72"/>
      <c r="G563" s="72"/>
      <c r="H563" s="194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 spans="1:26" ht="15.75" customHeight="1">
      <c r="A564" s="72"/>
      <c r="B564" s="72"/>
      <c r="C564" s="72"/>
      <c r="D564" s="72"/>
      <c r="E564" s="72"/>
      <c r="F564" s="72"/>
      <c r="G564" s="72"/>
      <c r="H564" s="194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 spans="1:26" ht="15.75" customHeight="1">
      <c r="A565" s="72"/>
      <c r="B565" s="72"/>
      <c r="C565" s="72"/>
      <c r="D565" s="72"/>
      <c r="E565" s="72"/>
      <c r="F565" s="72"/>
      <c r="G565" s="72"/>
      <c r="H565" s="194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 spans="1:26" ht="15.75" customHeight="1">
      <c r="A566" s="72"/>
      <c r="B566" s="72"/>
      <c r="C566" s="72"/>
      <c r="D566" s="72"/>
      <c r="E566" s="72"/>
      <c r="F566" s="72"/>
      <c r="G566" s="72"/>
      <c r="H566" s="194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 spans="1:26" ht="15.75" customHeight="1">
      <c r="A567" s="72"/>
      <c r="B567" s="72"/>
      <c r="C567" s="72"/>
      <c r="D567" s="72"/>
      <c r="E567" s="72"/>
      <c r="F567" s="72"/>
      <c r="G567" s="72"/>
      <c r="H567" s="194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 spans="1:26" ht="15.75" customHeight="1">
      <c r="A568" s="72"/>
      <c r="B568" s="72"/>
      <c r="C568" s="72"/>
      <c r="D568" s="72"/>
      <c r="E568" s="72"/>
      <c r="F568" s="72"/>
      <c r="G568" s="72"/>
      <c r="H568" s="194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 spans="1:26" ht="15.75" customHeight="1">
      <c r="A569" s="72"/>
      <c r="B569" s="72"/>
      <c r="C569" s="72"/>
      <c r="D569" s="72"/>
      <c r="E569" s="72"/>
      <c r="F569" s="72"/>
      <c r="G569" s="72"/>
      <c r="H569" s="194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 spans="1:26" ht="15.75" customHeight="1">
      <c r="A570" s="72"/>
      <c r="B570" s="72"/>
      <c r="C570" s="72"/>
      <c r="D570" s="72"/>
      <c r="E570" s="72"/>
      <c r="F570" s="72"/>
      <c r="G570" s="72"/>
      <c r="H570" s="194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 spans="1:26" ht="15.75" customHeight="1">
      <c r="A571" s="72"/>
      <c r="B571" s="72"/>
      <c r="C571" s="72"/>
      <c r="D571" s="72"/>
      <c r="E571" s="72"/>
      <c r="F571" s="72"/>
      <c r="G571" s="72"/>
      <c r="H571" s="194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 spans="1:26" ht="15.75" customHeight="1">
      <c r="A572" s="72"/>
      <c r="B572" s="72"/>
      <c r="C572" s="72"/>
      <c r="D572" s="72"/>
      <c r="E572" s="72"/>
      <c r="F572" s="72"/>
      <c r="G572" s="72"/>
      <c r="H572" s="194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 spans="1:26" ht="15.75" customHeight="1">
      <c r="A573" s="72"/>
      <c r="B573" s="72"/>
      <c r="C573" s="72"/>
      <c r="D573" s="72"/>
      <c r="E573" s="72"/>
      <c r="F573" s="72"/>
      <c r="G573" s="72"/>
      <c r="H573" s="194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 spans="1:26" ht="15.75" customHeight="1">
      <c r="A574" s="72"/>
      <c r="B574" s="72"/>
      <c r="C574" s="72"/>
      <c r="D574" s="72"/>
      <c r="E574" s="72"/>
      <c r="F574" s="72"/>
      <c r="G574" s="72"/>
      <c r="H574" s="194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 spans="1:26" ht="15.75" customHeight="1">
      <c r="A575" s="72"/>
      <c r="B575" s="72"/>
      <c r="C575" s="72"/>
      <c r="D575" s="72"/>
      <c r="E575" s="72"/>
      <c r="F575" s="72"/>
      <c r="G575" s="72"/>
      <c r="H575" s="194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 spans="1:26" ht="15.75" customHeight="1">
      <c r="A576" s="72"/>
      <c r="B576" s="72"/>
      <c r="C576" s="72"/>
      <c r="D576" s="72"/>
      <c r="E576" s="72"/>
      <c r="F576" s="72"/>
      <c r="G576" s="72"/>
      <c r="H576" s="194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 spans="1:26" ht="15.75" customHeight="1">
      <c r="A577" s="72"/>
      <c r="B577" s="72"/>
      <c r="C577" s="72"/>
      <c r="D577" s="72"/>
      <c r="E577" s="72"/>
      <c r="F577" s="72"/>
      <c r="G577" s="72"/>
      <c r="H577" s="194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 spans="1:26" ht="15.75" customHeight="1">
      <c r="A578" s="72"/>
      <c r="B578" s="72"/>
      <c r="C578" s="72"/>
      <c r="D578" s="72"/>
      <c r="E578" s="72"/>
      <c r="F578" s="72"/>
      <c r="G578" s="72"/>
      <c r="H578" s="194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 spans="1:26" ht="15.75" customHeight="1">
      <c r="A579" s="72"/>
      <c r="B579" s="72"/>
      <c r="C579" s="72"/>
      <c r="D579" s="72"/>
      <c r="E579" s="72"/>
      <c r="F579" s="72"/>
      <c r="G579" s="72"/>
      <c r="H579" s="194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 spans="1:26" ht="15.75" customHeight="1">
      <c r="A580" s="72"/>
      <c r="B580" s="72"/>
      <c r="C580" s="72"/>
      <c r="D580" s="72"/>
      <c r="E580" s="72"/>
      <c r="F580" s="72"/>
      <c r="G580" s="72"/>
      <c r="H580" s="194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 spans="1:26" ht="15.75" customHeight="1">
      <c r="A581" s="72"/>
      <c r="B581" s="72"/>
      <c r="C581" s="72"/>
      <c r="D581" s="72"/>
      <c r="E581" s="72"/>
      <c r="F581" s="72"/>
      <c r="G581" s="72"/>
      <c r="H581" s="194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spans="1:26" ht="15.75" customHeight="1">
      <c r="A582" s="72"/>
      <c r="B582" s="72"/>
      <c r="C582" s="72"/>
      <c r="D582" s="72"/>
      <c r="E582" s="72"/>
      <c r="F582" s="72"/>
      <c r="G582" s="72"/>
      <c r="H582" s="194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spans="1:26" ht="15.75" customHeight="1">
      <c r="A583" s="72"/>
      <c r="B583" s="72"/>
      <c r="C583" s="72"/>
      <c r="D583" s="72"/>
      <c r="E583" s="72"/>
      <c r="F583" s="72"/>
      <c r="G583" s="72"/>
      <c r="H583" s="194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spans="1:26" ht="15.75" customHeight="1">
      <c r="A584" s="72"/>
      <c r="B584" s="72"/>
      <c r="C584" s="72"/>
      <c r="D584" s="72"/>
      <c r="E584" s="72"/>
      <c r="F584" s="72"/>
      <c r="G584" s="72"/>
      <c r="H584" s="194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spans="1:26" ht="15.75" customHeight="1">
      <c r="A585" s="72"/>
      <c r="B585" s="72"/>
      <c r="C585" s="72"/>
      <c r="D585" s="72"/>
      <c r="E585" s="72"/>
      <c r="F585" s="72"/>
      <c r="G585" s="72"/>
      <c r="H585" s="194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spans="1:26" ht="15.75" customHeight="1">
      <c r="A586" s="72"/>
      <c r="B586" s="72"/>
      <c r="C586" s="72"/>
      <c r="D586" s="72"/>
      <c r="E586" s="72"/>
      <c r="F586" s="72"/>
      <c r="G586" s="72"/>
      <c r="H586" s="194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spans="1:26" ht="15.75" customHeight="1">
      <c r="A587" s="72"/>
      <c r="B587" s="72"/>
      <c r="C587" s="72"/>
      <c r="D587" s="72"/>
      <c r="E587" s="72"/>
      <c r="F587" s="72"/>
      <c r="G587" s="72"/>
      <c r="H587" s="194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spans="1:26" ht="15.75" customHeight="1">
      <c r="A588" s="72"/>
      <c r="B588" s="72"/>
      <c r="C588" s="72"/>
      <c r="D588" s="72"/>
      <c r="E588" s="72"/>
      <c r="F588" s="72"/>
      <c r="G588" s="72"/>
      <c r="H588" s="194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spans="1:26" ht="15.75" customHeight="1">
      <c r="A589" s="72"/>
      <c r="B589" s="72"/>
      <c r="C589" s="72"/>
      <c r="D589" s="72"/>
      <c r="E589" s="72"/>
      <c r="F589" s="72"/>
      <c r="G589" s="72"/>
      <c r="H589" s="194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spans="1:26" ht="15.75" customHeight="1">
      <c r="A590" s="72"/>
      <c r="B590" s="72"/>
      <c r="C590" s="72"/>
      <c r="D590" s="72"/>
      <c r="E590" s="72"/>
      <c r="F590" s="72"/>
      <c r="G590" s="72"/>
      <c r="H590" s="194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spans="1:26" ht="15.75" customHeight="1">
      <c r="A591" s="72"/>
      <c r="B591" s="72"/>
      <c r="C591" s="72"/>
      <c r="D591" s="72"/>
      <c r="E591" s="72"/>
      <c r="F591" s="72"/>
      <c r="G591" s="72"/>
      <c r="H591" s="194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spans="1:26" ht="15.75" customHeight="1">
      <c r="A592" s="72"/>
      <c r="B592" s="72"/>
      <c r="C592" s="72"/>
      <c r="D592" s="72"/>
      <c r="E592" s="72"/>
      <c r="F592" s="72"/>
      <c r="G592" s="72"/>
      <c r="H592" s="194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spans="1:26" ht="15.75" customHeight="1">
      <c r="A593" s="72"/>
      <c r="B593" s="72"/>
      <c r="C593" s="72"/>
      <c r="D593" s="72"/>
      <c r="E593" s="72"/>
      <c r="F593" s="72"/>
      <c r="G593" s="72"/>
      <c r="H593" s="194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spans="1:26" ht="15.75" customHeight="1">
      <c r="A594" s="72"/>
      <c r="B594" s="72"/>
      <c r="C594" s="72"/>
      <c r="D594" s="72"/>
      <c r="E594" s="72"/>
      <c r="F594" s="72"/>
      <c r="G594" s="72"/>
      <c r="H594" s="194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spans="1:26" ht="15.75" customHeight="1">
      <c r="A595" s="72"/>
      <c r="B595" s="72"/>
      <c r="C595" s="72"/>
      <c r="D595" s="72"/>
      <c r="E595" s="72"/>
      <c r="F595" s="72"/>
      <c r="G595" s="72"/>
      <c r="H595" s="194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spans="1:26" ht="15.75" customHeight="1">
      <c r="A596" s="72"/>
      <c r="B596" s="72"/>
      <c r="C596" s="72"/>
      <c r="D596" s="72"/>
      <c r="E596" s="72"/>
      <c r="F596" s="72"/>
      <c r="G596" s="72"/>
      <c r="H596" s="194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spans="1:26" ht="15.75" customHeight="1">
      <c r="A597" s="72"/>
      <c r="B597" s="72"/>
      <c r="C597" s="72"/>
      <c r="D597" s="72"/>
      <c r="E597" s="72"/>
      <c r="F597" s="72"/>
      <c r="G597" s="72"/>
      <c r="H597" s="194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spans="1:26" ht="15.75" customHeight="1">
      <c r="A598" s="72"/>
      <c r="B598" s="72"/>
      <c r="C598" s="72"/>
      <c r="D598" s="72"/>
      <c r="E598" s="72"/>
      <c r="F598" s="72"/>
      <c r="G598" s="72"/>
      <c r="H598" s="194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spans="1:26" ht="15.75" customHeight="1">
      <c r="A599" s="72"/>
      <c r="B599" s="72"/>
      <c r="C599" s="72"/>
      <c r="D599" s="72"/>
      <c r="E599" s="72"/>
      <c r="F599" s="72"/>
      <c r="G599" s="72"/>
      <c r="H599" s="194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spans="1:26" ht="15.75" customHeight="1">
      <c r="A600" s="72"/>
      <c r="B600" s="72"/>
      <c r="C600" s="72"/>
      <c r="D600" s="72"/>
      <c r="E600" s="72"/>
      <c r="F600" s="72"/>
      <c r="G600" s="72"/>
      <c r="H600" s="194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spans="1:26" ht="15.75" customHeight="1">
      <c r="A601" s="72"/>
      <c r="B601" s="72"/>
      <c r="C601" s="72"/>
      <c r="D601" s="72"/>
      <c r="E601" s="72"/>
      <c r="F601" s="72"/>
      <c r="G601" s="72"/>
      <c r="H601" s="194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spans="1:26" ht="15.75" customHeight="1">
      <c r="A602" s="72"/>
      <c r="B602" s="72"/>
      <c r="C602" s="72"/>
      <c r="D602" s="72"/>
      <c r="E602" s="72"/>
      <c r="F602" s="72"/>
      <c r="G602" s="72"/>
      <c r="H602" s="194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spans="1:26" ht="15.75" customHeight="1">
      <c r="A603" s="72"/>
      <c r="B603" s="72"/>
      <c r="C603" s="72"/>
      <c r="D603" s="72"/>
      <c r="E603" s="72"/>
      <c r="F603" s="72"/>
      <c r="G603" s="72"/>
      <c r="H603" s="194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spans="1:26" ht="15.75" customHeight="1">
      <c r="A604" s="72"/>
      <c r="B604" s="72"/>
      <c r="C604" s="72"/>
      <c r="D604" s="72"/>
      <c r="E604" s="72"/>
      <c r="F604" s="72"/>
      <c r="G604" s="72"/>
      <c r="H604" s="194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spans="1:26" ht="15.75" customHeight="1">
      <c r="A605" s="72"/>
      <c r="B605" s="72"/>
      <c r="C605" s="72"/>
      <c r="D605" s="72"/>
      <c r="E605" s="72"/>
      <c r="F605" s="72"/>
      <c r="G605" s="72"/>
      <c r="H605" s="194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spans="1:26" ht="15.75" customHeight="1">
      <c r="A606" s="72"/>
      <c r="B606" s="72"/>
      <c r="C606" s="72"/>
      <c r="D606" s="72"/>
      <c r="E606" s="72"/>
      <c r="F606" s="72"/>
      <c r="G606" s="72"/>
      <c r="H606" s="194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spans="1:26" ht="15.75" customHeight="1">
      <c r="A607" s="72"/>
      <c r="B607" s="72"/>
      <c r="C607" s="72"/>
      <c r="D607" s="72"/>
      <c r="E607" s="72"/>
      <c r="F607" s="72"/>
      <c r="G607" s="72"/>
      <c r="H607" s="194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spans="1:26" ht="15.75" customHeight="1">
      <c r="A608" s="72"/>
      <c r="B608" s="72"/>
      <c r="C608" s="72"/>
      <c r="D608" s="72"/>
      <c r="E608" s="72"/>
      <c r="F608" s="72"/>
      <c r="G608" s="72"/>
      <c r="H608" s="194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spans="1:26" ht="15.75" customHeight="1">
      <c r="A609" s="72"/>
      <c r="B609" s="72"/>
      <c r="C609" s="72"/>
      <c r="D609" s="72"/>
      <c r="E609" s="72"/>
      <c r="F609" s="72"/>
      <c r="G609" s="72"/>
      <c r="H609" s="194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spans="1:26" ht="15.75" customHeight="1">
      <c r="A610" s="72"/>
      <c r="B610" s="72"/>
      <c r="C610" s="72"/>
      <c r="D610" s="72"/>
      <c r="E610" s="72"/>
      <c r="F610" s="72"/>
      <c r="G610" s="72"/>
      <c r="H610" s="194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spans="1:26" ht="15.75" customHeight="1">
      <c r="A611" s="72"/>
      <c r="B611" s="72"/>
      <c r="C611" s="72"/>
      <c r="D611" s="72"/>
      <c r="E611" s="72"/>
      <c r="F611" s="72"/>
      <c r="G611" s="72"/>
      <c r="H611" s="194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spans="1:26" ht="15.75" customHeight="1">
      <c r="A612" s="72"/>
      <c r="B612" s="72"/>
      <c r="C612" s="72"/>
      <c r="D612" s="72"/>
      <c r="E612" s="72"/>
      <c r="F612" s="72"/>
      <c r="G612" s="72"/>
      <c r="H612" s="194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spans="1:26" ht="15.75" customHeight="1">
      <c r="A613" s="72"/>
      <c r="B613" s="72"/>
      <c r="C613" s="72"/>
      <c r="D613" s="72"/>
      <c r="E613" s="72"/>
      <c r="F613" s="72"/>
      <c r="G613" s="72"/>
      <c r="H613" s="194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spans="1:26" ht="15.75" customHeight="1">
      <c r="A614" s="72"/>
      <c r="B614" s="72"/>
      <c r="C614" s="72"/>
      <c r="D614" s="72"/>
      <c r="E614" s="72"/>
      <c r="F614" s="72"/>
      <c r="G614" s="72"/>
      <c r="H614" s="194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spans="1:26" ht="15.75" customHeight="1">
      <c r="A615" s="72"/>
      <c r="B615" s="72"/>
      <c r="C615" s="72"/>
      <c r="D615" s="72"/>
      <c r="E615" s="72"/>
      <c r="F615" s="72"/>
      <c r="G615" s="72"/>
      <c r="H615" s="194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spans="1:26" ht="15.75" customHeight="1">
      <c r="A616" s="72"/>
      <c r="B616" s="72"/>
      <c r="C616" s="72"/>
      <c r="D616" s="72"/>
      <c r="E616" s="72"/>
      <c r="F616" s="72"/>
      <c r="G616" s="72"/>
      <c r="H616" s="194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spans="1:26" ht="15.75" customHeight="1">
      <c r="A617" s="72"/>
      <c r="B617" s="72"/>
      <c r="C617" s="72"/>
      <c r="D617" s="72"/>
      <c r="E617" s="72"/>
      <c r="F617" s="72"/>
      <c r="G617" s="72"/>
      <c r="H617" s="194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spans="1:26" ht="15.75" customHeight="1">
      <c r="A618" s="72"/>
      <c r="B618" s="72"/>
      <c r="C618" s="72"/>
      <c r="D618" s="72"/>
      <c r="E618" s="72"/>
      <c r="F618" s="72"/>
      <c r="G618" s="72"/>
      <c r="H618" s="194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spans="1:26" ht="15.75" customHeight="1">
      <c r="A619" s="72"/>
      <c r="B619" s="72"/>
      <c r="C619" s="72"/>
      <c r="D619" s="72"/>
      <c r="E619" s="72"/>
      <c r="F619" s="72"/>
      <c r="G619" s="72"/>
      <c r="H619" s="194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spans="1:26" ht="15.75" customHeight="1">
      <c r="A620" s="72"/>
      <c r="B620" s="72"/>
      <c r="C620" s="72"/>
      <c r="D620" s="72"/>
      <c r="E620" s="72"/>
      <c r="F620" s="72"/>
      <c r="G620" s="72"/>
      <c r="H620" s="194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spans="1:26" ht="15.75" customHeight="1">
      <c r="A621" s="72"/>
      <c r="B621" s="72"/>
      <c r="C621" s="72"/>
      <c r="D621" s="72"/>
      <c r="E621" s="72"/>
      <c r="F621" s="72"/>
      <c r="G621" s="72"/>
      <c r="H621" s="194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spans="1:26" ht="15.75" customHeight="1">
      <c r="A622" s="72"/>
      <c r="B622" s="72"/>
      <c r="C622" s="72"/>
      <c r="D622" s="72"/>
      <c r="E622" s="72"/>
      <c r="F622" s="72"/>
      <c r="G622" s="72"/>
      <c r="H622" s="194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spans="1:26" ht="15.75" customHeight="1">
      <c r="A623" s="72"/>
      <c r="B623" s="72"/>
      <c r="C623" s="72"/>
      <c r="D623" s="72"/>
      <c r="E623" s="72"/>
      <c r="F623" s="72"/>
      <c r="G623" s="72"/>
      <c r="H623" s="194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spans="1:26" ht="15.75" customHeight="1">
      <c r="A624" s="72"/>
      <c r="B624" s="72"/>
      <c r="C624" s="72"/>
      <c r="D624" s="72"/>
      <c r="E624" s="72"/>
      <c r="F624" s="72"/>
      <c r="G624" s="72"/>
      <c r="H624" s="194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spans="1:26" ht="15.75" customHeight="1">
      <c r="A625" s="72"/>
      <c r="B625" s="72"/>
      <c r="C625" s="72"/>
      <c r="D625" s="72"/>
      <c r="E625" s="72"/>
      <c r="F625" s="72"/>
      <c r="G625" s="72"/>
      <c r="H625" s="194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spans="1:26" ht="15.75" customHeight="1">
      <c r="A626" s="72"/>
      <c r="B626" s="72"/>
      <c r="C626" s="72"/>
      <c r="D626" s="72"/>
      <c r="E626" s="72"/>
      <c r="F626" s="72"/>
      <c r="G626" s="72"/>
      <c r="H626" s="194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spans="1:26" ht="15.75" customHeight="1">
      <c r="A627" s="72"/>
      <c r="B627" s="72"/>
      <c r="C627" s="72"/>
      <c r="D627" s="72"/>
      <c r="E627" s="72"/>
      <c r="F627" s="72"/>
      <c r="G627" s="72"/>
      <c r="H627" s="194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spans="1:26" ht="15.75" customHeight="1">
      <c r="A628" s="72"/>
      <c r="B628" s="72"/>
      <c r="C628" s="72"/>
      <c r="D628" s="72"/>
      <c r="E628" s="72"/>
      <c r="F628" s="72"/>
      <c r="G628" s="72"/>
      <c r="H628" s="194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spans="1:26" ht="15.75" customHeight="1">
      <c r="A629" s="72"/>
      <c r="B629" s="72"/>
      <c r="C629" s="72"/>
      <c r="D629" s="72"/>
      <c r="E629" s="72"/>
      <c r="F629" s="72"/>
      <c r="G629" s="72"/>
      <c r="H629" s="194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spans="1:26" ht="15.75" customHeight="1">
      <c r="A630" s="72"/>
      <c r="B630" s="72"/>
      <c r="C630" s="72"/>
      <c r="D630" s="72"/>
      <c r="E630" s="72"/>
      <c r="F630" s="72"/>
      <c r="G630" s="72"/>
      <c r="H630" s="194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spans="1:26" ht="15.75" customHeight="1">
      <c r="A631" s="72"/>
      <c r="B631" s="72"/>
      <c r="C631" s="72"/>
      <c r="D631" s="72"/>
      <c r="E631" s="72"/>
      <c r="F631" s="72"/>
      <c r="G631" s="72"/>
      <c r="H631" s="194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spans="1:26" ht="15.75" customHeight="1">
      <c r="A632" s="72"/>
      <c r="B632" s="72"/>
      <c r="C632" s="72"/>
      <c r="D632" s="72"/>
      <c r="E632" s="72"/>
      <c r="F632" s="72"/>
      <c r="G632" s="72"/>
      <c r="H632" s="194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spans="1:26" ht="15.75" customHeight="1">
      <c r="A633" s="72"/>
      <c r="B633" s="72"/>
      <c r="C633" s="72"/>
      <c r="D633" s="72"/>
      <c r="E633" s="72"/>
      <c r="F633" s="72"/>
      <c r="G633" s="72"/>
      <c r="H633" s="194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spans="1:26" ht="15.75" customHeight="1">
      <c r="A634" s="72"/>
      <c r="B634" s="72"/>
      <c r="C634" s="72"/>
      <c r="D634" s="72"/>
      <c r="E634" s="72"/>
      <c r="F634" s="72"/>
      <c r="G634" s="72"/>
      <c r="H634" s="194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spans="1:26" ht="15.75" customHeight="1">
      <c r="A635" s="72"/>
      <c r="B635" s="72"/>
      <c r="C635" s="72"/>
      <c r="D635" s="72"/>
      <c r="E635" s="72"/>
      <c r="F635" s="72"/>
      <c r="G635" s="72"/>
      <c r="H635" s="194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spans="1:26" ht="15.75" customHeight="1">
      <c r="A636" s="72"/>
      <c r="B636" s="72"/>
      <c r="C636" s="72"/>
      <c r="D636" s="72"/>
      <c r="E636" s="72"/>
      <c r="F636" s="72"/>
      <c r="G636" s="72"/>
      <c r="H636" s="194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spans="1:26" ht="15.75" customHeight="1">
      <c r="A637" s="72"/>
      <c r="B637" s="72"/>
      <c r="C637" s="72"/>
      <c r="D637" s="72"/>
      <c r="E637" s="72"/>
      <c r="F637" s="72"/>
      <c r="G637" s="72"/>
      <c r="H637" s="194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spans="1:26" ht="15.75" customHeight="1">
      <c r="A638" s="72"/>
      <c r="B638" s="72"/>
      <c r="C638" s="72"/>
      <c r="D638" s="72"/>
      <c r="E638" s="72"/>
      <c r="F638" s="72"/>
      <c r="G638" s="72"/>
      <c r="H638" s="194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spans="1:26" ht="15.75" customHeight="1">
      <c r="A639" s="72"/>
      <c r="B639" s="72"/>
      <c r="C639" s="72"/>
      <c r="D639" s="72"/>
      <c r="E639" s="72"/>
      <c r="F639" s="72"/>
      <c r="G639" s="72"/>
      <c r="H639" s="194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spans="1:26" ht="15.75" customHeight="1">
      <c r="A640" s="72"/>
      <c r="B640" s="72"/>
      <c r="C640" s="72"/>
      <c r="D640" s="72"/>
      <c r="E640" s="72"/>
      <c r="F640" s="72"/>
      <c r="G640" s="72"/>
      <c r="H640" s="194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spans="1:26" ht="15.75" customHeight="1">
      <c r="A641" s="72"/>
      <c r="B641" s="72"/>
      <c r="C641" s="72"/>
      <c r="D641" s="72"/>
      <c r="E641" s="72"/>
      <c r="F641" s="72"/>
      <c r="G641" s="72"/>
      <c r="H641" s="194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spans="1:26" ht="15.75" customHeight="1">
      <c r="A642" s="72"/>
      <c r="B642" s="72"/>
      <c r="C642" s="72"/>
      <c r="D642" s="72"/>
      <c r="E642" s="72"/>
      <c r="F642" s="72"/>
      <c r="G642" s="72"/>
      <c r="H642" s="194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spans="1:26" ht="15.75" customHeight="1">
      <c r="A643" s="72"/>
      <c r="B643" s="72"/>
      <c r="C643" s="72"/>
      <c r="D643" s="72"/>
      <c r="E643" s="72"/>
      <c r="F643" s="72"/>
      <c r="G643" s="72"/>
      <c r="H643" s="194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spans="1:26" ht="15.75" customHeight="1">
      <c r="A644" s="72"/>
      <c r="B644" s="72"/>
      <c r="C644" s="72"/>
      <c r="D644" s="72"/>
      <c r="E644" s="72"/>
      <c r="F644" s="72"/>
      <c r="G644" s="72"/>
      <c r="H644" s="194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spans="1:26" ht="15.75" customHeight="1">
      <c r="A645" s="72"/>
      <c r="B645" s="72"/>
      <c r="C645" s="72"/>
      <c r="D645" s="72"/>
      <c r="E645" s="72"/>
      <c r="F645" s="72"/>
      <c r="G645" s="72"/>
      <c r="H645" s="194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spans="1:26" ht="15.75" customHeight="1">
      <c r="A646" s="72"/>
      <c r="B646" s="72"/>
      <c r="C646" s="72"/>
      <c r="D646" s="72"/>
      <c r="E646" s="72"/>
      <c r="F646" s="72"/>
      <c r="G646" s="72"/>
      <c r="H646" s="194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spans="1:26" ht="15.75" customHeight="1">
      <c r="A647" s="72"/>
      <c r="B647" s="72"/>
      <c r="C647" s="72"/>
      <c r="D647" s="72"/>
      <c r="E647" s="72"/>
      <c r="F647" s="72"/>
      <c r="G647" s="72"/>
      <c r="H647" s="194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spans="1:26" ht="15.75" customHeight="1">
      <c r="A648" s="72"/>
      <c r="B648" s="72"/>
      <c r="C648" s="72"/>
      <c r="D648" s="72"/>
      <c r="E648" s="72"/>
      <c r="F648" s="72"/>
      <c r="G648" s="72"/>
      <c r="H648" s="194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spans="1:26" ht="15.75" customHeight="1">
      <c r="A649" s="72"/>
      <c r="B649" s="72"/>
      <c r="C649" s="72"/>
      <c r="D649" s="72"/>
      <c r="E649" s="72"/>
      <c r="F649" s="72"/>
      <c r="G649" s="72"/>
      <c r="H649" s="194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spans="1:26" ht="15.75" customHeight="1">
      <c r="A650" s="72"/>
      <c r="B650" s="72"/>
      <c r="C650" s="72"/>
      <c r="D650" s="72"/>
      <c r="E650" s="72"/>
      <c r="F650" s="72"/>
      <c r="G650" s="72"/>
      <c r="H650" s="194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spans="1:26" ht="15.75" customHeight="1">
      <c r="A651" s="72"/>
      <c r="B651" s="72"/>
      <c r="C651" s="72"/>
      <c r="D651" s="72"/>
      <c r="E651" s="72"/>
      <c r="F651" s="72"/>
      <c r="G651" s="72"/>
      <c r="H651" s="194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spans="1:26" ht="15.75" customHeight="1">
      <c r="A652" s="72"/>
      <c r="B652" s="72"/>
      <c r="C652" s="72"/>
      <c r="D652" s="72"/>
      <c r="E652" s="72"/>
      <c r="F652" s="72"/>
      <c r="G652" s="72"/>
      <c r="H652" s="194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spans="1:26" ht="15.75" customHeight="1">
      <c r="A653" s="72"/>
      <c r="B653" s="72"/>
      <c r="C653" s="72"/>
      <c r="D653" s="72"/>
      <c r="E653" s="72"/>
      <c r="F653" s="72"/>
      <c r="G653" s="72"/>
      <c r="H653" s="194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spans="1:26" ht="15.75" customHeight="1">
      <c r="A654" s="72"/>
      <c r="B654" s="72"/>
      <c r="C654" s="72"/>
      <c r="D654" s="72"/>
      <c r="E654" s="72"/>
      <c r="F654" s="72"/>
      <c r="G654" s="72"/>
      <c r="H654" s="194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spans="1:26" ht="15.75" customHeight="1">
      <c r="A655" s="72"/>
      <c r="B655" s="72"/>
      <c r="C655" s="72"/>
      <c r="D655" s="72"/>
      <c r="E655" s="72"/>
      <c r="F655" s="72"/>
      <c r="G655" s="72"/>
      <c r="H655" s="194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spans="1:26" ht="15.75" customHeight="1">
      <c r="A656" s="72"/>
      <c r="B656" s="72"/>
      <c r="C656" s="72"/>
      <c r="D656" s="72"/>
      <c r="E656" s="72"/>
      <c r="F656" s="72"/>
      <c r="G656" s="72"/>
      <c r="H656" s="194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spans="1:26" ht="15.75" customHeight="1">
      <c r="A657" s="72"/>
      <c r="B657" s="72"/>
      <c r="C657" s="72"/>
      <c r="D657" s="72"/>
      <c r="E657" s="72"/>
      <c r="F657" s="72"/>
      <c r="G657" s="72"/>
      <c r="H657" s="194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spans="1:26" ht="15.75" customHeight="1">
      <c r="A658" s="72"/>
      <c r="B658" s="72"/>
      <c r="C658" s="72"/>
      <c r="D658" s="72"/>
      <c r="E658" s="72"/>
      <c r="F658" s="72"/>
      <c r="G658" s="72"/>
      <c r="H658" s="194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spans="1:26" ht="15.75" customHeight="1">
      <c r="A659" s="72"/>
      <c r="B659" s="72"/>
      <c r="C659" s="72"/>
      <c r="D659" s="72"/>
      <c r="E659" s="72"/>
      <c r="F659" s="72"/>
      <c r="G659" s="72"/>
      <c r="H659" s="194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spans="1:26" ht="15.75" customHeight="1">
      <c r="A660" s="72"/>
      <c r="B660" s="72"/>
      <c r="C660" s="72"/>
      <c r="D660" s="72"/>
      <c r="E660" s="72"/>
      <c r="F660" s="72"/>
      <c r="G660" s="72"/>
      <c r="H660" s="194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spans="1:26" ht="15.75" customHeight="1">
      <c r="A661" s="72"/>
      <c r="B661" s="72"/>
      <c r="C661" s="72"/>
      <c r="D661" s="72"/>
      <c r="E661" s="72"/>
      <c r="F661" s="72"/>
      <c r="G661" s="72"/>
      <c r="H661" s="194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spans="1:26" ht="15.75" customHeight="1">
      <c r="A662" s="72"/>
      <c r="B662" s="72"/>
      <c r="C662" s="72"/>
      <c r="D662" s="72"/>
      <c r="E662" s="72"/>
      <c r="F662" s="72"/>
      <c r="G662" s="72"/>
      <c r="H662" s="194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spans="1:26" ht="15.75" customHeight="1">
      <c r="A663" s="72"/>
      <c r="B663" s="72"/>
      <c r="C663" s="72"/>
      <c r="D663" s="72"/>
      <c r="E663" s="72"/>
      <c r="F663" s="72"/>
      <c r="G663" s="72"/>
      <c r="H663" s="194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spans="1:26" ht="15.75" customHeight="1">
      <c r="A664" s="72"/>
      <c r="B664" s="72"/>
      <c r="C664" s="72"/>
      <c r="D664" s="72"/>
      <c r="E664" s="72"/>
      <c r="F664" s="72"/>
      <c r="G664" s="72"/>
      <c r="H664" s="194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spans="1:26" ht="15.75" customHeight="1">
      <c r="A665" s="72"/>
      <c r="B665" s="72"/>
      <c r="C665" s="72"/>
      <c r="D665" s="72"/>
      <c r="E665" s="72"/>
      <c r="F665" s="72"/>
      <c r="G665" s="72"/>
      <c r="H665" s="194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spans="1:26" ht="15.75" customHeight="1">
      <c r="A666" s="72"/>
      <c r="B666" s="72"/>
      <c r="C666" s="72"/>
      <c r="D666" s="72"/>
      <c r="E666" s="72"/>
      <c r="F666" s="72"/>
      <c r="G666" s="72"/>
      <c r="H666" s="194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spans="1:26" ht="15.75" customHeight="1">
      <c r="A667" s="72"/>
      <c r="B667" s="72"/>
      <c r="C667" s="72"/>
      <c r="D667" s="72"/>
      <c r="E667" s="72"/>
      <c r="F667" s="72"/>
      <c r="G667" s="72"/>
      <c r="H667" s="194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spans="1:26" ht="15.75" customHeight="1">
      <c r="A668" s="72"/>
      <c r="B668" s="72"/>
      <c r="C668" s="72"/>
      <c r="D668" s="72"/>
      <c r="E668" s="72"/>
      <c r="F668" s="72"/>
      <c r="G668" s="72"/>
      <c r="H668" s="194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spans="1:26" ht="15.75" customHeight="1">
      <c r="A669" s="72"/>
      <c r="B669" s="72"/>
      <c r="C669" s="72"/>
      <c r="D669" s="72"/>
      <c r="E669" s="72"/>
      <c r="F669" s="72"/>
      <c r="G669" s="72"/>
      <c r="H669" s="194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spans="1:26" ht="15.75" customHeight="1">
      <c r="A670" s="72"/>
      <c r="B670" s="72"/>
      <c r="C670" s="72"/>
      <c r="D670" s="72"/>
      <c r="E670" s="72"/>
      <c r="F670" s="72"/>
      <c r="G670" s="72"/>
      <c r="H670" s="194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spans="1:26" ht="15.75" customHeight="1">
      <c r="A671" s="72"/>
      <c r="B671" s="72"/>
      <c r="C671" s="72"/>
      <c r="D671" s="72"/>
      <c r="E671" s="72"/>
      <c r="F671" s="72"/>
      <c r="G671" s="72"/>
      <c r="H671" s="194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spans="1:26" ht="15.75" customHeight="1">
      <c r="A672" s="72"/>
      <c r="B672" s="72"/>
      <c r="C672" s="72"/>
      <c r="D672" s="72"/>
      <c r="E672" s="72"/>
      <c r="F672" s="72"/>
      <c r="G672" s="72"/>
      <c r="H672" s="194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spans="1:26" ht="15.75" customHeight="1">
      <c r="A673" s="72"/>
      <c r="B673" s="72"/>
      <c r="C673" s="72"/>
      <c r="D673" s="72"/>
      <c r="E673" s="72"/>
      <c r="F673" s="72"/>
      <c r="G673" s="72"/>
      <c r="H673" s="194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spans="1:26" ht="15.75" customHeight="1">
      <c r="A674" s="72"/>
      <c r="B674" s="72"/>
      <c r="C674" s="72"/>
      <c r="D674" s="72"/>
      <c r="E674" s="72"/>
      <c r="F674" s="72"/>
      <c r="G674" s="72"/>
      <c r="H674" s="194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spans="1:26" ht="15.75" customHeight="1">
      <c r="A675" s="72"/>
      <c r="B675" s="72"/>
      <c r="C675" s="72"/>
      <c r="D675" s="72"/>
      <c r="E675" s="72"/>
      <c r="F675" s="72"/>
      <c r="G675" s="72"/>
      <c r="H675" s="194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spans="1:26" ht="15.75" customHeight="1">
      <c r="A676" s="72"/>
      <c r="B676" s="72"/>
      <c r="C676" s="72"/>
      <c r="D676" s="72"/>
      <c r="E676" s="72"/>
      <c r="F676" s="72"/>
      <c r="G676" s="72"/>
      <c r="H676" s="194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spans="1:26" ht="15.75" customHeight="1">
      <c r="A677" s="72"/>
      <c r="B677" s="72"/>
      <c r="C677" s="72"/>
      <c r="D677" s="72"/>
      <c r="E677" s="72"/>
      <c r="F677" s="72"/>
      <c r="G677" s="72"/>
      <c r="H677" s="194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spans="1:26" ht="15.75" customHeight="1">
      <c r="A678" s="72"/>
      <c r="B678" s="72"/>
      <c r="C678" s="72"/>
      <c r="D678" s="72"/>
      <c r="E678" s="72"/>
      <c r="F678" s="72"/>
      <c r="G678" s="72"/>
      <c r="H678" s="194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spans="1:26" ht="15.75" customHeight="1">
      <c r="A679" s="72"/>
      <c r="B679" s="72"/>
      <c r="C679" s="72"/>
      <c r="D679" s="72"/>
      <c r="E679" s="72"/>
      <c r="F679" s="72"/>
      <c r="G679" s="72"/>
      <c r="H679" s="194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spans="1:26" ht="15.75" customHeight="1">
      <c r="A680" s="72"/>
      <c r="B680" s="72"/>
      <c r="C680" s="72"/>
      <c r="D680" s="72"/>
      <c r="E680" s="72"/>
      <c r="F680" s="72"/>
      <c r="G680" s="72"/>
      <c r="H680" s="194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spans="1:26" ht="15.75" customHeight="1">
      <c r="A681" s="72"/>
      <c r="B681" s="72"/>
      <c r="C681" s="72"/>
      <c r="D681" s="72"/>
      <c r="E681" s="72"/>
      <c r="F681" s="72"/>
      <c r="G681" s="72"/>
      <c r="H681" s="194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spans="1:26" ht="15.75" customHeight="1">
      <c r="A682" s="72"/>
      <c r="B682" s="72"/>
      <c r="C682" s="72"/>
      <c r="D682" s="72"/>
      <c r="E682" s="72"/>
      <c r="F682" s="72"/>
      <c r="G682" s="72"/>
      <c r="H682" s="194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spans="1:26" ht="15.75" customHeight="1">
      <c r="A683" s="72"/>
      <c r="B683" s="72"/>
      <c r="C683" s="72"/>
      <c r="D683" s="72"/>
      <c r="E683" s="72"/>
      <c r="F683" s="72"/>
      <c r="G683" s="72"/>
      <c r="H683" s="194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spans="1:26" ht="15.75" customHeight="1">
      <c r="A684" s="72"/>
      <c r="B684" s="72"/>
      <c r="C684" s="72"/>
      <c r="D684" s="72"/>
      <c r="E684" s="72"/>
      <c r="F684" s="72"/>
      <c r="G684" s="72"/>
      <c r="H684" s="194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spans="1:26" ht="15.75" customHeight="1">
      <c r="A685" s="72"/>
      <c r="B685" s="72"/>
      <c r="C685" s="72"/>
      <c r="D685" s="72"/>
      <c r="E685" s="72"/>
      <c r="F685" s="72"/>
      <c r="G685" s="72"/>
      <c r="H685" s="194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spans="1:26" ht="15.75" customHeight="1">
      <c r="A686" s="72"/>
      <c r="B686" s="72"/>
      <c r="C686" s="72"/>
      <c r="D686" s="72"/>
      <c r="E686" s="72"/>
      <c r="F686" s="72"/>
      <c r="G686" s="72"/>
      <c r="H686" s="194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spans="1:26" ht="15.75" customHeight="1">
      <c r="A687" s="72"/>
      <c r="B687" s="72"/>
      <c r="C687" s="72"/>
      <c r="D687" s="72"/>
      <c r="E687" s="72"/>
      <c r="F687" s="72"/>
      <c r="G687" s="72"/>
      <c r="H687" s="194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spans="1:26" ht="15.75" customHeight="1">
      <c r="A688" s="72"/>
      <c r="B688" s="72"/>
      <c r="C688" s="72"/>
      <c r="D688" s="72"/>
      <c r="E688" s="72"/>
      <c r="F688" s="72"/>
      <c r="G688" s="72"/>
      <c r="H688" s="194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spans="1:26" ht="15.75" customHeight="1">
      <c r="A689" s="72"/>
      <c r="B689" s="72"/>
      <c r="C689" s="72"/>
      <c r="D689" s="72"/>
      <c r="E689" s="72"/>
      <c r="F689" s="72"/>
      <c r="G689" s="72"/>
      <c r="H689" s="194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spans="1:26" ht="15.75" customHeight="1">
      <c r="A690" s="72"/>
      <c r="B690" s="72"/>
      <c r="C690" s="72"/>
      <c r="D690" s="72"/>
      <c r="E690" s="72"/>
      <c r="F690" s="72"/>
      <c r="G690" s="72"/>
      <c r="H690" s="194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spans="1:26" ht="15.75" customHeight="1">
      <c r="A691" s="72"/>
      <c r="B691" s="72"/>
      <c r="C691" s="72"/>
      <c r="D691" s="72"/>
      <c r="E691" s="72"/>
      <c r="F691" s="72"/>
      <c r="G691" s="72"/>
      <c r="H691" s="194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spans="1:26" ht="15.75" customHeight="1">
      <c r="A692" s="72"/>
      <c r="B692" s="72"/>
      <c r="C692" s="72"/>
      <c r="D692" s="72"/>
      <c r="E692" s="72"/>
      <c r="F692" s="72"/>
      <c r="G692" s="72"/>
      <c r="H692" s="194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spans="1:26" ht="15.75" customHeight="1">
      <c r="A693" s="72"/>
      <c r="B693" s="72"/>
      <c r="C693" s="72"/>
      <c r="D693" s="72"/>
      <c r="E693" s="72"/>
      <c r="F693" s="72"/>
      <c r="G693" s="72"/>
      <c r="H693" s="194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spans="1:26" ht="15.75" customHeight="1">
      <c r="A694" s="72"/>
      <c r="B694" s="72"/>
      <c r="C694" s="72"/>
      <c r="D694" s="72"/>
      <c r="E694" s="72"/>
      <c r="F694" s="72"/>
      <c r="G694" s="72"/>
      <c r="H694" s="194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spans="1:26" ht="15.75" customHeight="1">
      <c r="A695" s="72"/>
      <c r="B695" s="72"/>
      <c r="C695" s="72"/>
      <c r="D695" s="72"/>
      <c r="E695" s="72"/>
      <c r="F695" s="72"/>
      <c r="G695" s="72"/>
      <c r="H695" s="194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spans="1:26" ht="15.75" customHeight="1">
      <c r="A696" s="72"/>
      <c r="B696" s="72"/>
      <c r="C696" s="72"/>
      <c r="D696" s="72"/>
      <c r="E696" s="72"/>
      <c r="F696" s="72"/>
      <c r="G696" s="72"/>
      <c r="H696" s="194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spans="1:26" ht="15.75" customHeight="1">
      <c r="A697" s="72"/>
      <c r="B697" s="72"/>
      <c r="C697" s="72"/>
      <c r="D697" s="72"/>
      <c r="E697" s="72"/>
      <c r="F697" s="72"/>
      <c r="G697" s="72"/>
      <c r="H697" s="194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spans="1:26" ht="15.75" customHeight="1">
      <c r="A698" s="72"/>
      <c r="B698" s="72"/>
      <c r="C698" s="72"/>
      <c r="D698" s="72"/>
      <c r="E698" s="72"/>
      <c r="F698" s="72"/>
      <c r="G698" s="72"/>
      <c r="H698" s="194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spans="1:26" ht="15.75" customHeight="1">
      <c r="A699" s="72"/>
      <c r="B699" s="72"/>
      <c r="C699" s="72"/>
      <c r="D699" s="72"/>
      <c r="E699" s="72"/>
      <c r="F699" s="72"/>
      <c r="G699" s="72"/>
      <c r="H699" s="194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spans="1:26" ht="15.75" customHeight="1">
      <c r="A700" s="72"/>
      <c r="B700" s="72"/>
      <c r="C700" s="72"/>
      <c r="D700" s="72"/>
      <c r="E700" s="72"/>
      <c r="F700" s="72"/>
      <c r="G700" s="72"/>
      <c r="H700" s="194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spans="1:26" ht="15.75" customHeight="1">
      <c r="A701" s="72"/>
      <c r="B701" s="72"/>
      <c r="C701" s="72"/>
      <c r="D701" s="72"/>
      <c r="E701" s="72"/>
      <c r="F701" s="72"/>
      <c r="G701" s="72"/>
      <c r="H701" s="194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spans="1:26" ht="15.75" customHeight="1">
      <c r="A702" s="72"/>
      <c r="B702" s="72"/>
      <c r="C702" s="72"/>
      <c r="D702" s="72"/>
      <c r="E702" s="72"/>
      <c r="F702" s="72"/>
      <c r="G702" s="72"/>
      <c r="H702" s="194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spans="1:26" ht="15.75" customHeight="1">
      <c r="A703" s="72"/>
      <c r="B703" s="72"/>
      <c r="C703" s="72"/>
      <c r="D703" s="72"/>
      <c r="E703" s="72"/>
      <c r="F703" s="72"/>
      <c r="G703" s="72"/>
      <c r="H703" s="194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spans="1:26" ht="15.75" customHeight="1">
      <c r="A704" s="72"/>
      <c r="B704" s="72"/>
      <c r="C704" s="72"/>
      <c r="D704" s="72"/>
      <c r="E704" s="72"/>
      <c r="F704" s="72"/>
      <c r="G704" s="72"/>
      <c r="H704" s="194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spans="1:26" ht="15.75" customHeight="1">
      <c r="A705" s="72"/>
      <c r="B705" s="72"/>
      <c r="C705" s="72"/>
      <c r="D705" s="72"/>
      <c r="E705" s="72"/>
      <c r="F705" s="72"/>
      <c r="G705" s="72"/>
      <c r="H705" s="194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spans="1:26" ht="15.75" customHeight="1">
      <c r="A706" s="72"/>
      <c r="B706" s="72"/>
      <c r="C706" s="72"/>
      <c r="D706" s="72"/>
      <c r="E706" s="72"/>
      <c r="F706" s="72"/>
      <c r="G706" s="72"/>
      <c r="H706" s="194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spans="1:26" ht="15.75" customHeight="1">
      <c r="A707" s="72"/>
      <c r="B707" s="72"/>
      <c r="C707" s="72"/>
      <c r="D707" s="72"/>
      <c r="E707" s="72"/>
      <c r="F707" s="72"/>
      <c r="G707" s="72"/>
      <c r="H707" s="194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spans="1:26" ht="15.75" customHeight="1">
      <c r="A708" s="72"/>
      <c r="B708" s="72"/>
      <c r="C708" s="72"/>
      <c r="D708" s="72"/>
      <c r="E708" s="72"/>
      <c r="F708" s="72"/>
      <c r="G708" s="72"/>
      <c r="H708" s="194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spans="1:26" ht="15.75" customHeight="1">
      <c r="A709" s="72"/>
      <c r="B709" s="72"/>
      <c r="C709" s="72"/>
      <c r="D709" s="72"/>
      <c r="E709" s="72"/>
      <c r="F709" s="72"/>
      <c r="G709" s="72"/>
      <c r="H709" s="194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spans="1:26" ht="15.75" customHeight="1">
      <c r="A710" s="72"/>
      <c r="B710" s="72"/>
      <c r="C710" s="72"/>
      <c r="D710" s="72"/>
      <c r="E710" s="72"/>
      <c r="F710" s="72"/>
      <c r="G710" s="72"/>
      <c r="H710" s="194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spans="1:26" ht="15.75" customHeight="1">
      <c r="A711" s="72"/>
      <c r="B711" s="72"/>
      <c r="C711" s="72"/>
      <c r="D711" s="72"/>
      <c r="E711" s="72"/>
      <c r="F711" s="72"/>
      <c r="G711" s="72"/>
      <c r="H711" s="194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spans="1:26" ht="15.75" customHeight="1">
      <c r="A712" s="72"/>
      <c r="B712" s="72"/>
      <c r="C712" s="72"/>
      <c r="D712" s="72"/>
      <c r="E712" s="72"/>
      <c r="F712" s="72"/>
      <c r="G712" s="72"/>
      <c r="H712" s="194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spans="1:26" ht="15.75" customHeight="1">
      <c r="A713" s="72"/>
      <c r="B713" s="72"/>
      <c r="C713" s="72"/>
      <c r="D713" s="72"/>
      <c r="E713" s="72"/>
      <c r="F713" s="72"/>
      <c r="G713" s="72"/>
      <c r="H713" s="194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spans="1:26" ht="15.75" customHeight="1">
      <c r="A714" s="72"/>
      <c r="B714" s="72"/>
      <c r="C714" s="72"/>
      <c r="D714" s="72"/>
      <c r="E714" s="72"/>
      <c r="F714" s="72"/>
      <c r="G714" s="72"/>
      <c r="H714" s="194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spans="1:26" ht="15.75" customHeight="1">
      <c r="A715" s="72"/>
      <c r="B715" s="72"/>
      <c r="C715" s="72"/>
      <c r="D715" s="72"/>
      <c r="E715" s="72"/>
      <c r="F715" s="72"/>
      <c r="G715" s="72"/>
      <c r="H715" s="194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spans="1:26" ht="15.75" customHeight="1">
      <c r="A716" s="72"/>
      <c r="B716" s="72"/>
      <c r="C716" s="72"/>
      <c r="D716" s="72"/>
      <c r="E716" s="72"/>
      <c r="F716" s="72"/>
      <c r="G716" s="72"/>
      <c r="H716" s="194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spans="1:26" ht="15.75" customHeight="1">
      <c r="A717" s="72"/>
      <c r="B717" s="72"/>
      <c r="C717" s="72"/>
      <c r="D717" s="72"/>
      <c r="E717" s="72"/>
      <c r="F717" s="72"/>
      <c r="G717" s="72"/>
      <c r="H717" s="194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spans="1:26" ht="15.75" customHeight="1">
      <c r="A718" s="72"/>
      <c r="B718" s="72"/>
      <c r="C718" s="72"/>
      <c r="D718" s="72"/>
      <c r="E718" s="72"/>
      <c r="F718" s="72"/>
      <c r="G718" s="72"/>
      <c r="H718" s="194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spans="1:26" ht="15.75" customHeight="1">
      <c r="A719" s="72"/>
      <c r="B719" s="72"/>
      <c r="C719" s="72"/>
      <c r="D719" s="72"/>
      <c r="E719" s="72"/>
      <c r="F719" s="72"/>
      <c r="G719" s="72"/>
      <c r="H719" s="194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spans="1:26" ht="15.75" customHeight="1">
      <c r="A720" s="72"/>
      <c r="B720" s="72"/>
      <c r="C720" s="72"/>
      <c r="D720" s="72"/>
      <c r="E720" s="72"/>
      <c r="F720" s="72"/>
      <c r="G720" s="72"/>
      <c r="H720" s="194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spans="1:26" ht="15.75" customHeight="1">
      <c r="A721" s="72"/>
      <c r="B721" s="72"/>
      <c r="C721" s="72"/>
      <c r="D721" s="72"/>
      <c r="E721" s="72"/>
      <c r="F721" s="72"/>
      <c r="G721" s="72"/>
      <c r="H721" s="194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spans="1:26" ht="15.75" customHeight="1">
      <c r="A722" s="72"/>
      <c r="B722" s="72"/>
      <c r="C722" s="72"/>
      <c r="D722" s="72"/>
      <c r="E722" s="72"/>
      <c r="F722" s="72"/>
      <c r="G722" s="72"/>
      <c r="H722" s="194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spans="1:26" ht="15.75" customHeight="1">
      <c r="A723" s="72"/>
      <c r="B723" s="72"/>
      <c r="C723" s="72"/>
      <c r="D723" s="72"/>
      <c r="E723" s="72"/>
      <c r="F723" s="72"/>
      <c r="G723" s="72"/>
      <c r="H723" s="194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spans="1:26" ht="15.75" customHeight="1">
      <c r="A724" s="72"/>
      <c r="B724" s="72"/>
      <c r="C724" s="72"/>
      <c r="D724" s="72"/>
      <c r="E724" s="72"/>
      <c r="F724" s="72"/>
      <c r="G724" s="72"/>
      <c r="H724" s="194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spans="1:26" ht="15.75" customHeight="1">
      <c r="A725" s="72"/>
      <c r="B725" s="72"/>
      <c r="C725" s="72"/>
      <c r="D725" s="72"/>
      <c r="E725" s="72"/>
      <c r="F725" s="72"/>
      <c r="G725" s="72"/>
      <c r="H725" s="194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spans="1:26" ht="15.75" customHeight="1">
      <c r="A726" s="72"/>
      <c r="B726" s="72"/>
      <c r="C726" s="72"/>
      <c r="D726" s="72"/>
      <c r="E726" s="72"/>
      <c r="F726" s="72"/>
      <c r="G726" s="72"/>
      <c r="H726" s="194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spans="1:26" ht="15.75" customHeight="1">
      <c r="A727" s="72"/>
      <c r="B727" s="72"/>
      <c r="C727" s="72"/>
      <c r="D727" s="72"/>
      <c r="E727" s="72"/>
      <c r="F727" s="72"/>
      <c r="G727" s="72"/>
      <c r="H727" s="194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spans="1:26" ht="15.75" customHeight="1">
      <c r="A728" s="72"/>
      <c r="B728" s="72"/>
      <c r="C728" s="72"/>
      <c r="D728" s="72"/>
      <c r="E728" s="72"/>
      <c r="F728" s="72"/>
      <c r="G728" s="72"/>
      <c r="H728" s="194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spans="1:26" ht="15.75" customHeight="1">
      <c r="A729" s="72"/>
      <c r="B729" s="72"/>
      <c r="C729" s="72"/>
      <c r="D729" s="72"/>
      <c r="E729" s="72"/>
      <c r="F729" s="72"/>
      <c r="G729" s="72"/>
      <c r="H729" s="194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spans="1:26" ht="15.75" customHeight="1">
      <c r="A730" s="72"/>
      <c r="B730" s="72"/>
      <c r="C730" s="72"/>
      <c r="D730" s="72"/>
      <c r="E730" s="72"/>
      <c r="F730" s="72"/>
      <c r="G730" s="72"/>
      <c r="H730" s="194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spans="1:26" ht="15.75" customHeight="1">
      <c r="A731" s="72"/>
      <c r="B731" s="72"/>
      <c r="C731" s="72"/>
      <c r="D731" s="72"/>
      <c r="E731" s="72"/>
      <c r="F731" s="72"/>
      <c r="G731" s="72"/>
      <c r="H731" s="194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spans="1:26" ht="15.75" customHeight="1">
      <c r="A732" s="72"/>
      <c r="B732" s="72"/>
      <c r="C732" s="72"/>
      <c r="D732" s="72"/>
      <c r="E732" s="72"/>
      <c r="F732" s="72"/>
      <c r="G732" s="72"/>
      <c r="H732" s="194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spans="1:26" ht="15.75" customHeight="1">
      <c r="A733" s="72"/>
      <c r="B733" s="72"/>
      <c r="C733" s="72"/>
      <c r="D733" s="72"/>
      <c r="E733" s="72"/>
      <c r="F733" s="72"/>
      <c r="G733" s="72"/>
      <c r="H733" s="194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spans="1:26" ht="15.75" customHeight="1">
      <c r="A734" s="72"/>
      <c r="B734" s="72"/>
      <c r="C734" s="72"/>
      <c r="D734" s="72"/>
      <c r="E734" s="72"/>
      <c r="F734" s="72"/>
      <c r="G734" s="72"/>
      <c r="H734" s="194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spans="1:26" ht="15.75" customHeight="1">
      <c r="A735" s="72"/>
      <c r="B735" s="72"/>
      <c r="C735" s="72"/>
      <c r="D735" s="72"/>
      <c r="E735" s="72"/>
      <c r="F735" s="72"/>
      <c r="G735" s="72"/>
      <c r="H735" s="194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spans="1:26" ht="15.75" customHeight="1">
      <c r="A736" s="72"/>
      <c r="B736" s="72"/>
      <c r="C736" s="72"/>
      <c r="D736" s="72"/>
      <c r="E736" s="72"/>
      <c r="F736" s="72"/>
      <c r="G736" s="72"/>
      <c r="H736" s="194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spans="1:26" ht="15.75" customHeight="1">
      <c r="A737" s="72"/>
      <c r="B737" s="72"/>
      <c r="C737" s="72"/>
      <c r="D737" s="72"/>
      <c r="E737" s="72"/>
      <c r="F737" s="72"/>
      <c r="G737" s="72"/>
      <c r="H737" s="194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spans="1:26" ht="15.75" customHeight="1">
      <c r="A738" s="72"/>
      <c r="B738" s="72"/>
      <c r="C738" s="72"/>
      <c r="D738" s="72"/>
      <c r="E738" s="72"/>
      <c r="F738" s="72"/>
      <c r="G738" s="72"/>
      <c r="H738" s="194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spans="1:26" ht="15.75" customHeight="1">
      <c r="A739" s="72"/>
      <c r="B739" s="72"/>
      <c r="C739" s="72"/>
      <c r="D739" s="72"/>
      <c r="E739" s="72"/>
      <c r="F739" s="72"/>
      <c r="G739" s="72"/>
      <c r="H739" s="194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spans="1:26" ht="15.75" customHeight="1">
      <c r="A740" s="72"/>
      <c r="B740" s="72"/>
      <c r="C740" s="72"/>
      <c r="D740" s="72"/>
      <c r="E740" s="72"/>
      <c r="F740" s="72"/>
      <c r="G740" s="72"/>
      <c r="H740" s="194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spans="1:26" ht="15.75" customHeight="1">
      <c r="A741" s="72"/>
      <c r="B741" s="72"/>
      <c r="C741" s="72"/>
      <c r="D741" s="72"/>
      <c r="E741" s="72"/>
      <c r="F741" s="72"/>
      <c r="G741" s="72"/>
      <c r="H741" s="194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spans="1:26" ht="15.75" customHeight="1">
      <c r="A742" s="72"/>
      <c r="B742" s="72"/>
      <c r="C742" s="72"/>
      <c r="D742" s="72"/>
      <c r="E742" s="72"/>
      <c r="F742" s="72"/>
      <c r="G742" s="72"/>
      <c r="H742" s="194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spans="1:26" ht="15.75" customHeight="1">
      <c r="A743" s="72"/>
      <c r="B743" s="72"/>
      <c r="C743" s="72"/>
      <c r="D743" s="72"/>
      <c r="E743" s="72"/>
      <c r="F743" s="72"/>
      <c r="G743" s="72"/>
      <c r="H743" s="194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spans="1:26" ht="15.75" customHeight="1">
      <c r="A744" s="72"/>
      <c r="B744" s="72"/>
      <c r="C744" s="72"/>
      <c r="D744" s="72"/>
      <c r="E744" s="72"/>
      <c r="F744" s="72"/>
      <c r="G744" s="72"/>
      <c r="H744" s="194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spans="1:26" ht="15.75" customHeight="1">
      <c r="A745" s="72"/>
      <c r="B745" s="72"/>
      <c r="C745" s="72"/>
      <c r="D745" s="72"/>
      <c r="E745" s="72"/>
      <c r="F745" s="72"/>
      <c r="G745" s="72"/>
      <c r="H745" s="194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spans="1:26" ht="15.75" customHeight="1">
      <c r="A746" s="72"/>
      <c r="B746" s="72"/>
      <c r="C746" s="72"/>
      <c r="D746" s="72"/>
      <c r="E746" s="72"/>
      <c r="F746" s="72"/>
      <c r="G746" s="72"/>
      <c r="H746" s="194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spans="1:26" ht="15.75" customHeight="1">
      <c r="A747" s="72"/>
      <c r="B747" s="72"/>
      <c r="C747" s="72"/>
      <c r="D747" s="72"/>
      <c r="E747" s="72"/>
      <c r="F747" s="72"/>
      <c r="G747" s="72"/>
      <c r="H747" s="194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spans="1:26" ht="15.75" customHeight="1">
      <c r="A748" s="72"/>
      <c r="B748" s="72"/>
      <c r="C748" s="72"/>
      <c r="D748" s="72"/>
      <c r="E748" s="72"/>
      <c r="F748" s="72"/>
      <c r="G748" s="72"/>
      <c r="H748" s="194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spans="1:26" ht="15.75" customHeight="1">
      <c r="A749" s="72"/>
      <c r="B749" s="72"/>
      <c r="C749" s="72"/>
      <c r="D749" s="72"/>
      <c r="E749" s="72"/>
      <c r="F749" s="72"/>
      <c r="G749" s="72"/>
      <c r="H749" s="194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spans="1:26" ht="15.75" customHeight="1">
      <c r="A750" s="72"/>
      <c r="B750" s="72"/>
      <c r="C750" s="72"/>
      <c r="D750" s="72"/>
      <c r="E750" s="72"/>
      <c r="F750" s="72"/>
      <c r="G750" s="72"/>
      <c r="H750" s="194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spans="1:26" ht="15.75" customHeight="1">
      <c r="A751" s="72"/>
      <c r="B751" s="72"/>
      <c r="C751" s="72"/>
      <c r="D751" s="72"/>
      <c r="E751" s="72"/>
      <c r="F751" s="72"/>
      <c r="G751" s="72"/>
      <c r="H751" s="194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spans="1:26" ht="15.75" customHeight="1">
      <c r="A752" s="72"/>
      <c r="B752" s="72"/>
      <c r="C752" s="72"/>
      <c r="D752" s="72"/>
      <c r="E752" s="72"/>
      <c r="F752" s="72"/>
      <c r="G752" s="72"/>
      <c r="H752" s="194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spans="1:26" ht="15.75" customHeight="1">
      <c r="A753" s="72"/>
      <c r="B753" s="72"/>
      <c r="C753" s="72"/>
      <c r="D753" s="72"/>
      <c r="E753" s="72"/>
      <c r="F753" s="72"/>
      <c r="G753" s="72"/>
      <c r="H753" s="194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spans="1:26" ht="15.75" customHeight="1">
      <c r="A754" s="72"/>
      <c r="B754" s="72"/>
      <c r="C754" s="72"/>
      <c r="D754" s="72"/>
      <c r="E754" s="72"/>
      <c r="F754" s="72"/>
      <c r="G754" s="72"/>
      <c r="H754" s="194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spans="1:26" ht="15.75" customHeight="1">
      <c r="A755" s="72"/>
      <c r="B755" s="72"/>
      <c r="C755" s="72"/>
      <c r="D755" s="72"/>
      <c r="E755" s="72"/>
      <c r="F755" s="72"/>
      <c r="G755" s="72"/>
      <c r="H755" s="194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spans="1:26" ht="15.75" customHeight="1">
      <c r="A756" s="72"/>
      <c r="B756" s="72"/>
      <c r="C756" s="72"/>
      <c r="D756" s="72"/>
      <c r="E756" s="72"/>
      <c r="F756" s="72"/>
      <c r="G756" s="72"/>
      <c r="H756" s="194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spans="1:26" ht="15.75" customHeight="1">
      <c r="A757" s="72"/>
      <c r="B757" s="72"/>
      <c r="C757" s="72"/>
      <c r="D757" s="72"/>
      <c r="E757" s="72"/>
      <c r="F757" s="72"/>
      <c r="G757" s="72"/>
      <c r="H757" s="194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spans="1:26" ht="15.75" customHeight="1">
      <c r="A758" s="72"/>
      <c r="B758" s="72"/>
      <c r="C758" s="72"/>
      <c r="D758" s="72"/>
      <c r="E758" s="72"/>
      <c r="F758" s="72"/>
      <c r="G758" s="72"/>
      <c r="H758" s="194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spans="1:26" ht="15.75" customHeight="1">
      <c r="A759" s="72"/>
      <c r="B759" s="72"/>
      <c r="C759" s="72"/>
      <c r="D759" s="72"/>
      <c r="E759" s="72"/>
      <c r="F759" s="72"/>
      <c r="G759" s="72"/>
      <c r="H759" s="194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spans="1:26" ht="15.75" customHeight="1">
      <c r="A760" s="72"/>
      <c r="B760" s="72"/>
      <c r="C760" s="72"/>
      <c r="D760" s="72"/>
      <c r="E760" s="72"/>
      <c r="F760" s="72"/>
      <c r="G760" s="72"/>
      <c r="H760" s="194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spans="1:26" ht="15.75" customHeight="1">
      <c r="A761" s="72"/>
      <c r="B761" s="72"/>
      <c r="C761" s="72"/>
      <c r="D761" s="72"/>
      <c r="E761" s="72"/>
      <c r="F761" s="72"/>
      <c r="G761" s="72"/>
      <c r="H761" s="194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spans="1:26" ht="15.75" customHeight="1">
      <c r="A762" s="72"/>
      <c r="B762" s="72"/>
      <c r="C762" s="72"/>
      <c r="D762" s="72"/>
      <c r="E762" s="72"/>
      <c r="F762" s="72"/>
      <c r="G762" s="72"/>
      <c r="H762" s="194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spans="1:26" ht="15.75" customHeight="1">
      <c r="A763" s="72"/>
      <c r="B763" s="72"/>
      <c r="C763" s="72"/>
      <c r="D763" s="72"/>
      <c r="E763" s="72"/>
      <c r="F763" s="72"/>
      <c r="G763" s="72"/>
      <c r="H763" s="194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spans="1:26" ht="15.75" customHeight="1">
      <c r="A764" s="72"/>
      <c r="B764" s="72"/>
      <c r="C764" s="72"/>
      <c r="D764" s="72"/>
      <c r="E764" s="72"/>
      <c r="F764" s="72"/>
      <c r="G764" s="72"/>
      <c r="H764" s="194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spans="1:26" ht="15.75" customHeight="1">
      <c r="A765" s="72"/>
      <c r="B765" s="72"/>
      <c r="C765" s="72"/>
      <c r="D765" s="72"/>
      <c r="E765" s="72"/>
      <c r="F765" s="72"/>
      <c r="G765" s="72"/>
      <c r="H765" s="194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spans="1:26" ht="15.75" customHeight="1">
      <c r="A766" s="72"/>
      <c r="B766" s="72"/>
      <c r="C766" s="72"/>
      <c r="D766" s="72"/>
      <c r="E766" s="72"/>
      <c r="F766" s="72"/>
      <c r="G766" s="72"/>
      <c r="H766" s="194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spans="1:26" ht="15.75" customHeight="1">
      <c r="A767" s="72"/>
      <c r="B767" s="72"/>
      <c r="C767" s="72"/>
      <c r="D767" s="72"/>
      <c r="E767" s="72"/>
      <c r="F767" s="72"/>
      <c r="G767" s="72"/>
      <c r="H767" s="194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spans="1:26" ht="15.75" customHeight="1">
      <c r="A768" s="72"/>
      <c r="B768" s="72"/>
      <c r="C768" s="72"/>
      <c r="D768" s="72"/>
      <c r="E768" s="72"/>
      <c r="F768" s="72"/>
      <c r="G768" s="72"/>
      <c r="H768" s="194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spans="1:26" ht="15.75" customHeight="1">
      <c r="A769" s="72"/>
      <c r="B769" s="72"/>
      <c r="C769" s="72"/>
      <c r="D769" s="72"/>
      <c r="E769" s="72"/>
      <c r="F769" s="72"/>
      <c r="G769" s="72"/>
      <c r="H769" s="194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spans="1:26" ht="15.75" customHeight="1">
      <c r="A770" s="72"/>
      <c r="B770" s="72"/>
      <c r="C770" s="72"/>
      <c r="D770" s="72"/>
      <c r="E770" s="72"/>
      <c r="F770" s="72"/>
      <c r="G770" s="72"/>
      <c r="H770" s="194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spans="1:26" ht="15.75" customHeight="1">
      <c r="A771" s="72"/>
      <c r="B771" s="72"/>
      <c r="C771" s="72"/>
      <c r="D771" s="72"/>
      <c r="E771" s="72"/>
      <c r="F771" s="72"/>
      <c r="G771" s="72"/>
      <c r="H771" s="194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spans="1:26" ht="15.75" customHeight="1">
      <c r="A772" s="72"/>
      <c r="B772" s="72"/>
      <c r="C772" s="72"/>
      <c r="D772" s="72"/>
      <c r="E772" s="72"/>
      <c r="F772" s="72"/>
      <c r="G772" s="72"/>
      <c r="H772" s="194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spans="1:26" ht="15.75" customHeight="1">
      <c r="A773" s="72"/>
      <c r="B773" s="72"/>
      <c r="C773" s="72"/>
      <c r="D773" s="72"/>
      <c r="E773" s="72"/>
      <c r="F773" s="72"/>
      <c r="G773" s="72"/>
      <c r="H773" s="194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spans="1:26" ht="15.75" customHeight="1">
      <c r="A774" s="72"/>
      <c r="B774" s="72"/>
      <c r="C774" s="72"/>
      <c r="D774" s="72"/>
      <c r="E774" s="72"/>
      <c r="F774" s="72"/>
      <c r="G774" s="72"/>
      <c r="H774" s="194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spans="1:26" ht="15.75" customHeight="1">
      <c r="A775" s="72"/>
      <c r="B775" s="72"/>
      <c r="C775" s="72"/>
      <c r="D775" s="72"/>
      <c r="E775" s="72"/>
      <c r="F775" s="72"/>
      <c r="G775" s="72"/>
      <c r="H775" s="194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spans="1:26" ht="15.75" customHeight="1">
      <c r="A776" s="72"/>
      <c r="B776" s="72"/>
      <c r="C776" s="72"/>
      <c r="D776" s="72"/>
      <c r="E776" s="72"/>
      <c r="F776" s="72"/>
      <c r="G776" s="72"/>
      <c r="H776" s="194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spans="1:26" ht="15.75" customHeight="1">
      <c r="A777" s="72"/>
      <c r="B777" s="72"/>
      <c r="C777" s="72"/>
      <c r="D777" s="72"/>
      <c r="E777" s="72"/>
      <c r="F777" s="72"/>
      <c r="G777" s="72"/>
      <c r="H777" s="194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spans="1:26" ht="15.75" customHeight="1">
      <c r="A778" s="72"/>
      <c r="B778" s="72"/>
      <c r="C778" s="72"/>
      <c r="D778" s="72"/>
      <c r="E778" s="72"/>
      <c r="F778" s="72"/>
      <c r="G778" s="72"/>
      <c r="H778" s="194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spans="1:26" ht="15.75" customHeight="1">
      <c r="A779" s="72"/>
      <c r="B779" s="72"/>
      <c r="C779" s="72"/>
      <c r="D779" s="72"/>
      <c r="E779" s="72"/>
      <c r="F779" s="72"/>
      <c r="G779" s="72"/>
      <c r="H779" s="194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spans="1:26" ht="15.75" customHeight="1">
      <c r="A780" s="72"/>
      <c r="B780" s="72"/>
      <c r="C780" s="72"/>
      <c r="D780" s="72"/>
      <c r="E780" s="72"/>
      <c r="F780" s="72"/>
      <c r="G780" s="72"/>
      <c r="H780" s="194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spans="1:26" ht="15.75" customHeight="1">
      <c r="A781" s="72"/>
      <c r="B781" s="72"/>
      <c r="C781" s="72"/>
      <c r="D781" s="72"/>
      <c r="E781" s="72"/>
      <c r="F781" s="72"/>
      <c r="G781" s="72"/>
      <c r="H781" s="194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spans="1:26" ht="15.75" customHeight="1">
      <c r="A782" s="72"/>
      <c r="B782" s="72"/>
      <c r="C782" s="72"/>
      <c r="D782" s="72"/>
      <c r="E782" s="72"/>
      <c r="F782" s="72"/>
      <c r="G782" s="72"/>
      <c r="H782" s="194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spans="1:26" ht="15.75" customHeight="1">
      <c r="A783" s="72"/>
      <c r="B783" s="72"/>
      <c r="C783" s="72"/>
      <c r="D783" s="72"/>
      <c r="E783" s="72"/>
      <c r="F783" s="72"/>
      <c r="G783" s="72"/>
      <c r="H783" s="194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spans="1:26" ht="15.75" customHeight="1">
      <c r="A784" s="72"/>
      <c r="B784" s="72"/>
      <c r="C784" s="72"/>
      <c r="D784" s="72"/>
      <c r="E784" s="72"/>
      <c r="F784" s="72"/>
      <c r="G784" s="72"/>
      <c r="H784" s="194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spans="1:26" ht="15.75" customHeight="1">
      <c r="A785" s="72"/>
      <c r="B785" s="72"/>
      <c r="C785" s="72"/>
      <c r="D785" s="72"/>
      <c r="E785" s="72"/>
      <c r="F785" s="72"/>
      <c r="G785" s="72"/>
      <c r="H785" s="194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spans="1:26" ht="15.75" customHeight="1">
      <c r="A786" s="72"/>
      <c r="B786" s="72"/>
      <c r="C786" s="72"/>
      <c r="D786" s="72"/>
      <c r="E786" s="72"/>
      <c r="F786" s="72"/>
      <c r="G786" s="72"/>
      <c r="H786" s="194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spans="1:26" ht="15.75" customHeight="1">
      <c r="A787" s="72"/>
      <c r="B787" s="72"/>
      <c r="C787" s="72"/>
      <c r="D787" s="72"/>
      <c r="E787" s="72"/>
      <c r="F787" s="72"/>
      <c r="G787" s="72"/>
      <c r="H787" s="194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spans="1:26" ht="15.75" customHeight="1">
      <c r="A788" s="72"/>
      <c r="B788" s="72"/>
      <c r="C788" s="72"/>
      <c r="D788" s="72"/>
      <c r="E788" s="72"/>
      <c r="F788" s="72"/>
      <c r="G788" s="72"/>
      <c r="H788" s="194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spans="1:26" ht="15.75" customHeight="1">
      <c r="A789" s="72"/>
      <c r="B789" s="72"/>
      <c r="C789" s="72"/>
      <c r="D789" s="72"/>
      <c r="E789" s="72"/>
      <c r="F789" s="72"/>
      <c r="G789" s="72"/>
      <c r="H789" s="194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spans="1:26" ht="15.75" customHeight="1">
      <c r="A790" s="72"/>
      <c r="B790" s="72"/>
      <c r="C790" s="72"/>
      <c r="D790" s="72"/>
      <c r="E790" s="72"/>
      <c r="F790" s="72"/>
      <c r="G790" s="72"/>
      <c r="H790" s="194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spans="1:26" ht="15.75" customHeight="1">
      <c r="A791" s="72"/>
      <c r="B791" s="72"/>
      <c r="C791" s="72"/>
      <c r="D791" s="72"/>
      <c r="E791" s="72"/>
      <c r="F791" s="72"/>
      <c r="G791" s="72"/>
      <c r="H791" s="194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spans="1:26" ht="15.75" customHeight="1">
      <c r="A792" s="72"/>
      <c r="B792" s="72"/>
      <c r="C792" s="72"/>
      <c r="D792" s="72"/>
      <c r="E792" s="72"/>
      <c r="F792" s="72"/>
      <c r="G792" s="72"/>
      <c r="H792" s="194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spans="1:26" ht="15.75" customHeight="1">
      <c r="A793" s="72"/>
      <c r="B793" s="72"/>
      <c r="C793" s="72"/>
      <c r="D793" s="72"/>
      <c r="E793" s="72"/>
      <c r="F793" s="72"/>
      <c r="G793" s="72"/>
      <c r="H793" s="194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spans="1:26" ht="15.75" customHeight="1">
      <c r="A794" s="72"/>
      <c r="B794" s="72"/>
      <c r="C794" s="72"/>
      <c r="D794" s="72"/>
      <c r="E794" s="72"/>
      <c r="F794" s="72"/>
      <c r="G794" s="72"/>
      <c r="H794" s="194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spans="1:26" ht="15.75" customHeight="1">
      <c r="A795" s="72"/>
      <c r="B795" s="72"/>
      <c r="C795" s="72"/>
      <c r="D795" s="72"/>
      <c r="E795" s="72"/>
      <c r="F795" s="72"/>
      <c r="G795" s="72"/>
      <c r="H795" s="194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spans="1:26" ht="15.75" customHeight="1">
      <c r="A796" s="72"/>
      <c r="B796" s="72"/>
      <c r="C796" s="72"/>
      <c r="D796" s="72"/>
      <c r="E796" s="72"/>
      <c r="F796" s="72"/>
      <c r="G796" s="72"/>
      <c r="H796" s="194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spans="1:26" ht="15.75" customHeight="1">
      <c r="A797" s="72"/>
      <c r="B797" s="72"/>
      <c r="C797" s="72"/>
      <c r="D797" s="72"/>
      <c r="E797" s="72"/>
      <c r="F797" s="72"/>
      <c r="G797" s="72"/>
      <c r="H797" s="194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spans="1:26" ht="15.75" customHeight="1">
      <c r="A798" s="72"/>
      <c r="B798" s="72"/>
      <c r="C798" s="72"/>
      <c r="D798" s="72"/>
      <c r="E798" s="72"/>
      <c r="F798" s="72"/>
      <c r="G798" s="72"/>
      <c r="H798" s="194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spans="1:26" ht="15.75" customHeight="1">
      <c r="A799" s="72"/>
      <c r="B799" s="72"/>
      <c r="C799" s="72"/>
      <c r="D799" s="72"/>
      <c r="E799" s="72"/>
      <c r="F799" s="72"/>
      <c r="G799" s="72"/>
      <c r="H799" s="194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spans="1:26" ht="15.75" customHeight="1">
      <c r="A800" s="72"/>
      <c r="B800" s="72"/>
      <c r="C800" s="72"/>
      <c r="D800" s="72"/>
      <c r="E800" s="72"/>
      <c r="F800" s="72"/>
      <c r="G800" s="72"/>
      <c r="H800" s="194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spans="1:26" ht="15.75" customHeight="1">
      <c r="A801" s="72"/>
      <c r="B801" s="72"/>
      <c r="C801" s="72"/>
      <c r="D801" s="72"/>
      <c r="E801" s="72"/>
      <c r="F801" s="72"/>
      <c r="G801" s="72"/>
      <c r="H801" s="194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spans="1:26" ht="15.75" customHeight="1">
      <c r="A802" s="72"/>
      <c r="B802" s="72"/>
      <c r="C802" s="72"/>
      <c r="D802" s="72"/>
      <c r="E802" s="72"/>
      <c r="F802" s="72"/>
      <c r="G802" s="72"/>
      <c r="H802" s="194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spans="1:26" ht="15.75" customHeight="1">
      <c r="A803" s="72"/>
      <c r="B803" s="72"/>
      <c r="C803" s="72"/>
      <c r="D803" s="72"/>
      <c r="E803" s="72"/>
      <c r="F803" s="72"/>
      <c r="G803" s="72"/>
      <c r="H803" s="194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spans="1:26" ht="15.75" customHeight="1">
      <c r="A804" s="72"/>
      <c r="B804" s="72"/>
      <c r="C804" s="72"/>
      <c r="D804" s="72"/>
      <c r="E804" s="72"/>
      <c r="F804" s="72"/>
      <c r="G804" s="72"/>
      <c r="H804" s="194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spans="1:26" ht="15.75" customHeight="1">
      <c r="A805" s="72"/>
      <c r="B805" s="72"/>
      <c r="C805" s="72"/>
      <c r="D805" s="72"/>
      <c r="E805" s="72"/>
      <c r="F805" s="72"/>
      <c r="G805" s="72"/>
      <c r="H805" s="194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spans="1:26" ht="15.75" customHeight="1">
      <c r="A806" s="72"/>
      <c r="B806" s="72"/>
      <c r="C806" s="72"/>
      <c r="D806" s="72"/>
      <c r="E806" s="72"/>
      <c r="F806" s="72"/>
      <c r="G806" s="72"/>
      <c r="H806" s="194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spans="1:26" ht="15.75" customHeight="1">
      <c r="A807" s="72"/>
      <c r="B807" s="72"/>
      <c r="C807" s="72"/>
      <c r="D807" s="72"/>
      <c r="E807" s="72"/>
      <c r="F807" s="72"/>
      <c r="G807" s="72"/>
      <c r="H807" s="194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spans="1:26" ht="15.75" customHeight="1">
      <c r="A808" s="72"/>
      <c r="B808" s="72"/>
      <c r="C808" s="72"/>
      <c r="D808" s="72"/>
      <c r="E808" s="72"/>
      <c r="F808" s="72"/>
      <c r="G808" s="72"/>
      <c r="H808" s="194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spans="1:26" ht="15.75" customHeight="1">
      <c r="A809" s="72"/>
      <c r="B809" s="72"/>
      <c r="C809" s="72"/>
      <c r="D809" s="72"/>
      <c r="E809" s="72"/>
      <c r="F809" s="72"/>
      <c r="G809" s="72"/>
      <c r="H809" s="194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spans="1:26" ht="15.75" customHeight="1">
      <c r="A810" s="72"/>
      <c r="B810" s="72"/>
      <c r="C810" s="72"/>
      <c r="D810" s="72"/>
      <c r="E810" s="72"/>
      <c r="F810" s="72"/>
      <c r="G810" s="72"/>
      <c r="H810" s="194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spans="1:26" ht="15.75" customHeight="1">
      <c r="A811" s="72"/>
      <c r="B811" s="72"/>
      <c r="C811" s="72"/>
      <c r="D811" s="72"/>
      <c r="E811" s="72"/>
      <c r="F811" s="72"/>
      <c r="G811" s="72"/>
      <c r="H811" s="194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spans="1:26" ht="15.75" customHeight="1">
      <c r="A812" s="72"/>
      <c r="B812" s="72"/>
      <c r="C812" s="72"/>
      <c r="D812" s="72"/>
      <c r="E812" s="72"/>
      <c r="F812" s="72"/>
      <c r="G812" s="72"/>
      <c r="H812" s="194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spans="1:26" ht="15.75" customHeight="1">
      <c r="A813" s="72"/>
      <c r="B813" s="72"/>
      <c r="C813" s="72"/>
      <c r="D813" s="72"/>
      <c r="E813" s="72"/>
      <c r="F813" s="72"/>
      <c r="G813" s="72"/>
      <c r="H813" s="194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spans="1:26" ht="15.75" customHeight="1">
      <c r="A814" s="72"/>
      <c r="B814" s="72"/>
      <c r="C814" s="72"/>
      <c r="D814" s="72"/>
      <c r="E814" s="72"/>
      <c r="F814" s="72"/>
      <c r="G814" s="72"/>
      <c r="H814" s="194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spans="1:26" ht="15.75" customHeight="1">
      <c r="A815" s="72"/>
      <c r="B815" s="72"/>
      <c r="C815" s="72"/>
      <c r="D815" s="72"/>
      <c r="E815" s="72"/>
      <c r="F815" s="72"/>
      <c r="G815" s="72"/>
      <c r="H815" s="194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spans="1:26" ht="15.75" customHeight="1">
      <c r="A816" s="72"/>
      <c r="B816" s="72"/>
      <c r="C816" s="72"/>
      <c r="D816" s="72"/>
      <c r="E816" s="72"/>
      <c r="F816" s="72"/>
      <c r="G816" s="72"/>
      <c r="H816" s="194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spans="1:26" ht="15.75" customHeight="1">
      <c r="A817" s="72"/>
      <c r="B817" s="72"/>
      <c r="C817" s="72"/>
      <c r="D817" s="72"/>
      <c r="E817" s="72"/>
      <c r="F817" s="72"/>
      <c r="G817" s="72"/>
      <c r="H817" s="194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spans="1:26" ht="15.75" customHeight="1">
      <c r="A818" s="72"/>
      <c r="B818" s="72"/>
      <c r="C818" s="72"/>
      <c r="D818" s="72"/>
      <c r="E818" s="72"/>
      <c r="F818" s="72"/>
      <c r="G818" s="72"/>
      <c r="H818" s="194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spans="1:26" ht="15.75" customHeight="1">
      <c r="A819" s="72"/>
      <c r="B819" s="72"/>
      <c r="C819" s="72"/>
      <c r="D819" s="72"/>
      <c r="E819" s="72"/>
      <c r="F819" s="72"/>
      <c r="G819" s="72"/>
      <c r="H819" s="194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spans="1:26" ht="15.75" customHeight="1">
      <c r="A820" s="72"/>
      <c r="B820" s="72"/>
      <c r="C820" s="72"/>
      <c r="D820" s="72"/>
      <c r="E820" s="72"/>
      <c r="F820" s="72"/>
      <c r="G820" s="72"/>
      <c r="H820" s="194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spans="1:26" ht="15.75" customHeight="1">
      <c r="A821" s="72"/>
      <c r="B821" s="72"/>
      <c r="C821" s="72"/>
      <c r="D821" s="72"/>
      <c r="E821" s="72"/>
      <c r="F821" s="72"/>
      <c r="G821" s="72"/>
      <c r="H821" s="194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spans="1:26" ht="15.75" customHeight="1">
      <c r="A822" s="72"/>
      <c r="B822" s="72"/>
      <c r="C822" s="72"/>
      <c r="D822" s="72"/>
      <c r="E822" s="72"/>
      <c r="F822" s="72"/>
      <c r="G822" s="72"/>
      <c r="H822" s="194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spans="1:26" ht="15.75" customHeight="1">
      <c r="A823" s="72"/>
      <c r="B823" s="72"/>
      <c r="C823" s="72"/>
      <c r="D823" s="72"/>
      <c r="E823" s="72"/>
      <c r="F823" s="72"/>
      <c r="G823" s="72"/>
      <c r="H823" s="194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spans="1:26" ht="15.75" customHeight="1">
      <c r="A824" s="72"/>
      <c r="B824" s="72"/>
      <c r="C824" s="72"/>
      <c r="D824" s="72"/>
      <c r="E824" s="72"/>
      <c r="F824" s="72"/>
      <c r="G824" s="72"/>
      <c r="H824" s="194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spans="1:26" ht="15.75" customHeight="1">
      <c r="A825" s="72"/>
      <c r="B825" s="72"/>
      <c r="C825" s="72"/>
      <c r="D825" s="72"/>
      <c r="E825" s="72"/>
      <c r="F825" s="72"/>
      <c r="G825" s="72"/>
      <c r="H825" s="194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spans="1:26" ht="15.75" customHeight="1">
      <c r="A826" s="72"/>
      <c r="B826" s="72"/>
      <c r="C826" s="72"/>
      <c r="D826" s="72"/>
      <c r="E826" s="72"/>
      <c r="F826" s="72"/>
      <c r="G826" s="72"/>
      <c r="H826" s="194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spans="1:26" ht="15.75" customHeight="1">
      <c r="A827" s="72"/>
      <c r="B827" s="72"/>
      <c r="C827" s="72"/>
      <c r="D827" s="72"/>
      <c r="E827" s="72"/>
      <c r="F827" s="72"/>
      <c r="G827" s="72"/>
      <c r="H827" s="194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spans="1:26" ht="15.75" customHeight="1">
      <c r="A828" s="72"/>
      <c r="B828" s="72"/>
      <c r="C828" s="72"/>
      <c r="D828" s="72"/>
      <c r="E828" s="72"/>
      <c r="F828" s="72"/>
      <c r="G828" s="72"/>
      <c r="H828" s="194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spans="1:26" ht="15.75" customHeight="1">
      <c r="A829" s="72"/>
      <c r="B829" s="72"/>
      <c r="C829" s="72"/>
      <c r="D829" s="72"/>
      <c r="E829" s="72"/>
      <c r="F829" s="72"/>
      <c r="G829" s="72"/>
      <c r="H829" s="194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spans="1:26" ht="15.75" customHeight="1">
      <c r="A830" s="72"/>
      <c r="B830" s="72"/>
      <c r="C830" s="72"/>
      <c r="D830" s="72"/>
      <c r="E830" s="72"/>
      <c r="F830" s="72"/>
      <c r="G830" s="72"/>
      <c r="H830" s="194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spans="1:26" ht="15.75" customHeight="1">
      <c r="A831" s="72"/>
      <c r="B831" s="72"/>
      <c r="C831" s="72"/>
      <c r="D831" s="72"/>
      <c r="E831" s="72"/>
      <c r="F831" s="72"/>
      <c r="G831" s="72"/>
      <c r="H831" s="194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spans="1:26" ht="15.75" customHeight="1">
      <c r="A832" s="72"/>
      <c r="B832" s="72"/>
      <c r="C832" s="72"/>
      <c r="D832" s="72"/>
      <c r="E832" s="72"/>
      <c r="F832" s="72"/>
      <c r="G832" s="72"/>
      <c r="H832" s="194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spans="1:26" ht="15.75" customHeight="1">
      <c r="A833" s="72"/>
      <c r="B833" s="72"/>
      <c r="C833" s="72"/>
      <c r="D833" s="72"/>
      <c r="E833" s="72"/>
      <c r="F833" s="72"/>
      <c r="G833" s="72"/>
      <c r="H833" s="194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spans="1:26" ht="15.75" customHeight="1">
      <c r="A834" s="72"/>
      <c r="B834" s="72"/>
      <c r="C834" s="72"/>
      <c r="D834" s="72"/>
      <c r="E834" s="72"/>
      <c r="F834" s="72"/>
      <c r="G834" s="72"/>
      <c r="H834" s="194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spans="1:26" ht="15.75" customHeight="1">
      <c r="A835" s="72"/>
      <c r="B835" s="72"/>
      <c r="C835" s="72"/>
      <c r="D835" s="72"/>
      <c r="E835" s="72"/>
      <c r="F835" s="72"/>
      <c r="G835" s="72"/>
      <c r="H835" s="194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spans="1:26" ht="15.75" customHeight="1">
      <c r="A836" s="72"/>
      <c r="B836" s="72"/>
      <c r="C836" s="72"/>
      <c r="D836" s="72"/>
      <c r="E836" s="72"/>
      <c r="F836" s="72"/>
      <c r="G836" s="72"/>
      <c r="H836" s="194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spans="1:26" ht="15.75" customHeight="1">
      <c r="A837" s="72"/>
      <c r="B837" s="72"/>
      <c r="C837" s="72"/>
      <c r="D837" s="72"/>
      <c r="E837" s="72"/>
      <c r="F837" s="72"/>
      <c r="G837" s="72"/>
      <c r="H837" s="194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spans="1:26" ht="15.75" customHeight="1">
      <c r="A838" s="72"/>
      <c r="B838" s="72"/>
      <c r="C838" s="72"/>
      <c r="D838" s="72"/>
      <c r="E838" s="72"/>
      <c r="F838" s="72"/>
      <c r="G838" s="72"/>
      <c r="H838" s="194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spans="1:26" ht="15.75" customHeight="1">
      <c r="A839" s="72"/>
      <c r="B839" s="72"/>
      <c r="C839" s="72"/>
      <c r="D839" s="72"/>
      <c r="E839" s="72"/>
      <c r="F839" s="72"/>
      <c r="G839" s="72"/>
      <c r="H839" s="194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spans="1:26" ht="15.75" customHeight="1">
      <c r="A840" s="72"/>
      <c r="B840" s="72"/>
      <c r="C840" s="72"/>
      <c r="D840" s="72"/>
      <c r="E840" s="72"/>
      <c r="F840" s="72"/>
      <c r="G840" s="72"/>
      <c r="H840" s="194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spans="1:26" ht="15.75" customHeight="1">
      <c r="A841" s="72"/>
      <c r="B841" s="72"/>
      <c r="C841" s="72"/>
      <c r="D841" s="72"/>
      <c r="E841" s="72"/>
      <c r="F841" s="72"/>
      <c r="G841" s="72"/>
      <c r="H841" s="194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spans="1:26" ht="15.75" customHeight="1">
      <c r="A842" s="72"/>
      <c r="B842" s="72"/>
      <c r="C842" s="72"/>
      <c r="D842" s="72"/>
      <c r="E842" s="72"/>
      <c r="F842" s="72"/>
      <c r="G842" s="72"/>
      <c r="H842" s="194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spans="1:26" ht="15.75" customHeight="1">
      <c r="A843" s="72"/>
      <c r="B843" s="72"/>
      <c r="C843" s="72"/>
      <c r="D843" s="72"/>
      <c r="E843" s="72"/>
      <c r="F843" s="72"/>
      <c r="G843" s="72"/>
      <c r="H843" s="194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spans="1:26" ht="15.75" customHeight="1">
      <c r="A844" s="72"/>
      <c r="B844" s="72"/>
      <c r="C844" s="72"/>
      <c r="D844" s="72"/>
      <c r="E844" s="72"/>
      <c r="F844" s="72"/>
      <c r="G844" s="72"/>
      <c r="H844" s="194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spans="1:26" ht="15.75" customHeight="1">
      <c r="A845" s="72"/>
      <c r="B845" s="72"/>
      <c r="C845" s="72"/>
      <c r="D845" s="72"/>
      <c r="E845" s="72"/>
      <c r="F845" s="72"/>
      <c r="G845" s="72"/>
      <c r="H845" s="194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spans="1:26" ht="15.75" customHeight="1">
      <c r="A846" s="72"/>
      <c r="B846" s="72"/>
      <c r="C846" s="72"/>
      <c r="D846" s="72"/>
      <c r="E846" s="72"/>
      <c r="F846" s="72"/>
      <c r="G846" s="72"/>
      <c r="H846" s="194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spans="1:26" ht="15.75" customHeight="1">
      <c r="A847" s="72"/>
      <c r="B847" s="72"/>
      <c r="C847" s="72"/>
      <c r="D847" s="72"/>
      <c r="E847" s="72"/>
      <c r="F847" s="72"/>
      <c r="G847" s="72"/>
      <c r="H847" s="194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spans="1:26" ht="15.75" customHeight="1">
      <c r="A848" s="72"/>
      <c r="B848" s="72"/>
      <c r="C848" s="72"/>
      <c r="D848" s="72"/>
      <c r="E848" s="72"/>
      <c r="F848" s="72"/>
      <c r="G848" s="72"/>
      <c r="H848" s="194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spans="1:26" ht="15.75" customHeight="1">
      <c r="A849" s="72"/>
      <c r="B849" s="72"/>
      <c r="C849" s="72"/>
      <c r="D849" s="72"/>
      <c r="E849" s="72"/>
      <c r="F849" s="72"/>
      <c r="G849" s="72"/>
      <c r="H849" s="194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spans="1:26" ht="15.75" customHeight="1">
      <c r="A850" s="72"/>
      <c r="B850" s="72"/>
      <c r="C850" s="72"/>
      <c r="D850" s="72"/>
      <c r="E850" s="72"/>
      <c r="F850" s="72"/>
      <c r="G850" s="72"/>
      <c r="H850" s="194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spans="1:26" ht="15.75" customHeight="1">
      <c r="A851" s="72"/>
      <c r="B851" s="72"/>
      <c r="C851" s="72"/>
      <c r="D851" s="72"/>
      <c r="E851" s="72"/>
      <c r="F851" s="72"/>
      <c r="G851" s="72"/>
      <c r="H851" s="194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spans="1:26" ht="15.75" customHeight="1">
      <c r="A852" s="72"/>
      <c r="B852" s="72"/>
      <c r="C852" s="72"/>
      <c r="D852" s="72"/>
      <c r="E852" s="72"/>
      <c r="F852" s="72"/>
      <c r="G852" s="72"/>
      <c r="H852" s="194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spans="1:26" ht="15.75" customHeight="1">
      <c r="A853" s="72"/>
      <c r="B853" s="72"/>
      <c r="C853" s="72"/>
      <c r="D853" s="72"/>
      <c r="E853" s="72"/>
      <c r="F853" s="72"/>
      <c r="G853" s="72"/>
      <c r="H853" s="194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spans="1:26" ht="15.75" customHeight="1">
      <c r="A854" s="72"/>
      <c r="B854" s="72"/>
      <c r="C854" s="72"/>
      <c r="D854" s="72"/>
      <c r="E854" s="72"/>
      <c r="F854" s="72"/>
      <c r="G854" s="72"/>
      <c r="H854" s="194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spans="1:26" ht="15.75" customHeight="1">
      <c r="A855" s="72"/>
      <c r="B855" s="72"/>
      <c r="C855" s="72"/>
      <c r="D855" s="72"/>
      <c r="E855" s="72"/>
      <c r="F855" s="72"/>
      <c r="G855" s="72"/>
      <c r="H855" s="194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spans="1:26" ht="15.75" customHeight="1">
      <c r="A856" s="72"/>
      <c r="B856" s="72"/>
      <c r="C856" s="72"/>
      <c r="D856" s="72"/>
      <c r="E856" s="72"/>
      <c r="F856" s="72"/>
      <c r="G856" s="72"/>
      <c r="H856" s="194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spans="1:26" ht="15.75" customHeight="1">
      <c r="A857" s="72"/>
      <c r="B857" s="72"/>
      <c r="C857" s="72"/>
      <c r="D857" s="72"/>
      <c r="E857" s="72"/>
      <c r="F857" s="72"/>
      <c r="G857" s="72"/>
      <c r="H857" s="194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spans="1:26" ht="15.75" customHeight="1">
      <c r="A858" s="72"/>
      <c r="B858" s="72"/>
      <c r="C858" s="72"/>
      <c r="D858" s="72"/>
      <c r="E858" s="72"/>
      <c r="F858" s="72"/>
      <c r="G858" s="72"/>
      <c r="H858" s="194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spans="1:26" ht="15.75" customHeight="1">
      <c r="A859" s="72"/>
      <c r="B859" s="72"/>
      <c r="C859" s="72"/>
      <c r="D859" s="72"/>
      <c r="E859" s="72"/>
      <c r="F859" s="72"/>
      <c r="G859" s="72"/>
      <c r="H859" s="194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spans="1:26" ht="15.75" customHeight="1">
      <c r="A860" s="72"/>
      <c r="B860" s="72"/>
      <c r="C860" s="72"/>
      <c r="D860" s="72"/>
      <c r="E860" s="72"/>
      <c r="F860" s="72"/>
      <c r="G860" s="72"/>
      <c r="H860" s="194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spans="1:26" ht="15.75" customHeight="1">
      <c r="A861" s="72"/>
      <c r="B861" s="72"/>
      <c r="C861" s="72"/>
      <c r="D861" s="72"/>
      <c r="E861" s="72"/>
      <c r="F861" s="72"/>
      <c r="G861" s="72"/>
      <c r="H861" s="194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spans="1:26" ht="15.75" customHeight="1">
      <c r="A862" s="72"/>
      <c r="B862" s="72"/>
      <c r="C862" s="72"/>
      <c r="D862" s="72"/>
      <c r="E862" s="72"/>
      <c r="F862" s="72"/>
      <c r="G862" s="72"/>
      <c r="H862" s="194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spans="1:26" ht="15.75" customHeight="1">
      <c r="A863" s="72"/>
      <c r="B863" s="72"/>
      <c r="C863" s="72"/>
      <c r="D863" s="72"/>
      <c r="E863" s="72"/>
      <c r="F863" s="72"/>
      <c r="G863" s="72"/>
      <c r="H863" s="194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spans="1:26" ht="15.75" customHeight="1">
      <c r="A864" s="72"/>
      <c r="B864" s="72"/>
      <c r="C864" s="72"/>
      <c r="D864" s="72"/>
      <c r="E864" s="72"/>
      <c r="F864" s="72"/>
      <c r="G864" s="72"/>
      <c r="H864" s="194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spans="1:26" ht="15.75" customHeight="1">
      <c r="A865" s="72"/>
      <c r="B865" s="72"/>
      <c r="C865" s="72"/>
      <c r="D865" s="72"/>
      <c r="E865" s="72"/>
      <c r="F865" s="72"/>
      <c r="G865" s="72"/>
      <c r="H865" s="194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spans="1:26" ht="15.75" customHeight="1">
      <c r="A866" s="72"/>
      <c r="B866" s="72"/>
      <c r="C866" s="72"/>
      <c r="D866" s="72"/>
      <c r="E866" s="72"/>
      <c r="F866" s="72"/>
      <c r="G866" s="72"/>
      <c r="H866" s="194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spans="1:26" ht="15.75" customHeight="1">
      <c r="A867" s="72"/>
      <c r="B867" s="72"/>
      <c r="C867" s="72"/>
      <c r="D867" s="72"/>
      <c r="E867" s="72"/>
      <c r="F867" s="72"/>
      <c r="G867" s="72"/>
      <c r="H867" s="194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spans="1:26" ht="15.75" customHeight="1">
      <c r="A868" s="72"/>
      <c r="B868" s="72"/>
      <c r="C868" s="72"/>
      <c r="D868" s="72"/>
      <c r="E868" s="72"/>
      <c r="F868" s="72"/>
      <c r="G868" s="72"/>
      <c r="H868" s="194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spans="1:26" ht="15.75" customHeight="1">
      <c r="A869" s="72"/>
      <c r="B869" s="72"/>
      <c r="C869" s="72"/>
      <c r="D869" s="72"/>
      <c r="E869" s="72"/>
      <c r="F869" s="72"/>
      <c r="G869" s="72"/>
      <c r="H869" s="194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spans="1:26" ht="15.75" customHeight="1">
      <c r="A870" s="72"/>
      <c r="B870" s="72"/>
      <c r="C870" s="72"/>
      <c r="D870" s="72"/>
      <c r="E870" s="72"/>
      <c r="F870" s="72"/>
      <c r="G870" s="72"/>
      <c r="H870" s="194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spans="1:26" ht="15.75" customHeight="1">
      <c r="A871" s="72"/>
      <c r="B871" s="72"/>
      <c r="C871" s="72"/>
      <c r="D871" s="72"/>
      <c r="E871" s="72"/>
      <c r="F871" s="72"/>
      <c r="G871" s="72"/>
      <c r="H871" s="194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spans="1:26" ht="15.75" customHeight="1">
      <c r="A872" s="72"/>
      <c r="B872" s="72"/>
      <c r="C872" s="72"/>
      <c r="D872" s="72"/>
      <c r="E872" s="72"/>
      <c r="F872" s="72"/>
      <c r="G872" s="72"/>
      <c r="H872" s="194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spans="1:26" ht="15.75" customHeight="1">
      <c r="A873" s="72"/>
      <c r="B873" s="72"/>
      <c r="C873" s="72"/>
      <c r="D873" s="72"/>
      <c r="E873" s="72"/>
      <c r="F873" s="72"/>
      <c r="G873" s="72"/>
      <c r="H873" s="194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spans="1:26" ht="15.75" customHeight="1">
      <c r="A874" s="72"/>
      <c r="B874" s="72"/>
      <c r="C874" s="72"/>
      <c r="D874" s="72"/>
      <c r="E874" s="72"/>
      <c r="F874" s="72"/>
      <c r="G874" s="72"/>
      <c r="H874" s="194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spans="1:26" ht="15.75" customHeight="1">
      <c r="A875" s="72"/>
      <c r="B875" s="72"/>
      <c r="C875" s="72"/>
      <c r="D875" s="72"/>
      <c r="E875" s="72"/>
      <c r="F875" s="72"/>
      <c r="G875" s="72"/>
      <c r="H875" s="194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spans="1:26" ht="15.75" customHeight="1">
      <c r="A876" s="72"/>
      <c r="B876" s="72"/>
      <c r="C876" s="72"/>
      <c r="D876" s="72"/>
      <c r="E876" s="72"/>
      <c r="F876" s="72"/>
      <c r="G876" s="72"/>
      <c r="H876" s="194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spans="1:26" ht="15.75" customHeight="1">
      <c r="A877" s="72"/>
      <c r="B877" s="72"/>
      <c r="C877" s="72"/>
      <c r="D877" s="72"/>
      <c r="E877" s="72"/>
      <c r="F877" s="72"/>
      <c r="G877" s="72"/>
      <c r="H877" s="194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spans="1:26" ht="15.75" customHeight="1">
      <c r="A878" s="72"/>
      <c r="B878" s="72"/>
      <c r="C878" s="72"/>
      <c r="D878" s="72"/>
      <c r="E878" s="72"/>
      <c r="F878" s="72"/>
      <c r="G878" s="72"/>
      <c r="H878" s="194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spans="1:26" ht="15.75" customHeight="1">
      <c r="A879" s="72"/>
      <c r="B879" s="72"/>
      <c r="C879" s="72"/>
      <c r="D879" s="72"/>
      <c r="E879" s="72"/>
      <c r="F879" s="72"/>
      <c r="G879" s="72"/>
      <c r="H879" s="194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spans="1:26" ht="15.75" customHeight="1">
      <c r="A880" s="72"/>
      <c r="B880" s="72"/>
      <c r="C880" s="72"/>
      <c r="D880" s="72"/>
      <c r="E880" s="72"/>
      <c r="F880" s="72"/>
      <c r="G880" s="72"/>
      <c r="H880" s="194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spans="1:26" ht="15.75" customHeight="1">
      <c r="A881" s="72"/>
      <c r="B881" s="72"/>
      <c r="C881" s="72"/>
      <c r="D881" s="72"/>
      <c r="E881" s="72"/>
      <c r="F881" s="72"/>
      <c r="G881" s="72"/>
      <c r="H881" s="194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spans="1:26" ht="15.75" customHeight="1">
      <c r="A882" s="72"/>
      <c r="B882" s="72"/>
      <c r="C882" s="72"/>
      <c r="D882" s="72"/>
      <c r="E882" s="72"/>
      <c r="F882" s="72"/>
      <c r="G882" s="72"/>
      <c r="H882" s="194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spans="1:26" ht="15.75" customHeight="1">
      <c r="A883" s="72"/>
      <c r="B883" s="72"/>
      <c r="C883" s="72"/>
      <c r="D883" s="72"/>
      <c r="E883" s="72"/>
      <c r="F883" s="72"/>
      <c r="G883" s="72"/>
      <c r="H883" s="194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spans="1:26" ht="15.75" customHeight="1">
      <c r="A884" s="72"/>
      <c r="B884" s="72"/>
      <c r="C884" s="72"/>
      <c r="D884" s="72"/>
      <c r="E884" s="72"/>
      <c r="F884" s="72"/>
      <c r="G884" s="72"/>
      <c r="H884" s="194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spans="1:26" ht="15.75" customHeight="1">
      <c r="A885" s="72"/>
      <c r="B885" s="72"/>
      <c r="C885" s="72"/>
      <c r="D885" s="72"/>
      <c r="E885" s="72"/>
      <c r="F885" s="72"/>
      <c r="G885" s="72"/>
      <c r="H885" s="194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spans="1:26" ht="15.75" customHeight="1">
      <c r="A886" s="72"/>
      <c r="B886" s="72"/>
      <c r="C886" s="72"/>
      <c r="D886" s="72"/>
      <c r="E886" s="72"/>
      <c r="F886" s="72"/>
      <c r="G886" s="72"/>
      <c r="H886" s="194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spans="1:26" ht="15.75" customHeight="1">
      <c r="A887" s="72"/>
      <c r="B887" s="72"/>
      <c r="C887" s="72"/>
      <c r="D887" s="72"/>
      <c r="E887" s="72"/>
      <c r="F887" s="72"/>
      <c r="G887" s="72"/>
      <c r="H887" s="194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spans="1:26" ht="15.75" customHeight="1">
      <c r="A888" s="72"/>
      <c r="B888" s="72"/>
      <c r="C888" s="72"/>
      <c r="D888" s="72"/>
      <c r="E888" s="72"/>
      <c r="F888" s="72"/>
      <c r="G888" s="72"/>
      <c r="H888" s="194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spans="1:26" ht="15.75" customHeight="1">
      <c r="A889" s="72"/>
      <c r="B889" s="72"/>
      <c r="C889" s="72"/>
      <c r="D889" s="72"/>
      <c r="E889" s="72"/>
      <c r="F889" s="72"/>
      <c r="G889" s="72"/>
      <c r="H889" s="194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spans="1:26" ht="15.75" customHeight="1">
      <c r="A890" s="72"/>
      <c r="B890" s="72"/>
      <c r="C890" s="72"/>
      <c r="D890" s="72"/>
      <c r="E890" s="72"/>
      <c r="F890" s="72"/>
      <c r="G890" s="72"/>
      <c r="H890" s="194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spans="1:26" ht="15.75" customHeight="1">
      <c r="A891" s="72"/>
      <c r="B891" s="72"/>
      <c r="C891" s="72"/>
      <c r="D891" s="72"/>
      <c r="E891" s="72"/>
      <c r="F891" s="72"/>
      <c r="G891" s="72"/>
      <c r="H891" s="194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spans="1:26" ht="15.75" customHeight="1">
      <c r="A892" s="72"/>
      <c r="B892" s="72"/>
      <c r="C892" s="72"/>
      <c r="D892" s="72"/>
      <c r="E892" s="72"/>
      <c r="F892" s="72"/>
      <c r="G892" s="72"/>
      <c r="H892" s="194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spans="1:26" ht="15.75" customHeight="1">
      <c r="A893" s="72"/>
      <c r="B893" s="72"/>
      <c r="C893" s="72"/>
      <c r="D893" s="72"/>
      <c r="E893" s="72"/>
      <c r="F893" s="72"/>
      <c r="G893" s="72"/>
      <c r="H893" s="194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spans="1:26" ht="15.75" customHeight="1">
      <c r="A894" s="72"/>
      <c r="B894" s="72"/>
      <c r="C894" s="72"/>
      <c r="D894" s="72"/>
      <c r="E894" s="72"/>
      <c r="F894" s="72"/>
      <c r="G894" s="72"/>
      <c r="H894" s="194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spans="1:26" ht="15.75" customHeight="1">
      <c r="A895" s="72"/>
      <c r="B895" s="72"/>
      <c r="C895" s="72"/>
      <c r="D895" s="72"/>
      <c r="E895" s="72"/>
      <c r="F895" s="72"/>
      <c r="G895" s="72"/>
      <c r="H895" s="194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spans="1:26" ht="15.75" customHeight="1">
      <c r="A896" s="72"/>
      <c r="B896" s="72"/>
      <c r="C896" s="72"/>
      <c r="D896" s="72"/>
      <c r="E896" s="72"/>
      <c r="F896" s="72"/>
      <c r="G896" s="72"/>
      <c r="H896" s="194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spans="1:26" ht="15.75" customHeight="1">
      <c r="A897" s="72"/>
      <c r="B897" s="72"/>
      <c r="C897" s="72"/>
      <c r="D897" s="72"/>
      <c r="E897" s="72"/>
      <c r="F897" s="72"/>
      <c r="G897" s="72"/>
      <c r="H897" s="194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spans="1:26" ht="15.75" customHeight="1">
      <c r="A898" s="72"/>
      <c r="B898" s="72"/>
      <c r="C898" s="72"/>
      <c r="D898" s="72"/>
      <c r="E898" s="72"/>
      <c r="F898" s="72"/>
      <c r="G898" s="72"/>
      <c r="H898" s="194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spans="1:26" ht="15.75" customHeight="1">
      <c r="A899" s="72"/>
      <c r="B899" s="72"/>
      <c r="C899" s="72"/>
      <c r="D899" s="72"/>
      <c r="E899" s="72"/>
      <c r="F899" s="72"/>
      <c r="G899" s="72"/>
      <c r="H899" s="194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spans="1:26" ht="15.75" customHeight="1">
      <c r="A900" s="72"/>
      <c r="B900" s="72"/>
      <c r="C900" s="72"/>
      <c r="D900" s="72"/>
      <c r="E900" s="72"/>
      <c r="F900" s="72"/>
      <c r="G900" s="72"/>
      <c r="H900" s="194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spans="1:26" ht="15.75" customHeight="1">
      <c r="A901" s="72"/>
      <c r="B901" s="72"/>
      <c r="C901" s="72"/>
      <c r="D901" s="72"/>
      <c r="E901" s="72"/>
      <c r="F901" s="72"/>
      <c r="G901" s="72"/>
      <c r="H901" s="194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spans="1:26" ht="15.75" customHeight="1">
      <c r="A902" s="72"/>
      <c r="B902" s="72"/>
      <c r="C902" s="72"/>
      <c r="D902" s="72"/>
      <c r="E902" s="72"/>
      <c r="F902" s="72"/>
      <c r="G902" s="72"/>
      <c r="H902" s="194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spans="1:26" ht="15.75" customHeight="1">
      <c r="A903" s="72"/>
      <c r="B903" s="72"/>
      <c r="C903" s="72"/>
      <c r="D903" s="72"/>
      <c r="E903" s="72"/>
      <c r="F903" s="72"/>
      <c r="G903" s="72"/>
      <c r="H903" s="194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spans="1:26" ht="15.75" customHeight="1">
      <c r="A904" s="72"/>
      <c r="B904" s="72"/>
      <c r="C904" s="72"/>
      <c r="D904" s="72"/>
      <c r="E904" s="72"/>
      <c r="F904" s="72"/>
      <c r="G904" s="72"/>
      <c r="H904" s="194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spans="1:26" ht="15.75" customHeight="1">
      <c r="A905" s="72"/>
      <c r="B905" s="72"/>
      <c r="C905" s="72"/>
      <c r="D905" s="72"/>
      <c r="E905" s="72"/>
      <c r="F905" s="72"/>
      <c r="G905" s="72"/>
      <c r="H905" s="194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spans="1:26" ht="15.75" customHeight="1">
      <c r="A906" s="72"/>
      <c r="B906" s="72"/>
      <c r="C906" s="72"/>
      <c r="D906" s="72"/>
      <c r="E906" s="72"/>
      <c r="F906" s="72"/>
      <c r="G906" s="72"/>
      <c r="H906" s="194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spans="1:26" ht="15.75" customHeight="1">
      <c r="A907" s="72"/>
      <c r="B907" s="72"/>
      <c r="C907" s="72"/>
      <c r="D907" s="72"/>
      <c r="E907" s="72"/>
      <c r="F907" s="72"/>
      <c r="G907" s="72"/>
      <c r="H907" s="194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spans="1:26" ht="15.75" customHeight="1">
      <c r="A908" s="72"/>
      <c r="B908" s="72"/>
      <c r="C908" s="72"/>
      <c r="D908" s="72"/>
      <c r="E908" s="72"/>
      <c r="F908" s="72"/>
      <c r="G908" s="72"/>
      <c r="H908" s="194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spans="1:26" ht="15.75" customHeight="1">
      <c r="A909" s="72"/>
      <c r="B909" s="72"/>
      <c r="C909" s="72"/>
      <c r="D909" s="72"/>
      <c r="E909" s="72"/>
      <c r="F909" s="72"/>
      <c r="G909" s="72"/>
      <c r="H909" s="194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spans="1:26" ht="15.75" customHeight="1">
      <c r="A910" s="72"/>
      <c r="B910" s="72"/>
      <c r="C910" s="72"/>
      <c r="D910" s="72"/>
      <c r="E910" s="72"/>
      <c r="F910" s="72"/>
      <c r="G910" s="72"/>
      <c r="H910" s="194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spans="1:26" ht="15.75" customHeight="1">
      <c r="A911" s="72"/>
      <c r="B911" s="72"/>
      <c r="C911" s="72"/>
      <c r="D911" s="72"/>
      <c r="E911" s="72"/>
      <c r="F911" s="72"/>
      <c r="G911" s="72"/>
      <c r="H911" s="194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spans="1:26" ht="15.75" customHeight="1">
      <c r="A912" s="72"/>
      <c r="B912" s="72"/>
      <c r="C912" s="72"/>
      <c r="D912" s="72"/>
      <c r="E912" s="72"/>
      <c r="F912" s="72"/>
      <c r="G912" s="72"/>
      <c r="H912" s="194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spans="1:26" ht="15.75" customHeight="1">
      <c r="A913" s="72"/>
      <c r="B913" s="72"/>
      <c r="C913" s="72"/>
      <c r="D913" s="72"/>
      <c r="E913" s="72"/>
      <c r="F913" s="72"/>
      <c r="G913" s="72"/>
      <c r="H913" s="194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spans="1:26" ht="15.75" customHeight="1">
      <c r="A914" s="72"/>
      <c r="B914" s="72"/>
      <c r="C914" s="72"/>
      <c r="D914" s="72"/>
      <c r="E914" s="72"/>
      <c r="F914" s="72"/>
      <c r="G914" s="72"/>
      <c r="H914" s="194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spans="1:26" ht="15.75" customHeight="1">
      <c r="A915" s="72"/>
      <c r="B915" s="72"/>
      <c r="C915" s="72"/>
      <c r="D915" s="72"/>
      <c r="E915" s="72"/>
      <c r="F915" s="72"/>
      <c r="G915" s="72"/>
      <c r="H915" s="194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spans="1:26" ht="15.75" customHeight="1">
      <c r="A916" s="72"/>
      <c r="B916" s="72"/>
      <c r="C916" s="72"/>
      <c r="D916" s="72"/>
      <c r="E916" s="72"/>
      <c r="F916" s="72"/>
      <c r="G916" s="72"/>
      <c r="H916" s="194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spans="1:26" ht="15.75" customHeight="1">
      <c r="A917" s="72"/>
      <c r="B917" s="72"/>
      <c r="C917" s="72"/>
      <c r="D917" s="72"/>
      <c r="E917" s="72"/>
      <c r="F917" s="72"/>
      <c r="G917" s="72"/>
      <c r="H917" s="194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spans="1:26" ht="15.75" customHeight="1">
      <c r="A918" s="72"/>
      <c r="B918" s="72"/>
      <c r="C918" s="72"/>
      <c r="D918" s="72"/>
      <c r="E918" s="72"/>
      <c r="F918" s="72"/>
      <c r="G918" s="72"/>
      <c r="H918" s="194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spans="1:26" ht="15.75" customHeight="1">
      <c r="A919" s="72"/>
      <c r="B919" s="72"/>
      <c r="C919" s="72"/>
      <c r="D919" s="72"/>
      <c r="E919" s="72"/>
      <c r="F919" s="72"/>
      <c r="G919" s="72"/>
      <c r="H919" s="194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spans="1:26" ht="15.75" customHeight="1">
      <c r="A920" s="72"/>
      <c r="B920" s="72"/>
      <c r="C920" s="72"/>
      <c r="D920" s="72"/>
      <c r="E920" s="72"/>
      <c r="F920" s="72"/>
      <c r="G920" s="72"/>
      <c r="H920" s="194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spans="1:26" ht="15.75" customHeight="1">
      <c r="A921" s="72"/>
      <c r="B921" s="72"/>
      <c r="C921" s="72"/>
      <c r="D921" s="72"/>
      <c r="E921" s="72"/>
      <c r="F921" s="72"/>
      <c r="G921" s="72"/>
      <c r="H921" s="194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spans="1:26" ht="15.75" customHeight="1">
      <c r="A922" s="72"/>
      <c r="B922" s="72"/>
      <c r="C922" s="72"/>
      <c r="D922" s="72"/>
      <c r="E922" s="72"/>
      <c r="F922" s="72"/>
      <c r="G922" s="72"/>
      <c r="H922" s="194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spans="1:26" ht="15.75" customHeight="1">
      <c r="A923" s="72"/>
      <c r="B923" s="72"/>
      <c r="C923" s="72"/>
      <c r="D923" s="72"/>
      <c r="E923" s="72"/>
      <c r="F923" s="72"/>
      <c r="G923" s="72"/>
      <c r="H923" s="194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 spans="1:26" ht="15.75" customHeight="1">
      <c r="A924" s="72"/>
      <c r="B924" s="72"/>
      <c r="C924" s="72"/>
      <c r="D924" s="72"/>
      <c r="E924" s="72"/>
      <c r="F924" s="72"/>
      <c r="G924" s="72"/>
      <c r="H924" s="194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 spans="1:26" ht="15.75" customHeight="1">
      <c r="A925" s="72"/>
      <c r="B925" s="72"/>
      <c r="C925" s="72"/>
      <c r="D925" s="72"/>
      <c r="E925" s="72"/>
      <c r="F925" s="72"/>
      <c r="G925" s="72"/>
      <c r="H925" s="194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 spans="1:26" ht="15.75" customHeight="1">
      <c r="A926" s="72"/>
      <c r="B926" s="72"/>
      <c r="C926" s="72"/>
      <c r="D926" s="72"/>
      <c r="E926" s="72"/>
      <c r="F926" s="72"/>
      <c r="G926" s="72"/>
      <c r="H926" s="194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 spans="1:26" ht="15.75" customHeight="1">
      <c r="A927" s="72"/>
      <c r="B927" s="72"/>
      <c r="C927" s="72"/>
      <c r="D927" s="72"/>
      <c r="E927" s="72"/>
      <c r="F927" s="72"/>
      <c r="G927" s="72"/>
      <c r="H927" s="194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 spans="1:26" ht="15.75" customHeight="1">
      <c r="A928" s="72"/>
      <c r="B928" s="72"/>
      <c r="C928" s="72"/>
      <c r="D928" s="72"/>
      <c r="E928" s="72"/>
      <c r="F928" s="72"/>
      <c r="G928" s="72"/>
      <c r="H928" s="194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 spans="1:26" ht="15.75" customHeight="1">
      <c r="A929" s="72"/>
      <c r="B929" s="72"/>
      <c r="C929" s="72"/>
      <c r="D929" s="72"/>
      <c r="E929" s="72"/>
      <c r="F929" s="72"/>
      <c r="G929" s="72"/>
      <c r="H929" s="194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 spans="1:26" ht="15.75" customHeight="1">
      <c r="A930" s="72"/>
      <c r="B930" s="72"/>
      <c r="C930" s="72"/>
      <c r="D930" s="72"/>
      <c r="E930" s="72"/>
      <c r="F930" s="72"/>
      <c r="G930" s="72"/>
      <c r="H930" s="194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 spans="1:26" ht="15.75" customHeight="1">
      <c r="A931" s="72"/>
      <c r="B931" s="72"/>
      <c r="C931" s="72"/>
      <c r="D931" s="72"/>
      <c r="E931" s="72"/>
      <c r="F931" s="72"/>
      <c r="G931" s="72"/>
      <c r="H931" s="194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 spans="1:26" ht="15.75" customHeight="1">
      <c r="A932" s="72"/>
      <c r="B932" s="72"/>
      <c r="C932" s="72"/>
      <c r="D932" s="72"/>
      <c r="E932" s="72"/>
      <c r="F932" s="72"/>
      <c r="G932" s="72"/>
      <c r="H932" s="194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 spans="1:26" ht="15.75" customHeight="1">
      <c r="A933" s="72"/>
      <c r="B933" s="72"/>
      <c r="C933" s="72"/>
      <c r="D933" s="72"/>
      <c r="E933" s="72"/>
      <c r="F933" s="72"/>
      <c r="G933" s="72"/>
      <c r="H933" s="194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 spans="1:26" ht="15.75" customHeight="1">
      <c r="A934" s="72"/>
      <c r="B934" s="72"/>
      <c r="C934" s="72"/>
      <c r="D934" s="72"/>
      <c r="E934" s="72"/>
      <c r="F934" s="72"/>
      <c r="G934" s="72"/>
      <c r="H934" s="194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 spans="1:26" ht="15.75" customHeight="1">
      <c r="A935" s="72"/>
      <c r="B935" s="72"/>
      <c r="C935" s="72"/>
      <c r="D935" s="72"/>
      <c r="E935" s="72"/>
      <c r="F935" s="72"/>
      <c r="G935" s="72"/>
      <c r="H935" s="194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 spans="1:26" ht="15.75" customHeight="1">
      <c r="A936" s="72"/>
      <c r="B936" s="72"/>
      <c r="C936" s="72"/>
      <c r="D936" s="72"/>
      <c r="E936" s="72"/>
      <c r="F936" s="72"/>
      <c r="G936" s="72"/>
      <c r="H936" s="194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 spans="1:26" ht="15.75" customHeight="1">
      <c r="A937" s="72"/>
      <c r="B937" s="72"/>
      <c r="C937" s="72"/>
      <c r="D937" s="72"/>
      <c r="E937" s="72"/>
      <c r="F937" s="72"/>
      <c r="G937" s="72"/>
      <c r="H937" s="194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 spans="1:26" ht="15.75" customHeight="1">
      <c r="A938" s="72"/>
      <c r="B938" s="72"/>
      <c r="C938" s="72"/>
      <c r="D938" s="72"/>
      <c r="E938" s="72"/>
      <c r="F938" s="72"/>
      <c r="G938" s="72"/>
      <c r="H938" s="194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 spans="1:26" ht="15.75" customHeight="1">
      <c r="A939" s="72"/>
      <c r="B939" s="72"/>
      <c r="C939" s="72"/>
      <c r="D939" s="72"/>
      <c r="E939" s="72"/>
      <c r="F939" s="72"/>
      <c r="G939" s="72"/>
      <c r="H939" s="194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 spans="1:26" ht="15.75" customHeight="1">
      <c r="A940" s="72"/>
      <c r="B940" s="72"/>
      <c r="C940" s="72"/>
      <c r="D940" s="72"/>
      <c r="E940" s="72"/>
      <c r="F940" s="72"/>
      <c r="G940" s="72"/>
      <c r="H940" s="194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 spans="1:26" ht="15.75" customHeight="1">
      <c r="A941" s="72"/>
      <c r="B941" s="72"/>
      <c r="C941" s="72"/>
      <c r="D941" s="72"/>
      <c r="E941" s="72"/>
      <c r="F941" s="72"/>
      <c r="G941" s="72"/>
      <c r="H941" s="194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 spans="1:26" ht="15.75" customHeight="1">
      <c r="A942" s="72"/>
      <c r="B942" s="72"/>
      <c r="C942" s="72"/>
      <c r="D942" s="72"/>
      <c r="E942" s="72"/>
      <c r="F942" s="72"/>
      <c r="G942" s="72"/>
      <c r="H942" s="194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 spans="1:26" ht="15.75" customHeight="1">
      <c r="A943" s="72"/>
      <c r="B943" s="72"/>
      <c r="C943" s="72"/>
      <c r="D943" s="72"/>
      <c r="E943" s="72"/>
      <c r="F943" s="72"/>
      <c r="G943" s="72"/>
      <c r="H943" s="194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 spans="1:26" ht="15.75" customHeight="1">
      <c r="A944" s="72"/>
      <c r="B944" s="72"/>
      <c r="C944" s="72"/>
      <c r="D944" s="72"/>
      <c r="E944" s="72"/>
      <c r="F944" s="72"/>
      <c r="G944" s="72"/>
      <c r="H944" s="194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 spans="1:26" ht="15.75" customHeight="1">
      <c r="A945" s="72"/>
      <c r="B945" s="72"/>
      <c r="C945" s="72"/>
      <c r="D945" s="72"/>
      <c r="E945" s="72"/>
      <c r="F945" s="72"/>
      <c r="G945" s="72"/>
      <c r="H945" s="194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 spans="1:26" ht="15.75" customHeight="1">
      <c r="A946" s="72"/>
      <c r="B946" s="72"/>
      <c r="C946" s="72"/>
      <c r="D946" s="72"/>
      <c r="E946" s="72"/>
      <c r="F946" s="72"/>
      <c r="G946" s="72"/>
      <c r="H946" s="194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 spans="1:26" ht="15.75" customHeight="1">
      <c r="A947" s="72"/>
      <c r="B947" s="72"/>
      <c r="C947" s="72"/>
      <c r="D947" s="72"/>
      <c r="E947" s="72"/>
      <c r="F947" s="72"/>
      <c r="G947" s="72"/>
      <c r="H947" s="194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 spans="1:26" ht="15.75" customHeight="1">
      <c r="A948" s="72"/>
      <c r="B948" s="72"/>
      <c r="C948" s="72"/>
      <c r="D948" s="72"/>
      <c r="E948" s="72"/>
      <c r="F948" s="72"/>
      <c r="G948" s="72"/>
      <c r="H948" s="194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 spans="1:26" ht="15.75" customHeight="1">
      <c r="A949" s="72"/>
      <c r="B949" s="72"/>
      <c r="C949" s="72"/>
      <c r="D949" s="72"/>
      <c r="E949" s="72"/>
      <c r="F949" s="72"/>
      <c r="G949" s="72"/>
      <c r="H949" s="194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 spans="1:26" ht="15.75" customHeight="1">
      <c r="A950" s="72"/>
      <c r="B950" s="72"/>
      <c r="C950" s="72"/>
      <c r="D950" s="72"/>
      <c r="E950" s="72"/>
      <c r="F950" s="72"/>
      <c r="G950" s="72"/>
      <c r="H950" s="194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 spans="1:26" ht="15.75" customHeight="1">
      <c r="A951" s="72"/>
      <c r="B951" s="72"/>
      <c r="C951" s="72"/>
      <c r="D951" s="72"/>
      <c r="E951" s="72"/>
      <c r="F951" s="72"/>
      <c r="G951" s="72"/>
      <c r="H951" s="194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 spans="1:26" ht="15.75" customHeight="1">
      <c r="A952" s="72"/>
      <c r="B952" s="72"/>
      <c r="C952" s="72"/>
      <c r="D952" s="72"/>
      <c r="E952" s="72"/>
      <c r="F952" s="72"/>
      <c r="G952" s="72"/>
      <c r="H952" s="194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 spans="1:26" ht="15.75" customHeight="1">
      <c r="A953" s="72"/>
      <c r="B953" s="72"/>
      <c r="C953" s="72"/>
      <c r="D953" s="72"/>
      <c r="E953" s="72"/>
      <c r="F953" s="72"/>
      <c r="G953" s="72"/>
      <c r="H953" s="194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 spans="1:26" ht="15.75" customHeight="1">
      <c r="A954" s="72"/>
      <c r="B954" s="72"/>
      <c r="C954" s="72"/>
      <c r="D954" s="72"/>
      <c r="E954" s="72"/>
      <c r="F954" s="72"/>
      <c r="G954" s="72"/>
      <c r="H954" s="194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 spans="1:26" ht="15.75" customHeight="1">
      <c r="A955" s="72"/>
      <c r="B955" s="72"/>
      <c r="C955" s="72"/>
      <c r="D955" s="72"/>
      <c r="E955" s="72"/>
      <c r="F955" s="72"/>
      <c r="G955" s="72"/>
      <c r="H955" s="194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 spans="1:26" ht="15.75" customHeight="1">
      <c r="A956" s="72"/>
      <c r="B956" s="72"/>
      <c r="C956" s="72"/>
      <c r="D956" s="72"/>
      <c r="E956" s="72"/>
      <c r="F956" s="72"/>
      <c r="G956" s="72"/>
      <c r="H956" s="194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 spans="1:26" ht="15.75" customHeight="1">
      <c r="A957" s="72"/>
      <c r="B957" s="72"/>
      <c r="C957" s="72"/>
      <c r="D957" s="72"/>
      <c r="E957" s="72"/>
      <c r="F957" s="72"/>
      <c r="G957" s="72"/>
      <c r="H957" s="194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 spans="1:26" ht="15.75" customHeight="1">
      <c r="A958" s="72"/>
      <c r="B958" s="72"/>
      <c r="C958" s="72"/>
      <c r="D958" s="72"/>
      <c r="E958" s="72"/>
      <c r="F958" s="72"/>
      <c r="G958" s="72"/>
      <c r="H958" s="194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 spans="1:26" ht="15.75" customHeight="1">
      <c r="A959" s="72"/>
      <c r="B959" s="72"/>
      <c r="C959" s="72"/>
      <c r="D959" s="72"/>
      <c r="E959" s="72"/>
      <c r="F959" s="72"/>
      <c r="G959" s="72"/>
      <c r="H959" s="194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 spans="1:26" ht="15.75" customHeight="1">
      <c r="A960" s="72"/>
      <c r="B960" s="72"/>
      <c r="C960" s="72"/>
      <c r="D960" s="72"/>
      <c r="E960" s="72"/>
      <c r="F960" s="72"/>
      <c r="G960" s="72"/>
      <c r="H960" s="194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 spans="1:26" ht="15.75" customHeight="1">
      <c r="A961" s="72"/>
      <c r="B961" s="72"/>
      <c r="C961" s="72"/>
      <c r="D961" s="72"/>
      <c r="E961" s="72"/>
      <c r="F961" s="72"/>
      <c r="G961" s="72"/>
      <c r="H961" s="194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 spans="1:26" ht="15.75" customHeight="1">
      <c r="A962" s="72"/>
      <c r="B962" s="72"/>
      <c r="C962" s="72"/>
      <c r="D962" s="72"/>
      <c r="E962" s="72"/>
      <c r="F962" s="72"/>
      <c r="G962" s="72"/>
      <c r="H962" s="194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 spans="1:26" ht="15.75" customHeight="1">
      <c r="A963" s="72"/>
      <c r="B963" s="72"/>
      <c r="C963" s="72"/>
      <c r="D963" s="72"/>
      <c r="E963" s="72"/>
      <c r="F963" s="72"/>
      <c r="G963" s="72"/>
      <c r="H963" s="194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 spans="1:26" ht="15.75" customHeight="1">
      <c r="A964" s="72"/>
      <c r="B964" s="72"/>
      <c r="C964" s="72"/>
      <c r="D964" s="72"/>
      <c r="E964" s="72"/>
      <c r="F964" s="72"/>
      <c r="G964" s="72"/>
      <c r="H964" s="194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  <row r="965" spans="1:26" ht="15.75" customHeight="1">
      <c r="A965" s="72"/>
      <c r="B965" s="72"/>
      <c r="C965" s="72"/>
      <c r="D965" s="72"/>
      <c r="E965" s="72"/>
      <c r="F965" s="72"/>
      <c r="G965" s="72"/>
      <c r="H965" s="194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</row>
    <row r="966" spans="1:26" ht="15.75" customHeight="1">
      <c r="A966" s="72"/>
      <c r="B966" s="72"/>
      <c r="C966" s="72"/>
      <c r="D966" s="72"/>
      <c r="E966" s="72"/>
      <c r="F966" s="72"/>
      <c r="G966" s="72"/>
      <c r="H966" s="194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</row>
    <row r="967" spans="1:26" ht="15.75" customHeight="1">
      <c r="A967" s="72"/>
      <c r="B967" s="72"/>
      <c r="C967" s="72"/>
      <c r="D967" s="72"/>
      <c r="E967" s="72"/>
      <c r="F967" s="72"/>
      <c r="G967" s="72"/>
      <c r="H967" s="194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</row>
    <row r="968" spans="1:26" ht="15.75" customHeight="1">
      <c r="A968" s="72"/>
      <c r="B968" s="72"/>
      <c r="C968" s="72"/>
      <c r="D968" s="72"/>
      <c r="E968" s="72"/>
      <c r="F968" s="72"/>
      <c r="G968" s="72"/>
      <c r="H968" s="194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</row>
    <row r="969" spans="1:26" ht="15.75" customHeight="1">
      <c r="A969" s="72"/>
      <c r="B969" s="72"/>
      <c r="C969" s="72"/>
      <c r="D969" s="72"/>
      <c r="E969" s="72"/>
      <c r="F969" s="72"/>
      <c r="G969" s="72"/>
      <c r="H969" s="194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</row>
    <row r="970" spans="1:26" ht="15.75" customHeight="1">
      <c r="A970" s="72"/>
      <c r="B970" s="72"/>
      <c r="C970" s="72"/>
      <c r="D970" s="72"/>
      <c r="E970" s="72"/>
      <c r="F970" s="72"/>
      <c r="G970" s="72"/>
      <c r="H970" s="194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</row>
    <row r="971" spans="1:26" ht="15.75" customHeight="1">
      <c r="A971" s="72"/>
      <c r="B971" s="72"/>
      <c r="C971" s="72"/>
      <c r="D971" s="72"/>
      <c r="E971" s="72"/>
      <c r="F971" s="72"/>
      <c r="G971" s="72"/>
      <c r="H971" s="194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</row>
    <row r="972" spans="1:26" ht="15.75" customHeight="1">
      <c r="A972" s="72"/>
      <c r="B972" s="72"/>
      <c r="C972" s="72"/>
      <c r="D972" s="72"/>
      <c r="E972" s="72"/>
      <c r="F972" s="72"/>
      <c r="G972" s="72"/>
      <c r="H972" s="194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</row>
    <row r="973" spans="1:26" ht="15.75" customHeight="1">
      <c r="A973" s="72"/>
      <c r="B973" s="72"/>
      <c r="C973" s="72"/>
      <c r="D973" s="72"/>
      <c r="E973" s="72"/>
      <c r="F973" s="72"/>
      <c r="G973" s="72"/>
      <c r="H973" s="194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</row>
    <row r="974" spans="1:26" ht="15.75" customHeight="1">
      <c r="A974" s="72"/>
      <c r="B974" s="72"/>
      <c r="C974" s="72"/>
      <c r="D974" s="72"/>
      <c r="E974" s="72"/>
      <c r="F974" s="72"/>
      <c r="G974" s="72"/>
      <c r="H974" s="194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</row>
    <row r="975" spans="1:26" ht="15.75" customHeight="1">
      <c r="A975" s="72"/>
      <c r="B975" s="72"/>
      <c r="C975" s="72"/>
      <c r="D975" s="72"/>
      <c r="E975" s="72"/>
      <c r="F975" s="72"/>
      <c r="G975" s="72"/>
      <c r="H975" s="194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</row>
    <row r="976" spans="1:26" ht="15.75" customHeight="1">
      <c r="A976" s="72"/>
      <c r="B976" s="72"/>
      <c r="C976" s="72"/>
      <c r="D976" s="72"/>
      <c r="E976" s="72"/>
      <c r="F976" s="72"/>
      <c r="G976" s="72"/>
      <c r="H976" s="194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</row>
    <row r="977" spans="1:26" ht="15.75" customHeight="1">
      <c r="A977" s="72"/>
      <c r="B977" s="72"/>
      <c r="C977" s="72"/>
      <c r="D977" s="72"/>
      <c r="E977" s="72"/>
      <c r="F977" s="72"/>
      <c r="G977" s="72"/>
      <c r="H977" s="194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</row>
    <row r="978" spans="1:26" ht="15.75" customHeight="1">
      <c r="A978" s="72"/>
      <c r="B978" s="72"/>
      <c r="C978" s="72"/>
      <c r="D978" s="72"/>
      <c r="E978" s="72"/>
      <c r="F978" s="72"/>
      <c r="G978" s="72"/>
      <c r="H978" s="194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</row>
    <row r="979" spans="1:26" ht="15.75" customHeight="1">
      <c r="A979" s="72"/>
      <c r="B979" s="72"/>
      <c r="C979" s="72"/>
      <c r="D979" s="72"/>
      <c r="E979" s="72"/>
      <c r="F979" s="72"/>
      <c r="G979" s="72"/>
      <c r="H979" s="194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</row>
    <row r="980" spans="1:26" ht="15.75" customHeight="1">
      <c r="A980" s="72"/>
      <c r="B980" s="72"/>
      <c r="C980" s="72"/>
      <c r="D980" s="72"/>
      <c r="E980" s="72"/>
      <c r="F980" s="72"/>
      <c r="G980" s="72"/>
      <c r="H980" s="194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</row>
    <row r="981" spans="1:26" ht="15.75" customHeight="1">
      <c r="A981" s="72"/>
      <c r="B981" s="72"/>
      <c r="C981" s="72"/>
      <c r="D981" s="72"/>
      <c r="E981" s="72"/>
      <c r="F981" s="72"/>
      <c r="G981" s="72"/>
      <c r="H981" s="194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</row>
    <row r="982" spans="1:26" ht="15.75" customHeight="1">
      <c r="A982" s="72"/>
      <c r="B982" s="72"/>
      <c r="C982" s="72"/>
      <c r="D982" s="72"/>
      <c r="E982" s="72"/>
      <c r="F982" s="72"/>
      <c r="G982" s="72"/>
      <c r="H982" s="194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</row>
    <row r="983" spans="1:26" ht="15.75" customHeight="1">
      <c r="A983" s="72"/>
      <c r="B983" s="72"/>
      <c r="C983" s="72"/>
      <c r="D983" s="72"/>
      <c r="E983" s="72"/>
      <c r="F983" s="72"/>
      <c r="G983" s="72"/>
      <c r="H983" s="194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</row>
    <row r="984" spans="1:26" ht="15.75" customHeight="1">
      <c r="A984" s="72"/>
      <c r="B984" s="72"/>
      <c r="C984" s="72"/>
      <c r="D984" s="72"/>
      <c r="E984" s="72"/>
      <c r="F984" s="72"/>
      <c r="G984" s="72"/>
      <c r="H984" s="194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</row>
    <row r="985" spans="1:26" ht="15.75" customHeight="1">
      <c r="A985" s="72"/>
      <c r="B985" s="72"/>
      <c r="C985" s="72"/>
      <c r="D985" s="72"/>
      <c r="E985" s="72"/>
      <c r="F985" s="72"/>
      <c r="G985" s="72"/>
      <c r="H985" s="194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</row>
    <row r="986" spans="1:26" ht="15.75" customHeight="1">
      <c r="A986" s="72"/>
      <c r="B986" s="72"/>
      <c r="C986" s="72"/>
      <c r="D986" s="72"/>
      <c r="E986" s="72"/>
      <c r="F986" s="72"/>
      <c r="G986" s="72"/>
      <c r="H986" s="194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</row>
    <row r="987" spans="1:26" ht="15.75" customHeight="1">
      <c r="A987" s="72"/>
      <c r="B987" s="72"/>
      <c r="C987" s="72"/>
      <c r="D987" s="72"/>
      <c r="E987" s="72"/>
      <c r="F987" s="72"/>
      <c r="G987" s="72"/>
      <c r="H987" s="194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</row>
    <row r="988" spans="1:26" ht="15.75" customHeight="1">
      <c r="A988" s="72"/>
      <c r="B988" s="72"/>
      <c r="C988" s="72"/>
      <c r="D988" s="72"/>
      <c r="E988" s="72"/>
      <c r="F988" s="72"/>
      <c r="G988" s="72"/>
      <c r="H988" s="194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</row>
    <row r="989" spans="1:26" ht="15.75" customHeight="1">
      <c r="A989" s="72"/>
      <c r="B989" s="72"/>
      <c r="C989" s="72"/>
      <c r="D989" s="72"/>
      <c r="E989" s="72"/>
      <c r="F989" s="72"/>
      <c r="G989" s="72"/>
      <c r="H989" s="194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</row>
    <row r="990" spans="1:26" ht="15.75" customHeight="1">
      <c r="A990" s="72"/>
      <c r="B990" s="72"/>
      <c r="C990" s="72"/>
      <c r="D990" s="72"/>
      <c r="E990" s="72"/>
      <c r="F990" s="72"/>
      <c r="G990" s="72"/>
      <c r="H990" s="194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</row>
    <row r="991" spans="1:26" ht="15.75" customHeight="1">
      <c r="A991" s="72"/>
      <c r="B991" s="72"/>
      <c r="C991" s="72"/>
      <c r="D991" s="72"/>
      <c r="E991" s="72"/>
      <c r="F991" s="72"/>
      <c r="G991" s="72"/>
      <c r="H991" s="194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</row>
    <row r="992" spans="1:26" ht="15.75" customHeight="1">
      <c r="A992" s="72"/>
      <c r="B992" s="72"/>
      <c r="C992" s="72"/>
      <c r="D992" s="72"/>
      <c r="E992" s="72"/>
      <c r="F992" s="72"/>
      <c r="G992" s="72"/>
      <c r="H992" s="194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</row>
    <row r="993" spans="1:26" ht="15.75" customHeight="1">
      <c r="A993" s="72"/>
      <c r="B993" s="72"/>
      <c r="C993" s="72"/>
      <c r="D993" s="72"/>
      <c r="E993" s="72"/>
      <c r="F993" s="72"/>
      <c r="G993" s="72"/>
      <c r="H993" s="194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</row>
    <row r="994" spans="1:26" ht="15.75" customHeight="1">
      <c r="A994" s="72"/>
      <c r="B994" s="72"/>
      <c r="C994" s="72"/>
      <c r="D994" s="72"/>
      <c r="E994" s="72"/>
      <c r="F994" s="72"/>
      <c r="G994" s="72"/>
      <c r="H994" s="194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</row>
    <row r="995" spans="1:26" ht="15.75" customHeight="1">
      <c r="A995" s="72"/>
      <c r="B995" s="72"/>
      <c r="C995" s="72"/>
      <c r="D995" s="72"/>
      <c r="E995" s="72"/>
      <c r="F995" s="72"/>
      <c r="G995" s="72"/>
      <c r="H995" s="194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</row>
    <row r="996" spans="1:26" ht="15.75" customHeight="1">
      <c r="A996" s="72"/>
      <c r="B996" s="72"/>
      <c r="C996" s="72"/>
      <c r="D996" s="72"/>
      <c r="E996" s="72"/>
      <c r="F996" s="72"/>
      <c r="G996" s="72"/>
      <c r="H996" s="194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</row>
    <row r="997" spans="1:26" ht="15.75" customHeight="1">
      <c r="A997" s="72"/>
      <c r="B997" s="72"/>
      <c r="C997" s="72"/>
      <c r="D997" s="72"/>
      <c r="E997" s="72"/>
      <c r="F997" s="72"/>
      <c r="G997" s="72"/>
      <c r="H997" s="194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</row>
    <row r="998" spans="1:26" ht="15.75" customHeight="1">
      <c r="A998" s="72"/>
      <c r="B998" s="72"/>
      <c r="C998" s="72"/>
      <c r="D998" s="72"/>
      <c r="E998" s="72"/>
      <c r="F998" s="72"/>
      <c r="G998" s="72"/>
      <c r="H998" s="194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</row>
    <row r="999" spans="1:26" ht="15.75" customHeight="1">
      <c r="A999" s="72"/>
      <c r="B999" s="72"/>
      <c r="C999" s="72"/>
      <c r="D999" s="72"/>
      <c r="E999" s="72"/>
      <c r="F999" s="72"/>
      <c r="G999" s="72"/>
      <c r="H999" s="194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</row>
    <row r="1000" spans="1:26" ht="15.75" customHeight="1">
      <c r="A1000" s="72"/>
      <c r="B1000" s="72"/>
      <c r="C1000" s="72"/>
      <c r="D1000" s="72"/>
      <c r="E1000" s="72"/>
      <c r="F1000" s="72"/>
      <c r="G1000" s="72"/>
      <c r="H1000" s="194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</row>
  </sheetData>
  <conditionalFormatting sqref="A2:D2">
    <cfRule type="expression" dxfId="3" priority="1">
      <formula>NOT($A2="")</formula>
    </cfRule>
  </conditionalFormatting>
  <conditionalFormatting sqref="A3:D252">
    <cfRule type="expression" dxfId="2" priority="2">
      <formula>NOT($A3="")</formula>
    </cfRule>
  </conditionalFormatting>
  <pageMargins left="0.7" right="0.7" top="0.75" bottom="0.75" header="0" footer="0"/>
  <pageSetup orientation="portrait"/>
  <headerFooter>
    <oddHeader>&amp;LOpen Poles Results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4B083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6.25" customWidth="1"/>
    <col min="3" max="3" width="24.5" customWidth="1"/>
    <col min="4" max="4" width="8" customWidth="1"/>
    <col min="5" max="5" width="6.25" hidden="1" customWidth="1"/>
    <col min="6" max="6" width="3.25" hidden="1" customWidth="1"/>
    <col min="7" max="7" width="4.25" customWidth="1"/>
    <col min="8" max="8" width="4.625" customWidth="1"/>
    <col min="9" max="9" width="6.25" hidden="1" customWidth="1"/>
    <col min="10" max="10" width="3.25" hidden="1" customWidth="1"/>
    <col min="11" max="11" width="6.5" customWidth="1"/>
    <col min="12" max="12" width="3.875" hidden="1" customWidth="1"/>
  </cols>
  <sheetData>
    <row r="1" spans="1:26" ht="21" customHeight="1">
      <c r="A1" s="89" t="s">
        <v>113</v>
      </c>
      <c r="B1" s="89" t="s">
        <v>41</v>
      </c>
      <c r="C1" s="89" t="s">
        <v>42</v>
      </c>
      <c r="D1" s="352" t="s">
        <v>131</v>
      </c>
      <c r="E1" s="192"/>
      <c r="F1" s="193" t="s">
        <v>133</v>
      </c>
      <c r="G1" s="88"/>
      <c r="H1" s="353"/>
      <c r="I1" s="72"/>
      <c r="J1" s="72"/>
      <c r="K1" s="291" t="s">
        <v>175</v>
      </c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15.75" customHeight="1">
      <c r="A2" s="80">
        <f t="array" ref="A2">IFERROR(IF(D2="","",INDEX(Poles!$A:$I,MATCH('Youth Poles'!$E2,Poles!$I:$I,0),1)),"")</f>
        <v>5</v>
      </c>
      <c r="B2" s="196" t="str">
        <f t="array" ref="B2">IFERROR(IF(D2="","",INDEX(Poles!$A:$I,MATCH('Youth Poles'!$E2,Poles!$I:$I,0),2)),"")</f>
        <v>sadie deruyter (Y)</v>
      </c>
      <c r="C2" s="196" t="str">
        <f t="array" ref="C2">IFERROR(IF(D2="","",INDEX(Poles!$A:$I,MATCH('Youth Poles'!E2,Poles!$I:$I,0),3)),"")</f>
        <v>dutch</v>
      </c>
      <c r="D2" s="82">
        <f>IFERROR(IF(AND(SMALL(Poles!I:I,L2)&gt;1000,SMALL(Poles!I:I,L2)&lt;3000),"nt",IF(SMALL(Poles!I:I,L2)&gt;3000,"",SMALL(Poles!I:I,L2))),"")</f>
        <v>24.009000050000001</v>
      </c>
      <c r="E2" s="292">
        <f>IF(D2="nt",IFERROR(SMALL(Poles!I:I,L2),""),IF(D2&gt;3000,"",IFERROR(SMALL(Poles!I:I,L2),"")))</f>
        <v>24.009000050000001</v>
      </c>
      <c r="F2" s="199" t="str">
        <f t="shared" ref="F2:F51" si="0">IFERROR(VLOOKUP(D2,$I$3:$J$5,2,TRUE),"")</f>
        <v>1D</v>
      </c>
      <c r="G2" s="200" t="str">
        <f t="shared" ref="G2:G251" si="1">IFERROR(VLOOKUP(D2,$I$3:$J$5,2,FALSE),"")</f>
        <v>1D</v>
      </c>
      <c r="H2" s="354" t="str">
        <f>IFERROR(VLOOKUP(D2,Poles!$S$24:$V$40,4,FALSE),"")</f>
        <v>1st</v>
      </c>
      <c r="I2" s="72"/>
      <c r="J2" s="72"/>
      <c r="K2" s="80"/>
      <c r="L2" s="80">
        <v>1</v>
      </c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 spans="1:26" ht="15.75" customHeight="1">
      <c r="A3" s="80">
        <f t="array" ref="A3">IFERROR(IF(D3="","",INDEX(Poles!$A:$I,MATCH('Youth Poles'!$E3,Poles!$I:$I,0),1)),"")</f>
        <v>1</v>
      </c>
      <c r="B3" s="196" t="str">
        <f t="array" ref="B3">IFERROR(IF(D3="","",INDEX(Poles!$A:$I,MATCH('Youth Poles'!$E3,Poles!$I:$I,0),2)),"")</f>
        <v>tavian moody (Y only)</v>
      </c>
      <c r="C3" s="196" t="str">
        <f t="array" ref="C3">IFERROR(IF(D3="","",INDEX(Poles!$A:$I,MATCH('Youth Poles'!E3,Poles!$I:$I,0),3)),"")</f>
        <v>chester</v>
      </c>
      <c r="D3" s="82">
        <f>IFERROR(IF(AND(SMALL(Poles!I:I,L3)&gt;1000,SMALL(Poles!I:I,L3)&lt;3000),"nt",IF(SMALL(Poles!I:I,L3)&gt;3000,"",SMALL(Poles!I:I,L3))),"")</f>
        <v>26.260000010000002</v>
      </c>
      <c r="E3" s="292">
        <f>IF(D3="nt",IFERROR(SMALL(Poles!I:I,L3),""),IF(D3&gt;3000,"",IFERROR(SMALL(Poles!I:I,L3),"")))</f>
        <v>26.260000010000002</v>
      </c>
      <c r="F3" s="199" t="str">
        <f t="shared" si="0"/>
        <v>2D</v>
      </c>
      <c r="G3" s="200" t="str">
        <f t="shared" si="1"/>
        <v>2D</v>
      </c>
      <c r="H3" s="354" t="str">
        <f>IFERROR(VLOOKUP(D3,Poles!$S$24:$V$40,4,FALSE),"")</f>
        <v>1st</v>
      </c>
      <c r="I3" s="82">
        <f>Poles!S24</f>
        <v>24.009000050000001</v>
      </c>
      <c r="J3" s="80" t="s">
        <v>134</v>
      </c>
      <c r="K3" s="80"/>
      <c r="L3" s="80">
        <v>2</v>
      </c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5.75" customHeight="1">
      <c r="A4" s="80">
        <f t="array" ref="A4">IFERROR(IF(D4="","",INDEX(Poles!$A:$I,MATCH('Youth Poles'!$E4,Poles!$I:$I,0),1)),"")</f>
        <v>8</v>
      </c>
      <c r="B4" s="196" t="str">
        <f t="array" ref="B4">IFERROR(IF(D4="","",INDEX(Poles!$A:$I,MATCH('Youth Poles'!$E4,Poles!$I:$I,0),2)),"")</f>
        <v>macy gubbins (Y only)</v>
      </c>
      <c r="C4" s="196" t="str">
        <f t="array" ref="C4">IFERROR(IF(D4="","",INDEX(Poles!$A:$I,MATCH('Youth Poles'!E4,Poles!$I:$I,0),3)),"")</f>
        <v>dual cha cha</v>
      </c>
      <c r="D4" s="82">
        <f>IFERROR(IF(AND(SMALL(Poles!I:I,L4)&gt;1000,SMALL(Poles!I:I,L4)&lt;3000),"nt",IF(SMALL(Poles!I:I,L4)&gt;3000,"",SMALL(Poles!I:I,L4))),"")</f>
        <v>43.799000079999999</v>
      </c>
      <c r="E4" s="292">
        <f>IF(D4="nt",IFERROR(SMALL(Poles!I:I,L4),""),IF(D4&gt;3000,"",IFERROR(SMALL(Poles!I:I,L4),"")))</f>
        <v>43.799000079999999</v>
      </c>
      <c r="F4" s="199" t="str">
        <f t="shared" si="0"/>
        <v>3D</v>
      </c>
      <c r="G4" s="200" t="str">
        <f t="shared" si="1"/>
        <v>3D</v>
      </c>
      <c r="H4" s="354" t="str">
        <f>IFERROR(VLOOKUP(D4,Poles!$S$24:$V$40,4,FALSE),"")</f>
        <v>1st</v>
      </c>
      <c r="I4" s="82">
        <f>Poles!S30</f>
        <v>26.260000010000002</v>
      </c>
      <c r="J4" s="80" t="s">
        <v>135</v>
      </c>
      <c r="K4" s="80"/>
      <c r="L4" s="80">
        <v>3</v>
      </c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15.75" customHeight="1">
      <c r="A5" s="80">
        <f t="array" ref="A5">IFERROR(IF(D5="","",INDEX(Poles!$A:$I,MATCH('Youth Poles'!$E5,Poles!$I:$I,0),1)),"")</f>
        <v>10</v>
      </c>
      <c r="B5" s="196" t="str">
        <f t="array" ref="B5">IFERROR(IF(D5="","",INDEX(Poles!$A:$I,MATCH('Youth Poles'!$E5,Poles!$I:$I,0),2)),"")</f>
        <v>Autumn Maxfield (Y only)</v>
      </c>
      <c r="C5" s="196" t="str">
        <f t="array" ref="C5">IFERROR(IF(D5="","",INDEX(Poles!$A:$I,MATCH('Youth Poles'!E5,Poles!$I:$I,0),3)),"")</f>
        <v>Casey</v>
      </c>
      <c r="D5" s="82">
        <f>IFERROR(IF(AND(SMALL(Poles!I:I,L5)&gt;1000,SMALL(Poles!I:I,L5)&lt;3000),"nt",IF(SMALL(Poles!I:I,L5)&gt;3000,"",SMALL(Poles!I:I,L5))),"")</f>
        <v>44.587000100000004</v>
      </c>
      <c r="E5" s="292">
        <f>IF(D5="nt",IFERROR(SMALL(Poles!I:I,L5),""),IF(D5&gt;3000,"",IFERROR(SMALL(Poles!I:I,L5),"")))</f>
        <v>44.587000100000004</v>
      </c>
      <c r="F5" s="199" t="str">
        <f t="shared" si="0"/>
        <v>3D</v>
      </c>
      <c r="G5" s="200" t="str">
        <f t="shared" si="1"/>
        <v/>
      </c>
      <c r="H5" s="354" t="str">
        <f>IFERROR(VLOOKUP(D5,Poles!$S$24:$V$40,4,FALSE),"")</f>
        <v/>
      </c>
      <c r="I5" s="82">
        <f>Poles!S36</f>
        <v>43.799000079999999</v>
      </c>
      <c r="J5" s="80" t="s">
        <v>136</v>
      </c>
      <c r="K5" s="80"/>
      <c r="L5" s="80">
        <v>4</v>
      </c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 spans="1:26" ht="15.75" customHeight="1">
      <c r="A6" s="80">
        <f t="array" ref="A6">IFERROR(IF(D6="","",INDEX(Poles!$A:$I,MATCH('Youth Poles'!$E6,Poles!$I:$I,0),1)),"")</f>
        <v>9</v>
      </c>
      <c r="B6" s="196" t="str">
        <f t="array" ref="B6">IFERROR(IF(D6="","",INDEX(Poles!$A:$I,MATCH('Youth Poles'!$E6,Poles!$I:$I,0),2)),"")</f>
        <v>Meritt Rustad (Y only)</v>
      </c>
      <c r="C6" s="196" t="str">
        <f t="array" ref="C6">IFERROR(IF(D6="","",INDEX(Poles!$A:$I,MATCH('Youth Poles'!E6,Poles!$I:$I,0),3)),"")</f>
        <v>Swead</v>
      </c>
      <c r="D6" s="82" t="str">
        <f>IFERROR(IF(AND(SMALL(Poles!I:I,L6)&gt;1000,SMALL(Poles!I:I,L6)&lt;3000),"nt",IF(SMALL(Poles!I:I,L6)&gt;3000,"",SMALL(Poles!I:I,L6))),"")</f>
        <v>nt</v>
      </c>
      <c r="E6" s="292">
        <f>IF(D6="nt",IFERROR(SMALL(Poles!I:I,L6),""),IF(D6&gt;3000,"",IFERROR(SMALL(Poles!I:I,L6),"")))</f>
        <v>1000.00000009</v>
      </c>
      <c r="F6" s="199" t="str">
        <f t="shared" si="0"/>
        <v/>
      </c>
      <c r="G6" s="200" t="str">
        <f t="shared" si="1"/>
        <v/>
      </c>
      <c r="H6" s="354" t="str">
        <f>IFERROR(VLOOKUP(D6,Poles!$S$24:$V$40,4,FALSE),"")</f>
        <v/>
      </c>
      <c r="I6" s="72"/>
      <c r="J6" s="72"/>
      <c r="K6" s="80"/>
      <c r="L6" s="80">
        <v>5</v>
      </c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 spans="1:26" ht="15.75" customHeight="1">
      <c r="A7" s="80">
        <f t="array" ref="A7">IFERROR(IF(D7="","",INDEX(Poles!$A:$I,MATCH('Youth Poles'!$E7,Poles!$I:$I,0),1)),"")</f>
        <v>12</v>
      </c>
      <c r="B7" s="196" t="str">
        <f t="array" ref="B7">IFERROR(IF(D7="","",INDEX(Poles!$A:$I,MATCH('Youth Poles'!$E7,Poles!$I:$I,0),2)),"")</f>
        <v>Kenley Fluit (Y only)</v>
      </c>
      <c r="C7" s="196" t="str">
        <f t="array" ref="C7">IFERROR(IF(D7="","",INDEX(Poles!$A:$I,MATCH('Youth Poles'!E7,Poles!$I:$I,0),3)),"")</f>
        <v>Kodie</v>
      </c>
      <c r="D7" s="82" t="str">
        <f>IFERROR(IF(AND(SMALL(Poles!I:I,L7)&gt;1000,SMALL(Poles!I:I,L7)&lt;3000),"nt",IF(SMALL(Poles!I:I,L7)&gt;3000,"",SMALL(Poles!I:I,L7))),"")</f>
        <v>nt</v>
      </c>
      <c r="E7" s="292">
        <f>IF(D7="nt",IFERROR(SMALL(Poles!I:I,L7),""),IF(D7&gt;3000,"",IFERROR(SMALL(Poles!I:I,L7),"")))</f>
        <v>1000.00000013</v>
      </c>
      <c r="F7" s="199" t="str">
        <f t="shared" si="0"/>
        <v/>
      </c>
      <c r="G7" s="200" t="str">
        <f t="shared" si="1"/>
        <v/>
      </c>
      <c r="H7" s="354" t="str">
        <f>IFERROR(VLOOKUP(D7,Poles!$S$24:$V$40,4,FALSE),"")</f>
        <v/>
      </c>
      <c r="I7" s="72"/>
      <c r="J7" s="72"/>
      <c r="K7" s="80"/>
      <c r="L7" s="80">
        <v>6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 spans="1:26" ht="15.75" customHeight="1">
      <c r="A8" s="80" t="str">
        <f t="array" ref="A8">IFERROR(IF(D8="","",INDEX(Poles!$A:$I,MATCH('Youth Poles'!$E8,Poles!$I:$I,0),1)),"")</f>
        <v/>
      </c>
      <c r="B8" s="196" t="str">
        <f t="array" ref="B8">IFERROR(IF(D8="","",INDEX(Poles!$A:$I,MATCH('Youth Poles'!$E8,Poles!$I:$I,0),2)),"")</f>
        <v/>
      </c>
      <c r="C8" s="196" t="str">
        <f t="array" ref="C8">IFERROR(IF(D8="","",INDEX(Poles!$A:$I,MATCH('Youth Poles'!E8,Poles!$I:$I,0),3)),"")</f>
        <v/>
      </c>
      <c r="D8" s="82" t="str">
        <f>IFERROR(IF(AND(SMALL(Poles!I:I,L8)&gt;1000,SMALL(Poles!I:I,L8)&lt;3000),"nt",IF(SMALL(Poles!I:I,L8)&gt;3000,"",SMALL(Poles!I:I,L8))),"")</f>
        <v/>
      </c>
      <c r="E8" s="292" t="str">
        <f>IF(D8="nt",IFERROR(SMALL(Poles!I:I,L8),""),IF(D8&gt;3000,"",IFERROR(SMALL(Poles!I:I,L8),"")))</f>
        <v/>
      </c>
      <c r="F8" s="199" t="str">
        <f t="shared" si="0"/>
        <v/>
      </c>
      <c r="G8" s="200" t="str">
        <f t="shared" si="1"/>
        <v/>
      </c>
      <c r="H8" s="354" t="str">
        <f>IFERROR(VLOOKUP(D8,Poles!$S$24:$V$40,4,FALSE),"")</f>
        <v/>
      </c>
      <c r="I8" s="72"/>
      <c r="J8" s="72"/>
      <c r="K8" s="80"/>
      <c r="L8" s="80">
        <v>7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 spans="1:26" ht="15.75" customHeight="1">
      <c r="A9" s="80" t="str">
        <f t="array" ref="A9">IFERROR(IF(D9="","",INDEX(Poles!$A:$I,MATCH('Youth Poles'!$E9,Poles!$I:$I,0),1)),"")</f>
        <v/>
      </c>
      <c r="B9" s="196" t="str">
        <f t="array" ref="B9">IFERROR(IF(D9="","",INDEX(Poles!$A:$I,MATCH('Youth Poles'!$E9,Poles!$I:$I,0),2)),"")</f>
        <v/>
      </c>
      <c r="C9" s="196" t="str">
        <f t="array" ref="C9">IFERROR(IF(D9="","",INDEX(Poles!$A:$I,MATCH('Youth Poles'!E9,Poles!$I:$I,0),3)),"")</f>
        <v/>
      </c>
      <c r="D9" s="82" t="str">
        <f>IFERROR(IF(AND(SMALL(Poles!I:I,L9)&gt;1000,SMALL(Poles!I:I,L9)&lt;3000),"nt",IF(SMALL(Poles!I:I,L9)&gt;3000,"",SMALL(Poles!I:I,L9))),"")</f>
        <v/>
      </c>
      <c r="E9" s="292" t="str">
        <f>IF(D9="nt",IFERROR(SMALL(Poles!I:I,L9),""),IF(D9&gt;3000,"",IFERROR(SMALL(Poles!I:I,L9),"")))</f>
        <v/>
      </c>
      <c r="F9" s="199" t="str">
        <f t="shared" si="0"/>
        <v/>
      </c>
      <c r="G9" s="200" t="str">
        <f t="shared" si="1"/>
        <v/>
      </c>
      <c r="H9" s="354" t="str">
        <f>IFERROR(VLOOKUP(D9,Poles!$S$24:$V$40,4,FALSE),"")</f>
        <v/>
      </c>
      <c r="I9" s="72"/>
      <c r="J9" s="72"/>
      <c r="K9" s="80"/>
      <c r="L9" s="80">
        <v>8</v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 spans="1:26" ht="15.75" customHeight="1">
      <c r="A10" s="80" t="str">
        <f t="array" ref="A10">IFERROR(IF(D10="","",INDEX(Poles!$A:$I,MATCH('Youth Poles'!$E10,Poles!$I:$I,0),1)),"")</f>
        <v/>
      </c>
      <c r="B10" s="196" t="str">
        <f t="array" ref="B10">IFERROR(IF(D10="","",INDEX(Poles!$A:$I,MATCH('Youth Poles'!$E10,Poles!$I:$I,0),2)),"")</f>
        <v/>
      </c>
      <c r="C10" s="196" t="str">
        <f t="array" ref="C10">IFERROR(IF(D10="","",INDEX(Poles!$A:$I,MATCH('Youth Poles'!E10,Poles!$I:$I,0),3)),"")</f>
        <v/>
      </c>
      <c r="D10" s="82" t="str">
        <f>IFERROR(IF(AND(SMALL(Poles!I:I,L10)&gt;1000,SMALL(Poles!I:I,L10)&lt;3000),"nt",IF(SMALL(Poles!I:I,L10)&gt;3000,"",SMALL(Poles!I:I,L10))),"")</f>
        <v/>
      </c>
      <c r="E10" s="292" t="str">
        <f>IF(D10="nt",IFERROR(SMALL(Poles!I:I,L10),""),IF(D10&gt;3000,"",IFERROR(SMALL(Poles!I:I,L10),"")))</f>
        <v/>
      </c>
      <c r="F10" s="199" t="str">
        <f t="shared" si="0"/>
        <v/>
      </c>
      <c r="G10" s="200" t="str">
        <f t="shared" si="1"/>
        <v/>
      </c>
      <c r="H10" s="354" t="str">
        <f>IFERROR(VLOOKUP(D10,Poles!$S$24:$V$40,4,FALSE),"")</f>
        <v/>
      </c>
      <c r="I10" s="72"/>
      <c r="J10" s="72"/>
      <c r="K10" s="80"/>
      <c r="L10" s="80">
        <v>9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 spans="1:26" ht="15.75" customHeight="1">
      <c r="A11" s="80" t="str">
        <f t="array" ref="A11">IFERROR(IF(D11="","",INDEX(Poles!$A:$I,MATCH('Youth Poles'!$E11,Poles!$I:$I,0),1)),"")</f>
        <v/>
      </c>
      <c r="B11" s="196" t="str">
        <f t="array" ref="B11">IFERROR(IF(D11="","",INDEX(Poles!$A:$I,MATCH('Youth Poles'!$E11,Poles!$I:$I,0),2)),"")</f>
        <v/>
      </c>
      <c r="C11" s="196" t="str">
        <f t="array" ref="C11">IFERROR(IF(D11="","",INDEX(Poles!$A:$I,MATCH('Youth Poles'!E11,Poles!$I:$I,0),3)),"")</f>
        <v/>
      </c>
      <c r="D11" s="82" t="str">
        <f>IFERROR(IF(AND(SMALL(Poles!I:I,L11)&gt;1000,SMALL(Poles!I:I,L11)&lt;3000),"nt",IF(SMALL(Poles!I:I,L11)&gt;3000,"",SMALL(Poles!I:I,L11))),"")</f>
        <v/>
      </c>
      <c r="E11" s="292" t="str">
        <f>IF(D11="nt",IFERROR(SMALL(Poles!I:I,L11),""),IF(D11&gt;3000,"",IFERROR(SMALL(Poles!I:I,L11),"")))</f>
        <v/>
      </c>
      <c r="F11" s="199" t="str">
        <f t="shared" si="0"/>
        <v/>
      </c>
      <c r="G11" s="200" t="str">
        <f t="shared" si="1"/>
        <v/>
      </c>
      <c r="H11" s="354" t="str">
        <f>IFERROR(VLOOKUP(D11,Poles!$S$24:$V$40,4,FALSE),"")</f>
        <v/>
      </c>
      <c r="I11" s="72"/>
      <c r="J11" s="72"/>
      <c r="K11" s="80"/>
      <c r="L11" s="80">
        <v>10</v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 spans="1:26" ht="15.75" customHeight="1">
      <c r="A12" s="80" t="str">
        <f t="array" ref="A12">IFERROR(IF(D12="","",INDEX(Poles!$A:$I,MATCH('Youth Poles'!$E12,Poles!$I:$I,0),1)),"")</f>
        <v/>
      </c>
      <c r="B12" s="196" t="str">
        <f t="array" ref="B12">IFERROR(IF(D12="","",INDEX(Poles!$A:$I,MATCH('Youth Poles'!$E12,Poles!$I:$I,0),2)),"")</f>
        <v/>
      </c>
      <c r="C12" s="196" t="str">
        <f t="array" ref="C12">IFERROR(IF(D12="","",INDEX(Poles!$A:$I,MATCH('Youth Poles'!E12,Poles!$I:$I,0),3)),"")</f>
        <v/>
      </c>
      <c r="D12" s="82" t="str">
        <f>IFERROR(IF(AND(SMALL(Poles!I:I,L12)&gt;1000,SMALL(Poles!I:I,L12)&lt;3000),"nt",IF(SMALL(Poles!I:I,L12)&gt;3000,"",SMALL(Poles!I:I,L12))),"")</f>
        <v/>
      </c>
      <c r="E12" s="292" t="str">
        <f>IF(D12="nt",IFERROR(SMALL(Poles!I:I,L12),""),IF(D12&gt;3000,"",IFERROR(SMALL(Poles!I:I,L12),"")))</f>
        <v/>
      </c>
      <c r="F12" s="199" t="str">
        <f t="shared" si="0"/>
        <v/>
      </c>
      <c r="G12" s="200" t="str">
        <f t="shared" si="1"/>
        <v/>
      </c>
      <c r="H12" s="354" t="str">
        <f>IFERROR(VLOOKUP(D12,Poles!$S$24:$V$40,4,FALSE),"")</f>
        <v/>
      </c>
      <c r="I12" s="72"/>
      <c r="J12" s="72"/>
      <c r="K12" s="80"/>
      <c r="L12" s="80">
        <v>11</v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 spans="1:26" ht="15.75" customHeight="1">
      <c r="A13" s="80" t="str">
        <f t="array" ref="A13">IFERROR(IF(D13="","",INDEX(Poles!$A:$I,MATCH('Youth Poles'!$E13,Poles!$I:$I,0),1)),"")</f>
        <v/>
      </c>
      <c r="B13" s="196" t="str">
        <f t="array" ref="B13">IFERROR(IF(D13="","",INDEX(Poles!$A:$I,MATCH('Youth Poles'!$E13,Poles!$I:$I,0),2)),"")</f>
        <v/>
      </c>
      <c r="C13" s="196" t="str">
        <f t="array" ref="C13">IFERROR(IF(D13="","",INDEX(Poles!$A:$I,MATCH('Youth Poles'!E13,Poles!$I:$I,0),3)),"")</f>
        <v/>
      </c>
      <c r="D13" s="82" t="str">
        <f>IFERROR(IF(AND(SMALL(Poles!I:I,L13)&gt;1000,SMALL(Poles!I:I,L13)&lt;3000),"nt",IF(SMALL(Poles!I:I,L13)&gt;3000,"",SMALL(Poles!I:I,L13))),"")</f>
        <v/>
      </c>
      <c r="E13" s="292" t="str">
        <f>IF(D13="nt",IFERROR(SMALL(Poles!I:I,L13),""),IF(D13&gt;3000,"",IFERROR(SMALL(Poles!I:I,L13),"")))</f>
        <v/>
      </c>
      <c r="F13" s="199" t="str">
        <f t="shared" si="0"/>
        <v/>
      </c>
      <c r="G13" s="200" t="str">
        <f t="shared" si="1"/>
        <v/>
      </c>
      <c r="H13" s="354" t="str">
        <f>IFERROR(VLOOKUP(D13,Poles!$S$24:$V$40,4,FALSE),"")</f>
        <v/>
      </c>
      <c r="I13" s="72"/>
      <c r="J13" s="72"/>
      <c r="K13" s="80"/>
      <c r="L13" s="80">
        <v>12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</row>
    <row r="14" spans="1:26" ht="15.75" customHeight="1">
      <c r="A14" s="80" t="str">
        <f t="array" ref="A14">IFERROR(IF(D14="","",INDEX(Poles!$A:$I,MATCH('Youth Poles'!$E14,Poles!$I:$I,0),1)),"")</f>
        <v/>
      </c>
      <c r="B14" s="196" t="str">
        <f t="array" ref="B14">IFERROR(IF(D14="","",INDEX(Poles!$A:$I,MATCH('Youth Poles'!$E14,Poles!$I:$I,0),2)),"")</f>
        <v/>
      </c>
      <c r="C14" s="196" t="str">
        <f t="array" ref="C14">IFERROR(IF(D14="","",INDEX(Poles!$A:$I,MATCH('Youth Poles'!E14,Poles!$I:$I,0),3)),"")</f>
        <v/>
      </c>
      <c r="D14" s="82" t="str">
        <f>IFERROR(IF(AND(SMALL(Poles!I:I,L14)&gt;1000,SMALL(Poles!I:I,L14)&lt;3000),"nt",IF(SMALL(Poles!I:I,L14)&gt;3000,"",SMALL(Poles!I:I,L14))),"")</f>
        <v/>
      </c>
      <c r="E14" s="292" t="str">
        <f>IF(D14="nt",IFERROR(SMALL(Poles!I:I,L14),""),IF(D14&gt;3000,"",IFERROR(SMALL(Poles!I:I,L14),"")))</f>
        <v/>
      </c>
      <c r="F14" s="199" t="str">
        <f t="shared" si="0"/>
        <v/>
      </c>
      <c r="G14" s="200" t="str">
        <f t="shared" si="1"/>
        <v/>
      </c>
      <c r="H14" s="354" t="str">
        <f>IFERROR(VLOOKUP(D14,Poles!$S$24:$V$40,4,FALSE),"")</f>
        <v/>
      </c>
      <c r="I14" s="72"/>
      <c r="J14" s="72"/>
      <c r="K14" s="80"/>
      <c r="L14" s="80">
        <v>13</v>
      </c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 spans="1:26" ht="15.75" customHeight="1">
      <c r="A15" s="80" t="str">
        <f t="array" ref="A15">IFERROR(IF(D15="","",INDEX(Poles!$A:$I,MATCH('Youth Poles'!$E15,Poles!$I:$I,0),1)),"")</f>
        <v/>
      </c>
      <c r="B15" s="196" t="str">
        <f t="array" ref="B15">IFERROR(IF(D15="","",INDEX(Poles!$A:$I,MATCH('Youth Poles'!$E15,Poles!$I:$I,0),2)),"")</f>
        <v/>
      </c>
      <c r="C15" s="196" t="str">
        <f t="array" ref="C15">IFERROR(IF(D15="","",INDEX(Poles!$A:$I,MATCH('Youth Poles'!E15,Poles!$I:$I,0),3)),"")</f>
        <v/>
      </c>
      <c r="D15" s="82" t="str">
        <f>IFERROR(IF(AND(SMALL(Poles!I:I,L15)&gt;1000,SMALL(Poles!I:I,L15)&lt;3000),"nt",IF(SMALL(Poles!I:I,L15)&gt;3000,"",SMALL(Poles!I:I,L15))),"")</f>
        <v/>
      </c>
      <c r="E15" s="292" t="str">
        <f>IF(D15="nt",IFERROR(SMALL(Poles!I:I,L15),""),IF(D15&gt;3000,"",IFERROR(SMALL(Poles!I:I,L15),"")))</f>
        <v/>
      </c>
      <c r="F15" s="199" t="str">
        <f t="shared" si="0"/>
        <v/>
      </c>
      <c r="G15" s="200" t="str">
        <f t="shared" si="1"/>
        <v/>
      </c>
      <c r="H15" s="354" t="str">
        <f>IFERROR(VLOOKUP(D15,Poles!$S$24:$V$40,4,FALSE),"")</f>
        <v/>
      </c>
      <c r="I15" s="72"/>
      <c r="J15" s="72"/>
      <c r="K15" s="80"/>
      <c r="L15" s="80">
        <v>14</v>
      </c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</row>
    <row r="16" spans="1:26" ht="15.75" customHeight="1">
      <c r="A16" s="80" t="str">
        <f t="array" ref="A16">IFERROR(IF(D16="","",INDEX(Poles!$A:$I,MATCH('Youth Poles'!$E16,Poles!$I:$I,0),1)),"")</f>
        <v/>
      </c>
      <c r="B16" s="196" t="str">
        <f t="array" ref="B16">IFERROR(IF(D16="","",INDEX(Poles!$A:$I,MATCH('Youth Poles'!$E16,Poles!$I:$I,0),2)),"")</f>
        <v/>
      </c>
      <c r="C16" s="196" t="str">
        <f t="array" ref="C16">IFERROR(IF(D16="","",INDEX(Poles!$A:$I,MATCH('Youth Poles'!E16,Poles!$I:$I,0),3)),"")</f>
        <v/>
      </c>
      <c r="D16" s="82" t="str">
        <f>IFERROR(IF(AND(SMALL(Poles!I:I,L16)&gt;1000,SMALL(Poles!I:I,L16)&lt;3000),"nt",IF(SMALL(Poles!I:I,L16)&gt;3000,"",SMALL(Poles!I:I,L16))),"")</f>
        <v/>
      </c>
      <c r="E16" s="292" t="str">
        <f>IF(D16="nt",IFERROR(SMALL(Poles!I:I,L16),""),IF(D16&gt;3000,"",IFERROR(SMALL(Poles!I:I,L16),"")))</f>
        <v/>
      </c>
      <c r="F16" s="199" t="str">
        <f t="shared" si="0"/>
        <v/>
      </c>
      <c r="G16" s="200" t="str">
        <f t="shared" si="1"/>
        <v/>
      </c>
      <c r="H16" s="354" t="str">
        <f>IFERROR(VLOOKUP(D16,Poles!$S$24:$V$40,4,FALSE),"")</f>
        <v/>
      </c>
      <c r="I16" s="72"/>
      <c r="J16" s="72"/>
      <c r="K16" s="80"/>
      <c r="L16" s="80">
        <v>15</v>
      </c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 spans="1:26" ht="15.75" customHeight="1">
      <c r="A17" s="80" t="str">
        <f t="array" ref="A17">IFERROR(IF(D17="","",INDEX(Poles!$A:$I,MATCH('Youth Poles'!$E17,Poles!$I:$I,0),1)),"")</f>
        <v/>
      </c>
      <c r="B17" s="196" t="str">
        <f t="array" ref="B17">IFERROR(IF(D17="","",INDEX(Poles!$A:$I,MATCH('Youth Poles'!$E17,Poles!$I:$I,0),2)),"")</f>
        <v/>
      </c>
      <c r="C17" s="196" t="str">
        <f t="array" ref="C17">IFERROR(IF(D17="","",INDEX(Poles!$A:$I,MATCH('Youth Poles'!E17,Poles!$I:$I,0),3)),"")</f>
        <v/>
      </c>
      <c r="D17" s="82" t="str">
        <f>IFERROR(IF(AND(SMALL(Poles!I:I,L17)&gt;1000,SMALL(Poles!I:I,L17)&lt;3000),"nt",IF(SMALL(Poles!I:I,L17)&gt;3000,"",SMALL(Poles!I:I,L17))),"")</f>
        <v/>
      </c>
      <c r="E17" s="292" t="str">
        <f>IF(D17="nt",IFERROR(SMALL(Poles!I:I,L17),""),IF(D17&gt;3000,"",IFERROR(SMALL(Poles!I:I,L17),"")))</f>
        <v/>
      </c>
      <c r="F17" s="199" t="str">
        <f t="shared" si="0"/>
        <v/>
      </c>
      <c r="G17" s="200" t="str">
        <f t="shared" si="1"/>
        <v/>
      </c>
      <c r="H17" s="354" t="str">
        <f>IFERROR(VLOOKUP(D17,Poles!$S$24:$V$40,4,FALSE),"")</f>
        <v/>
      </c>
      <c r="I17" s="72"/>
      <c r="J17" s="72"/>
      <c r="K17" s="80"/>
      <c r="L17" s="80">
        <v>16</v>
      </c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 spans="1:26" ht="15.75" customHeight="1">
      <c r="A18" s="80" t="str">
        <f t="array" ref="A18">IFERROR(IF(D18="","",INDEX(Poles!$A:$I,MATCH('Youth Poles'!$E18,Poles!$I:$I,0),1)),"")</f>
        <v/>
      </c>
      <c r="B18" s="196" t="str">
        <f t="array" ref="B18">IFERROR(IF(D18="","",INDEX(Poles!$A:$I,MATCH('Youth Poles'!$E18,Poles!$I:$I,0),2)),"")</f>
        <v/>
      </c>
      <c r="C18" s="196" t="str">
        <f t="array" ref="C18">IFERROR(IF(D18="","",INDEX(Poles!$A:$I,MATCH('Youth Poles'!E18,Poles!$I:$I,0),3)),"")</f>
        <v/>
      </c>
      <c r="D18" s="82" t="str">
        <f>IFERROR(IF(AND(SMALL(Poles!I:I,L18)&gt;1000,SMALL(Poles!I:I,L18)&lt;3000),"nt",IF(SMALL(Poles!I:I,L18)&gt;3000,"",SMALL(Poles!I:I,L18))),"")</f>
        <v/>
      </c>
      <c r="E18" s="292" t="str">
        <f>IF(D18="nt",IFERROR(SMALL(Poles!I:I,L18),""),IF(D18&gt;3000,"",IFERROR(SMALL(Poles!I:I,L18),"")))</f>
        <v/>
      </c>
      <c r="F18" s="199" t="str">
        <f t="shared" si="0"/>
        <v/>
      </c>
      <c r="G18" s="200" t="str">
        <f t="shared" si="1"/>
        <v/>
      </c>
      <c r="H18" s="354" t="str">
        <f>IFERROR(VLOOKUP(D18,Poles!$S$24:$V$40,4,FALSE),"")</f>
        <v/>
      </c>
      <c r="I18" s="72"/>
      <c r="J18" s="72"/>
      <c r="K18" s="80"/>
      <c r="L18" s="80">
        <v>17</v>
      </c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 spans="1:26" ht="15.75" customHeight="1">
      <c r="A19" s="80" t="str">
        <f t="array" ref="A19">IFERROR(IF(D19="","",INDEX(Poles!$A:$I,MATCH('Youth Poles'!$E19,Poles!$I:$I,0),1)),"")</f>
        <v/>
      </c>
      <c r="B19" s="196" t="str">
        <f t="array" ref="B19">IFERROR(IF(D19="","",INDEX(Poles!$A:$I,MATCH('Youth Poles'!$E19,Poles!$I:$I,0),2)),"")</f>
        <v/>
      </c>
      <c r="C19" s="196" t="str">
        <f t="array" ref="C19">IFERROR(IF(D19="","",INDEX(Poles!$A:$I,MATCH('Youth Poles'!E19,Poles!$I:$I,0),3)),"")</f>
        <v/>
      </c>
      <c r="D19" s="82" t="str">
        <f>IFERROR(IF(AND(SMALL(Poles!I:I,L19)&gt;1000,SMALL(Poles!I:I,L19)&lt;3000),"nt",IF(SMALL(Poles!I:I,L19)&gt;3000,"",SMALL(Poles!I:I,L19))),"")</f>
        <v/>
      </c>
      <c r="E19" s="292" t="str">
        <f>IF(D19="nt",IFERROR(SMALL(Poles!I:I,L19),""),IF(D19&gt;3000,"",IFERROR(SMALL(Poles!I:I,L19),"")))</f>
        <v/>
      </c>
      <c r="F19" s="199" t="str">
        <f t="shared" si="0"/>
        <v/>
      </c>
      <c r="G19" s="200" t="str">
        <f t="shared" si="1"/>
        <v/>
      </c>
      <c r="H19" s="354" t="str">
        <f>IFERROR(VLOOKUP(D19,Poles!$S$24:$V$40,4,FALSE),"")</f>
        <v/>
      </c>
      <c r="I19" s="72"/>
      <c r="J19" s="72"/>
      <c r="K19" s="80"/>
      <c r="L19" s="80">
        <v>18</v>
      </c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 spans="1:26" ht="15.75" customHeight="1">
      <c r="A20" s="80" t="str">
        <f t="array" ref="A20">IFERROR(IF(D20="","",INDEX(Poles!$A:$I,MATCH('Youth Poles'!$E20,Poles!$I:$I,0),1)),"")</f>
        <v/>
      </c>
      <c r="B20" s="196" t="str">
        <f t="array" ref="B20">IFERROR(IF(D20="","",INDEX(Poles!$A:$I,MATCH('Youth Poles'!$E20,Poles!$I:$I,0),2)),"")</f>
        <v/>
      </c>
      <c r="C20" s="196" t="str">
        <f t="array" ref="C20">IFERROR(IF(D20="","",INDEX(Poles!$A:$I,MATCH('Youth Poles'!E20,Poles!$I:$I,0),3)),"")</f>
        <v/>
      </c>
      <c r="D20" s="82" t="str">
        <f>IFERROR(IF(AND(SMALL(Poles!I:I,L20)&gt;1000,SMALL(Poles!I:I,L20)&lt;3000),"nt",IF(SMALL(Poles!I:I,L20)&gt;3000,"",SMALL(Poles!I:I,L20))),"")</f>
        <v/>
      </c>
      <c r="E20" s="292" t="str">
        <f>IF(D20="nt",IFERROR(SMALL(Poles!I:I,L20),""),IF(D20&gt;3000,"",IFERROR(SMALL(Poles!I:I,L20),"")))</f>
        <v/>
      </c>
      <c r="F20" s="199" t="str">
        <f t="shared" si="0"/>
        <v/>
      </c>
      <c r="G20" s="200" t="str">
        <f t="shared" si="1"/>
        <v/>
      </c>
      <c r="H20" s="354" t="str">
        <f>IFERROR(VLOOKUP(D20,Poles!$S$24:$V$40,4,FALSE),"")</f>
        <v/>
      </c>
      <c r="I20" s="72"/>
      <c r="J20" s="72"/>
      <c r="K20" s="80"/>
      <c r="L20" s="80">
        <v>19</v>
      </c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 spans="1:26" ht="15.75" customHeight="1">
      <c r="A21" s="80" t="str">
        <f t="array" ref="A21">IFERROR(IF(D21="","",INDEX(Poles!$A:$I,MATCH('Youth Poles'!$E21,Poles!$I:$I,0),1)),"")</f>
        <v/>
      </c>
      <c r="B21" s="196" t="str">
        <f t="array" ref="B21">IFERROR(IF(D21="","",INDEX(Poles!$A:$I,MATCH('Youth Poles'!$E21,Poles!$I:$I,0),2)),"")</f>
        <v/>
      </c>
      <c r="C21" s="196" t="str">
        <f t="array" ref="C21">IFERROR(IF(D21="","",INDEX(Poles!$A:$I,MATCH('Youth Poles'!E21,Poles!$I:$I,0),3)),"")</f>
        <v/>
      </c>
      <c r="D21" s="82" t="str">
        <f>IFERROR(IF(AND(SMALL(Poles!I:I,L21)&gt;1000,SMALL(Poles!I:I,L21)&lt;3000),"nt",IF(SMALL(Poles!I:I,L21)&gt;3000,"",SMALL(Poles!I:I,L21))),"")</f>
        <v/>
      </c>
      <c r="E21" s="292" t="str">
        <f>IF(D21="nt",IFERROR(SMALL(Poles!I:I,L21),""),IF(D21&gt;3000,"",IFERROR(SMALL(Poles!I:I,L21),"")))</f>
        <v/>
      </c>
      <c r="F21" s="199" t="str">
        <f t="shared" si="0"/>
        <v/>
      </c>
      <c r="G21" s="200" t="str">
        <f t="shared" si="1"/>
        <v/>
      </c>
      <c r="H21" s="354" t="str">
        <f>IFERROR(VLOOKUP(D21,Poles!$S$24:$V$40,4,FALSE),"")</f>
        <v/>
      </c>
      <c r="I21" s="72"/>
      <c r="J21" s="72"/>
      <c r="K21" s="80"/>
      <c r="L21" s="80">
        <v>20</v>
      </c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 spans="1:26" ht="15.75" customHeight="1">
      <c r="A22" s="80" t="str">
        <f t="array" ref="A22">IFERROR(IF(D22="","",INDEX(Poles!$A:$I,MATCH('Youth Poles'!$E22,Poles!$I:$I,0),1)),"")</f>
        <v/>
      </c>
      <c r="B22" s="196" t="str">
        <f t="array" ref="B22">IFERROR(IF(D22="","",INDEX(Poles!$A:$I,MATCH('Youth Poles'!$E22,Poles!$I:$I,0),2)),"")</f>
        <v/>
      </c>
      <c r="C22" s="196" t="str">
        <f t="array" ref="C22">IFERROR(IF(D22="","",INDEX(Poles!$A:$I,MATCH('Youth Poles'!E22,Poles!$I:$I,0),3)),"")</f>
        <v/>
      </c>
      <c r="D22" s="82" t="str">
        <f>IFERROR(IF(AND(SMALL(Poles!I:I,L22)&gt;1000,SMALL(Poles!I:I,L22)&lt;3000),"nt",IF(SMALL(Poles!I:I,L22)&gt;3000,"",SMALL(Poles!I:I,L22))),"")</f>
        <v/>
      </c>
      <c r="E22" s="292" t="str">
        <f>IF(D22="nt",IFERROR(SMALL(Poles!I:I,L22),""),IF(D22&gt;3000,"",IFERROR(SMALL(Poles!I:I,L22),"")))</f>
        <v/>
      </c>
      <c r="F22" s="199" t="str">
        <f t="shared" si="0"/>
        <v/>
      </c>
      <c r="G22" s="200" t="str">
        <f t="shared" si="1"/>
        <v/>
      </c>
      <c r="H22" s="354" t="str">
        <f>IFERROR(VLOOKUP(D22,Poles!$S$24:$V$40,4,FALSE),"")</f>
        <v/>
      </c>
      <c r="I22" s="72"/>
      <c r="J22" s="72"/>
      <c r="K22" s="80"/>
      <c r="L22" s="80">
        <v>21</v>
      </c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</row>
    <row r="23" spans="1:26" ht="15.75" customHeight="1">
      <c r="A23" s="80" t="str">
        <f t="array" ref="A23">IFERROR(IF(D23="","",INDEX(Poles!$A:$I,MATCH('Youth Poles'!$E23,Poles!$I:$I,0),1)),"")</f>
        <v/>
      </c>
      <c r="B23" s="196" t="str">
        <f t="array" ref="B23">IFERROR(IF(D23="","",INDEX(Poles!$A:$I,MATCH('Youth Poles'!$E23,Poles!$I:$I,0),2)),"")</f>
        <v/>
      </c>
      <c r="C23" s="196" t="str">
        <f t="array" ref="C23">IFERROR(IF(D23="","",INDEX(Poles!$A:$I,MATCH('Youth Poles'!E23,Poles!$I:$I,0),3)),"")</f>
        <v/>
      </c>
      <c r="D23" s="82" t="str">
        <f>IFERROR(IF(AND(SMALL(Poles!I:I,L23)&gt;1000,SMALL(Poles!I:I,L23)&lt;3000),"nt",IF(SMALL(Poles!I:I,L23)&gt;3000,"",SMALL(Poles!I:I,L23))),"")</f>
        <v/>
      </c>
      <c r="E23" s="292" t="str">
        <f>IF(D23="nt",IFERROR(SMALL(Poles!I:I,L23),""),IF(D23&gt;3000,"",IFERROR(SMALL(Poles!I:I,L23),"")))</f>
        <v/>
      </c>
      <c r="F23" s="199" t="str">
        <f t="shared" si="0"/>
        <v/>
      </c>
      <c r="G23" s="200" t="str">
        <f t="shared" si="1"/>
        <v/>
      </c>
      <c r="H23" s="354" t="str">
        <f>IFERROR(VLOOKUP(D23,Poles!$S$24:$V$40,4,FALSE),"")</f>
        <v/>
      </c>
      <c r="I23" s="72"/>
      <c r="J23" s="72"/>
      <c r="K23" s="80"/>
      <c r="L23" s="80">
        <v>22</v>
      </c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 spans="1:26" ht="15.75" customHeight="1">
      <c r="A24" s="80" t="str">
        <f t="array" ref="A24">IFERROR(IF(D24="","",INDEX(Poles!$A:$I,MATCH('Youth Poles'!$E24,Poles!$I:$I,0),1)),"")</f>
        <v/>
      </c>
      <c r="B24" s="196" t="str">
        <f t="array" ref="B24">IFERROR(IF(D24="","",INDEX(Poles!$A:$I,MATCH('Youth Poles'!$E24,Poles!$I:$I,0),2)),"")</f>
        <v/>
      </c>
      <c r="C24" s="196" t="str">
        <f t="array" ref="C24">IFERROR(IF(D24="","",INDEX(Poles!$A:$I,MATCH('Youth Poles'!E24,Poles!$I:$I,0),3)),"")</f>
        <v/>
      </c>
      <c r="D24" s="82" t="str">
        <f>IFERROR(IF(AND(SMALL(Poles!I:I,L24)&gt;1000,SMALL(Poles!I:I,L24)&lt;3000),"nt",IF(SMALL(Poles!I:I,L24)&gt;3000,"",SMALL(Poles!I:I,L24))),"")</f>
        <v/>
      </c>
      <c r="E24" s="292" t="str">
        <f>IF(D24="nt",IFERROR(SMALL(Poles!I:I,L24),""),IF(D24&gt;3000,"",IFERROR(SMALL(Poles!I:I,L24),"")))</f>
        <v/>
      </c>
      <c r="F24" s="199" t="str">
        <f t="shared" si="0"/>
        <v/>
      </c>
      <c r="G24" s="200" t="str">
        <f t="shared" si="1"/>
        <v/>
      </c>
      <c r="H24" s="354" t="str">
        <f>IFERROR(VLOOKUP(D24,Poles!$S$24:$V$40,4,FALSE),"")</f>
        <v/>
      </c>
      <c r="I24" s="72"/>
      <c r="J24" s="72"/>
      <c r="K24" s="80"/>
      <c r="L24" s="80">
        <v>23</v>
      </c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 spans="1:26" ht="15.75" customHeight="1">
      <c r="A25" s="80" t="str">
        <f t="array" ref="A25">IFERROR(IF(D25="","",INDEX(Poles!$A:$I,MATCH('Youth Poles'!$E25,Poles!$I:$I,0),1)),"")</f>
        <v/>
      </c>
      <c r="B25" s="196" t="str">
        <f t="array" ref="B25">IFERROR(IF(D25="","",INDEX(Poles!$A:$I,MATCH('Youth Poles'!$E25,Poles!$I:$I,0),2)),"")</f>
        <v/>
      </c>
      <c r="C25" s="196" t="str">
        <f t="array" ref="C25">IFERROR(IF(D25="","",INDEX(Poles!$A:$I,MATCH('Youth Poles'!E25,Poles!$I:$I,0),3)),"")</f>
        <v/>
      </c>
      <c r="D25" s="82" t="str">
        <f>IFERROR(IF(AND(SMALL(Poles!I:I,L25)&gt;1000,SMALL(Poles!I:I,L25)&lt;3000),"nt",IF(SMALL(Poles!I:I,L25)&gt;3000,"",SMALL(Poles!I:I,L25))),"")</f>
        <v/>
      </c>
      <c r="E25" s="292" t="str">
        <f>IF(D25="nt",IFERROR(SMALL(Poles!I:I,L25),""),IF(D25&gt;3000,"",IFERROR(SMALL(Poles!I:I,L25),"")))</f>
        <v/>
      </c>
      <c r="F25" s="199" t="str">
        <f t="shared" si="0"/>
        <v/>
      </c>
      <c r="G25" s="200" t="str">
        <f t="shared" si="1"/>
        <v/>
      </c>
      <c r="H25" s="354" t="str">
        <f>IFERROR(VLOOKUP(D25,Poles!$S$24:$V$40,4,FALSE),"")</f>
        <v/>
      </c>
      <c r="I25" s="72"/>
      <c r="J25" s="72"/>
      <c r="K25" s="80"/>
      <c r="L25" s="80">
        <v>24</v>
      </c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</row>
    <row r="26" spans="1:26" ht="15.75" customHeight="1">
      <c r="A26" s="80" t="str">
        <f t="array" ref="A26">IFERROR(IF(D26="","",INDEX(Poles!$A:$I,MATCH('Youth Poles'!$E26,Poles!$I:$I,0),1)),"")</f>
        <v/>
      </c>
      <c r="B26" s="196" t="str">
        <f t="array" ref="B26">IFERROR(IF(D26="","",INDEX(Poles!$A:$I,MATCH('Youth Poles'!$E26,Poles!$I:$I,0),2)),"")</f>
        <v/>
      </c>
      <c r="C26" s="196" t="str">
        <f t="array" ref="C26">IFERROR(IF(D26="","",INDEX(Poles!$A:$I,MATCH('Youth Poles'!E26,Poles!$I:$I,0),3)),"")</f>
        <v/>
      </c>
      <c r="D26" s="82" t="str">
        <f>IFERROR(IF(AND(SMALL(Poles!I:I,L26)&gt;1000,SMALL(Poles!I:I,L26)&lt;3000),"nt",IF(SMALL(Poles!I:I,L26)&gt;3000,"",SMALL(Poles!I:I,L26))),"")</f>
        <v/>
      </c>
      <c r="E26" s="292" t="str">
        <f>IF(D26="nt",IFERROR(SMALL(Poles!I:I,L26),""),IF(D26&gt;3000,"",IFERROR(SMALL(Poles!I:I,L26),"")))</f>
        <v/>
      </c>
      <c r="F26" s="199" t="str">
        <f t="shared" si="0"/>
        <v/>
      </c>
      <c r="G26" s="200" t="str">
        <f t="shared" si="1"/>
        <v/>
      </c>
      <c r="H26" s="354" t="str">
        <f>IFERROR(VLOOKUP(D26,Poles!$S$24:$V$40,4,FALSE),"")</f>
        <v/>
      </c>
      <c r="I26" s="72"/>
      <c r="J26" s="72"/>
      <c r="K26" s="80"/>
      <c r="L26" s="80">
        <v>25</v>
      </c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</row>
    <row r="27" spans="1:26" ht="15.75" customHeight="1">
      <c r="A27" s="80" t="str">
        <f t="array" ref="A27">IFERROR(IF(D27="","",INDEX(Poles!$A:$I,MATCH('Youth Poles'!$E27,Poles!$I:$I,0),1)),"")</f>
        <v/>
      </c>
      <c r="B27" s="196" t="str">
        <f t="array" ref="B27">IFERROR(IF(D27="","",INDEX(Poles!$A:$I,MATCH('Youth Poles'!$E27,Poles!$I:$I,0),2)),"")</f>
        <v/>
      </c>
      <c r="C27" s="196" t="str">
        <f t="array" ref="C27">IFERROR(IF(D27="","",INDEX(Poles!$A:$I,MATCH('Youth Poles'!E27,Poles!$I:$I,0),3)),"")</f>
        <v/>
      </c>
      <c r="D27" s="82" t="str">
        <f>IFERROR(IF(AND(SMALL(Poles!I:I,L27)&gt;1000,SMALL(Poles!I:I,L27)&lt;3000),"nt",IF(SMALL(Poles!I:I,L27)&gt;3000,"",SMALL(Poles!I:I,L27))),"")</f>
        <v/>
      </c>
      <c r="E27" s="292" t="str">
        <f>IF(D27="nt",IFERROR(SMALL(Poles!I:I,L27),""),IF(D27&gt;3000,"",IFERROR(SMALL(Poles!I:I,L27),"")))</f>
        <v/>
      </c>
      <c r="F27" s="199" t="str">
        <f t="shared" si="0"/>
        <v/>
      </c>
      <c r="G27" s="200" t="str">
        <f t="shared" si="1"/>
        <v/>
      </c>
      <c r="H27" s="354" t="str">
        <f>IFERROR(VLOOKUP(D27,Poles!$S$24:$V$40,4,FALSE),"")</f>
        <v/>
      </c>
      <c r="I27" s="72"/>
      <c r="J27" s="72"/>
      <c r="K27" s="80"/>
      <c r="L27" s="80">
        <v>26</v>
      </c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</row>
    <row r="28" spans="1:26" ht="15.75" customHeight="1">
      <c r="A28" s="80" t="str">
        <f t="array" ref="A28">IFERROR(IF(D28="","",INDEX(Poles!$A:$I,MATCH('Youth Poles'!$E28,Poles!$I:$I,0),1)),"")</f>
        <v/>
      </c>
      <c r="B28" s="196" t="str">
        <f t="array" ref="B28">IFERROR(IF(D28="","",INDEX(Poles!$A:$I,MATCH('Youth Poles'!$E28,Poles!$I:$I,0),2)),"")</f>
        <v/>
      </c>
      <c r="C28" s="196" t="str">
        <f t="array" ref="C28">IFERROR(IF(D28="","",INDEX(Poles!$A:$I,MATCH('Youth Poles'!E28,Poles!$I:$I,0),3)),"")</f>
        <v/>
      </c>
      <c r="D28" s="82" t="str">
        <f>IFERROR(IF(AND(SMALL(Poles!I:I,L28)&gt;1000,SMALL(Poles!I:I,L28)&lt;3000),"nt",IF(SMALL(Poles!I:I,L28)&gt;3000,"",SMALL(Poles!I:I,L28))),"")</f>
        <v/>
      </c>
      <c r="E28" s="292" t="str">
        <f>IF(D28="nt",IFERROR(SMALL(Poles!I:I,L28),""),IF(D28&gt;3000,"",IFERROR(SMALL(Poles!I:I,L28),"")))</f>
        <v/>
      </c>
      <c r="F28" s="199" t="str">
        <f t="shared" si="0"/>
        <v/>
      </c>
      <c r="G28" s="200" t="str">
        <f t="shared" si="1"/>
        <v/>
      </c>
      <c r="H28" s="354" t="str">
        <f>IFERROR(VLOOKUP(D28,Poles!$S$24:$V$40,4,FALSE),"")</f>
        <v/>
      </c>
      <c r="I28" s="72"/>
      <c r="J28" s="72"/>
      <c r="K28" s="80"/>
      <c r="L28" s="80">
        <v>27</v>
      </c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 spans="1:26" ht="15.75" customHeight="1">
      <c r="A29" s="80" t="str">
        <f t="array" ref="A29">IFERROR(IF(D29="","",INDEX(Poles!$A:$I,MATCH('Youth Poles'!$E29,Poles!$I:$I,0),1)),"")</f>
        <v/>
      </c>
      <c r="B29" s="196" t="str">
        <f t="array" ref="B29">IFERROR(IF(D29="","",INDEX(Poles!$A:$I,MATCH('Youth Poles'!$E29,Poles!$I:$I,0),2)),"")</f>
        <v/>
      </c>
      <c r="C29" s="196" t="str">
        <f t="array" ref="C29">IFERROR(IF(D29="","",INDEX(Poles!$A:$I,MATCH('Youth Poles'!E29,Poles!$I:$I,0),3)),"")</f>
        <v/>
      </c>
      <c r="D29" s="82" t="str">
        <f>IFERROR(IF(AND(SMALL(Poles!I:I,L29)&gt;1000,SMALL(Poles!I:I,L29)&lt;3000),"nt",IF(SMALL(Poles!I:I,L29)&gt;3000,"",SMALL(Poles!I:I,L29))),"")</f>
        <v/>
      </c>
      <c r="E29" s="292" t="str">
        <f>IF(D29="nt",IFERROR(SMALL(Poles!I:I,L29),""),IF(D29&gt;3000,"",IFERROR(SMALL(Poles!I:I,L29),"")))</f>
        <v/>
      </c>
      <c r="F29" s="199" t="str">
        <f t="shared" si="0"/>
        <v/>
      </c>
      <c r="G29" s="200" t="str">
        <f t="shared" si="1"/>
        <v/>
      </c>
      <c r="H29" s="354" t="str">
        <f>IFERROR(VLOOKUP(D29,Poles!$S$24:$V$40,4,FALSE),"")</f>
        <v/>
      </c>
      <c r="I29" s="72"/>
      <c r="J29" s="72"/>
      <c r="K29" s="80"/>
      <c r="L29" s="80">
        <v>28</v>
      </c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</row>
    <row r="30" spans="1:26" ht="15.75" customHeight="1">
      <c r="A30" s="80" t="str">
        <f t="array" ref="A30">IFERROR(IF(D30="","",INDEX(Poles!$A:$I,MATCH('Youth Poles'!$E30,Poles!$I:$I,0),1)),"")</f>
        <v/>
      </c>
      <c r="B30" s="196" t="str">
        <f t="array" ref="B30">IFERROR(IF(D30="","",INDEX(Poles!$A:$I,MATCH('Youth Poles'!$E30,Poles!$I:$I,0),2)),"")</f>
        <v/>
      </c>
      <c r="C30" s="196" t="str">
        <f t="array" ref="C30">IFERROR(IF(D30="","",INDEX(Poles!$A:$I,MATCH('Youth Poles'!E30,Poles!$I:$I,0),3)),"")</f>
        <v/>
      </c>
      <c r="D30" s="82" t="str">
        <f>IFERROR(IF(AND(SMALL(Poles!I:I,L30)&gt;1000,SMALL(Poles!I:I,L30)&lt;3000),"nt",IF(SMALL(Poles!I:I,L30)&gt;3000,"",SMALL(Poles!I:I,L30))),"")</f>
        <v/>
      </c>
      <c r="E30" s="292" t="str">
        <f>IF(D30="nt",IFERROR(SMALL(Poles!I:I,L30),""),IF(D30&gt;3000,"",IFERROR(SMALL(Poles!I:I,L30),"")))</f>
        <v/>
      </c>
      <c r="F30" s="199" t="str">
        <f t="shared" si="0"/>
        <v/>
      </c>
      <c r="G30" s="200" t="str">
        <f t="shared" si="1"/>
        <v/>
      </c>
      <c r="H30" s="354" t="str">
        <f>IFERROR(VLOOKUP(D30,Poles!$S$24:$V$40,4,FALSE),"")</f>
        <v/>
      </c>
      <c r="I30" s="72"/>
      <c r="J30" s="72"/>
      <c r="K30" s="80"/>
      <c r="L30" s="80">
        <v>29</v>
      </c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</row>
    <row r="31" spans="1:26" ht="15.75" customHeight="1">
      <c r="A31" s="80" t="str">
        <f t="array" ref="A31">IFERROR(IF(D31="","",INDEX(Poles!$A:$I,MATCH('Youth Poles'!$E31,Poles!$I:$I,0),1)),"")</f>
        <v/>
      </c>
      <c r="B31" s="196" t="str">
        <f t="array" ref="B31">IFERROR(IF(D31="","",INDEX(Poles!$A:$I,MATCH('Youth Poles'!$E31,Poles!$I:$I,0),2)),"")</f>
        <v/>
      </c>
      <c r="C31" s="196" t="str">
        <f t="array" ref="C31">IFERROR(IF(D31="","",INDEX(Poles!$A:$I,MATCH('Youth Poles'!E31,Poles!$I:$I,0),3)),"")</f>
        <v/>
      </c>
      <c r="D31" s="82" t="str">
        <f>IFERROR(IF(AND(SMALL(Poles!I:I,L31)&gt;1000,SMALL(Poles!I:I,L31)&lt;3000),"nt",IF(SMALL(Poles!I:I,L31)&gt;3000,"",SMALL(Poles!I:I,L31))),"")</f>
        <v/>
      </c>
      <c r="E31" s="292" t="str">
        <f>IF(D31="nt",IFERROR(SMALL(Poles!I:I,L31),""),IF(D31&gt;3000,"",IFERROR(SMALL(Poles!I:I,L31),"")))</f>
        <v/>
      </c>
      <c r="F31" s="199" t="str">
        <f t="shared" si="0"/>
        <v/>
      </c>
      <c r="G31" s="200" t="str">
        <f t="shared" si="1"/>
        <v/>
      </c>
      <c r="H31" s="354" t="str">
        <f>IFERROR(VLOOKUP(D31,Poles!$S$24:$V$40,4,FALSE),"")</f>
        <v/>
      </c>
      <c r="I31" s="72"/>
      <c r="J31" s="72"/>
      <c r="K31" s="80"/>
      <c r="L31" s="80">
        <v>30</v>
      </c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</row>
    <row r="32" spans="1:26" ht="15.75" customHeight="1">
      <c r="A32" s="80" t="str">
        <f t="array" ref="A32">IFERROR(IF(D32="","",INDEX(Poles!$A:$I,MATCH('Youth Poles'!$E32,Poles!$I:$I,0),1)),"")</f>
        <v/>
      </c>
      <c r="B32" s="196" t="str">
        <f t="array" ref="B32">IFERROR(IF(D32="","",INDEX(Poles!$A:$I,MATCH('Youth Poles'!$E32,Poles!$I:$I,0),2)),"")</f>
        <v/>
      </c>
      <c r="C32" s="196" t="str">
        <f t="array" ref="C32">IFERROR(IF(D32="","",INDEX(Poles!$A:$I,MATCH('Youth Poles'!E32,Poles!$I:$I,0),3)),"")</f>
        <v/>
      </c>
      <c r="D32" s="82" t="str">
        <f>IFERROR(IF(AND(SMALL(Poles!I:I,L32)&gt;1000,SMALL(Poles!I:I,L32)&lt;3000),"nt",IF(SMALL(Poles!I:I,L32)&gt;3000,"",SMALL(Poles!I:I,L32))),"")</f>
        <v/>
      </c>
      <c r="E32" s="292" t="str">
        <f>IF(D32="nt",IFERROR(SMALL(Poles!I:I,L32),""),IF(D32&gt;3000,"",IFERROR(SMALL(Poles!I:I,L32),"")))</f>
        <v/>
      </c>
      <c r="F32" s="199" t="str">
        <f t="shared" si="0"/>
        <v/>
      </c>
      <c r="G32" s="200" t="str">
        <f t="shared" si="1"/>
        <v/>
      </c>
      <c r="H32" s="354" t="str">
        <f>IFERROR(VLOOKUP(D32,Poles!$S$24:$V$40,4,FALSE),"")</f>
        <v/>
      </c>
      <c r="I32" s="72"/>
      <c r="J32" s="72"/>
      <c r="K32" s="80"/>
      <c r="L32" s="80">
        <v>31</v>
      </c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 spans="1:26" ht="15.75" customHeight="1">
      <c r="A33" s="80" t="str">
        <f t="array" ref="A33">IFERROR(IF(D33="","",INDEX(Poles!$A:$I,MATCH('Youth Poles'!$E33,Poles!$I:$I,0),1)),"")</f>
        <v/>
      </c>
      <c r="B33" s="196" t="str">
        <f t="array" ref="B33">IFERROR(IF(D33="","",INDEX(Poles!$A:$I,MATCH('Youth Poles'!$E33,Poles!$I:$I,0),2)),"")</f>
        <v/>
      </c>
      <c r="C33" s="196" t="str">
        <f t="array" ref="C33">IFERROR(IF(D33="","",INDEX(Poles!$A:$I,MATCH('Youth Poles'!E33,Poles!$I:$I,0),3)),"")</f>
        <v/>
      </c>
      <c r="D33" s="82" t="str">
        <f>IFERROR(IF(AND(SMALL(Poles!I:I,L33)&gt;1000,SMALL(Poles!I:I,L33)&lt;3000),"nt",IF(SMALL(Poles!I:I,L33)&gt;3000,"",SMALL(Poles!I:I,L33))),"")</f>
        <v/>
      </c>
      <c r="E33" s="292" t="str">
        <f>IF(D33="nt",IFERROR(SMALL(Poles!I:I,L33),""),IF(D33&gt;3000,"",IFERROR(SMALL(Poles!I:I,L33),"")))</f>
        <v/>
      </c>
      <c r="F33" s="199" t="str">
        <f t="shared" si="0"/>
        <v/>
      </c>
      <c r="G33" s="200" t="str">
        <f t="shared" si="1"/>
        <v/>
      </c>
      <c r="H33" s="354" t="str">
        <f>IFERROR(VLOOKUP(D33,Poles!$S$24:$V$40,4,FALSE),"")</f>
        <v/>
      </c>
      <c r="I33" s="72"/>
      <c r="J33" s="72"/>
      <c r="K33" s="80"/>
      <c r="L33" s="80">
        <v>32</v>
      </c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</row>
    <row r="34" spans="1:26" ht="15.75" customHeight="1">
      <c r="A34" s="80" t="str">
        <f t="array" ref="A34">IFERROR(IF(D34="","",INDEX(Poles!$A:$I,MATCH('Youth Poles'!$E34,Poles!$I:$I,0),1)),"")</f>
        <v/>
      </c>
      <c r="B34" s="196" t="str">
        <f t="array" ref="B34">IFERROR(IF(D34="","",INDEX(Poles!$A:$I,MATCH('Youth Poles'!$E34,Poles!$I:$I,0),2)),"")</f>
        <v/>
      </c>
      <c r="C34" s="196" t="str">
        <f t="array" ref="C34">IFERROR(IF(D34="","",INDEX(Poles!$A:$I,MATCH('Youth Poles'!E34,Poles!$I:$I,0),3)),"")</f>
        <v/>
      </c>
      <c r="D34" s="82" t="str">
        <f>IFERROR(IF(AND(SMALL(Poles!I:I,L34)&gt;1000,SMALL(Poles!I:I,L34)&lt;3000),"nt",IF(SMALL(Poles!I:I,L34)&gt;3000,"",SMALL(Poles!I:I,L34))),"")</f>
        <v/>
      </c>
      <c r="E34" s="292" t="str">
        <f>IF(D34="nt",IFERROR(SMALL(Poles!I:I,L34),""),IF(D34&gt;3000,"",IFERROR(SMALL(Poles!I:I,L34),"")))</f>
        <v/>
      </c>
      <c r="F34" s="199" t="str">
        <f t="shared" si="0"/>
        <v/>
      </c>
      <c r="G34" s="200" t="str">
        <f t="shared" si="1"/>
        <v/>
      </c>
      <c r="H34" s="354" t="str">
        <f>IFERROR(VLOOKUP(D34,Poles!$S$24:$V$40,4,FALSE),"")</f>
        <v/>
      </c>
      <c r="I34" s="72"/>
      <c r="J34" s="72"/>
      <c r="K34" s="80"/>
      <c r="L34" s="80">
        <v>33</v>
      </c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 spans="1:26" ht="15.75" customHeight="1">
      <c r="A35" s="80" t="str">
        <f t="array" ref="A35">IFERROR(IF(D35="","",INDEX(Poles!$A:$I,MATCH('Youth Poles'!$E35,Poles!$I:$I,0),1)),"")</f>
        <v/>
      </c>
      <c r="B35" s="196" t="str">
        <f t="array" ref="B35">IFERROR(IF(D35="","",INDEX(Poles!$A:$I,MATCH('Youth Poles'!$E35,Poles!$I:$I,0),2)),"")</f>
        <v/>
      </c>
      <c r="C35" s="196" t="str">
        <f t="array" ref="C35">IFERROR(IF(D35="","",INDEX(Poles!$A:$I,MATCH('Youth Poles'!E35,Poles!$I:$I,0),3)),"")</f>
        <v/>
      </c>
      <c r="D35" s="82" t="str">
        <f>IFERROR(IF(AND(SMALL(Poles!I:I,L35)&gt;1000,SMALL(Poles!I:I,L35)&lt;3000),"nt",IF(SMALL(Poles!I:I,L35)&gt;3000,"",SMALL(Poles!I:I,L35))),"")</f>
        <v/>
      </c>
      <c r="E35" s="292" t="str">
        <f>IF(D35="nt",IFERROR(SMALL(Poles!I:I,L35),""),IF(D35&gt;3000,"",IFERROR(SMALL(Poles!I:I,L35),"")))</f>
        <v/>
      </c>
      <c r="F35" s="199" t="str">
        <f t="shared" si="0"/>
        <v/>
      </c>
      <c r="G35" s="200" t="str">
        <f t="shared" si="1"/>
        <v/>
      </c>
      <c r="H35" s="354" t="str">
        <f>IFERROR(VLOOKUP(D35,Poles!$S$24:$V$40,4,FALSE),"")</f>
        <v/>
      </c>
      <c r="I35" s="72"/>
      <c r="J35" s="72"/>
      <c r="K35" s="80"/>
      <c r="L35" s="80">
        <v>34</v>
      </c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</row>
    <row r="36" spans="1:26" ht="15.75" customHeight="1">
      <c r="A36" s="80" t="str">
        <f t="array" ref="A36">IFERROR(IF(D36="","",INDEX(Poles!$A:$I,MATCH('Youth Poles'!$E36,Poles!$I:$I,0),1)),"")</f>
        <v/>
      </c>
      <c r="B36" s="196" t="str">
        <f t="array" ref="B36">IFERROR(IF(D36="","",INDEX(Poles!$A:$I,MATCH('Youth Poles'!$E36,Poles!$I:$I,0),2)),"")</f>
        <v/>
      </c>
      <c r="C36" s="196" t="str">
        <f t="array" ref="C36">IFERROR(IF(D36="","",INDEX(Poles!$A:$I,MATCH('Youth Poles'!E36,Poles!$I:$I,0),3)),"")</f>
        <v/>
      </c>
      <c r="D36" s="82" t="str">
        <f>IFERROR(IF(AND(SMALL(Poles!I:I,L36)&gt;1000,SMALL(Poles!I:I,L36)&lt;3000),"nt",IF(SMALL(Poles!I:I,L36)&gt;3000,"",SMALL(Poles!I:I,L36))),"")</f>
        <v/>
      </c>
      <c r="E36" s="292" t="str">
        <f>IF(D36="nt",IFERROR(SMALL(Poles!I:I,L36),""),IF(D36&gt;3000,"",IFERROR(SMALL(Poles!I:I,L36),"")))</f>
        <v/>
      </c>
      <c r="F36" s="199" t="str">
        <f t="shared" si="0"/>
        <v/>
      </c>
      <c r="G36" s="200" t="str">
        <f t="shared" si="1"/>
        <v/>
      </c>
      <c r="H36" s="354" t="str">
        <f>IFERROR(VLOOKUP(D36,Poles!$S$24:$V$40,4,FALSE),"")</f>
        <v/>
      </c>
      <c r="I36" s="72"/>
      <c r="J36" s="72"/>
      <c r="K36" s="80"/>
      <c r="L36" s="80">
        <v>35</v>
      </c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</row>
    <row r="37" spans="1:26" ht="15.75" customHeight="1">
      <c r="A37" s="80" t="str">
        <f t="array" ref="A37">IFERROR(IF(D37="","",INDEX(Poles!$A:$I,MATCH('Youth Poles'!$E37,Poles!$I:$I,0),1)),"")</f>
        <v/>
      </c>
      <c r="B37" s="196" t="str">
        <f t="array" ref="B37">IFERROR(IF(D37="","",INDEX(Poles!$A:$I,MATCH('Youth Poles'!$E37,Poles!$I:$I,0),2)),"")</f>
        <v/>
      </c>
      <c r="C37" s="196" t="str">
        <f t="array" ref="C37">IFERROR(IF(D37="","",INDEX(Poles!$A:$I,MATCH('Youth Poles'!E37,Poles!$I:$I,0),3)),"")</f>
        <v/>
      </c>
      <c r="D37" s="82" t="str">
        <f>IFERROR(IF(AND(SMALL(Poles!I:I,L37)&gt;1000,SMALL(Poles!I:I,L37)&lt;3000),"nt",IF(SMALL(Poles!I:I,L37)&gt;3000,"",SMALL(Poles!I:I,L37))),"")</f>
        <v/>
      </c>
      <c r="E37" s="292" t="str">
        <f>IF(D37="nt",IFERROR(SMALL(Poles!I:I,L37),""),IF(D37&gt;3000,"",IFERROR(SMALL(Poles!I:I,L37),"")))</f>
        <v/>
      </c>
      <c r="F37" s="199" t="str">
        <f t="shared" si="0"/>
        <v/>
      </c>
      <c r="G37" s="200" t="str">
        <f t="shared" si="1"/>
        <v/>
      </c>
      <c r="H37" s="354" t="str">
        <f>IFERROR(VLOOKUP(D37,Poles!$S$24:$V$40,4,FALSE),"")</f>
        <v/>
      </c>
      <c r="I37" s="72"/>
      <c r="J37" s="72"/>
      <c r="K37" s="80"/>
      <c r="L37" s="80">
        <v>36</v>
      </c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</row>
    <row r="38" spans="1:26" ht="15.75" customHeight="1">
      <c r="A38" s="80" t="str">
        <f t="array" ref="A38">IFERROR(IF(D38="","",INDEX(Poles!$A:$I,MATCH('Youth Poles'!$E38,Poles!$I:$I,0),1)),"")</f>
        <v/>
      </c>
      <c r="B38" s="196" t="str">
        <f t="array" ref="B38">IFERROR(IF(D38="","",INDEX(Poles!$A:$I,MATCH('Youth Poles'!$E38,Poles!$I:$I,0),2)),"")</f>
        <v/>
      </c>
      <c r="C38" s="196" t="str">
        <f t="array" ref="C38">IFERROR(IF(D38="","",INDEX(Poles!$A:$I,MATCH('Youth Poles'!E38,Poles!$I:$I,0),3)),"")</f>
        <v/>
      </c>
      <c r="D38" s="82" t="str">
        <f>IFERROR(IF(AND(SMALL(Poles!I:I,L38)&gt;1000,SMALL(Poles!I:I,L38)&lt;3000),"nt",IF(SMALL(Poles!I:I,L38)&gt;3000,"",SMALL(Poles!I:I,L38))),"")</f>
        <v/>
      </c>
      <c r="E38" s="292" t="str">
        <f>IF(D38="nt",IFERROR(SMALL(Poles!I:I,L38),""),IF(D38&gt;3000,"",IFERROR(SMALL(Poles!I:I,L38),"")))</f>
        <v/>
      </c>
      <c r="F38" s="199" t="str">
        <f t="shared" si="0"/>
        <v/>
      </c>
      <c r="G38" s="200" t="str">
        <f t="shared" si="1"/>
        <v/>
      </c>
      <c r="H38" s="354" t="str">
        <f>IFERROR(VLOOKUP(D38,Poles!$S$24:$V$40,4,FALSE),"")</f>
        <v/>
      </c>
      <c r="I38" s="72"/>
      <c r="J38" s="72"/>
      <c r="K38" s="80"/>
      <c r="L38" s="80">
        <v>37</v>
      </c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</row>
    <row r="39" spans="1:26" ht="15.75" customHeight="1">
      <c r="A39" s="80" t="str">
        <f t="array" ref="A39">IFERROR(IF(D39="","",INDEX(Poles!$A:$I,MATCH('Youth Poles'!$E39,Poles!$I:$I,0),1)),"")</f>
        <v/>
      </c>
      <c r="B39" s="196" t="str">
        <f t="array" ref="B39">IFERROR(IF(D39="","",INDEX(Poles!$A:$I,MATCH('Youth Poles'!$E39,Poles!$I:$I,0),2)),"")</f>
        <v/>
      </c>
      <c r="C39" s="196" t="str">
        <f t="array" ref="C39">IFERROR(IF(D39="","",INDEX(Poles!$A:$I,MATCH('Youth Poles'!E39,Poles!$I:$I,0),3)),"")</f>
        <v/>
      </c>
      <c r="D39" s="82" t="str">
        <f>IFERROR(IF(AND(SMALL(Poles!I:I,L39)&gt;1000,SMALL(Poles!I:I,L39)&lt;3000),"nt",IF(SMALL(Poles!I:I,L39)&gt;3000,"",SMALL(Poles!I:I,L39))),"")</f>
        <v/>
      </c>
      <c r="E39" s="292" t="str">
        <f>IF(D39="nt",IFERROR(SMALL(Poles!I:I,L39),""),IF(D39&gt;3000,"",IFERROR(SMALL(Poles!I:I,L39),"")))</f>
        <v/>
      </c>
      <c r="F39" s="199" t="str">
        <f t="shared" si="0"/>
        <v/>
      </c>
      <c r="G39" s="200" t="str">
        <f t="shared" si="1"/>
        <v/>
      </c>
      <c r="H39" s="354" t="str">
        <f>IFERROR(VLOOKUP(D39,Poles!$S$24:$V$40,4,FALSE),"")</f>
        <v/>
      </c>
      <c r="I39" s="72"/>
      <c r="J39" s="72"/>
      <c r="K39" s="80"/>
      <c r="L39" s="80">
        <v>38</v>
      </c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 spans="1:26" ht="15.75" customHeight="1">
      <c r="A40" s="80" t="str">
        <f t="array" ref="A40">IFERROR(IF(D40="","",INDEX(Poles!$A:$I,MATCH('Youth Poles'!$E40,Poles!$I:$I,0),1)),"")</f>
        <v/>
      </c>
      <c r="B40" s="196" t="str">
        <f t="array" ref="B40">IFERROR(IF(D40="","",INDEX(Poles!$A:$I,MATCH('Youth Poles'!$E40,Poles!$I:$I,0),2)),"")</f>
        <v/>
      </c>
      <c r="C40" s="196" t="str">
        <f t="array" ref="C40">IFERROR(IF(D40="","",INDEX(Poles!$A:$I,MATCH('Youth Poles'!E40,Poles!$I:$I,0),3)),"")</f>
        <v/>
      </c>
      <c r="D40" s="82" t="str">
        <f>IFERROR(IF(AND(SMALL(Poles!I:I,L40)&gt;1000,SMALL(Poles!I:I,L40)&lt;3000),"nt",IF(SMALL(Poles!I:I,L40)&gt;3000,"",SMALL(Poles!I:I,L40))),"")</f>
        <v/>
      </c>
      <c r="E40" s="292" t="str">
        <f>IF(D40="nt",IFERROR(SMALL(Poles!I:I,L40),""),IF(D40&gt;3000,"",IFERROR(SMALL(Poles!I:I,L40),"")))</f>
        <v/>
      </c>
      <c r="F40" s="199" t="str">
        <f t="shared" si="0"/>
        <v/>
      </c>
      <c r="G40" s="200" t="str">
        <f t="shared" si="1"/>
        <v/>
      </c>
      <c r="H40" s="354" t="str">
        <f>IFERROR(VLOOKUP(D40,Poles!$S$24:$V$40,4,FALSE),"")</f>
        <v/>
      </c>
      <c r="I40" s="72"/>
      <c r="J40" s="72"/>
      <c r="K40" s="80"/>
      <c r="L40" s="80">
        <v>39</v>
      </c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</row>
    <row r="41" spans="1:26" ht="15.75" customHeight="1">
      <c r="A41" s="80" t="str">
        <f t="array" ref="A41">IFERROR(IF(D41="","",INDEX(Poles!$A:$I,MATCH('Youth Poles'!$E41,Poles!$I:$I,0),1)),"")</f>
        <v/>
      </c>
      <c r="B41" s="196" t="str">
        <f t="array" ref="B41">IFERROR(IF(D41="","",INDEX(Poles!$A:$I,MATCH('Youth Poles'!$E41,Poles!$I:$I,0),2)),"")</f>
        <v/>
      </c>
      <c r="C41" s="196" t="str">
        <f t="array" ref="C41">IFERROR(IF(D41="","",INDEX(Poles!$A:$I,MATCH('Youth Poles'!E41,Poles!$I:$I,0),3)),"")</f>
        <v/>
      </c>
      <c r="D41" s="82" t="str">
        <f>IFERROR(IF(AND(SMALL(Poles!I:I,L41)&gt;1000,SMALL(Poles!I:I,L41)&lt;3000),"nt",IF(SMALL(Poles!I:I,L41)&gt;3000,"",SMALL(Poles!I:I,L41))),"")</f>
        <v/>
      </c>
      <c r="E41" s="292" t="str">
        <f>IF(D41="nt",IFERROR(SMALL(Poles!I:I,L41),""),IF(D41&gt;3000,"",IFERROR(SMALL(Poles!I:I,L41),"")))</f>
        <v/>
      </c>
      <c r="F41" s="199" t="str">
        <f t="shared" si="0"/>
        <v/>
      </c>
      <c r="G41" s="200" t="str">
        <f t="shared" si="1"/>
        <v/>
      </c>
      <c r="H41" s="354" t="str">
        <f>IFERROR(VLOOKUP(D41,Poles!$S$24:$V$40,4,FALSE),"")</f>
        <v/>
      </c>
      <c r="I41" s="72"/>
      <c r="J41" s="72"/>
      <c r="K41" s="80"/>
      <c r="L41" s="80">
        <v>40</v>
      </c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 spans="1:26" ht="15.75" customHeight="1">
      <c r="A42" s="80" t="str">
        <f t="array" ref="A42">IFERROR(IF(D42="","",INDEX(Poles!$A:$I,MATCH('Youth Poles'!$E42,Poles!$I:$I,0),1)),"")</f>
        <v/>
      </c>
      <c r="B42" s="196" t="str">
        <f t="array" ref="B42">IFERROR(IF(D42="","",INDEX(Poles!$A:$I,MATCH('Youth Poles'!$E42,Poles!$I:$I,0),2)),"")</f>
        <v/>
      </c>
      <c r="C42" s="196" t="str">
        <f t="array" ref="C42">IFERROR(IF(D42="","",INDEX(Poles!$A:$I,MATCH('Youth Poles'!E42,Poles!$I:$I,0),3)),"")</f>
        <v/>
      </c>
      <c r="D42" s="82" t="str">
        <f>IFERROR(IF(AND(SMALL(Poles!I:I,L42)&gt;1000,SMALL(Poles!I:I,L42)&lt;3000),"nt",IF(SMALL(Poles!I:I,L42)&gt;3000,"",SMALL(Poles!I:I,L42))),"")</f>
        <v/>
      </c>
      <c r="E42" s="292" t="str">
        <f>IF(D42="nt",IFERROR(SMALL(Poles!I:I,L42),""),IF(D42&gt;3000,"",IFERROR(SMALL(Poles!I:I,L42),"")))</f>
        <v/>
      </c>
      <c r="F42" s="199" t="str">
        <f t="shared" si="0"/>
        <v/>
      </c>
      <c r="G42" s="200" t="str">
        <f t="shared" si="1"/>
        <v/>
      </c>
      <c r="H42" s="354" t="str">
        <f>IFERROR(VLOOKUP(D42,Poles!$S$24:$V$40,4,FALSE),"")</f>
        <v/>
      </c>
      <c r="I42" s="72"/>
      <c r="J42" s="72"/>
      <c r="K42" s="80"/>
      <c r="L42" s="80">
        <v>41</v>
      </c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</row>
    <row r="43" spans="1:26" ht="15.75" customHeight="1">
      <c r="A43" s="80" t="str">
        <f t="array" ref="A43">IFERROR(IF(D43="","",INDEX(Poles!$A:$I,MATCH('Youth Poles'!$E43,Poles!$I:$I,0),1)),"")</f>
        <v/>
      </c>
      <c r="B43" s="196" t="str">
        <f t="array" ref="B43">IFERROR(IF(D43="","",INDEX(Poles!$A:$I,MATCH('Youth Poles'!$E43,Poles!$I:$I,0),2)),"")</f>
        <v/>
      </c>
      <c r="C43" s="196" t="str">
        <f t="array" ref="C43">IFERROR(IF(D43="","",INDEX(Poles!$A:$I,MATCH('Youth Poles'!E43,Poles!$I:$I,0),3)),"")</f>
        <v/>
      </c>
      <c r="D43" s="82" t="str">
        <f>IFERROR(IF(AND(SMALL(Poles!I:I,L43)&gt;1000,SMALL(Poles!I:I,L43)&lt;3000),"nt",IF(SMALL(Poles!I:I,L43)&gt;3000,"",SMALL(Poles!I:I,L43))),"")</f>
        <v/>
      </c>
      <c r="E43" s="292" t="str">
        <f>IF(D43="nt",IFERROR(SMALL(Poles!I:I,L43),""),IF(D43&gt;3000,"",IFERROR(SMALL(Poles!I:I,L43),"")))</f>
        <v/>
      </c>
      <c r="F43" s="199" t="str">
        <f t="shared" si="0"/>
        <v/>
      </c>
      <c r="G43" s="200" t="str">
        <f t="shared" si="1"/>
        <v/>
      </c>
      <c r="H43" s="354" t="str">
        <f>IFERROR(VLOOKUP(D43,Poles!$S$24:$V$40,4,FALSE),"")</f>
        <v/>
      </c>
      <c r="I43" s="72"/>
      <c r="J43" s="72"/>
      <c r="K43" s="80"/>
      <c r="L43" s="80">
        <v>42</v>
      </c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 spans="1:26" ht="15.75" customHeight="1">
      <c r="A44" s="80" t="str">
        <f t="array" ref="A44">IFERROR(IF(D44="","",INDEX(Poles!$A:$I,MATCH('Youth Poles'!$E44,Poles!$I:$I,0),1)),"")</f>
        <v/>
      </c>
      <c r="B44" s="196" t="str">
        <f t="array" ref="B44">IFERROR(IF(D44="","",INDEX(Poles!$A:$I,MATCH('Youth Poles'!$E44,Poles!$I:$I,0),2)),"")</f>
        <v/>
      </c>
      <c r="C44" s="196" t="str">
        <f t="array" ref="C44">IFERROR(IF(D44="","",INDEX(Poles!$A:$I,MATCH('Youth Poles'!E44,Poles!$I:$I,0),3)),"")</f>
        <v/>
      </c>
      <c r="D44" s="82" t="str">
        <f>IFERROR(IF(AND(SMALL(Poles!I:I,L44)&gt;1000,SMALL(Poles!I:I,L44)&lt;3000),"nt",IF(SMALL(Poles!I:I,L44)&gt;3000,"",SMALL(Poles!I:I,L44))),"")</f>
        <v/>
      </c>
      <c r="E44" s="292" t="str">
        <f>IF(D44="nt",IFERROR(SMALL(Poles!I:I,L44),""),IF(D44&gt;3000,"",IFERROR(SMALL(Poles!I:I,L44),"")))</f>
        <v/>
      </c>
      <c r="F44" s="199" t="str">
        <f t="shared" si="0"/>
        <v/>
      </c>
      <c r="G44" s="200" t="str">
        <f t="shared" si="1"/>
        <v/>
      </c>
      <c r="H44" s="354" t="str">
        <f>IFERROR(VLOOKUP(D44,Poles!$S$24:$V$40,4,FALSE),"")</f>
        <v/>
      </c>
      <c r="I44" s="72"/>
      <c r="J44" s="72"/>
      <c r="K44" s="80"/>
      <c r="L44" s="80">
        <v>43</v>
      </c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 spans="1:26" ht="15.75" customHeight="1">
      <c r="A45" s="80" t="str">
        <f t="array" ref="A45">IFERROR(IF(D45="","",INDEX(Poles!$A:$I,MATCH('Youth Poles'!$E45,Poles!$I:$I,0),1)),"")</f>
        <v/>
      </c>
      <c r="B45" s="196" t="str">
        <f t="array" ref="B45">IFERROR(IF(D45="","",INDEX(Poles!$A:$I,MATCH('Youth Poles'!$E45,Poles!$I:$I,0),2)),"")</f>
        <v/>
      </c>
      <c r="C45" s="196" t="str">
        <f t="array" ref="C45">IFERROR(IF(D45="","",INDEX(Poles!$A:$I,MATCH('Youth Poles'!E45,Poles!$I:$I,0),3)),"")</f>
        <v/>
      </c>
      <c r="D45" s="82" t="str">
        <f>IFERROR(IF(AND(SMALL(Poles!I:I,L45)&gt;1000,SMALL(Poles!I:I,L45)&lt;3000),"nt",IF(SMALL(Poles!I:I,L45)&gt;3000,"",SMALL(Poles!I:I,L45))),"")</f>
        <v/>
      </c>
      <c r="E45" s="292" t="str">
        <f>IF(D45="nt",IFERROR(SMALL(Poles!I:I,L45),""),IF(D45&gt;3000,"",IFERROR(SMALL(Poles!I:I,L45),"")))</f>
        <v/>
      </c>
      <c r="F45" s="199" t="str">
        <f t="shared" si="0"/>
        <v/>
      </c>
      <c r="G45" s="200" t="str">
        <f t="shared" si="1"/>
        <v/>
      </c>
      <c r="H45" s="354" t="str">
        <f>IFERROR(VLOOKUP(D45,Poles!$S$24:$V$40,4,FALSE),"")</f>
        <v/>
      </c>
      <c r="I45" s="72"/>
      <c r="J45" s="72"/>
      <c r="K45" s="80"/>
      <c r="L45" s="80">
        <v>44</v>
      </c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ht="15.75" customHeight="1">
      <c r="A46" s="80" t="str">
        <f t="array" ref="A46">IFERROR(IF(D46="","",INDEX(Poles!$A:$I,MATCH('Youth Poles'!$E46,Poles!$I:$I,0),1)),"")</f>
        <v/>
      </c>
      <c r="B46" s="196" t="str">
        <f t="array" ref="B46">IFERROR(IF(D46="","",INDEX(Poles!$A:$I,MATCH('Youth Poles'!$E46,Poles!$I:$I,0),2)),"")</f>
        <v/>
      </c>
      <c r="C46" s="196" t="str">
        <f t="array" ref="C46">IFERROR(IF(D46="","",INDEX(Poles!$A:$I,MATCH('Youth Poles'!E46,Poles!$I:$I,0),3)),"")</f>
        <v/>
      </c>
      <c r="D46" s="82" t="str">
        <f>IFERROR(IF(AND(SMALL(Poles!I:I,L46)&gt;1000,SMALL(Poles!I:I,L46)&lt;3000),"nt",IF(SMALL(Poles!I:I,L46)&gt;3000,"",SMALL(Poles!I:I,L46))),"")</f>
        <v/>
      </c>
      <c r="E46" s="292" t="str">
        <f>IF(D46="nt",IFERROR(SMALL(Poles!I:I,L46),""),IF(D46&gt;3000,"",IFERROR(SMALL(Poles!I:I,L46),"")))</f>
        <v/>
      </c>
      <c r="F46" s="199" t="str">
        <f t="shared" si="0"/>
        <v/>
      </c>
      <c r="G46" s="200" t="str">
        <f t="shared" si="1"/>
        <v/>
      </c>
      <c r="H46" s="354" t="str">
        <f>IFERROR(VLOOKUP(D46,Poles!$S$24:$V$40,4,FALSE),"")</f>
        <v/>
      </c>
      <c r="I46" s="72"/>
      <c r="J46" s="72"/>
      <c r="K46" s="80"/>
      <c r="L46" s="80">
        <v>45</v>
      </c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ht="15.75" customHeight="1">
      <c r="A47" s="80" t="str">
        <f t="array" ref="A47">IFERROR(IF(D47="","",INDEX(Poles!$A:$I,MATCH('Youth Poles'!$E47,Poles!$I:$I,0),1)),"")</f>
        <v/>
      </c>
      <c r="B47" s="196" t="str">
        <f t="array" ref="B47">IFERROR(IF(D47="","",INDEX(Poles!$A:$I,MATCH('Youth Poles'!$E47,Poles!$I:$I,0),2)),"")</f>
        <v/>
      </c>
      <c r="C47" s="196" t="str">
        <f t="array" ref="C47">IFERROR(IF(D47="","",INDEX(Poles!$A:$I,MATCH('Youth Poles'!E47,Poles!$I:$I,0),3)),"")</f>
        <v/>
      </c>
      <c r="D47" s="82" t="str">
        <f>IFERROR(IF(AND(SMALL(Poles!I:I,L47)&gt;1000,SMALL(Poles!I:I,L47)&lt;3000),"nt",IF(SMALL(Poles!I:I,L47)&gt;3000,"",SMALL(Poles!I:I,L47))),"")</f>
        <v/>
      </c>
      <c r="E47" s="292" t="str">
        <f>IF(D47="nt",IFERROR(SMALL(Poles!I:I,L47),""),IF(D47&gt;3000,"",IFERROR(SMALL(Poles!I:I,L47),"")))</f>
        <v/>
      </c>
      <c r="F47" s="199" t="str">
        <f t="shared" si="0"/>
        <v/>
      </c>
      <c r="G47" s="200" t="str">
        <f t="shared" si="1"/>
        <v/>
      </c>
      <c r="H47" s="354" t="str">
        <f>IFERROR(VLOOKUP(D47,Poles!$S$24:$V$40,4,FALSE),"")</f>
        <v/>
      </c>
      <c r="I47" s="72"/>
      <c r="J47" s="72"/>
      <c r="K47" s="80"/>
      <c r="L47" s="80">
        <v>46</v>
      </c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ht="15.75" customHeight="1">
      <c r="A48" s="80" t="str">
        <f t="array" ref="A48">IFERROR(IF(D48="","",INDEX(Poles!$A:$I,MATCH('Youth Poles'!$E48,Poles!$I:$I,0),1)),"")</f>
        <v/>
      </c>
      <c r="B48" s="196" t="str">
        <f t="array" ref="B48">IFERROR(IF(D48="","",INDEX(Poles!$A:$I,MATCH('Youth Poles'!$E48,Poles!$I:$I,0),2)),"")</f>
        <v/>
      </c>
      <c r="C48" s="196" t="str">
        <f t="array" ref="C48">IFERROR(IF(D48="","",INDEX(Poles!$A:$I,MATCH('Youth Poles'!E48,Poles!$I:$I,0),3)),"")</f>
        <v/>
      </c>
      <c r="D48" s="82" t="str">
        <f>IFERROR(IF(AND(SMALL(Poles!I:I,L48)&gt;1000,SMALL(Poles!I:I,L48)&lt;3000),"nt",IF(SMALL(Poles!I:I,L48)&gt;3000,"",SMALL(Poles!I:I,L48))),"")</f>
        <v/>
      </c>
      <c r="E48" s="292" t="str">
        <f>IF(D48="nt",IFERROR(SMALL(Poles!I:I,L48),""),IF(D48&gt;3000,"",IFERROR(SMALL(Poles!I:I,L48),"")))</f>
        <v/>
      </c>
      <c r="F48" s="199" t="str">
        <f t="shared" si="0"/>
        <v/>
      </c>
      <c r="G48" s="200" t="str">
        <f t="shared" si="1"/>
        <v/>
      </c>
      <c r="H48" s="354" t="str">
        <f>IFERROR(VLOOKUP(D48,Poles!$S$24:$V$40,4,FALSE),"")</f>
        <v/>
      </c>
      <c r="I48" s="72"/>
      <c r="J48" s="72"/>
      <c r="K48" s="80"/>
      <c r="L48" s="80">
        <v>47</v>
      </c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ht="15.75" customHeight="1">
      <c r="A49" s="80" t="str">
        <f t="array" ref="A49">IFERROR(IF(D49="","",INDEX(Poles!$A:$I,MATCH('Youth Poles'!$E49,Poles!$I:$I,0),1)),"")</f>
        <v/>
      </c>
      <c r="B49" s="196" t="str">
        <f t="array" ref="B49">IFERROR(IF(D49="","",INDEX(Poles!$A:$I,MATCH('Youth Poles'!$E49,Poles!$I:$I,0),2)),"")</f>
        <v/>
      </c>
      <c r="C49" s="196" t="str">
        <f t="array" ref="C49">IFERROR(IF(D49="","",INDEX(Poles!$A:$I,MATCH('Youth Poles'!E49,Poles!$I:$I,0),3)),"")</f>
        <v/>
      </c>
      <c r="D49" s="82" t="str">
        <f>IFERROR(IF(AND(SMALL(Poles!I:I,L49)&gt;1000,SMALL(Poles!I:I,L49)&lt;3000),"nt",IF(SMALL(Poles!I:I,L49)&gt;3000,"",SMALL(Poles!I:I,L49))),"")</f>
        <v/>
      </c>
      <c r="E49" s="292" t="str">
        <f>IF(D49="nt",IFERROR(SMALL(Poles!I:I,L49),""),IF(D49&gt;3000,"",IFERROR(SMALL(Poles!I:I,L49),"")))</f>
        <v/>
      </c>
      <c r="F49" s="199" t="str">
        <f t="shared" si="0"/>
        <v/>
      </c>
      <c r="G49" s="200" t="str">
        <f t="shared" si="1"/>
        <v/>
      </c>
      <c r="H49" s="354" t="str">
        <f>IFERROR(VLOOKUP(D49,Poles!$S$24:$V$40,4,FALSE),"")</f>
        <v/>
      </c>
      <c r="I49" s="72"/>
      <c r="J49" s="72"/>
      <c r="K49" s="80"/>
      <c r="L49" s="80">
        <v>48</v>
      </c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ht="15.75" customHeight="1">
      <c r="A50" s="80" t="str">
        <f t="array" ref="A50">IFERROR(IF(D50="","",INDEX(Poles!$A:$I,MATCH('Youth Poles'!$E50,Poles!$I:$I,0),1)),"")</f>
        <v/>
      </c>
      <c r="B50" s="196" t="str">
        <f t="array" ref="B50">IFERROR(IF(D50="","",INDEX(Poles!$A:$I,MATCH('Youth Poles'!$E50,Poles!$I:$I,0),2)),"")</f>
        <v/>
      </c>
      <c r="C50" s="196" t="str">
        <f t="array" ref="C50">IFERROR(IF(D50="","",INDEX(Poles!$A:$I,MATCH('Youth Poles'!E50,Poles!$I:$I,0),3)),"")</f>
        <v/>
      </c>
      <c r="D50" s="82" t="str">
        <f>IFERROR(IF(AND(SMALL(Poles!I:I,L50)&gt;1000,SMALL(Poles!I:I,L50)&lt;3000),"nt",IF(SMALL(Poles!I:I,L50)&gt;3000,"",SMALL(Poles!I:I,L50))),"")</f>
        <v/>
      </c>
      <c r="E50" s="292" t="str">
        <f>IF(D50="nt",IFERROR(SMALL(Poles!I:I,L50),""),IF(D50&gt;3000,"",IFERROR(SMALL(Poles!I:I,L50),"")))</f>
        <v/>
      </c>
      <c r="F50" s="199" t="str">
        <f t="shared" si="0"/>
        <v/>
      </c>
      <c r="G50" s="200" t="str">
        <f t="shared" si="1"/>
        <v/>
      </c>
      <c r="H50" s="354" t="str">
        <f>IFERROR(VLOOKUP(D50,Poles!$S$24:$V$40,4,FALSE),"")</f>
        <v/>
      </c>
      <c r="I50" s="72"/>
      <c r="J50" s="72"/>
      <c r="K50" s="80"/>
      <c r="L50" s="80">
        <v>49</v>
      </c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ht="15.75" customHeight="1">
      <c r="A51" s="80" t="str">
        <f t="array" ref="A51">IFERROR(IF(D51="","",INDEX(Poles!$A:$I,MATCH('Youth Poles'!$E51,Poles!$I:$I,0),1)),"")</f>
        <v/>
      </c>
      <c r="B51" s="196" t="str">
        <f t="array" ref="B51">IFERROR(IF(D51="","",INDEX(Poles!$A:$I,MATCH('Youth Poles'!$E51,Poles!$I:$I,0),2)),"")</f>
        <v/>
      </c>
      <c r="C51" s="196" t="str">
        <f t="array" ref="C51">IFERROR(IF(D51="","",INDEX(Poles!$A:$I,MATCH('Youth Poles'!E51,Poles!$I:$I,0),3)),"")</f>
        <v/>
      </c>
      <c r="D51" s="82" t="str">
        <f>IFERROR(IF(AND(SMALL(Poles!I:I,L51)&gt;1000,SMALL(Poles!I:I,L51)&lt;3000),"nt",IF(SMALL(Poles!I:I,L51)&gt;3000,"",SMALL(Poles!I:I,L51))),"")</f>
        <v/>
      </c>
      <c r="E51" s="292" t="str">
        <f>IF(D51="nt",IFERROR(SMALL(Poles!I:I,L51),""),IF(D51&gt;3000,"",IFERROR(SMALL(Poles!I:I,L51),"")))</f>
        <v/>
      </c>
      <c r="F51" s="199" t="str">
        <f t="shared" si="0"/>
        <v/>
      </c>
      <c r="G51" s="200" t="str">
        <f t="shared" si="1"/>
        <v/>
      </c>
      <c r="H51" s="354" t="str">
        <f>IFERROR(VLOOKUP(D51,Poles!$S$24:$V$40,4,FALSE),"")</f>
        <v/>
      </c>
      <c r="I51" s="72"/>
      <c r="J51" s="72"/>
      <c r="K51" s="80"/>
      <c r="L51" s="80">
        <v>50</v>
      </c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ht="15.75" customHeight="1">
      <c r="A52" s="80" t="str">
        <f t="array" ref="A52">IFERROR(IF(D52="","",INDEX(Poles!$A:$I,MATCH('Youth Poles'!$E52,Poles!$I:$I,0),1)),"")</f>
        <v/>
      </c>
      <c r="B52" s="196" t="str">
        <f t="array" ref="B52">IFERROR(IF(D52="","",INDEX(Poles!$A:$I,MATCH('Youth Poles'!$E52,Poles!$I:$I,0),2)),"")</f>
        <v/>
      </c>
      <c r="C52" s="196" t="str">
        <f t="array" ref="C52">IFERROR(IF(D52="","",INDEX(Poles!$A:$I,MATCH('Youth Poles'!E52,Poles!$I:$I,0),3)),"")</f>
        <v/>
      </c>
      <c r="D52" s="82" t="str">
        <f>IFERROR(IF(AND(SMALL(Poles!I:I,L52)&gt;1000,SMALL(Poles!I:I,L52)&lt;3000),"nt",IF(SMALL(Poles!I:I,L52)&gt;3000,"",SMALL(Poles!I:I,L52))),"")</f>
        <v/>
      </c>
      <c r="E52" s="292" t="str">
        <f>IF(D52="nt",IFERROR(SMALL(Poles!I:I,L52),""),IF(D52&gt;3000,"",IFERROR(SMALL(Poles!I:I,L52),"")))</f>
        <v/>
      </c>
      <c r="F52" s="202"/>
      <c r="G52" s="200" t="str">
        <f t="shared" si="1"/>
        <v/>
      </c>
      <c r="H52" s="354" t="str">
        <f>IFERROR(VLOOKUP(D52,Poles!$S$24:$V$40,4,FALSE),"")</f>
        <v/>
      </c>
      <c r="I52" s="72"/>
      <c r="J52" s="72"/>
      <c r="K52" s="80"/>
      <c r="L52" s="80">
        <v>51</v>
      </c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ht="15.75" customHeight="1">
      <c r="A53" s="80" t="str">
        <f t="array" ref="A53">IFERROR(IF(D53="","",INDEX(Poles!$A:$I,MATCH('Youth Poles'!$E53,Poles!$I:$I,0),1)),"")</f>
        <v/>
      </c>
      <c r="B53" s="196" t="str">
        <f t="array" ref="B53">IFERROR(IF(D53="","",INDEX(Poles!$A:$I,MATCH('Youth Poles'!$E53,Poles!$I:$I,0),2)),"")</f>
        <v/>
      </c>
      <c r="C53" s="196" t="str">
        <f t="array" ref="C53">IFERROR(IF(D53="","",INDEX(Poles!$A:$I,MATCH('Youth Poles'!E53,Poles!$I:$I,0),3)),"")</f>
        <v/>
      </c>
      <c r="D53" s="82" t="str">
        <f>IFERROR(IF(AND(SMALL(Poles!I:I,L53)&gt;1000,SMALL(Poles!I:I,L53)&lt;3000),"nt",IF(SMALL(Poles!I:I,L53)&gt;3000,"",SMALL(Poles!I:I,L53))),"")</f>
        <v/>
      </c>
      <c r="E53" s="292" t="str">
        <f>IF(D53="nt",IFERROR(SMALL(Poles!I:I,L53),""),IF(D53&gt;3000,"",IFERROR(SMALL(Poles!I:I,L53),"")))</f>
        <v/>
      </c>
      <c r="F53" s="202"/>
      <c r="G53" s="200" t="str">
        <f t="shared" si="1"/>
        <v/>
      </c>
      <c r="H53" s="354" t="str">
        <f>IFERROR(VLOOKUP(D53,Poles!$S$24:$V$40,4,FALSE),"")</f>
        <v/>
      </c>
      <c r="I53" s="72"/>
      <c r="J53" s="72"/>
      <c r="K53" s="80"/>
      <c r="L53" s="80">
        <v>52</v>
      </c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ht="15.75" customHeight="1">
      <c r="A54" s="80" t="str">
        <f t="array" ref="A54">IFERROR(IF(D54="","",INDEX(Poles!$A:$I,MATCH('Youth Poles'!$E54,Poles!$I:$I,0),1)),"")</f>
        <v/>
      </c>
      <c r="B54" s="196" t="str">
        <f t="array" ref="B54">IFERROR(IF(D54="","",INDEX(Poles!$A:$I,MATCH('Youth Poles'!$E54,Poles!$I:$I,0),2)),"")</f>
        <v/>
      </c>
      <c r="C54" s="196" t="str">
        <f t="array" ref="C54">IFERROR(IF(D54="","",INDEX(Poles!$A:$I,MATCH('Youth Poles'!E54,Poles!$I:$I,0),3)),"")</f>
        <v/>
      </c>
      <c r="D54" s="82" t="str">
        <f>IFERROR(IF(AND(SMALL(Poles!I:I,L54)&gt;1000,SMALL(Poles!I:I,L54)&lt;3000),"nt",IF(SMALL(Poles!I:I,L54)&gt;3000,"",SMALL(Poles!I:I,L54))),"")</f>
        <v/>
      </c>
      <c r="E54" s="292" t="str">
        <f>IF(D54="nt",IFERROR(SMALL(Poles!I:I,L54),""),IF(D54&gt;3000,"",IFERROR(SMALL(Poles!I:I,L54),"")))</f>
        <v/>
      </c>
      <c r="F54" s="202"/>
      <c r="G54" s="200" t="str">
        <f t="shared" si="1"/>
        <v/>
      </c>
      <c r="H54" s="354" t="str">
        <f>IFERROR(VLOOKUP(D54,Poles!$S$24:$V$40,4,FALSE),"")</f>
        <v/>
      </c>
      <c r="I54" s="72"/>
      <c r="J54" s="72"/>
      <c r="K54" s="80"/>
      <c r="L54" s="80">
        <v>53</v>
      </c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ht="15.75" customHeight="1">
      <c r="A55" s="80" t="str">
        <f t="array" ref="A55">IFERROR(IF(D55="","",INDEX(Poles!$A:$I,MATCH('Youth Poles'!$E55,Poles!$I:$I,0),1)),"")</f>
        <v/>
      </c>
      <c r="B55" s="196" t="str">
        <f t="array" ref="B55">IFERROR(IF(D55="","",INDEX(Poles!$A:$I,MATCH('Youth Poles'!$E55,Poles!$I:$I,0),2)),"")</f>
        <v/>
      </c>
      <c r="C55" s="196" t="str">
        <f t="array" ref="C55">IFERROR(IF(D55="","",INDEX(Poles!$A:$I,MATCH('Youth Poles'!E55,Poles!$I:$I,0),3)),"")</f>
        <v/>
      </c>
      <c r="D55" s="82" t="str">
        <f>IFERROR(IF(AND(SMALL(Poles!I:I,L55)&gt;1000,SMALL(Poles!I:I,L55)&lt;3000),"nt",IF(SMALL(Poles!I:I,L55)&gt;3000,"",SMALL(Poles!I:I,L55))),"")</f>
        <v/>
      </c>
      <c r="E55" s="292" t="str">
        <f>IF(D55="nt",IFERROR(SMALL(Poles!I:I,L55),""),IF(D55&gt;3000,"",IFERROR(SMALL(Poles!I:I,L55),"")))</f>
        <v/>
      </c>
      <c r="F55" s="202"/>
      <c r="G55" s="200" t="str">
        <f t="shared" si="1"/>
        <v/>
      </c>
      <c r="H55" s="354" t="str">
        <f>IFERROR(VLOOKUP(D55,Poles!$S$24:$V$40,4,FALSE),"")</f>
        <v/>
      </c>
      <c r="I55" s="72"/>
      <c r="J55" s="72"/>
      <c r="K55" s="80"/>
      <c r="L55" s="80">
        <v>54</v>
      </c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ht="15.75" customHeight="1">
      <c r="A56" s="80" t="str">
        <f t="array" ref="A56">IFERROR(IF(D56="","",INDEX(Poles!$A:$I,MATCH('Youth Poles'!$E56,Poles!$I:$I,0),1)),"")</f>
        <v/>
      </c>
      <c r="B56" s="196" t="str">
        <f t="array" ref="B56">IFERROR(IF(D56="","",INDEX(Poles!$A:$I,MATCH('Youth Poles'!$E56,Poles!$I:$I,0),2)),"")</f>
        <v/>
      </c>
      <c r="C56" s="196" t="str">
        <f t="array" ref="C56">IFERROR(IF(D56="","",INDEX(Poles!$A:$I,MATCH('Youth Poles'!E56,Poles!$I:$I,0),3)),"")</f>
        <v/>
      </c>
      <c r="D56" s="82" t="str">
        <f>IFERROR(IF(AND(SMALL(Poles!I:I,L56)&gt;1000,SMALL(Poles!I:I,L56)&lt;3000),"nt",IF(SMALL(Poles!I:I,L56)&gt;3000,"",SMALL(Poles!I:I,L56))),"")</f>
        <v/>
      </c>
      <c r="E56" s="292" t="str">
        <f>IF(D56="nt",IFERROR(SMALL(Poles!I:I,L56),""),IF(D56&gt;3000,"",IFERROR(SMALL(Poles!I:I,L56),"")))</f>
        <v/>
      </c>
      <c r="F56" s="202"/>
      <c r="G56" s="200" t="str">
        <f t="shared" si="1"/>
        <v/>
      </c>
      <c r="H56" s="354" t="str">
        <f>IFERROR(VLOOKUP(D56,Poles!$S$24:$V$40,4,FALSE),"")</f>
        <v/>
      </c>
      <c r="I56" s="72"/>
      <c r="J56" s="72"/>
      <c r="K56" s="80"/>
      <c r="L56" s="80">
        <v>55</v>
      </c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ht="15.75" customHeight="1">
      <c r="A57" s="80" t="str">
        <f t="array" ref="A57">IFERROR(IF(D57="","",INDEX(Poles!$A:$I,MATCH('Youth Poles'!$E57,Poles!$I:$I,0),1)),"")</f>
        <v/>
      </c>
      <c r="B57" s="196" t="str">
        <f t="array" ref="B57">IFERROR(IF(D57="","",INDEX(Poles!$A:$I,MATCH('Youth Poles'!$E57,Poles!$I:$I,0),2)),"")</f>
        <v/>
      </c>
      <c r="C57" s="196" t="str">
        <f t="array" ref="C57">IFERROR(IF(D57="","",INDEX(Poles!$A:$I,MATCH('Youth Poles'!E57,Poles!$I:$I,0),3)),"")</f>
        <v/>
      </c>
      <c r="D57" s="82" t="str">
        <f>IFERROR(IF(AND(SMALL(Poles!I:I,L57)&gt;1000,SMALL(Poles!I:I,L57)&lt;3000),"nt",IF(SMALL(Poles!I:I,L57)&gt;3000,"",SMALL(Poles!I:I,L57))),"")</f>
        <v/>
      </c>
      <c r="E57" s="292" t="str">
        <f>IF(D57="nt",IFERROR(SMALL(Poles!I:I,L57),""),IF(D57&gt;3000,"",IFERROR(SMALL(Poles!I:I,L57),"")))</f>
        <v/>
      </c>
      <c r="F57" s="202"/>
      <c r="G57" s="200" t="str">
        <f t="shared" si="1"/>
        <v/>
      </c>
      <c r="H57" s="354" t="str">
        <f>IFERROR(VLOOKUP(D57,Poles!$S$24:$V$40,4,FALSE),"")</f>
        <v/>
      </c>
      <c r="I57" s="72"/>
      <c r="J57" s="72"/>
      <c r="K57" s="80"/>
      <c r="L57" s="80">
        <v>56</v>
      </c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ht="15.75" customHeight="1">
      <c r="A58" s="80" t="str">
        <f t="array" ref="A58">IFERROR(IF(D58="","",INDEX(Poles!$A:$I,MATCH('Youth Poles'!$E58,Poles!$I:$I,0),1)),"")</f>
        <v/>
      </c>
      <c r="B58" s="196" t="str">
        <f t="array" ref="B58">IFERROR(IF(D58="","",INDEX(Poles!$A:$I,MATCH('Youth Poles'!$E58,Poles!$I:$I,0),2)),"")</f>
        <v/>
      </c>
      <c r="C58" s="196" t="str">
        <f t="array" ref="C58">IFERROR(IF(D58="","",INDEX(Poles!$A:$I,MATCH('Youth Poles'!E58,Poles!$I:$I,0),3)),"")</f>
        <v/>
      </c>
      <c r="D58" s="82" t="str">
        <f>IFERROR(IF(AND(SMALL(Poles!I:I,L58)&gt;1000,SMALL(Poles!I:I,L58)&lt;3000),"nt",IF(SMALL(Poles!I:I,L58)&gt;3000,"",SMALL(Poles!I:I,L58))),"")</f>
        <v/>
      </c>
      <c r="E58" s="292" t="str">
        <f>IF(D58="nt",IFERROR(SMALL(Poles!I:I,L58),""),IF(D58&gt;3000,"",IFERROR(SMALL(Poles!I:I,L58),"")))</f>
        <v/>
      </c>
      <c r="F58" s="202"/>
      <c r="G58" s="200" t="str">
        <f t="shared" si="1"/>
        <v/>
      </c>
      <c r="H58" s="354" t="str">
        <f>IFERROR(VLOOKUP(D58,Poles!$S$24:$V$40,4,FALSE),"")</f>
        <v/>
      </c>
      <c r="I58" s="72"/>
      <c r="J58" s="72"/>
      <c r="K58" s="80"/>
      <c r="L58" s="80">
        <v>57</v>
      </c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ht="15.75" customHeight="1">
      <c r="A59" s="80" t="str">
        <f t="array" ref="A59">IFERROR(IF(D59="","",INDEX(Poles!$A:$I,MATCH('Youth Poles'!$E59,Poles!$I:$I,0),1)),"")</f>
        <v/>
      </c>
      <c r="B59" s="196" t="str">
        <f t="array" ref="B59">IFERROR(IF(D59="","",INDEX(Poles!$A:$I,MATCH('Youth Poles'!$E59,Poles!$I:$I,0),2)),"")</f>
        <v/>
      </c>
      <c r="C59" s="196" t="str">
        <f t="array" ref="C59">IFERROR(IF(D59="","",INDEX(Poles!$A:$I,MATCH('Youth Poles'!E59,Poles!$I:$I,0),3)),"")</f>
        <v/>
      </c>
      <c r="D59" s="82" t="str">
        <f>IFERROR(IF(AND(SMALL(Poles!I:I,L59)&gt;1000,SMALL(Poles!I:I,L59)&lt;3000),"nt",IF(SMALL(Poles!I:I,L59)&gt;3000,"",SMALL(Poles!I:I,L59))),"")</f>
        <v/>
      </c>
      <c r="E59" s="292" t="str">
        <f>IF(D59="nt",IFERROR(SMALL(Poles!I:I,L59),""),IF(D59&gt;3000,"",IFERROR(SMALL(Poles!I:I,L59),"")))</f>
        <v/>
      </c>
      <c r="F59" s="202"/>
      <c r="G59" s="200" t="str">
        <f t="shared" si="1"/>
        <v/>
      </c>
      <c r="H59" s="354" t="str">
        <f>IFERROR(VLOOKUP(D59,Poles!$S$24:$V$40,4,FALSE),"")</f>
        <v/>
      </c>
      <c r="I59" s="72"/>
      <c r="J59" s="72"/>
      <c r="K59" s="80"/>
      <c r="L59" s="80">
        <v>58</v>
      </c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ht="15.75" customHeight="1">
      <c r="A60" s="80" t="str">
        <f t="array" ref="A60">IFERROR(IF(D60="","",INDEX(Poles!$A:$I,MATCH('Youth Poles'!$E60,Poles!$I:$I,0),1)),"")</f>
        <v/>
      </c>
      <c r="B60" s="196" t="str">
        <f t="array" ref="B60">IFERROR(IF(D60="","",INDEX(Poles!$A:$I,MATCH('Youth Poles'!$E60,Poles!$I:$I,0),2)),"")</f>
        <v/>
      </c>
      <c r="C60" s="196" t="str">
        <f t="array" ref="C60">IFERROR(IF(D60="","",INDEX(Poles!$A:$I,MATCH('Youth Poles'!E60,Poles!$I:$I,0),3)),"")</f>
        <v/>
      </c>
      <c r="D60" s="82" t="str">
        <f>IFERROR(IF(AND(SMALL(Poles!I:I,L60)&gt;1000,SMALL(Poles!I:I,L60)&lt;3000),"nt",IF(SMALL(Poles!I:I,L60)&gt;3000,"",SMALL(Poles!I:I,L60))),"")</f>
        <v/>
      </c>
      <c r="E60" s="292" t="str">
        <f>IF(D60="nt",IFERROR(SMALL(Poles!I:I,L60),""),IF(D60&gt;3000,"",IFERROR(SMALL(Poles!I:I,L60),"")))</f>
        <v/>
      </c>
      <c r="F60" s="202"/>
      <c r="G60" s="200" t="str">
        <f t="shared" si="1"/>
        <v/>
      </c>
      <c r="H60" s="354" t="str">
        <f>IFERROR(VLOOKUP(D60,Poles!$S$24:$V$40,4,FALSE),"")</f>
        <v/>
      </c>
      <c r="I60" s="72"/>
      <c r="J60" s="72"/>
      <c r="K60" s="80"/>
      <c r="L60" s="80">
        <v>59</v>
      </c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ht="15.75" customHeight="1">
      <c r="A61" s="80" t="str">
        <f t="array" ref="A61">IFERROR(IF(D61="","",INDEX(Poles!$A:$I,MATCH('Youth Poles'!$E61,Poles!$I:$I,0),1)),"")</f>
        <v/>
      </c>
      <c r="B61" s="196" t="str">
        <f t="array" ref="B61">IFERROR(IF(D61="","",INDEX(Poles!$A:$I,MATCH('Youth Poles'!$E61,Poles!$I:$I,0),2)),"")</f>
        <v/>
      </c>
      <c r="C61" s="196" t="str">
        <f t="array" ref="C61">IFERROR(IF(D61="","",INDEX(Poles!$A:$I,MATCH('Youth Poles'!E61,Poles!$I:$I,0),3)),"")</f>
        <v/>
      </c>
      <c r="D61" s="82" t="str">
        <f>IFERROR(IF(AND(SMALL(Poles!I:I,L61)&gt;1000,SMALL(Poles!I:I,L61)&lt;3000),"nt",IF(SMALL(Poles!I:I,L61)&gt;3000,"",SMALL(Poles!I:I,L61))),"")</f>
        <v/>
      </c>
      <c r="E61" s="292" t="str">
        <f>IF(D61="nt",IFERROR(SMALL(Poles!I:I,L61),""),IF(D61&gt;3000,"",IFERROR(SMALL(Poles!I:I,L61),"")))</f>
        <v/>
      </c>
      <c r="F61" s="202"/>
      <c r="G61" s="200" t="str">
        <f t="shared" si="1"/>
        <v/>
      </c>
      <c r="H61" s="354" t="str">
        <f>IFERROR(VLOOKUP(D61,Poles!$S$24:$V$40,4,FALSE),"")</f>
        <v/>
      </c>
      <c r="I61" s="72"/>
      <c r="J61" s="72"/>
      <c r="K61" s="80"/>
      <c r="L61" s="80">
        <v>60</v>
      </c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ht="15.75" customHeight="1">
      <c r="A62" s="80" t="str">
        <f t="array" ref="A62">IFERROR(IF(D62="","",INDEX(Poles!$A:$I,MATCH('Youth Poles'!$E62,Poles!$I:$I,0),1)),"")</f>
        <v/>
      </c>
      <c r="B62" s="196" t="str">
        <f t="array" ref="B62">IFERROR(IF(D62="","",INDEX(Poles!$A:$I,MATCH('Youth Poles'!$E62,Poles!$I:$I,0),2)),"")</f>
        <v/>
      </c>
      <c r="C62" s="196" t="str">
        <f t="array" ref="C62">IFERROR(IF(D62="","",INDEX(Poles!$A:$I,MATCH('Youth Poles'!E62,Poles!$I:$I,0),3)),"")</f>
        <v/>
      </c>
      <c r="D62" s="82" t="str">
        <f>IFERROR(IF(AND(SMALL(Poles!I:I,L62)&gt;1000,SMALL(Poles!I:I,L62)&lt;3000),"nt",IF(SMALL(Poles!I:I,L62)&gt;3000,"",SMALL(Poles!I:I,L62))),"")</f>
        <v/>
      </c>
      <c r="E62" s="292" t="str">
        <f>IF(D62="nt",IFERROR(SMALL(Poles!I:I,L62),""),IF(D62&gt;3000,"",IFERROR(SMALL(Poles!I:I,L62),"")))</f>
        <v/>
      </c>
      <c r="F62" s="202"/>
      <c r="G62" s="200" t="str">
        <f t="shared" si="1"/>
        <v/>
      </c>
      <c r="H62" s="354" t="str">
        <f>IFERROR(VLOOKUP(D62,Poles!$S$24:$V$40,4,FALSE),"")</f>
        <v/>
      </c>
      <c r="I62" s="72"/>
      <c r="J62" s="72"/>
      <c r="K62" s="80"/>
      <c r="L62" s="80">
        <v>61</v>
      </c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ht="15.75" customHeight="1">
      <c r="A63" s="80" t="str">
        <f t="array" ref="A63">IFERROR(IF(D63="","",INDEX(Poles!$A:$I,MATCH('Youth Poles'!$E63,Poles!$I:$I,0),1)),"")</f>
        <v/>
      </c>
      <c r="B63" s="196" t="str">
        <f t="array" ref="B63">IFERROR(IF(D63="","",INDEX(Poles!$A:$I,MATCH('Youth Poles'!$E63,Poles!$I:$I,0),2)),"")</f>
        <v/>
      </c>
      <c r="C63" s="196" t="str">
        <f t="array" ref="C63">IFERROR(IF(D63="","",INDEX(Poles!$A:$I,MATCH('Youth Poles'!E63,Poles!$I:$I,0),3)),"")</f>
        <v/>
      </c>
      <c r="D63" s="82" t="str">
        <f>IFERROR(IF(AND(SMALL(Poles!I:I,L63)&gt;1000,SMALL(Poles!I:I,L63)&lt;3000),"nt",IF(SMALL(Poles!I:I,L63)&gt;3000,"",SMALL(Poles!I:I,L63))),"")</f>
        <v/>
      </c>
      <c r="E63" s="292" t="str">
        <f>IF(D63="nt",IFERROR(SMALL(Poles!I:I,L63),""),IF(D63&gt;3000,"",IFERROR(SMALL(Poles!I:I,L63),"")))</f>
        <v/>
      </c>
      <c r="F63" s="202"/>
      <c r="G63" s="200" t="str">
        <f t="shared" si="1"/>
        <v/>
      </c>
      <c r="H63" s="354" t="str">
        <f>IFERROR(VLOOKUP(D63,Poles!$S$24:$V$40,4,FALSE),"")</f>
        <v/>
      </c>
      <c r="I63" s="72"/>
      <c r="J63" s="72"/>
      <c r="K63" s="80"/>
      <c r="L63" s="80">
        <v>62</v>
      </c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ht="15.75" customHeight="1">
      <c r="A64" s="80" t="str">
        <f t="array" ref="A64">IFERROR(IF(D64="","",INDEX(Poles!$A:$I,MATCH('Youth Poles'!$E64,Poles!$I:$I,0),1)),"")</f>
        <v/>
      </c>
      <c r="B64" s="196" t="str">
        <f t="array" ref="B64">IFERROR(IF(D64="","",INDEX(Poles!$A:$I,MATCH('Youth Poles'!$E64,Poles!$I:$I,0),2)),"")</f>
        <v/>
      </c>
      <c r="C64" s="196" t="str">
        <f t="array" ref="C64">IFERROR(IF(D64="","",INDEX(Poles!$A:$I,MATCH('Youth Poles'!E64,Poles!$I:$I,0),3)),"")</f>
        <v/>
      </c>
      <c r="D64" s="82" t="str">
        <f>IFERROR(IF(AND(SMALL(Poles!I:I,L64)&gt;1000,SMALL(Poles!I:I,L64)&lt;3000),"nt",IF(SMALL(Poles!I:I,L64)&gt;3000,"",SMALL(Poles!I:I,L64))),"")</f>
        <v/>
      </c>
      <c r="E64" s="292" t="str">
        <f>IF(D64="nt",IFERROR(SMALL(Poles!I:I,L64),""),IF(D64&gt;3000,"",IFERROR(SMALL(Poles!I:I,L64),"")))</f>
        <v/>
      </c>
      <c r="F64" s="202"/>
      <c r="G64" s="200" t="str">
        <f t="shared" si="1"/>
        <v/>
      </c>
      <c r="H64" s="354" t="str">
        <f>IFERROR(VLOOKUP(D64,Poles!$S$24:$V$40,4,FALSE),"")</f>
        <v/>
      </c>
      <c r="I64" s="72"/>
      <c r="J64" s="72"/>
      <c r="K64" s="80"/>
      <c r="L64" s="80">
        <v>63</v>
      </c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ht="15.75" customHeight="1">
      <c r="A65" s="80" t="str">
        <f t="array" ref="A65">IFERROR(IF(D65="","",INDEX(Poles!$A:$I,MATCH('Youth Poles'!$E65,Poles!$I:$I,0),1)),"")</f>
        <v/>
      </c>
      <c r="B65" s="196" t="str">
        <f t="array" ref="B65">IFERROR(IF(D65="","",INDEX(Poles!$A:$I,MATCH('Youth Poles'!$E65,Poles!$I:$I,0),2)),"")</f>
        <v/>
      </c>
      <c r="C65" s="196" t="str">
        <f t="array" ref="C65">IFERROR(IF(D65="","",INDEX(Poles!$A:$I,MATCH('Youth Poles'!E65,Poles!$I:$I,0),3)),"")</f>
        <v/>
      </c>
      <c r="D65" s="82" t="str">
        <f>IFERROR(IF(AND(SMALL(Poles!I:I,L65)&gt;1000,SMALL(Poles!I:I,L65)&lt;3000),"nt",IF(SMALL(Poles!I:I,L65)&gt;3000,"",SMALL(Poles!I:I,L65))),"")</f>
        <v/>
      </c>
      <c r="E65" s="292" t="str">
        <f>IF(D65="nt",IFERROR(SMALL(Poles!I:I,L65),""),IF(D65&gt;3000,"",IFERROR(SMALL(Poles!I:I,L65),"")))</f>
        <v/>
      </c>
      <c r="F65" s="202"/>
      <c r="G65" s="200" t="str">
        <f t="shared" si="1"/>
        <v/>
      </c>
      <c r="H65" s="354" t="str">
        <f>IFERROR(VLOOKUP(D65,Poles!$S$24:$V$40,4,FALSE),"")</f>
        <v/>
      </c>
      <c r="I65" s="72"/>
      <c r="J65" s="72"/>
      <c r="K65" s="80"/>
      <c r="L65" s="80">
        <v>64</v>
      </c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ht="15.75" customHeight="1">
      <c r="A66" s="80" t="str">
        <f t="array" ref="A66">IFERROR(IF(D66="","",INDEX(Poles!$A:$I,MATCH('Youth Poles'!$E66,Poles!$I:$I,0),1)),"")</f>
        <v/>
      </c>
      <c r="B66" s="196" t="str">
        <f t="array" ref="B66">IFERROR(IF(D66="","",INDEX(Poles!$A:$I,MATCH('Youth Poles'!$E66,Poles!$I:$I,0),2)),"")</f>
        <v/>
      </c>
      <c r="C66" s="196" t="str">
        <f t="array" ref="C66">IFERROR(IF(D66="","",INDEX(Poles!$A:$I,MATCH('Youth Poles'!E66,Poles!$I:$I,0),3)),"")</f>
        <v/>
      </c>
      <c r="D66" s="82" t="str">
        <f>IFERROR(IF(AND(SMALL(Poles!I:I,L66)&gt;1000,SMALL(Poles!I:I,L66)&lt;3000),"nt",IF(SMALL(Poles!I:I,L66)&gt;3000,"",SMALL(Poles!I:I,L66))),"")</f>
        <v/>
      </c>
      <c r="E66" s="292" t="str">
        <f>IF(D66="nt",IFERROR(SMALL(Poles!I:I,L66),""),IF(D66&gt;3000,"",IFERROR(SMALL(Poles!I:I,L66),"")))</f>
        <v/>
      </c>
      <c r="F66" s="202"/>
      <c r="G66" s="200" t="str">
        <f t="shared" si="1"/>
        <v/>
      </c>
      <c r="H66" s="354" t="str">
        <f>IFERROR(VLOOKUP(D66,Poles!$S$24:$V$40,4,FALSE),"")</f>
        <v/>
      </c>
      <c r="I66" s="72"/>
      <c r="J66" s="72"/>
      <c r="K66" s="80"/>
      <c r="L66" s="80">
        <v>65</v>
      </c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ht="15.75" customHeight="1">
      <c r="A67" s="80" t="str">
        <f t="array" ref="A67">IFERROR(IF(D67="","",INDEX(Poles!$A:$I,MATCH('Youth Poles'!$E67,Poles!$I:$I,0),1)),"")</f>
        <v/>
      </c>
      <c r="B67" s="196" t="str">
        <f t="array" ref="B67">IFERROR(IF(D67="","",INDEX(Poles!$A:$I,MATCH('Youth Poles'!$E67,Poles!$I:$I,0),2)),"")</f>
        <v/>
      </c>
      <c r="C67" s="196" t="str">
        <f t="array" ref="C67">IFERROR(IF(D67="","",INDEX(Poles!$A:$I,MATCH('Youth Poles'!E67,Poles!$I:$I,0),3)),"")</f>
        <v/>
      </c>
      <c r="D67" s="82" t="str">
        <f>IFERROR(IF(AND(SMALL(Poles!I:I,L67)&gt;1000,SMALL(Poles!I:I,L67)&lt;3000),"nt",IF(SMALL(Poles!I:I,L67)&gt;3000,"",SMALL(Poles!I:I,L67))),"")</f>
        <v/>
      </c>
      <c r="E67" s="292" t="str">
        <f>IF(D67="nt",IFERROR(SMALL(Poles!I:I,L67),""),IF(D67&gt;3000,"",IFERROR(SMALL(Poles!I:I,L67),"")))</f>
        <v/>
      </c>
      <c r="F67" s="202"/>
      <c r="G67" s="200" t="str">
        <f t="shared" si="1"/>
        <v/>
      </c>
      <c r="H67" s="354" t="str">
        <f>IFERROR(VLOOKUP(D67,Poles!$S$24:$V$40,4,FALSE),"")</f>
        <v/>
      </c>
      <c r="I67" s="72"/>
      <c r="J67" s="72"/>
      <c r="K67" s="80"/>
      <c r="L67" s="80">
        <v>66</v>
      </c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ht="15.75" customHeight="1">
      <c r="A68" s="80" t="str">
        <f t="array" ref="A68">IFERROR(IF(D68="","",INDEX(Poles!$A:$I,MATCH('Youth Poles'!$E68,Poles!$I:$I,0),1)),"")</f>
        <v/>
      </c>
      <c r="B68" s="196" t="str">
        <f t="array" ref="B68">IFERROR(IF(D68="","",INDEX(Poles!$A:$I,MATCH('Youth Poles'!$E68,Poles!$I:$I,0),2)),"")</f>
        <v/>
      </c>
      <c r="C68" s="196" t="str">
        <f t="array" ref="C68">IFERROR(IF(D68="","",INDEX(Poles!$A:$I,MATCH('Youth Poles'!E68,Poles!$I:$I,0),3)),"")</f>
        <v/>
      </c>
      <c r="D68" s="82" t="str">
        <f>IFERROR(IF(AND(SMALL(Poles!I:I,L68)&gt;1000,SMALL(Poles!I:I,L68)&lt;3000),"nt",IF(SMALL(Poles!I:I,L68)&gt;3000,"",SMALL(Poles!I:I,L68))),"")</f>
        <v/>
      </c>
      <c r="E68" s="292" t="str">
        <f>IF(D68="nt",IFERROR(SMALL(Poles!I:I,L68),""),IF(D68&gt;3000,"",IFERROR(SMALL(Poles!I:I,L68),"")))</f>
        <v/>
      </c>
      <c r="F68" s="202"/>
      <c r="G68" s="200" t="str">
        <f t="shared" si="1"/>
        <v/>
      </c>
      <c r="H68" s="354" t="str">
        <f>IFERROR(VLOOKUP(D68,Poles!$S$24:$V$40,4,FALSE),"")</f>
        <v/>
      </c>
      <c r="I68" s="72"/>
      <c r="J68" s="72"/>
      <c r="K68" s="80"/>
      <c r="L68" s="80">
        <v>67</v>
      </c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ht="15.75" customHeight="1">
      <c r="A69" s="80" t="str">
        <f t="array" ref="A69">IFERROR(IF(D69="","",INDEX(Poles!$A:$I,MATCH('Youth Poles'!$E69,Poles!$I:$I,0),1)),"")</f>
        <v/>
      </c>
      <c r="B69" s="196" t="str">
        <f t="array" ref="B69">IFERROR(IF(D69="","",INDEX(Poles!$A:$I,MATCH('Youth Poles'!$E69,Poles!$I:$I,0),2)),"")</f>
        <v/>
      </c>
      <c r="C69" s="196" t="str">
        <f t="array" ref="C69">IFERROR(IF(D69="","",INDEX(Poles!$A:$I,MATCH('Youth Poles'!E69,Poles!$I:$I,0),3)),"")</f>
        <v/>
      </c>
      <c r="D69" s="82" t="str">
        <f>IFERROR(IF(AND(SMALL(Poles!I:I,L69)&gt;1000,SMALL(Poles!I:I,L69)&lt;3000),"nt",IF(SMALL(Poles!I:I,L69)&gt;3000,"",SMALL(Poles!I:I,L69))),"")</f>
        <v/>
      </c>
      <c r="E69" s="292" t="str">
        <f>IF(D69="nt",IFERROR(SMALL(Poles!I:I,L69),""),IF(D69&gt;3000,"",IFERROR(SMALL(Poles!I:I,L69),"")))</f>
        <v/>
      </c>
      <c r="F69" s="202"/>
      <c r="G69" s="200" t="str">
        <f t="shared" si="1"/>
        <v/>
      </c>
      <c r="H69" s="354" t="str">
        <f>IFERROR(VLOOKUP(D69,Poles!$S$24:$V$40,4,FALSE),"")</f>
        <v/>
      </c>
      <c r="I69" s="72"/>
      <c r="J69" s="72"/>
      <c r="K69" s="80"/>
      <c r="L69" s="80">
        <v>68</v>
      </c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ht="15.75" customHeight="1">
      <c r="A70" s="80" t="str">
        <f t="array" ref="A70">IFERROR(IF(D70="","",INDEX(Poles!$A:$I,MATCH('Youth Poles'!$E70,Poles!$I:$I,0),1)),"")</f>
        <v/>
      </c>
      <c r="B70" s="196" t="str">
        <f t="array" ref="B70">IFERROR(IF(D70="","",INDEX(Poles!$A:$I,MATCH('Youth Poles'!$E70,Poles!$I:$I,0),2)),"")</f>
        <v/>
      </c>
      <c r="C70" s="196" t="str">
        <f t="array" ref="C70">IFERROR(IF(D70="","",INDEX(Poles!$A:$I,MATCH('Youth Poles'!E70,Poles!$I:$I,0),3)),"")</f>
        <v/>
      </c>
      <c r="D70" s="82" t="str">
        <f>IFERROR(IF(AND(SMALL(Poles!I:I,L70)&gt;1000,SMALL(Poles!I:I,L70)&lt;3000),"nt",IF(SMALL(Poles!I:I,L70)&gt;3000,"",SMALL(Poles!I:I,L70))),"")</f>
        <v/>
      </c>
      <c r="E70" s="292" t="str">
        <f>IF(D70="nt",IFERROR(SMALL(Poles!I:I,L70),""),IF(D70&gt;3000,"",IFERROR(SMALL(Poles!I:I,L70),"")))</f>
        <v/>
      </c>
      <c r="F70" s="202"/>
      <c r="G70" s="200" t="str">
        <f t="shared" si="1"/>
        <v/>
      </c>
      <c r="H70" s="354" t="str">
        <f>IFERROR(VLOOKUP(D70,Poles!$S$24:$V$40,4,FALSE),"")</f>
        <v/>
      </c>
      <c r="I70" s="72"/>
      <c r="J70" s="72"/>
      <c r="K70" s="80"/>
      <c r="L70" s="80">
        <v>69</v>
      </c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ht="15.75" customHeight="1">
      <c r="A71" s="80" t="str">
        <f t="array" ref="A71">IFERROR(IF(D71="","",INDEX(Poles!$A:$I,MATCH('Youth Poles'!$E71,Poles!$I:$I,0),1)),"")</f>
        <v/>
      </c>
      <c r="B71" s="196" t="str">
        <f t="array" ref="B71">IFERROR(IF(D71="","",INDEX(Poles!$A:$I,MATCH('Youth Poles'!$E71,Poles!$I:$I,0),2)),"")</f>
        <v/>
      </c>
      <c r="C71" s="196" t="str">
        <f t="array" ref="C71">IFERROR(IF(D71="","",INDEX(Poles!$A:$I,MATCH('Youth Poles'!E71,Poles!$I:$I,0),3)),"")</f>
        <v/>
      </c>
      <c r="D71" s="82" t="str">
        <f>IFERROR(IF(AND(SMALL(Poles!I:I,L71)&gt;1000,SMALL(Poles!I:I,L71)&lt;3000),"nt",IF(SMALL(Poles!I:I,L71)&gt;3000,"",SMALL(Poles!I:I,L71))),"")</f>
        <v/>
      </c>
      <c r="E71" s="292" t="str">
        <f>IF(D71="nt",IFERROR(SMALL(Poles!I:I,L71),""),IF(D71&gt;3000,"",IFERROR(SMALL(Poles!I:I,L71),"")))</f>
        <v/>
      </c>
      <c r="F71" s="202"/>
      <c r="G71" s="200" t="str">
        <f t="shared" si="1"/>
        <v/>
      </c>
      <c r="H71" s="354" t="str">
        <f>IFERROR(VLOOKUP(D71,Poles!$S$24:$V$40,4,FALSE),"")</f>
        <v/>
      </c>
      <c r="I71" s="72"/>
      <c r="J71" s="72"/>
      <c r="K71" s="80"/>
      <c r="L71" s="80">
        <v>70</v>
      </c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ht="15.75" customHeight="1">
      <c r="A72" s="80" t="str">
        <f t="array" ref="A72">IFERROR(IF(D72="","",INDEX(Poles!$A:$I,MATCH('Youth Poles'!$E72,Poles!$I:$I,0),1)),"")</f>
        <v/>
      </c>
      <c r="B72" s="196" t="str">
        <f t="array" ref="B72">IFERROR(IF(D72="","",INDEX(Poles!$A:$I,MATCH('Youth Poles'!$E72,Poles!$I:$I,0),2)),"")</f>
        <v/>
      </c>
      <c r="C72" s="196" t="str">
        <f t="array" ref="C72">IFERROR(IF(D72="","",INDEX(Poles!$A:$I,MATCH('Youth Poles'!E72,Poles!$I:$I,0),3)),"")</f>
        <v/>
      </c>
      <c r="D72" s="82" t="str">
        <f>IFERROR(IF(AND(SMALL(Poles!I:I,L72)&gt;1000,SMALL(Poles!I:I,L72)&lt;3000),"nt",IF(SMALL(Poles!I:I,L72)&gt;3000,"",SMALL(Poles!I:I,L72))),"")</f>
        <v/>
      </c>
      <c r="E72" s="292" t="str">
        <f>IF(D72="nt",IFERROR(SMALL(Poles!I:I,L72),""),IF(D72&gt;3000,"",IFERROR(SMALL(Poles!I:I,L72),"")))</f>
        <v/>
      </c>
      <c r="F72" s="202"/>
      <c r="G72" s="200" t="str">
        <f t="shared" si="1"/>
        <v/>
      </c>
      <c r="H72" s="354" t="str">
        <f>IFERROR(VLOOKUP(D72,Poles!$S$24:$V$40,4,FALSE),"")</f>
        <v/>
      </c>
      <c r="I72" s="72"/>
      <c r="J72" s="72"/>
      <c r="K72" s="80"/>
      <c r="L72" s="80">
        <v>71</v>
      </c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ht="15.75" customHeight="1">
      <c r="A73" s="80" t="str">
        <f t="array" ref="A73">IFERROR(IF(D73="","",INDEX(Poles!$A:$I,MATCH('Youth Poles'!$E73,Poles!$I:$I,0),1)),"")</f>
        <v/>
      </c>
      <c r="B73" s="196" t="str">
        <f t="array" ref="B73">IFERROR(IF(D73="","",INDEX(Poles!$A:$I,MATCH('Youth Poles'!$E73,Poles!$I:$I,0),2)),"")</f>
        <v/>
      </c>
      <c r="C73" s="196" t="str">
        <f t="array" ref="C73">IFERROR(IF(D73="","",INDEX(Poles!$A:$I,MATCH('Youth Poles'!E73,Poles!$I:$I,0),3)),"")</f>
        <v/>
      </c>
      <c r="D73" s="82" t="str">
        <f>IFERROR(IF(AND(SMALL(Poles!I:I,L73)&gt;1000,SMALL(Poles!I:I,L73)&lt;3000),"nt",IF(SMALL(Poles!I:I,L73)&gt;3000,"",SMALL(Poles!I:I,L73))),"")</f>
        <v/>
      </c>
      <c r="E73" s="292" t="str">
        <f>IF(D73="nt",IFERROR(SMALL(Poles!I:I,L73),""),IF(D73&gt;3000,"",IFERROR(SMALL(Poles!I:I,L73),"")))</f>
        <v/>
      </c>
      <c r="F73" s="202"/>
      <c r="G73" s="200" t="str">
        <f t="shared" si="1"/>
        <v/>
      </c>
      <c r="H73" s="354" t="str">
        <f>IFERROR(VLOOKUP(D73,Poles!$S$24:$V$40,4,FALSE),"")</f>
        <v/>
      </c>
      <c r="I73" s="72"/>
      <c r="J73" s="72"/>
      <c r="K73" s="80"/>
      <c r="L73" s="80">
        <v>72</v>
      </c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ht="15.75" customHeight="1">
      <c r="A74" s="80" t="str">
        <f t="array" ref="A74">IFERROR(IF(D74="","",INDEX(Poles!$A:$I,MATCH('Youth Poles'!$E74,Poles!$I:$I,0),1)),"")</f>
        <v/>
      </c>
      <c r="B74" s="196" t="str">
        <f t="array" ref="B74">IFERROR(IF(D74="","",INDEX(Poles!$A:$I,MATCH('Youth Poles'!$E74,Poles!$I:$I,0),2)),"")</f>
        <v/>
      </c>
      <c r="C74" s="196" t="str">
        <f t="array" ref="C74">IFERROR(IF(D74="","",INDEX(Poles!$A:$I,MATCH('Youth Poles'!E74,Poles!$I:$I,0),3)),"")</f>
        <v/>
      </c>
      <c r="D74" s="82" t="str">
        <f>IFERROR(IF(AND(SMALL(Poles!I:I,L74)&gt;1000,SMALL(Poles!I:I,L74)&lt;3000),"nt",IF(SMALL(Poles!I:I,L74)&gt;3000,"",SMALL(Poles!I:I,L74))),"")</f>
        <v/>
      </c>
      <c r="E74" s="292" t="str">
        <f>IF(D74="nt",IFERROR(SMALL(Poles!I:I,L74),""),IF(D74&gt;3000,"",IFERROR(SMALL(Poles!I:I,L74),"")))</f>
        <v/>
      </c>
      <c r="F74" s="202"/>
      <c r="G74" s="200" t="str">
        <f t="shared" si="1"/>
        <v/>
      </c>
      <c r="H74" s="354" t="str">
        <f>IFERROR(VLOOKUP(D74,Poles!$S$24:$V$40,4,FALSE),"")</f>
        <v/>
      </c>
      <c r="I74" s="72"/>
      <c r="J74" s="72"/>
      <c r="K74" s="80"/>
      <c r="L74" s="80">
        <v>73</v>
      </c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ht="15.75" customHeight="1">
      <c r="A75" s="80" t="str">
        <f t="array" ref="A75">IFERROR(IF(D75="","",INDEX(Poles!$A:$I,MATCH('Youth Poles'!$E75,Poles!$I:$I,0),1)),"")</f>
        <v/>
      </c>
      <c r="B75" s="196" t="str">
        <f t="array" ref="B75">IFERROR(IF(D75="","",INDEX(Poles!$A:$I,MATCH('Youth Poles'!$E75,Poles!$I:$I,0),2)),"")</f>
        <v/>
      </c>
      <c r="C75" s="196" t="str">
        <f t="array" ref="C75">IFERROR(IF(D75="","",INDEX(Poles!$A:$I,MATCH('Youth Poles'!E75,Poles!$I:$I,0),3)),"")</f>
        <v/>
      </c>
      <c r="D75" s="82" t="str">
        <f>IFERROR(IF(AND(SMALL(Poles!I:I,L75)&gt;1000,SMALL(Poles!I:I,L75)&lt;3000),"nt",IF(SMALL(Poles!I:I,L75)&gt;3000,"",SMALL(Poles!I:I,L75))),"")</f>
        <v/>
      </c>
      <c r="E75" s="292" t="str">
        <f>IF(D75="nt",IFERROR(SMALL(Poles!I:I,L75),""),IF(D75&gt;3000,"",IFERROR(SMALL(Poles!I:I,L75),"")))</f>
        <v/>
      </c>
      <c r="F75" s="202"/>
      <c r="G75" s="200" t="str">
        <f t="shared" si="1"/>
        <v/>
      </c>
      <c r="H75" s="354" t="str">
        <f>IFERROR(VLOOKUP(D75,Poles!$S$24:$V$40,4,FALSE),"")</f>
        <v/>
      </c>
      <c r="I75" s="72"/>
      <c r="J75" s="72"/>
      <c r="K75" s="80"/>
      <c r="L75" s="80">
        <v>74</v>
      </c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spans="1:26" ht="15.75" customHeight="1">
      <c r="A76" s="80" t="str">
        <f t="array" ref="A76">IFERROR(IF(D76="","",INDEX(Poles!$A:$I,MATCH('Youth Poles'!$E76,Poles!$I:$I,0),1)),"")</f>
        <v/>
      </c>
      <c r="B76" s="196" t="str">
        <f t="array" ref="B76">IFERROR(IF(D76="","",INDEX(Poles!$A:$I,MATCH('Youth Poles'!$E76,Poles!$I:$I,0),2)),"")</f>
        <v/>
      </c>
      <c r="C76" s="196" t="str">
        <f t="array" ref="C76">IFERROR(IF(D76="","",INDEX(Poles!$A:$I,MATCH('Youth Poles'!E76,Poles!$I:$I,0),3)),"")</f>
        <v/>
      </c>
      <c r="D76" s="82" t="str">
        <f>IFERROR(IF(AND(SMALL(Poles!I:I,L76)&gt;1000,SMALL(Poles!I:I,L76)&lt;3000),"nt",IF(SMALL(Poles!I:I,L76)&gt;3000,"",SMALL(Poles!I:I,L76))),"")</f>
        <v/>
      </c>
      <c r="E76" s="292" t="str">
        <f>IF(D76="nt",IFERROR(SMALL(Poles!I:I,L76),""),IF(D76&gt;3000,"",IFERROR(SMALL(Poles!I:I,L76),"")))</f>
        <v/>
      </c>
      <c r="F76" s="202"/>
      <c r="G76" s="200" t="str">
        <f t="shared" si="1"/>
        <v/>
      </c>
      <c r="H76" s="354" t="str">
        <f>IFERROR(VLOOKUP(D76,Poles!$S$24:$V$40,4,FALSE),"")</f>
        <v/>
      </c>
      <c r="I76" s="72"/>
      <c r="J76" s="72"/>
      <c r="K76" s="80"/>
      <c r="L76" s="80">
        <v>75</v>
      </c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spans="1:26" ht="15.75" customHeight="1">
      <c r="A77" s="80" t="str">
        <f t="array" ref="A77">IFERROR(IF(D77="","",INDEX(Poles!$A:$I,MATCH('Youth Poles'!$E77,Poles!$I:$I,0),1)),"")</f>
        <v/>
      </c>
      <c r="B77" s="196" t="str">
        <f t="array" ref="B77">IFERROR(IF(D77="","",INDEX(Poles!$A:$I,MATCH('Youth Poles'!$E77,Poles!$I:$I,0),2)),"")</f>
        <v/>
      </c>
      <c r="C77" s="196" t="str">
        <f t="array" ref="C77">IFERROR(IF(D77="","",INDEX(Poles!$A:$I,MATCH('Youth Poles'!E77,Poles!$I:$I,0),3)),"")</f>
        <v/>
      </c>
      <c r="D77" s="82" t="str">
        <f>IFERROR(IF(AND(SMALL(Poles!I:I,L77)&gt;1000,SMALL(Poles!I:I,L77)&lt;3000),"nt",IF(SMALL(Poles!I:I,L77)&gt;3000,"",SMALL(Poles!I:I,L77))),"")</f>
        <v/>
      </c>
      <c r="E77" s="292" t="str">
        <f>IF(D77="nt",IFERROR(SMALL(Poles!I:I,L77),""),IF(D77&gt;3000,"",IFERROR(SMALL(Poles!I:I,L77),"")))</f>
        <v/>
      </c>
      <c r="F77" s="202"/>
      <c r="G77" s="200" t="str">
        <f t="shared" si="1"/>
        <v/>
      </c>
      <c r="H77" s="354" t="str">
        <f>IFERROR(VLOOKUP(D77,Poles!$S$24:$V$40,4,FALSE),"")</f>
        <v/>
      </c>
      <c r="I77" s="72"/>
      <c r="J77" s="72"/>
      <c r="K77" s="80"/>
      <c r="L77" s="80">
        <v>76</v>
      </c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spans="1:26" ht="15.75" customHeight="1">
      <c r="A78" s="80" t="str">
        <f t="array" ref="A78">IFERROR(IF(D78="","",INDEX(Poles!$A:$I,MATCH('Youth Poles'!$E78,Poles!$I:$I,0),1)),"")</f>
        <v/>
      </c>
      <c r="B78" s="196" t="str">
        <f t="array" ref="B78">IFERROR(IF(D78="","",INDEX(Poles!$A:$I,MATCH('Youth Poles'!$E78,Poles!$I:$I,0),2)),"")</f>
        <v/>
      </c>
      <c r="C78" s="196" t="str">
        <f t="array" ref="C78">IFERROR(IF(D78="","",INDEX(Poles!$A:$I,MATCH('Youth Poles'!E78,Poles!$I:$I,0),3)),"")</f>
        <v/>
      </c>
      <c r="D78" s="82" t="str">
        <f>IFERROR(IF(AND(SMALL(Poles!I:I,L78)&gt;1000,SMALL(Poles!I:I,L78)&lt;3000),"nt",IF(SMALL(Poles!I:I,L78)&gt;3000,"",SMALL(Poles!I:I,L78))),"")</f>
        <v/>
      </c>
      <c r="E78" s="292" t="str">
        <f>IF(D78="nt",IFERROR(SMALL(Poles!I:I,L78),""),IF(D78&gt;3000,"",IFERROR(SMALL(Poles!I:I,L78),"")))</f>
        <v/>
      </c>
      <c r="F78" s="202"/>
      <c r="G78" s="200" t="str">
        <f t="shared" si="1"/>
        <v/>
      </c>
      <c r="H78" s="354" t="str">
        <f>IFERROR(VLOOKUP(D78,Poles!$S$24:$V$40,4,FALSE),"")</f>
        <v/>
      </c>
      <c r="I78" s="72"/>
      <c r="J78" s="72"/>
      <c r="K78" s="80"/>
      <c r="L78" s="80">
        <v>77</v>
      </c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spans="1:26" ht="15.75" customHeight="1">
      <c r="A79" s="80" t="str">
        <f t="array" ref="A79">IFERROR(IF(D79="","",INDEX(Poles!$A:$I,MATCH('Youth Poles'!$E79,Poles!$I:$I,0),1)),"")</f>
        <v/>
      </c>
      <c r="B79" s="196" t="str">
        <f t="array" ref="B79">IFERROR(IF(D79="","",INDEX(Poles!$A:$I,MATCH('Youth Poles'!$E79,Poles!$I:$I,0),2)),"")</f>
        <v/>
      </c>
      <c r="C79" s="196" t="str">
        <f t="array" ref="C79">IFERROR(IF(D79="","",INDEX(Poles!$A:$I,MATCH('Youth Poles'!E79,Poles!$I:$I,0),3)),"")</f>
        <v/>
      </c>
      <c r="D79" s="82" t="str">
        <f>IFERROR(IF(AND(SMALL(Poles!I:I,L79)&gt;1000,SMALL(Poles!I:I,L79)&lt;3000),"nt",IF(SMALL(Poles!I:I,L79)&gt;3000,"",SMALL(Poles!I:I,L79))),"")</f>
        <v/>
      </c>
      <c r="E79" s="292" t="str">
        <f>IF(D79="nt",IFERROR(SMALL(Poles!I:I,L79),""),IF(D79&gt;3000,"",IFERROR(SMALL(Poles!I:I,L79),"")))</f>
        <v/>
      </c>
      <c r="F79" s="202"/>
      <c r="G79" s="200" t="str">
        <f t="shared" si="1"/>
        <v/>
      </c>
      <c r="H79" s="354" t="str">
        <f>IFERROR(VLOOKUP(D79,Poles!$S$24:$V$40,4,FALSE),"")</f>
        <v/>
      </c>
      <c r="I79" s="72"/>
      <c r="J79" s="72"/>
      <c r="K79" s="80"/>
      <c r="L79" s="80">
        <v>78</v>
      </c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spans="1:26" ht="15.75" customHeight="1">
      <c r="A80" s="80" t="str">
        <f t="array" ref="A80">IFERROR(IF(D80="","",INDEX(Poles!$A:$I,MATCH('Youth Poles'!$E80,Poles!$I:$I,0),1)),"")</f>
        <v/>
      </c>
      <c r="B80" s="196" t="str">
        <f t="array" ref="B80">IFERROR(IF(D80="","",INDEX(Poles!$A:$I,MATCH('Youth Poles'!$E80,Poles!$I:$I,0),2)),"")</f>
        <v/>
      </c>
      <c r="C80" s="196" t="str">
        <f t="array" ref="C80">IFERROR(IF(D80="","",INDEX(Poles!$A:$I,MATCH('Youth Poles'!E80,Poles!$I:$I,0),3)),"")</f>
        <v/>
      </c>
      <c r="D80" s="82" t="str">
        <f>IFERROR(IF(AND(SMALL(Poles!I:I,L80)&gt;1000,SMALL(Poles!I:I,L80)&lt;3000),"nt",IF(SMALL(Poles!I:I,L80)&gt;3000,"",SMALL(Poles!I:I,L80))),"")</f>
        <v/>
      </c>
      <c r="E80" s="292" t="str">
        <f>IF(D80="nt",IFERROR(SMALL(Poles!I:I,L80),""),IF(D80&gt;3000,"",IFERROR(SMALL(Poles!I:I,L80),"")))</f>
        <v/>
      </c>
      <c r="F80" s="202"/>
      <c r="G80" s="200" t="str">
        <f t="shared" si="1"/>
        <v/>
      </c>
      <c r="H80" s="354" t="str">
        <f>IFERROR(VLOOKUP(D80,Poles!$S$24:$V$40,4,FALSE),"")</f>
        <v/>
      </c>
      <c r="I80" s="72"/>
      <c r="J80" s="72"/>
      <c r="K80" s="80"/>
      <c r="L80" s="80">
        <v>79</v>
      </c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spans="1:26" ht="15.75" customHeight="1">
      <c r="A81" s="80" t="str">
        <f t="array" ref="A81">IFERROR(IF(D81="","",INDEX(Poles!$A:$I,MATCH('Youth Poles'!$E81,Poles!$I:$I,0),1)),"")</f>
        <v/>
      </c>
      <c r="B81" s="196" t="str">
        <f t="array" ref="B81">IFERROR(IF(D81="","",INDEX(Poles!$A:$I,MATCH('Youth Poles'!$E81,Poles!$I:$I,0),2)),"")</f>
        <v/>
      </c>
      <c r="C81" s="196" t="str">
        <f t="array" ref="C81">IFERROR(IF(D81="","",INDEX(Poles!$A:$I,MATCH('Youth Poles'!E81,Poles!$I:$I,0),3)),"")</f>
        <v/>
      </c>
      <c r="D81" s="82" t="str">
        <f>IFERROR(IF(AND(SMALL(Poles!I:I,L81)&gt;1000,SMALL(Poles!I:I,L81)&lt;3000),"nt",IF(SMALL(Poles!I:I,L81)&gt;3000,"",SMALL(Poles!I:I,L81))),"")</f>
        <v/>
      </c>
      <c r="E81" s="292" t="str">
        <f>IF(D81="nt",IFERROR(SMALL(Poles!I:I,L81),""),IF(D81&gt;3000,"",IFERROR(SMALL(Poles!I:I,L81),"")))</f>
        <v/>
      </c>
      <c r="F81" s="202"/>
      <c r="G81" s="200" t="str">
        <f t="shared" si="1"/>
        <v/>
      </c>
      <c r="H81" s="354" t="str">
        <f>IFERROR(VLOOKUP(D81,Poles!$S$24:$V$40,4,FALSE),"")</f>
        <v/>
      </c>
      <c r="I81" s="72"/>
      <c r="J81" s="72"/>
      <c r="K81" s="80"/>
      <c r="L81" s="80">
        <v>80</v>
      </c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spans="1:26" ht="15.75" customHeight="1">
      <c r="A82" s="80" t="str">
        <f t="array" ref="A82">IFERROR(IF(D82="","",INDEX(Poles!$A:$I,MATCH('Youth Poles'!$E82,Poles!$I:$I,0),1)),"")</f>
        <v/>
      </c>
      <c r="B82" s="196" t="str">
        <f t="array" ref="B82">IFERROR(IF(D82="","",INDEX(Poles!$A:$I,MATCH('Youth Poles'!$E82,Poles!$I:$I,0),2)),"")</f>
        <v/>
      </c>
      <c r="C82" s="196" t="str">
        <f t="array" ref="C82">IFERROR(IF(D82="","",INDEX(Poles!$A:$I,MATCH('Youth Poles'!E82,Poles!$I:$I,0),3)),"")</f>
        <v/>
      </c>
      <c r="D82" s="82" t="str">
        <f>IFERROR(IF(AND(SMALL(Poles!I:I,L82)&gt;1000,SMALL(Poles!I:I,L82)&lt;3000),"nt",IF(SMALL(Poles!I:I,L82)&gt;3000,"",SMALL(Poles!I:I,L82))),"")</f>
        <v/>
      </c>
      <c r="E82" s="292" t="str">
        <f>IF(D82="nt",IFERROR(SMALL(Poles!I:I,L82),""),IF(D82&gt;3000,"",IFERROR(SMALL(Poles!I:I,L82),"")))</f>
        <v/>
      </c>
      <c r="F82" s="202"/>
      <c r="G82" s="200" t="str">
        <f t="shared" si="1"/>
        <v/>
      </c>
      <c r="H82" s="354" t="str">
        <f>IFERROR(VLOOKUP(D82,Poles!$S$24:$V$40,4,FALSE),"")</f>
        <v/>
      </c>
      <c r="I82" s="72"/>
      <c r="J82" s="72"/>
      <c r="K82" s="80"/>
      <c r="L82" s="80">
        <v>81</v>
      </c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spans="1:26" ht="15.75" customHeight="1">
      <c r="A83" s="80" t="str">
        <f t="array" ref="A83">IFERROR(IF(D83="","",INDEX(Poles!$A:$I,MATCH('Youth Poles'!$E83,Poles!$I:$I,0),1)),"")</f>
        <v/>
      </c>
      <c r="B83" s="196" t="str">
        <f t="array" ref="B83">IFERROR(IF(D83="","",INDEX(Poles!$A:$I,MATCH('Youth Poles'!$E83,Poles!$I:$I,0),2)),"")</f>
        <v/>
      </c>
      <c r="C83" s="196" t="str">
        <f t="array" ref="C83">IFERROR(IF(D83="","",INDEX(Poles!$A:$I,MATCH('Youth Poles'!E83,Poles!$I:$I,0),3)),"")</f>
        <v/>
      </c>
      <c r="D83" s="82" t="str">
        <f>IFERROR(IF(AND(SMALL(Poles!I:I,L83)&gt;1000,SMALL(Poles!I:I,L83)&lt;3000),"nt",IF(SMALL(Poles!I:I,L83)&gt;3000,"",SMALL(Poles!I:I,L83))),"")</f>
        <v/>
      </c>
      <c r="E83" s="292" t="str">
        <f>IF(D83="nt",IFERROR(SMALL(Poles!I:I,L83),""),IF(D83&gt;3000,"",IFERROR(SMALL(Poles!I:I,L83),"")))</f>
        <v/>
      </c>
      <c r="F83" s="202"/>
      <c r="G83" s="200" t="str">
        <f t="shared" si="1"/>
        <v/>
      </c>
      <c r="H83" s="354" t="str">
        <f>IFERROR(VLOOKUP(D83,Poles!$S$24:$V$40,4,FALSE),"")</f>
        <v/>
      </c>
      <c r="I83" s="72"/>
      <c r="J83" s="72"/>
      <c r="K83" s="80"/>
      <c r="L83" s="80">
        <v>82</v>
      </c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spans="1:26" ht="15.75" customHeight="1">
      <c r="A84" s="80" t="str">
        <f t="array" ref="A84">IFERROR(IF(D84="","",INDEX(Poles!$A:$I,MATCH('Youth Poles'!$E84,Poles!$I:$I,0),1)),"")</f>
        <v/>
      </c>
      <c r="B84" s="196" t="str">
        <f t="array" ref="B84">IFERROR(IF(D84="","",INDEX(Poles!$A:$I,MATCH('Youth Poles'!$E84,Poles!$I:$I,0),2)),"")</f>
        <v/>
      </c>
      <c r="C84" s="196" t="str">
        <f t="array" ref="C84">IFERROR(IF(D84="","",INDEX(Poles!$A:$I,MATCH('Youth Poles'!E84,Poles!$I:$I,0),3)),"")</f>
        <v/>
      </c>
      <c r="D84" s="82" t="str">
        <f>IFERROR(IF(AND(SMALL(Poles!I:I,L84)&gt;1000,SMALL(Poles!I:I,L84)&lt;3000),"nt",IF(SMALL(Poles!I:I,L84)&gt;3000,"",SMALL(Poles!I:I,L84))),"")</f>
        <v/>
      </c>
      <c r="E84" s="292" t="str">
        <f>IF(D84="nt",IFERROR(SMALL(Poles!I:I,L84),""),IF(D84&gt;3000,"",IFERROR(SMALL(Poles!I:I,L84),"")))</f>
        <v/>
      </c>
      <c r="F84" s="202"/>
      <c r="G84" s="200" t="str">
        <f t="shared" si="1"/>
        <v/>
      </c>
      <c r="H84" s="354" t="str">
        <f>IFERROR(VLOOKUP(D84,Poles!$S$24:$V$40,4,FALSE),"")</f>
        <v/>
      </c>
      <c r="I84" s="72"/>
      <c r="J84" s="72"/>
      <c r="K84" s="80"/>
      <c r="L84" s="80">
        <v>83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spans="1:26" ht="15.75" customHeight="1">
      <c r="A85" s="80" t="str">
        <f t="array" ref="A85">IFERROR(IF(D85="","",INDEX(Poles!$A:$I,MATCH('Youth Poles'!$E85,Poles!$I:$I,0),1)),"")</f>
        <v/>
      </c>
      <c r="B85" s="196" t="str">
        <f t="array" ref="B85">IFERROR(IF(D85="","",INDEX(Poles!$A:$I,MATCH('Youth Poles'!$E85,Poles!$I:$I,0),2)),"")</f>
        <v/>
      </c>
      <c r="C85" s="196" t="str">
        <f t="array" ref="C85">IFERROR(IF(D85="","",INDEX(Poles!$A:$I,MATCH('Youth Poles'!E85,Poles!$I:$I,0),3)),"")</f>
        <v/>
      </c>
      <c r="D85" s="82" t="str">
        <f>IFERROR(IF(AND(SMALL(Poles!I:I,L85)&gt;1000,SMALL(Poles!I:I,L85)&lt;3000),"nt",IF(SMALL(Poles!I:I,L85)&gt;3000,"",SMALL(Poles!I:I,L85))),"")</f>
        <v/>
      </c>
      <c r="E85" s="292" t="str">
        <f>IF(D85="nt",IFERROR(SMALL(Poles!I:I,L85),""),IF(D85&gt;3000,"",IFERROR(SMALL(Poles!I:I,L85),"")))</f>
        <v/>
      </c>
      <c r="F85" s="202"/>
      <c r="G85" s="200" t="str">
        <f t="shared" si="1"/>
        <v/>
      </c>
      <c r="H85" s="354" t="str">
        <f>IFERROR(VLOOKUP(D85,Poles!$S$24:$V$40,4,FALSE),"")</f>
        <v/>
      </c>
      <c r="I85" s="72"/>
      <c r="J85" s="72"/>
      <c r="K85" s="80"/>
      <c r="L85" s="80">
        <v>84</v>
      </c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spans="1:26" ht="15.75" customHeight="1">
      <c r="A86" s="80" t="str">
        <f t="array" ref="A86">IFERROR(IF(D86="","",INDEX(Poles!$A:$I,MATCH('Youth Poles'!$E86,Poles!$I:$I,0),1)),"")</f>
        <v/>
      </c>
      <c r="B86" s="196" t="str">
        <f t="array" ref="B86">IFERROR(IF(D86="","",INDEX(Poles!$A:$I,MATCH('Youth Poles'!$E86,Poles!$I:$I,0),2)),"")</f>
        <v/>
      </c>
      <c r="C86" s="196" t="str">
        <f t="array" ref="C86">IFERROR(IF(D86="","",INDEX(Poles!$A:$I,MATCH('Youth Poles'!E86,Poles!$I:$I,0),3)),"")</f>
        <v/>
      </c>
      <c r="D86" s="82" t="str">
        <f>IFERROR(IF(AND(SMALL(Poles!I:I,L86)&gt;1000,SMALL(Poles!I:I,L86)&lt;3000),"nt",IF(SMALL(Poles!I:I,L86)&gt;3000,"",SMALL(Poles!I:I,L86))),"")</f>
        <v/>
      </c>
      <c r="E86" s="292" t="str">
        <f>IF(D86="nt",IFERROR(SMALL(Poles!I:I,L86),""),IF(D86&gt;3000,"",IFERROR(SMALL(Poles!I:I,L86),"")))</f>
        <v/>
      </c>
      <c r="F86" s="202"/>
      <c r="G86" s="200" t="str">
        <f t="shared" si="1"/>
        <v/>
      </c>
      <c r="H86" s="354" t="str">
        <f>IFERROR(VLOOKUP(D86,Poles!$S$24:$V$40,4,FALSE),"")</f>
        <v/>
      </c>
      <c r="I86" s="72"/>
      <c r="J86" s="72"/>
      <c r="K86" s="80"/>
      <c r="L86" s="80">
        <v>85</v>
      </c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 spans="1:26" ht="15.75" customHeight="1">
      <c r="A87" s="80" t="str">
        <f t="array" ref="A87">IFERROR(IF(D87="","",INDEX(Poles!$A:$I,MATCH('Youth Poles'!$E87,Poles!$I:$I,0),1)),"")</f>
        <v/>
      </c>
      <c r="B87" s="196" t="str">
        <f t="array" ref="B87">IFERROR(IF(D87="","",INDEX(Poles!$A:$I,MATCH('Youth Poles'!$E87,Poles!$I:$I,0),2)),"")</f>
        <v/>
      </c>
      <c r="C87" s="196" t="str">
        <f t="array" ref="C87">IFERROR(IF(D87="","",INDEX(Poles!$A:$I,MATCH('Youth Poles'!E87,Poles!$I:$I,0),3)),"")</f>
        <v/>
      </c>
      <c r="D87" s="82" t="str">
        <f>IFERROR(IF(AND(SMALL(Poles!I:I,L87)&gt;1000,SMALL(Poles!I:I,L87)&lt;3000),"nt",IF(SMALL(Poles!I:I,L87)&gt;3000,"",SMALL(Poles!I:I,L87))),"")</f>
        <v/>
      </c>
      <c r="E87" s="292" t="str">
        <f>IF(D87="nt",IFERROR(SMALL(Poles!I:I,L87),""),IF(D87&gt;3000,"",IFERROR(SMALL(Poles!I:I,L87),"")))</f>
        <v/>
      </c>
      <c r="F87" s="202"/>
      <c r="G87" s="200" t="str">
        <f t="shared" si="1"/>
        <v/>
      </c>
      <c r="H87" s="354" t="str">
        <f>IFERROR(VLOOKUP(D87,Poles!$S$24:$V$40,4,FALSE),"")</f>
        <v/>
      </c>
      <c r="I87" s="72"/>
      <c r="J87" s="72"/>
      <c r="K87" s="80"/>
      <c r="L87" s="80">
        <v>86</v>
      </c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 spans="1:26" ht="15.75" customHeight="1">
      <c r="A88" s="80" t="str">
        <f t="array" ref="A88">IFERROR(IF(D88="","",INDEX(Poles!$A:$I,MATCH('Youth Poles'!$E88,Poles!$I:$I,0),1)),"")</f>
        <v/>
      </c>
      <c r="B88" s="196" t="str">
        <f t="array" ref="B88">IFERROR(IF(D88="","",INDEX(Poles!$A:$I,MATCH('Youth Poles'!$E88,Poles!$I:$I,0),2)),"")</f>
        <v/>
      </c>
      <c r="C88" s="196" t="str">
        <f t="array" ref="C88">IFERROR(IF(D88="","",INDEX(Poles!$A:$I,MATCH('Youth Poles'!E88,Poles!$I:$I,0),3)),"")</f>
        <v/>
      </c>
      <c r="D88" s="82" t="str">
        <f>IFERROR(IF(AND(SMALL(Poles!I:I,L88)&gt;1000,SMALL(Poles!I:I,L88)&lt;3000),"nt",IF(SMALL(Poles!I:I,L88)&gt;3000,"",SMALL(Poles!I:I,L88))),"")</f>
        <v/>
      </c>
      <c r="E88" s="292" t="str">
        <f>IF(D88="nt",IFERROR(SMALL(Poles!I:I,L88),""),IF(D88&gt;3000,"",IFERROR(SMALL(Poles!I:I,L88),"")))</f>
        <v/>
      </c>
      <c r="F88" s="202"/>
      <c r="G88" s="200" t="str">
        <f t="shared" si="1"/>
        <v/>
      </c>
      <c r="H88" s="354" t="str">
        <f>IFERROR(VLOOKUP(D88,Poles!$S$24:$V$40,4,FALSE),"")</f>
        <v/>
      </c>
      <c r="I88" s="72"/>
      <c r="J88" s="72"/>
      <c r="K88" s="80"/>
      <c r="L88" s="80">
        <v>87</v>
      </c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 spans="1:26" ht="15.75" customHeight="1">
      <c r="A89" s="80" t="str">
        <f t="array" ref="A89">IFERROR(IF(D89="","",INDEX(Poles!$A:$I,MATCH('Youth Poles'!$E89,Poles!$I:$I,0),1)),"")</f>
        <v/>
      </c>
      <c r="B89" s="196" t="str">
        <f t="array" ref="B89">IFERROR(IF(D89="","",INDEX(Poles!$A:$I,MATCH('Youth Poles'!$E89,Poles!$I:$I,0),2)),"")</f>
        <v/>
      </c>
      <c r="C89" s="196" t="str">
        <f t="array" ref="C89">IFERROR(IF(D89="","",INDEX(Poles!$A:$I,MATCH('Youth Poles'!E89,Poles!$I:$I,0),3)),"")</f>
        <v/>
      </c>
      <c r="D89" s="82" t="str">
        <f>IFERROR(IF(AND(SMALL(Poles!I:I,L89)&gt;1000,SMALL(Poles!I:I,L89)&lt;3000),"nt",IF(SMALL(Poles!I:I,L89)&gt;3000,"",SMALL(Poles!I:I,L89))),"")</f>
        <v/>
      </c>
      <c r="E89" s="292" t="str">
        <f>IF(D89="nt",IFERROR(SMALL(Poles!I:I,L89),""),IF(D89&gt;3000,"",IFERROR(SMALL(Poles!I:I,L89),"")))</f>
        <v/>
      </c>
      <c r="F89" s="202"/>
      <c r="G89" s="200" t="str">
        <f t="shared" si="1"/>
        <v/>
      </c>
      <c r="H89" s="354" t="str">
        <f>IFERROR(VLOOKUP(D89,Poles!$S$24:$V$40,4,FALSE),"")</f>
        <v/>
      </c>
      <c r="I89" s="72"/>
      <c r="J89" s="72"/>
      <c r="K89" s="80"/>
      <c r="L89" s="80">
        <v>88</v>
      </c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 spans="1:26" ht="15.75" customHeight="1">
      <c r="A90" s="80" t="str">
        <f t="array" ref="A90">IFERROR(IF(D90="","",INDEX(Poles!$A:$I,MATCH('Youth Poles'!$E90,Poles!$I:$I,0),1)),"")</f>
        <v/>
      </c>
      <c r="B90" s="196" t="str">
        <f t="array" ref="B90">IFERROR(IF(D90="","",INDEX(Poles!$A:$I,MATCH('Youth Poles'!$E90,Poles!$I:$I,0),2)),"")</f>
        <v/>
      </c>
      <c r="C90" s="196" t="str">
        <f t="array" ref="C90">IFERROR(IF(D90="","",INDEX(Poles!$A:$I,MATCH('Youth Poles'!E90,Poles!$I:$I,0),3)),"")</f>
        <v/>
      </c>
      <c r="D90" s="82" t="str">
        <f>IFERROR(IF(AND(SMALL(Poles!I:I,L90)&gt;1000,SMALL(Poles!I:I,L90)&lt;3000),"nt",IF(SMALL(Poles!I:I,L90)&gt;3000,"",SMALL(Poles!I:I,L90))),"")</f>
        <v/>
      </c>
      <c r="E90" s="292" t="str">
        <f>IF(D90="nt",IFERROR(SMALL(Poles!I:I,L90),""),IF(D90&gt;3000,"",IFERROR(SMALL(Poles!I:I,L90),"")))</f>
        <v/>
      </c>
      <c r="F90" s="202"/>
      <c r="G90" s="200" t="str">
        <f t="shared" si="1"/>
        <v/>
      </c>
      <c r="H90" s="354" t="str">
        <f>IFERROR(VLOOKUP(D90,Poles!$S$24:$V$40,4,FALSE),"")</f>
        <v/>
      </c>
      <c r="I90" s="72"/>
      <c r="J90" s="72"/>
      <c r="K90" s="80"/>
      <c r="L90" s="80">
        <v>89</v>
      </c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 spans="1:26" ht="15.75" customHeight="1">
      <c r="A91" s="80" t="str">
        <f t="array" ref="A91">IFERROR(IF(D91="","",INDEX(Poles!$A:$I,MATCH('Youth Poles'!$E91,Poles!$I:$I,0),1)),"")</f>
        <v/>
      </c>
      <c r="B91" s="196" t="str">
        <f t="array" ref="B91">IFERROR(IF(D91="","",INDEX(Poles!$A:$I,MATCH('Youth Poles'!$E91,Poles!$I:$I,0),2)),"")</f>
        <v/>
      </c>
      <c r="C91" s="196" t="str">
        <f t="array" ref="C91">IFERROR(IF(D91="","",INDEX(Poles!$A:$I,MATCH('Youth Poles'!E91,Poles!$I:$I,0),3)),"")</f>
        <v/>
      </c>
      <c r="D91" s="82" t="str">
        <f>IFERROR(IF(AND(SMALL(Poles!I:I,L91)&gt;1000,SMALL(Poles!I:I,L91)&lt;3000),"nt",IF(SMALL(Poles!I:I,L91)&gt;3000,"",SMALL(Poles!I:I,L91))),"")</f>
        <v/>
      </c>
      <c r="E91" s="292" t="str">
        <f>IF(D91="nt",IFERROR(SMALL(Poles!I:I,L91),""),IF(D91&gt;3000,"",IFERROR(SMALL(Poles!I:I,L91),"")))</f>
        <v/>
      </c>
      <c r="F91" s="202"/>
      <c r="G91" s="200" t="str">
        <f t="shared" si="1"/>
        <v/>
      </c>
      <c r="H91" s="354" t="str">
        <f>IFERROR(VLOOKUP(D91,Poles!$S$24:$V$40,4,FALSE),"")</f>
        <v/>
      </c>
      <c r="I91" s="72"/>
      <c r="J91" s="72"/>
      <c r="K91" s="80"/>
      <c r="L91" s="80">
        <v>90</v>
      </c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 spans="1:26" ht="15.75" customHeight="1">
      <c r="A92" s="80" t="str">
        <f t="array" ref="A92">IFERROR(IF(D92="","",INDEX(Poles!$A:$I,MATCH('Youth Poles'!$E92,Poles!$I:$I,0),1)),"")</f>
        <v/>
      </c>
      <c r="B92" s="196" t="str">
        <f t="array" ref="B92">IFERROR(IF(D92="","",INDEX(Poles!$A:$I,MATCH('Youth Poles'!$E92,Poles!$I:$I,0),2)),"")</f>
        <v/>
      </c>
      <c r="C92" s="196" t="str">
        <f t="array" ref="C92">IFERROR(IF(D92="","",INDEX(Poles!$A:$I,MATCH('Youth Poles'!E92,Poles!$I:$I,0),3)),"")</f>
        <v/>
      </c>
      <c r="D92" s="82" t="str">
        <f>IFERROR(IF(AND(SMALL(Poles!I:I,L92)&gt;1000,SMALL(Poles!I:I,L92)&lt;3000),"nt",IF(SMALL(Poles!I:I,L92)&gt;3000,"",SMALL(Poles!I:I,L92))),"")</f>
        <v/>
      </c>
      <c r="E92" s="292" t="str">
        <f>IF(D92="nt",IFERROR(SMALL(Poles!I:I,L92),""),IF(D92&gt;3000,"",IFERROR(SMALL(Poles!I:I,L92),"")))</f>
        <v/>
      </c>
      <c r="F92" s="202"/>
      <c r="G92" s="200" t="str">
        <f t="shared" si="1"/>
        <v/>
      </c>
      <c r="H92" s="354" t="str">
        <f>IFERROR(VLOOKUP(D92,Poles!$S$24:$V$40,4,FALSE),"")</f>
        <v/>
      </c>
      <c r="I92" s="72"/>
      <c r="J92" s="72"/>
      <c r="K92" s="80"/>
      <c r="L92" s="80">
        <v>91</v>
      </c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 spans="1:26" ht="15.75" customHeight="1">
      <c r="A93" s="80" t="str">
        <f t="array" ref="A93">IFERROR(IF(D93="","",INDEX(Poles!$A:$I,MATCH('Youth Poles'!$E93,Poles!$I:$I,0),1)),"")</f>
        <v/>
      </c>
      <c r="B93" s="196" t="str">
        <f t="array" ref="B93">IFERROR(IF(D93="","",INDEX(Poles!$A:$I,MATCH('Youth Poles'!$E93,Poles!$I:$I,0),2)),"")</f>
        <v/>
      </c>
      <c r="C93" s="196" t="str">
        <f t="array" ref="C93">IFERROR(IF(D93="","",INDEX(Poles!$A:$I,MATCH('Youth Poles'!E93,Poles!$I:$I,0),3)),"")</f>
        <v/>
      </c>
      <c r="D93" s="82" t="str">
        <f>IFERROR(IF(AND(SMALL(Poles!I:I,L93)&gt;1000,SMALL(Poles!I:I,L93)&lt;3000),"nt",IF(SMALL(Poles!I:I,L93)&gt;3000,"",SMALL(Poles!I:I,L93))),"")</f>
        <v/>
      </c>
      <c r="E93" s="292" t="str">
        <f>IF(D93="nt",IFERROR(SMALL(Poles!I:I,L93),""),IF(D93&gt;3000,"",IFERROR(SMALL(Poles!I:I,L93),"")))</f>
        <v/>
      </c>
      <c r="F93" s="202"/>
      <c r="G93" s="200" t="str">
        <f t="shared" si="1"/>
        <v/>
      </c>
      <c r="H93" s="354" t="str">
        <f>IFERROR(VLOOKUP(D93,Poles!$S$24:$V$40,4,FALSE),"")</f>
        <v/>
      </c>
      <c r="I93" s="72"/>
      <c r="J93" s="72"/>
      <c r="K93" s="80"/>
      <c r="L93" s="80">
        <v>92</v>
      </c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 spans="1:26" ht="15.75" customHeight="1">
      <c r="A94" s="80" t="str">
        <f t="array" ref="A94">IFERROR(IF(D94="","",INDEX(Poles!$A:$I,MATCH('Youth Poles'!$E94,Poles!$I:$I,0),1)),"")</f>
        <v/>
      </c>
      <c r="B94" s="196" t="str">
        <f t="array" ref="B94">IFERROR(IF(D94="","",INDEX(Poles!$A:$I,MATCH('Youth Poles'!$E94,Poles!$I:$I,0),2)),"")</f>
        <v/>
      </c>
      <c r="C94" s="196" t="str">
        <f t="array" ref="C94">IFERROR(IF(D94="","",INDEX(Poles!$A:$I,MATCH('Youth Poles'!E94,Poles!$I:$I,0),3)),"")</f>
        <v/>
      </c>
      <c r="D94" s="82" t="str">
        <f>IFERROR(IF(AND(SMALL(Poles!I:I,L94)&gt;1000,SMALL(Poles!I:I,L94)&lt;3000),"nt",IF(SMALL(Poles!I:I,L94)&gt;3000,"",SMALL(Poles!I:I,L94))),"")</f>
        <v/>
      </c>
      <c r="E94" s="292" t="str">
        <f>IF(D94="nt",IFERROR(SMALL(Poles!I:I,L94),""),IF(D94&gt;3000,"",IFERROR(SMALL(Poles!I:I,L94),"")))</f>
        <v/>
      </c>
      <c r="F94" s="202"/>
      <c r="G94" s="200" t="str">
        <f t="shared" si="1"/>
        <v/>
      </c>
      <c r="H94" s="354" t="str">
        <f>IFERROR(VLOOKUP(D94,Poles!$S$24:$V$40,4,FALSE),"")</f>
        <v/>
      </c>
      <c r="I94" s="72"/>
      <c r="J94" s="72"/>
      <c r="K94" s="80"/>
      <c r="L94" s="80">
        <v>93</v>
      </c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 spans="1:26" ht="15.75" customHeight="1">
      <c r="A95" s="80" t="str">
        <f t="array" ref="A95">IFERROR(IF(D95="","",INDEX(Poles!$A:$I,MATCH('Youth Poles'!$E95,Poles!$I:$I,0),1)),"")</f>
        <v/>
      </c>
      <c r="B95" s="196" t="str">
        <f t="array" ref="B95">IFERROR(IF(D95="","",INDEX(Poles!$A:$I,MATCH('Youth Poles'!$E95,Poles!$I:$I,0),2)),"")</f>
        <v/>
      </c>
      <c r="C95" s="196" t="str">
        <f t="array" ref="C95">IFERROR(IF(D95="","",INDEX(Poles!$A:$I,MATCH('Youth Poles'!E95,Poles!$I:$I,0),3)),"")</f>
        <v/>
      </c>
      <c r="D95" s="82" t="str">
        <f>IFERROR(IF(AND(SMALL(Poles!I:I,L95)&gt;1000,SMALL(Poles!I:I,L95)&lt;3000),"nt",IF(SMALL(Poles!I:I,L95)&gt;3000,"",SMALL(Poles!I:I,L95))),"")</f>
        <v/>
      </c>
      <c r="E95" s="292" t="str">
        <f>IF(D95="nt",IFERROR(SMALL(Poles!I:I,L95),""),IF(D95&gt;3000,"",IFERROR(SMALL(Poles!I:I,L95),"")))</f>
        <v/>
      </c>
      <c r="F95" s="202"/>
      <c r="G95" s="200" t="str">
        <f t="shared" si="1"/>
        <v/>
      </c>
      <c r="H95" s="354" t="str">
        <f>IFERROR(VLOOKUP(D95,Poles!$S$24:$V$40,4,FALSE),"")</f>
        <v/>
      </c>
      <c r="I95" s="72"/>
      <c r="J95" s="72"/>
      <c r="K95" s="80"/>
      <c r="L95" s="80">
        <v>94</v>
      </c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 spans="1:26" ht="15.75" customHeight="1">
      <c r="A96" s="80" t="str">
        <f t="array" ref="A96">IFERROR(IF(D96="","",INDEX(Poles!$A:$I,MATCH('Youth Poles'!$E96,Poles!$I:$I,0),1)),"")</f>
        <v/>
      </c>
      <c r="B96" s="196" t="str">
        <f t="array" ref="B96">IFERROR(IF(D96="","",INDEX(Poles!$A:$I,MATCH('Youth Poles'!$E96,Poles!$I:$I,0),2)),"")</f>
        <v/>
      </c>
      <c r="C96" s="196" t="str">
        <f t="array" ref="C96">IFERROR(IF(D96="","",INDEX(Poles!$A:$I,MATCH('Youth Poles'!E96,Poles!$I:$I,0),3)),"")</f>
        <v/>
      </c>
      <c r="D96" s="82" t="str">
        <f>IFERROR(IF(AND(SMALL(Poles!I:I,L96)&gt;1000,SMALL(Poles!I:I,L96)&lt;3000),"nt",IF(SMALL(Poles!I:I,L96)&gt;3000,"",SMALL(Poles!I:I,L96))),"")</f>
        <v/>
      </c>
      <c r="E96" s="292" t="str">
        <f>IF(D96="nt",IFERROR(SMALL(Poles!I:I,L96),""),IF(D96&gt;3000,"",IFERROR(SMALL(Poles!I:I,L96),"")))</f>
        <v/>
      </c>
      <c r="F96" s="202"/>
      <c r="G96" s="200" t="str">
        <f t="shared" si="1"/>
        <v/>
      </c>
      <c r="H96" s="354" t="str">
        <f>IFERROR(VLOOKUP(D96,Poles!$S$24:$V$40,4,FALSE),"")</f>
        <v/>
      </c>
      <c r="I96" s="72"/>
      <c r="J96" s="72"/>
      <c r="K96" s="80"/>
      <c r="L96" s="80">
        <v>95</v>
      </c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 spans="1:26" ht="15.75" customHeight="1">
      <c r="A97" s="80" t="str">
        <f t="array" ref="A97">IFERROR(IF(D97="","",INDEX(Poles!$A:$I,MATCH('Youth Poles'!$E97,Poles!$I:$I,0),1)),"")</f>
        <v/>
      </c>
      <c r="B97" s="196" t="str">
        <f t="array" ref="B97">IFERROR(IF(D97="","",INDEX(Poles!$A:$I,MATCH('Youth Poles'!$E97,Poles!$I:$I,0),2)),"")</f>
        <v/>
      </c>
      <c r="C97" s="196" t="str">
        <f t="array" ref="C97">IFERROR(IF(D97="","",INDEX(Poles!$A:$I,MATCH('Youth Poles'!E97,Poles!$I:$I,0),3)),"")</f>
        <v/>
      </c>
      <c r="D97" s="82" t="str">
        <f>IFERROR(IF(AND(SMALL(Poles!I:I,L97)&gt;1000,SMALL(Poles!I:I,L97)&lt;3000),"nt",IF(SMALL(Poles!I:I,L97)&gt;3000,"",SMALL(Poles!I:I,L97))),"")</f>
        <v/>
      </c>
      <c r="E97" s="292" t="str">
        <f>IF(D97="nt",IFERROR(SMALL(Poles!I:I,L97),""),IF(D97&gt;3000,"",IFERROR(SMALL(Poles!I:I,L97),"")))</f>
        <v/>
      </c>
      <c r="F97" s="202"/>
      <c r="G97" s="200" t="str">
        <f t="shared" si="1"/>
        <v/>
      </c>
      <c r="H97" s="354" t="str">
        <f>IFERROR(VLOOKUP(D97,Poles!$S$24:$V$40,4,FALSE),"")</f>
        <v/>
      </c>
      <c r="I97" s="72"/>
      <c r="J97" s="72"/>
      <c r="K97" s="80"/>
      <c r="L97" s="80">
        <v>96</v>
      </c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 spans="1:26" ht="15.75" customHeight="1">
      <c r="A98" s="80" t="str">
        <f t="array" ref="A98">IFERROR(IF(D98="","",INDEX(Poles!$A:$I,MATCH('Youth Poles'!$E98,Poles!$I:$I,0),1)),"")</f>
        <v/>
      </c>
      <c r="B98" s="196" t="str">
        <f t="array" ref="B98">IFERROR(IF(D98="","",INDEX(Poles!$A:$I,MATCH('Youth Poles'!$E98,Poles!$I:$I,0),2)),"")</f>
        <v/>
      </c>
      <c r="C98" s="196" t="str">
        <f t="array" ref="C98">IFERROR(IF(D98="","",INDEX(Poles!$A:$I,MATCH('Youth Poles'!E98,Poles!$I:$I,0),3)),"")</f>
        <v/>
      </c>
      <c r="D98" s="82" t="str">
        <f>IFERROR(IF(AND(SMALL(Poles!I:I,L98)&gt;1000,SMALL(Poles!I:I,L98)&lt;3000),"nt",IF(SMALL(Poles!I:I,L98)&gt;3000,"",SMALL(Poles!I:I,L98))),"")</f>
        <v/>
      </c>
      <c r="E98" s="292" t="str">
        <f>IF(D98="nt",IFERROR(SMALL(Poles!I:I,L98),""),IF(D98&gt;3000,"",IFERROR(SMALL(Poles!I:I,L98),"")))</f>
        <v/>
      </c>
      <c r="F98" s="202"/>
      <c r="G98" s="200" t="str">
        <f t="shared" si="1"/>
        <v/>
      </c>
      <c r="H98" s="354" t="str">
        <f>IFERROR(VLOOKUP(D98,Poles!$S$24:$V$40,4,FALSE),"")</f>
        <v/>
      </c>
      <c r="I98" s="72"/>
      <c r="J98" s="72"/>
      <c r="K98" s="80"/>
      <c r="L98" s="80">
        <v>97</v>
      </c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 spans="1:26" ht="15.75" customHeight="1">
      <c r="A99" s="80" t="str">
        <f t="array" ref="A99">IFERROR(IF(D99="","",INDEX(Poles!$A:$I,MATCH('Youth Poles'!$E99,Poles!$I:$I,0),1)),"")</f>
        <v/>
      </c>
      <c r="B99" s="196" t="str">
        <f t="array" ref="B99">IFERROR(IF(D99="","",INDEX(Poles!$A:$I,MATCH('Youth Poles'!$E99,Poles!$I:$I,0),2)),"")</f>
        <v/>
      </c>
      <c r="C99" s="196" t="str">
        <f t="array" ref="C99">IFERROR(IF(D99="","",INDEX(Poles!$A:$I,MATCH('Youth Poles'!E99,Poles!$I:$I,0),3)),"")</f>
        <v/>
      </c>
      <c r="D99" s="82" t="str">
        <f>IFERROR(IF(AND(SMALL(Poles!I:I,L99)&gt;1000,SMALL(Poles!I:I,L99)&lt;3000),"nt",IF(SMALL(Poles!I:I,L99)&gt;3000,"",SMALL(Poles!I:I,L99))),"")</f>
        <v/>
      </c>
      <c r="E99" s="292" t="str">
        <f>IF(D99="nt",IFERROR(SMALL(Poles!I:I,L99),""),IF(D99&gt;3000,"",IFERROR(SMALL(Poles!I:I,L99),"")))</f>
        <v/>
      </c>
      <c r="F99" s="202"/>
      <c r="G99" s="200" t="str">
        <f t="shared" si="1"/>
        <v/>
      </c>
      <c r="H99" s="354" t="str">
        <f>IFERROR(VLOOKUP(D99,Poles!$S$24:$V$40,4,FALSE),"")</f>
        <v/>
      </c>
      <c r="I99" s="72"/>
      <c r="J99" s="72"/>
      <c r="K99" s="80"/>
      <c r="L99" s="80">
        <v>98</v>
      </c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 spans="1:26" ht="15.75" customHeight="1">
      <c r="A100" s="80" t="str">
        <f t="array" ref="A100">IFERROR(IF(D100="","",INDEX(Poles!$A:$I,MATCH('Youth Poles'!$E100,Poles!$I:$I,0),1)),"")</f>
        <v/>
      </c>
      <c r="B100" s="196" t="str">
        <f t="array" ref="B100">IFERROR(IF(D100="","",INDEX(Poles!$A:$I,MATCH('Youth Poles'!$E100,Poles!$I:$I,0),2)),"")</f>
        <v/>
      </c>
      <c r="C100" s="196" t="str">
        <f t="array" ref="C100">IFERROR(IF(D100="","",INDEX(Poles!$A:$I,MATCH('Youth Poles'!E100,Poles!$I:$I,0),3)),"")</f>
        <v/>
      </c>
      <c r="D100" s="82" t="str">
        <f>IFERROR(IF(AND(SMALL(Poles!I:I,L100)&gt;1000,SMALL(Poles!I:I,L100)&lt;3000),"nt",IF(SMALL(Poles!I:I,L100)&gt;3000,"",SMALL(Poles!I:I,L100))),"")</f>
        <v/>
      </c>
      <c r="E100" s="292" t="str">
        <f>IF(D100="nt",IFERROR(SMALL(Poles!I:I,L100),""),IF(D100&gt;3000,"",IFERROR(SMALL(Poles!I:I,L100),"")))</f>
        <v/>
      </c>
      <c r="F100" s="202"/>
      <c r="G100" s="200" t="str">
        <f t="shared" si="1"/>
        <v/>
      </c>
      <c r="H100" s="354" t="str">
        <f>IFERROR(VLOOKUP(D100,Poles!$S$24:$V$40,4,FALSE),"")</f>
        <v/>
      </c>
      <c r="I100" s="72"/>
      <c r="J100" s="72"/>
      <c r="K100" s="80"/>
      <c r="L100" s="80">
        <v>99</v>
      </c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 spans="1:26" ht="15.75" customHeight="1">
      <c r="A101" s="80" t="str">
        <f t="array" ref="A101">IFERROR(IF(D101="","",INDEX(Poles!$A:$I,MATCH('Youth Poles'!$E101,Poles!$I:$I,0),1)),"")</f>
        <v/>
      </c>
      <c r="B101" s="196" t="str">
        <f t="array" ref="B101">IFERROR(IF(D101="","",INDEX(Poles!$A:$I,MATCH('Youth Poles'!$E101,Poles!$I:$I,0),2)),"")</f>
        <v/>
      </c>
      <c r="C101" s="196" t="str">
        <f t="array" ref="C101">IFERROR(IF(D101="","",INDEX(Poles!$A:$I,MATCH('Youth Poles'!E101,Poles!$I:$I,0),3)),"")</f>
        <v/>
      </c>
      <c r="D101" s="82" t="str">
        <f>IFERROR(IF(AND(SMALL(Poles!I:I,L101)&gt;1000,SMALL(Poles!I:I,L101)&lt;3000),"nt",IF(SMALL(Poles!I:I,L101)&gt;3000,"",SMALL(Poles!I:I,L101))),"")</f>
        <v/>
      </c>
      <c r="E101" s="292" t="str">
        <f>IF(D101="nt",IFERROR(SMALL(Poles!I:I,L101),""),IF(D101&gt;3000,"",IFERROR(SMALL(Poles!I:I,L101),"")))</f>
        <v/>
      </c>
      <c r="F101" s="202"/>
      <c r="G101" s="200" t="str">
        <f t="shared" si="1"/>
        <v/>
      </c>
      <c r="H101" s="354" t="str">
        <f>IFERROR(VLOOKUP(D101,Poles!$S$24:$V$40,4,FALSE),"")</f>
        <v/>
      </c>
      <c r="I101" s="72"/>
      <c r="J101" s="72"/>
      <c r="K101" s="80"/>
      <c r="L101" s="80">
        <v>100</v>
      </c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 spans="1:26" ht="15.75" customHeight="1">
      <c r="A102" s="80" t="str">
        <f t="array" ref="A102">IFERROR(IF(D102="","",INDEX(Poles!$A:$I,MATCH('Youth Poles'!$E102,Poles!$I:$I,0),1)),"")</f>
        <v/>
      </c>
      <c r="B102" s="196" t="str">
        <f t="array" ref="B102">IFERROR(IF(D102="","",INDEX(Poles!$A:$I,MATCH('Youth Poles'!$E102,Poles!$I:$I,0),2)),"")</f>
        <v/>
      </c>
      <c r="C102" s="196" t="str">
        <f t="array" ref="C102">IFERROR(IF(D102="","",INDEX(Poles!$A:$I,MATCH('Youth Poles'!E102,Poles!$I:$I,0),3)),"")</f>
        <v/>
      </c>
      <c r="D102" s="82" t="str">
        <f>IFERROR(IF(AND(SMALL(Poles!I:I,L102)&gt;1000,SMALL(Poles!I:I,L102)&lt;3000),"nt",IF(SMALL(Poles!I:I,L102)&gt;3000,"",SMALL(Poles!I:I,L102))),"")</f>
        <v/>
      </c>
      <c r="E102" s="292" t="str">
        <f>IF(D102="nt",IFERROR(SMALL(Poles!I:I,L102),""),IF(D102&gt;3000,"",IFERROR(SMALL(Poles!I:I,L102),"")))</f>
        <v/>
      </c>
      <c r="F102" s="202"/>
      <c r="G102" s="200" t="str">
        <f t="shared" si="1"/>
        <v/>
      </c>
      <c r="H102" s="354" t="str">
        <f>IFERROR(VLOOKUP(D102,Poles!$S$24:$V$40,4,FALSE),"")</f>
        <v/>
      </c>
      <c r="I102" s="72"/>
      <c r="J102" s="72"/>
      <c r="K102" s="80"/>
      <c r="L102" s="80">
        <v>101</v>
      </c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 spans="1:26" ht="15.75" customHeight="1">
      <c r="A103" s="80" t="str">
        <f t="array" ref="A103">IFERROR(IF(D103="","",INDEX(Poles!$A:$I,MATCH('Youth Poles'!$E103,Poles!$I:$I,0),1)),"")</f>
        <v/>
      </c>
      <c r="B103" s="196" t="str">
        <f t="array" ref="B103">IFERROR(IF(D103="","",INDEX(Poles!$A:$I,MATCH('Youth Poles'!$E103,Poles!$I:$I,0),2)),"")</f>
        <v/>
      </c>
      <c r="C103" s="196" t="str">
        <f t="array" ref="C103">IFERROR(IF(D103="","",INDEX(Poles!$A:$I,MATCH('Youth Poles'!E103,Poles!$I:$I,0),3)),"")</f>
        <v/>
      </c>
      <c r="D103" s="82" t="str">
        <f>IFERROR(IF(AND(SMALL(Poles!I:I,L103)&gt;1000,SMALL(Poles!I:I,L103)&lt;3000),"nt",IF(SMALL(Poles!I:I,L103)&gt;3000,"",SMALL(Poles!I:I,L103))),"")</f>
        <v/>
      </c>
      <c r="E103" s="292" t="str">
        <f>IF(D103="nt",IFERROR(SMALL(Poles!I:I,L103),""),IF(D103&gt;3000,"",IFERROR(SMALL(Poles!I:I,L103),"")))</f>
        <v/>
      </c>
      <c r="F103" s="202"/>
      <c r="G103" s="200" t="str">
        <f t="shared" si="1"/>
        <v/>
      </c>
      <c r="H103" s="354" t="str">
        <f>IFERROR(VLOOKUP(D103,Poles!$S$24:$V$40,4,FALSE),"")</f>
        <v/>
      </c>
      <c r="I103" s="72"/>
      <c r="J103" s="72"/>
      <c r="K103" s="80"/>
      <c r="L103" s="80">
        <v>102</v>
      </c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 spans="1:26" ht="15.75" customHeight="1">
      <c r="A104" s="80" t="str">
        <f t="array" ref="A104">IFERROR(IF(D104="","",INDEX(Poles!$A:$I,MATCH('Youth Poles'!$E104,Poles!$I:$I,0),1)),"")</f>
        <v/>
      </c>
      <c r="B104" s="196" t="str">
        <f t="array" ref="B104">IFERROR(IF(D104="","",INDEX(Poles!$A:$I,MATCH('Youth Poles'!$E104,Poles!$I:$I,0),2)),"")</f>
        <v/>
      </c>
      <c r="C104" s="196" t="str">
        <f t="array" ref="C104">IFERROR(IF(D104="","",INDEX(Poles!$A:$I,MATCH('Youth Poles'!E104,Poles!$I:$I,0),3)),"")</f>
        <v/>
      </c>
      <c r="D104" s="82" t="str">
        <f>IFERROR(IF(AND(SMALL(Poles!I:I,L104)&gt;1000,SMALL(Poles!I:I,L104)&lt;3000),"nt",IF(SMALL(Poles!I:I,L104)&gt;3000,"",SMALL(Poles!I:I,L104))),"")</f>
        <v/>
      </c>
      <c r="E104" s="292" t="str">
        <f>IF(D104="nt",IFERROR(SMALL(Poles!I:I,L104),""),IF(D104&gt;3000,"",IFERROR(SMALL(Poles!I:I,L104),"")))</f>
        <v/>
      </c>
      <c r="F104" s="202"/>
      <c r="G104" s="200" t="str">
        <f t="shared" si="1"/>
        <v/>
      </c>
      <c r="H104" s="354" t="str">
        <f>IFERROR(VLOOKUP(D104,Poles!$S$24:$V$40,4,FALSE),"")</f>
        <v/>
      </c>
      <c r="I104" s="72"/>
      <c r="J104" s="72"/>
      <c r="K104" s="80"/>
      <c r="L104" s="80">
        <v>103</v>
      </c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 spans="1:26" ht="15.75" customHeight="1">
      <c r="A105" s="80" t="str">
        <f t="array" ref="A105">IFERROR(IF(D105="","",INDEX(Poles!$A:$I,MATCH('Youth Poles'!$E105,Poles!$I:$I,0),1)),"")</f>
        <v/>
      </c>
      <c r="B105" s="196" t="str">
        <f t="array" ref="B105">IFERROR(IF(D105="","",INDEX(Poles!$A:$I,MATCH('Youth Poles'!$E105,Poles!$I:$I,0),2)),"")</f>
        <v/>
      </c>
      <c r="C105" s="196" t="str">
        <f t="array" ref="C105">IFERROR(IF(D105="","",INDEX(Poles!$A:$I,MATCH('Youth Poles'!E105,Poles!$I:$I,0),3)),"")</f>
        <v/>
      </c>
      <c r="D105" s="82" t="str">
        <f>IFERROR(IF(AND(SMALL(Poles!I:I,L105)&gt;1000,SMALL(Poles!I:I,L105)&lt;3000),"nt",IF(SMALL(Poles!I:I,L105)&gt;3000,"",SMALL(Poles!I:I,L105))),"")</f>
        <v/>
      </c>
      <c r="E105" s="292" t="str">
        <f>IF(D105="nt",IFERROR(SMALL(Poles!I:I,L105),""),IF(D105&gt;3000,"",IFERROR(SMALL(Poles!I:I,L105),"")))</f>
        <v/>
      </c>
      <c r="F105" s="202"/>
      <c r="G105" s="200" t="str">
        <f t="shared" si="1"/>
        <v/>
      </c>
      <c r="H105" s="354" t="str">
        <f>IFERROR(VLOOKUP(D105,Poles!$S$24:$V$40,4,FALSE),"")</f>
        <v/>
      </c>
      <c r="I105" s="72"/>
      <c r="J105" s="72"/>
      <c r="K105" s="80"/>
      <c r="L105" s="80">
        <v>104</v>
      </c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 spans="1:26" ht="15.75" customHeight="1">
      <c r="A106" s="80" t="str">
        <f t="array" ref="A106">IFERROR(IF(D106="","",INDEX(Poles!$A:$I,MATCH('Youth Poles'!$E106,Poles!$I:$I,0),1)),"")</f>
        <v/>
      </c>
      <c r="B106" s="196" t="str">
        <f t="array" ref="B106">IFERROR(IF(D106="","",INDEX(Poles!$A:$I,MATCH('Youth Poles'!$E106,Poles!$I:$I,0),2)),"")</f>
        <v/>
      </c>
      <c r="C106" s="196" t="str">
        <f t="array" ref="C106">IFERROR(IF(D106="","",INDEX(Poles!$A:$I,MATCH('Youth Poles'!E106,Poles!$I:$I,0),3)),"")</f>
        <v/>
      </c>
      <c r="D106" s="82" t="str">
        <f>IFERROR(IF(AND(SMALL(Poles!I:I,L106)&gt;1000,SMALL(Poles!I:I,L106)&lt;3000),"nt",IF(SMALL(Poles!I:I,L106)&gt;3000,"",SMALL(Poles!I:I,L106))),"")</f>
        <v/>
      </c>
      <c r="E106" s="292" t="str">
        <f>IF(D106="nt",IFERROR(SMALL(Poles!I:I,L106),""),IF(D106&gt;3000,"",IFERROR(SMALL(Poles!I:I,L106),"")))</f>
        <v/>
      </c>
      <c r="F106" s="202"/>
      <c r="G106" s="200" t="str">
        <f t="shared" si="1"/>
        <v/>
      </c>
      <c r="H106" s="354" t="str">
        <f>IFERROR(VLOOKUP(D106,Poles!$S$24:$V$40,4,FALSE),"")</f>
        <v/>
      </c>
      <c r="I106" s="72"/>
      <c r="J106" s="72"/>
      <c r="K106" s="80"/>
      <c r="L106" s="80">
        <v>105</v>
      </c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 spans="1:26" ht="15.75" customHeight="1">
      <c r="A107" s="80" t="str">
        <f t="array" ref="A107">IFERROR(IF(D107="","",INDEX(Poles!$A:$I,MATCH('Youth Poles'!$E107,Poles!$I:$I,0),1)),"")</f>
        <v/>
      </c>
      <c r="B107" s="196" t="str">
        <f t="array" ref="B107">IFERROR(IF(D107="","",INDEX(Poles!$A:$I,MATCH('Youth Poles'!$E107,Poles!$I:$I,0),2)),"")</f>
        <v/>
      </c>
      <c r="C107" s="196" t="str">
        <f t="array" ref="C107">IFERROR(IF(D107="","",INDEX(Poles!$A:$I,MATCH('Youth Poles'!E107,Poles!$I:$I,0),3)),"")</f>
        <v/>
      </c>
      <c r="D107" s="82" t="str">
        <f>IFERROR(IF(AND(SMALL(Poles!I:I,L107)&gt;1000,SMALL(Poles!I:I,L107)&lt;3000),"nt",IF(SMALL(Poles!I:I,L107)&gt;3000,"",SMALL(Poles!I:I,L107))),"")</f>
        <v/>
      </c>
      <c r="E107" s="292" t="str">
        <f>IF(D107="nt",IFERROR(SMALL(Poles!I:I,L107),""),IF(D107&gt;3000,"",IFERROR(SMALL(Poles!I:I,L107),"")))</f>
        <v/>
      </c>
      <c r="F107" s="202"/>
      <c r="G107" s="200" t="str">
        <f t="shared" si="1"/>
        <v/>
      </c>
      <c r="H107" s="354" t="str">
        <f>IFERROR(VLOOKUP(D107,Poles!$S$24:$V$40,4,FALSE),"")</f>
        <v/>
      </c>
      <c r="I107" s="72"/>
      <c r="J107" s="72"/>
      <c r="K107" s="80"/>
      <c r="L107" s="80">
        <v>106</v>
      </c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 spans="1:26" ht="15.75" customHeight="1">
      <c r="A108" s="80" t="str">
        <f t="array" ref="A108">IFERROR(IF(D108="","",INDEX(Poles!$A:$I,MATCH('Youth Poles'!$E108,Poles!$I:$I,0),1)),"")</f>
        <v/>
      </c>
      <c r="B108" s="196" t="str">
        <f t="array" ref="B108">IFERROR(IF(D108="","",INDEX(Poles!$A:$I,MATCH('Youth Poles'!$E108,Poles!$I:$I,0),2)),"")</f>
        <v/>
      </c>
      <c r="C108" s="196" t="str">
        <f t="array" ref="C108">IFERROR(IF(D108="","",INDEX(Poles!$A:$I,MATCH('Youth Poles'!E108,Poles!$I:$I,0),3)),"")</f>
        <v/>
      </c>
      <c r="D108" s="82" t="str">
        <f>IFERROR(IF(AND(SMALL(Poles!I:I,L108)&gt;1000,SMALL(Poles!I:I,L108)&lt;3000),"nt",IF(SMALL(Poles!I:I,L108)&gt;3000,"",SMALL(Poles!I:I,L108))),"")</f>
        <v/>
      </c>
      <c r="E108" s="292" t="str">
        <f>IF(D108="nt",IFERROR(SMALL(Poles!I:I,L108),""),IF(D108&gt;3000,"",IFERROR(SMALL(Poles!I:I,L108),"")))</f>
        <v/>
      </c>
      <c r="F108" s="202"/>
      <c r="G108" s="200" t="str">
        <f t="shared" si="1"/>
        <v/>
      </c>
      <c r="H108" s="354" t="str">
        <f>IFERROR(VLOOKUP(D108,Poles!$S$24:$V$40,4,FALSE),"")</f>
        <v/>
      </c>
      <c r="I108" s="72"/>
      <c r="J108" s="72"/>
      <c r="K108" s="80"/>
      <c r="L108" s="80">
        <v>107</v>
      </c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 spans="1:26" ht="15.75" customHeight="1">
      <c r="A109" s="80" t="str">
        <f t="array" ref="A109">IFERROR(IF(D109="","",INDEX(Poles!$A:$I,MATCH('Youth Poles'!$E109,Poles!$I:$I,0),1)),"")</f>
        <v/>
      </c>
      <c r="B109" s="196" t="str">
        <f t="array" ref="B109">IFERROR(IF(D109="","",INDEX(Poles!$A:$I,MATCH('Youth Poles'!$E109,Poles!$I:$I,0),2)),"")</f>
        <v/>
      </c>
      <c r="C109" s="196" t="str">
        <f t="array" ref="C109">IFERROR(IF(D109="","",INDEX(Poles!$A:$I,MATCH('Youth Poles'!E109,Poles!$I:$I,0),3)),"")</f>
        <v/>
      </c>
      <c r="D109" s="82" t="str">
        <f>IFERROR(IF(AND(SMALL(Poles!I:I,L109)&gt;1000,SMALL(Poles!I:I,L109)&lt;3000),"nt",IF(SMALL(Poles!I:I,L109)&gt;3000,"",SMALL(Poles!I:I,L109))),"")</f>
        <v/>
      </c>
      <c r="E109" s="292" t="str">
        <f>IF(D109="nt",IFERROR(SMALL(Poles!I:I,L109),""),IF(D109&gt;3000,"",IFERROR(SMALL(Poles!I:I,L109),"")))</f>
        <v/>
      </c>
      <c r="F109" s="202"/>
      <c r="G109" s="200" t="str">
        <f t="shared" si="1"/>
        <v/>
      </c>
      <c r="H109" s="354" t="str">
        <f>IFERROR(VLOOKUP(D109,Poles!$S$24:$V$40,4,FALSE),"")</f>
        <v/>
      </c>
      <c r="I109" s="72"/>
      <c r="J109" s="72"/>
      <c r="K109" s="80"/>
      <c r="L109" s="80">
        <v>108</v>
      </c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 spans="1:26" ht="15.75" customHeight="1">
      <c r="A110" s="80" t="str">
        <f t="array" ref="A110">IFERROR(IF(D110="","",INDEX(Poles!$A:$I,MATCH('Youth Poles'!$E110,Poles!$I:$I,0),1)),"")</f>
        <v/>
      </c>
      <c r="B110" s="196" t="str">
        <f t="array" ref="B110">IFERROR(IF(D110="","",INDEX(Poles!$A:$I,MATCH('Youth Poles'!$E110,Poles!$I:$I,0),2)),"")</f>
        <v/>
      </c>
      <c r="C110" s="196" t="str">
        <f t="array" ref="C110">IFERROR(IF(D110="","",INDEX(Poles!$A:$I,MATCH('Youth Poles'!E110,Poles!$I:$I,0),3)),"")</f>
        <v/>
      </c>
      <c r="D110" s="82" t="str">
        <f>IFERROR(IF(AND(SMALL(Poles!I:I,L110)&gt;1000,SMALL(Poles!I:I,L110)&lt;3000),"nt",IF(SMALL(Poles!I:I,L110)&gt;3000,"",SMALL(Poles!I:I,L110))),"")</f>
        <v/>
      </c>
      <c r="E110" s="292" t="str">
        <f>IF(D110="nt",IFERROR(SMALL(Poles!I:I,L110),""),IF(D110&gt;3000,"",IFERROR(SMALL(Poles!I:I,L110),"")))</f>
        <v/>
      </c>
      <c r="F110" s="202"/>
      <c r="G110" s="200" t="str">
        <f t="shared" si="1"/>
        <v/>
      </c>
      <c r="H110" s="354" t="str">
        <f>IFERROR(VLOOKUP(D110,Poles!$S$24:$V$40,4,FALSE),"")</f>
        <v/>
      </c>
      <c r="I110" s="72"/>
      <c r="J110" s="72"/>
      <c r="K110" s="80"/>
      <c r="L110" s="80">
        <v>109</v>
      </c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 spans="1:26" ht="15.75" customHeight="1">
      <c r="A111" s="80" t="str">
        <f t="array" ref="A111">IFERROR(IF(D111="","",INDEX(Poles!$A:$I,MATCH('Youth Poles'!$E111,Poles!$I:$I,0),1)),"")</f>
        <v/>
      </c>
      <c r="B111" s="196" t="str">
        <f t="array" ref="B111">IFERROR(IF(D111="","",INDEX(Poles!$A:$I,MATCH('Youth Poles'!$E111,Poles!$I:$I,0),2)),"")</f>
        <v/>
      </c>
      <c r="C111" s="196" t="str">
        <f t="array" ref="C111">IFERROR(IF(D111="","",INDEX(Poles!$A:$I,MATCH('Youth Poles'!E111,Poles!$I:$I,0),3)),"")</f>
        <v/>
      </c>
      <c r="D111" s="82" t="str">
        <f>IFERROR(IF(AND(SMALL(Poles!I:I,L111)&gt;1000,SMALL(Poles!I:I,L111)&lt;3000),"nt",IF(SMALL(Poles!I:I,L111)&gt;3000,"",SMALL(Poles!I:I,L111))),"")</f>
        <v/>
      </c>
      <c r="E111" s="292" t="str">
        <f>IF(D111="nt",IFERROR(SMALL(Poles!I:I,L111),""),IF(D111&gt;3000,"",IFERROR(SMALL(Poles!I:I,L111),"")))</f>
        <v/>
      </c>
      <c r="F111" s="202"/>
      <c r="G111" s="200" t="str">
        <f t="shared" si="1"/>
        <v/>
      </c>
      <c r="H111" s="354" t="str">
        <f>IFERROR(VLOOKUP(D111,Poles!$S$24:$V$40,4,FALSE),"")</f>
        <v/>
      </c>
      <c r="I111" s="72"/>
      <c r="J111" s="72"/>
      <c r="K111" s="80"/>
      <c r="L111" s="80">
        <v>110</v>
      </c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 spans="1:26" ht="15.75" customHeight="1">
      <c r="A112" s="80" t="str">
        <f t="array" ref="A112">IFERROR(IF(D112="","",INDEX(Poles!$A:$I,MATCH('Youth Poles'!$E112,Poles!$I:$I,0),1)),"")</f>
        <v/>
      </c>
      <c r="B112" s="196" t="str">
        <f t="array" ref="B112">IFERROR(IF(D112="","",INDEX(Poles!$A:$I,MATCH('Youth Poles'!$E112,Poles!$I:$I,0),2)),"")</f>
        <v/>
      </c>
      <c r="C112" s="196" t="str">
        <f t="array" ref="C112">IFERROR(IF(D112="","",INDEX(Poles!$A:$I,MATCH('Youth Poles'!E112,Poles!$I:$I,0),3)),"")</f>
        <v/>
      </c>
      <c r="D112" s="82" t="str">
        <f>IFERROR(IF(AND(SMALL(Poles!I:I,L112)&gt;1000,SMALL(Poles!I:I,L112)&lt;3000),"nt",IF(SMALL(Poles!I:I,L112)&gt;3000,"",SMALL(Poles!I:I,L112))),"")</f>
        <v/>
      </c>
      <c r="E112" s="292" t="str">
        <f>IF(D112="nt",IFERROR(SMALL(Poles!I:I,L112),""),IF(D112&gt;3000,"",IFERROR(SMALL(Poles!I:I,L112),"")))</f>
        <v/>
      </c>
      <c r="F112" s="202"/>
      <c r="G112" s="200" t="str">
        <f t="shared" si="1"/>
        <v/>
      </c>
      <c r="H112" s="354" t="str">
        <f>IFERROR(VLOOKUP(D112,Poles!$S$24:$V$40,4,FALSE),"")</f>
        <v/>
      </c>
      <c r="I112" s="72"/>
      <c r="J112" s="72"/>
      <c r="K112" s="80"/>
      <c r="L112" s="80">
        <v>111</v>
      </c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spans="1:26" ht="15.75" customHeight="1">
      <c r="A113" s="80" t="str">
        <f t="array" ref="A113">IFERROR(IF(D113="","",INDEX(Poles!$A:$I,MATCH('Youth Poles'!$E113,Poles!$I:$I,0),1)),"")</f>
        <v/>
      </c>
      <c r="B113" s="196" t="str">
        <f t="array" ref="B113">IFERROR(IF(D113="","",INDEX(Poles!$A:$I,MATCH('Youth Poles'!$E113,Poles!$I:$I,0),2)),"")</f>
        <v/>
      </c>
      <c r="C113" s="196" t="str">
        <f t="array" ref="C113">IFERROR(IF(D113="","",INDEX(Poles!$A:$I,MATCH('Youth Poles'!E113,Poles!$I:$I,0),3)),"")</f>
        <v/>
      </c>
      <c r="D113" s="82" t="str">
        <f>IFERROR(IF(AND(SMALL(Poles!I:I,L113)&gt;1000,SMALL(Poles!I:I,L113)&lt;3000),"nt",IF(SMALL(Poles!I:I,L113)&gt;3000,"",SMALL(Poles!I:I,L113))),"")</f>
        <v/>
      </c>
      <c r="E113" s="292" t="str">
        <f>IF(D113="nt",IFERROR(SMALL(Poles!I:I,L113),""),IF(D113&gt;3000,"",IFERROR(SMALL(Poles!I:I,L113),"")))</f>
        <v/>
      </c>
      <c r="F113" s="202"/>
      <c r="G113" s="200" t="str">
        <f t="shared" si="1"/>
        <v/>
      </c>
      <c r="H113" s="354" t="str">
        <f>IFERROR(VLOOKUP(D113,Poles!$S$24:$V$40,4,FALSE),"")</f>
        <v/>
      </c>
      <c r="I113" s="72"/>
      <c r="J113" s="72"/>
      <c r="K113" s="80"/>
      <c r="L113" s="80">
        <v>112</v>
      </c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spans="1:26" ht="15.75" customHeight="1">
      <c r="A114" s="80" t="str">
        <f t="array" ref="A114">IFERROR(IF(D114="","",INDEX(Poles!$A:$I,MATCH('Youth Poles'!$E114,Poles!$I:$I,0),1)),"")</f>
        <v/>
      </c>
      <c r="B114" s="196" t="str">
        <f t="array" ref="B114">IFERROR(IF(D114="","",INDEX(Poles!$A:$I,MATCH('Youth Poles'!$E114,Poles!$I:$I,0),2)),"")</f>
        <v/>
      </c>
      <c r="C114" s="196" t="str">
        <f t="array" ref="C114">IFERROR(IF(D114="","",INDEX(Poles!$A:$I,MATCH('Youth Poles'!E114,Poles!$I:$I,0),3)),"")</f>
        <v/>
      </c>
      <c r="D114" s="82" t="str">
        <f>IFERROR(IF(AND(SMALL(Poles!I:I,L114)&gt;1000,SMALL(Poles!I:I,L114)&lt;3000),"nt",IF(SMALL(Poles!I:I,L114)&gt;3000,"",SMALL(Poles!I:I,L114))),"")</f>
        <v/>
      </c>
      <c r="E114" s="292" t="str">
        <f>IF(D114="nt",IFERROR(SMALL(Poles!I:I,L114),""),IF(D114&gt;3000,"",IFERROR(SMALL(Poles!I:I,L114),"")))</f>
        <v/>
      </c>
      <c r="F114" s="202"/>
      <c r="G114" s="200" t="str">
        <f t="shared" si="1"/>
        <v/>
      </c>
      <c r="H114" s="354" t="str">
        <f>IFERROR(VLOOKUP(D114,Poles!$S$24:$V$40,4,FALSE),"")</f>
        <v/>
      </c>
      <c r="I114" s="72"/>
      <c r="J114" s="72"/>
      <c r="K114" s="80"/>
      <c r="L114" s="80">
        <v>113</v>
      </c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spans="1:26" ht="15.75" customHeight="1">
      <c r="A115" s="80" t="str">
        <f t="array" ref="A115">IFERROR(IF(D115="","",INDEX(Poles!$A:$I,MATCH('Youth Poles'!$E115,Poles!$I:$I,0),1)),"")</f>
        <v/>
      </c>
      <c r="B115" s="196" t="str">
        <f t="array" ref="B115">IFERROR(IF(D115="","",INDEX(Poles!$A:$I,MATCH('Youth Poles'!$E115,Poles!$I:$I,0),2)),"")</f>
        <v/>
      </c>
      <c r="C115" s="196" t="str">
        <f t="array" ref="C115">IFERROR(IF(D115="","",INDEX(Poles!$A:$I,MATCH('Youth Poles'!E115,Poles!$I:$I,0),3)),"")</f>
        <v/>
      </c>
      <c r="D115" s="82" t="str">
        <f>IFERROR(IF(AND(SMALL(Poles!I:I,L115)&gt;1000,SMALL(Poles!I:I,L115)&lt;3000),"nt",IF(SMALL(Poles!I:I,L115)&gt;3000,"",SMALL(Poles!I:I,L115))),"")</f>
        <v/>
      </c>
      <c r="E115" s="292" t="str">
        <f>IF(D115="nt",IFERROR(SMALL(Poles!I:I,L115),""),IF(D115&gt;3000,"",IFERROR(SMALL(Poles!I:I,L115),"")))</f>
        <v/>
      </c>
      <c r="F115" s="202"/>
      <c r="G115" s="200" t="str">
        <f t="shared" si="1"/>
        <v/>
      </c>
      <c r="H115" s="354" t="str">
        <f>IFERROR(VLOOKUP(D115,Poles!$S$24:$V$40,4,FALSE),"")</f>
        <v/>
      </c>
      <c r="I115" s="72"/>
      <c r="J115" s="72"/>
      <c r="K115" s="80"/>
      <c r="L115" s="80">
        <v>114</v>
      </c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spans="1:26" ht="15.75" customHeight="1">
      <c r="A116" s="80" t="str">
        <f t="array" ref="A116">IFERROR(IF(D116="","",INDEX(Poles!$A:$I,MATCH('Youth Poles'!$E116,Poles!$I:$I,0),1)),"")</f>
        <v/>
      </c>
      <c r="B116" s="196" t="str">
        <f t="array" ref="B116">IFERROR(IF(D116="","",INDEX(Poles!$A:$I,MATCH('Youth Poles'!$E116,Poles!$I:$I,0),2)),"")</f>
        <v/>
      </c>
      <c r="C116" s="196" t="str">
        <f t="array" ref="C116">IFERROR(IF(D116="","",INDEX(Poles!$A:$I,MATCH('Youth Poles'!E116,Poles!$I:$I,0),3)),"")</f>
        <v/>
      </c>
      <c r="D116" s="82" t="str">
        <f>IFERROR(IF(AND(SMALL(Poles!I:I,L116)&gt;1000,SMALL(Poles!I:I,L116)&lt;3000),"nt",IF(SMALL(Poles!I:I,L116)&gt;3000,"",SMALL(Poles!I:I,L116))),"")</f>
        <v/>
      </c>
      <c r="E116" s="292" t="str">
        <f>IF(D116="nt",IFERROR(SMALL(Poles!I:I,L116),""),IF(D116&gt;3000,"",IFERROR(SMALL(Poles!I:I,L116),"")))</f>
        <v/>
      </c>
      <c r="F116" s="202"/>
      <c r="G116" s="200" t="str">
        <f t="shared" si="1"/>
        <v/>
      </c>
      <c r="H116" s="354" t="str">
        <f>IFERROR(VLOOKUP(D116,Poles!$S$24:$V$40,4,FALSE),"")</f>
        <v/>
      </c>
      <c r="I116" s="72"/>
      <c r="J116" s="72"/>
      <c r="K116" s="80"/>
      <c r="L116" s="80">
        <v>115</v>
      </c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spans="1:26" ht="15.75" customHeight="1">
      <c r="A117" s="80" t="str">
        <f t="array" ref="A117">IFERROR(IF(D117="","",INDEX(Poles!$A:$I,MATCH('Youth Poles'!$E117,Poles!$I:$I,0),1)),"")</f>
        <v/>
      </c>
      <c r="B117" s="196" t="str">
        <f t="array" ref="B117">IFERROR(IF(D117="","",INDEX(Poles!$A:$I,MATCH('Youth Poles'!$E117,Poles!$I:$I,0),2)),"")</f>
        <v/>
      </c>
      <c r="C117" s="196" t="str">
        <f t="array" ref="C117">IFERROR(IF(D117="","",INDEX(Poles!$A:$I,MATCH('Youth Poles'!E117,Poles!$I:$I,0),3)),"")</f>
        <v/>
      </c>
      <c r="D117" s="82" t="str">
        <f>IFERROR(IF(AND(SMALL(Poles!I:I,L117)&gt;1000,SMALL(Poles!I:I,L117)&lt;3000),"nt",IF(SMALL(Poles!I:I,L117)&gt;3000,"",SMALL(Poles!I:I,L117))),"")</f>
        <v/>
      </c>
      <c r="E117" s="292" t="str">
        <f>IF(D117="nt",IFERROR(SMALL(Poles!I:I,L117),""),IF(D117&gt;3000,"",IFERROR(SMALL(Poles!I:I,L117),"")))</f>
        <v/>
      </c>
      <c r="F117" s="202"/>
      <c r="G117" s="200" t="str">
        <f t="shared" si="1"/>
        <v/>
      </c>
      <c r="H117" s="354" t="str">
        <f>IFERROR(VLOOKUP(D117,Poles!$S$24:$V$40,4,FALSE),"")</f>
        <v/>
      </c>
      <c r="I117" s="72"/>
      <c r="J117" s="72"/>
      <c r="K117" s="80"/>
      <c r="L117" s="80">
        <v>116</v>
      </c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 spans="1:26" ht="15.75" customHeight="1">
      <c r="A118" s="80" t="str">
        <f t="array" ref="A118">IFERROR(IF(D118="","",INDEX(Poles!$A:$I,MATCH('Youth Poles'!$E118,Poles!$I:$I,0),1)),"")</f>
        <v/>
      </c>
      <c r="B118" s="196" t="str">
        <f t="array" ref="B118">IFERROR(IF(D118="","",INDEX(Poles!$A:$I,MATCH('Youth Poles'!$E118,Poles!$I:$I,0),2)),"")</f>
        <v/>
      </c>
      <c r="C118" s="196" t="str">
        <f t="array" ref="C118">IFERROR(IF(D118="","",INDEX(Poles!$A:$I,MATCH('Youth Poles'!E118,Poles!$I:$I,0),3)),"")</f>
        <v/>
      </c>
      <c r="D118" s="82" t="str">
        <f>IFERROR(IF(AND(SMALL(Poles!I:I,L118)&gt;1000,SMALL(Poles!I:I,L118)&lt;3000),"nt",IF(SMALL(Poles!I:I,L118)&gt;3000,"",SMALL(Poles!I:I,L118))),"")</f>
        <v/>
      </c>
      <c r="E118" s="292" t="str">
        <f>IF(D118="nt",IFERROR(SMALL(Poles!I:I,L118),""),IF(D118&gt;3000,"",IFERROR(SMALL(Poles!I:I,L118),"")))</f>
        <v/>
      </c>
      <c r="F118" s="202"/>
      <c r="G118" s="200" t="str">
        <f t="shared" si="1"/>
        <v/>
      </c>
      <c r="H118" s="354" t="str">
        <f>IFERROR(VLOOKUP(D118,Poles!$S$24:$V$40,4,FALSE),"")</f>
        <v/>
      </c>
      <c r="I118" s="72"/>
      <c r="J118" s="72"/>
      <c r="K118" s="80"/>
      <c r="L118" s="80">
        <v>117</v>
      </c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 spans="1:26" ht="15.75" customHeight="1">
      <c r="A119" s="80" t="str">
        <f t="array" ref="A119">IFERROR(IF(D119="","",INDEX(Poles!$A:$I,MATCH('Youth Poles'!$E119,Poles!$I:$I,0),1)),"")</f>
        <v/>
      </c>
      <c r="B119" s="196" t="str">
        <f t="array" ref="B119">IFERROR(IF(D119="","",INDEX(Poles!$A:$I,MATCH('Youth Poles'!$E119,Poles!$I:$I,0),2)),"")</f>
        <v/>
      </c>
      <c r="C119" s="196" t="str">
        <f t="array" ref="C119">IFERROR(IF(D119="","",INDEX(Poles!$A:$I,MATCH('Youth Poles'!E119,Poles!$I:$I,0),3)),"")</f>
        <v/>
      </c>
      <c r="D119" s="82" t="str">
        <f>IFERROR(IF(AND(SMALL(Poles!I:I,L119)&gt;1000,SMALL(Poles!I:I,L119)&lt;3000),"nt",IF(SMALL(Poles!I:I,L119)&gt;3000,"",SMALL(Poles!I:I,L119))),"")</f>
        <v/>
      </c>
      <c r="E119" s="292" t="str">
        <f>IF(D119="nt",IFERROR(SMALL(Poles!I:I,L119),""),IF(D119&gt;3000,"",IFERROR(SMALL(Poles!I:I,L119),"")))</f>
        <v/>
      </c>
      <c r="F119" s="202"/>
      <c r="G119" s="200" t="str">
        <f t="shared" si="1"/>
        <v/>
      </c>
      <c r="H119" s="354" t="str">
        <f>IFERROR(VLOOKUP(D119,Poles!$S$24:$V$40,4,FALSE),"")</f>
        <v/>
      </c>
      <c r="I119" s="72"/>
      <c r="J119" s="72"/>
      <c r="K119" s="80"/>
      <c r="L119" s="80">
        <v>118</v>
      </c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 spans="1:26" ht="15.75" customHeight="1">
      <c r="A120" s="80" t="str">
        <f t="array" ref="A120">IFERROR(IF(D120="","",INDEX(Poles!$A:$I,MATCH('Youth Poles'!$E120,Poles!$I:$I,0),1)),"")</f>
        <v/>
      </c>
      <c r="B120" s="196" t="str">
        <f t="array" ref="B120">IFERROR(IF(D120="","",INDEX(Poles!$A:$I,MATCH('Youth Poles'!$E120,Poles!$I:$I,0),2)),"")</f>
        <v/>
      </c>
      <c r="C120" s="196" t="str">
        <f t="array" ref="C120">IFERROR(IF(D120="","",INDEX(Poles!$A:$I,MATCH('Youth Poles'!E120,Poles!$I:$I,0),3)),"")</f>
        <v/>
      </c>
      <c r="D120" s="82" t="str">
        <f>IFERROR(IF(AND(SMALL(Poles!I:I,L120)&gt;1000,SMALL(Poles!I:I,L120)&lt;3000),"nt",IF(SMALL(Poles!I:I,L120)&gt;3000,"",SMALL(Poles!I:I,L120))),"")</f>
        <v/>
      </c>
      <c r="E120" s="292" t="str">
        <f>IF(D120="nt",IFERROR(SMALL(Poles!I:I,L120),""),IF(D120&gt;3000,"",IFERROR(SMALL(Poles!I:I,L120),"")))</f>
        <v/>
      </c>
      <c r="F120" s="202"/>
      <c r="G120" s="200" t="str">
        <f t="shared" si="1"/>
        <v/>
      </c>
      <c r="H120" s="354" t="str">
        <f>IFERROR(VLOOKUP(D120,Poles!$S$24:$V$40,4,FALSE),"")</f>
        <v/>
      </c>
      <c r="I120" s="72"/>
      <c r="J120" s="72"/>
      <c r="K120" s="80"/>
      <c r="L120" s="80">
        <v>119</v>
      </c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 spans="1:26" ht="15.75" customHeight="1">
      <c r="A121" s="80" t="str">
        <f t="array" ref="A121">IFERROR(IF(D121="","",INDEX(Poles!$A:$I,MATCH('Youth Poles'!$E121,Poles!$I:$I,0),1)),"")</f>
        <v/>
      </c>
      <c r="B121" s="196" t="str">
        <f t="array" ref="B121">IFERROR(IF(D121="","",INDEX(Poles!$A:$I,MATCH('Youth Poles'!$E121,Poles!$I:$I,0),2)),"")</f>
        <v/>
      </c>
      <c r="C121" s="196" t="str">
        <f t="array" ref="C121">IFERROR(IF(D121="","",INDEX(Poles!$A:$I,MATCH('Youth Poles'!E121,Poles!$I:$I,0),3)),"")</f>
        <v/>
      </c>
      <c r="D121" s="82" t="str">
        <f>IFERROR(IF(AND(SMALL(Poles!I:I,L121)&gt;1000,SMALL(Poles!I:I,L121)&lt;3000),"nt",IF(SMALL(Poles!I:I,L121)&gt;3000,"",SMALL(Poles!I:I,L121))),"")</f>
        <v/>
      </c>
      <c r="E121" s="292" t="str">
        <f>IF(D121="nt",IFERROR(SMALL(Poles!I:I,L121),""),IF(D121&gt;3000,"",IFERROR(SMALL(Poles!I:I,L121),"")))</f>
        <v/>
      </c>
      <c r="F121" s="202"/>
      <c r="G121" s="200" t="str">
        <f t="shared" si="1"/>
        <v/>
      </c>
      <c r="H121" s="354" t="str">
        <f>IFERROR(VLOOKUP(D121,Poles!$S$24:$V$40,4,FALSE),"")</f>
        <v/>
      </c>
      <c r="I121" s="72"/>
      <c r="J121" s="72"/>
      <c r="K121" s="80"/>
      <c r="L121" s="80">
        <v>120</v>
      </c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 spans="1:26" ht="15.75" customHeight="1">
      <c r="A122" s="80" t="str">
        <f t="array" ref="A122">IFERROR(IF(D122="","",INDEX(Poles!$A:$I,MATCH('Youth Poles'!$E122,Poles!$I:$I,0),1)),"")</f>
        <v/>
      </c>
      <c r="B122" s="196" t="str">
        <f t="array" ref="B122">IFERROR(IF(D122="","",INDEX(Poles!$A:$I,MATCH('Youth Poles'!$E122,Poles!$I:$I,0),2)),"")</f>
        <v/>
      </c>
      <c r="C122" s="196" t="str">
        <f t="array" ref="C122">IFERROR(IF(D122="","",INDEX(Poles!$A:$I,MATCH('Youth Poles'!E122,Poles!$I:$I,0),3)),"")</f>
        <v/>
      </c>
      <c r="D122" s="82" t="str">
        <f>IFERROR(IF(AND(SMALL(Poles!I:I,L122)&gt;1000,SMALL(Poles!I:I,L122)&lt;3000),"nt",IF(SMALL(Poles!I:I,L122)&gt;3000,"",SMALL(Poles!I:I,L122))),"")</f>
        <v/>
      </c>
      <c r="E122" s="292" t="str">
        <f>IF(D122="nt",IFERROR(SMALL(Poles!I:I,L122),""),IF(D122&gt;3000,"",IFERROR(SMALL(Poles!I:I,L122),"")))</f>
        <v/>
      </c>
      <c r="F122" s="202"/>
      <c r="G122" s="200" t="str">
        <f t="shared" si="1"/>
        <v/>
      </c>
      <c r="H122" s="354" t="str">
        <f>IFERROR(VLOOKUP(D122,Poles!$S$24:$V$40,4,FALSE),"")</f>
        <v/>
      </c>
      <c r="I122" s="72"/>
      <c r="J122" s="72"/>
      <c r="K122" s="80"/>
      <c r="L122" s="80">
        <v>121</v>
      </c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 spans="1:26" ht="15.75" customHeight="1">
      <c r="A123" s="80" t="str">
        <f t="array" ref="A123">IFERROR(IF(D123="","",INDEX(Poles!$A:$I,MATCH('Youth Poles'!$E123,Poles!$I:$I,0),1)),"")</f>
        <v/>
      </c>
      <c r="B123" s="196" t="str">
        <f t="array" ref="B123">IFERROR(IF(D123="","",INDEX(Poles!$A:$I,MATCH('Youth Poles'!$E123,Poles!$I:$I,0),2)),"")</f>
        <v/>
      </c>
      <c r="C123" s="196" t="str">
        <f t="array" ref="C123">IFERROR(IF(D123="","",INDEX(Poles!$A:$I,MATCH('Youth Poles'!E123,Poles!$I:$I,0),3)),"")</f>
        <v/>
      </c>
      <c r="D123" s="82" t="str">
        <f>IFERROR(IF(AND(SMALL(Poles!I:I,L123)&gt;1000,SMALL(Poles!I:I,L123)&lt;3000),"nt",IF(SMALL(Poles!I:I,L123)&gt;3000,"",SMALL(Poles!I:I,L123))),"")</f>
        <v/>
      </c>
      <c r="E123" s="292" t="str">
        <f>IF(D123="nt",IFERROR(SMALL(Poles!I:I,L123),""),IF(D123&gt;3000,"",IFERROR(SMALL(Poles!I:I,L123),"")))</f>
        <v/>
      </c>
      <c r="F123" s="202"/>
      <c r="G123" s="200" t="str">
        <f t="shared" si="1"/>
        <v/>
      </c>
      <c r="H123" s="354" t="str">
        <f>IFERROR(VLOOKUP(D123,Poles!$S$24:$V$40,4,FALSE),"")</f>
        <v/>
      </c>
      <c r="I123" s="72"/>
      <c r="J123" s="72"/>
      <c r="K123" s="80"/>
      <c r="L123" s="80">
        <v>122</v>
      </c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 spans="1:26" ht="15.75" customHeight="1">
      <c r="A124" s="80" t="str">
        <f t="array" ref="A124">IFERROR(IF(D124="","",INDEX(Poles!$A:$I,MATCH('Youth Poles'!$E124,Poles!$I:$I,0),1)),"")</f>
        <v/>
      </c>
      <c r="B124" s="196" t="str">
        <f t="array" ref="B124">IFERROR(IF(D124="","",INDEX(Poles!$A:$I,MATCH('Youth Poles'!$E124,Poles!$I:$I,0),2)),"")</f>
        <v/>
      </c>
      <c r="C124" s="196" t="str">
        <f t="array" ref="C124">IFERROR(IF(D124="","",INDEX(Poles!$A:$I,MATCH('Youth Poles'!E124,Poles!$I:$I,0),3)),"")</f>
        <v/>
      </c>
      <c r="D124" s="82" t="str">
        <f>IFERROR(IF(AND(SMALL(Poles!I:I,L124)&gt;1000,SMALL(Poles!I:I,L124)&lt;3000),"nt",IF(SMALL(Poles!I:I,L124)&gt;3000,"",SMALL(Poles!I:I,L124))),"")</f>
        <v/>
      </c>
      <c r="E124" s="292" t="str">
        <f>IF(D124="nt",IFERROR(SMALL(Poles!I:I,L124),""),IF(D124&gt;3000,"",IFERROR(SMALL(Poles!I:I,L124),"")))</f>
        <v/>
      </c>
      <c r="F124" s="202"/>
      <c r="G124" s="200" t="str">
        <f t="shared" si="1"/>
        <v/>
      </c>
      <c r="H124" s="354" t="str">
        <f>IFERROR(VLOOKUP(D124,Poles!$S$24:$V$40,4,FALSE),"")</f>
        <v/>
      </c>
      <c r="I124" s="72"/>
      <c r="J124" s="72"/>
      <c r="K124" s="80"/>
      <c r="L124" s="80">
        <v>123</v>
      </c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spans="1:26" ht="15.75" customHeight="1">
      <c r="A125" s="80" t="str">
        <f t="array" ref="A125">IFERROR(IF(D125="","",INDEX(Poles!$A:$I,MATCH('Youth Poles'!$E125,Poles!$I:$I,0),1)),"")</f>
        <v/>
      </c>
      <c r="B125" s="196" t="str">
        <f t="array" ref="B125">IFERROR(IF(D125="","",INDEX(Poles!$A:$I,MATCH('Youth Poles'!$E125,Poles!$I:$I,0),2)),"")</f>
        <v/>
      </c>
      <c r="C125" s="196" t="str">
        <f t="array" ref="C125">IFERROR(IF(D125="","",INDEX(Poles!$A:$I,MATCH('Youth Poles'!E125,Poles!$I:$I,0),3)),"")</f>
        <v/>
      </c>
      <c r="D125" s="82" t="str">
        <f>IFERROR(IF(AND(SMALL(Poles!I:I,L125)&gt;1000,SMALL(Poles!I:I,L125)&lt;3000),"nt",IF(SMALL(Poles!I:I,L125)&gt;3000,"",SMALL(Poles!I:I,L125))),"")</f>
        <v/>
      </c>
      <c r="E125" s="292" t="str">
        <f>IF(D125="nt",IFERROR(SMALL(Poles!I:I,L125),""),IF(D125&gt;3000,"",IFERROR(SMALL(Poles!I:I,L125),"")))</f>
        <v/>
      </c>
      <c r="F125" s="202"/>
      <c r="G125" s="200" t="str">
        <f t="shared" si="1"/>
        <v/>
      </c>
      <c r="H125" s="354" t="str">
        <f>IFERROR(VLOOKUP(D125,Poles!$S$24:$V$40,4,FALSE),"")</f>
        <v/>
      </c>
      <c r="I125" s="72"/>
      <c r="J125" s="72"/>
      <c r="K125" s="80"/>
      <c r="L125" s="80">
        <v>124</v>
      </c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 spans="1:26" ht="15.75" customHeight="1">
      <c r="A126" s="80" t="str">
        <f t="array" ref="A126">IFERROR(IF(D126="","",INDEX(Poles!$A:$I,MATCH('Youth Poles'!$E126,Poles!$I:$I,0),1)),"")</f>
        <v/>
      </c>
      <c r="B126" s="196" t="str">
        <f t="array" ref="B126">IFERROR(IF(D126="","",INDEX(Poles!$A:$I,MATCH('Youth Poles'!$E126,Poles!$I:$I,0),2)),"")</f>
        <v/>
      </c>
      <c r="C126" s="196" t="str">
        <f t="array" ref="C126">IFERROR(IF(D126="","",INDEX(Poles!$A:$I,MATCH('Youth Poles'!E126,Poles!$I:$I,0),3)),"")</f>
        <v/>
      </c>
      <c r="D126" s="82" t="str">
        <f>IFERROR(IF(AND(SMALL(Poles!I:I,L126)&gt;1000,SMALL(Poles!I:I,L126)&lt;3000),"nt",IF(SMALL(Poles!I:I,L126)&gt;3000,"",SMALL(Poles!I:I,L126))),"")</f>
        <v/>
      </c>
      <c r="E126" s="292" t="str">
        <f>IF(D126="nt",IFERROR(SMALL(Poles!I:I,L126),""),IF(D126&gt;3000,"",IFERROR(SMALL(Poles!I:I,L126),"")))</f>
        <v/>
      </c>
      <c r="F126" s="202"/>
      <c r="G126" s="200" t="str">
        <f t="shared" si="1"/>
        <v/>
      </c>
      <c r="H126" s="354" t="str">
        <f>IFERROR(VLOOKUP(D126,Poles!$S$24:$V$40,4,FALSE),"")</f>
        <v/>
      </c>
      <c r="I126" s="72"/>
      <c r="J126" s="72"/>
      <c r="K126" s="80"/>
      <c r="L126" s="80">
        <v>125</v>
      </c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 spans="1:26" ht="15.75" customHeight="1">
      <c r="A127" s="80" t="str">
        <f t="array" ref="A127">IFERROR(IF(D127="","",INDEX(Poles!$A:$I,MATCH('Youth Poles'!$E127,Poles!$I:$I,0),1)),"")</f>
        <v/>
      </c>
      <c r="B127" s="196" t="str">
        <f t="array" ref="B127">IFERROR(IF(D127="","",INDEX(Poles!$A:$I,MATCH('Youth Poles'!$E127,Poles!$I:$I,0),2)),"")</f>
        <v/>
      </c>
      <c r="C127" s="196" t="str">
        <f t="array" ref="C127">IFERROR(IF(D127="","",INDEX(Poles!$A:$I,MATCH('Youth Poles'!E127,Poles!$I:$I,0),3)),"")</f>
        <v/>
      </c>
      <c r="D127" s="82" t="str">
        <f>IFERROR(IF(AND(SMALL(Poles!I:I,L127)&gt;1000,SMALL(Poles!I:I,L127)&lt;3000),"nt",IF(SMALL(Poles!I:I,L127)&gt;3000,"",SMALL(Poles!I:I,L127))),"")</f>
        <v/>
      </c>
      <c r="E127" s="292" t="str">
        <f>IF(D127="nt",IFERROR(SMALL(Poles!I:I,L127),""),IF(D127&gt;3000,"",IFERROR(SMALL(Poles!I:I,L127),"")))</f>
        <v/>
      </c>
      <c r="F127" s="202"/>
      <c r="G127" s="200" t="str">
        <f t="shared" si="1"/>
        <v/>
      </c>
      <c r="H127" s="354" t="str">
        <f>IFERROR(VLOOKUP(D127,Poles!$S$24:$V$40,4,FALSE),"")</f>
        <v/>
      </c>
      <c r="I127" s="72"/>
      <c r="J127" s="72"/>
      <c r="K127" s="80"/>
      <c r="L127" s="80">
        <v>126</v>
      </c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 spans="1:26" ht="15.75" customHeight="1">
      <c r="A128" s="80" t="str">
        <f t="array" ref="A128">IFERROR(IF(D128="","",INDEX(Poles!$A:$I,MATCH('Youth Poles'!$E128,Poles!$I:$I,0),1)),"")</f>
        <v/>
      </c>
      <c r="B128" s="196" t="str">
        <f t="array" ref="B128">IFERROR(IF(D128="","",INDEX(Poles!$A:$I,MATCH('Youth Poles'!$E128,Poles!$I:$I,0),2)),"")</f>
        <v/>
      </c>
      <c r="C128" s="196" t="str">
        <f t="array" ref="C128">IFERROR(IF(D128="","",INDEX(Poles!$A:$I,MATCH('Youth Poles'!E128,Poles!$I:$I,0),3)),"")</f>
        <v/>
      </c>
      <c r="D128" s="82" t="str">
        <f>IFERROR(IF(AND(SMALL(Poles!I:I,L128)&gt;1000,SMALL(Poles!I:I,L128)&lt;3000),"nt",IF(SMALL(Poles!I:I,L128)&gt;3000,"",SMALL(Poles!I:I,L128))),"")</f>
        <v/>
      </c>
      <c r="E128" s="292" t="str">
        <f>IF(D128="nt",IFERROR(SMALL(Poles!I:I,L128),""),IF(D128&gt;3000,"",IFERROR(SMALL(Poles!I:I,L128),"")))</f>
        <v/>
      </c>
      <c r="F128" s="202"/>
      <c r="G128" s="200" t="str">
        <f t="shared" si="1"/>
        <v/>
      </c>
      <c r="H128" s="354" t="str">
        <f>IFERROR(VLOOKUP(D128,Poles!$S$24:$V$40,4,FALSE),"")</f>
        <v/>
      </c>
      <c r="I128" s="72"/>
      <c r="J128" s="72"/>
      <c r="K128" s="80"/>
      <c r="L128" s="80">
        <v>127</v>
      </c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 spans="1:26" ht="15.75" customHeight="1">
      <c r="A129" s="80" t="str">
        <f t="array" ref="A129">IFERROR(IF(D129="","",INDEX(Poles!$A:$I,MATCH('Youth Poles'!$E129,Poles!$I:$I,0),1)),"")</f>
        <v/>
      </c>
      <c r="B129" s="196" t="str">
        <f t="array" ref="B129">IFERROR(IF(D129="","",INDEX(Poles!$A:$I,MATCH('Youth Poles'!$E129,Poles!$I:$I,0),2)),"")</f>
        <v/>
      </c>
      <c r="C129" s="196" t="str">
        <f t="array" ref="C129">IFERROR(IF(D129="","",INDEX(Poles!$A:$I,MATCH('Youth Poles'!E129,Poles!$I:$I,0),3)),"")</f>
        <v/>
      </c>
      <c r="D129" s="82" t="str">
        <f>IFERROR(IF(AND(SMALL(Poles!I:I,L129)&gt;1000,SMALL(Poles!I:I,L129)&lt;3000),"nt",IF(SMALL(Poles!I:I,L129)&gt;3000,"",SMALL(Poles!I:I,L129))),"")</f>
        <v/>
      </c>
      <c r="E129" s="292" t="str">
        <f>IF(D129="nt",IFERROR(SMALL(Poles!I:I,L129),""),IF(D129&gt;3000,"",IFERROR(SMALL(Poles!I:I,L129),"")))</f>
        <v/>
      </c>
      <c r="F129" s="202"/>
      <c r="G129" s="200" t="str">
        <f t="shared" si="1"/>
        <v/>
      </c>
      <c r="H129" s="354" t="str">
        <f>IFERROR(VLOOKUP(D129,Poles!$S$24:$V$40,4,FALSE),"")</f>
        <v/>
      </c>
      <c r="I129" s="72"/>
      <c r="J129" s="72"/>
      <c r="K129" s="80"/>
      <c r="L129" s="80">
        <v>128</v>
      </c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 spans="1:26" ht="15.75" customHeight="1">
      <c r="A130" s="80" t="str">
        <f t="array" ref="A130">IFERROR(IF(D130="","",INDEX(Poles!$A:$I,MATCH('Youth Poles'!$E130,Poles!$I:$I,0),1)),"")</f>
        <v/>
      </c>
      <c r="B130" s="196" t="str">
        <f t="array" ref="B130">IFERROR(IF(D130="","",INDEX(Poles!$A:$I,MATCH('Youth Poles'!$E130,Poles!$I:$I,0),2)),"")</f>
        <v/>
      </c>
      <c r="C130" s="196" t="str">
        <f t="array" ref="C130">IFERROR(IF(D130="","",INDEX(Poles!$A:$I,MATCH('Youth Poles'!E130,Poles!$I:$I,0),3)),"")</f>
        <v/>
      </c>
      <c r="D130" s="82" t="str">
        <f>IFERROR(IF(AND(SMALL(Poles!I:I,L130)&gt;1000,SMALL(Poles!I:I,L130)&lt;3000),"nt",IF(SMALL(Poles!I:I,L130)&gt;3000,"",SMALL(Poles!I:I,L130))),"")</f>
        <v/>
      </c>
      <c r="E130" s="292" t="str">
        <f>IF(D130="nt",IFERROR(SMALL(Poles!I:I,L130),""),IF(D130&gt;3000,"",IFERROR(SMALL(Poles!I:I,L130),"")))</f>
        <v/>
      </c>
      <c r="F130" s="202"/>
      <c r="G130" s="200" t="str">
        <f t="shared" si="1"/>
        <v/>
      </c>
      <c r="H130" s="354" t="str">
        <f>IFERROR(VLOOKUP(D130,Poles!$S$24:$V$40,4,FALSE),"")</f>
        <v/>
      </c>
      <c r="I130" s="72"/>
      <c r="J130" s="72"/>
      <c r="K130" s="80"/>
      <c r="L130" s="80">
        <v>129</v>
      </c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 spans="1:26" ht="15.75" customHeight="1">
      <c r="A131" s="80" t="str">
        <f t="array" ref="A131">IFERROR(IF(D131="","",INDEX(Poles!$A:$I,MATCH('Youth Poles'!$E131,Poles!$I:$I,0),1)),"")</f>
        <v/>
      </c>
      <c r="B131" s="196" t="str">
        <f t="array" ref="B131">IFERROR(IF(D131="","",INDEX(Poles!$A:$I,MATCH('Youth Poles'!$E131,Poles!$I:$I,0),2)),"")</f>
        <v/>
      </c>
      <c r="C131" s="196" t="str">
        <f t="array" ref="C131">IFERROR(IF(D131="","",INDEX(Poles!$A:$I,MATCH('Youth Poles'!E131,Poles!$I:$I,0),3)),"")</f>
        <v/>
      </c>
      <c r="D131" s="82" t="str">
        <f>IFERROR(IF(AND(SMALL(Poles!I:I,L131)&gt;1000,SMALL(Poles!I:I,L131)&lt;3000),"nt",IF(SMALL(Poles!I:I,L131)&gt;3000,"",SMALL(Poles!I:I,L131))),"")</f>
        <v/>
      </c>
      <c r="E131" s="292" t="str">
        <f>IF(D131="nt",IFERROR(SMALL(Poles!I:I,L131),""),IF(D131&gt;3000,"",IFERROR(SMALL(Poles!I:I,L131),"")))</f>
        <v/>
      </c>
      <c r="F131" s="202"/>
      <c r="G131" s="200" t="str">
        <f t="shared" si="1"/>
        <v/>
      </c>
      <c r="H131" s="354" t="str">
        <f>IFERROR(VLOOKUP(D131,Poles!$S$24:$V$40,4,FALSE),"")</f>
        <v/>
      </c>
      <c r="I131" s="72"/>
      <c r="J131" s="72"/>
      <c r="K131" s="80"/>
      <c r="L131" s="80">
        <v>130</v>
      </c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 spans="1:26" ht="15.75" customHeight="1">
      <c r="A132" s="80" t="str">
        <f t="array" ref="A132">IFERROR(IF(D132="","",INDEX(Poles!$A:$I,MATCH('Youth Poles'!$E132,Poles!$I:$I,0),1)),"")</f>
        <v/>
      </c>
      <c r="B132" s="196" t="str">
        <f t="array" ref="B132">IFERROR(IF(D132="","",INDEX(Poles!$A:$I,MATCH('Youth Poles'!$E132,Poles!$I:$I,0),2)),"")</f>
        <v/>
      </c>
      <c r="C132" s="196" t="str">
        <f t="array" ref="C132">IFERROR(IF(D132="","",INDEX(Poles!$A:$I,MATCH('Youth Poles'!E132,Poles!$I:$I,0),3)),"")</f>
        <v/>
      </c>
      <c r="D132" s="82" t="str">
        <f>IFERROR(IF(AND(SMALL(Poles!I:I,L132)&gt;1000,SMALL(Poles!I:I,L132)&lt;3000),"nt",IF(SMALL(Poles!I:I,L132)&gt;3000,"",SMALL(Poles!I:I,L132))),"")</f>
        <v/>
      </c>
      <c r="E132" s="292" t="str">
        <f>IF(D132="nt",IFERROR(SMALL(Poles!I:I,L132),""),IF(D132&gt;3000,"",IFERROR(SMALL(Poles!I:I,L132),"")))</f>
        <v/>
      </c>
      <c r="F132" s="202"/>
      <c r="G132" s="200" t="str">
        <f t="shared" si="1"/>
        <v/>
      </c>
      <c r="H132" s="354" t="str">
        <f>IFERROR(VLOOKUP(D132,Poles!$S$24:$V$40,4,FALSE),"")</f>
        <v/>
      </c>
      <c r="I132" s="72"/>
      <c r="J132" s="72"/>
      <c r="K132" s="80"/>
      <c r="L132" s="80">
        <v>131</v>
      </c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 spans="1:26" ht="15.75" customHeight="1">
      <c r="A133" s="80" t="str">
        <f t="array" ref="A133">IFERROR(IF(D133="","",INDEX(Poles!$A:$I,MATCH('Youth Poles'!$E133,Poles!$I:$I,0),1)),"")</f>
        <v/>
      </c>
      <c r="B133" s="196" t="str">
        <f t="array" ref="B133">IFERROR(IF(D133="","",INDEX(Poles!$A:$I,MATCH('Youth Poles'!$E133,Poles!$I:$I,0),2)),"")</f>
        <v/>
      </c>
      <c r="C133" s="196" t="str">
        <f t="array" ref="C133">IFERROR(IF(D133="","",INDEX(Poles!$A:$I,MATCH('Youth Poles'!E133,Poles!$I:$I,0),3)),"")</f>
        <v/>
      </c>
      <c r="D133" s="82" t="str">
        <f>IFERROR(IF(AND(SMALL(Poles!I:I,L133)&gt;1000,SMALL(Poles!I:I,L133)&lt;3000),"nt",IF(SMALL(Poles!I:I,L133)&gt;3000,"",SMALL(Poles!I:I,L133))),"")</f>
        <v/>
      </c>
      <c r="E133" s="292" t="str">
        <f>IF(D133="nt",IFERROR(SMALL(Poles!I:I,L133),""),IF(D133&gt;3000,"",IFERROR(SMALL(Poles!I:I,L133),"")))</f>
        <v/>
      </c>
      <c r="F133" s="202"/>
      <c r="G133" s="200" t="str">
        <f t="shared" si="1"/>
        <v/>
      </c>
      <c r="H133" s="354" t="str">
        <f>IFERROR(VLOOKUP(D133,Poles!$S$24:$V$40,4,FALSE),"")</f>
        <v/>
      </c>
      <c r="I133" s="72"/>
      <c r="J133" s="72"/>
      <c r="K133" s="80"/>
      <c r="L133" s="80">
        <v>132</v>
      </c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 spans="1:26" ht="15.75" customHeight="1">
      <c r="A134" s="80" t="str">
        <f t="array" ref="A134">IFERROR(IF(D134="","",INDEX(Poles!$A:$I,MATCH('Youth Poles'!$E134,Poles!$I:$I,0),1)),"")</f>
        <v/>
      </c>
      <c r="B134" s="196" t="str">
        <f t="array" ref="B134">IFERROR(IF(D134="","",INDEX(Poles!$A:$I,MATCH('Youth Poles'!$E134,Poles!$I:$I,0),2)),"")</f>
        <v/>
      </c>
      <c r="C134" s="196" t="str">
        <f t="array" ref="C134">IFERROR(IF(D134="","",INDEX(Poles!$A:$I,MATCH('Youth Poles'!E134,Poles!$I:$I,0),3)),"")</f>
        <v/>
      </c>
      <c r="D134" s="82" t="str">
        <f>IFERROR(IF(AND(SMALL(Poles!I:I,L134)&gt;1000,SMALL(Poles!I:I,L134)&lt;3000),"nt",IF(SMALL(Poles!I:I,L134)&gt;3000,"",SMALL(Poles!I:I,L134))),"")</f>
        <v/>
      </c>
      <c r="E134" s="292" t="str">
        <f>IF(D134="nt",IFERROR(SMALL(Poles!I:I,L134),""),IF(D134&gt;3000,"",IFERROR(SMALL(Poles!I:I,L134),"")))</f>
        <v/>
      </c>
      <c r="F134" s="202"/>
      <c r="G134" s="200" t="str">
        <f t="shared" si="1"/>
        <v/>
      </c>
      <c r="H134" s="354" t="str">
        <f>IFERROR(VLOOKUP(D134,Poles!$S$24:$V$40,4,FALSE),"")</f>
        <v/>
      </c>
      <c r="I134" s="72"/>
      <c r="J134" s="72"/>
      <c r="K134" s="80"/>
      <c r="L134" s="80">
        <v>133</v>
      </c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 spans="1:26" ht="15.75" customHeight="1">
      <c r="A135" s="80" t="str">
        <f t="array" ref="A135">IFERROR(IF(D135="","",INDEX(Poles!$A:$I,MATCH('Youth Poles'!$E135,Poles!$I:$I,0),1)),"")</f>
        <v/>
      </c>
      <c r="B135" s="196" t="str">
        <f t="array" ref="B135">IFERROR(IF(D135="","",INDEX(Poles!$A:$I,MATCH('Youth Poles'!$E135,Poles!$I:$I,0),2)),"")</f>
        <v/>
      </c>
      <c r="C135" s="196" t="str">
        <f t="array" ref="C135">IFERROR(IF(D135="","",INDEX(Poles!$A:$I,MATCH('Youth Poles'!E135,Poles!$I:$I,0),3)),"")</f>
        <v/>
      </c>
      <c r="D135" s="82" t="str">
        <f>IFERROR(IF(AND(SMALL(Poles!I:I,L135)&gt;1000,SMALL(Poles!I:I,L135)&lt;3000),"nt",IF(SMALL(Poles!I:I,L135)&gt;3000,"",SMALL(Poles!I:I,L135))),"")</f>
        <v/>
      </c>
      <c r="E135" s="292" t="str">
        <f>IF(D135="nt",IFERROR(SMALL(Poles!I:I,L135),""),IF(D135&gt;3000,"",IFERROR(SMALL(Poles!I:I,L135),"")))</f>
        <v/>
      </c>
      <c r="F135" s="202"/>
      <c r="G135" s="200" t="str">
        <f t="shared" si="1"/>
        <v/>
      </c>
      <c r="H135" s="354" t="str">
        <f>IFERROR(VLOOKUP(D135,Poles!$S$24:$V$40,4,FALSE),"")</f>
        <v/>
      </c>
      <c r="I135" s="72"/>
      <c r="J135" s="72"/>
      <c r="K135" s="80"/>
      <c r="L135" s="80">
        <v>134</v>
      </c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 spans="1:26" ht="15.75" customHeight="1">
      <c r="A136" s="80" t="str">
        <f t="array" ref="A136">IFERROR(IF(D136="","",INDEX(Poles!$A:$I,MATCH('Youth Poles'!$E136,Poles!$I:$I,0),1)),"")</f>
        <v/>
      </c>
      <c r="B136" s="196" t="str">
        <f t="array" ref="B136">IFERROR(IF(D136="","",INDEX(Poles!$A:$I,MATCH('Youth Poles'!$E136,Poles!$I:$I,0),2)),"")</f>
        <v/>
      </c>
      <c r="C136" s="196" t="str">
        <f t="array" ref="C136">IFERROR(IF(D136="","",INDEX(Poles!$A:$I,MATCH('Youth Poles'!E136,Poles!$I:$I,0),3)),"")</f>
        <v/>
      </c>
      <c r="D136" s="82" t="str">
        <f>IFERROR(IF(AND(SMALL(Poles!I:I,L136)&gt;1000,SMALL(Poles!I:I,L136)&lt;3000),"nt",IF(SMALL(Poles!I:I,L136)&gt;3000,"",SMALL(Poles!I:I,L136))),"")</f>
        <v/>
      </c>
      <c r="E136" s="292" t="str">
        <f>IF(D136="nt",IFERROR(SMALL(Poles!I:I,L136),""),IF(D136&gt;3000,"",IFERROR(SMALL(Poles!I:I,L136),"")))</f>
        <v/>
      </c>
      <c r="F136" s="202"/>
      <c r="G136" s="200" t="str">
        <f t="shared" si="1"/>
        <v/>
      </c>
      <c r="H136" s="354" t="str">
        <f>IFERROR(VLOOKUP(D136,Poles!$S$24:$V$40,4,FALSE),"")</f>
        <v/>
      </c>
      <c r="I136" s="72"/>
      <c r="J136" s="72"/>
      <c r="K136" s="80"/>
      <c r="L136" s="80">
        <v>135</v>
      </c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 spans="1:26" ht="15.75" customHeight="1">
      <c r="A137" s="80" t="str">
        <f t="array" ref="A137">IFERROR(IF(D137="","",INDEX(Poles!$A:$I,MATCH('Youth Poles'!$E137,Poles!$I:$I,0),1)),"")</f>
        <v/>
      </c>
      <c r="B137" s="196" t="str">
        <f t="array" ref="B137">IFERROR(IF(D137="","",INDEX(Poles!$A:$I,MATCH('Youth Poles'!$E137,Poles!$I:$I,0),2)),"")</f>
        <v/>
      </c>
      <c r="C137" s="196" t="str">
        <f t="array" ref="C137">IFERROR(IF(D137="","",INDEX(Poles!$A:$I,MATCH('Youth Poles'!E137,Poles!$I:$I,0),3)),"")</f>
        <v/>
      </c>
      <c r="D137" s="82" t="str">
        <f>IFERROR(IF(AND(SMALL(Poles!I:I,L137)&gt;1000,SMALL(Poles!I:I,L137)&lt;3000),"nt",IF(SMALL(Poles!I:I,L137)&gt;3000,"",SMALL(Poles!I:I,L137))),"")</f>
        <v/>
      </c>
      <c r="E137" s="292" t="str">
        <f>IF(D137="nt",IFERROR(SMALL(Poles!I:I,L137),""),IF(D137&gt;3000,"",IFERROR(SMALL(Poles!I:I,L137),"")))</f>
        <v/>
      </c>
      <c r="F137" s="202"/>
      <c r="G137" s="200" t="str">
        <f t="shared" si="1"/>
        <v/>
      </c>
      <c r="H137" s="354" t="str">
        <f>IFERROR(VLOOKUP(D137,Poles!$S$24:$V$40,4,FALSE),"")</f>
        <v/>
      </c>
      <c r="I137" s="72"/>
      <c r="J137" s="72"/>
      <c r="K137" s="80"/>
      <c r="L137" s="80">
        <v>136</v>
      </c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 spans="1:26" ht="15.75" customHeight="1">
      <c r="A138" s="80" t="str">
        <f t="array" ref="A138">IFERROR(IF(D138="","",INDEX(Poles!$A:$I,MATCH('Youth Poles'!$E138,Poles!$I:$I,0),1)),"")</f>
        <v/>
      </c>
      <c r="B138" s="196" t="str">
        <f t="array" ref="B138">IFERROR(IF(D138="","",INDEX(Poles!$A:$I,MATCH('Youth Poles'!$E138,Poles!$I:$I,0),2)),"")</f>
        <v/>
      </c>
      <c r="C138" s="196" t="str">
        <f t="array" ref="C138">IFERROR(IF(D138="","",INDEX(Poles!$A:$I,MATCH('Youth Poles'!E138,Poles!$I:$I,0),3)),"")</f>
        <v/>
      </c>
      <c r="D138" s="82" t="str">
        <f>IFERROR(IF(AND(SMALL(Poles!I:I,L138)&gt;1000,SMALL(Poles!I:I,L138)&lt;3000),"nt",IF(SMALL(Poles!I:I,L138)&gt;3000,"",SMALL(Poles!I:I,L138))),"")</f>
        <v/>
      </c>
      <c r="E138" s="292" t="str">
        <f>IF(D138="nt",IFERROR(SMALL(Poles!I:I,L138),""),IF(D138&gt;3000,"",IFERROR(SMALL(Poles!I:I,L138),"")))</f>
        <v/>
      </c>
      <c r="F138" s="202"/>
      <c r="G138" s="200" t="str">
        <f t="shared" si="1"/>
        <v/>
      </c>
      <c r="H138" s="354" t="str">
        <f>IFERROR(VLOOKUP(D138,Poles!$S$24:$V$40,4,FALSE),"")</f>
        <v/>
      </c>
      <c r="I138" s="72"/>
      <c r="J138" s="72"/>
      <c r="K138" s="80"/>
      <c r="L138" s="80">
        <v>137</v>
      </c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 spans="1:26" ht="15.75" customHeight="1">
      <c r="A139" s="80" t="str">
        <f t="array" ref="A139">IFERROR(IF(D139="","",INDEX(Poles!$A:$I,MATCH('Youth Poles'!$E139,Poles!$I:$I,0),1)),"")</f>
        <v/>
      </c>
      <c r="B139" s="196" t="str">
        <f t="array" ref="B139">IFERROR(IF(D139="","",INDEX(Poles!$A:$I,MATCH('Youth Poles'!$E139,Poles!$I:$I,0),2)),"")</f>
        <v/>
      </c>
      <c r="C139" s="196" t="str">
        <f t="array" ref="C139">IFERROR(IF(D139="","",INDEX(Poles!$A:$I,MATCH('Youth Poles'!E139,Poles!$I:$I,0),3)),"")</f>
        <v/>
      </c>
      <c r="D139" s="82" t="str">
        <f>IFERROR(IF(AND(SMALL(Poles!I:I,L139)&gt;1000,SMALL(Poles!I:I,L139)&lt;3000),"nt",IF(SMALL(Poles!I:I,L139)&gt;3000,"",SMALL(Poles!I:I,L139))),"")</f>
        <v/>
      </c>
      <c r="E139" s="292" t="str">
        <f>IF(D139="nt",IFERROR(SMALL(Poles!I:I,L139),""),IF(D139&gt;3000,"",IFERROR(SMALL(Poles!I:I,L139),"")))</f>
        <v/>
      </c>
      <c r="F139" s="202"/>
      <c r="G139" s="200" t="str">
        <f t="shared" si="1"/>
        <v/>
      </c>
      <c r="H139" s="354" t="str">
        <f>IFERROR(VLOOKUP(D139,Poles!$S$24:$V$40,4,FALSE),"")</f>
        <v/>
      </c>
      <c r="I139" s="72"/>
      <c r="J139" s="72"/>
      <c r="K139" s="80"/>
      <c r="L139" s="80">
        <v>138</v>
      </c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 spans="1:26" ht="15.75" customHeight="1">
      <c r="A140" s="80" t="str">
        <f t="array" ref="A140">IFERROR(IF(D140="","",INDEX(Poles!$A:$I,MATCH('Youth Poles'!$E140,Poles!$I:$I,0),1)),"")</f>
        <v/>
      </c>
      <c r="B140" s="196" t="str">
        <f t="array" ref="B140">IFERROR(IF(D140="","",INDEX(Poles!$A:$I,MATCH('Youth Poles'!$E140,Poles!$I:$I,0),2)),"")</f>
        <v/>
      </c>
      <c r="C140" s="196" t="str">
        <f t="array" ref="C140">IFERROR(IF(D140="","",INDEX(Poles!$A:$I,MATCH('Youth Poles'!E140,Poles!$I:$I,0),3)),"")</f>
        <v/>
      </c>
      <c r="D140" s="82" t="str">
        <f>IFERROR(IF(AND(SMALL(Poles!I:I,L140)&gt;1000,SMALL(Poles!I:I,L140)&lt;3000),"nt",IF(SMALL(Poles!I:I,L140)&gt;3000,"",SMALL(Poles!I:I,L140))),"")</f>
        <v/>
      </c>
      <c r="E140" s="292" t="str">
        <f>IF(D140="nt",IFERROR(SMALL(Poles!I:I,L140),""),IF(D140&gt;3000,"",IFERROR(SMALL(Poles!I:I,L140),"")))</f>
        <v/>
      </c>
      <c r="F140" s="202"/>
      <c r="G140" s="200" t="str">
        <f t="shared" si="1"/>
        <v/>
      </c>
      <c r="H140" s="354" t="str">
        <f>IFERROR(VLOOKUP(D140,Poles!$S$24:$V$40,4,FALSE),"")</f>
        <v/>
      </c>
      <c r="I140" s="72"/>
      <c r="J140" s="72"/>
      <c r="K140" s="80"/>
      <c r="L140" s="80">
        <v>139</v>
      </c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 spans="1:26" ht="15.75" customHeight="1">
      <c r="A141" s="80" t="str">
        <f t="array" ref="A141">IFERROR(IF(D141="","",INDEX(Poles!$A:$I,MATCH('Youth Poles'!$E141,Poles!$I:$I,0),1)),"")</f>
        <v/>
      </c>
      <c r="B141" s="196" t="str">
        <f t="array" ref="B141">IFERROR(IF(D141="","",INDEX(Poles!$A:$I,MATCH('Youth Poles'!$E141,Poles!$I:$I,0),2)),"")</f>
        <v/>
      </c>
      <c r="C141" s="196" t="str">
        <f t="array" ref="C141">IFERROR(IF(D141="","",INDEX(Poles!$A:$I,MATCH('Youth Poles'!E141,Poles!$I:$I,0),3)),"")</f>
        <v/>
      </c>
      <c r="D141" s="82" t="str">
        <f>IFERROR(IF(AND(SMALL(Poles!I:I,L141)&gt;1000,SMALL(Poles!I:I,L141)&lt;3000),"nt",IF(SMALL(Poles!I:I,L141)&gt;3000,"",SMALL(Poles!I:I,L141))),"")</f>
        <v/>
      </c>
      <c r="E141" s="292" t="str">
        <f>IF(D141="nt",IFERROR(SMALL(Poles!I:I,L141),""),IF(D141&gt;3000,"",IFERROR(SMALL(Poles!I:I,L141),"")))</f>
        <v/>
      </c>
      <c r="F141" s="202"/>
      <c r="G141" s="200" t="str">
        <f t="shared" si="1"/>
        <v/>
      </c>
      <c r="H141" s="354" t="str">
        <f>IFERROR(VLOOKUP(D141,Poles!$S$24:$V$40,4,FALSE),"")</f>
        <v/>
      </c>
      <c r="I141" s="72"/>
      <c r="J141" s="72"/>
      <c r="K141" s="80"/>
      <c r="L141" s="80">
        <v>140</v>
      </c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 spans="1:26" ht="15.75" customHeight="1">
      <c r="A142" s="80" t="str">
        <f t="array" ref="A142">IFERROR(IF(D142="","",INDEX(Poles!$A:$I,MATCH('Youth Poles'!$E142,Poles!$I:$I,0),1)),"")</f>
        <v/>
      </c>
      <c r="B142" s="196" t="str">
        <f t="array" ref="B142">IFERROR(IF(D142="","",INDEX(Poles!$A:$I,MATCH('Youth Poles'!$E142,Poles!$I:$I,0),2)),"")</f>
        <v/>
      </c>
      <c r="C142" s="196" t="str">
        <f t="array" ref="C142">IFERROR(IF(D142="","",INDEX(Poles!$A:$I,MATCH('Youth Poles'!E142,Poles!$I:$I,0),3)),"")</f>
        <v/>
      </c>
      <c r="D142" s="82" t="str">
        <f>IFERROR(IF(AND(SMALL(Poles!I:I,L142)&gt;1000,SMALL(Poles!I:I,L142)&lt;3000),"nt",IF(SMALL(Poles!I:I,L142)&gt;3000,"",SMALL(Poles!I:I,L142))),"")</f>
        <v/>
      </c>
      <c r="E142" s="292" t="str">
        <f>IF(D142="nt",IFERROR(SMALL(Poles!I:I,L142),""),IF(D142&gt;3000,"",IFERROR(SMALL(Poles!I:I,L142),"")))</f>
        <v/>
      </c>
      <c r="F142" s="202"/>
      <c r="G142" s="200" t="str">
        <f t="shared" si="1"/>
        <v/>
      </c>
      <c r="H142" s="354" t="str">
        <f>IFERROR(VLOOKUP(D142,Poles!$S$24:$V$40,4,FALSE),"")</f>
        <v/>
      </c>
      <c r="I142" s="72"/>
      <c r="J142" s="72"/>
      <c r="K142" s="80"/>
      <c r="L142" s="80">
        <v>141</v>
      </c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 spans="1:26" ht="15.75" customHeight="1">
      <c r="A143" s="80" t="str">
        <f t="array" ref="A143">IFERROR(IF(D143="","",INDEX(Poles!$A:$I,MATCH('Youth Poles'!$E143,Poles!$I:$I,0),1)),"")</f>
        <v/>
      </c>
      <c r="B143" s="196" t="str">
        <f t="array" ref="B143">IFERROR(IF(D143="","",INDEX(Poles!$A:$I,MATCH('Youth Poles'!$E143,Poles!$I:$I,0),2)),"")</f>
        <v/>
      </c>
      <c r="C143" s="196" t="str">
        <f t="array" ref="C143">IFERROR(IF(D143="","",INDEX(Poles!$A:$I,MATCH('Youth Poles'!E143,Poles!$I:$I,0),3)),"")</f>
        <v/>
      </c>
      <c r="D143" s="82" t="str">
        <f>IFERROR(IF(AND(SMALL(Poles!I:I,L143)&gt;1000,SMALL(Poles!I:I,L143)&lt;3000),"nt",IF(SMALL(Poles!I:I,L143)&gt;3000,"",SMALL(Poles!I:I,L143))),"")</f>
        <v/>
      </c>
      <c r="E143" s="292" t="str">
        <f>IF(D143="nt",IFERROR(SMALL(Poles!I:I,L143),""),IF(D143&gt;3000,"",IFERROR(SMALL(Poles!I:I,L143),"")))</f>
        <v/>
      </c>
      <c r="F143" s="202"/>
      <c r="G143" s="200" t="str">
        <f t="shared" si="1"/>
        <v/>
      </c>
      <c r="H143" s="354" t="str">
        <f>IFERROR(VLOOKUP(D143,Poles!$S$24:$V$40,4,FALSE),"")</f>
        <v/>
      </c>
      <c r="I143" s="72"/>
      <c r="J143" s="72"/>
      <c r="K143" s="80"/>
      <c r="L143" s="80">
        <v>142</v>
      </c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 spans="1:26" ht="15.75" customHeight="1">
      <c r="A144" s="80" t="str">
        <f t="array" ref="A144">IFERROR(IF(D144="","",INDEX(Poles!$A:$I,MATCH('Youth Poles'!$E144,Poles!$I:$I,0),1)),"")</f>
        <v/>
      </c>
      <c r="B144" s="196" t="str">
        <f t="array" ref="B144">IFERROR(IF(D144="","",INDEX(Poles!$A:$I,MATCH('Youth Poles'!$E144,Poles!$I:$I,0),2)),"")</f>
        <v/>
      </c>
      <c r="C144" s="196" t="str">
        <f t="array" ref="C144">IFERROR(IF(D144="","",INDEX(Poles!$A:$I,MATCH('Youth Poles'!E144,Poles!$I:$I,0),3)),"")</f>
        <v/>
      </c>
      <c r="D144" s="82" t="str">
        <f>IFERROR(IF(AND(SMALL(Poles!I:I,L144)&gt;1000,SMALL(Poles!I:I,L144)&lt;3000),"nt",IF(SMALL(Poles!I:I,L144)&gt;3000,"",SMALL(Poles!I:I,L144))),"")</f>
        <v/>
      </c>
      <c r="E144" s="292" t="str">
        <f>IF(D144="nt",IFERROR(SMALL(Poles!I:I,L144),""),IF(D144&gt;3000,"",IFERROR(SMALL(Poles!I:I,L144),"")))</f>
        <v/>
      </c>
      <c r="F144" s="202"/>
      <c r="G144" s="200" t="str">
        <f t="shared" si="1"/>
        <v/>
      </c>
      <c r="H144" s="354" t="str">
        <f>IFERROR(VLOOKUP(D144,Poles!$S$24:$V$40,4,FALSE),"")</f>
        <v/>
      </c>
      <c r="I144" s="72"/>
      <c r="J144" s="72"/>
      <c r="K144" s="80"/>
      <c r="L144" s="80">
        <v>143</v>
      </c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 spans="1:26" ht="15.75" customHeight="1">
      <c r="A145" s="80" t="str">
        <f t="array" ref="A145">IFERROR(IF(D145="","",INDEX(Poles!$A:$I,MATCH('Youth Poles'!$E145,Poles!$I:$I,0),1)),"")</f>
        <v/>
      </c>
      <c r="B145" s="196" t="str">
        <f t="array" ref="B145">IFERROR(IF(D145="","",INDEX(Poles!$A:$I,MATCH('Youth Poles'!$E145,Poles!$I:$I,0),2)),"")</f>
        <v/>
      </c>
      <c r="C145" s="196" t="str">
        <f t="array" ref="C145">IFERROR(IF(D145="","",INDEX(Poles!$A:$I,MATCH('Youth Poles'!E145,Poles!$I:$I,0),3)),"")</f>
        <v/>
      </c>
      <c r="D145" s="82" t="str">
        <f>IFERROR(IF(AND(SMALL(Poles!I:I,L145)&gt;1000,SMALL(Poles!I:I,L145)&lt;3000),"nt",IF(SMALL(Poles!I:I,L145)&gt;3000,"",SMALL(Poles!I:I,L145))),"")</f>
        <v/>
      </c>
      <c r="E145" s="292" t="str">
        <f>IF(D145="nt",IFERROR(SMALL(Poles!I:I,L145),""),IF(D145&gt;3000,"",IFERROR(SMALL(Poles!I:I,L145),"")))</f>
        <v/>
      </c>
      <c r="F145" s="202"/>
      <c r="G145" s="200" t="str">
        <f t="shared" si="1"/>
        <v/>
      </c>
      <c r="H145" s="354" t="str">
        <f>IFERROR(VLOOKUP(D145,Poles!$S$24:$V$40,4,FALSE),"")</f>
        <v/>
      </c>
      <c r="I145" s="72"/>
      <c r="J145" s="72"/>
      <c r="K145" s="80"/>
      <c r="L145" s="80">
        <v>144</v>
      </c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 spans="1:26" ht="15.75" customHeight="1">
      <c r="A146" s="80" t="str">
        <f t="array" ref="A146">IFERROR(IF(D146="","",INDEX(Poles!$A:$I,MATCH('Youth Poles'!$E146,Poles!$I:$I,0),1)),"")</f>
        <v/>
      </c>
      <c r="B146" s="196" t="str">
        <f t="array" ref="B146">IFERROR(IF(D146="","",INDEX(Poles!$A:$I,MATCH('Youth Poles'!$E146,Poles!$I:$I,0),2)),"")</f>
        <v/>
      </c>
      <c r="C146" s="196" t="str">
        <f t="array" ref="C146">IFERROR(IF(D146="","",INDEX(Poles!$A:$I,MATCH('Youth Poles'!E146,Poles!$I:$I,0),3)),"")</f>
        <v/>
      </c>
      <c r="D146" s="82" t="str">
        <f>IFERROR(IF(AND(SMALL(Poles!I:I,L146)&gt;1000,SMALL(Poles!I:I,L146)&lt;3000),"nt",IF(SMALL(Poles!I:I,L146)&gt;3000,"",SMALL(Poles!I:I,L146))),"")</f>
        <v/>
      </c>
      <c r="E146" s="292" t="str">
        <f>IF(D146="nt",IFERROR(SMALL(Poles!I:I,L146),""),IF(D146&gt;3000,"",IFERROR(SMALL(Poles!I:I,L146),"")))</f>
        <v/>
      </c>
      <c r="F146" s="202"/>
      <c r="G146" s="200" t="str">
        <f t="shared" si="1"/>
        <v/>
      </c>
      <c r="H146" s="354" t="str">
        <f>IFERROR(VLOOKUP(D146,Poles!$S$24:$V$40,4,FALSE),"")</f>
        <v/>
      </c>
      <c r="I146" s="72"/>
      <c r="J146" s="72"/>
      <c r="K146" s="80"/>
      <c r="L146" s="80">
        <v>145</v>
      </c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 spans="1:26" ht="15.75" customHeight="1">
      <c r="A147" s="80" t="str">
        <f t="array" ref="A147">IFERROR(IF(D147="","",INDEX(Poles!$A:$I,MATCH('Youth Poles'!$E147,Poles!$I:$I,0),1)),"")</f>
        <v/>
      </c>
      <c r="B147" s="196" t="str">
        <f t="array" ref="B147">IFERROR(IF(D147="","",INDEX(Poles!$A:$I,MATCH('Youth Poles'!$E147,Poles!$I:$I,0),2)),"")</f>
        <v/>
      </c>
      <c r="C147" s="196" t="str">
        <f t="array" ref="C147">IFERROR(IF(D147="","",INDEX(Poles!$A:$I,MATCH('Youth Poles'!E147,Poles!$I:$I,0),3)),"")</f>
        <v/>
      </c>
      <c r="D147" s="82" t="str">
        <f>IFERROR(IF(AND(SMALL(Poles!I:I,L147)&gt;1000,SMALL(Poles!I:I,L147)&lt;3000),"nt",IF(SMALL(Poles!I:I,L147)&gt;3000,"",SMALL(Poles!I:I,L147))),"")</f>
        <v/>
      </c>
      <c r="E147" s="292" t="str">
        <f>IF(D147="nt",IFERROR(SMALL(Poles!I:I,L147),""),IF(D147&gt;3000,"",IFERROR(SMALL(Poles!I:I,L147),"")))</f>
        <v/>
      </c>
      <c r="F147" s="202"/>
      <c r="G147" s="200" t="str">
        <f t="shared" si="1"/>
        <v/>
      </c>
      <c r="H147" s="354" t="str">
        <f>IFERROR(VLOOKUP(D147,Poles!$S$24:$V$40,4,FALSE),"")</f>
        <v/>
      </c>
      <c r="I147" s="72"/>
      <c r="J147" s="72"/>
      <c r="K147" s="80"/>
      <c r="L147" s="80">
        <v>146</v>
      </c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</row>
    <row r="148" spans="1:26" ht="15.75" customHeight="1">
      <c r="A148" s="80" t="str">
        <f t="array" ref="A148">IFERROR(IF(D148="","",INDEX(Poles!$A:$I,MATCH('Youth Poles'!$E148,Poles!$I:$I,0),1)),"")</f>
        <v/>
      </c>
      <c r="B148" s="196" t="str">
        <f t="array" ref="B148">IFERROR(IF(D148="","",INDEX(Poles!$A:$I,MATCH('Youth Poles'!$E148,Poles!$I:$I,0),2)),"")</f>
        <v/>
      </c>
      <c r="C148" s="196" t="str">
        <f t="array" ref="C148">IFERROR(IF(D148="","",INDEX(Poles!$A:$I,MATCH('Youth Poles'!E148,Poles!$I:$I,0),3)),"")</f>
        <v/>
      </c>
      <c r="D148" s="82" t="str">
        <f>IFERROR(IF(AND(SMALL(Poles!I:I,L148)&gt;1000,SMALL(Poles!I:I,L148)&lt;3000),"nt",IF(SMALL(Poles!I:I,L148)&gt;3000,"",SMALL(Poles!I:I,L148))),"")</f>
        <v/>
      </c>
      <c r="E148" s="292" t="str">
        <f>IF(D148="nt",IFERROR(SMALL(Poles!I:I,L148),""),IF(D148&gt;3000,"",IFERROR(SMALL(Poles!I:I,L148),"")))</f>
        <v/>
      </c>
      <c r="F148" s="202"/>
      <c r="G148" s="200" t="str">
        <f t="shared" si="1"/>
        <v/>
      </c>
      <c r="H148" s="354" t="str">
        <f>IFERROR(VLOOKUP(D148,Poles!$S$24:$V$40,4,FALSE),"")</f>
        <v/>
      </c>
      <c r="I148" s="72"/>
      <c r="J148" s="72"/>
      <c r="K148" s="80"/>
      <c r="L148" s="80">
        <v>147</v>
      </c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</row>
    <row r="149" spans="1:26" ht="15.75" customHeight="1">
      <c r="A149" s="80" t="str">
        <f t="array" ref="A149">IFERROR(IF(D149="","",INDEX(Poles!$A:$I,MATCH('Youth Poles'!$E149,Poles!$I:$I,0),1)),"")</f>
        <v/>
      </c>
      <c r="B149" s="196" t="str">
        <f t="array" ref="B149">IFERROR(IF(D149="","",INDEX(Poles!$A:$I,MATCH('Youth Poles'!$E149,Poles!$I:$I,0),2)),"")</f>
        <v/>
      </c>
      <c r="C149" s="196" t="str">
        <f t="array" ref="C149">IFERROR(IF(D149="","",INDEX(Poles!$A:$I,MATCH('Youth Poles'!E149,Poles!$I:$I,0),3)),"")</f>
        <v/>
      </c>
      <c r="D149" s="82" t="str">
        <f>IFERROR(IF(AND(SMALL(Poles!I:I,L149)&gt;1000,SMALL(Poles!I:I,L149)&lt;3000),"nt",IF(SMALL(Poles!I:I,L149)&gt;3000,"",SMALL(Poles!I:I,L149))),"")</f>
        <v/>
      </c>
      <c r="E149" s="292" t="str">
        <f>IF(D149="nt",IFERROR(SMALL(Poles!I:I,L149),""),IF(D149&gt;3000,"",IFERROR(SMALL(Poles!I:I,L149),"")))</f>
        <v/>
      </c>
      <c r="F149" s="202"/>
      <c r="G149" s="200" t="str">
        <f t="shared" si="1"/>
        <v/>
      </c>
      <c r="H149" s="354" t="str">
        <f>IFERROR(VLOOKUP(D149,Poles!$S$24:$V$40,4,FALSE),"")</f>
        <v/>
      </c>
      <c r="I149" s="72"/>
      <c r="J149" s="72"/>
      <c r="K149" s="80"/>
      <c r="L149" s="80">
        <v>148</v>
      </c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</row>
    <row r="150" spans="1:26" ht="15.75" customHeight="1">
      <c r="A150" s="80" t="str">
        <f t="array" ref="A150">IFERROR(IF(D150="","",INDEX(Poles!$A:$I,MATCH('Youth Poles'!$E150,Poles!$I:$I,0),1)),"")</f>
        <v/>
      </c>
      <c r="B150" s="196" t="str">
        <f t="array" ref="B150">IFERROR(IF(D150="","",INDEX(Poles!$A:$I,MATCH('Youth Poles'!$E150,Poles!$I:$I,0),2)),"")</f>
        <v/>
      </c>
      <c r="C150" s="196" t="str">
        <f t="array" ref="C150">IFERROR(IF(D150="","",INDEX(Poles!$A:$I,MATCH('Youth Poles'!E150,Poles!$I:$I,0),3)),"")</f>
        <v/>
      </c>
      <c r="D150" s="82" t="str">
        <f>IFERROR(IF(AND(SMALL(Poles!I:I,L150)&gt;1000,SMALL(Poles!I:I,L150)&lt;3000),"nt",IF(SMALL(Poles!I:I,L150)&gt;3000,"",SMALL(Poles!I:I,L150))),"")</f>
        <v/>
      </c>
      <c r="E150" s="292" t="str">
        <f>IF(D150="nt",IFERROR(SMALL(Poles!I:I,L150),""),IF(D150&gt;3000,"",IFERROR(SMALL(Poles!I:I,L150),"")))</f>
        <v/>
      </c>
      <c r="F150" s="202"/>
      <c r="G150" s="200" t="str">
        <f t="shared" si="1"/>
        <v/>
      </c>
      <c r="H150" s="354" t="str">
        <f>IFERROR(VLOOKUP(D150,Poles!$S$24:$V$40,4,FALSE),"")</f>
        <v/>
      </c>
      <c r="I150" s="72"/>
      <c r="J150" s="72"/>
      <c r="K150" s="80"/>
      <c r="L150" s="80">
        <v>149</v>
      </c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</row>
    <row r="151" spans="1:26" ht="15.75" customHeight="1">
      <c r="A151" s="80" t="str">
        <f t="array" ref="A151">IFERROR(IF(D151="","",INDEX(Poles!$A:$I,MATCH('Youth Poles'!$E151,Poles!$I:$I,0),1)),"")</f>
        <v/>
      </c>
      <c r="B151" s="196" t="str">
        <f t="array" ref="B151">IFERROR(IF(D151="","",INDEX(Poles!$A:$I,MATCH('Youth Poles'!$E151,Poles!$I:$I,0),2)),"")</f>
        <v/>
      </c>
      <c r="C151" s="196" t="str">
        <f t="array" ref="C151">IFERROR(IF(D151="","",INDEX(Poles!$A:$I,MATCH('Youth Poles'!E151,Poles!$I:$I,0),3)),"")</f>
        <v/>
      </c>
      <c r="D151" s="82" t="str">
        <f>IFERROR(IF(AND(SMALL(Poles!I:I,L151)&gt;1000,SMALL(Poles!I:I,L151)&lt;3000),"nt",IF(SMALL(Poles!I:I,L151)&gt;3000,"",SMALL(Poles!I:I,L151))),"")</f>
        <v/>
      </c>
      <c r="E151" s="292" t="str">
        <f>IF(D151="nt",IFERROR(SMALL(Poles!I:I,L151),""),IF(D151&gt;3000,"",IFERROR(SMALL(Poles!I:I,L151),"")))</f>
        <v/>
      </c>
      <c r="F151" s="202"/>
      <c r="G151" s="200" t="str">
        <f t="shared" si="1"/>
        <v/>
      </c>
      <c r="H151" s="354" t="str">
        <f>IFERROR(VLOOKUP(D151,Poles!$S$24:$V$40,4,FALSE),"")</f>
        <v/>
      </c>
      <c r="I151" s="72"/>
      <c r="J151" s="72"/>
      <c r="K151" s="80"/>
      <c r="L151" s="80">
        <v>150</v>
      </c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</row>
    <row r="152" spans="1:26" ht="15.75" customHeight="1">
      <c r="A152" s="80" t="str">
        <f t="array" ref="A152">IFERROR(IF(D152="","",INDEX(Poles!$A:$I,MATCH('Youth Poles'!$E152,Poles!$I:$I,0),1)),"")</f>
        <v/>
      </c>
      <c r="B152" s="196" t="str">
        <f t="array" ref="B152">IFERROR(IF(D152="","",INDEX(Poles!$A:$I,MATCH('Youth Poles'!$E152,Poles!$I:$I,0),2)),"")</f>
        <v/>
      </c>
      <c r="C152" s="196" t="str">
        <f t="array" ref="C152">IFERROR(IF(D152="","",INDEX(Poles!$A:$I,MATCH('Youth Poles'!E152,Poles!$I:$I,0),3)),"")</f>
        <v/>
      </c>
      <c r="D152" s="82" t="str">
        <f>IFERROR(IF(AND(SMALL(Poles!I:I,L152)&gt;1000,SMALL(Poles!I:I,L152)&lt;3000),"nt",IF(SMALL(Poles!I:I,L152)&gt;3000,"",SMALL(Poles!I:I,L152))),"")</f>
        <v/>
      </c>
      <c r="E152" s="292" t="str">
        <f>IF(D152="nt",IFERROR(SMALL(Poles!I:I,L152),""),IF(D152&gt;3000,"",IFERROR(SMALL(Poles!I:I,L152),"")))</f>
        <v/>
      </c>
      <c r="F152" s="202"/>
      <c r="G152" s="200" t="str">
        <f t="shared" si="1"/>
        <v/>
      </c>
      <c r="H152" s="354" t="str">
        <f>IFERROR(VLOOKUP(D152,Poles!$S$24:$V$40,4,FALSE),"")</f>
        <v/>
      </c>
      <c r="I152" s="72"/>
      <c r="J152" s="72"/>
      <c r="K152" s="80"/>
      <c r="L152" s="80">
        <v>151</v>
      </c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</row>
    <row r="153" spans="1:26" ht="15.75" customHeight="1">
      <c r="A153" s="80" t="str">
        <f t="array" ref="A153">IFERROR(IF(D153="","",INDEX(Poles!$A:$I,MATCH('Youth Poles'!$E153,Poles!$I:$I,0),1)),"")</f>
        <v/>
      </c>
      <c r="B153" s="196" t="str">
        <f t="array" ref="B153">IFERROR(IF(D153="","",INDEX(Poles!$A:$I,MATCH('Youth Poles'!$E153,Poles!$I:$I,0),2)),"")</f>
        <v/>
      </c>
      <c r="C153" s="196" t="str">
        <f t="array" ref="C153">IFERROR(IF(D153="","",INDEX(Poles!$A:$I,MATCH('Youth Poles'!E153,Poles!$I:$I,0),3)),"")</f>
        <v/>
      </c>
      <c r="D153" s="82" t="str">
        <f>IFERROR(IF(AND(SMALL(Poles!I:I,L153)&gt;1000,SMALL(Poles!I:I,L153)&lt;3000),"nt",IF(SMALL(Poles!I:I,L153)&gt;3000,"",SMALL(Poles!I:I,L153))),"")</f>
        <v/>
      </c>
      <c r="E153" s="292" t="str">
        <f>IF(D153="nt",IFERROR(SMALL(Poles!I:I,L153),""),IF(D153&gt;3000,"",IFERROR(SMALL(Poles!I:I,L153),"")))</f>
        <v/>
      </c>
      <c r="F153" s="202"/>
      <c r="G153" s="200" t="str">
        <f t="shared" si="1"/>
        <v/>
      </c>
      <c r="H153" s="354" t="str">
        <f>IFERROR(VLOOKUP(D153,Poles!$S$24:$V$40,4,FALSE),"")</f>
        <v/>
      </c>
      <c r="I153" s="72"/>
      <c r="J153" s="72"/>
      <c r="K153" s="80"/>
      <c r="L153" s="80">
        <v>152</v>
      </c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</row>
    <row r="154" spans="1:26" ht="15.75" customHeight="1">
      <c r="A154" s="80" t="str">
        <f t="array" ref="A154">IFERROR(IF(D154="","",INDEX(Poles!$A:$I,MATCH('Youth Poles'!$E154,Poles!$I:$I,0),1)),"")</f>
        <v/>
      </c>
      <c r="B154" s="196" t="str">
        <f t="array" ref="B154">IFERROR(IF(D154="","",INDEX(Poles!$A:$I,MATCH('Youth Poles'!$E154,Poles!$I:$I,0),2)),"")</f>
        <v/>
      </c>
      <c r="C154" s="196" t="str">
        <f t="array" ref="C154">IFERROR(IF(D154="","",INDEX(Poles!$A:$I,MATCH('Youth Poles'!E154,Poles!$I:$I,0),3)),"")</f>
        <v/>
      </c>
      <c r="D154" s="82" t="str">
        <f>IFERROR(IF(AND(SMALL(Poles!I:I,L154)&gt;1000,SMALL(Poles!I:I,L154)&lt;3000),"nt",IF(SMALL(Poles!I:I,L154)&gt;3000,"",SMALL(Poles!I:I,L154))),"")</f>
        <v/>
      </c>
      <c r="E154" s="292" t="str">
        <f>IF(D154="nt",IFERROR(SMALL(Poles!I:I,L154),""),IF(D154&gt;3000,"",IFERROR(SMALL(Poles!I:I,L154),"")))</f>
        <v/>
      </c>
      <c r="F154" s="202"/>
      <c r="G154" s="200" t="str">
        <f t="shared" si="1"/>
        <v/>
      </c>
      <c r="H154" s="354" t="str">
        <f>IFERROR(VLOOKUP(D154,Poles!$S$24:$V$40,4,FALSE),"")</f>
        <v/>
      </c>
      <c r="I154" s="72"/>
      <c r="J154" s="72"/>
      <c r="K154" s="80"/>
      <c r="L154" s="80">
        <v>153</v>
      </c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</row>
    <row r="155" spans="1:26" ht="15.75" customHeight="1">
      <c r="A155" s="80" t="str">
        <f t="array" ref="A155">IFERROR(IF(D155="","",INDEX(Poles!$A:$I,MATCH('Youth Poles'!$E155,Poles!$I:$I,0),1)),"")</f>
        <v/>
      </c>
      <c r="B155" s="196" t="str">
        <f t="array" ref="B155">IFERROR(IF(D155="","",INDEX(Poles!$A:$I,MATCH('Youth Poles'!$E155,Poles!$I:$I,0),2)),"")</f>
        <v/>
      </c>
      <c r="C155" s="196" t="str">
        <f t="array" ref="C155">IFERROR(IF(D155="","",INDEX(Poles!$A:$I,MATCH('Youth Poles'!E155,Poles!$I:$I,0),3)),"")</f>
        <v/>
      </c>
      <c r="D155" s="82" t="str">
        <f>IFERROR(IF(AND(SMALL(Poles!I:I,L155)&gt;1000,SMALL(Poles!I:I,L155)&lt;3000),"nt",IF(SMALL(Poles!I:I,L155)&gt;3000,"",SMALL(Poles!I:I,L155))),"")</f>
        <v/>
      </c>
      <c r="E155" s="292" t="str">
        <f>IF(D155="nt",IFERROR(SMALL(Poles!I:I,L155),""),IF(D155&gt;3000,"",IFERROR(SMALL(Poles!I:I,L155),"")))</f>
        <v/>
      </c>
      <c r="F155" s="202"/>
      <c r="G155" s="200" t="str">
        <f t="shared" si="1"/>
        <v/>
      </c>
      <c r="H155" s="354" t="str">
        <f>IFERROR(VLOOKUP(D155,Poles!$S$24:$V$40,4,FALSE),"")</f>
        <v/>
      </c>
      <c r="I155" s="72"/>
      <c r="J155" s="72"/>
      <c r="K155" s="80"/>
      <c r="L155" s="80">
        <v>154</v>
      </c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</row>
    <row r="156" spans="1:26" ht="15.75" customHeight="1">
      <c r="A156" s="80" t="str">
        <f t="array" ref="A156">IFERROR(IF(D156="","",INDEX(Poles!$A:$I,MATCH('Youth Poles'!$E156,Poles!$I:$I,0),1)),"")</f>
        <v/>
      </c>
      <c r="B156" s="196" t="str">
        <f t="array" ref="B156">IFERROR(IF(D156="","",INDEX(Poles!$A:$I,MATCH('Youth Poles'!$E156,Poles!$I:$I,0),2)),"")</f>
        <v/>
      </c>
      <c r="C156" s="196" t="str">
        <f t="array" ref="C156">IFERROR(IF(D156="","",INDEX(Poles!$A:$I,MATCH('Youth Poles'!E156,Poles!$I:$I,0),3)),"")</f>
        <v/>
      </c>
      <c r="D156" s="82" t="str">
        <f>IFERROR(IF(AND(SMALL(Poles!I:I,L156)&gt;1000,SMALL(Poles!I:I,L156)&lt;3000),"nt",IF(SMALL(Poles!I:I,L156)&gt;3000,"",SMALL(Poles!I:I,L156))),"")</f>
        <v/>
      </c>
      <c r="E156" s="292" t="str">
        <f>IF(D156="nt",IFERROR(SMALL(Poles!I:I,L156),""),IF(D156&gt;3000,"",IFERROR(SMALL(Poles!I:I,L156),"")))</f>
        <v/>
      </c>
      <c r="F156" s="202"/>
      <c r="G156" s="200" t="str">
        <f t="shared" si="1"/>
        <v/>
      </c>
      <c r="H156" s="354" t="str">
        <f>IFERROR(VLOOKUP(D156,Poles!$S$24:$V$40,4,FALSE),"")</f>
        <v/>
      </c>
      <c r="I156" s="72"/>
      <c r="J156" s="72"/>
      <c r="K156" s="80"/>
      <c r="L156" s="80">
        <v>155</v>
      </c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</row>
    <row r="157" spans="1:26" ht="15.75" customHeight="1">
      <c r="A157" s="80" t="str">
        <f t="array" ref="A157">IFERROR(IF(D157="","",INDEX(Poles!$A:$I,MATCH('Youth Poles'!$E157,Poles!$I:$I,0),1)),"")</f>
        <v/>
      </c>
      <c r="B157" s="196" t="str">
        <f t="array" ref="B157">IFERROR(IF(D157="","",INDEX(Poles!$A:$I,MATCH('Youth Poles'!$E157,Poles!$I:$I,0),2)),"")</f>
        <v/>
      </c>
      <c r="C157" s="196" t="str">
        <f t="array" ref="C157">IFERROR(IF(D157="","",INDEX(Poles!$A:$I,MATCH('Youth Poles'!E157,Poles!$I:$I,0),3)),"")</f>
        <v/>
      </c>
      <c r="D157" s="82" t="str">
        <f>IFERROR(IF(AND(SMALL(Poles!I:I,L157)&gt;1000,SMALL(Poles!I:I,L157)&lt;3000),"nt",IF(SMALL(Poles!I:I,L157)&gt;3000,"",SMALL(Poles!I:I,L157))),"")</f>
        <v/>
      </c>
      <c r="E157" s="292" t="str">
        <f>IF(D157="nt",IFERROR(SMALL(Poles!I:I,L157),""),IF(D157&gt;3000,"",IFERROR(SMALL(Poles!I:I,L157),"")))</f>
        <v/>
      </c>
      <c r="F157" s="202"/>
      <c r="G157" s="200" t="str">
        <f t="shared" si="1"/>
        <v/>
      </c>
      <c r="H157" s="354" t="str">
        <f>IFERROR(VLOOKUP(D157,Poles!$S$24:$V$40,4,FALSE),"")</f>
        <v/>
      </c>
      <c r="I157" s="72"/>
      <c r="J157" s="72"/>
      <c r="K157" s="80"/>
      <c r="L157" s="80">
        <v>156</v>
      </c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</row>
    <row r="158" spans="1:26" ht="15.75" customHeight="1">
      <c r="A158" s="80" t="str">
        <f t="array" ref="A158">IFERROR(IF(D158="","",INDEX(Poles!$A:$I,MATCH('Youth Poles'!$E158,Poles!$I:$I,0),1)),"")</f>
        <v/>
      </c>
      <c r="B158" s="196" t="str">
        <f t="array" ref="B158">IFERROR(IF(D158="","",INDEX(Poles!$A:$I,MATCH('Youth Poles'!$E158,Poles!$I:$I,0),2)),"")</f>
        <v/>
      </c>
      <c r="C158" s="196" t="str">
        <f t="array" ref="C158">IFERROR(IF(D158="","",INDEX(Poles!$A:$I,MATCH('Youth Poles'!E158,Poles!$I:$I,0),3)),"")</f>
        <v/>
      </c>
      <c r="D158" s="82" t="str">
        <f>IFERROR(IF(AND(SMALL(Poles!I:I,L158)&gt;1000,SMALL(Poles!I:I,L158)&lt;3000),"nt",IF(SMALL(Poles!I:I,L158)&gt;3000,"",SMALL(Poles!I:I,L158))),"")</f>
        <v/>
      </c>
      <c r="E158" s="292" t="str">
        <f>IF(D158="nt",IFERROR(SMALL(Poles!I:I,L158),""),IF(D158&gt;3000,"",IFERROR(SMALL(Poles!I:I,L158),"")))</f>
        <v/>
      </c>
      <c r="F158" s="202"/>
      <c r="G158" s="200" t="str">
        <f t="shared" si="1"/>
        <v/>
      </c>
      <c r="H158" s="354" t="str">
        <f>IFERROR(VLOOKUP(D158,Poles!$S$24:$V$40,4,FALSE),"")</f>
        <v/>
      </c>
      <c r="I158" s="72"/>
      <c r="J158" s="72"/>
      <c r="K158" s="80"/>
      <c r="L158" s="80">
        <v>157</v>
      </c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</row>
    <row r="159" spans="1:26" ht="15.75" customHeight="1">
      <c r="A159" s="80" t="str">
        <f t="array" ref="A159">IFERROR(IF(D159="","",INDEX(Poles!$A:$I,MATCH('Youth Poles'!$E159,Poles!$I:$I,0),1)),"")</f>
        <v/>
      </c>
      <c r="B159" s="196" t="str">
        <f t="array" ref="B159">IFERROR(IF(D159="","",INDEX(Poles!$A:$I,MATCH('Youth Poles'!$E159,Poles!$I:$I,0),2)),"")</f>
        <v/>
      </c>
      <c r="C159" s="196" t="str">
        <f t="array" ref="C159">IFERROR(IF(D159="","",INDEX(Poles!$A:$I,MATCH('Youth Poles'!E159,Poles!$I:$I,0),3)),"")</f>
        <v/>
      </c>
      <c r="D159" s="82" t="str">
        <f>IFERROR(IF(AND(SMALL(Poles!I:I,L159)&gt;1000,SMALL(Poles!I:I,L159)&lt;3000),"nt",IF(SMALL(Poles!I:I,L159)&gt;3000,"",SMALL(Poles!I:I,L159))),"")</f>
        <v/>
      </c>
      <c r="E159" s="292" t="str">
        <f>IF(D159="nt",IFERROR(SMALL(Poles!I:I,L159),""),IF(D159&gt;3000,"",IFERROR(SMALL(Poles!I:I,L159),"")))</f>
        <v/>
      </c>
      <c r="F159" s="202"/>
      <c r="G159" s="200" t="str">
        <f t="shared" si="1"/>
        <v/>
      </c>
      <c r="H159" s="354" t="str">
        <f>IFERROR(VLOOKUP(D159,Poles!$S$24:$V$40,4,FALSE),"")</f>
        <v/>
      </c>
      <c r="I159" s="72"/>
      <c r="J159" s="72"/>
      <c r="K159" s="80"/>
      <c r="L159" s="80">
        <v>158</v>
      </c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</row>
    <row r="160" spans="1:26" ht="15.75" customHeight="1">
      <c r="A160" s="80" t="str">
        <f t="array" ref="A160">IFERROR(IF(D160="","",INDEX(Poles!$A:$I,MATCH('Youth Poles'!$E160,Poles!$I:$I,0),1)),"")</f>
        <v/>
      </c>
      <c r="B160" s="196" t="str">
        <f t="array" ref="B160">IFERROR(IF(D160="","",INDEX(Poles!$A:$I,MATCH('Youth Poles'!$E160,Poles!$I:$I,0),2)),"")</f>
        <v/>
      </c>
      <c r="C160" s="196" t="str">
        <f t="array" ref="C160">IFERROR(IF(D160="","",INDEX(Poles!$A:$I,MATCH('Youth Poles'!E160,Poles!$I:$I,0),3)),"")</f>
        <v/>
      </c>
      <c r="D160" s="82" t="str">
        <f>IFERROR(IF(AND(SMALL(Poles!I:I,L160)&gt;1000,SMALL(Poles!I:I,L160)&lt;3000),"nt",IF(SMALL(Poles!I:I,L160)&gt;3000,"",SMALL(Poles!I:I,L160))),"")</f>
        <v/>
      </c>
      <c r="E160" s="292" t="str">
        <f>IF(D160="nt",IFERROR(SMALL(Poles!I:I,L160),""),IF(D160&gt;3000,"",IFERROR(SMALL(Poles!I:I,L160),"")))</f>
        <v/>
      </c>
      <c r="F160" s="202"/>
      <c r="G160" s="200" t="str">
        <f t="shared" si="1"/>
        <v/>
      </c>
      <c r="H160" s="354" t="str">
        <f>IFERROR(VLOOKUP(D160,Poles!$S$24:$V$40,4,FALSE),"")</f>
        <v/>
      </c>
      <c r="I160" s="72"/>
      <c r="J160" s="72"/>
      <c r="K160" s="80"/>
      <c r="L160" s="80">
        <v>159</v>
      </c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</row>
    <row r="161" spans="1:26" ht="15.75" customHeight="1">
      <c r="A161" s="80" t="str">
        <f t="array" ref="A161">IFERROR(IF(D161="","",INDEX(Poles!$A:$I,MATCH('Youth Poles'!$E161,Poles!$I:$I,0),1)),"")</f>
        <v/>
      </c>
      <c r="B161" s="196" t="str">
        <f t="array" ref="B161">IFERROR(IF(D161="","",INDEX(Poles!$A:$I,MATCH('Youth Poles'!$E161,Poles!$I:$I,0),2)),"")</f>
        <v/>
      </c>
      <c r="C161" s="196" t="str">
        <f t="array" ref="C161">IFERROR(IF(D161="","",INDEX(Poles!$A:$I,MATCH('Youth Poles'!E161,Poles!$I:$I,0),3)),"")</f>
        <v/>
      </c>
      <c r="D161" s="82" t="str">
        <f>IFERROR(IF(AND(SMALL(Poles!I:I,L161)&gt;1000,SMALL(Poles!I:I,L161)&lt;3000),"nt",IF(SMALL(Poles!I:I,L161)&gt;3000,"",SMALL(Poles!I:I,L161))),"")</f>
        <v/>
      </c>
      <c r="E161" s="292" t="str">
        <f>IF(D161="nt",IFERROR(SMALL(Poles!I:I,L161),""),IF(D161&gt;3000,"",IFERROR(SMALL(Poles!I:I,L161),"")))</f>
        <v/>
      </c>
      <c r="F161" s="202"/>
      <c r="G161" s="200" t="str">
        <f t="shared" si="1"/>
        <v/>
      </c>
      <c r="H161" s="354" t="str">
        <f>IFERROR(VLOOKUP(D161,Poles!$S$24:$V$40,4,FALSE),"")</f>
        <v/>
      </c>
      <c r="I161" s="72"/>
      <c r="J161" s="72"/>
      <c r="K161" s="80"/>
      <c r="L161" s="80">
        <v>160</v>
      </c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</row>
    <row r="162" spans="1:26" ht="15.75" customHeight="1">
      <c r="A162" s="80" t="str">
        <f t="array" ref="A162">IFERROR(IF(D162="","",INDEX(Poles!$A:$I,MATCH('Youth Poles'!$E162,Poles!$I:$I,0),1)),"")</f>
        <v/>
      </c>
      <c r="B162" s="196" t="str">
        <f t="array" ref="B162">IFERROR(IF(D162="","",INDEX(Poles!$A:$I,MATCH('Youth Poles'!$E162,Poles!$I:$I,0),2)),"")</f>
        <v/>
      </c>
      <c r="C162" s="196" t="str">
        <f t="array" ref="C162">IFERROR(IF(D162="","",INDEX(Poles!$A:$I,MATCH('Youth Poles'!E162,Poles!$I:$I,0),3)),"")</f>
        <v/>
      </c>
      <c r="D162" s="82" t="str">
        <f>IFERROR(IF(AND(SMALL(Poles!I:I,L162)&gt;1000,SMALL(Poles!I:I,L162)&lt;3000),"nt",IF(SMALL(Poles!I:I,L162)&gt;3000,"",SMALL(Poles!I:I,L162))),"")</f>
        <v/>
      </c>
      <c r="E162" s="292" t="str">
        <f>IF(D162="nt",IFERROR(SMALL(Poles!I:I,L162),""),IF(D162&gt;3000,"",IFERROR(SMALL(Poles!I:I,L162),"")))</f>
        <v/>
      </c>
      <c r="F162" s="202"/>
      <c r="G162" s="200" t="str">
        <f t="shared" si="1"/>
        <v/>
      </c>
      <c r="H162" s="354" t="str">
        <f>IFERROR(VLOOKUP(D162,Poles!$S$24:$V$40,4,FALSE),"")</f>
        <v/>
      </c>
      <c r="I162" s="72"/>
      <c r="J162" s="72"/>
      <c r="K162" s="80"/>
      <c r="L162" s="80">
        <v>161</v>
      </c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</row>
    <row r="163" spans="1:26" ht="15.75" customHeight="1">
      <c r="A163" s="80" t="str">
        <f t="array" ref="A163">IFERROR(IF(D163="","",INDEX(Poles!$A:$I,MATCH('Youth Poles'!$E163,Poles!$I:$I,0),1)),"")</f>
        <v/>
      </c>
      <c r="B163" s="196" t="str">
        <f t="array" ref="B163">IFERROR(IF(D163="","",INDEX(Poles!$A:$I,MATCH('Youth Poles'!$E163,Poles!$I:$I,0),2)),"")</f>
        <v/>
      </c>
      <c r="C163" s="196" t="str">
        <f t="array" ref="C163">IFERROR(IF(D163="","",INDEX(Poles!$A:$I,MATCH('Youth Poles'!E163,Poles!$I:$I,0),3)),"")</f>
        <v/>
      </c>
      <c r="D163" s="82" t="str">
        <f>IFERROR(IF(AND(SMALL(Poles!I:I,L163)&gt;1000,SMALL(Poles!I:I,L163)&lt;3000),"nt",IF(SMALL(Poles!I:I,L163)&gt;3000,"",SMALL(Poles!I:I,L163))),"")</f>
        <v/>
      </c>
      <c r="E163" s="292" t="str">
        <f>IF(D163="nt",IFERROR(SMALL(Poles!I:I,L163),""),IF(D163&gt;3000,"",IFERROR(SMALL(Poles!I:I,L163),"")))</f>
        <v/>
      </c>
      <c r="F163" s="202"/>
      <c r="G163" s="200" t="str">
        <f t="shared" si="1"/>
        <v/>
      </c>
      <c r="H163" s="354" t="str">
        <f>IFERROR(VLOOKUP(D163,Poles!$S$24:$V$40,4,FALSE),"")</f>
        <v/>
      </c>
      <c r="I163" s="72"/>
      <c r="J163" s="72"/>
      <c r="K163" s="80"/>
      <c r="L163" s="80">
        <v>162</v>
      </c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</row>
    <row r="164" spans="1:26" ht="15.75" customHeight="1">
      <c r="A164" s="80" t="str">
        <f t="array" ref="A164">IFERROR(IF(D164="","",INDEX(Poles!$A:$I,MATCH('Youth Poles'!$E164,Poles!$I:$I,0),1)),"")</f>
        <v/>
      </c>
      <c r="B164" s="196" t="str">
        <f t="array" ref="B164">IFERROR(IF(D164="","",INDEX(Poles!$A:$I,MATCH('Youth Poles'!$E164,Poles!$I:$I,0),2)),"")</f>
        <v/>
      </c>
      <c r="C164" s="196" t="str">
        <f t="array" ref="C164">IFERROR(IF(D164="","",INDEX(Poles!$A:$I,MATCH('Youth Poles'!E164,Poles!$I:$I,0),3)),"")</f>
        <v/>
      </c>
      <c r="D164" s="82" t="str">
        <f>IFERROR(IF(AND(SMALL(Poles!I:I,L164)&gt;1000,SMALL(Poles!I:I,L164)&lt;3000),"nt",IF(SMALL(Poles!I:I,L164)&gt;3000,"",SMALL(Poles!I:I,L164))),"")</f>
        <v/>
      </c>
      <c r="E164" s="292" t="str">
        <f>IF(D164="nt",IFERROR(SMALL(Poles!I:I,L164),""),IF(D164&gt;3000,"",IFERROR(SMALL(Poles!I:I,L164),"")))</f>
        <v/>
      </c>
      <c r="F164" s="202"/>
      <c r="G164" s="200" t="str">
        <f t="shared" si="1"/>
        <v/>
      </c>
      <c r="H164" s="354" t="str">
        <f>IFERROR(VLOOKUP(D164,Poles!$S$24:$V$40,4,FALSE),"")</f>
        <v/>
      </c>
      <c r="I164" s="72"/>
      <c r="J164" s="72"/>
      <c r="K164" s="80"/>
      <c r="L164" s="80">
        <v>163</v>
      </c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</row>
    <row r="165" spans="1:26" ht="15.75" customHeight="1">
      <c r="A165" s="80" t="str">
        <f t="array" ref="A165">IFERROR(IF(D165="","",INDEX(Poles!$A:$I,MATCH('Youth Poles'!$E165,Poles!$I:$I,0),1)),"")</f>
        <v/>
      </c>
      <c r="B165" s="196" t="str">
        <f t="array" ref="B165">IFERROR(IF(D165="","",INDEX(Poles!$A:$I,MATCH('Youth Poles'!$E165,Poles!$I:$I,0),2)),"")</f>
        <v/>
      </c>
      <c r="C165" s="196" t="str">
        <f t="array" ref="C165">IFERROR(IF(D165="","",INDEX(Poles!$A:$I,MATCH('Youth Poles'!E165,Poles!$I:$I,0),3)),"")</f>
        <v/>
      </c>
      <c r="D165" s="82" t="str">
        <f>IFERROR(IF(AND(SMALL(Poles!I:I,L165)&gt;1000,SMALL(Poles!I:I,L165)&lt;3000),"nt",IF(SMALL(Poles!I:I,L165)&gt;3000,"",SMALL(Poles!I:I,L165))),"")</f>
        <v/>
      </c>
      <c r="E165" s="292" t="str">
        <f>IF(D165="nt",IFERROR(SMALL(Poles!I:I,L165),""),IF(D165&gt;3000,"",IFERROR(SMALL(Poles!I:I,L165),"")))</f>
        <v/>
      </c>
      <c r="F165" s="202"/>
      <c r="G165" s="200" t="str">
        <f t="shared" si="1"/>
        <v/>
      </c>
      <c r="H165" s="354" t="str">
        <f>IFERROR(VLOOKUP(D165,Poles!$S$24:$V$40,4,FALSE),"")</f>
        <v/>
      </c>
      <c r="I165" s="72"/>
      <c r="J165" s="72"/>
      <c r="K165" s="80"/>
      <c r="L165" s="80">
        <v>164</v>
      </c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</row>
    <row r="166" spans="1:26" ht="15.75" customHeight="1">
      <c r="A166" s="80" t="str">
        <f t="array" ref="A166">IFERROR(IF(D166="","",INDEX(Poles!$A:$I,MATCH('Youth Poles'!$E166,Poles!$I:$I,0),1)),"")</f>
        <v/>
      </c>
      <c r="B166" s="196" t="str">
        <f t="array" ref="B166">IFERROR(IF(D166="","",INDEX(Poles!$A:$I,MATCH('Youth Poles'!$E166,Poles!$I:$I,0),2)),"")</f>
        <v/>
      </c>
      <c r="C166" s="196" t="str">
        <f t="array" ref="C166">IFERROR(IF(D166="","",INDEX(Poles!$A:$I,MATCH('Youth Poles'!E166,Poles!$I:$I,0),3)),"")</f>
        <v/>
      </c>
      <c r="D166" s="82" t="str">
        <f>IFERROR(IF(AND(SMALL(Poles!I:I,L166)&gt;1000,SMALL(Poles!I:I,L166)&lt;3000),"nt",IF(SMALL(Poles!I:I,L166)&gt;3000,"",SMALL(Poles!I:I,L166))),"")</f>
        <v/>
      </c>
      <c r="E166" s="292" t="str">
        <f>IF(D166="nt",IFERROR(SMALL(Poles!I:I,L166),""),IF(D166&gt;3000,"",IFERROR(SMALL(Poles!I:I,L166),"")))</f>
        <v/>
      </c>
      <c r="F166" s="202"/>
      <c r="G166" s="200" t="str">
        <f t="shared" si="1"/>
        <v/>
      </c>
      <c r="H166" s="354" t="str">
        <f>IFERROR(VLOOKUP(D166,Poles!$S$24:$V$40,4,FALSE),"")</f>
        <v/>
      </c>
      <c r="I166" s="72"/>
      <c r="J166" s="72"/>
      <c r="K166" s="80"/>
      <c r="L166" s="80">
        <v>165</v>
      </c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</row>
    <row r="167" spans="1:26" ht="15.75" customHeight="1">
      <c r="A167" s="80" t="str">
        <f t="array" ref="A167">IFERROR(IF(D167="","",INDEX(Poles!$A:$I,MATCH('Youth Poles'!$E167,Poles!$I:$I,0),1)),"")</f>
        <v/>
      </c>
      <c r="B167" s="196" t="str">
        <f t="array" ref="B167">IFERROR(IF(D167="","",INDEX(Poles!$A:$I,MATCH('Youth Poles'!$E167,Poles!$I:$I,0),2)),"")</f>
        <v/>
      </c>
      <c r="C167" s="196" t="str">
        <f t="array" ref="C167">IFERROR(IF(D167="","",INDEX(Poles!$A:$I,MATCH('Youth Poles'!E167,Poles!$I:$I,0),3)),"")</f>
        <v/>
      </c>
      <c r="D167" s="82" t="str">
        <f>IFERROR(IF(AND(SMALL(Poles!I:I,L167)&gt;1000,SMALL(Poles!I:I,L167)&lt;3000),"nt",IF(SMALL(Poles!I:I,L167)&gt;3000,"",SMALL(Poles!I:I,L167))),"")</f>
        <v/>
      </c>
      <c r="E167" s="292" t="str">
        <f>IF(D167="nt",IFERROR(SMALL(Poles!I:I,L167),""),IF(D167&gt;3000,"",IFERROR(SMALL(Poles!I:I,L167),"")))</f>
        <v/>
      </c>
      <c r="F167" s="202"/>
      <c r="G167" s="200" t="str">
        <f t="shared" si="1"/>
        <v/>
      </c>
      <c r="H167" s="354" t="str">
        <f>IFERROR(VLOOKUP(D167,Poles!$S$24:$V$40,4,FALSE),"")</f>
        <v/>
      </c>
      <c r="I167" s="72"/>
      <c r="J167" s="72"/>
      <c r="K167" s="80"/>
      <c r="L167" s="80">
        <v>166</v>
      </c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</row>
    <row r="168" spans="1:26" ht="15.75" customHeight="1">
      <c r="A168" s="80" t="str">
        <f t="array" ref="A168">IFERROR(IF(D168="","",INDEX(Poles!$A:$I,MATCH('Youth Poles'!$E168,Poles!$I:$I,0),1)),"")</f>
        <v/>
      </c>
      <c r="B168" s="196" t="str">
        <f t="array" ref="B168">IFERROR(IF(D168="","",INDEX(Poles!$A:$I,MATCH('Youth Poles'!$E168,Poles!$I:$I,0),2)),"")</f>
        <v/>
      </c>
      <c r="C168" s="196" t="str">
        <f t="array" ref="C168">IFERROR(IF(D168="","",INDEX(Poles!$A:$I,MATCH('Youth Poles'!E168,Poles!$I:$I,0),3)),"")</f>
        <v/>
      </c>
      <c r="D168" s="82" t="str">
        <f>IFERROR(IF(AND(SMALL(Poles!I:I,L168)&gt;1000,SMALL(Poles!I:I,L168)&lt;3000),"nt",IF(SMALL(Poles!I:I,L168)&gt;3000,"",SMALL(Poles!I:I,L168))),"")</f>
        <v/>
      </c>
      <c r="E168" s="292" t="str">
        <f>IF(D168="nt",IFERROR(SMALL(Poles!I:I,L168),""),IF(D168&gt;3000,"",IFERROR(SMALL(Poles!I:I,L168),"")))</f>
        <v/>
      </c>
      <c r="F168" s="202"/>
      <c r="G168" s="200" t="str">
        <f t="shared" si="1"/>
        <v/>
      </c>
      <c r="H168" s="354" t="str">
        <f>IFERROR(VLOOKUP(D168,Poles!$S$24:$V$40,4,FALSE),"")</f>
        <v/>
      </c>
      <c r="I168" s="72"/>
      <c r="J168" s="72"/>
      <c r="K168" s="80"/>
      <c r="L168" s="80">
        <v>167</v>
      </c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</row>
    <row r="169" spans="1:26" ht="15.75" customHeight="1">
      <c r="A169" s="80" t="str">
        <f t="array" ref="A169">IFERROR(IF(D169="","",INDEX(Poles!$A:$I,MATCH('Youth Poles'!$E169,Poles!$I:$I,0),1)),"")</f>
        <v/>
      </c>
      <c r="B169" s="196" t="str">
        <f t="array" ref="B169">IFERROR(IF(D169="","",INDEX(Poles!$A:$I,MATCH('Youth Poles'!$E169,Poles!$I:$I,0),2)),"")</f>
        <v/>
      </c>
      <c r="C169" s="196" t="str">
        <f t="array" ref="C169">IFERROR(IF(D169="","",INDEX(Poles!$A:$I,MATCH('Youth Poles'!E169,Poles!$I:$I,0),3)),"")</f>
        <v/>
      </c>
      <c r="D169" s="82" t="str">
        <f>IFERROR(IF(AND(SMALL(Poles!I:I,L169)&gt;1000,SMALL(Poles!I:I,L169)&lt;3000),"nt",IF(SMALL(Poles!I:I,L169)&gt;3000,"",SMALL(Poles!I:I,L169))),"")</f>
        <v/>
      </c>
      <c r="E169" s="292" t="str">
        <f>IF(D169="nt",IFERROR(SMALL(Poles!I:I,L169),""),IF(D169&gt;3000,"",IFERROR(SMALL(Poles!I:I,L169),"")))</f>
        <v/>
      </c>
      <c r="F169" s="202"/>
      <c r="G169" s="200" t="str">
        <f t="shared" si="1"/>
        <v/>
      </c>
      <c r="H169" s="354" t="str">
        <f>IFERROR(VLOOKUP(D169,Poles!$S$24:$V$40,4,FALSE),"")</f>
        <v/>
      </c>
      <c r="I169" s="72"/>
      <c r="J169" s="72"/>
      <c r="K169" s="80"/>
      <c r="L169" s="80">
        <v>168</v>
      </c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</row>
    <row r="170" spans="1:26" ht="15.75" customHeight="1">
      <c r="A170" s="80" t="str">
        <f t="array" ref="A170">IFERROR(IF(D170="","",INDEX(Poles!$A:$I,MATCH('Youth Poles'!$E170,Poles!$I:$I,0),1)),"")</f>
        <v/>
      </c>
      <c r="B170" s="196" t="str">
        <f t="array" ref="B170">IFERROR(IF(D170="","",INDEX(Poles!$A:$I,MATCH('Youth Poles'!$E170,Poles!$I:$I,0),2)),"")</f>
        <v/>
      </c>
      <c r="C170" s="196" t="str">
        <f t="array" ref="C170">IFERROR(IF(D170="","",INDEX(Poles!$A:$I,MATCH('Youth Poles'!E170,Poles!$I:$I,0),3)),"")</f>
        <v/>
      </c>
      <c r="D170" s="82" t="str">
        <f>IFERROR(IF(AND(SMALL(Poles!I:I,L170)&gt;1000,SMALL(Poles!I:I,L170)&lt;3000),"nt",IF(SMALL(Poles!I:I,L170)&gt;3000,"",SMALL(Poles!I:I,L170))),"")</f>
        <v/>
      </c>
      <c r="E170" s="292" t="str">
        <f>IF(D170="nt",IFERROR(SMALL(Poles!I:I,L170),""),IF(D170&gt;3000,"",IFERROR(SMALL(Poles!I:I,L170),"")))</f>
        <v/>
      </c>
      <c r="F170" s="202"/>
      <c r="G170" s="200" t="str">
        <f t="shared" si="1"/>
        <v/>
      </c>
      <c r="H170" s="354" t="str">
        <f>IFERROR(VLOOKUP(D170,Poles!$S$24:$V$40,4,FALSE),"")</f>
        <v/>
      </c>
      <c r="I170" s="72"/>
      <c r="J170" s="72"/>
      <c r="K170" s="80"/>
      <c r="L170" s="80">
        <v>169</v>
      </c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</row>
    <row r="171" spans="1:26" ht="15.75" customHeight="1">
      <c r="A171" s="80" t="str">
        <f t="array" ref="A171">IFERROR(IF(D171="","",INDEX(Poles!$A:$I,MATCH('Youth Poles'!$E171,Poles!$I:$I,0),1)),"")</f>
        <v/>
      </c>
      <c r="B171" s="196" t="str">
        <f t="array" ref="B171">IFERROR(IF(D171="","",INDEX(Poles!$A:$I,MATCH('Youth Poles'!$E171,Poles!$I:$I,0),2)),"")</f>
        <v/>
      </c>
      <c r="C171" s="196" t="str">
        <f t="array" ref="C171">IFERROR(IF(D171="","",INDEX(Poles!$A:$I,MATCH('Youth Poles'!E171,Poles!$I:$I,0),3)),"")</f>
        <v/>
      </c>
      <c r="D171" s="82" t="str">
        <f>IFERROR(IF(AND(SMALL(Poles!I:I,L171)&gt;1000,SMALL(Poles!I:I,L171)&lt;3000),"nt",IF(SMALL(Poles!I:I,L171)&gt;3000,"",SMALL(Poles!I:I,L171))),"")</f>
        <v/>
      </c>
      <c r="E171" s="292" t="str">
        <f>IF(D171="nt",IFERROR(SMALL(Poles!I:I,L171),""),IF(D171&gt;3000,"",IFERROR(SMALL(Poles!I:I,L171),"")))</f>
        <v/>
      </c>
      <c r="F171" s="202"/>
      <c r="G171" s="200" t="str">
        <f t="shared" si="1"/>
        <v/>
      </c>
      <c r="H171" s="354" t="str">
        <f>IFERROR(VLOOKUP(D171,Poles!$S$24:$V$40,4,FALSE),"")</f>
        <v/>
      </c>
      <c r="I171" s="72"/>
      <c r="J171" s="72"/>
      <c r="K171" s="80"/>
      <c r="L171" s="80">
        <v>170</v>
      </c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</row>
    <row r="172" spans="1:26" ht="15.75" customHeight="1">
      <c r="A172" s="80" t="str">
        <f t="array" ref="A172">IFERROR(IF(D172="","",INDEX(Poles!$A:$I,MATCH('Youth Poles'!$E172,Poles!$I:$I,0),1)),"")</f>
        <v/>
      </c>
      <c r="B172" s="196" t="str">
        <f t="array" ref="B172">IFERROR(IF(D172="","",INDEX(Poles!$A:$I,MATCH('Youth Poles'!$E172,Poles!$I:$I,0),2)),"")</f>
        <v/>
      </c>
      <c r="C172" s="196" t="str">
        <f t="array" ref="C172">IFERROR(IF(D172="","",INDEX(Poles!$A:$I,MATCH('Youth Poles'!E172,Poles!$I:$I,0),3)),"")</f>
        <v/>
      </c>
      <c r="D172" s="82" t="str">
        <f>IFERROR(IF(AND(SMALL(Poles!I:I,L172)&gt;1000,SMALL(Poles!I:I,L172)&lt;3000),"nt",IF(SMALL(Poles!I:I,L172)&gt;3000,"",SMALL(Poles!I:I,L172))),"")</f>
        <v/>
      </c>
      <c r="E172" s="292" t="str">
        <f>IF(D172="nt",IFERROR(SMALL(Poles!I:I,L172),""),IF(D172&gt;3000,"",IFERROR(SMALL(Poles!I:I,L172),"")))</f>
        <v/>
      </c>
      <c r="F172" s="202"/>
      <c r="G172" s="200" t="str">
        <f t="shared" si="1"/>
        <v/>
      </c>
      <c r="H172" s="354" t="str">
        <f>IFERROR(VLOOKUP(D172,Poles!$S$24:$V$40,4,FALSE),"")</f>
        <v/>
      </c>
      <c r="I172" s="72"/>
      <c r="J172" s="72"/>
      <c r="K172" s="80"/>
      <c r="L172" s="80">
        <v>171</v>
      </c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</row>
    <row r="173" spans="1:26" ht="15.75" customHeight="1">
      <c r="A173" s="80" t="str">
        <f t="array" ref="A173">IFERROR(IF(D173="","",INDEX(Poles!$A:$I,MATCH('Youth Poles'!$E173,Poles!$I:$I,0),1)),"")</f>
        <v/>
      </c>
      <c r="B173" s="196" t="str">
        <f t="array" ref="B173">IFERROR(IF(D173="","",INDEX(Poles!$A:$I,MATCH('Youth Poles'!$E173,Poles!$I:$I,0),2)),"")</f>
        <v/>
      </c>
      <c r="C173" s="196" t="str">
        <f t="array" ref="C173">IFERROR(IF(D173="","",INDEX(Poles!$A:$I,MATCH('Youth Poles'!E173,Poles!$I:$I,0),3)),"")</f>
        <v/>
      </c>
      <c r="D173" s="82" t="str">
        <f>IFERROR(IF(AND(SMALL(Poles!I:I,L173)&gt;1000,SMALL(Poles!I:I,L173)&lt;3000),"nt",IF(SMALL(Poles!I:I,L173)&gt;3000,"",SMALL(Poles!I:I,L173))),"")</f>
        <v/>
      </c>
      <c r="E173" s="292" t="str">
        <f>IF(D173="nt",IFERROR(SMALL(Poles!I:I,L173),""),IF(D173&gt;3000,"",IFERROR(SMALL(Poles!I:I,L173),"")))</f>
        <v/>
      </c>
      <c r="F173" s="202"/>
      <c r="G173" s="200" t="str">
        <f t="shared" si="1"/>
        <v/>
      </c>
      <c r="H173" s="354" t="str">
        <f>IFERROR(VLOOKUP(D173,Poles!$S$24:$V$40,4,FALSE),"")</f>
        <v/>
      </c>
      <c r="I173" s="72"/>
      <c r="J173" s="72"/>
      <c r="K173" s="80"/>
      <c r="L173" s="80">
        <v>172</v>
      </c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</row>
    <row r="174" spans="1:26" ht="15.75" customHeight="1">
      <c r="A174" s="80" t="str">
        <f t="array" ref="A174">IFERROR(IF(D174="","",INDEX(Poles!$A:$I,MATCH('Youth Poles'!$E174,Poles!$I:$I,0),1)),"")</f>
        <v/>
      </c>
      <c r="B174" s="196" t="str">
        <f t="array" ref="B174">IFERROR(IF(D174="","",INDEX(Poles!$A:$I,MATCH('Youth Poles'!$E174,Poles!$I:$I,0),2)),"")</f>
        <v/>
      </c>
      <c r="C174" s="196" t="str">
        <f t="array" ref="C174">IFERROR(IF(D174="","",INDEX(Poles!$A:$I,MATCH('Youth Poles'!E174,Poles!$I:$I,0),3)),"")</f>
        <v/>
      </c>
      <c r="D174" s="82" t="str">
        <f>IFERROR(IF(AND(SMALL(Poles!I:I,L174)&gt;1000,SMALL(Poles!I:I,L174)&lt;3000),"nt",IF(SMALL(Poles!I:I,L174)&gt;3000,"",SMALL(Poles!I:I,L174))),"")</f>
        <v/>
      </c>
      <c r="E174" s="292" t="str">
        <f>IF(D174="nt",IFERROR(SMALL(Poles!I:I,L174),""),IF(D174&gt;3000,"",IFERROR(SMALL(Poles!I:I,L174),"")))</f>
        <v/>
      </c>
      <c r="F174" s="202"/>
      <c r="G174" s="200" t="str">
        <f t="shared" si="1"/>
        <v/>
      </c>
      <c r="H174" s="354" t="str">
        <f>IFERROR(VLOOKUP(D174,Poles!$S$24:$V$40,4,FALSE),"")</f>
        <v/>
      </c>
      <c r="I174" s="72"/>
      <c r="J174" s="72"/>
      <c r="K174" s="80"/>
      <c r="L174" s="80">
        <v>173</v>
      </c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</row>
    <row r="175" spans="1:26" ht="15.75" customHeight="1">
      <c r="A175" s="80" t="str">
        <f t="array" ref="A175">IFERROR(IF(D175="","",INDEX(Poles!$A:$I,MATCH('Youth Poles'!$E175,Poles!$I:$I,0),1)),"")</f>
        <v/>
      </c>
      <c r="B175" s="196" t="str">
        <f t="array" ref="B175">IFERROR(IF(D175="","",INDEX(Poles!$A:$I,MATCH('Youth Poles'!$E175,Poles!$I:$I,0),2)),"")</f>
        <v/>
      </c>
      <c r="C175" s="196" t="str">
        <f t="array" ref="C175">IFERROR(IF(D175="","",INDEX(Poles!$A:$I,MATCH('Youth Poles'!E175,Poles!$I:$I,0),3)),"")</f>
        <v/>
      </c>
      <c r="D175" s="82" t="str">
        <f>IFERROR(IF(AND(SMALL(Poles!I:I,L175)&gt;1000,SMALL(Poles!I:I,L175)&lt;3000),"nt",IF(SMALL(Poles!I:I,L175)&gt;3000,"",SMALL(Poles!I:I,L175))),"")</f>
        <v/>
      </c>
      <c r="E175" s="292" t="str">
        <f>IF(D175="nt",IFERROR(SMALL(Poles!I:I,L175),""),IF(D175&gt;3000,"",IFERROR(SMALL(Poles!I:I,L175),"")))</f>
        <v/>
      </c>
      <c r="F175" s="202"/>
      <c r="G175" s="200" t="str">
        <f t="shared" si="1"/>
        <v/>
      </c>
      <c r="H175" s="354" t="str">
        <f>IFERROR(VLOOKUP(D175,Poles!$S$24:$V$40,4,FALSE),"")</f>
        <v/>
      </c>
      <c r="I175" s="72"/>
      <c r="J175" s="72"/>
      <c r="K175" s="80"/>
      <c r="L175" s="80">
        <v>174</v>
      </c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</row>
    <row r="176" spans="1:26" ht="15.75" customHeight="1">
      <c r="A176" s="80" t="str">
        <f t="array" ref="A176">IFERROR(IF(D176="","",INDEX(Poles!$A:$I,MATCH('Youth Poles'!$E176,Poles!$I:$I,0),1)),"")</f>
        <v/>
      </c>
      <c r="B176" s="196" t="str">
        <f t="array" ref="B176">IFERROR(IF(D176="","",INDEX(Poles!$A:$I,MATCH('Youth Poles'!$E176,Poles!$I:$I,0),2)),"")</f>
        <v/>
      </c>
      <c r="C176" s="196" t="str">
        <f t="array" ref="C176">IFERROR(IF(D176="","",INDEX(Poles!$A:$I,MATCH('Youth Poles'!E176,Poles!$I:$I,0),3)),"")</f>
        <v/>
      </c>
      <c r="D176" s="82" t="str">
        <f>IFERROR(IF(AND(SMALL(Poles!I:I,L176)&gt;1000,SMALL(Poles!I:I,L176)&lt;3000),"nt",IF(SMALL(Poles!I:I,L176)&gt;3000,"",SMALL(Poles!I:I,L176))),"")</f>
        <v/>
      </c>
      <c r="E176" s="292" t="str">
        <f>IF(D176="nt",IFERROR(SMALL(Poles!I:I,L176),""),IF(D176&gt;3000,"",IFERROR(SMALL(Poles!I:I,L176),"")))</f>
        <v/>
      </c>
      <c r="F176" s="202"/>
      <c r="G176" s="200" t="str">
        <f t="shared" si="1"/>
        <v/>
      </c>
      <c r="H176" s="354" t="str">
        <f>IFERROR(VLOOKUP(D176,Poles!$S$24:$V$40,4,FALSE),"")</f>
        <v/>
      </c>
      <c r="I176" s="72"/>
      <c r="J176" s="72"/>
      <c r="K176" s="80"/>
      <c r="L176" s="80">
        <v>175</v>
      </c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</row>
    <row r="177" spans="1:26" ht="15.75" customHeight="1">
      <c r="A177" s="80" t="str">
        <f t="array" ref="A177">IFERROR(IF(D177="","",INDEX(Poles!$A:$I,MATCH('Youth Poles'!$E177,Poles!$I:$I,0),1)),"")</f>
        <v/>
      </c>
      <c r="B177" s="196" t="str">
        <f t="array" ref="B177">IFERROR(IF(D177="","",INDEX(Poles!$A:$I,MATCH('Youth Poles'!$E177,Poles!$I:$I,0),2)),"")</f>
        <v/>
      </c>
      <c r="C177" s="196" t="str">
        <f t="array" ref="C177">IFERROR(IF(D177="","",INDEX(Poles!$A:$I,MATCH('Youth Poles'!E177,Poles!$I:$I,0),3)),"")</f>
        <v/>
      </c>
      <c r="D177" s="82" t="str">
        <f>IFERROR(IF(AND(SMALL(Poles!I:I,L177)&gt;1000,SMALL(Poles!I:I,L177)&lt;3000),"nt",IF(SMALL(Poles!I:I,L177)&gt;3000,"",SMALL(Poles!I:I,L177))),"")</f>
        <v/>
      </c>
      <c r="E177" s="292" t="str">
        <f>IF(D177="nt",IFERROR(SMALL(Poles!I:I,L177),""),IF(D177&gt;3000,"",IFERROR(SMALL(Poles!I:I,L177),"")))</f>
        <v/>
      </c>
      <c r="F177" s="202"/>
      <c r="G177" s="200" t="str">
        <f t="shared" si="1"/>
        <v/>
      </c>
      <c r="H177" s="354" t="str">
        <f>IFERROR(VLOOKUP(D177,Poles!$S$24:$V$40,4,FALSE),"")</f>
        <v/>
      </c>
      <c r="I177" s="72"/>
      <c r="J177" s="72"/>
      <c r="K177" s="80"/>
      <c r="L177" s="80">
        <v>176</v>
      </c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 spans="1:26" ht="15.75" customHeight="1">
      <c r="A178" s="80" t="str">
        <f t="array" ref="A178">IFERROR(IF(D178="","",INDEX(Poles!$A:$I,MATCH('Youth Poles'!$E178,Poles!$I:$I,0),1)),"")</f>
        <v/>
      </c>
      <c r="B178" s="196" t="str">
        <f t="array" ref="B178">IFERROR(IF(D178="","",INDEX(Poles!$A:$I,MATCH('Youth Poles'!$E178,Poles!$I:$I,0),2)),"")</f>
        <v/>
      </c>
      <c r="C178" s="196" t="str">
        <f t="array" ref="C178">IFERROR(IF(D178="","",INDEX(Poles!$A:$I,MATCH('Youth Poles'!E178,Poles!$I:$I,0),3)),"")</f>
        <v/>
      </c>
      <c r="D178" s="82" t="str">
        <f>IFERROR(IF(AND(SMALL(Poles!I:I,L178)&gt;1000,SMALL(Poles!I:I,L178)&lt;3000),"nt",IF(SMALL(Poles!I:I,L178)&gt;3000,"",SMALL(Poles!I:I,L178))),"")</f>
        <v/>
      </c>
      <c r="E178" s="292" t="str">
        <f>IF(D178="nt",IFERROR(SMALL(Poles!I:I,L178),""),IF(D178&gt;3000,"",IFERROR(SMALL(Poles!I:I,L178),"")))</f>
        <v/>
      </c>
      <c r="F178" s="202"/>
      <c r="G178" s="200" t="str">
        <f t="shared" si="1"/>
        <v/>
      </c>
      <c r="H178" s="354" t="str">
        <f>IFERROR(VLOOKUP(D178,Poles!$S$24:$V$40,4,FALSE),"")</f>
        <v/>
      </c>
      <c r="I178" s="72"/>
      <c r="J178" s="72"/>
      <c r="K178" s="80"/>
      <c r="L178" s="80">
        <v>177</v>
      </c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</row>
    <row r="179" spans="1:26" ht="15.75" customHeight="1">
      <c r="A179" s="80" t="str">
        <f t="array" ref="A179">IFERROR(IF(D179="","",INDEX(Poles!$A:$I,MATCH('Youth Poles'!$E179,Poles!$I:$I,0),1)),"")</f>
        <v/>
      </c>
      <c r="B179" s="196" t="str">
        <f t="array" ref="B179">IFERROR(IF(D179="","",INDEX(Poles!$A:$I,MATCH('Youth Poles'!$E179,Poles!$I:$I,0),2)),"")</f>
        <v/>
      </c>
      <c r="C179" s="196" t="str">
        <f t="array" ref="C179">IFERROR(IF(D179="","",INDEX(Poles!$A:$I,MATCH('Youth Poles'!E179,Poles!$I:$I,0),3)),"")</f>
        <v/>
      </c>
      <c r="D179" s="82" t="str">
        <f>IFERROR(IF(AND(SMALL(Poles!I:I,L179)&gt;1000,SMALL(Poles!I:I,L179)&lt;3000),"nt",IF(SMALL(Poles!I:I,L179)&gt;3000,"",SMALL(Poles!I:I,L179))),"")</f>
        <v/>
      </c>
      <c r="E179" s="292" t="str">
        <f>IF(D179="nt",IFERROR(SMALL(Poles!I:I,L179),""),IF(D179&gt;3000,"",IFERROR(SMALL(Poles!I:I,L179),"")))</f>
        <v/>
      </c>
      <c r="F179" s="202"/>
      <c r="G179" s="200" t="str">
        <f t="shared" si="1"/>
        <v/>
      </c>
      <c r="H179" s="354" t="str">
        <f>IFERROR(VLOOKUP(D179,Poles!$S$24:$V$40,4,FALSE),"")</f>
        <v/>
      </c>
      <c r="I179" s="72"/>
      <c r="J179" s="72"/>
      <c r="K179" s="80"/>
      <c r="L179" s="80">
        <v>178</v>
      </c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 spans="1:26" ht="15.75" customHeight="1">
      <c r="A180" s="80" t="str">
        <f t="array" ref="A180">IFERROR(IF(D180="","",INDEX(Poles!$A:$I,MATCH('Youth Poles'!$E180,Poles!$I:$I,0),1)),"")</f>
        <v/>
      </c>
      <c r="B180" s="196" t="str">
        <f t="array" ref="B180">IFERROR(IF(D180="","",INDEX(Poles!$A:$I,MATCH('Youth Poles'!$E180,Poles!$I:$I,0),2)),"")</f>
        <v/>
      </c>
      <c r="C180" s="196" t="str">
        <f t="array" ref="C180">IFERROR(IF(D180="","",INDEX(Poles!$A:$I,MATCH('Youth Poles'!E180,Poles!$I:$I,0),3)),"")</f>
        <v/>
      </c>
      <c r="D180" s="82" t="str">
        <f>IFERROR(IF(AND(SMALL(Poles!I:I,L180)&gt;1000,SMALL(Poles!I:I,L180)&lt;3000),"nt",IF(SMALL(Poles!I:I,L180)&gt;3000,"",SMALL(Poles!I:I,L180))),"")</f>
        <v/>
      </c>
      <c r="E180" s="292" t="str">
        <f>IF(D180="nt",IFERROR(SMALL(Poles!I:I,L180),""),IF(D180&gt;3000,"",IFERROR(SMALL(Poles!I:I,L180),"")))</f>
        <v/>
      </c>
      <c r="F180" s="202"/>
      <c r="G180" s="200" t="str">
        <f t="shared" si="1"/>
        <v/>
      </c>
      <c r="H180" s="354" t="str">
        <f>IFERROR(VLOOKUP(D180,Poles!$S$24:$V$40,4,FALSE),"")</f>
        <v/>
      </c>
      <c r="I180" s="72"/>
      <c r="J180" s="72"/>
      <c r="K180" s="80"/>
      <c r="L180" s="80">
        <v>179</v>
      </c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 spans="1:26" ht="15.75" customHeight="1">
      <c r="A181" s="80" t="str">
        <f t="array" ref="A181">IFERROR(IF(D181="","",INDEX(Poles!$A:$I,MATCH('Youth Poles'!$E181,Poles!$I:$I,0),1)),"")</f>
        <v/>
      </c>
      <c r="B181" s="196" t="str">
        <f t="array" ref="B181">IFERROR(IF(D181="","",INDEX(Poles!$A:$I,MATCH('Youth Poles'!$E181,Poles!$I:$I,0),2)),"")</f>
        <v/>
      </c>
      <c r="C181" s="196" t="str">
        <f t="array" ref="C181">IFERROR(IF(D181="","",INDEX(Poles!$A:$I,MATCH('Youth Poles'!E181,Poles!$I:$I,0),3)),"")</f>
        <v/>
      </c>
      <c r="D181" s="82" t="str">
        <f>IFERROR(IF(AND(SMALL(Poles!I:I,L181)&gt;1000,SMALL(Poles!I:I,L181)&lt;3000),"nt",IF(SMALL(Poles!I:I,L181)&gt;3000,"",SMALL(Poles!I:I,L181))),"")</f>
        <v/>
      </c>
      <c r="E181" s="292" t="str">
        <f>IF(D181="nt",IFERROR(SMALL(Poles!I:I,L181),""),IF(D181&gt;3000,"",IFERROR(SMALL(Poles!I:I,L181),"")))</f>
        <v/>
      </c>
      <c r="F181" s="202"/>
      <c r="G181" s="200" t="str">
        <f t="shared" si="1"/>
        <v/>
      </c>
      <c r="H181" s="354" t="str">
        <f>IFERROR(VLOOKUP(D181,Poles!$S$24:$V$40,4,FALSE),"")</f>
        <v/>
      </c>
      <c r="I181" s="72"/>
      <c r="J181" s="72"/>
      <c r="K181" s="80"/>
      <c r="L181" s="80">
        <v>180</v>
      </c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 spans="1:26" ht="15.75" customHeight="1">
      <c r="A182" s="80" t="str">
        <f t="array" ref="A182">IFERROR(IF(D182="","",INDEX(Poles!$A:$I,MATCH('Youth Poles'!$E182,Poles!$I:$I,0),1)),"")</f>
        <v/>
      </c>
      <c r="B182" s="196" t="str">
        <f t="array" ref="B182">IFERROR(IF(D182="","",INDEX(Poles!$A:$I,MATCH('Youth Poles'!$E182,Poles!$I:$I,0),2)),"")</f>
        <v/>
      </c>
      <c r="C182" s="196" t="str">
        <f t="array" ref="C182">IFERROR(IF(D182="","",INDEX(Poles!$A:$I,MATCH('Youth Poles'!E182,Poles!$I:$I,0),3)),"")</f>
        <v/>
      </c>
      <c r="D182" s="82" t="str">
        <f>IFERROR(IF(AND(SMALL(Poles!I:I,L182)&gt;1000,SMALL(Poles!I:I,L182)&lt;3000),"nt",IF(SMALL(Poles!I:I,L182)&gt;3000,"",SMALL(Poles!I:I,L182))),"")</f>
        <v/>
      </c>
      <c r="E182" s="292" t="str">
        <f>IF(D182="nt",IFERROR(SMALL(Poles!I:I,L182),""),IF(D182&gt;3000,"",IFERROR(SMALL(Poles!I:I,L182),"")))</f>
        <v/>
      </c>
      <c r="F182" s="202"/>
      <c r="G182" s="200" t="str">
        <f t="shared" si="1"/>
        <v/>
      </c>
      <c r="H182" s="354" t="str">
        <f>IFERROR(VLOOKUP(D182,Poles!$S$24:$V$40,4,FALSE),"")</f>
        <v/>
      </c>
      <c r="I182" s="72"/>
      <c r="J182" s="72"/>
      <c r="K182" s="80"/>
      <c r="L182" s="80">
        <v>181</v>
      </c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 spans="1:26" ht="15.75" customHeight="1">
      <c r="A183" s="80" t="str">
        <f t="array" ref="A183">IFERROR(IF(D183="","",INDEX(Poles!$A:$I,MATCH('Youth Poles'!$E183,Poles!$I:$I,0),1)),"")</f>
        <v/>
      </c>
      <c r="B183" s="196" t="str">
        <f t="array" ref="B183">IFERROR(IF(D183="","",INDEX(Poles!$A:$I,MATCH('Youth Poles'!$E183,Poles!$I:$I,0),2)),"")</f>
        <v/>
      </c>
      <c r="C183" s="196" t="str">
        <f t="array" ref="C183">IFERROR(IF(D183="","",INDEX(Poles!$A:$I,MATCH('Youth Poles'!E183,Poles!$I:$I,0),3)),"")</f>
        <v/>
      </c>
      <c r="D183" s="82" t="str">
        <f>IFERROR(IF(AND(SMALL(Poles!I:I,L183)&gt;1000,SMALL(Poles!I:I,L183)&lt;3000),"nt",IF(SMALL(Poles!I:I,L183)&gt;3000,"",SMALL(Poles!I:I,L183))),"")</f>
        <v/>
      </c>
      <c r="E183" s="292" t="str">
        <f>IF(D183="nt",IFERROR(SMALL(Poles!I:I,L183),""),IF(D183&gt;3000,"",IFERROR(SMALL(Poles!I:I,L183),"")))</f>
        <v/>
      </c>
      <c r="F183" s="202"/>
      <c r="G183" s="200" t="str">
        <f t="shared" si="1"/>
        <v/>
      </c>
      <c r="H183" s="354" t="str">
        <f>IFERROR(VLOOKUP(D183,Poles!$S$24:$V$40,4,FALSE),"")</f>
        <v/>
      </c>
      <c r="I183" s="72"/>
      <c r="J183" s="72"/>
      <c r="K183" s="80"/>
      <c r="L183" s="80">
        <v>182</v>
      </c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 spans="1:26" ht="15.75" customHeight="1">
      <c r="A184" s="80" t="str">
        <f t="array" ref="A184">IFERROR(IF(D184="","",INDEX(Poles!$A:$I,MATCH('Youth Poles'!$E184,Poles!$I:$I,0),1)),"")</f>
        <v/>
      </c>
      <c r="B184" s="196" t="str">
        <f t="array" ref="B184">IFERROR(IF(D184="","",INDEX(Poles!$A:$I,MATCH('Youth Poles'!$E184,Poles!$I:$I,0),2)),"")</f>
        <v/>
      </c>
      <c r="C184" s="196" t="str">
        <f t="array" ref="C184">IFERROR(IF(D184="","",INDEX(Poles!$A:$I,MATCH('Youth Poles'!E184,Poles!$I:$I,0),3)),"")</f>
        <v/>
      </c>
      <c r="D184" s="82" t="str">
        <f>IFERROR(IF(AND(SMALL(Poles!I:I,L184)&gt;1000,SMALL(Poles!I:I,L184)&lt;3000),"nt",IF(SMALL(Poles!I:I,L184)&gt;3000,"",SMALL(Poles!I:I,L184))),"")</f>
        <v/>
      </c>
      <c r="E184" s="292" t="str">
        <f>IF(D184="nt",IFERROR(SMALL(Poles!I:I,L184),""),IF(D184&gt;3000,"",IFERROR(SMALL(Poles!I:I,L184),"")))</f>
        <v/>
      </c>
      <c r="F184" s="202"/>
      <c r="G184" s="200" t="str">
        <f t="shared" si="1"/>
        <v/>
      </c>
      <c r="H184" s="354" t="str">
        <f>IFERROR(VLOOKUP(D184,Poles!$S$24:$V$40,4,FALSE),"")</f>
        <v/>
      </c>
      <c r="I184" s="72"/>
      <c r="J184" s="72"/>
      <c r="K184" s="80"/>
      <c r="L184" s="80">
        <v>183</v>
      </c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 spans="1:26" ht="15.75" customHeight="1">
      <c r="A185" s="80" t="str">
        <f t="array" ref="A185">IFERROR(IF(D185="","",INDEX(Poles!$A:$I,MATCH('Youth Poles'!$E185,Poles!$I:$I,0),1)),"")</f>
        <v/>
      </c>
      <c r="B185" s="196" t="str">
        <f t="array" ref="B185">IFERROR(IF(D185="","",INDEX(Poles!$A:$I,MATCH('Youth Poles'!$E185,Poles!$I:$I,0),2)),"")</f>
        <v/>
      </c>
      <c r="C185" s="196" t="str">
        <f t="array" ref="C185">IFERROR(IF(D185="","",INDEX(Poles!$A:$I,MATCH('Youth Poles'!E185,Poles!$I:$I,0),3)),"")</f>
        <v/>
      </c>
      <c r="D185" s="82" t="str">
        <f>IFERROR(IF(AND(SMALL(Poles!I:I,L185)&gt;1000,SMALL(Poles!I:I,L185)&lt;3000),"nt",IF(SMALL(Poles!I:I,L185)&gt;3000,"",SMALL(Poles!I:I,L185))),"")</f>
        <v/>
      </c>
      <c r="E185" s="292" t="str">
        <f>IF(D185="nt",IFERROR(SMALL(Poles!I:I,L185),""),IF(D185&gt;3000,"",IFERROR(SMALL(Poles!I:I,L185),"")))</f>
        <v/>
      </c>
      <c r="F185" s="202"/>
      <c r="G185" s="200" t="str">
        <f t="shared" si="1"/>
        <v/>
      </c>
      <c r="H185" s="354" t="str">
        <f>IFERROR(VLOOKUP(D185,Poles!$S$24:$V$40,4,FALSE),"")</f>
        <v/>
      </c>
      <c r="I185" s="72"/>
      <c r="J185" s="72"/>
      <c r="K185" s="80"/>
      <c r="L185" s="80">
        <v>184</v>
      </c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</row>
    <row r="186" spans="1:26" ht="15.75" customHeight="1">
      <c r="A186" s="80" t="str">
        <f t="array" ref="A186">IFERROR(IF(D186="","",INDEX(Poles!$A:$I,MATCH('Youth Poles'!$E186,Poles!$I:$I,0),1)),"")</f>
        <v/>
      </c>
      <c r="B186" s="196" t="str">
        <f t="array" ref="B186">IFERROR(IF(D186="","",INDEX(Poles!$A:$I,MATCH('Youth Poles'!$E186,Poles!$I:$I,0),2)),"")</f>
        <v/>
      </c>
      <c r="C186" s="196" t="str">
        <f t="array" ref="C186">IFERROR(IF(D186="","",INDEX(Poles!$A:$I,MATCH('Youth Poles'!E186,Poles!$I:$I,0),3)),"")</f>
        <v/>
      </c>
      <c r="D186" s="82" t="str">
        <f>IFERROR(IF(AND(SMALL(Poles!I:I,L186)&gt;1000,SMALL(Poles!I:I,L186)&lt;3000),"nt",IF(SMALL(Poles!I:I,L186)&gt;3000,"",SMALL(Poles!I:I,L186))),"")</f>
        <v/>
      </c>
      <c r="E186" s="292" t="str">
        <f>IF(D186="nt",IFERROR(SMALL(Poles!I:I,L186),""),IF(D186&gt;3000,"",IFERROR(SMALL(Poles!I:I,L186),"")))</f>
        <v/>
      </c>
      <c r="F186" s="202"/>
      <c r="G186" s="200" t="str">
        <f t="shared" si="1"/>
        <v/>
      </c>
      <c r="H186" s="354" t="str">
        <f>IFERROR(VLOOKUP(D186,Poles!$S$24:$V$40,4,FALSE),"")</f>
        <v/>
      </c>
      <c r="I186" s="72"/>
      <c r="J186" s="72"/>
      <c r="K186" s="80"/>
      <c r="L186" s="80">
        <v>185</v>
      </c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</row>
    <row r="187" spans="1:26" ht="15.75" customHeight="1">
      <c r="A187" s="80" t="str">
        <f t="array" ref="A187">IFERROR(IF(D187="","",INDEX(Poles!$A:$I,MATCH('Youth Poles'!$E187,Poles!$I:$I,0),1)),"")</f>
        <v/>
      </c>
      <c r="B187" s="196" t="str">
        <f t="array" ref="B187">IFERROR(IF(D187="","",INDEX(Poles!$A:$I,MATCH('Youth Poles'!$E187,Poles!$I:$I,0),2)),"")</f>
        <v/>
      </c>
      <c r="C187" s="196" t="str">
        <f t="array" ref="C187">IFERROR(IF(D187="","",INDEX(Poles!$A:$I,MATCH('Youth Poles'!E187,Poles!$I:$I,0),3)),"")</f>
        <v/>
      </c>
      <c r="D187" s="82" t="str">
        <f>IFERROR(IF(AND(SMALL(Poles!I:I,L187)&gt;1000,SMALL(Poles!I:I,L187)&lt;3000),"nt",IF(SMALL(Poles!I:I,L187)&gt;3000,"",SMALL(Poles!I:I,L187))),"")</f>
        <v/>
      </c>
      <c r="E187" s="292" t="str">
        <f>IF(D187="nt",IFERROR(SMALL(Poles!I:I,L187),""),IF(D187&gt;3000,"",IFERROR(SMALL(Poles!I:I,L187),"")))</f>
        <v/>
      </c>
      <c r="F187" s="202"/>
      <c r="G187" s="200" t="str">
        <f t="shared" si="1"/>
        <v/>
      </c>
      <c r="H187" s="354" t="str">
        <f>IFERROR(VLOOKUP(D187,Poles!$S$24:$V$40,4,FALSE),"")</f>
        <v/>
      </c>
      <c r="I187" s="72"/>
      <c r="J187" s="72"/>
      <c r="K187" s="80"/>
      <c r="L187" s="80">
        <v>186</v>
      </c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</row>
    <row r="188" spans="1:26" ht="15.75" customHeight="1">
      <c r="A188" s="80" t="str">
        <f t="array" ref="A188">IFERROR(IF(D188="","",INDEX(Poles!$A:$I,MATCH('Youth Poles'!$E188,Poles!$I:$I,0),1)),"")</f>
        <v/>
      </c>
      <c r="B188" s="196" t="str">
        <f t="array" ref="B188">IFERROR(IF(D188="","",INDEX(Poles!$A:$I,MATCH('Youth Poles'!$E188,Poles!$I:$I,0),2)),"")</f>
        <v/>
      </c>
      <c r="C188" s="196" t="str">
        <f t="array" ref="C188">IFERROR(IF(D188="","",INDEX(Poles!$A:$I,MATCH('Youth Poles'!E188,Poles!$I:$I,0),3)),"")</f>
        <v/>
      </c>
      <c r="D188" s="82" t="str">
        <f>IFERROR(IF(AND(SMALL(Poles!I:I,L188)&gt;1000,SMALL(Poles!I:I,L188)&lt;3000),"nt",IF(SMALL(Poles!I:I,L188)&gt;3000,"",SMALL(Poles!I:I,L188))),"")</f>
        <v/>
      </c>
      <c r="E188" s="292" t="str">
        <f>IF(D188="nt",IFERROR(SMALL(Poles!I:I,L188),""),IF(D188&gt;3000,"",IFERROR(SMALL(Poles!I:I,L188),"")))</f>
        <v/>
      </c>
      <c r="F188" s="202"/>
      <c r="G188" s="200" t="str">
        <f t="shared" si="1"/>
        <v/>
      </c>
      <c r="H188" s="354" t="str">
        <f>IFERROR(VLOOKUP(D188,Poles!$S$24:$V$40,4,FALSE),"")</f>
        <v/>
      </c>
      <c r="I188" s="72"/>
      <c r="J188" s="72"/>
      <c r="K188" s="80"/>
      <c r="L188" s="80">
        <v>187</v>
      </c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</row>
    <row r="189" spans="1:26" ht="15.75" customHeight="1">
      <c r="A189" s="80" t="str">
        <f t="array" ref="A189">IFERROR(IF(D189="","",INDEX(Poles!$A:$I,MATCH('Youth Poles'!$E189,Poles!$I:$I,0),1)),"")</f>
        <v/>
      </c>
      <c r="B189" s="196" t="str">
        <f t="array" ref="B189">IFERROR(IF(D189="","",INDEX(Poles!$A:$I,MATCH('Youth Poles'!$E189,Poles!$I:$I,0),2)),"")</f>
        <v/>
      </c>
      <c r="C189" s="196" t="str">
        <f t="array" ref="C189">IFERROR(IF(D189="","",INDEX(Poles!$A:$I,MATCH('Youth Poles'!E189,Poles!$I:$I,0),3)),"")</f>
        <v/>
      </c>
      <c r="D189" s="82" t="str">
        <f>IFERROR(IF(AND(SMALL(Poles!I:I,L189)&gt;1000,SMALL(Poles!I:I,L189)&lt;3000),"nt",IF(SMALL(Poles!I:I,L189)&gt;3000,"",SMALL(Poles!I:I,L189))),"")</f>
        <v/>
      </c>
      <c r="E189" s="292" t="str">
        <f>IF(D189="nt",IFERROR(SMALL(Poles!I:I,L189),""),IF(D189&gt;3000,"",IFERROR(SMALL(Poles!I:I,L189),"")))</f>
        <v/>
      </c>
      <c r="F189" s="202"/>
      <c r="G189" s="200" t="str">
        <f t="shared" si="1"/>
        <v/>
      </c>
      <c r="H189" s="354" t="str">
        <f>IFERROR(VLOOKUP(D189,Poles!$S$24:$V$40,4,FALSE),"")</f>
        <v/>
      </c>
      <c r="I189" s="72"/>
      <c r="J189" s="72"/>
      <c r="K189" s="80"/>
      <c r="L189" s="80">
        <v>188</v>
      </c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</row>
    <row r="190" spans="1:26" ht="15.75" customHeight="1">
      <c r="A190" s="80" t="str">
        <f t="array" ref="A190">IFERROR(IF(D190="","",INDEX(Poles!$A:$I,MATCH('Youth Poles'!$E190,Poles!$I:$I,0),1)),"")</f>
        <v/>
      </c>
      <c r="B190" s="196" t="str">
        <f t="array" ref="B190">IFERROR(IF(D190="","",INDEX(Poles!$A:$I,MATCH('Youth Poles'!$E190,Poles!$I:$I,0),2)),"")</f>
        <v/>
      </c>
      <c r="C190" s="196" t="str">
        <f t="array" ref="C190">IFERROR(IF(D190="","",INDEX(Poles!$A:$I,MATCH('Youth Poles'!E190,Poles!$I:$I,0),3)),"")</f>
        <v/>
      </c>
      <c r="D190" s="82" t="str">
        <f>IFERROR(IF(AND(SMALL(Poles!I:I,L190)&gt;1000,SMALL(Poles!I:I,L190)&lt;3000),"nt",IF(SMALL(Poles!I:I,L190)&gt;3000,"",SMALL(Poles!I:I,L190))),"")</f>
        <v/>
      </c>
      <c r="E190" s="292" t="str">
        <f>IF(D190="nt",IFERROR(SMALL(Poles!I:I,L190),""),IF(D190&gt;3000,"",IFERROR(SMALL(Poles!I:I,L190),"")))</f>
        <v/>
      </c>
      <c r="F190" s="202"/>
      <c r="G190" s="200" t="str">
        <f t="shared" si="1"/>
        <v/>
      </c>
      <c r="H190" s="354" t="str">
        <f>IFERROR(VLOOKUP(D190,Poles!$S$24:$V$40,4,FALSE),"")</f>
        <v/>
      </c>
      <c r="I190" s="72"/>
      <c r="J190" s="72"/>
      <c r="K190" s="80"/>
      <c r="L190" s="80">
        <v>189</v>
      </c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</row>
    <row r="191" spans="1:26" ht="15.75" customHeight="1">
      <c r="A191" s="80" t="str">
        <f t="array" ref="A191">IFERROR(IF(D191="","",INDEX(Poles!$A:$I,MATCH('Youth Poles'!$E191,Poles!$I:$I,0),1)),"")</f>
        <v/>
      </c>
      <c r="B191" s="196" t="str">
        <f t="array" ref="B191">IFERROR(IF(D191="","",INDEX(Poles!$A:$I,MATCH('Youth Poles'!$E191,Poles!$I:$I,0),2)),"")</f>
        <v/>
      </c>
      <c r="C191" s="196" t="str">
        <f t="array" ref="C191">IFERROR(IF(D191="","",INDEX(Poles!$A:$I,MATCH('Youth Poles'!E191,Poles!$I:$I,0),3)),"")</f>
        <v/>
      </c>
      <c r="D191" s="82" t="str">
        <f>IFERROR(IF(AND(SMALL(Poles!I:I,L191)&gt;1000,SMALL(Poles!I:I,L191)&lt;3000),"nt",IF(SMALL(Poles!I:I,L191)&gt;3000,"",SMALL(Poles!I:I,L191))),"")</f>
        <v/>
      </c>
      <c r="E191" s="292" t="str">
        <f>IF(D191="nt",IFERROR(SMALL(Poles!I:I,L191),""),IF(D191&gt;3000,"",IFERROR(SMALL(Poles!I:I,L191),"")))</f>
        <v/>
      </c>
      <c r="F191" s="202"/>
      <c r="G191" s="200" t="str">
        <f t="shared" si="1"/>
        <v/>
      </c>
      <c r="H191" s="354" t="str">
        <f>IFERROR(VLOOKUP(D191,Poles!$S$24:$V$40,4,FALSE),"")</f>
        <v/>
      </c>
      <c r="I191" s="72"/>
      <c r="J191" s="72"/>
      <c r="K191" s="80"/>
      <c r="L191" s="80">
        <v>190</v>
      </c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</row>
    <row r="192" spans="1:26" ht="15.75" customHeight="1">
      <c r="A192" s="80" t="str">
        <f t="array" ref="A192">IFERROR(IF(D192="","",INDEX(Poles!$A:$I,MATCH('Youth Poles'!$E192,Poles!$I:$I,0),1)),"")</f>
        <v/>
      </c>
      <c r="B192" s="196" t="str">
        <f t="array" ref="B192">IFERROR(IF(D192="","",INDEX(Poles!$A:$I,MATCH('Youth Poles'!$E192,Poles!$I:$I,0),2)),"")</f>
        <v/>
      </c>
      <c r="C192" s="196" t="str">
        <f t="array" ref="C192">IFERROR(IF(D192="","",INDEX(Poles!$A:$I,MATCH('Youth Poles'!E192,Poles!$I:$I,0),3)),"")</f>
        <v/>
      </c>
      <c r="D192" s="82" t="str">
        <f>IFERROR(IF(AND(SMALL(Poles!I:I,L192)&gt;1000,SMALL(Poles!I:I,L192)&lt;3000),"nt",IF(SMALL(Poles!I:I,L192)&gt;3000,"",SMALL(Poles!I:I,L192))),"")</f>
        <v/>
      </c>
      <c r="E192" s="292" t="str">
        <f>IF(D192="nt",IFERROR(SMALL(Poles!I:I,L192),""),IF(D192&gt;3000,"",IFERROR(SMALL(Poles!I:I,L192),"")))</f>
        <v/>
      </c>
      <c r="F192" s="202"/>
      <c r="G192" s="200" t="str">
        <f t="shared" si="1"/>
        <v/>
      </c>
      <c r="H192" s="354" t="str">
        <f>IFERROR(VLOOKUP(D192,Poles!$S$24:$V$40,4,FALSE),"")</f>
        <v/>
      </c>
      <c r="I192" s="72"/>
      <c r="J192" s="72"/>
      <c r="K192" s="80"/>
      <c r="L192" s="80">
        <v>191</v>
      </c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</row>
    <row r="193" spans="1:26" ht="15.75" customHeight="1">
      <c r="A193" s="80" t="str">
        <f t="array" ref="A193">IFERROR(IF(D193="","",INDEX(Poles!$A:$I,MATCH('Youth Poles'!$E193,Poles!$I:$I,0),1)),"")</f>
        <v/>
      </c>
      <c r="B193" s="196" t="str">
        <f t="array" ref="B193">IFERROR(IF(D193="","",INDEX(Poles!$A:$I,MATCH('Youth Poles'!$E193,Poles!$I:$I,0),2)),"")</f>
        <v/>
      </c>
      <c r="C193" s="196" t="str">
        <f t="array" ref="C193">IFERROR(IF(D193="","",INDEX(Poles!$A:$I,MATCH('Youth Poles'!E193,Poles!$I:$I,0),3)),"")</f>
        <v/>
      </c>
      <c r="D193" s="82" t="str">
        <f>IFERROR(IF(AND(SMALL(Poles!I:I,L193)&gt;1000,SMALL(Poles!I:I,L193)&lt;3000),"nt",IF(SMALL(Poles!I:I,L193)&gt;3000,"",SMALL(Poles!I:I,L193))),"")</f>
        <v/>
      </c>
      <c r="E193" s="292" t="str">
        <f>IF(D193="nt",IFERROR(SMALL(Poles!I:I,L193),""),IF(D193&gt;3000,"",IFERROR(SMALL(Poles!I:I,L193),"")))</f>
        <v/>
      </c>
      <c r="F193" s="202"/>
      <c r="G193" s="200" t="str">
        <f t="shared" si="1"/>
        <v/>
      </c>
      <c r="H193" s="354" t="str">
        <f>IFERROR(VLOOKUP(D193,Poles!$S$24:$V$40,4,FALSE),"")</f>
        <v/>
      </c>
      <c r="I193" s="72"/>
      <c r="J193" s="72"/>
      <c r="K193" s="80"/>
      <c r="L193" s="80">
        <v>192</v>
      </c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</row>
    <row r="194" spans="1:26" ht="15.75" customHeight="1">
      <c r="A194" s="80" t="str">
        <f t="array" ref="A194">IFERROR(IF(D194="","",INDEX(Poles!$A:$I,MATCH('Youth Poles'!$E194,Poles!$I:$I,0),1)),"")</f>
        <v/>
      </c>
      <c r="B194" s="196" t="str">
        <f t="array" ref="B194">IFERROR(IF(D194="","",INDEX(Poles!$A:$I,MATCH('Youth Poles'!$E194,Poles!$I:$I,0),2)),"")</f>
        <v/>
      </c>
      <c r="C194" s="196" t="str">
        <f t="array" ref="C194">IFERROR(IF(D194="","",INDEX(Poles!$A:$I,MATCH('Youth Poles'!E194,Poles!$I:$I,0),3)),"")</f>
        <v/>
      </c>
      <c r="D194" s="82" t="str">
        <f>IFERROR(IF(AND(SMALL(Poles!I:I,L194)&gt;1000,SMALL(Poles!I:I,L194)&lt;3000),"nt",IF(SMALL(Poles!I:I,L194)&gt;3000,"",SMALL(Poles!I:I,L194))),"")</f>
        <v/>
      </c>
      <c r="E194" s="292" t="str">
        <f>IF(D194="nt",IFERROR(SMALL(Poles!I:I,L194),""),IF(D194&gt;3000,"",IFERROR(SMALL(Poles!I:I,L194),"")))</f>
        <v/>
      </c>
      <c r="F194" s="202"/>
      <c r="G194" s="200" t="str">
        <f t="shared" si="1"/>
        <v/>
      </c>
      <c r="H194" s="354" t="str">
        <f>IFERROR(VLOOKUP(D194,Poles!$S$24:$V$40,4,FALSE),"")</f>
        <v/>
      </c>
      <c r="I194" s="72"/>
      <c r="J194" s="72"/>
      <c r="K194" s="80"/>
      <c r="L194" s="80">
        <v>193</v>
      </c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</row>
    <row r="195" spans="1:26" ht="15.75" customHeight="1">
      <c r="A195" s="80" t="str">
        <f t="array" ref="A195">IFERROR(IF(D195="","",INDEX(Poles!$A:$I,MATCH('Youth Poles'!$E195,Poles!$I:$I,0),1)),"")</f>
        <v/>
      </c>
      <c r="B195" s="196" t="str">
        <f t="array" ref="B195">IFERROR(IF(D195="","",INDEX(Poles!$A:$I,MATCH('Youth Poles'!$E195,Poles!$I:$I,0),2)),"")</f>
        <v/>
      </c>
      <c r="C195" s="196" t="str">
        <f t="array" ref="C195">IFERROR(IF(D195="","",INDEX(Poles!$A:$I,MATCH('Youth Poles'!E195,Poles!$I:$I,0),3)),"")</f>
        <v/>
      </c>
      <c r="D195" s="82" t="str">
        <f>IFERROR(IF(AND(SMALL(Poles!I:I,L195)&gt;1000,SMALL(Poles!I:I,L195)&lt;3000),"nt",IF(SMALL(Poles!I:I,L195)&gt;3000,"",SMALL(Poles!I:I,L195))),"")</f>
        <v/>
      </c>
      <c r="E195" s="292" t="str">
        <f>IF(D195="nt",IFERROR(SMALL(Poles!I:I,L195),""),IF(D195&gt;3000,"",IFERROR(SMALL(Poles!I:I,L195),"")))</f>
        <v/>
      </c>
      <c r="F195" s="202"/>
      <c r="G195" s="200" t="str">
        <f t="shared" si="1"/>
        <v/>
      </c>
      <c r="H195" s="354" t="str">
        <f>IFERROR(VLOOKUP(D195,Poles!$S$24:$V$40,4,FALSE),"")</f>
        <v/>
      </c>
      <c r="I195" s="72"/>
      <c r="J195" s="72"/>
      <c r="K195" s="80"/>
      <c r="L195" s="80">
        <v>194</v>
      </c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</row>
    <row r="196" spans="1:26" ht="15.75" customHeight="1">
      <c r="A196" s="80" t="str">
        <f t="array" ref="A196">IFERROR(IF(D196="","",INDEX(Poles!$A:$I,MATCH('Youth Poles'!$E196,Poles!$I:$I,0),1)),"")</f>
        <v/>
      </c>
      <c r="B196" s="196" t="str">
        <f t="array" ref="B196">IFERROR(IF(D196="","",INDEX(Poles!$A:$I,MATCH('Youth Poles'!$E196,Poles!$I:$I,0),2)),"")</f>
        <v/>
      </c>
      <c r="C196" s="196" t="str">
        <f t="array" ref="C196">IFERROR(IF(D196="","",INDEX(Poles!$A:$I,MATCH('Youth Poles'!E196,Poles!$I:$I,0),3)),"")</f>
        <v/>
      </c>
      <c r="D196" s="82" t="str">
        <f>IFERROR(IF(AND(SMALL(Poles!I:I,L196)&gt;1000,SMALL(Poles!I:I,L196)&lt;3000),"nt",IF(SMALL(Poles!I:I,L196)&gt;3000,"",SMALL(Poles!I:I,L196))),"")</f>
        <v/>
      </c>
      <c r="E196" s="292" t="str">
        <f>IF(D196="nt",IFERROR(SMALL(Poles!I:I,L196),""),IF(D196&gt;3000,"",IFERROR(SMALL(Poles!I:I,L196),"")))</f>
        <v/>
      </c>
      <c r="F196" s="202"/>
      <c r="G196" s="200" t="str">
        <f t="shared" si="1"/>
        <v/>
      </c>
      <c r="H196" s="354" t="str">
        <f>IFERROR(VLOOKUP(D196,Poles!$S$24:$V$40,4,FALSE),"")</f>
        <v/>
      </c>
      <c r="I196" s="72"/>
      <c r="J196" s="72"/>
      <c r="K196" s="80"/>
      <c r="L196" s="80">
        <v>195</v>
      </c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</row>
    <row r="197" spans="1:26" ht="15.75" customHeight="1">
      <c r="A197" s="80" t="str">
        <f t="array" ref="A197">IFERROR(IF(D197="","",INDEX(Poles!$A:$I,MATCH('Youth Poles'!$E197,Poles!$I:$I,0),1)),"")</f>
        <v/>
      </c>
      <c r="B197" s="196" t="str">
        <f t="array" ref="B197">IFERROR(IF(D197="","",INDEX(Poles!$A:$I,MATCH('Youth Poles'!$E197,Poles!$I:$I,0),2)),"")</f>
        <v/>
      </c>
      <c r="C197" s="196" t="str">
        <f t="array" ref="C197">IFERROR(IF(D197="","",INDEX(Poles!$A:$I,MATCH('Youth Poles'!E197,Poles!$I:$I,0),3)),"")</f>
        <v/>
      </c>
      <c r="D197" s="82" t="str">
        <f>IFERROR(IF(AND(SMALL(Poles!I:I,L197)&gt;1000,SMALL(Poles!I:I,L197)&lt;3000),"nt",IF(SMALL(Poles!I:I,L197)&gt;3000,"",SMALL(Poles!I:I,L197))),"")</f>
        <v/>
      </c>
      <c r="E197" s="292" t="str">
        <f>IF(D197="nt",IFERROR(SMALL(Poles!I:I,L197),""),IF(D197&gt;3000,"",IFERROR(SMALL(Poles!I:I,L197),"")))</f>
        <v/>
      </c>
      <c r="F197" s="202"/>
      <c r="G197" s="200" t="str">
        <f t="shared" si="1"/>
        <v/>
      </c>
      <c r="H197" s="354" t="str">
        <f>IFERROR(VLOOKUP(D197,Poles!$S$24:$V$40,4,FALSE),"")</f>
        <v/>
      </c>
      <c r="I197" s="72"/>
      <c r="J197" s="72"/>
      <c r="K197" s="80"/>
      <c r="L197" s="80">
        <v>196</v>
      </c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</row>
    <row r="198" spans="1:26" ht="15.75" customHeight="1">
      <c r="A198" s="80" t="str">
        <f t="array" ref="A198">IFERROR(IF(D198="","",INDEX(Poles!$A:$I,MATCH('Youth Poles'!$E198,Poles!$I:$I,0),1)),"")</f>
        <v/>
      </c>
      <c r="B198" s="196" t="str">
        <f t="array" ref="B198">IFERROR(IF(D198="","",INDEX(Poles!$A:$I,MATCH('Youth Poles'!$E198,Poles!$I:$I,0),2)),"")</f>
        <v/>
      </c>
      <c r="C198" s="196" t="str">
        <f t="array" ref="C198">IFERROR(IF(D198="","",INDEX(Poles!$A:$I,MATCH('Youth Poles'!E198,Poles!$I:$I,0),3)),"")</f>
        <v/>
      </c>
      <c r="D198" s="82" t="str">
        <f>IFERROR(IF(AND(SMALL(Poles!I:I,L198)&gt;1000,SMALL(Poles!I:I,L198)&lt;3000),"nt",IF(SMALL(Poles!I:I,L198)&gt;3000,"",SMALL(Poles!I:I,L198))),"")</f>
        <v/>
      </c>
      <c r="E198" s="292" t="str">
        <f>IF(D198="nt",IFERROR(SMALL(Poles!I:I,L198),""),IF(D198&gt;3000,"",IFERROR(SMALL(Poles!I:I,L198),"")))</f>
        <v/>
      </c>
      <c r="F198" s="202"/>
      <c r="G198" s="200" t="str">
        <f t="shared" si="1"/>
        <v/>
      </c>
      <c r="H198" s="354" t="str">
        <f>IFERROR(VLOOKUP(D198,Poles!$S$24:$V$40,4,FALSE),"")</f>
        <v/>
      </c>
      <c r="I198" s="72"/>
      <c r="J198" s="72"/>
      <c r="K198" s="80"/>
      <c r="L198" s="80">
        <v>197</v>
      </c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</row>
    <row r="199" spans="1:26" ht="15.75" customHeight="1">
      <c r="A199" s="80" t="str">
        <f t="array" ref="A199">IFERROR(IF(D199="","",INDEX(Poles!$A:$I,MATCH('Youth Poles'!$E199,Poles!$I:$I,0),1)),"")</f>
        <v/>
      </c>
      <c r="B199" s="196" t="str">
        <f t="array" ref="B199">IFERROR(IF(D199="","",INDEX(Poles!$A:$I,MATCH('Youth Poles'!$E199,Poles!$I:$I,0),2)),"")</f>
        <v/>
      </c>
      <c r="C199" s="196" t="str">
        <f t="array" ref="C199">IFERROR(IF(D199="","",INDEX(Poles!$A:$I,MATCH('Youth Poles'!E199,Poles!$I:$I,0),3)),"")</f>
        <v/>
      </c>
      <c r="D199" s="82" t="str">
        <f>IFERROR(IF(AND(SMALL(Poles!I:I,L199)&gt;1000,SMALL(Poles!I:I,L199)&lt;3000),"nt",IF(SMALL(Poles!I:I,L199)&gt;3000,"",SMALL(Poles!I:I,L199))),"")</f>
        <v/>
      </c>
      <c r="E199" s="292" t="str">
        <f>IF(D199="nt",IFERROR(SMALL(Poles!I:I,L199),""),IF(D199&gt;3000,"",IFERROR(SMALL(Poles!I:I,L199),"")))</f>
        <v/>
      </c>
      <c r="F199" s="202"/>
      <c r="G199" s="200" t="str">
        <f t="shared" si="1"/>
        <v/>
      </c>
      <c r="H199" s="354" t="str">
        <f>IFERROR(VLOOKUP(D199,Poles!$S$24:$V$40,4,FALSE),"")</f>
        <v/>
      </c>
      <c r="I199" s="72"/>
      <c r="J199" s="72"/>
      <c r="K199" s="80"/>
      <c r="L199" s="80">
        <v>198</v>
      </c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</row>
    <row r="200" spans="1:26" ht="15.75" customHeight="1">
      <c r="A200" s="80" t="str">
        <f t="array" ref="A200">IFERROR(IF(D200="","",INDEX(Poles!$A:$I,MATCH('Youth Poles'!$E200,Poles!$I:$I,0),1)),"")</f>
        <v/>
      </c>
      <c r="B200" s="196" t="str">
        <f t="array" ref="B200">IFERROR(IF(D200="","",INDEX(Poles!$A:$I,MATCH('Youth Poles'!$E200,Poles!$I:$I,0),2)),"")</f>
        <v/>
      </c>
      <c r="C200" s="196" t="str">
        <f t="array" ref="C200">IFERROR(IF(D200="","",INDEX(Poles!$A:$I,MATCH('Youth Poles'!E200,Poles!$I:$I,0),3)),"")</f>
        <v/>
      </c>
      <c r="D200" s="82" t="str">
        <f>IFERROR(IF(AND(SMALL(Poles!I:I,L200)&gt;1000,SMALL(Poles!I:I,L200)&lt;3000),"nt",IF(SMALL(Poles!I:I,L200)&gt;3000,"",SMALL(Poles!I:I,L200))),"")</f>
        <v/>
      </c>
      <c r="E200" s="292" t="str">
        <f>IF(D200="nt",IFERROR(SMALL(Poles!I:I,L200),""),IF(D200&gt;3000,"",IFERROR(SMALL(Poles!I:I,L200),"")))</f>
        <v/>
      </c>
      <c r="F200" s="202"/>
      <c r="G200" s="200" t="str">
        <f t="shared" si="1"/>
        <v/>
      </c>
      <c r="H200" s="354" t="str">
        <f>IFERROR(VLOOKUP(D200,Poles!$S$24:$V$40,4,FALSE),"")</f>
        <v/>
      </c>
      <c r="I200" s="72"/>
      <c r="J200" s="72"/>
      <c r="K200" s="80"/>
      <c r="L200" s="80">
        <v>199</v>
      </c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 spans="1:26" ht="15.75" customHeight="1">
      <c r="A201" s="80" t="str">
        <f t="array" ref="A201">IFERROR(IF(D201="","",INDEX(Poles!$A:$I,MATCH('Youth Poles'!$E201,Poles!$I:$I,0),1)),"")</f>
        <v/>
      </c>
      <c r="B201" s="196" t="str">
        <f t="array" ref="B201">IFERROR(IF(D201="","",INDEX(Poles!$A:$I,MATCH('Youth Poles'!$E201,Poles!$I:$I,0),2)),"")</f>
        <v/>
      </c>
      <c r="C201" s="196" t="str">
        <f t="array" ref="C201">IFERROR(IF(D201="","",INDEX(Poles!$A:$I,MATCH('Youth Poles'!E201,Poles!$I:$I,0),3)),"")</f>
        <v/>
      </c>
      <c r="D201" s="82" t="str">
        <f>IFERROR(IF(AND(SMALL(Poles!I:I,L201)&gt;1000,SMALL(Poles!I:I,L201)&lt;3000),"nt",IF(SMALL(Poles!I:I,L201)&gt;3000,"",SMALL(Poles!I:I,L201))),"")</f>
        <v/>
      </c>
      <c r="E201" s="292" t="str">
        <f>IF(D201="nt",IFERROR(SMALL(Poles!I:I,L201),""),IF(D201&gt;3000,"",IFERROR(SMALL(Poles!I:I,L201),"")))</f>
        <v/>
      </c>
      <c r="F201" s="202"/>
      <c r="G201" s="200" t="str">
        <f t="shared" si="1"/>
        <v/>
      </c>
      <c r="H201" s="354" t="str">
        <f>IFERROR(VLOOKUP(D201,Poles!$S$24:$V$40,4,FALSE),"")</f>
        <v/>
      </c>
      <c r="I201" s="72"/>
      <c r="J201" s="72"/>
      <c r="K201" s="80"/>
      <c r="L201" s="80">
        <v>200</v>
      </c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</row>
    <row r="202" spans="1:26" ht="15.75" customHeight="1">
      <c r="A202" s="80" t="str">
        <f t="array" ref="A202">IFERROR(IF(D202="","",INDEX(Poles!$A:$I,MATCH('Youth Poles'!$E202,Poles!$I:$I,0),1)),"")</f>
        <v/>
      </c>
      <c r="B202" s="196" t="str">
        <f t="array" ref="B202">IFERROR(IF(D202="","",INDEX(Poles!$A:$I,MATCH('Youth Poles'!$E202,Poles!$I:$I,0),2)),"")</f>
        <v/>
      </c>
      <c r="C202" s="196" t="str">
        <f t="array" ref="C202">IFERROR(IF(D202="","",INDEX(Poles!$A:$I,MATCH('Youth Poles'!E202,Poles!$I:$I,0),3)),"")</f>
        <v/>
      </c>
      <c r="D202" s="82" t="str">
        <f>IFERROR(IF(AND(SMALL(Poles!I:I,L202)&gt;1000,SMALL(Poles!I:I,L202)&lt;3000),"nt",IF(SMALL(Poles!I:I,L202)&gt;3000,"",SMALL(Poles!I:I,L202))),"")</f>
        <v/>
      </c>
      <c r="E202" s="292" t="str">
        <f>IF(D202="nt",IFERROR(SMALL(Poles!I:I,L202),""),IF(D202&gt;3000,"",IFERROR(SMALL(Poles!I:I,L202),"")))</f>
        <v/>
      </c>
      <c r="F202" s="202"/>
      <c r="G202" s="200" t="str">
        <f t="shared" si="1"/>
        <v/>
      </c>
      <c r="H202" s="354" t="str">
        <f>IFERROR(VLOOKUP(D202,Poles!$S$24:$V$40,4,FALSE),"")</f>
        <v/>
      </c>
      <c r="I202" s="72"/>
      <c r="J202" s="72"/>
      <c r="K202" s="80"/>
      <c r="L202" s="80">
        <v>201</v>
      </c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</row>
    <row r="203" spans="1:26" ht="15.75" customHeight="1">
      <c r="A203" s="80" t="str">
        <f t="array" ref="A203">IFERROR(IF(D203="","",INDEX(Poles!$A:$I,MATCH('Youth Poles'!$E203,Poles!$I:$I,0),1)),"")</f>
        <v/>
      </c>
      <c r="B203" s="196" t="str">
        <f t="array" ref="B203">IFERROR(IF(D203="","",INDEX(Poles!$A:$I,MATCH('Youth Poles'!$E203,Poles!$I:$I,0),2)),"")</f>
        <v/>
      </c>
      <c r="C203" s="196" t="str">
        <f t="array" ref="C203">IFERROR(IF(D203="","",INDEX(Poles!$A:$I,MATCH('Youth Poles'!E203,Poles!$I:$I,0),3)),"")</f>
        <v/>
      </c>
      <c r="D203" s="82" t="str">
        <f>IFERROR(IF(AND(SMALL(Poles!I:I,L203)&gt;1000,SMALL(Poles!I:I,L203)&lt;3000),"nt",IF(SMALL(Poles!I:I,L203)&gt;3000,"",SMALL(Poles!I:I,L203))),"")</f>
        <v/>
      </c>
      <c r="E203" s="292" t="str">
        <f>IF(D203="nt",IFERROR(SMALL(Poles!I:I,L203),""),IF(D203&gt;3000,"",IFERROR(SMALL(Poles!I:I,L203),"")))</f>
        <v/>
      </c>
      <c r="F203" s="202"/>
      <c r="G203" s="200" t="str">
        <f t="shared" si="1"/>
        <v/>
      </c>
      <c r="H203" s="354" t="str">
        <f>IFERROR(VLOOKUP(D203,Poles!$S$24:$V$40,4,FALSE),"")</f>
        <v/>
      </c>
      <c r="I203" s="72"/>
      <c r="J203" s="72"/>
      <c r="K203" s="80"/>
      <c r="L203" s="80">
        <v>202</v>
      </c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</row>
    <row r="204" spans="1:26" ht="15.75" customHeight="1">
      <c r="A204" s="80" t="str">
        <f t="array" ref="A204">IFERROR(IF(D204="","",INDEX(Poles!$A:$I,MATCH('Youth Poles'!$E204,Poles!$I:$I,0),1)),"")</f>
        <v/>
      </c>
      <c r="B204" s="196" t="str">
        <f t="array" ref="B204">IFERROR(IF(D204="","",INDEX(Poles!$A:$I,MATCH('Youth Poles'!$E204,Poles!$I:$I,0),2)),"")</f>
        <v/>
      </c>
      <c r="C204" s="196" t="str">
        <f t="array" ref="C204">IFERROR(IF(D204="","",INDEX(Poles!$A:$I,MATCH('Youth Poles'!E204,Poles!$I:$I,0),3)),"")</f>
        <v/>
      </c>
      <c r="D204" s="82" t="str">
        <f>IFERROR(IF(AND(SMALL(Poles!I:I,L204)&gt;1000,SMALL(Poles!I:I,L204)&lt;3000),"nt",IF(SMALL(Poles!I:I,L204)&gt;3000,"",SMALL(Poles!I:I,L204))),"")</f>
        <v/>
      </c>
      <c r="E204" s="292" t="str">
        <f>IF(D204="nt",IFERROR(SMALL(Poles!I:I,L204),""),IF(D204&gt;3000,"",IFERROR(SMALL(Poles!I:I,L204),"")))</f>
        <v/>
      </c>
      <c r="F204" s="202"/>
      <c r="G204" s="200" t="str">
        <f t="shared" si="1"/>
        <v/>
      </c>
      <c r="H204" s="354" t="str">
        <f>IFERROR(VLOOKUP(D204,Poles!$S$24:$V$40,4,FALSE),"")</f>
        <v/>
      </c>
      <c r="I204" s="72"/>
      <c r="J204" s="72"/>
      <c r="K204" s="80"/>
      <c r="L204" s="80">
        <v>203</v>
      </c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</row>
    <row r="205" spans="1:26" ht="15.75" customHeight="1">
      <c r="A205" s="80" t="str">
        <f t="array" ref="A205">IFERROR(IF(D205="","",INDEX(Poles!$A:$I,MATCH('Youth Poles'!$E205,Poles!$I:$I,0),1)),"")</f>
        <v/>
      </c>
      <c r="B205" s="196" t="str">
        <f t="array" ref="B205">IFERROR(IF(D205="","",INDEX(Poles!$A:$I,MATCH('Youth Poles'!$E205,Poles!$I:$I,0),2)),"")</f>
        <v/>
      </c>
      <c r="C205" s="196" t="str">
        <f t="array" ref="C205">IFERROR(IF(D205="","",INDEX(Poles!$A:$I,MATCH('Youth Poles'!E205,Poles!$I:$I,0),3)),"")</f>
        <v/>
      </c>
      <c r="D205" s="82" t="str">
        <f>IFERROR(IF(AND(SMALL(Poles!I:I,L205)&gt;1000,SMALL(Poles!I:I,L205)&lt;3000),"nt",IF(SMALL(Poles!I:I,L205)&gt;3000,"",SMALL(Poles!I:I,L205))),"")</f>
        <v/>
      </c>
      <c r="E205" s="292" t="str">
        <f>IF(D205="nt",IFERROR(SMALL(Poles!I:I,L205),""),IF(D205&gt;3000,"",IFERROR(SMALL(Poles!I:I,L205),"")))</f>
        <v/>
      </c>
      <c r="F205" s="202"/>
      <c r="G205" s="200" t="str">
        <f t="shared" si="1"/>
        <v/>
      </c>
      <c r="H205" s="354" t="str">
        <f>IFERROR(VLOOKUP(D205,Poles!$S$24:$V$40,4,FALSE),"")</f>
        <v/>
      </c>
      <c r="I205" s="72"/>
      <c r="J205" s="72"/>
      <c r="K205" s="80"/>
      <c r="L205" s="80">
        <v>204</v>
      </c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</row>
    <row r="206" spans="1:26" ht="15.75" customHeight="1">
      <c r="A206" s="80" t="str">
        <f t="array" ref="A206">IFERROR(IF(D206="","",INDEX(Poles!$A:$I,MATCH('Youth Poles'!$E206,Poles!$I:$I,0),1)),"")</f>
        <v/>
      </c>
      <c r="B206" s="196" t="str">
        <f t="array" ref="B206">IFERROR(IF(D206="","",INDEX(Poles!$A:$I,MATCH('Youth Poles'!$E206,Poles!$I:$I,0),2)),"")</f>
        <v/>
      </c>
      <c r="C206" s="196" t="str">
        <f t="array" ref="C206">IFERROR(IF(D206="","",INDEX(Poles!$A:$I,MATCH('Youth Poles'!E206,Poles!$I:$I,0),3)),"")</f>
        <v/>
      </c>
      <c r="D206" s="82" t="str">
        <f>IFERROR(IF(AND(SMALL(Poles!I:I,L206)&gt;1000,SMALL(Poles!I:I,L206)&lt;3000),"nt",IF(SMALL(Poles!I:I,L206)&gt;3000,"",SMALL(Poles!I:I,L206))),"")</f>
        <v/>
      </c>
      <c r="E206" s="292" t="str">
        <f>IF(D206="nt",IFERROR(SMALL(Poles!I:I,L206),""),IF(D206&gt;3000,"",IFERROR(SMALL(Poles!I:I,L206),"")))</f>
        <v/>
      </c>
      <c r="F206" s="202"/>
      <c r="G206" s="200" t="str">
        <f t="shared" si="1"/>
        <v/>
      </c>
      <c r="H206" s="354" t="str">
        <f>IFERROR(VLOOKUP(D206,Poles!$S$24:$V$40,4,FALSE),"")</f>
        <v/>
      </c>
      <c r="I206" s="72"/>
      <c r="J206" s="72"/>
      <c r="K206" s="80"/>
      <c r="L206" s="80">
        <v>205</v>
      </c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</row>
    <row r="207" spans="1:26" ht="15.75" customHeight="1">
      <c r="A207" s="80" t="str">
        <f t="array" ref="A207">IFERROR(IF(D207="","",INDEX(Poles!$A:$I,MATCH('Youth Poles'!$E207,Poles!$I:$I,0),1)),"")</f>
        <v/>
      </c>
      <c r="B207" s="196" t="str">
        <f t="array" ref="B207">IFERROR(IF(D207="","",INDEX(Poles!$A:$I,MATCH('Youth Poles'!$E207,Poles!$I:$I,0),2)),"")</f>
        <v/>
      </c>
      <c r="C207" s="196" t="str">
        <f t="array" ref="C207">IFERROR(IF(D207="","",INDEX(Poles!$A:$I,MATCH('Youth Poles'!E207,Poles!$I:$I,0),3)),"")</f>
        <v/>
      </c>
      <c r="D207" s="82" t="str">
        <f>IFERROR(IF(AND(SMALL(Poles!I:I,L207)&gt;1000,SMALL(Poles!I:I,L207)&lt;3000),"nt",IF(SMALL(Poles!I:I,L207)&gt;3000,"",SMALL(Poles!I:I,L207))),"")</f>
        <v/>
      </c>
      <c r="E207" s="292" t="str">
        <f>IF(D207="nt",IFERROR(SMALL(Poles!I:I,L207),""),IF(D207&gt;3000,"",IFERROR(SMALL(Poles!I:I,L207),"")))</f>
        <v/>
      </c>
      <c r="F207" s="202"/>
      <c r="G207" s="200" t="str">
        <f t="shared" si="1"/>
        <v/>
      </c>
      <c r="H207" s="354" t="str">
        <f>IFERROR(VLOOKUP(D207,Poles!$S$24:$V$40,4,FALSE),"")</f>
        <v/>
      </c>
      <c r="I207" s="72"/>
      <c r="J207" s="72"/>
      <c r="K207" s="80"/>
      <c r="L207" s="80">
        <v>206</v>
      </c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</row>
    <row r="208" spans="1:26" ht="15.75" customHeight="1">
      <c r="A208" s="80" t="str">
        <f t="array" ref="A208">IFERROR(IF(D208="","",INDEX(Poles!$A:$I,MATCH('Youth Poles'!$E208,Poles!$I:$I,0),1)),"")</f>
        <v/>
      </c>
      <c r="B208" s="196" t="str">
        <f t="array" ref="B208">IFERROR(IF(D208="","",INDEX(Poles!$A:$I,MATCH('Youth Poles'!$E208,Poles!$I:$I,0),2)),"")</f>
        <v/>
      </c>
      <c r="C208" s="196" t="str">
        <f t="array" ref="C208">IFERROR(IF(D208="","",INDEX(Poles!$A:$I,MATCH('Youth Poles'!E208,Poles!$I:$I,0),3)),"")</f>
        <v/>
      </c>
      <c r="D208" s="82" t="str">
        <f>IFERROR(IF(AND(SMALL(Poles!I:I,L208)&gt;1000,SMALL(Poles!I:I,L208)&lt;3000),"nt",IF(SMALL(Poles!I:I,L208)&gt;3000,"",SMALL(Poles!I:I,L208))),"")</f>
        <v/>
      </c>
      <c r="E208" s="292" t="str">
        <f>IF(D208="nt",IFERROR(SMALL(Poles!I:I,L208),""),IF(D208&gt;3000,"",IFERROR(SMALL(Poles!I:I,L208),"")))</f>
        <v/>
      </c>
      <c r="F208" s="202"/>
      <c r="G208" s="200" t="str">
        <f t="shared" si="1"/>
        <v/>
      </c>
      <c r="H208" s="354" t="str">
        <f>IFERROR(VLOOKUP(D208,Poles!$S$24:$V$40,4,FALSE),"")</f>
        <v/>
      </c>
      <c r="I208" s="72"/>
      <c r="J208" s="72"/>
      <c r="K208" s="80"/>
      <c r="L208" s="80">
        <v>207</v>
      </c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</row>
    <row r="209" spans="1:26" ht="15.75" customHeight="1">
      <c r="A209" s="80" t="str">
        <f t="array" ref="A209">IFERROR(IF(D209="","",INDEX(Poles!$A:$I,MATCH('Youth Poles'!$E209,Poles!$I:$I,0),1)),"")</f>
        <v/>
      </c>
      <c r="B209" s="196" t="str">
        <f t="array" ref="B209">IFERROR(IF(D209="","",INDEX(Poles!$A:$I,MATCH('Youth Poles'!$E209,Poles!$I:$I,0),2)),"")</f>
        <v/>
      </c>
      <c r="C209" s="196" t="str">
        <f t="array" ref="C209">IFERROR(IF(D209="","",INDEX(Poles!$A:$I,MATCH('Youth Poles'!E209,Poles!$I:$I,0),3)),"")</f>
        <v/>
      </c>
      <c r="D209" s="82" t="str">
        <f>IFERROR(IF(AND(SMALL(Poles!I:I,L209)&gt;1000,SMALL(Poles!I:I,L209)&lt;3000),"nt",IF(SMALL(Poles!I:I,L209)&gt;3000,"",SMALL(Poles!I:I,L209))),"")</f>
        <v/>
      </c>
      <c r="E209" s="292" t="str">
        <f>IF(D209="nt",IFERROR(SMALL(Poles!I:I,L209),""),IF(D209&gt;3000,"",IFERROR(SMALL(Poles!I:I,L209),"")))</f>
        <v/>
      </c>
      <c r="F209" s="202"/>
      <c r="G209" s="200" t="str">
        <f t="shared" si="1"/>
        <v/>
      </c>
      <c r="H209" s="354" t="str">
        <f>IFERROR(VLOOKUP(D209,Poles!$S$24:$V$40,4,FALSE),"")</f>
        <v/>
      </c>
      <c r="I209" s="72"/>
      <c r="J209" s="72"/>
      <c r="K209" s="80"/>
      <c r="L209" s="80">
        <v>208</v>
      </c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</row>
    <row r="210" spans="1:26" ht="15.75" customHeight="1">
      <c r="A210" s="80" t="str">
        <f t="array" ref="A210">IFERROR(IF(D210="","",INDEX(Poles!$A:$I,MATCH('Youth Poles'!$E210,Poles!$I:$I,0),1)),"")</f>
        <v/>
      </c>
      <c r="B210" s="196" t="str">
        <f t="array" ref="B210">IFERROR(IF(D210="","",INDEX(Poles!$A:$I,MATCH('Youth Poles'!$E210,Poles!$I:$I,0),2)),"")</f>
        <v/>
      </c>
      <c r="C210" s="196" t="str">
        <f t="array" ref="C210">IFERROR(IF(D210="","",INDEX(Poles!$A:$I,MATCH('Youth Poles'!E210,Poles!$I:$I,0),3)),"")</f>
        <v/>
      </c>
      <c r="D210" s="82" t="str">
        <f>IFERROR(IF(AND(SMALL(Poles!I:I,L210)&gt;1000,SMALL(Poles!I:I,L210)&lt;3000),"nt",IF(SMALL(Poles!I:I,L210)&gt;3000,"",SMALL(Poles!I:I,L210))),"")</f>
        <v/>
      </c>
      <c r="E210" s="292" t="str">
        <f>IF(D210="nt",IFERROR(SMALL(Poles!I:I,L210),""),IF(D210&gt;3000,"",IFERROR(SMALL(Poles!I:I,L210),"")))</f>
        <v/>
      </c>
      <c r="F210" s="202"/>
      <c r="G210" s="200" t="str">
        <f t="shared" si="1"/>
        <v/>
      </c>
      <c r="H210" s="354" t="str">
        <f>IFERROR(VLOOKUP(D210,Poles!$S$24:$V$40,4,FALSE),"")</f>
        <v/>
      </c>
      <c r="I210" s="72"/>
      <c r="J210" s="72"/>
      <c r="K210" s="80"/>
      <c r="L210" s="80">
        <v>209</v>
      </c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 spans="1:26" ht="15.75" customHeight="1">
      <c r="A211" s="80" t="str">
        <f t="array" ref="A211">IFERROR(IF(D211="","",INDEX(Poles!$A:$I,MATCH('Youth Poles'!$E211,Poles!$I:$I,0),1)),"")</f>
        <v/>
      </c>
      <c r="B211" s="196" t="str">
        <f t="array" ref="B211">IFERROR(IF(D211="","",INDEX(Poles!$A:$I,MATCH('Youth Poles'!$E211,Poles!$I:$I,0),2)),"")</f>
        <v/>
      </c>
      <c r="C211" s="196" t="str">
        <f t="array" ref="C211">IFERROR(IF(D211="","",INDEX(Poles!$A:$I,MATCH('Youth Poles'!E211,Poles!$I:$I,0),3)),"")</f>
        <v/>
      </c>
      <c r="D211" s="82" t="str">
        <f>IFERROR(IF(AND(SMALL(Poles!I:I,L211)&gt;1000,SMALL(Poles!I:I,L211)&lt;3000),"nt",IF(SMALL(Poles!I:I,L211)&gt;3000,"",SMALL(Poles!I:I,L211))),"")</f>
        <v/>
      </c>
      <c r="E211" s="292" t="str">
        <f>IF(D211="nt",IFERROR(SMALL(Poles!I:I,L211),""),IF(D211&gt;3000,"",IFERROR(SMALL(Poles!I:I,L211),"")))</f>
        <v/>
      </c>
      <c r="F211" s="202"/>
      <c r="G211" s="200" t="str">
        <f t="shared" si="1"/>
        <v/>
      </c>
      <c r="H211" s="354" t="str">
        <f>IFERROR(VLOOKUP(D211,Poles!$S$24:$V$40,4,FALSE),"")</f>
        <v/>
      </c>
      <c r="I211" s="72"/>
      <c r="J211" s="72"/>
      <c r="K211" s="80"/>
      <c r="L211" s="80">
        <v>210</v>
      </c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 spans="1:26" ht="15.75" customHeight="1">
      <c r="A212" s="80" t="str">
        <f t="array" ref="A212">IFERROR(IF(D212="","",INDEX(Poles!$A:$I,MATCH('Youth Poles'!$E212,Poles!$I:$I,0),1)),"")</f>
        <v/>
      </c>
      <c r="B212" s="196" t="str">
        <f t="array" ref="B212">IFERROR(IF(D212="","",INDEX(Poles!$A:$I,MATCH('Youth Poles'!$E212,Poles!$I:$I,0),2)),"")</f>
        <v/>
      </c>
      <c r="C212" s="196" t="str">
        <f t="array" ref="C212">IFERROR(IF(D212="","",INDEX(Poles!$A:$I,MATCH('Youth Poles'!E212,Poles!$I:$I,0),3)),"")</f>
        <v/>
      </c>
      <c r="D212" s="82" t="str">
        <f>IFERROR(IF(AND(SMALL(Poles!I:I,L212)&gt;1000,SMALL(Poles!I:I,L212)&lt;3000),"nt",IF(SMALL(Poles!I:I,L212)&gt;3000,"",SMALL(Poles!I:I,L212))),"")</f>
        <v/>
      </c>
      <c r="E212" s="292" t="str">
        <f>IF(D212="nt",IFERROR(SMALL(Poles!I:I,L212),""),IF(D212&gt;3000,"",IFERROR(SMALL(Poles!I:I,L212),"")))</f>
        <v/>
      </c>
      <c r="F212" s="202"/>
      <c r="G212" s="200" t="str">
        <f t="shared" si="1"/>
        <v/>
      </c>
      <c r="H212" s="354" t="str">
        <f>IFERROR(VLOOKUP(D212,Poles!$S$24:$V$40,4,FALSE),"")</f>
        <v/>
      </c>
      <c r="I212" s="72"/>
      <c r="J212" s="72"/>
      <c r="K212" s="80"/>
      <c r="L212" s="80">
        <v>211</v>
      </c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</row>
    <row r="213" spans="1:26" ht="15.75" customHeight="1">
      <c r="A213" s="80" t="str">
        <f t="array" ref="A213">IFERROR(IF(D213="","",INDEX(Poles!$A:$I,MATCH('Youth Poles'!$E213,Poles!$I:$I,0),1)),"")</f>
        <v/>
      </c>
      <c r="B213" s="196" t="str">
        <f t="array" ref="B213">IFERROR(IF(D213="","",INDEX(Poles!$A:$I,MATCH('Youth Poles'!$E213,Poles!$I:$I,0),2)),"")</f>
        <v/>
      </c>
      <c r="C213" s="196" t="str">
        <f t="array" ref="C213">IFERROR(IF(D213="","",INDEX(Poles!$A:$I,MATCH('Youth Poles'!E213,Poles!$I:$I,0),3)),"")</f>
        <v/>
      </c>
      <c r="D213" s="82" t="str">
        <f>IFERROR(IF(AND(SMALL(Poles!I:I,L213)&gt;1000,SMALL(Poles!I:I,L213)&lt;3000),"nt",IF(SMALL(Poles!I:I,L213)&gt;3000,"",SMALL(Poles!I:I,L213))),"")</f>
        <v/>
      </c>
      <c r="E213" s="292" t="str">
        <f>IF(D213="nt",IFERROR(SMALL(Poles!I:I,L213),""),IF(D213&gt;3000,"",IFERROR(SMALL(Poles!I:I,L213),"")))</f>
        <v/>
      </c>
      <c r="F213" s="202"/>
      <c r="G213" s="200" t="str">
        <f t="shared" si="1"/>
        <v/>
      </c>
      <c r="H213" s="354" t="str">
        <f>IFERROR(VLOOKUP(D213,Poles!$S$24:$V$40,4,FALSE),"")</f>
        <v/>
      </c>
      <c r="I213" s="72"/>
      <c r="J213" s="72"/>
      <c r="K213" s="80"/>
      <c r="L213" s="80">
        <v>212</v>
      </c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</row>
    <row r="214" spans="1:26" ht="15.75" customHeight="1">
      <c r="A214" s="80" t="str">
        <f t="array" ref="A214">IFERROR(IF(D214="","",INDEX(Poles!$A:$I,MATCH('Youth Poles'!$E214,Poles!$I:$I,0),1)),"")</f>
        <v/>
      </c>
      <c r="B214" s="196" t="str">
        <f t="array" ref="B214">IFERROR(IF(D214="","",INDEX(Poles!$A:$I,MATCH('Youth Poles'!$E214,Poles!$I:$I,0),2)),"")</f>
        <v/>
      </c>
      <c r="C214" s="196" t="str">
        <f t="array" ref="C214">IFERROR(IF(D214="","",INDEX(Poles!$A:$I,MATCH('Youth Poles'!E214,Poles!$I:$I,0),3)),"")</f>
        <v/>
      </c>
      <c r="D214" s="82" t="str">
        <f>IFERROR(IF(AND(SMALL(Poles!I:I,L214)&gt;1000,SMALL(Poles!I:I,L214)&lt;3000),"nt",IF(SMALL(Poles!I:I,L214)&gt;3000,"",SMALL(Poles!I:I,L214))),"")</f>
        <v/>
      </c>
      <c r="E214" s="292" t="str">
        <f>IF(D214="nt",IFERROR(SMALL(Poles!I:I,L214),""),IF(D214&gt;3000,"",IFERROR(SMALL(Poles!I:I,L214),"")))</f>
        <v/>
      </c>
      <c r="F214" s="202"/>
      <c r="G214" s="200" t="str">
        <f t="shared" si="1"/>
        <v/>
      </c>
      <c r="H214" s="354" t="str">
        <f>IFERROR(VLOOKUP(D214,Poles!$S$24:$V$40,4,FALSE),"")</f>
        <v/>
      </c>
      <c r="I214" s="72"/>
      <c r="J214" s="72"/>
      <c r="K214" s="80"/>
      <c r="L214" s="80">
        <v>213</v>
      </c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</row>
    <row r="215" spans="1:26" ht="15.75" customHeight="1">
      <c r="A215" s="80" t="str">
        <f t="array" ref="A215">IFERROR(IF(D215="","",INDEX(Poles!$A:$I,MATCH('Youth Poles'!$E215,Poles!$I:$I,0),1)),"")</f>
        <v/>
      </c>
      <c r="B215" s="196" t="str">
        <f t="array" ref="B215">IFERROR(IF(D215="","",INDEX(Poles!$A:$I,MATCH('Youth Poles'!$E215,Poles!$I:$I,0),2)),"")</f>
        <v/>
      </c>
      <c r="C215" s="196" t="str">
        <f t="array" ref="C215">IFERROR(IF(D215="","",INDEX(Poles!$A:$I,MATCH('Youth Poles'!E215,Poles!$I:$I,0),3)),"")</f>
        <v/>
      </c>
      <c r="D215" s="82" t="str">
        <f>IFERROR(IF(AND(SMALL(Poles!I:I,L215)&gt;1000,SMALL(Poles!I:I,L215)&lt;3000),"nt",IF(SMALL(Poles!I:I,L215)&gt;3000,"",SMALL(Poles!I:I,L215))),"")</f>
        <v/>
      </c>
      <c r="E215" s="292" t="str">
        <f>IF(D215="nt",IFERROR(SMALL(Poles!I:I,L215),""),IF(D215&gt;3000,"",IFERROR(SMALL(Poles!I:I,L215),"")))</f>
        <v/>
      </c>
      <c r="F215" s="202"/>
      <c r="G215" s="200" t="str">
        <f t="shared" si="1"/>
        <v/>
      </c>
      <c r="H215" s="354" t="str">
        <f>IFERROR(VLOOKUP(D215,Poles!$S$24:$V$40,4,FALSE),"")</f>
        <v/>
      </c>
      <c r="I215" s="72"/>
      <c r="J215" s="72"/>
      <c r="K215" s="80"/>
      <c r="L215" s="80">
        <v>214</v>
      </c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spans="1:26" ht="15.75" customHeight="1">
      <c r="A216" s="80" t="str">
        <f t="array" ref="A216">IFERROR(IF(D216="","",INDEX(Poles!$A:$I,MATCH('Youth Poles'!$E216,Poles!$I:$I,0),1)),"")</f>
        <v/>
      </c>
      <c r="B216" s="196" t="str">
        <f t="array" ref="B216">IFERROR(IF(D216="","",INDEX(Poles!$A:$I,MATCH('Youth Poles'!$E216,Poles!$I:$I,0),2)),"")</f>
        <v/>
      </c>
      <c r="C216" s="196" t="str">
        <f t="array" ref="C216">IFERROR(IF(D216="","",INDEX(Poles!$A:$I,MATCH('Youth Poles'!E216,Poles!$I:$I,0),3)),"")</f>
        <v/>
      </c>
      <c r="D216" s="82" t="str">
        <f>IFERROR(IF(AND(SMALL(Poles!I:I,L216)&gt;1000,SMALL(Poles!I:I,L216)&lt;3000),"nt",IF(SMALL(Poles!I:I,L216)&gt;3000,"",SMALL(Poles!I:I,L216))),"")</f>
        <v/>
      </c>
      <c r="E216" s="292" t="str">
        <f>IF(D216="nt",IFERROR(SMALL(Poles!I:I,L216),""),IF(D216&gt;3000,"",IFERROR(SMALL(Poles!I:I,L216),"")))</f>
        <v/>
      </c>
      <c r="F216" s="202"/>
      <c r="G216" s="200" t="str">
        <f t="shared" si="1"/>
        <v/>
      </c>
      <c r="H216" s="354" t="str">
        <f>IFERROR(VLOOKUP(D216,Poles!$S$24:$V$40,4,FALSE),"")</f>
        <v/>
      </c>
      <c r="I216" s="72"/>
      <c r="J216" s="72"/>
      <c r="K216" s="80"/>
      <c r="L216" s="80">
        <v>215</v>
      </c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</row>
    <row r="217" spans="1:26" ht="15.75" customHeight="1">
      <c r="A217" s="80" t="str">
        <f t="array" ref="A217">IFERROR(IF(D217="","",INDEX(Poles!$A:$I,MATCH('Youth Poles'!$E217,Poles!$I:$I,0),1)),"")</f>
        <v/>
      </c>
      <c r="B217" s="196" t="str">
        <f t="array" ref="B217">IFERROR(IF(D217="","",INDEX(Poles!$A:$I,MATCH('Youth Poles'!$E217,Poles!$I:$I,0),2)),"")</f>
        <v/>
      </c>
      <c r="C217" s="196" t="str">
        <f t="array" ref="C217">IFERROR(IF(D217="","",INDEX(Poles!$A:$I,MATCH('Youth Poles'!E217,Poles!$I:$I,0),3)),"")</f>
        <v/>
      </c>
      <c r="D217" s="82" t="str">
        <f>IFERROR(IF(AND(SMALL(Poles!I:I,L217)&gt;1000,SMALL(Poles!I:I,L217)&lt;3000),"nt",IF(SMALL(Poles!I:I,L217)&gt;3000,"",SMALL(Poles!I:I,L217))),"")</f>
        <v/>
      </c>
      <c r="E217" s="292" t="str">
        <f>IF(D217="nt",IFERROR(SMALL(Poles!I:I,L217),""),IF(D217&gt;3000,"",IFERROR(SMALL(Poles!I:I,L217),"")))</f>
        <v/>
      </c>
      <c r="F217" s="202"/>
      <c r="G217" s="200" t="str">
        <f t="shared" si="1"/>
        <v/>
      </c>
      <c r="H217" s="354" t="str">
        <f>IFERROR(VLOOKUP(D217,Poles!$S$24:$V$40,4,FALSE),"")</f>
        <v/>
      </c>
      <c r="I217" s="72"/>
      <c r="J217" s="72"/>
      <c r="K217" s="80"/>
      <c r="L217" s="80">
        <v>216</v>
      </c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</row>
    <row r="218" spans="1:26" ht="15.75" customHeight="1">
      <c r="A218" s="80" t="str">
        <f t="array" ref="A218">IFERROR(IF(D218="","",INDEX(Poles!$A:$I,MATCH('Youth Poles'!$E218,Poles!$I:$I,0),1)),"")</f>
        <v/>
      </c>
      <c r="B218" s="196" t="str">
        <f t="array" ref="B218">IFERROR(IF(D218="","",INDEX(Poles!$A:$I,MATCH('Youth Poles'!$E218,Poles!$I:$I,0),2)),"")</f>
        <v/>
      </c>
      <c r="C218" s="196" t="str">
        <f t="array" ref="C218">IFERROR(IF(D218="","",INDEX(Poles!$A:$I,MATCH('Youth Poles'!E218,Poles!$I:$I,0),3)),"")</f>
        <v/>
      </c>
      <c r="D218" s="82" t="str">
        <f>IFERROR(IF(AND(SMALL(Poles!I:I,L218)&gt;1000,SMALL(Poles!I:I,L218)&lt;3000),"nt",IF(SMALL(Poles!I:I,L218)&gt;3000,"",SMALL(Poles!I:I,L218))),"")</f>
        <v/>
      </c>
      <c r="E218" s="292" t="str">
        <f>IF(D218="nt",IFERROR(SMALL(Poles!I:I,L218),""),IF(D218&gt;3000,"",IFERROR(SMALL(Poles!I:I,L218),"")))</f>
        <v/>
      </c>
      <c r="F218" s="202"/>
      <c r="G218" s="200" t="str">
        <f t="shared" si="1"/>
        <v/>
      </c>
      <c r="H218" s="354" t="str">
        <f>IFERROR(VLOOKUP(D218,Poles!$S$24:$V$40,4,FALSE),"")</f>
        <v/>
      </c>
      <c r="I218" s="72"/>
      <c r="J218" s="72"/>
      <c r="K218" s="80"/>
      <c r="L218" s="80">
        <v>217</v>
      </c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</row>
    <row r="219" spans="1:26" ht="15.75" customHeight="1">
      <c r="A219" s="80" t="str">
        <f t="array" ref="A219">IFERROR(IF(D219="","",INDEX(Poles!$A:$I,MATCH('Youth Poles'!$E219,Poles!$I:$I,0),1)),"")</f>
        <v/>
      </c>
      <c r="B219" s="196" t="str">
        <f t="array" ref="B219">IFERROR(IF(D219="","",INDEX(Poles!$A:$I,MATCH('Youth Poles'!$E219,Poles!$I:$I,0),2)),"")</f>
        <v/>
      </c>
      <c r="C219" s="196" t="str">
        <f t="array" ref="C219">IFERROR(IF(D219="","",INDEX(Poles!$A:$I,MATCH('Youth Poles'!E219,Poles!$I:$I,0),3)),"")</f>
        <v/>
      </c>
      <c r="D219" s="82" t="str">
        <f>IFERROR(IF(AND(SMALL(Poles!I:I,L219)&gt;1000,SMALL(Poles!I:I,L219)&lt;3000),"nt",IF(SMALL(Poles!I:I,L219)&gt;3000,"",SMALL(Poles!I:I,L219))),"")</f>
        <v/>
      </c>
      <c r="E219" s="292" t="str">
        <f>IF(D219="nt",IFERROR(SMALL(Poles!I:I,L219),""),IF(D219&gt;3000,"",IFERROR(SMALL(Poles!I:I,L219),"")))</f>
        <v/>
      </c>
      <c r="F219" s="202"/>
      <c r="G219" s="200" t="str">
        <f t="shared" si="1"/>
        <v/>
      </c>
      <c r="H219" s="354" t="str">
        <f>IFERROR(VLOOKUP(D219,Poles!$S$24:$V$40,4,FALSE),"")</f>
        <v/>
      </c>
      <c r="I219" s="72"/>
      <c r="J219" s="72"/>
      <c r="K219" s="80"/>
      <c r="L219" s="80">
        <v>218</v>
      </c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</row>
    <row r="220" spans="1:26" ht="15.75" customHeight="1">
      <c r="A220" s="80" t="str">
        <f t="array" ref="A220">IFERROR(IF(D220="","",INDEX(Poles!$A:$I,MATCH('Youth Poles'!$E220,Poles!$I:$I,0),1)),"")</f>
        <v/>
      </c>
      <c r="B220" s="196" t="str">
        <f t="array" ref="B220">IFERROR(IF(D220="","",INDEX(Poles!$A:$I,MATCH('Youth Poles'!$E220,Poles!$I:$I,0),2)),"")</f>
        <v/>
      </c>
      <c r="C220" s="196" t="str">
        <f t="array" ref="C220">IFERROR(IF(D220="","",INDEX(Poles!$A:$I,MATCH('Youth Poles'!E220,Poles!$I:$I,0),3)),"")</f>
        <v/>
      </c>
      <c r="D220" s="82" t="str">
        <f>IFERROR(IF(AND(SMALL(Poles!I:I,L220)&gt;1000,SMALL(Poles!I:I,L220)&lt;3000),"nt",IF(SMALL(Poles!I:I,L220)&gt;3000,"",SMALL(Poles!I:I,L220))),"")</f>
        <v/>
      </c>
      <c r="E220" s="292" t="str">
        <f>IF(D220="nt",IFERROR(SMALL(Poles!I:I,L220),""),IF(D220&gt;3000,"",IFERROR(SMALL(Poles!I:I,L220),"")))</f>
        <v/>
      </c>
      <c r="F220" s="202"/>
      <c r="G220" s="200" t="str">
        <f t="shared" si="1"/>
        <v/>
      </c>
      <c r="H220" s="354" t="str">
        <f>IFERROR(VLOOKUP(D220,Poles!$S$24:$V$40,4,FALSE),"")</f>
        <v/>
      </c>
      <c r="I220" s="72"/>
      <c r="J220" s="72"/>
      <c r="K220" s="80"/>
      <c r="L220" s="80">
        <v>219</v>
      </c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</row>
    <row r="221" spans="1:26" ht="15.75" customHeight="1">
      <c r="A221" s="80" t="str">
        <f t="array" ref="A221">IFERROR(IF(D221="","",INDEX(Poles!$A:$I,MATCH('Youth Poles'!$E221,Poles!$I:$I,0),1)),"")</f>
        <v/>
      </c>
      <c r="B221" s="196" t="str">
        <f t="array" ref="B221">IFERROR(IF(D221="","",INDEX(Poles!$A:$I,MATCH('Youth Poles'!$E221,Poles!$I:$I,0),2)),"")</f>
        <v/>
      </c>
      <c r="C221" s="196" t="str">
        <f t="array" ref="C221">IFERROR(IF(D221="","",INDEX(Poles!$A:$I,MATCH('Youth Poles'!E221,Poles!$I:$I,0),3)),"")</f>
        <v/>
      </c>
      <c r="D221" s="82" t="str">
        <f>IFERROR(IF(AND(SMALL(Poles!I:I,L221)&gt;1000,SMALL(Poles!I:I,L221)&lt;3000),"nt",IF(SMALL(Poles!I:I,L221)&gt;3000,"",SMALL(Poles!I:I,L221))),"")</f>
        <v/>
      </c>
      <c r="E221" s="292" t="str">
        <f>IF(D221="nt",IFERROR(SMALL(Poles!I:I,L221),""),IF(D221&gt;3000,"",IFERROR(SMALL(Poles!I:I,L221),"")))</f>
        <v/>
      </c>
      <c r="F221" s="202"/>
      <c r="G221" s="200" t="str">
        <f t="shared" si="1"/>
        <v/>
      </c>
      <c r="H221" s="354" t="str">
        <f>IFERROR(VLOOKUP(D221,Poles!$S$24:$V$40,4,FALSE),"")</f>
        <v/>
      </c>
      <c r="I221" s="72"/>
      <c r="J221" s="72"/>
      <c r="K221" s="80"/>
      <c r="L221" s="80">
        <v>220</v>
      </c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</row>
    <row r="222" spans="1:26" ht="15.75" customHeight="1">
      <c r="A222" s="80" t="str">
        <f t="array" ref="A222">IFERROR(IF(D222="","",INDEX(Poles!$A:$I,MATCH('Youth Poles'!$E222,Poles!$I:$I,0),1)),"")</f>
        <v/>
      </c>
      <c r="B222" s="196" t="str">
        <f t="array" ref="B222">IFERROR(IF(D222="","",INDEX(Poles!$A:$I,MATCH('Youth Poles'!$E222,Poles!$I:$I,0),2)),"")</f>
        <v/>
      </c>
      <c r="C222" s="196" t="str">
        <f t="array" ref="C222">IFERROR(IF(D222="","",INDEX(Poles!$A:$I,MATCH('Youth Poles'!E222,Poles!$I:$I,0),3)),"")</f>
        <v/>
      </c>
      <c r="D222" s="82" t="str">
        <f>IFERROR(IF(AND(SMALL(Poles!I:I,L222)&gt;1000,SMALL(Poles!I:I,L222)&lt;3000),"nt",IF(SMALL(Poles!I:I,L222)&gt;3000,"",SMALL(Poles!I:I,L222))),"")</f>
        <v/>
      </c>
      <c r="E222" s="292" t="str">
        <f>IF(D222="nt",IFERROR(SMALL(Poles!I:I,L222),""),IF(D222&gt;3000,"",IFERROR(SMALL(Poles!I:I,L222),"")))</f>
        <v/>
      </c>
      <c r="F222" s="202"/>
      <c r="G222" s="200" t="str">
        <f t="shared" si="1"/>
        <v/>
      </c>
      <c r="H222" s="354" t="str">
        <f>IFERROR(VLOOKUP(D222,Poles!$S$24:$V$40,4,FALSE),"")</f>
        <v/>
      </c>
      <c r="I222" s="72"/>
      <c r="J222" s="72"/>
      <c r="K222" s="80"/>
      <c r="L222" s="80">
        <v>221</v>
      </c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</row>
    <row r="223" spans="1:26" ht="15.75" customHeight="1">
      <c r="A223" s="80" t="str">
        <f t="array" ref="A223">IFERROR(IF(D223="","",INDEX(Poles!$A:$I,MATCH('Youth Poles'!$E223,Poles!$I:$I,0),1)),"")</f>
        <v/>
      </c>
      <c r="B223" s="196" t="str">
        <f t="array" ref="B223">IFERROR(IF(D223="","",INDEX(Poles!$A:$I,MATCH('Youth Poles'!$E223,Poles!$I:$I,0),2)),"")</f>
        <v/>
      </c>
      <c r="C223" s="196" t="str">
        <f t="array" ref="C223">IFERROR(IF(D223="","",INDEX(Poles!$A:$I,MATCH('Youth Poles'!E223,Poles!$I:$I,0),3)),"")</f>
        <v/>
      </c>
      <c r="D223" s="82" t="str">
        <f>IFERROR(IF(AND(SMALL(Poles!I:I,L223)&gt;1000,SMALL(Poles!I:I,L223)&lt;3000),"nt",IF(SMALL(Poles!I:I,L223)&gt;3000,"",SMALL(Poles!I:I,L223))),"")</f>
        <v/>
      </c>
      <c r="E223" s="292" t="str">
        <f>IF(D223="nt",IFERROR(SMALL(Poles!I:I,L223),""),IF(D223&gt;3000,"",IFERROR(SMALL(Poles!I:I,L223),"")))</f>
        <v/>
      </c>
      <c r="F223" s="202"/>
      <c r="G223" s="200" t="str">
        <f t="shared" si="1"/>
        <v/>
      </c>
      <c r="H223" s="354" t="str">
        <f>IFERROR(VLOOKUP(D223,Poles!$S$24:$V$40,4,FALSE),"")</f>
        <v/>
      </c>
      <c r="I223" s="72"/>
      <c r="J223" s="72"/>
      <c r="K223" s="80"/>
      <c r="L223" s="80">
        <v>222</v>
      </c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</row>
    <row r="224" spans="1:26" ht="15.75" customHeight="1">
      <c r="A224" s="80" t="str">
        <f t="array" ref="A224">IFERROR(IF(D224="","",INDEX(Poles!$A:$I,MATCH('Youth Poles'!$E224,Poles!$I:$I,0),1)),"")</f>
        <v/>
      </c>
      <c r="B224" s="196" t="str">
        <f t="array" ref="B224">IFERROR(IF(D224="","",INDEX(Poles!$A:$I,MATCH('Youth Poles'!$E224,Poles!$I:$I,0),2)),"")</f>
        <v/>
      </c>
      <c r="C224" s="196" t="str">
        <f t="array" ref="C224">IFERROR(IF(D224="","",INDEX(Poles!$A:$I,MATCH('Youth Poles'!E224,Poles!$I:$I,0),3)),"")</f>
        <v/>
      </c>
      <c r="D224" s="82" t="str">
        <f>IFERROR(IF(AND(SMALL(Poles!I:I,L224)&gt;1000,SMALL(Poles!I:I,L224)&lt;3000),"nt",IF(SMALL(Poles!I:I,L224)&gt;3000,"",SMALL(Poles!I:I,L224))),"")</f>
        <v/>
      </c>
      <c r="E224" s="292" t="str">
        <f>IF(D224="nt",IFERROR(SMALL(Poles!I:I,L224),""),IF(D224&gt;3000,"",IFERROR(SMALL(Poles!I:I,L224),"")))</f>
        <v/>
      </c>
      <c r="F224" s="202"/>
      <c r="G224" s="200" t="str">
        <f t="shared" si="1"/>
        <v/>
      </c>
      <c r="H224" s="354" t="str">
        <f>IFERROR(VLOOKUP(D224,Poles!$S$24:$V$40,4,FALSE),"")</f>
        <v/>
      </c>
      <c r="I224" s="72"/>
      <c r="J224" s="72"/>
      <c r="K224" s="80"/>
      <c r="L224" s="80">
        <v>223</v>
      </c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</row>
    <row r="225" spans="1:26" ht="15.75" customHeight="1">
      <c r="A225" s="80" t="str">
        <f t="array" ref="A225">IFERROR(IF(D225="","",INDEX(Poles!$A:$I,MATCH('Youth Poles'!$E225,Poles!$I:$I,0),1)),"")</f>
        <v/>
      </c>
      <c r="B225" s="196" t="str">
        <f t="array" ref="B225">IFERROR(IF(D225="","",INDEX(Poles!$A:$I,MATCH('Youth Poles'!$E225,Poles!$I:$I,0),2)),"")</f>
        <v/>
      </c>
      <c r="C225" s="196" t="str">
        <f t="array" ref="C225">IFERROR(IF(D225="","",INDEX(Poles!$A:$I,MATCH('Youth Poles'!E225,Poles!$I:$I,0),3)),"")</f>
        <v/>
      </c>
      <c r="D225" s="82" t="str">
        <f>IFERROR(IF(AND(SMALL(Poles!I:I,L225)&gt;1000,SMALL(Poles!I:I,L225)&lt;3000),"nt",IF(SMALL(Poles!I:I,L225)&gt;3000,"",SMALL(Poles!I:I,L225))),"")</f>
        <v/>
      </c>
      <c r="E225" s="292" t="str">
        <f>IF(D225="nt",IFERROR(SMALL(Poles!I:I,L225),""),IF(D225&gt;3000,"",IFERROR(SMALL(Poles!I:I,L225),"")))</f>
        <v/>
      </c>
      <c r="F225" s="202"/>
      <c r="G225" s="200" t="str">
        <f t="shared" si="1"/>
        <v/>
      </c>
      <c r="H225" s="354" t="str">
        <f>IFERROR(VLOOKUP(D225,Poles!$S$24:$V$40,4,FALSE),"")</f>
        <v/>
      </c>
      <c r="I225" s="72"/>
      <c r="J225" s="72"/>
      <c r="K225" s="80"/>
      <c r="L225" s="80">
        <v>224</v>
      </c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</row>
    <row r="226" spans="1:26" ht="15.75" customHeight="1">
      <c r="A226" s="80" t="str">
        <f t="array" ref="A226">IFERROR(IF(D226="","",INDEX(Poles!$A:$I,MATCH('Youth Poles'!$E226,Poles!$I:$I,0),1)),"")</f>
        <v/>
      </c>
      <c r="B226" s="196" t="str">
        <f t="array" ref="B226">IFERROR(IF(D226="","",INDEX(Poles!$A:$I,MATCH('Youth Poles'!$E226,Poles!$I:$I,0),2)),"")</f>
        <v/>
      </c>
      <c r="C226" s="196" t="str">
        <f t="array" ref="C226">IFERROR(IF(D226="","",INDEX(Poles!$A:$I,MATCH('Youth Poles'!E226,Poles!$I:$I,0),3)),"")</f>
        <v/>
      </c>
      <c r="D226" s="82" t="str">
        <f>IFERROR(IF(AND(SMALL(Poles!I:I,L226)&gt;1000,SMALL(Poles!I:I,L226)&lt;3000),"nt",IF(SMALL(Poles!I:I,L226)&gt;3000,"",SMALL(Poles!I:I,L226))),"")</f>
        <v/>
      </c>
      <c r="E226" s="292" t="str">
        <f>IF(D226="nt",IFERROR(SMALL(Poles!I:I,L226),""),IF(D226&gt;3000,"",IFERROR(SMALL(Poles!I:I,L226),"")))</f>
        <v/>
      </c>
      <c r="F226" s="202"/>
      <c r="G226" s="200" t="str">
        <f t="shared" si="1"/>
        <v/>
      </c>
      <c r="H226" s="354" t="str">
        <f>IFERROR(VLOOKUP(D226,Poles!$S$24:$V$40,4,FALSE),"")</f>
        <v/>
      </c>
      <c r="I226" s="72"/>
      <c r="J226" s="72"/>
      <c r="K226" s="80"/>
      <c r="L226" s="80">
        <v>225</v>
      </c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</row>
    <row r="227" spans="1:26" ht="15.75" customHeight="1">
      <c r="A227" s="80" t="str">
        <f t="array" ref="A227">IFERROR(IF(D227="","",INDEX(Poles!$A:$I,MATCH('Youth Poles'!$E227,Poles!$I:$I,0),1)),"")</f>
        <v/>
      </c>
      <c r="B227" s="196" t="str">
        <f t="array" ref="B227">IFERROR(IF(D227="","",INDEX(Poles!$A:$I,MATCH('Youth Poles'!$E227,Poles!$I:$I,0),2)),"")</f>
        <v/>
      </c>
      <c r="C227" s="196" t="str">
        <f t="array" ref="C227">IFERROR(IF(D227="","",INDEX(Poles!$A:$I,MATCH('Youth Poles'!E227,Poles!$I:$I,0),3)),"")</f>
        <v/>
      </c>
      <c r="D227" s="82" t="str">
        <f>IFERROR(IF(AND(SMALL(Poles!I:I,L227)&gt;1000,SMALL(Poles!I:I,L227)&lt;3000),"nt",IF(SMALL(Poles!I:I,L227)&gt;3000,"",SMALL(Poles!I:I,L227))),"")</f>
        <v/>
      </c>
      <c r="E227" s="292" t="str">
        <f>IF(D227="nt",IFERROR(SMALL(Poles!I:I,L227),""),IF(D227&gt;3000,"",IFERROR(SMALL(Poles!I:I,L227),"")))</f>
        <v/>
      </c>
      <c r="F227" s="202"/>
      <c r="G227" s="200" t="str">
        <f t="shared" si="1"/>
        <v/>
      </c>
      <c r="H227" s="354" t="str">
        <f>IFERROR(VLOOKUP(D227,Poles!$S$24:$V$40,4,FALSE),"")</f>
        <v/>
      </c>
      <c r="I227" s="72"/>
      <c r="J227" s="72"/>
      <c r="K227" s="80"/>
      <c r="L227" s="80">
        <v>226</v>
      </c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</row>
    <row r="228" spans="1:26" ht="15.75" customHeight="1">
      <c r="A228" s="80" t="str">
        <f t="array" ref="A228">IFERROR(IF(D228="","",INDEX(Poles!$A:$I,MATCH('Youth Poles'!$E228,Poles!$I:$I,0),1)),"")</f>
        <v/>
      </c>
      <c r="B228" s="196" t="str">
        <f t="array" ref="B228">IFERROR(IF(D228="","",INDEX(Poles!$A:$I,MATCH('Youth Poles'!$E228,Poles!$I:$I,0),2)),"")</f>
        <v/>
      </c>
      <c r="C228" s="196" t="str">
        <f t="array" ref="C228">IFERROR(IF(D228="","",INDEX(Poles!$A:$I,MATCH('Youth Poles'!E228,Poles!$I:$I,0),3)),"")</f>
        <v/>
      </c>
      <c r="D228" s="82" t="str">
        <f>IFERROR(IF(AND(SMALL(Poles!I:I,L228)&gt;1000,SMALL(Poles!I:I,L228)&lt;3000),"nt",IF(SMALL(Poles!I:I,L228)&gt;3000,"",SMALL(Poles!I:I,L228))),"")</f>
        <v/>
      </c>
      <c r="E228" s="292" t="str">
        <f>IF(D228="nt",IFERROR(SMALL(Poles!I:I,L228),""),IF(D228&gt;3000,"",IFERROR(SMALL(Poles!I:I,L228),"")))</f>
        <v/>
      </c>
      <c r="F228" s="202"/>
      <c r="G228" s="200" t="str">
        <f t="shared" si="1"/>
        <v/>
      </c>
      <c r="H228" s="354" t="str">
        <f>IFERROR(VLOOKUP(D228,Poles!$S$24:$V$40,4,FALSE),"")</f>
        <v/>
      </c>
      <c r="I228" s="72"/>
      <c r="J228" s="72"/>
      <c r="K228" s="80"/>
      <c r="L228" s="80">
        <v>227</v>
      </c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</row>
    <row r="229" spans="1:26" ht="15.75" customHeight="1">
      <c r="A229" s="80" t="str">
        <f t="array" ref="A229">IFERROR(IF(D229="","",INDEX(Poles!$A:$I,MATCH('Youth Poles'!$E229,Poles!$I:$I,0),1)),"")</f>
        <v/>
      </c>
      <c r="B229" s="196" t="str">
        <f t="array" ref="B229">IFERROR(IF(D229="","",INDEX(Poles!$A:$I,MATCH('Youth Poles'!$E229,Poles!$I:$I,0),2)),"")</f>
        <v/>
      </c>
      <c r="C229" s="196" t="str">
        <f t="array" ref="C229">IFERROR(IF(D229="","",INDEX(Poles!$A:$I,MATCH('Youth Poles'!E229,Poles!$I:$I,0),3)),"")</f>
        <v/>
      </c>
      <c r="D229" s="82" t="str">
        <f>IFERROR(IF(AND(SMALL(Poles!I:I,L229)&gt;1000,SMALL(Poles!I:I,L229)&lt;3000),"nt",IF(SMALL(Poles!I:I,L229)&gt;3000,"",SMALL(Poles!I:I,L229))),"")</f>
        <v/>
      </c>
      <c r="E229" s="292" t="str">
        <f>IF(D229="nt",IFERROR(SMALL(Poles!I:I,L229),""),IF(D229&gt;3000,"",IFERROR(SMALL(Poles!I:I,L229),"")))</f>
        <v/>
      </c>
      <c r="F229" s="202"/>
      <c r="G229" s="200" t="str">
        <f t="shared" si="1"/>
        <v/>
      </c>
      <c r="H229" s="354" t="str">
        <f>IFERROR(VLOOKUP(D229,Poles!$S$24:$V$40,4,FALSE),"")</f>
        <v/>
      </c>
      <c r="I229" s="72"/>
      <c r="J229" s="72"/>
      <c r="K229" s="80"/>
      <c r="L229" s="80">
        <v>228</v>
      </c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</row>
    <row r="230" spans="1:26" ht="15.75" customHeight="1">
      <c r="A230" s="80" t="str">
        <f t="array" ref="A230">IFERROR(IF(D230="","",INDEX(Poles!$A:$I,MATCH('Youth Poles'!$E230,Poles!$I:$I,0),1)),"")</f>
        <v/>
      </c>
      <c r="B230" s="196" t="str">
        <f t="array" ref="B230">IFERROR(IF(D230="","",INDEX(Poles!$A:$I,MATCH('Youth Poles'!$E230,Poles!$I:$I,0),2)),"")</f>
        <v/>
      </c>
      <c r="C230" s="196" t="str">
        <f t="array" ref="C230">IFERROR(IF(D230="","",INDEX(Poles!$A:$I,MATCH('Youth Poles'!E230,Poles!$I:$I,0),3)),"")</f>
        <v/>
      </c>
      <c r="D230" s="82" t="str">
        <f>IFERROR(IF(AND(SMALL(Poles!I:I,L230)&gt;1000,SMALL(Poles!I:I,L230)&lt;3000),"nt",IF(SMALL(Poles!I:I,L230)&gt;3000,"",SMALL(Poles!I:I,L230))),"")</f>
        <v/>
      </c>
      <c r="E230" s="292" t="str">
        <f>IF(D230="nt",IFERROR(SMALL(Poles!I:I,L230),""),IF(D230&gt;3000,"",IFERROR(SMALL(Poles!I:I,L230),"")))</f>
        <v/>
      </c>
      <c r="F230" s="202"/>
      <c r="G230" s="200" t="str">
        <f t="shared" si="1"/>
        <v/>
      </c>
      <c r="H230" s="354" t="str">
        <f>IFERROR(VLOOKUP(D230,Poles!$S$24:$V$40,4,FALSE),"")</f>
        <v/>
      </c>
      <c r="I230" s="72"/>
      <c r="J230" s="72"/>
      <c r="K230" s="80"/>
      <c r="L230" s="80">
        <v>229</v>
      </c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</row>
    <row r="231" spans="1:26" ht="15.75" customHeight="1">
      <c r="A231" s="80" t="str">
        <f t="array" ref="A231">IFERROR(IF(D231="","",INDEX(Poles!$A:$I,MATCH('Youth Poles'!$E231,Poles!$I:$I,0),1)),"")</f>
        <v/>
      </c>
      <c r="B231" s="196" t="str">
        <f t="array" ref="B231">IFERROR(IF(D231="","",INDEX(Poles!$A:$I,MATCH('Youth Poles'!$E231,Poles!$I:$I,0),2)),"")</f>
        <v/>
      </c>
      <c r="C231" s="196" t="str">
        <f t="array" ref="C231">IFERROR(IF(D231="","",INDEX(Poles!$A:$I,MATCH('Youth Poles'!E231,Poles!$I:$I,0),3)),"")</f>
        <v/>
      </c>
      <c r="D231" s="82" t="str">
        <f>IFERROR(IF(AND(SMALL(Poles!I:I,L231)&gt;1000,SMALL(Poles!I:I,L231)&lt;3000),"nt",IF(SMALL(Poles!I:I,L231)&gt;3000,"",SMALL(Poles!I:I,L231))),"")</f>
        <v/>
      </c>
      <c r="E231" s="292" t="str">
        <f>IF(D231="nt",IFERROR(SMALL(Poles!I:I,L231),""),IF(D231&gt;3000,"",IFERROR(SMALL(Poles!I:I,L231),"")))</f>
        <v/>
      </c>
      <c r="F231" s="202"/>
      <c r="G231" s="200" t="str">
        <f t="shared" si="1"/>
        <v/>
      </c>
      <c r="H231" s="354" t="str">
        <f>IFERROR(VLOOKUP(D231,Poles!$S$24:$V$40,4,FALSE),"")</f>
        <v/>
      </c>
      <c r="I231" s="72"/>
      <c r="J231" s="72"/>
      <c r="K231" s="80"/>
      <c r="L231" s="80">
        <v>230</v>
      </c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</row>
    <row r="232" spans="1:26" ht="15.75" customHeight="1">
      <c r="A232" s="80" t="str">
        <f t="array" ref="A232">IFERROR(IF(D232="","",INDEX(Poles!$A:$I,MATCH('Youth Poles'!$E232,Poles!$I:$I,0),1)),"")</f>
        <v/>
      </c>
      <c r="B232" s="196" t="str">
        <f t="array" ref="B232">IFERROR(IF(D232="","",INDEX(Poles!$A:$I,MATCH('Youth Poles'!$E232,Poles!$I:$I,0),2)),"")</f>
        <v/>
      </c>
      <c r="C232" s="196" t="str">
        <f t="array" ref="C232">IFERROR(IF(D232="","",INDEX(Poles!$A:$I,MATCH('Youth Poles'!E232,Poles!$I:$I,0),3)),"")</f>
        <v/>
      </c>
      <c r="D232" s="82" t="str">
        <f>IFERROR(IF(AND(SMALL(Poles!I:I,L232)&gt;1000,SMALL(Poles!I:I,L232)&lt;3000),"nt",IF(SMALL(Poles!I:I,L232)&gt;3000,"",SMALL(Poles!I:I,L232))),"")</f>
        <v/>
      </c>
      <c r="E232" s="292" t="str">
        <f>IF(D232="nt",IFERROR(SMALL(Poles!I:I,L232),""),IF(D232&gt;3000,"",IFERROR(SMALL(Poles!I:I,L232),"")))</f>
        <v/>
      </c>
      <c r="F232" s="202"/>
      <c r="G232" s="200" t="str">
        <f t="shared" si="1"/>
        <v/>
      </c>
      <c r="H232" s="354" t="str">
        <f>IFERROR(VLOOKUP(D232,Poles!$S$24:$V$40,4,FALSE),"")</f>
        <v/>
      </c>
      <c r="I232" s="72"/>
      <c r="J232" s="72"/>
      <c r="K232" s="80"/>
      <c r="L232" s="80">
        <v>231</v>
      </c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</row>
    <row r="233" spans="1:26" ht="15.75" customHeight="1">
      <c r="A233" s="80" t="str">
        <f t="array" ref="A233">IFERROR(IF(D233="","",INDEX(Poles!$A:$I,MATCH('Youth Poles'!$E233,Poles!$I:$I,0),1)),"")</f>
        <v/>
      </c>
      <c r="B233" s="196" t="str">
        <f t="array" ref="B233">IFERROR(IF(D233="","",INDEX(Poles!$A:$I,MATCH('Youth Poles'!$E233,Poles!$I:$I,0),2)),"")</f>
        <v/>
      </c>
      <c r="C233" s="196" t="str">
        <f t="array" ref="C233">IFERROR(IF(D233="","",INDEX(Poles!$A:$I,MATCH('Youth Poles'!E233,Poles!$I:$I,0),3)),"")</f>
        <v/>
      </c>
      <c r="D233" s="82" t="str">
        <f>IFERROR(IF(AND(SMALL(Poles!I:I,L233)&gt;1000,SMALL(Poles!I:I,L233)&lt;3000),"nt",IF(SMALL(Poles!I:I,L233)&gt;3000,"",SMALL(Poles!I:I,L233))),"")</f>
        <v/>
      </c>
      <c r="E233" s="292" t="str">
        <f>IF(D233="nt",IFERROR(SMALL(Poles!I:I,L233),""),IF(D233&gt;3000,"",IFERROR(SMALL(Poles!I:I,L233),"")))</f>
        <v/>
      </c>
      <c r="F233" s="202"/>
      <c r="G233" s="200" t="str">
        <f t="shared" si="1"/>
        <v/>
      </c>
      <c r="H233" s="354" t="str">
        <f>IFERROR(VLOOKUP(D233,Poles!$S$24:$V$40,4,FALSE),"")</f>
        <v/>
      </c>
      <c r="I233" s="72"/>
      <c r="J233" s="72"/>
      <c r="K233" s="80"/>
      <c r="L233" s="80">
        <v>232</v>
      </c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</row>
    <row r="234" spans="1:26" ht="15.75" customHeight="1">
      <c r="A234" s="80" t="str">
        <f t="array" ref="A234">IFERROR(IF(D234="","",INDEX(Poles!$A:$I,MATCH('Youth Poles'!$E234,Poles!$I:$I,0),1)),"")</f>
        <v/>
      </c>
      <c r="B234" s="196" t="str">
        <f t="array" ref="B234">IFERROR(IF(D234="","",INDEX(Poles!$A:$I,MATCH('Youth Poles'!$E234,Poles!$I:$I,0),2)),"")</f>
        <v/>
      </c>
      <c r="C234" s="196" t="str">
        <f t="array" ref="C234">IFERROR(IF(D234="","",INDEX(Poles!$A:$I,MATCH('Youth Poles'!E234,Poles!$I:$I,0),3)),"")</f>
        <v/>
      </c>
      <c r="D234" s="82" t="str">
        <f>IFERROR(IF(AND(SMALL(Poles!I:I,L234)&gt;1000,SMALL(Poles!I:I,L234)&lt;3000),"nt",IF(SMALL(Poles!I:I,L234)&gt;3000,"",SMALL(Poles!I:I,L234))),"")</f>
        <v/>
      </c>
      <c r="E234" s="292" t="str">
        <f>IF(D234="nt",IFERROR(SMALL(Poles!I:I,L234),""),IF(D234&gt;3000,"",IFERROR(SMALL(Poles!I:I,L234),"")))</f>
        <v/>
      </c>
      <c r="F234" s="202"/>
      <c r="G234" s="200" t="str">
        <f t="shared" si="1"/>
        <v/>
      </c>
      <c r="H234" s="354" t="str">
        <f>IFERROR(VLOOKUP(D234,Poles!$S$24:$V$40,4,FALSE),"")</f>
        <v/>
      </c>
      <c r="I234" s="72"/>
      <c r="J234" s="72"/>
      <c r="K234" s="80"/>
      <c r="L234" s="80">
        <v>233</v>
      </c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</row>
    <row r="235" spans="1:26" ht="15.75" customHeight="1">
      <c r="A235" s="80" t="str">
        <f t="array" ref="A235">IFERROR(IF(D235="","",INDEX(Poles!$A:$I,MATCH('Youth Poles'!$E235,Poles!$I:$I,0),1)),"")</f>
        <v/>
      </c>
      <c r="B235" s="196" t="str">
        <f t="array" ref="B235">IFERROR(IF(D235="","",INDEX(Poles!$A:$I,MATCH('Youth Poles'!$E235,Poles!$I:$I,0),2)),"")</f>
        <v/>
      </c>
      <c r="C235" s="196" t="str">
        <f t="array" ref="C235">IFERROR(IF(D235="","",INDEX(Poles!$A:$I,MATCH('Youth Poles'!E235,Poles!$I:$I,0),3)),"")</f>
        <v/>
      </c>
      <c r="D235" s="82" t="str">
        <f>IFERROR(IF(AND(SMALL(Poles!I:I,L235)&gt;1000,SMALL(Poles!I:I,L235)&lt;3000),"nt",IF(SMALL(Poles!I:I,L235)&gt;3000,"",SMALL(Poles!I:I,L235))),"")</f>
        <v/>
      </c>
      <c r="E235" s="292" t="str">
        <f>IF(D235="nt",IFERROR(SMALL(Poles!I:I,L235),""),IF(D235&gt;3000,"",IFERROR(SMALL(Poles!I:I,L235),"")))</f>
        <v/>
      </c>
      <c r="F235" s="202"/>
      <c r="G235" s="200" t="str">
        <f t="shared" si="1"/>
        <v/>
      </c>
      <c r="H235" s="354" t="str">
        <f>IFERROR(VLOOKUP(D235,Poles!$S$24:$V$40,4,FALSE),"")</f>
        <v/>
      </c>
      <c r="I235" s="72"/>
      <c r="J235" s="72"/>
      <c r="K235" s="80"/>
      <c r="L235" s="80">
        <v>234</v>
      </c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</row>
    <row r="236" spans="1:26" ht="15.75" customHeight="1">
      <c r="A236" s="80" t="str">
        <f t="array" ref="A236">IFERROR(IF(D236="","",INDEX(Poles!$A:$I,MATCH('Youth Poles'!$E236,Poles!$I:$I,0),1)),"")</f>
        <v/>
      </c>
      <c r="B236" s="196" t="str">
        <f t="array" ref="B236">IFERROR(IF(D236="","",INDEX(Poles!$A:$I,MATCH('Youth Poles'!$E236,Poles!$I:$I,0),2)),"")</f>
        <v/>
      </c>
      <c r="C236" s="196" t="str">
        <f t="array" ref="C236">IFERROR(IF(D236="","",INDEX(Poles!$A:$I,MATCH('Youth Poles'!E236,Poles!$I:$I,0),3)),"")</f>
        <v/>
      </c>
      <c r="D236" s="82" t="str">
        <f>IFERROR(IF(AND(SMALL(Poles!I:I,L236)&gt;1000,SMALL(Poles!I:I,L236)&lt;3000),"nt",IF(SMALL(Poles!I:I,L236)&gt;3000,"",SMALL(Poles!I:I,L236))),"")</f>
        <v/>
      </c>
      <c r="E236" s="292" t="str">
        <f>IF(D236="nt",IFERROR(SMALL(Poles!I:I,L236),""),IF(D236&gt;3000,"",IFERROR(SMALL(Poles!I:I,L236),"")))</f>
        <v/>
      </c>
      <c r="F236" s="202"/>
      <c r="G236" s="200" t="str">
        <f t="shared" si="1"/>
        <v/>
      </c>
      <c r="H236" s="354" t="str">
        <f>IFERROR(VLOOKUP(D236,Poles!$S$24:$V$40,4,FALSE),"")</f>
        <v/>
      </c>
      <c r="I236" s="72"/>
      <c r="J236" s="72"/>
      <c r="K236" s="80"/>
      <c r="L236" s="80">
        <v>235</v>
      </c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</row>
    <row r="237" spans="1:26" ht="15.75" customHeight="1">
      <c r="A237" s="80" t="str">
        <f t="array" ref="A237">IFERROR(IF(D237="","",INDEX(Poles!$A:$I,MATCH('Youth Poles'!$E237,Poles!$I:$I,0),1)),"")</f>
        <v/>
      </c>
      <c r="B237" s="196" t="str">
        <f t="array" ref="B237">IFERROR(IF(D237="","",INDEX(Poles!$A:$I,MATCH('Youth Poles'!$E237,Poles!$I:$I,0),2)),"")</f>
        <v/>
      </c>
      <c r="C237" s="196" t="str">
        <f t="array" ref="C237">IFERROR(IF(D237="","",INDEX(Poles!$A:$I,MATCH('Youth Poles'!E237,Poles!$I:$I,0),3)),"")</f>
        <v/>
      </c>
      <c r="D237" s="82" t="str">
        <f>IFERROR(IF(AND(SMALL(Poles!I:I,L237)&gt;1000,SMALL(Poles!I:I,L237)&lt;3000),"nt",IF(SMALL(Poles!I:I,L237)&gt;3000,"",SMALL(Poles!I:I,L237))),"")</f>
        <v/>
      </c>
      <c r="E237" s="292" t="str">
        <f>IF(D237="nt",IFERROR(SMALL(Poles!I:I,L237),""),IF(D237&gt;3000,"",IFERROR(SMALL(Poles!I:I,L237),"")))</f>
        <v/>
      </c>
      <c r="F237" s="202"/>
      <c r="G237" s="200" t="str">
        <f t="shared" si="1"/>
        <v/>
      </c>
      <c r="H237" s="354" t="str">
        <f>IFERROR(VLOOKUP(D237,Poles!$S$24:$V$40,4,FALSE),"")</f>
        <v/>
      </c>
      <c r="I237" s="72"/>
      <c r="J237" s="72"/>
      <c r="K237" s="80"/>
      <c r="L237" s="80">
        <v>236</v>
      </c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</row>
    <row r="238" spans="1:26" ht="15.75" customHeight="1">
      <c r="A238" s="80" t="str">
        <f t="array" ref="A238">IFERROR(IF(D238="","",INDEX(Poles!$A:$I,MATCH('Youth Poles'!$E238,Poles!$I:$I,0),1)),"")</f>
        <v/>
      </c>
      <c r="B238" s="196" t="str">
        <f t="array" ref="B238">IFERROR(IF(D238="","",INDEX(Poles!$A:$I,MATCH('Youth Poles'!$E238,Poles!$I:$I,0),2)),"")</f>
        <v/>
      </c>
      <c r="C238" s="196" t="str">
        <f t="array" ref="C238">IFERROR(IF(D238="","",INDEX(Poles!$A:$I,MATCH('Youth Poles'!E238,Poles!$I:$I,0),3)),"")</f>
        <v/>
      </c>
      <c r="D238" s="82" t="str">
        <f>IFERROR(IF(AND(SMALL(Poles!I:I,L238)&gt;1000,SMALL(Poles!I:I,L238)&lt;3000),"nt",IF(SMALL(Poles!I:I,L238)&gt;3000,"",SMALL(Poles!I:I,L238))),"")</f>
        <v/>
      </c>
      <c r="E238" s="292" t="str">
        <f>IF(D238="nt",IFERROR(SMALL(Poles!I:I,L238),""),IF(D238&gt;3000,"",IFERROR(SMALL(Poles!I:I,L238),"")))</f>
        <v/>
      </c>
      <c r="F238" s="202"/>
      <c r="G238" s="200" t="str">
        <f t="shared" si="1"/>
        <v/>
      </c>
      <c r="H238" s="354" t="str">
        <f>IFERROR(VLOOKUP(D238,Poles!$S$24:$V$40,4,FALSE),"")</f>
        <v/>
      </c>
      <c r="I238" s="72"/>
      <c r="J238" s="72"/>
      <c r="K238" s="80"/>
      <c r="L238" s="80">
        <v>237</v>
      </c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</row>
    <row r="239" spans="1:26" ht="15.75" customHeight="1">
      <c r="A239" s="80" t="str">
        <f t="array" ref="A239">IFERROR(IF(D239="","",INDEX(Poles!$A:$I,MATCH('Youth Poles'!$E239,Poles!$I:$I,0),1)),"")</f>
        <v/>
      </c>
      <c r="B239" s="196" t="str">
        <f t="array" ref="B239">IFERROR(IF(D239="","",INDEX(Poles!$A:$I,MATCH('Youth Poles'!$E239,Poles!$I:$I,0),2)),"")</f>
        <v/>
      </c>
      <c r="C239" s="196" t="str">
        <f t="array" ref="C239">IFERROR(IF(D239="","",INDEX(Poles!$A:$I,MATCH('Youth Poles'!E239,Poles!$I:$I,0),3)),"")</f>
        <v/>
      </c>
      <c r="D239" s="82" t="str">
        <f>IFERROR(IF(AND(SMALL(Poles!I:I,L239)&gt;1000,SMALL(Poles!I:I,L239)&lt;3000),"nt",IF(SMALL(Poles!I:I,L239)&gt;3000,"",SMALL(Poles!I:I,L239))),"")</f>
        <v/>
      </c>
      <c r="E239" s="292" t="str">
        <f>IF(D239="nt",IFERROR(SMALL(Poles!I:I,L239),""),IF(D239&gt;3000,"",IFERROR(SMALL(Poles!I:I,L239),"")))</f>
        <v/>
      </c>
      <c r="F239" s="202"/>
      <c r="G239" s="200" t="str">
        <f t="shared" si="1"/>
        <v/>
      </c>
      <c r="H239" s="354" t="str">
        <f>IFERROR(VLOOKUP(D239,Poles!$S$24:$V$40,4,FALSE),"")</f>
        <v/>
      </c>
      <c r="I239" s="72"/>
      <c r="J239" s="72"/>
      <c r="K239" s="80"/>
      <c r="L239" s="80">
        <v>238</v>
      </c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</row>
    <row r="240" spans="1:26" ht="15.75" customHeight="1">
      <c r="A240" s="80" t="str">
        <f t="array" ref="A240">IFERROR(IF(D240="","",INDEX(Poles!$A:$I,MATCH('Youth Poles'!$E240,Poles!$I:$I,0),1)),"")</f>
        <v/>
      </c>
      <c r="B240" s="196" t="str">
        <f t="array" ref="B240">IFERROR(IF(D240="","",INDEX(Poles!$A:$I,MATCH('Youth Poles'!$E240,Poles!$I:$I,0),2)),"")</f>
        <v/>
      </c>
      <c r="C240" s="196" t="str">
        <f t="array" ref="C240">IFERROR(IF(D240="","",INDEX(Poles!$A:$I,MATCH('Youth Poles'!E240,Poles!$I:$I,0),3)),"")</f>
        <v/>
      </c>
      <c r="D240" s="82" t="str">
        <f>IFERROR(IF(AND(SMALL(Poles!I:I,L240)&gt;1000,SMALL(Poles!I:I,L240)&lt;3000),"nt",IF(SMALL(Poles!I:I,L240)&gt;3000,"",SMALL(Poles!I:I,L240))),"")</f>
        <v/>
      </c>
      <c r="E240" s="292" t="str">
        <f>IF(D240="nt",IFERROR(SMALL(Poles!I:I,L240),""),IF(D240&gt;3000,"",IFERROR(SMALL(Poles!I:I,L240),"")))</f>
        <v/>
      </c>
      <c r="F240" s="202"/>
      <c r="G240" s="200" t="str">
        <f t="shared" si="1"/>
        <v/>
      </c>
      <c r="H240" s="354" t="str">
        <f>IFERROR(VLOOKUP(D240,Poles!$S$24:$V$40,4,FALSE),"")</f>
        <v/>
      </c>
      <c r="I240" s="72"/>
      <c r="J240" s="72"/>
      <c r="K240" s="80"/>
      <c r="L240" s="80">
        <v>239</v>
      </c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</row>
    <row r="241" spans="1:26" ht="15.75" customHeight="1">
      <c r="A241" s="80" t="str">
        <f t="array" ref="A241">IFERROR(IF(D241="","",INDEX(Poles!$A:$I,MATCH('Youth Poles'!$E241,Poles!$I:$I,0),1)),"")</f>
        <v/>
      </c>
      <c r="B241" s="196" t="str">
        <f t="array" ref="B241">IFERROR(IF(D241="","",INDEX(Poles!$A:$I,MATCH('Youth Poles'!$E241,Poles!$I:$I,0),2)),"")</f>
        <v/>
      </c>
      <c r="C241" s="196" t="str">
        <f t="array" ref="C241">IFERROR(IF(D241="","",INDEX(Poles!$A:$I,MATCH('Youth Poles'!E241,Poles!$I:$I,0),3)),"")</f>
        <v/>
      </c>
      <c r="D241" s="82" t="str">
        <f>IFERROR(IF(AND(SMALL(Poles!I:I,L241)&gt;1000,SMALL(Poles!I:I,L241)&lt;3000),"nt",IF(SMALL(Poles!I:I,L241)&gt;3000,"",SMALL(Poles!I:I,L241))),"")</f>
        <v/>
      </c>
      <c r="E241" s="292" t="str">
        <f>IF(D241="nt",IFERROR(SMALL(Poles!I:I,L241),""),IF(D241&gt;3000,"",IFERROR(SMALL(Poles!I:I,L241),"")))</f>
        <v/>
      </c>
      <c r="F241" s="202"/>
      <c r="G241" s="200" t="str">
        <f t="shared" si="1"/>
        <v/>
      </c>
      <c r="H241" s="354" t="str">
        <f>IFERROR(VLOOKUP(D241,Poles!$S$24:$V$40,4,FALSE),"")</f>
        <v/>
      </c>
      <c r="I241" s="72"/>
      <c r="J241" s="72"/>
      <c r="K241" s="80"/>
      <c r="L241" s="80">
        <v>240</v>
      </c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</row>
    <row r="242" spans="1:26" ht="15.75" customHeight="1">
      <c r="A242" s="80" t="str">
        <f t="array" ref="A242">IFERROR(IF(D242="","",INDEX(Poles!$A:$I,MATCH('Youth Poles'!$E242,Poles!$I:$I,0),1)),"")</f>
        <v/>
      </c>
      <c r="B242" s="196" t="str">
        <f t="array" ref="B242">IFERROR(IF(D242="","",INDEX(Poles!$A:$I,MATCH('Youth Poles'!$E242,Poles!$I:$I,0),2)),"")</f>
        <v/>
      </c>
      <c r="C242" s="196" t="str">
        <f t="array" ref="C242">IFERROR(IF(D242="","",INDEX(Poles!$A:$I,MATCH('Youth Poles'!E242,Poles!$I:$I,0),3)),"")</f>
        <v/>
      </c>
      <c r="D242" s="82" t="str">
        <f>IFERROR(IF(AND(SMALL(Poles!I:I,L242)&gt;1000,SMALL(Poles!I:I,L242)&lt;3000),"nt",IF(SMALL(Poles!I:I,L242)&gt;3000,"",SMALL(Poles!I:I,L242))),"")</f>
        <v/>
      </c>
      <c r="E242" s="292" t="str">
        <f>IF(D242="nt",IFERROR(SMALL(Poles!I:I,L242),""),IF(D242&gt;3000,"",IFERROR(SMALL(Poles!I:I,L242),"")))</f>
        <v/>
      </c>
      <c r="F242" s="202"/>
      <c r="G242" s="200" t="str">
        <f t="shared" si="1"/>
        <v/>
      </c>
      <c r="H242" s="354" t="str">
        <f>IFERROR(VLOOKUP(D242,Poles!$S$24:$V$40,4,FALSE),"")</f>
        <v/>
      </c>
      <c r="I242" s="72"/>
      <c r="J242" s="72"/>
      <c r="K242" s="80"/>
      <c r="L242" s="80">
        <v>241</v>
      </c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</row>
    <row r="243" spans="1:26" ht="15.75" customHeight="1">
      <c r="A243" s="80" t="str">
        <f t="array" ref="A243">IFERROR(IF(D243="","",INDEX(Poles!$A:$I,MATCH('Youth Poles'!$E243,Poles!$I:$I,0),1)),"")</f>
        <v/>
      </c>
      <c r="B243" s="196" t="str">
        <f t="array" ref="B243">IFERROR(IF(D243="","",INDEX(Poles!$A:$I,MATCH('Youth Poles'!$E243,Poles!$I:$I,0),2)),"")</f>
        <v/>
      </c>
      <c r="C243" s="196" t="str">
        <f t="array" ref="C243">IFERROR(IF(D243="","",INDEX(Poles!$A:$I,MATCH('Youth Poles'!E243,Poles!$I:$I,0),3)),"")</f>
        <v/>
      </c>
      <c r="D243" s="82" t="str">
        <f>IFERROR(IF(AND(SMALL(Poles!I:I,L243)&gt;1000,SMALL(Poles!I:I,L243)&lt;3000),"nt",IF(SMALL(Poles!I:I,L243)&gt;3000,"",SMALL(Poles!I:I,L243))),"")</f>
        <v/>
      </c>
      <c r="E243" s="292" t="str">
        <f>IF(D243="nt",IFERROR(SMALL(Poles!I:I,L243),""),IF(D243&gt;3000,"",IFERROR(SMALL(Poles!I:I,L243),"")))</f>
        <v/>
      </c>
      <c r="F243" s="202"/>
      <c r="G243" s="200" t="str">
        <f t="shared" si="1"/>
        <v/>
      </c>
      <c r="H243" s="354" t="str">
        <f>IFERROR(VLOOKUP(D243,Poles!$S$24:$V$40,4,FALSE),"")</f>
        <v/>
      </c>
      <c r="I243" s="72"/>
      <c r="J243" s="72"/>
      <c r="K243" s="80"/>
      <c r="L243" s="80">
        <v>242</v>
      </c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</row>
    <row r="244" spans="1:26" ht="15.75" customHeight="1">
      <c r="A244" s="80" t="str">
        <f t="array" ref="A244">IFERROR(IF(D244="","",INDEX(Poles!$A:$I,MATCH('Youth Poles'!$E244,Poles!$I:$I,0),1)),"")</f>
        <v/>
      </c>
      <c r="B244" s="196" t="str">
        <f t="array" ref="B244">IFERROR(IF(D244="","",INDEX(Poles!$A:$I,MATCH('Youth Poles'!$E244,Poles!$I:$I,0),2)),"")</f>
        <v/>
      </c>
      <c r="C244" s="196" t="str">
        <f t="array" ref="C244">IFERROR(IF(D244="","",INDEX(Poles!$A:$I,MATCH('Youth Poles'!E244,Poles!$I:$I,0),3)),"")</f>
        <v/>
      </c>
      <c r="D244" s="82" t="str">
        <f>IFERROR(IF(AND(SMALL(Poles!I:I,L244)&gt;1000,SMALL(Poles!I:I,L244)&lt;3000),"nt",IF(SMALL(Poles!I:I,L244)&gt;3000,"",SMALL(Poles!I:I,L244))),"")</f>
        <v/>
      </c>
      <c r="E244" s="292" t="str">
        <f>IF(D244="nt",IFERROR(SMALL(Poles!I:I,L244),""),IF(D244&gt;3000,"",IFERROR(SMALL(Poles!I:I,L244),"")))</f>
        <v/>
      </c>
      <c r="F244" s="202"/>
      <c r="G244" s="200" t="str">
        <f t="shared" si="1"/>
        <v/>
      </c>
      <c r="H244" s="354" t="str">
        <f>IFERROR(VLOOKUP(D244,Poles!$S$24:$V$40,4,FALSE),"")</f>
        <v/>
      </c>
      <c r="I244" s="72"/>
      <c r="J244" s="72"/>
      <c r="K244" s="80"/>
      <c r="L244" s="80">
        <v>243</v>
      </c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</row>
    <row r="245" spans="1:26" ht="15.75" customHeight="1">
      <c r="A245" s="80" t="str">
        <f t="array" ref="A245">IFERROR(IF(D245="","",INDEX(Poles!$A:$I,MATCH('Youth Poles'!$E245,Poles!$I:$I,0),1)),"")</f>
        <v/>
      </c>
      <c r="B245" s="196" t="str">
        <f t="array" ref="B245">IFERROR(IF(D245="","",INDEX(Poles!$A:$I,MATCH('Youth Poles'!$E245,Poles!$I:$I,0),2)),"")</f>
        <v/>
      </c>
      <c r="C245" s="196" t="str">
        <f t="array" ref="C245">IFERROR(IF(D245="","",INDEX(Poles!$A:$I,MATCH('Youth Poles'!E245,Poles!$I:$I,0),3)),"")</f>
        <v/>
      </c>
      <c r="D245" s="82" t="str">
        <f>IFERROR(IF(AND(SMALL(Poles!I:I,L245)&gt;1000,SMALL(Poles!I:I,L245)&lt;3000),"nt",IF(SMALL(Poles!I:I,L245)&gt;3000,"",SMALL(Poles!I:I,L245))),"")</f>
        <v/>
      </c>
      <c r="E245" s="292" t="str">
        <f>IF(D245="nt",IFERROR(SMALL(Poles!I:I,L245),""),IF(D245&gt;3000,"",IFERROR(SMALL(Poles!I:I,L245),"")))</f>
        <v/>
      </c>
      <c r="F245" s="202"/>
      <c r="G245" s="200" t="str">
        <f t="shared" si="1"/>
        <v/>
      </c>
      <c r="H245" s="354" t="str">
        <f>IFERROR(VLOOKUP(D245,Poles!$S$24:$V$40,4,FALSE),"")</f>
        <v/>
      </c>
      <c r="I245" s="72"/>
      <c r="J245" s="72"/>
      <c r="K245" s="80"/>
      <c r="L245" s="80">
        <v>244</v>
      </c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</row>
    <row r="246" spans="1:26" ht="15.75" customHeight="1">
      <c r="A246" s="80" t="str">
        <f t="array" ref="A246">IFERROR(IF(D246="","",INDEX(Poles!$A:$I,MATCH('Youth Poles'!$E246,Poles!$I:$I,0),1)),"")</f>
        <v/>
      </c>
      <c r="B246" s="196" t="str">
        <f t="array" ref="B246">IFERROR(IF(D246="","",INDEX(Poles!$A:$I,MATCH('Youth Poles'!$E246,Poles!$I:$I,0),2)),"")</f>
        <v/>
      </c>
      <c r="C246" s="196" t="str">
        <f t="array" ref="C246">IFERROR(IF(D246="","",INDEX(Poles!$A:$I,MATCH('Youth Poles'!E246,Poles!$I:$I,0),3)),"")</f>
        <v/>
      </c>
      <c r="D246" s="82" t="str">
        <f>IFERROR(IF(AND(SMALL(Poles!I:I,L246)&gt;1000,SMALL(Poles!I:I,L246)&lt;3000),"nt",IF(SMALL(Poles!I:I,L246)&gt;3000,"",SMALL(Poles!I:I,L246))),"")</f>
        <v/>
      </c>
      <c r="E246" s="292" t="str">
        <f>IF(D246="nt",IFERROR(SMALL(Poles!I:I,L246),""),IF(D246&gt;3000,"",IFERROR(SMALL(Poles!I:I,L246),"")))</f>
        <v/>
      </c>
      <c r="F246" s="202"/>
      <c r="G246" s="200" t="str">
        <f t="shared" si="1"/>
        <v/>
      </c>
      <c r="H246" s="354" t="str">
        <f>IFERROR(VLOOKUP(D246,Poles!$S$24:$V$40,4,FALSE),"")</f>
        <v/>
      </c>
      <c r="I246" s="72"/>
      <c r="J246" s="72"/>
      <c r="K246" s="80"/>
      <c r="L246" s="80">
        <v>245</v>
      </c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</row>
    <row r="247" spans="1:26" ht="15.75" customHeight="1">
      <c r="A247" s="80" t="str">
        <f t="array" ref="A247">IFERROR(IF(D247="","",INDEX(Poles!$A:$I,MATCH('Youth Poles'!$E247,Poles!$I:$I,0),1)),"")</f>
        <v/>
      </c>
      <c r="B247" s="196" t="str">
        <f t="array" ref="B247">IFERROR(IF(D247="","",INDEX(Poles!$A:$I,MATCH('Youth Poles'!$E247,Poles!$I:$I,0),2)),"")</f>
        <v/>
      </c>
      <c r="C247" s="196" t="str">
        <f t="array" ref="C247">IFERROR(IF(D247="","",INDEX(Poles!$A:$I,MATCH('Youth Poles'!E247,Poles!$I:$I,0),3)),"")</f>
        <v/>
      </c>
      <c r="D247" s="82" t="str">
        <f>IFERROR(IF(AND(SMALL(Poles!I:I,L247)&gt;1000,SMALL(Poles!I:I,L247)&lt;3000),"nt",IF(SMALL(Poles!I:I,L247)&gt;3000,"",SMALL(Poles!I:I,L247))),"")</f>
        <v/>
      </c>
      <c r="E247" s="292" t="str">
        <f>IF(D247="nt",IFERROR(SMALL(Poles!I:I,L247),""),IF(D247&gt;3000,"",IFERROR(SMALL(Poles!I:I,L247),"")))</f>
        <v/>
      </c>
      <c r="F247" s="202"/>
      <c r="G247" s="200" t="str">
        <f t="shared" si="1"/>
        <v/>
      </c>
      <c r="H247" s="354" t="str">
        <f>IFERROR(VLOOKUP(D247,Poles!$S$24:$V$40,4,FALSE),"")</f>
        <v/>
      </c>
      <c r="I247" s="72"/>
      <c r="J247" s="72"/>
      <c r="K247" s="80"/>
      <c r="L247" s="80">
        <v>246</v>
      </c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</row>
    <row r="248" spans="1:26" ht="15.75" customHeight="1">
      <c r="A248" s="80" t="str">
        <f t="array" ref="A248">IFERROR(IF(D248="","",INDEX(Poles!$A:$I,MATCH('Youth Poles'!$E248,Poles!$I:$I,0),1)),"")</f>
        <v/>
      </c>
      <c r="B248" s="196" t="str">
        <f t="array" ref="B248">IFERROR(IF(D248="","",INDEX(Poles!$A:$I,MATCH('Youth Poles'!$E248,Poles!$I:$I,0),2)),"")</f>
        <v/>
      </c>
      <c r="C248" s="196" t="str">
        <f t="array" ref="C248">IFERROR(IF(D248="","",INDEX(Poles!$A:$I,MATCH('Youth Poles'!E248,Poles!$I:$I,0),3)),"")</f>
        <v/>
      </c>
      <c r="D248" s="82" t="str">
        <f>IFERROR(IF(AND(SMALL(Poles!I:I,L248)&gt;1000,SMALL(Poles!I:I,L248)&lt;3000),"nt",IF(SMALL(Poles!I:I,L248)&gt;3000,"",SMALL(Poles!I:I,L248))),"")</f>
        <v/>
      </c>
      <c r="E248" s="292" t="str">
        <f>IF(D248="nt",IFERROR(SMALL(Poles!I:I,L248),""),IF(D248&gt;3000,"",IFERROR(SMALL(Poles!I:I,L248),"")))</f>
        <v/>
      </c>
      <c r="F248" s="202"/>
      <c r="G248" s="200" t="str">
        <f t="shared" si="1"/>
        <v/>
      </c>
      <c r="H248" s="354" t="str">
        <f>IFERROR(VLOOKUP(D248,Poles!$S$24:$V$40,4,FALSE),"")</f>
        <v/>
      </c>
      <c r="I248" s="72"/>
      <c r="J248" s="72"/>
      <c r="K248" s="80"/>
      <c r="L248" s="80">
        <v>247</v>
      </c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</row>
    <row r="249" spans="1:26" ht="15.75" customHeight="1">
      <c r="A249" s="80" t="str">
        <f t="array" ref="A249">IFERROR(IF(D249="","",INDEX(Poles!$A:$I,MATCH('Youth Poles'!$E249,Poles!$I:$I,0),1)),"")</f>
        <v/>
      </c>
      <c r="B249" s="196" t="str">
        <f t="array" ref="B249">IFERROR(IF(D249="","",INDEX(Poles!$A:$I,MATCH('Youth Poles'!$E249,Poles!$I:$I,0),2)),"")</f>
        <v/>
      </c>
      <c r="C249" s="196" t="str">
        <f t="array" ref="C249">IFERROR(IF(D249="","",INDEX(Poles!$A:$I,MATCH('Youth Poles'!E249,Poles!$I:$I,0),3)),"")</f>
        <v/>
      </c>
      <c r="D249" s="82" t="str">
        <f>IFERROR(IF(AND(SMALL(Poles!I:I,L249)&gt;1000,SMALL(Poles!I:I,L249)&lt;3000),"nt",IF(SMALL(Poles!I:I,L249)&gt;3000,"",SMALL(Poles!I:I,L249))),"")</f>
        <v/>
      </c>
      <c r="E249" s="292" t="str">
        <f>IF(D249="nt",IFERROR(SMALL(Poles!I:I,L249),""),IF(D249&gt;3000,"",IFERROR(SMALL(Poles!I:I,L249),"")))</f>
        <v/>
      </c>
      <c r="F249" s="202"/>
      <c r="G249" s="200" t="str">
        <f t="shared" si="1"/>
        <v/>
      </c>
      <c r="H249" s="354" t="str">
        <f>IFERROR(VLOOKUP(D249,Poles!$S$24:$V$40,4,FALSE),"")</f>
        <v/>
      </c>
      <c r="I249" s="72"/>
      <c r="J249" s="72"/>
      <c r="K249" s="80"/>
      <c r="L249" s="80">
        <v>248</v>
      </c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</row>
    <row r="250" spans="1:26" ht="15.75" customHeight="1">
      <c r="A250" s="80" t="str">
        <f t="array" ref="A250">IFERROR(IF(D250="","",INDEX(Poles!$A:$I,MATCH('Youth Poles'!$E250,Poles!$I:$I,0),1)),"")</f>
        <v/>
      </c>
      <c r="B250" s="196" t="str">
        <f t="array" ref="B250">IFERROR(IF(D250="","",INDEX(Poles!$A:$I,MATCH('Youth Poles'!$E250,Poles!$I:$I,0),2)),"")</f>
        <v/>
      </c>
      <c r="C250" s="196" t="str">
        <f t="array" ref="C250">IFERROR(IF(D250="","",INDEX(Poles!$A:$I,MATCH('Youth Poles'!E250,Poles!$I:$I,0),3)),"")</f>
        <v/>
      </c>
      <c r="D250" s="82" t="str">
        <f>IFERROR(IF(AND(SMALL(Poles!I:I,L250)&gt;1000,SMALL(Poles!I:I,L250)&lt;3000),"nt",IF(SMALL(Poles!I:I,L250)&gt;3000,"",SMALL(Poles!I:I,L250))),"")</f>
        <v/>
      </c>
      <c r="E250" s="292" t="str">
        <f>IF(D250="nt",IFERROR(SMALL(Poles!I:I,L250),""),IF(D250&gt;3000,"",IFERROR(SMALL(Poles!I:I,L250),"")))</f>
        <v/>
      </c>
      <c r="F250" s="202"/>
      <c r="G250" s="200" t="str">
        <f t="shared" si="1"/>
        <v/>
      </c>
      <c r="H250" s="354" t="str">
        <f>IFERROR(VLOOKUP(D250,Poles!$S$24:$V$40,4,FALSE),"")</f>
        <v/>
      </c>
      <c r="I250" s="72"/>
      <c r="J250" s="72"/>
      <c r="K250" s="80"/>
      <c r="L250" s="80">
        <v>249</v>
      </c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</row>
    <row r="251" spans="1:26" ht="15.75" customHeight="1">
      <c r="A251" s="80" t="str">
        <f t="array" ref="A251">IFERROR(IF(D251="","",INDEX(Poles!$A:$I,MATCH('Youth Poles'!$E251,Poles!$I:$I,0),1)),"")</f>
        <v/>
      </c>
      <c r="B251" s="196" t="str">
        <f t="array" ref="B251">IFERROR(IF(D251="","",INDEX(Poles!$A:$I,MATCH('Youth Poles'!$E251,Poles!$I:$I,0),2)),"")</f>
        <v/>
      </c>
      <c r="C251" s="196" t="str">
        <f t="array" ref="C251">IFERROR(IF(D251="","",INDEX(Poles!$A:$I,MATCH('Youth Poles'!E251,Poles!$I:$I,0),3)),"")</f>
        <v/>
      </c>
      <c r="D251" s="82" t="str">
        <f>IFERROR(IF(AND(SMALL(Poles!I:I,L251)&gt;1000,SMALL(Poles!I:I,L251)&lt;3000),"nt",IF(SMALL(Poles!I:I,L251)&gt;3000,"",SMALL(Poles!I:I,L251))),"")</f>
        <v/>
      </c>
      <c r="E251" s="292" t="str">
        <f>IF(D251="nt",IFERROR(SMALL(Poles!I:I,L251),""),IF(D251&gt;3000,"",IFERROR(SMALL(Poles!I:I,L251),"")))</f>
        <v/>
      </c>
      <c r="F251" s="202"/>
      <c r="G251" s="200" t="str">
        <f t="shared" si="1"/>
        <v/>
      </c>
      <c r="H251" s="354" t="str">
        <f>IFERROR(VLOOKUP(D251,Poles!$S$24:$V$40,4,FALSE),"")</f>
        <v/>
      </c>
      <c r="I251" s="72"/>
      <c r="J251" s="72"/>
      <c r="K251" s="80"/>
      <c r="L251" s="80">
        <v>250</v>
      </c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</row>
    <row r="252" spans="1:26" ht="15.75" customHeight="1">
      <c r="A252" s="80" t="str">
        <f t="array" ref="A252">IFERROR(IF(D252="","",INDEX(Poles!$A:$I,MATCH('Youth Poles'!$E252,Poles!$I:$I,0),1)),"")</f>
        <v/>
      </c>
      <c r="B252" s="196" t="str">
        <f t="array" ref="B252">IFERROR(IF(D252="","",INDEX(Poles!$A:$I,MATCH('Youth Poles'!$E252,Poles!$I:$I,0),2)),"")</f>
        <v/>
      </c>
      <c r="C252" s="196" t="str">
        <f t="array" ref="C252">IFERROR(IF(D252="","",INDEX(Poles!$A:$I,MATCH('Youth Poles'!E252,Poles!$I:$I,0),3)),"")</f>
        <v/>
      </c>
      <c r="D252" s="82"/>
      <c r="E252" s="203"/>
      <c r="F252" s="202"/>
      <c r="G252" s="88"/>
      <c r="H252" s="354"/>
      <c r="I252" s="72"/>
      <c r="J252" s="72"/>
      <c r="K252" s="80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</row>
    <row r="253" spans="1:26" ht="15.75" customHeight="1">
      <c r="A253" s="80"/>
      <c r="B253" s="72"/>
      <c r="C253" s="72"/>
      <c r="D253" s="82"/>
      <c r="E253" s="203"/>
      <c r="F253" s="202"/>
      <c r="G253" s="88"/>
      <c r="H253" s="353"/>
      <c r="I253" s="72"/>
      <c r="J253" s="72"/>
      <c r="K253" s="80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</row>
    <row r="254" spans="1:26" ht="15.75" customHeight="1">
      <c r="A254" s="80"/>
      <c r="B254" s="72"/>
      <c r="C254" s="72"/>
      <c r="D254" s="82"/>
      <c r="E254" s="203"/>
      <c r="F254" s="202"/>
      <c r="G254" s="88"/>
      <c r="H254" s="353"/>
      <c r="I254" s="72"/>
      <c r="J254" s="72"/>
      <c r="K254" s="80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</row>
    <row r="255" spans="1:26" ht="15.75" customHeight="1">
      <c r="A255" s="80"/>
      <c r="B255" s="72"/>
      <c r="C255" s="72"/>
      <c r="D255" s="82"/>
      <c r="E255" s="203"/>
      <c r="F255" s="202"/>
      <c r="G255" s="88"/>
      <c r="H255" s="353"/>
      <c r="I255" s="72"/>
      <c r="J255" s="72"/>
      <c r="K255" s="80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</row>
    <row r="256" spans="1:26" ht="15.75" customHeight="1">
      <c r="A256" s="80"/>
      <c r="B256" s="72"/>
      <c r="C256" s="72"/>
      <c r="D256" s="82"/>
      <c r="E256" s="203"/>
      <c r="F256" s="202"/>
      <c r="G256" s="88"/>
      <c r="H256" s="353"/>
      <c r="I256" s="72"/>
      <c r="J256" s="72"/>
      <c r="K256" s="80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</row>
    <row r="257" spans="1:26" ht="15.75" customHeight="1">
      <c r="A257" s="80"/>
      <c r="B257" s="72"/>
      <c r="C257" s="72"/>
      <c r="D257" s="82"/>
      <c r="E257" s="203"/>
      <c r="F257" s="202"/>
      <c r="G257" s="88"/>
      <c r="H257" s="353"/>
      <c r="I257" s="72"/>
      <c r="J257" s="72"/>
      <c r="K257" s="80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</row>
    <row r="258" spans="1:26" ht="15.75" customHeight="1">
      <c r="A258" s="80"/>
      <c r="B258" s="72"/>
      <c r="C258" s="72"/>
      <c r="D258" s="82"/>
      <c r="E258" s="203"/>
      <c r="F258" s="202"/>
      <c r="G258" s="88"/>
      <c r="H258" s="353"/>
      <c r="I258" s="72"/>
      <c r="J258" s="72"/>
      <c r="K258" s="80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</row>
    <row r="259" spans="1:26" ht="15.75" customHeight="1">
      <c r="A259" s="80"/>
      <c r="B259" s="72"/>
      <c r="C259" s="72"/>
      <c r="D259" s="82"/>
      <c r="E259" s="203"/>
      <c r="F259" s="202"/>
      <c r="G259" s="88"/>
      <c r="H259" s="353"/>
      <c r="I259" s="72"/>
      <c r="J259" s="72"/>
      <c r="K259" s="80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</row>
    <row r="260" spans="1:26" ht="15.75" customHeight="1">
      <c r="A260" s="80"/>
      <c r="B260" s="72"/>
      <c r="C260" s="72"/>
      <c r="D260" s="82"/>
      <c r="E260" s="203"/>
      <c r="F260" s="202"/>
      <c r="G260" s="88"/>
      <c r="H260" s="353"/>
      <c r="I260" s="72"/>
      <c r="J260" s="72"/>
      <c r="K260" s="80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</row>
    <row r="261" spans="1:26" ht="15.75" customHeight="1">
      <c r="A261" s="80"/>
      <c r="B261" s="72"/>
      <c r="C261" s="72"/>
      <c r="D261" s="82"/>
      <c r="E261" s="203"/>
      <c r="F261" s="202"/>
      <c r="G261" s="88"/>
      <c r="H261" s="353"/>
      <c r="I261" s="72"/>
      <c r="J261" s="72"/>
      <c r="K261" s="80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</row>
    <row r="262" spans="1:26" ht="15.75" customHeight="1">
      <c r="A262" s="80"/>
      <c r="B262" s="72"/>
      <c r="C262" s="72"/>
      <c r="D262" s="82"/>
      <c r="E262" s="203"/>
      <c r="F262" s="202"/>
      <c r="G262" s="88"/>
      <c r="H262" s="353"/>
      <c r="I262" s="72"/>
      <c r="J262" s="72"/>
      <c r="K262" s="80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</row>
    <row r="263" spans="1:26" ht="15.75" customHeight="1">
      <c r="A263" s="80"/>
      <c r="B263" s="72"/>
      <c r="C263" s="72"/>
      <c r="D263" s="82"/>
      <c r="E263" s="203"/>
      <c r="F263" s="202"/>
      <c r="G263" s="88"/>
      <c r="H263" s="353"/>
      <c r="I263" s="72"/>
      <c r="J263" s="72"/>
      <c r="K263" s="80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</row>
    <row r="264" spans="1:26" ht="15.75" customHeight="1">
      <c r="A264" s="80"/>
      <c r="B264" s="72"/>
      <c r="C264" s="72"/>
      <c r="D264" s="82"/>
      <c r="E264" s="203"/>
      <c r="F264" s="202"/>
      <c r="G264" s="88"/>
      <c r="H264" s="353"/>
      <c r="I264" s="72"/>
      <c r="J264" s="72"/>
      <c r="K264" s="80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</row>
    <row r="265" spans="1:26" ht="15.75" customHeight="1">
      <c r="A265" s="80"/>
      <c r="B265" s="72"/>
      <c r="C265" s="72"/>
      <c r="D265" s="82"/>
      <c r="E265" s="203"/>
      <c r="F265" s="202"/>
      <c r="G265" s="88"/>
      <c r="H265" s="353"/>
      <c r="I265" s="72"/>
      <c r="J265" s="72"/>
      <c r="K265" s="80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</row>
    <row r="266" spans="1:26" ht="15.75" customHeight="1">
      <c r="A266" s="80"/>
      <c r="B266" s="72"/>
      <c r="C266" s="72"/>
      <c r="D266" s="82"/>
      <c r="E266" s="203"/>
      <c r="F266" s="202"/>
      <c r="G266" s="88"/>
      <c r="H266" s="353"/>
      <c r="I266" s="72"/>
      <c r="J266" s="72"/>
      <c r="K266" s="80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</row>
    <row r="267" spans="1:26" ht="15.75" customHeight="1">
      <c r="A267" s="80"/>
      <c r="B267" s="72"/>
      <c r="C267" s="72"/>
      <c r="D267" s="82"/>
      <c r="E267" s="203"/>
      <c r="F267" s="202"/>
      <c r="G267" s="88"/>
      <c r="H267" s="353"/>
      <c r="I267" s="72"/>
      <c r="J267" s="72"/>
      <c r="K267" s="80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</row>
    <row r="268" spans="1:26" ht="15.75" customHeight="1">
      <c r="A268" s="80"/>
      <c r="B268" s="72"/>
      <c r="C268" s="72"/>
      <c r="D268" s="82"/>
      <c r="E268" s="203"/>
      <c r="F268" s="202"/>
      <c r="G268" s="88"/>
      <c r="H268" s="353"/>
      <c r="I268" s="72"/>
      <c r="J268" s="72"/>
      <c r="K268" s="80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</row>
    <row r="269" spans="1:26" ht="15.75" customHeight="1">
      <c r="A269" s="80"/>
      <c r="B269" s="72"/>
      <c r="C269" s="72"/>
      <c r="D269" s="82"/>
      <c r="E269" s="203"/>
      <c r="F269" s="202"/>
      <c r="G269" s="88"/>
      <c r="H269" s="353"/>
      <c r="I269" s="72"/>
      <c r="J269" s="72"/>
      <c r="K269" s="80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</row>
    <row r="270" spans="1:26" ht="15.75" customHeight="1">
      <c r="A270" s="80"/>
      <c r="B270" s="72"/>
      <c r="C270" s="72"/>
      <c r="D270" s="82"/>
      <c r="E270" s="203"/>
      <c r="F270" s="202"/>
      <c r="G270" s="88"/>
      <c r="H270" s="353"/>
      <c r="I270" s="72"/>
      <c r="J270" s="72"/>
      <c r="K270" s="80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</row>
    <row r="271" spans="1:26" ht="15.75" customHeight="1">
      <c r="A271" s="80"/>
      <c r="B271" s="72"/>
      <c r="C271" s="72"/>
      <c r="D271" s="82"/>
      <c r="E271" s="203"/>
      <c r="F271" s="202"/>
      <c r="G271" s="88"/>
      <c r="H271" s="353"/>
      <c r="I271" s="72"/>
      <c r="J271" s="72"/>
      <c r="K271" s="80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</row>
    <row r="272" spans="1:26" ht="15.75" customHeight="1">
      <c r="A272" s="80"/>
      <c r="B272" s="72"/>
      <c r="C272" s="72"/>
      <c r="D272" s="82"/>
      <c r="E272" s="203"/>
      <c r="F272" s="202"/>
      <c r="G272" s="88"/>
      <c r="H272" s="353"/>
      <c r="I272" s="72"/>
      <c r="J272" s="72"/>
      <c r="K272" s="80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</row>
    <row r="273" spans="1:26" ht="15.75" customHeight="1">
      <c r="A273" s="80"/>
      <c r="B273" s="72"/>
      <c r="C273" s="72"/>
      <c r="D273" s="82"/>
      <c r="E273" s="203"/>
      <c r="F273" s="202"/>
      <c r="G273" s="88"/>
      <c r="H273" s="353"/>
      <c r="I273" s="72"/>
      <c r="J273" s="72"/>
      <c r="K273" s="80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</row>
    <row r="274" spans="1:26" ht="15.75" customHeight="1">
      <c r="A274" s="80"/>
      <c r="B274" s="72"/>
      <c r="C274" s="72"/>
      <c r="D274" s="82"/>
      <c r="E274" s="203"/>
      <c r="F274" s="202"/>
      <c r="G274" s="88"/>
      <c r="H274" s="353"/>
      <c r="I274" s="72"/>
      <c r="J274" s="72"/>
      <c r="K274" s="80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</row>
    <row r="275" spans="1:26" ht="15.75" customHeight="1">
      <c r="A275" s="80"/>
      <c r="B275" s="72"/>
      <c r="C275" s="72"/>
      <c r="D275" s="82"/>
      <c r="E275" s="203"/>
      <c r="F275" s="202"/>
      <c r="G275" s="88"/>
      <c r="H275" s="353"/>
      <c r="I275" s="72"/>
      <c r="J275" s="72"/>
      <c r="K275" s="80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</row>
    <row r="276" spans="1:26" ht="15.75" customHeight="1">
      <c r="A276" s="80"/>
      <c r="B276" s="72"/>
      <c r="C276" s="72"/>
      <c r="D276" s="82"/>
      <c r="E276" s="203"/>
      <c r="F276" s="202"/>
      <c r="G276" s="88"/>
      <c r="H276" s="353"/>
      <c r="I276" s="72"/>
      <c r="J276" s="72"/>
      <c r="K276" s="80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</row>
    <row r="277" spans="1:26" ht="15.75" customHeight="1">
      <c r="A277" s="80"/>
      <c r="B277" s="72"/>
      <c r="C277" s="72"/>
      <c r="D277" s="82"/>
      <c r="E277" s="203"/>
      <c r="F277" s="202"/>
      <c r="G277" s="88"/>
      <c r="H277" s="353"/>
      <c r="I277" s="72"/>
      <c r="J277" s="72"/>
      <c r="K277" s="80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</row>
    <row r="278" spans="1:26" ht="15.75" customHeight="1">
      <c r="A278" s="80"/>
      <c r="B278" s="72"/>
      <c r="C278" s="72"/>
      <c r="D278" s="82"/>
      <c r="E278" s="203"/>
      <c r="F278" s="202"/>
      <c r="G278" s="88"/>
      <c r="H278" s="353"/>
      <c r="I278" s="72"/>
      <c r="J278" s="72"/>
      <c r="K278" s="80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</row>
    <row r="279" spans="1:26" ht="15.75" customHeight="1">
      <c r="A279" s="80"/>
      <c r="B279" s="72"/>
      <c r="C279" s="72"/>
      <c r="D279" s="82"/>
      <c r="E279" s="203"/>
      <c r="F279" s="202"/>
      <c r="G279" s="88"/>
      <c r="H279" s="353"/>
      <c r="I279" s="72"/>
      <c r="J279" s="72"/>
      <c r="K279" s="80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</row>
    <row r="280" spans="1:26" ht="15.75" customHeight="1">
      <c r="A280" s="80"/>
      <c r="B280" s="72"/>
      <c r="C280" s="72"/>
      <c r="D280" s="82"/>
      <c r="E280" s="203"/>
      <c r="F280" s="202"/>
      <c r="G280" s="88"/>
      <c r="H280" s="353"/>
      <c r="I280" s="72"/>
      <c r="J280" s="72"/>
      <c r="K280" s="80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</row>
    <row r="281" spans="1:26" ht="15.75" customHeight="1">
      <c r="A281" s="80"/>
      <c r="B281" s="72"/>
      <c r="C281" s="72"/>
      <c r="D281" s="82"/>
      <c r="E281" s="203"/>
      <c r="F281" s="202"/>
      <c r="G281" s="88"/>
      <c r="H281" s="353"/>
      <c r="I281" s="72"/>
      <c r="J281" s="72"/>
      <c r="K281" s="80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</row>
    <row r="282" spans="1:26" ht="15.75" customHeight="1">
      <c r="A282" s="80"/>
      <c r="B282" s="72"/>
      <c r="C282" s="72"/>
      <c r="D282" s="82"/>
      <c r="E282" s="203"/>
      <c r="F282" s="202"/>
      <c r="G282" s="88"/>
      <c r="H282" s="353"/>
      <c r="I282" s="72"/>
      <c r="J282" s="72"/>
      <c r="K282" s="80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</row>
    <row r="283" spans="1:26" ht="15.75" customHeight="1">
      <c r="A283" s="80"/>
      <c r="B283" s="72"/>
      <c r="C283" s="72"/>
      <c r="D283" s="82"/>
      <c r="E283" s="203"/>
      <c r="F283" s="202"/>
      <c r="G283" s="88"/>
      <c r="H283" s="353"/>
      <c r="I283" s="72"/>
      <c r="J283" s="72"/>
      <c r="K283" s="80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</row>
    <row r="284" spans="1:26" ht="15.75" customHeight="1">
      <c r="A284" s="80"/>
      <c r="B284" s="72"/>
      <c r="C284" s="72"/>
      <c r="D284" s="82"/>
      <c r="E284" s="203"/>
      <c r="F284" s="202"/>
      <c r="G284" s="88"/>
      <c r="H284" s="353"/>
      <c r="I284" s="72"/>
      <c r="J284" s="72"/>
      <c r="K284" s="80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</row>
    <row r="285" spans="1:26" ht="15.75" customHeight="1">
      <c r="A285" s="80"/>
      <c r="B285" s="72"/>
      <c r="C285" s="72"/>
      <c r="D285" s="82"/>
      <c r="E285" s="203"/>
      <c r="F285" s="202"/>
      <c r="G285" s="88"/>
      <c r="H285" s="353"/>
      <c r="I285" s="72"/>
      <c r="J285" s="72"/>
      <c r="K285" s="80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</row>
    <row r="286" spans="1:26" ht="15.75" customHeight="1">
      <c r="A286" s="80"/>
      <c r="B286" s="72"/>
      <c r="C286" s="72"/>
      <c r="D286" s="82"/>
      <c r="E286" s="203"/>
      <c r="F286" s="202"/>
      <c r="G286" s="88"/>
      <c r="H286" s="353"/>
      <c r="I286" s="72"/>
      <c r="J286" s="72"/>
      <c r="K286" s="80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</row>
    <row r="287" spans="1:26" ht="15.75" customHeight="1">
      <c r="A287" s="80"/>
      <c r="B287" s="72"/>
      <c r="C287" s="72"/>
      <c r="D287" s="82"/>
      <c r="E287" s="203"/>
      <c r="F287" s="202"/>
      <c r="G287" s="88"/>
      <c r="H287" s="353"/>
      <c r="I287" s="72"/>
      <c r="J287" s="72"/>
      <c r="K287" s="80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</row>
    <row r="288" spans="1:26" ht="15.75" customHeight="1">
      <c r="A288" s="80"/>
      <c r="B288" s="72"/>
      <c r="C288" s="72"/>
      <c r="D288" s="82"/>
      <c r="E288" s="203"/>
      <c r="F288" s="202"/>
      <c r="G288" s="88"/>
      <c r="H288" s="353"/>
      <c r="I288" s="72"/>
      <c r="J288" s="72"/>
      <c r="K288" s="80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</row>
    <row r="289" spans="1:26" ht="15.75" customHeight="1">
      <c r="A289" s="80"/>
      <c r="B289" s="72"/>
      <c r="C289" s="72"/>
      <c r="D289" s="82"/>
      <c r="E289" s="203"/>
      <c r="F289" s="202"/>
      <c r="G289" s="88"/>
      <c r="H289" s="353"/>
      <c r="I289" s="72"/>
      <c r="J289" s="72"/>
      <c r="K289" s="80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</row>
    <row r="290" spans="1:26" ht="15.75" customHeight="1">
      <c r="A290" s="80"/>
      <c r="B290" s="72"/>
      <c r="C290" s="72"/>
      <c r="D290" s="82"/>
      <c r="E290" s="203"/>
      <c r="F290" s="202"/>
      <c r="G290" s="88"/>
      <c r="H290" s="353"/>
      <c r="I290" s="72"/>
      <c r="J290" s="72"/>
      <c r="K290" s="80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</row>
    <row r="291" spans="1:26" ht="15.75" customHeight="1">
      <c r="A291" s="80"/>
      <c r="B291" s="72"/>
      <c r="C291" s="72"/>
      <c r="D291" s="82"/>
      <c r="E291" s="203"/>
      <c r="F291" s="202"/>
      <c r="G291" s="88"/>
      <c r="H291" s="353"/>
      <c r="I291" s="72"/>
      <c r="J291" s="72"/>
      <c r="K291" s="80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</row>
    <row r="292" spans="1:26" ht="15.75" customHeight="1">
      <c r="A292" s="80"/>
      <c r="B292" s="72"/>
      <c r="C292" s="72"/>
      <c r="D292" s="82"/>
      <c r="E292" s="203"/>
      <c r="F292" s="202"/>
      <c r="G292" s="88"/>
      <c r="H292" s="353"/>
      <c r="I292" s="72"/>
      <c r="J292" s="72"/>
      <c r="K292" s="80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</row>
    <row r="293" spans="1:26" ht="15.75" customHeight="1">
      <c r="A293" s="80"/>
      <c r="B293" s="72"/>
      <c r="C293" s="72"/>
      <c r="D293" s="82"/>
      <c r="E293" s="203"/>
      <c r="F293" s="202"/>
      <c r="G293" s="88"/>
      <c r="H293" s="353"/>
      <c r="I293" s="72"/>
      <c r="J293" s="72"/>
      <c r="K293" s="80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</row>
    <row r="294" spans="1:26" ht="15.75" customHeight="1">
      <c r="A294" s="80"/>
      <c r="B294" s="72"/>
      <c r="C294" s="72"/>
      <c r="D294" s="82"/>
      <c r="E294" s="203"/>
      <c r="F294" s="202"/>
      <c r="G294" s="88"/>
      <c r="H294" s="353"/>
      <c r="I294" s="72"/>
      <c r="J294" s="72"/>
      <c r="K294" s="80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</row>
    <row r="295" spans="1:26" ht="15.75" customHeight="1">
      <c r="A295" s="80"/>
      <c r="B295" s="72"/>
      <c r="C295" s="72"/>
      <c r="D295" s="82"/>
      <c r="E295" s="203"/>
      <c r="F295" s="202"/>
      <c r="G295" s="88"/>
      <c r="H295" s="353"/>
      <c r="I295" s="72"/>
      <c r="J295" s="72"/>
      <c r="K295" s="80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</row>
    <row r="296" spans="1:26" ht="15.75" customHeight="1">
      <c r="A296" s="80"/>
      <c r="B296" s="72"/>
      <c r="C296" s="72"/>
      <c r="D296" s="82"/>
      <c r="E296" s="203"/>
      <c r="F296" s="202"/>
      <c r="G296" s="88"/>
      <c r="H296" s="353"/>
      <c r="I296" s="72"/>
      <c r="J296" s="72"/>
      <c r="K296" s="80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</row>
    <row r="297" spans="1:26" ht="15.75" customHeight="1">
      <c r="A297" s="80"/>
      <c r="B297" s="72"/>
      <c r="C297" s="72"/>
      <c r="D297" s="82"/>
      <c r="E297" s="203"/>
      <c r="F297" s="202"/>
      <c r="G297" s="88"/>
      <c r="H297" s="353"/>
      <c r="I297" s="72"/>
      <c r="J297" s="72"/>
      <c r="K297" s="80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</row>
    <row r="298" spans="1:26" ht="15.75" customHeight="1">
      <c r="A298" s="80"/>
      <c r="B298" s="72"/>
      <c r="C298" s="72"/>
      <c r="D298" s="82"/>
      <c r="E298" s="203"/>
      <c r="F298" s="202"/>
      <c r="G298" s="88"/>
      <c r="H298" s="353"/>
      <c r="I298" s="72"/>
      <c r="J298" s="72"/>
      <c r="K298" s="80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</row>
    <row r="299" spans="1:26" ht="15.75" customHeight="1">
      <c r="A299" s="80"/>
      <c r="B299" s="72"/>
      <c r="C299" s="72"/>
      <c r="D299" s="82"/>
      <c r="E299" s="203"/>
      <c r="F299" s="202"/>
      <c r="G299" s="88"/>
      <c r="H299" s="353"/>
      <c r="I299" s="72"/>
      <c r="J299" s="72"/>
      <c r="K299" s="80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</row>
    <row r="300" spans="1:26" ht="15.75" customHeight="1">
      <c r="A300" s="80"/>
      <c r="B300" s="72"/>
      <c r="C300" s="72"/>
      <c r="D300" s="82"/>
      <c r="E300" s="203"/>
      <c r="F300" s="202"/>
      <c r="G300" s="88"/>
      <c r="H300" s="353"/>
      <c r="I300" s="72"/>
      <c r="J300" s="72"/>
      <c r="K300" s="80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</row>
    <row r="301" spans="1:26" ht="15.75" customHeight="1">
      <c r="A301" s="80"/>
      <c r="B301" s="72"/>
      <c r="C301" s="72"/>
      <c r="D301" s="82"/>
      <c r="E301" s="203"/>
      <c r="F301" s="202"/>
      <c r="G301" s="88"/>
      <c r="H301" s="353"/>
      <c r="I301" s="72"/>
      <c r="J301" s="72"/>
      <c r="K301" s="80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</row>
    <row r="302" spans="1:26" ht="15.75" customHeight="1">
      <c r="A302" s="80"/>
      <c r="B302" s="72"/>
      <c r="C302" s="72"/>
      <c r="D302" s="82"/>
      <c r="E302" s="203"/>
      <c r="F302" s="202"/>
      <c r="G302" s="88"/>
      <c r="H302" s="353"/>
      <c r="I302" s="72"/>
      <c r="J302" s="72"/>
      <c r="K302" s="80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</row>
    <row r="303" spans="1:26" ht="15.75" customHeight="1">
      <c r="A303" s="80"/>
      <c r="B303" s="72"/>
      <c r="C303" s="72"/>
      <c r="D303" s="82"/>
      <c r="E303" s="203"/>
      <c r="F303" s="202"/>
      <c r="G303" s="88"/>
      <c r="H303" s="353"/>
      <c r="I303" s="72"/>
      <c r="J303" s="72"/>
      <c r="K303" s="80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</row>
    <row r="304" spans="1:26" ht="15.75" customHeight="1">
      <c r="A304" s="80"/>
      <c r="B304" s="72"/>
      <c r="C304" s="72"/>
      <c r="D304" s="82"/>
      <c r="E304" s="203"/>
      <c r="F304" s="202"/>
      <c r="G304" s="88"/>
      <c r="H304" s="353"/>
      <c r="I304" s="72"/>
      <c r="J304" s="72"/>
      <c r="K304" s="80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</row>
    <row r="305" spans="1:26" ht="15.75" customHeight="1">
      <c r="A305" s="80"/>
      <c r="B305" s="72"/>
      <c r="C305" s="72"/>
      <c r="D305" s="82"/>
      <c r="E305" s="203"/>
      <c r="F305" s="202"/>
      <c r="G305" s="88"/>
      <c r="H305" s="353"/>
      <c r="I305" s="72"/>
      <c r="J305" s="72"/>
      <c r="K305" s="80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</row>
    <row r="306" spans="1:26" ht="15.75" customHeight="1">
      <c r="A306" s="80"/>
      <c r="B306" s="72"/>
      <c r="C306" s="72"/>
      <c r="D306" s="82"/>
      <c r="E306" s="203"/>
      <c r="F306" s="202"/>
      <c r="G306" s="88"/>
      <c r="H306" s="353"/>
      <c r="I306" s="72"/>
      <c r="J306" s="72"/>
      <c r="K306" s="80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spans="1:26" ht="15.75" customHeight="1">
      <c r="A307" s="80"/>
      <c r="B307" s="72"/>
      <c r="C307" s="72"/>
      <c r="D307" s="82"/>
      <c r="E307" s="203"/>
      <c r="F307" s="202"/>
      <c r="G307" s="88"/>
      <c r="H307" s="353"/>
      <c r="I307" s="72"/>
      <c r="J307" s="72"/>
      <c r="K307" s="80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</row>
    <row r="308" spans="1:26" ht="15.75" customHeight="1">
      <c r="A308" s="80"/>
      <c r="B308" s="72"/>
      <c r="C308" s="72"/>
      <c r="D308" s="82"/>
      <c r="E308" s="203"/>
      <c r="F308" s="202"/>
      <c r="G308" s="88"/>
      <c r="H308" s="353"/>
      <c r="I308" s="72"/>
      <c r="J308" s="72"/>
      <c r="K308" s="80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</row>
    <row r="309" spans="1:26" ht="15.75" customHeight="1">
      <c r="A309" s="80"/>
      <c r="B309" s="72"/>
      <c r="C309" s="72"/>
      <c r="D309" s="82"/>
      <c r="E309" s="203"/>
      <c r="F309" s="202"/>
      <c r="G309" s="88"/>
      <c r="H309" s="353"/>
      <c r="I309" s="72"/>
      <c r="J309" s="72"/>
      <c r="K309" s="80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</row>
    <row r="310" spans="1:26" ht="15.75" customHeight="1">
      <c r="A310" s="80"/>
      <c r="B310" s="72"/>
      <c r="C310" s="72"/>
      <c r="D310" s="82"/>
      <c r="E310" s="203"/>
      <c r="F310" s="202"/>
      <c r="G310" s="88"/>
      <c r="H310" s="353"/>
      <c r="I310" s="72"/>
      <c r="J310" s="72"/>
      <c r="K310" s="80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</row>
    <row r="311" spans="1:26" ht="15.75" customHeight="1">
      <c r="A311" s="80"/>
      <c r="B311" s="72"/>
      <c r="C311" s="72"/>
      <c r="D311" s="82"/>
      <c r="E311" s="203"/>
      <c r="F311" s="202"/>
      <c r="G311" s="88"/>
      <c r="H311" s="353"/>
      <c r="I311" s="72"/>
      <c r="J311" s="72"/>
      <c r="K311" s="80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</row>
    <row r="312" spans="1:26" ht="15.75" customHeight="1">
      <c r="A312" s="80"/>
      <c r="B312" s="72"/>
      <c r="C312" s="72"/>
      <c r="D312" s="82"/>
      <c r="E312" s="203"/>
      <c r="F312" s="202"/>
      <c r="G312" s="88"/>
      <c r="H312" s="353"/>
      <c r="I312" s="72"/>
      <c r="J312" s="72"/>
      <c r="K312" s="80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</row>
    <row r="313" spans="1:26" ht="15.75" customHeight="1">
      <c r="A313" s="80"/>
      <c r="B313" s="72"/>
      <c r="C313" s="72"/>
      <c r="D313" s="82"/>
      <c r="E313" s="203"/>
      <c r="F313" s="202"/>
      <c r="G313" s="88"/>
      <c r="H313" s="353"/>
      <c r="I313" s="72"/>
      <c r="J313" s="72"/>
      <c r="K313" s="80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</row>
    <row r="314" spans="1:26" ht="15.75" customHeight="1">
      <c r="A314" s="80"/>
      <c r="B314" s="72"/>
      <c r="C314" s="72"/>
      <c r="D314" s="82"/>
      <c r="E314" s="203"/>
      <c r="F314" s="202"/>
      <c r="G314" s="88"/>
      <c r="H314" s="353"/>
      <c r="I314" s="72"/>
      <c r="J314" s="72"/>
      <c r="K314" s="80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</row>
    <row r="315" spans="1:26" ht="15.75" customHeight="1">
      <c r="A315" s="80"/>
      <c r="B315" s="72"/>
      <c r="C315" s="72"/>
      <c r="D315" s="82"/>
      <c r="E315" s="203"/>
      <c r="F315" s="202"/>
      <c r="G315" s="88"/>
      <c r="H315" s="353"/>
      <c r="I315" s="72"/>
      <c r="J315" s="72"/>
      <c r="K315" s="80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</row>
    <row r="316" spans="1:26" ht="15.75" customHeight="1">
      <c r="A316" s="80"/>
      <c r="B316" s="72"/>
      <c r="C316" s="72"/>
      <c r="D316" s="82"/>
      <c r="E316" s="203"/>
      <c r="F316" s="202"/>
      <c r="G316" s="88"/>
      <c r="H316" s="353"/>
      <c r="I316" s="72"/>
      <c r="J316" s="72"/>
      <c r="K316" s="80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</row>
    <row r="317" spans="1:26" ht="15.75" customHeight="1">
      <c r="A317" s="80"/>
      <c r="B317" s="72"/>
      <c r="C317" s="72"/>
      <c r="D317" s="82"/>
      <c r="E317" s="203"/>
      <c r="F317" s="202"/>
      <c r="G317" s="88"/>
      <c r="H317" s="353"/>
      <c r="I317" s="72"/>
      <c r="J317" s="72"/>
      <c r="K317" s="80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</row>
    <row r="318" spans="1:26" ht="15.75" customHeight="1">
      <c r="A318" s="80"/>
      <c r="B318" s="72"/>
      <c r="C318" s="72"/>
      <c r="D318" s="82"/>
      <c r="E318" s="203"/>
      <c r="F318" s="202"/>
      <c r="G318" s="88"/>
      <c r="H318" s="353"/>
      <c r="I318" s="72"/>
      <c r="J318" s="72"/>
      <c r="K318" s="80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</row>
    <row r="319" spans="1:26" ht="15.75" customHeight="1">
      <c r="A319" s="80"/>
      <c r="B319" s="72"/>
      <c r="C319" s="72"/>
      <c r="D319" s="82"/>
      <c r="E319" s="203"/>
      <c r="F319" s="202"/>
      <c r="G319" s="88"/>
      <c r="H319" s="353"/>
      <c r="I319" s="72"/>
      <c r="J319" s="72"/>
      <c r="K319" s="80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</row>
    <row r="320" spans="1:26" ht="15.75" customHeight="1">
      <c r="A320" s="80"/>
      <c r="B320" s="72"/>
      <c r="C320" s="72"/>
      <c r="D320" s="82"/>
      <c r="E320" s="203"/>
      <c r="F320" s="202"/>
      <c r="G320" s="88"/>
      <c r="H320" s="353"/>
      <c r="I320" s="72"/>
      <c r="J320" s="72"/>
      <c r="K320" s="80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</row>
    <row r="321" spans="1:26" ht="15.75" customHeight="1">
      <c r="A321" s="80"/>
      <c r="B321" s="72"/>
      <c r="C321" s="72"/>
      <c r="D321" s="82"/>
      <c r="E321" s="203"/>
      <c r="F321" s="202"/>
      <c r="G321" s="88"/>
      <c r="H321" s="353"/>
      <c r="I321" s="72"/>
      <c r="J321" s="72"/>
      <c r="K321" s="80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</row>
    <row r="322" spans="1:26" ht="15.75" customHeight="1">
      <c r="A322" s="80"/>
      <c r="B322" s="72"/>
      <c r="C322" s="72"/>
      <c r="D322" s="82"/>
      <c r="E322" s="203"/>
      <c r="F322" s="202"/>
      <c r="G322" s="88"/>
      <c r="H322" s="353"/>
      <c r="I322" s="72"/>
      <c r="J322" s="72"/>
      <c r="K322" s="80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</row>
    <row r="323" spans="1:26" ht="15.75" customHeight="1">
      <c r="A323" s="80"/>
      <c r="B323" s="72"/>
      <c r="C323" s="72"/>
      <c r="D323" s="82"/>
      <c r="E323" s="203"/>
      <c r="F323" s="202"/>
      <c r="G323" s="88"/>
      <c r="H323" s="353"/>
      <c r="I323" s="72"/>
      <c r="J323" s="72"/>
      <c r="K323" s="80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</row>
    <row r="324" spans="1:26" ht="15.75" customHeight="1">
      <c r="A324" s="80"/>
      <c r="B324" s="72"/>
      <c r="C324" s="72"/>
      <c r="D324" s="82"/>
      <c r="E324" s="203"/>
      <c r="F324" s="202"/>
      <c r="G324" s="88"/>
      <c r="H324" s="353"/>
      <c r="I324" s="72"/>
      <c r="J324" s="72"/>
      <c r="K324" s="80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 spans="1:26" ht="15.75" customHeight="1">
      <c r="A325" s="80"/>
      <c r="B325" s="72"/>
      <c r="C325" s="72"/>
      <c r="D325" s="82"/>
      <c r="E325" s="203"/>
      <c r="F325" s="202"/>
      <c r="G325" s="88"/>
      <c r="H325" s="353"/>
      <c r="I325" s="72"/>
      <c r="J325" s="72"/>
      <c r="K325" s="80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 spans="1:26" ht="15.75" customHeight="1">
      <c r="A326" s="80"/>
      <c r="B326" s="72"/>
      <c r="C326" s="72"/>
      <c r="D326" s="82"/>
      <c r="E326" s="203"/>
      <c r="F326" s="202"/>
      <c r="G326" s="88"/>
      <c r="H326" s="353"/>
      <c r="I326" s="72"/>
      <c r="J326" s="72"/>
      <c r="K326" s="80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 spans="1:26" ht="15.75" customHeight="1">
      <c r="A327" s="80"/>
      <c r="B327" s="72"/>
      <c r="C327" s="72"/>
      <c r="D327" s="82"/>
      <c r="E327" s="203"/>
      <c r="F327" s="202"/>
      <c r="G327" s="88"/>
      <c r="H327" s="353"/>
      <c r="I327" s="72"/>
      <c r="J327" s="72"/>
      <c r="K327" s="80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 spans="1:26" ht="15.75" customHeight="1">
      <c r="A328" s="80"/>
      <c r="B328" s="72"/>
      <c r="C328" s="72"/>
      <c r="D328" s="82"/>
      <c r="E328" s="203"/>
      <c r="F328" s="202"/>
      <c r="G328" s="88"/>
      <c r="H328" s="353"/>
      <c r="I328" s="72"/>
      <c r="J328" s="72"/>
      <c r="K328" s="80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 spans="1:26" ht="15.75" customHeight="1">
      <c r="A329" s="80"/>
      <c r="B329" s="72"/>
      <c r="C329" s="72"/>
      <c r="D329" s="82"/>
      <c r="E329" s="203"/>
      <c r="F329" s="202"/>
      <c r="G329" s="88"/>
      <c r="H329" s="353"/>
      <c r="I329" s="72"/>
      <c r="J329" s="72"/>
      <c r="K329" s="80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 spans="1:26" ht="15.75" customHeight="1">
      <c r="A330" s="80"/>
      <c r="B330" s="72"/>
      <c r="C330" s="72"/>
      <c r="D330" s="82"/>
      <c r="E330" s="203"/>
      <c r="F330" s="202"/>
      <c r="G330" s="88"/>
      <c r="H330" s="353"/>
      <c r="I330" s="72"/>
      <c r="J330" s="72"/>
      <c r="K330" s="80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 spans="1:26" ht="15.75" customHeight="1">
      <c r="A331" s="80"/>
      <c r="B331" s="72"/>
      <c r="C331" s="72"/>
      <c r="D331" s="82"/>
      <c r="E331" s="203"/>
      <c r="F331" s="202"/>
      <c r="G331" s="88"/>
      <c r="H331" s="353"/>
      <c r="I331" s="72"/>
      <c r="J331" s="72"/>
      <c r="K331" s="80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 spans="1:26" ht="15.75" customHeight="1">
      <c r="A332" s="80"/>
      <c r="B332" s="72"/>
      <c r="C332" s="72"/>
      <c r="D332" s="82"/>
      <c r="E332" s="203"/>
      <c r="F332" s="202"/>
      <c r="G332" s="88"/>
      <c r="H332" s="353"/>
      <c r="I332" s="72"/>
      <c r="J332" s="72"/>
      <c r="K332" s="80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 spans="1:26" ht="15.75" customHeight="1">
      <c r="A333" s="80"/>
      <c r="B333" s="72"/>
      <c r="C333" s="72"/>
      <c r="D333" s="82"/>
      <c r="E333" s="203"/>
      <c r="F333" s="202"/>
      <c r="G333" s="88"/>
      <c r="H333" s="353"/>
      <c r="I333" s="72"/>
      <c r="J333" s="72"/>
      <c r="K333" s="80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 spans="1:26" ht="15.75" customHeight="1">
      <c r="A334" s="80"/>
      <c r="B334" s="72"/>
      <c r="C334" s="72"/>
      <c r="D334" s="82"/>
      <c r="E334" s="203"/>
      <c r="F334" s="202"/>
      <c r="G334" s="88"/>
      <c r="H334" s="353"/>
      <c r="I334" s="72"/>
      <c r="J334" s="72"/>
      <c r="K334" s="80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 spans="1:26" ht="15.75" customHeight="1">
      <c r="A335" s="80"/>
      <c r="B335" s="72"/>
      <c r="C335" s="72"/>
      <c r="D335" s="82"/>
      <c r="E335" s="203"/>
      <c r="F335" s="202"/>
      <c r="G335" s="88"/>
      <c r="H335" s="353"/>
      <c r="I335" s="72"/>
      <c r="J335" s="72"/>
      <c r="K335" s="80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 spans="1:26" ht="15.75" customHeight="1">
      <c r="A336" s="80"/>
      <c r="B336" s="72"/>
      <c r="C336" s="72"/>
      <c r="D336" s="82"/>
      <c r="E336" s="203"/>
      <c r="F336" s="202"/>
      <c r="G336" s="88"/>
      <c r="H336" s="353"/>
      <c r="I336" s="72"/>
      <c r="J336" s="72"/>
      <c r="K336" s="80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 spans="1:26" ht="15.75" customHeight="1">
      <c r="A337" s="80"/>
      <c r="B337" s="72"/>
      <c r="C337" s="72"/>
      <c r="D337" s="82"/>
      <c r="E337" s="203"/>
      <c r="F337" s="202"/>
      <c r="G337" s="88"/>
      <c r="H337" s="353"/>
      <c r="I337" s="72"/>
      <c r="J337" s="72"/>
      <c r="K337" s="80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 spans="1:26" ht="15.75" customHeight="1">
      <c r="A338" s="80"/>
      <c r="B338" s="72"/>
      <c r="C338" s="72"/>
      <c r="D338" s="82"/>
      <c r="E338" s="203"/>
      <c r="F338" s="202"/>
      <c r="G338" s="88"/>
      <c r="H338" s="353"/>
      <c r="I338" s="72"/>
      <c r="J338" s="72"/>
      <c r="K338" s="80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 spans="1:26" ht="15.75" customHeight="1">
      <c r="A339" s="80"/>
      <c r="B339" s="72"/>
      <c r="C339" s="72"/>
      <c r="D339" s="82"/>
      <c r="E339" s="203"/>
      <c r="F339" s="202"/>
      <c r="G339" s="88"/>
      <c r="H339" s="353"/>
      <c r="I339" s="72"/>
      <c r="J339" s="72"/>
      <c r="K339" s="80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 spans="1:26" ht="15.75" customHeight="1">
      <c r="A340" s="80"/>
      <c r="B340" s="72"/>
      <c r="C340" s="72"/>
      <c r="D340" s="82"/>
      <c r="E340" s="203"/>
      <c r="F340" s="202"/>
      <c r="G340" s="88"/>
      <c r="H340" s="353"/>
      <c r="I340" s="72"/>
      <c r="J340" s="72"/>
      <c r="K340" s="80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 spans="1:26" ht="15.75" customHeight="1">
      <c r="A341" s="80"/>
      <c r="B341" s="72"/>
      <c r="C341" s="72"/>
      <c r="D341" s="82"/>
      <c r="E341" s="203"/>
      <c r="F341" s="202"/>
      <c r="G341" s="88"/>
      <c r="H341" s="353"/>
      <c r="I341" s="72"/>
      <c r="J341" s="72"/>
      <c r="K341" s="80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 spans="1:26" ht="15.75" customHeight="1">
      <c r="A342" s="80"/>
      <c r="B342" s="72"/>
      <c r="C342" s="72"/>
      <c r="D342" s="82"/>
      <c r="E342" s="203"/>
      <c r="F342" s="202"/>
      <c r="G342" s="88"/>
      <c r="H342" s="353"/>
      <c r="I342" s="72"/>
      <c r="J342" s="72"/>
      <c r="K342" s="80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 spans="1:26" ht="15.75" customHeight="1">
      <c r="A343" s="80"/>
      <c r="B343" s="72"/>
      <c r="C343" s="72"/>
      <c r="D343" s="82"/>
      <c r="E343" s="203"/>
      <c r="F343" s="202"/>
      <c r="G343" s="88"/>
      <c r="H343" s="353"/>
      <c r="I343" s="72"/>
      <c r="J343" s="72"/>
      <c r="K343" s="80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 spans="1:26" ht="15.75" customHeight="1">
      <c r="A344" s="80"/>
      <c r="B344" s="72"/>
      <c r="C344" s="72"/>
      <c r="D344" s="82"/>
      <c r="E344" s="203"/>
      <c r="F344" s="202"/>
      <c r="G344" s="88"/>
      <c r="H344" s="353"/>
      <c r="I344" s="72"/>
      <c r="J344" s="72"/>
      <c r="K344" s="80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 spans="1:26" ht="15.75" customHeight="1">
      <c r="A345" s="80"/>
      <c r="B345" s="72"/>
      <c r="C345" s="72"/>
      <c r="D345" s="82"/>
      <c r="E345" s="203"/>
      <c r="F345" s="202"/>
      <c r="G345" s="88"/>
      <c r="H345" s="353"/>
      <c r="I345" s="72"/>
      <c r="J345" s="72"/>
      <c r="K345" s="80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 spans="1:26" ht="15.75" customHeight="1">
      <c r="A346" s="80"/>
      <c r="B346" s="72"/>
      <c r="C346" s="72"/>
      <c r="D346" s="82"/>
      <c r="E346" s="203"/>
      <c r="F346" s="202"/>
      <c r="G346" s="88"/>
      <c r="H346" s="353"/>
      <c r="I346" s="72"/>
      <c r="J346" s="72"/>
      <c r="K346" s="80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 spans="1:26" ht="15.75" customHeight="1">
      <c r="A347" s="80"/>
      <c r="B347" s="72"/>
      <c r="C347" s="72"/>
      <c r="D347" s="82"/>
      <c r="E347" s="203"/>
      <c r="F347" s="202"/>
      <c r="G347" s="88"/>
      <c r="H347" s="353"/>
      <c r="I347" s="72"/>
      <c r="J347" s="72"/>
      <c r="K347" s="80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 spans="1:26" ht="15.75" customHeight="1">
      <c r="A348" s="80"/>
      <c r="B348" s="72"/>
      <c r="C348" s="72"/>
      <c r="D348" s="82"/>
      <c r="E348" s="203"/>
      <c r="F348" s="202"/>
      <c r="G348" s="88"/>
      <c r="H348" s="353"/>
      <c r="I348" s="72"/>
      <c r="J348" s="72"/>
      <c r="K348" s="80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 spans="1:26" ht="15.75" customHeight="1">
      <c r="A349" s="80"/>
      <c r="B349" s="72"/>
      <c r="C349" s="72"/>
      <c r="D349" s="82"/>
      <c r="E349" s="203"/>
      <c r="F349" s="202"/>
      <c r="G349" s="88"/>
      <c r="H349" s="353"/>
      <c r="I349" s="72"/>
      <c r="J349" s="72"/>
      <c r="K349" s="80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 spans="1:26" ht="15.75" customHeight="1">
      <c r="A350" s="80"/>
      <c r="B350" s="72"/>
      <c r="C350" s="72"/>
      <c r="D350" s="82"/>
      <c r="E350" s="203"/>
      <c r="F350" s="202"/>
      <c r="G350" s="88"/>
      <c r="H350" s="353"/>
      <c r="I350" s="72"/>
      <c r="J350" s="72"/>
      <c r="K350" s="80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 spans="1:26" ht="15.75" customHeight="1">
      <c r="A351" s="80"/>
      <c r="B351" s="72"/>
      <c r="C351" s="72"/>
      <c r="D351" s="82"/>
      <c r="E351" s="203"/>
      <c r="F351" s="202"/>
      <c r="G351" s="88"/>
      <c r="H351" s="353"/>
      <c r="I351" s="72"/>
      <c r="J351" s="72"/>
      <c r="K351" s="80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 spans="1:26" ht="15.75" customHeight="1">
      <c r="A352" s="80"/>
      <c r="B352" s="72"/>
      <c r="C352" s="72"/>
      <c r="D352" s="82"/>
      <c r="E352" s="203"/>
      <c r="F352" s="202"/>
      <c r="G352" s="88"/>
      <c r="H352" s="353"/>
      <c r="I352" s="72"/>
      <c r="J352" s="72"/>
      <c r="K352" s="80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 spans="1:26" ht="15.75" customHeight="1">
      <c r="A353" s="80"/>
      <c r="B353" s="72"/>
      <c r="C353" s="72"/>
      <c r="D353" s="82"/>
      <c r="E353" s="203"/>
      <c r="F353" s="202"/>
      <c r="G353" s="88"/>
      <c r="H353" s="353"/>
      <c r="I353" s="72"/>
      <c r="J353" s="72"/>
      <c r="K353" s="80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 spans="1:26" ht="15.75" customHeight="1">
      <c r="A354" s="80"/>
      <c r="B354" s="72"/>
      <c r="C354" s="72"/>
      <c r="D354" s="82"/>
      <c r="E354" s="203"/>
      <c r="F354" s="202"/>
      <c r="G354" s="88"/>
      <c r="H354" s="353"/>
      <c r="I354" s="72"/>
      <c r="J354" s="72"/>
      <c r="K354" s="80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 spans="1:26" ht="15.75" customHeight="1">
      <c r="A355" s="80"/>
      <c r="B355" s="72"/>
      <c r="C355" s="72"/>
      <c r="D355" s="82"/>
      <c r="E355" s="203"/>
      <c r="F355" s="202"/>
      <c r="G355" s="88"/>
      <c r="H355" s="353"/>
      <c r="I355" s="72"/>
      <c r="J355" s="72"/>
      <c r="K355" s="80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 spans="1:26" ht="15.75" customHeight="1">
      <c r="A356" s="80"/>
      <c r="B356" s="72"/>
      <c r="C356" s="72"/>
      <c r="D356" s="82"/>
      <c r="E356" s="203"/>
      <c r="F356" s="202"/>
      <c r="G356" s="88"/>
      <c r="H356" s="353"/>
      <c r="I356" s="72"/>
      <c r="J356" s="72"/>
      <c r="K356" s="80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 spans="1:26" ht="15.75" customHeight="1">
      <c r="A357" s="80"/>
      <c r="B357" s="72"/>
      <c r="C357" s="72"/>
      <c r="D357" s="82"/>
      <c r="E357" s="203"/>
      <c r="F357" s="202"/>
      <c r="G357" s="88"/>
      <c r="H357" s="353"/>
      <c r="I357" s="72"/>
      <c r="J357" s="72"/>
      <c r="K357" s="80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 spans="1:26" ht="15.75" customHeight="1">
      <c r="A358" s="80"/>
      <c r="B358" s="72"/>
      <c r="C358" s="72"/>
      <c r="D358" s="82"/>
      <c r="E358" s="203"/>
      <c r="F358" s="202"/>
      <c r="G358" s="88"/>
      <c r="H358" s="353"/>
      <c r="I358" s="72"/>
      <c r="J358" s="72"/>
      <c r="K358" s="80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 spans="1:26" ht="15.75" customHeight="1">
      <c r="A359" s="80"/>
      <c r="B359" s="72"/>
      <c r="C359" s="72"/>
      <c r="D359" s="82"/>
      <c r="E359" s="203"/>
      <c r="F359" s="202"/>
      <c r="G359" s="88"/>
      <c r="H359" s="353"/>
      <c r="I359" s="72"/>
      <c r="J359" s="72"/>
      <c r="K359" s="80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 spans="1:26" ht="15.75" customHeight="1">
      <c r="A360" s="80"/>
      <c r="B360" s="72"/>
      <c r="C360" s="72"/>
      <c r="D360" s="82"/>
      <c r="E360" s="203"/>
      <c r="F360" s="202"/>
      <c r="G360" s="88"/>
      <c r="H360" s="353"/>
      <c r="I360" s="72"/>
      <c r="J360" s="72"/>
      <c r="K360" s="80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 spans="1:26" ht="15.75" customHeight="1">
      <c r="A361" s="80"/>
      <c r="B361" s="72"/>
      <c r="C361" s="72"/>
      <c r="D361" s="82"/>
      <c r="E361" s="203"/>
      <c r="F361" s="202"/>
      <c r="G361" s="88"/>
      <c r="H361" s="353"/>
      <c r="I361" s="72"/>
      <c r="J361" s="72"/>
      <c r="K361" s="80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 spans="1:26" ht="15.75" customHeight="1">
      <c r="A362" s="80"/>
      <c r="B362" s="72"/>
      <c r="C362" s="72"/>
      <c r="D362" s="82"/>
      <c r="E362" s="203"/>
      <c r="F362" s="202"/>
      <c r="G362" s="88"/>
      <c r="H362" s="353"/>
      <c r="I362" s="72"/>
      <c r="J362" s="72"/>
      <c r="K362" s="80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 spans="1:26" ht="15.75" customHeight="1">
      <c r="A363" s="80"/>
      <c r="B363" s="72"/>
      <c r="C363" s="72"/>
      <c r="D363" s="82"/>
      <c r="E363" s="203"/>
      <c r="F363" s="202"/>
      <c r="G363" s="88"/>
      <c r="H363" s="353"/>
      <c r="I363" s="72"/>
      <c r="J363" s="72"/>
      <c r="K363" s="80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 spans="1:26" ht="15.75" customHeight="1">
      <c r="A364" s="80"/>
      <c r="B364" s="72"/>
      <c r="C364" s="72"/>
      <c r="D364" s="82"/>
      <c r="E364" s="203"/>
      <c r="F364" s="202"/>
      <c r="G364" s="88"/>
      <c r="H364" s="353"/>
      <c r="I364" s="72"/>
      <c r="J364" s="72"/>
      <c r="K364" s="80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 spans="1:26" ht="15.75" customHeight="1">
      <c r="A365" s="80"/>
      <c r="B365" s="72"/>
      <c r="C365" s="72"/>
      <c r="D365" s="82"/>
      <c r="E365" s="203"/>
      <c r="F365" s="202"/>
      <c r="G365" s="88"/>
      <c r="H365" s="353"/>
      <c r="I365" s="72"/>
      <c r="J365" s="72"/>
      <c r="K365" s="80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 spans="1:26" ht="15.75" customHeight="1">
      <c r="A366" s="80"/>
      <c r="B366" s="72"/>
      <c r="C366" s="72"/>
      <c r="D366" s="82"/>
      <c r="E366" s="203"/>
      <c r="F366" s="202"/>
      <c r="G366" s="88"/>
      <c r="H366" s="353"/>
      <c r="I366" s="72"/>
      <c r="J366" s="72"/>
      <c r="K366" s="80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 spans="1:26" ht="15.75" customHeight="1">
      <c r="A367" s="80"/>
      <c r="B367" s="72"/>
      <c r="C367" s="72"/>
      <c r="D367" s="82"/>
      <c r="E367" s="203"/>
      <c r="F367" s="202"/>
      <c r="G367" s="88"/>
      <c r="H367" s="353"/>
      <c r="I367" s="72"/>
      <c r="J367" s="72"/>
      <c r="K367" s="80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 spans="1:26" ht="15.75" customHeight="1">
      <c r="A368" s="80"/>
      <c r="B368" s="72"/>
      <c r="C368" s="72"/>
      <c r="D368" s="82"/>
      <c r="E368" s="203"/>
      <c r="F368" s="202"/>
      <c r="G368" s="88"/>
      <c r="H368" s="353"/>
      <c r="I368" s="72"/>
      <c r="J368" s="72"/>
      <c r="K368" s="80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 spans="1:26" ht="15.75" customHeight="1">
      <c r="A369" s="80"/>
      <c r="B369" s="72"/>
      <c r="C369" s="72"/>
      <c r="D369" s="82"/>
      <c r="E369" s="203"/>
      <c r="F369" s="202"/>
      <c r="G369" s="88"/>
      <c r="H369" s="353"/>
      <c r="I369" s="72"/>
      <c r="J369" s="72"/>
      <c r="K369" s="80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 spans="1:26" ht="15.75" customHeight="1">
      <c r="A370" s="80"/>
      <c r="B370" s="72"/>
      <c r="C370" s="72"/>
      <c r="D370" s="82"/>
      <c r="E370" s="203"/>
      <c r="F370" s="202"/>
      <c r="G370" s="88"/>
      <c r="H370" s="353"/>
      <c r="I370" s="72"/>
      <c r="J370" s="72"/>
      <c r="K370" s="80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 spans="1:26" ht="15.75" customHeight="1">
      <c r="A371" s="80"/>
      <c r="B371" s="72"/>
      <c r="C371" s="72"/>
      <c r="D371" s="82"/>
      <c r="E371" s="203"/>
      <c r="F371" s="202"/>
      <c r="G371" s="88"/>
      <c r="H371" s="353"/>
      <c r="I371" s="72"/>
      <c r="J371" s="72"/>
      <c r="K371" s="80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 spans="1:26" ht="15.75" customHeight="1">
      <c r="A372" s="80"/>
      <c r="B372" s="72"/>
      <c r="C372" s="72"/>
      <c r="D372" s="82"/>
      <c r="E372" s="203"/>
      <c r="F372" s="202"/>
      <c r="G372" s="88"/>
      <c r="H372" s="353"/>
      <c r="I372" s="72"/>
      <c r="J372" s="72"/>
      <c r="K372" s="80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 spans="1:26" ht="15.75" customHeight="1">
      <c r="A373" s="80"/>
      <c r="B373" s="72"/>
      <c r="C373" s="72"/>
      <c r="D373" s="82"/>
      <c r="E373" s="203"/>
      <c r="F373" s="202"/>
      <c r="G373" s="88"/>
      <c r="H373" s="353"/>
      <c r="I373" s="72"/>
      <c r="J373" s="72"/>
      <c r="K373" s="80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 spans="1:26" ht="15.75" customHeight="1">
      <c r="A374" s="80"/>
      <c r="B374" s="72"/>
      <c r="C374" s="72"/>
      <c r="D374" s="82"/>
      <c r="E374" s="203"/>
      <c r="F374" s="202"/>
      <c r="G374" s="88"/>
      <c r="H374" s="353"/>
      <c r="I374" s="72"/>
      <c r="J374" s="72"/>
      <c r="K374" s="80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 spans="1:26" ht="15.75" customHeight="1">
      <c r="A375" s="80"/>
      <c r="B375" s="72"/>
      <c r="C375" s="72"/>
      <c r="D375" s="82"/>
      <c r="E375" s="203"/>
      <c r="F375" s="202"/>
      <c r="G375" s="88"/>
      <c r="H375" s="353"/>
      <c r="I375" s="72"/>
      <c r="J375" s="72"/>
      <c r="K375" s="80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 spans="1:26" ht="15.75" customHeight="1">
      <c r="A376" s="80"/>
      <c r="B376" s="72"/>
      <c r="C376" s="72"/>
      <c r="D376" s="82"/>
      <c r="E376" s="203"/>
      <c r="F376" s="202"/>
      <c r="G376" s="88"/>
      <c r="H376" s="353"/>
      <c r="I376" s="72"/>
      <c r="J376" s="72"/>
      <c r="K376" s="80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 spans="1:26" ht="15.75" customHeight="1">
      <c r="A377" s="80"/>
      <c r="B377" s="72"/>
      <c r="C377" s="72"/>
      <c r="D377" s="82"/>
      <c r="E377" s="203"/>
      <c r="F377" s="202"/>
      <c r="G377" s="88"/>
      <c r="H377" s="353"/>
      <c r="I377" s="72"/>
      <c r="J377" s="72"/>
      <c r="K377" s="80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 spans="1:26" ht="15.75" customHeight="1">
      <c r="A378" s="80"/>
      <c r="B378" s="72"/>
      <c r="C378" s="72"/>
      <c r="D378" s="82"/>
      <c r="E378" s="203"/>
      <c r="F378" s="202"/>
      <c r="G378" s="88"/>
      <c r="H378" s="353"/>
      <c r="I378" s="72"/>
      <c r="J378" s="72"/>
      <c r="K378" s="80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 spans="1:26" ht="15.75" customHeight="1">
      <c r="A379" s="80"/>
      <c r="B379" s="72"/>
      <c r="C379" s="72"/>
      <c r="D379" s="82"/>
      <c r="E379" s="203"/>
      <c r="F379" s="202"/>
      <c r="G379" s="88"/>
      <c r="H379" s="353"/>
      <c r="I379" s="72"/>
      <c r="J379" s="72"/>
      <c r="K379" s="80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 spans="1:26" ht="15.75" customHeight="1">
      <c r="A380" s="80"/>
      <c r="B380" s="72"/>
      <c r="C380" s="72"/>
      <c r="D380" s="82"/>
      <c r="E380" s="203"/>
      <c r="F380" s="202"/>
      <c r="G380" s="88"/>
      <c r="H380" s="353"/>
      <c r="I380" s="72"/>
      <c r="J380" s="72"/>
      <c r="K380" s="80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 spans="1:26" ht="15.75" customHeight="1">
      <c r="A381" s="80"/>
      <c r="B381" s="72"/>
      <c r="C381" s="72"/>
      <c r="D381" s="82"/>
      <c r="E381" s="203"/>
      <c r="F381" s="202"/>
      <c r="G381" s="88"/>
      <c r="H381" s="353"/>
      <c r="I381" s="72"/>
      <c r="J381" s="72"/>
      <c r="K381" s="80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 spans="1:26" ht="15.75" customHeight="1">
      <c r="A382" s="80"/>
      <c r="B382" s="72"/>
      <c r="C382" s="72"/>
      <c r="D382" s="82"/>
      <c r="E382" s="203"/>
      <c r="F382" s="202"/>
      <c r="G382" s="88"/>
      <c r="H382" s="353"/>
      <c r="I382" s="72"/>
      <c r="J382" s="72"/>
      <c r="K382" s="80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 spans="1:26" ht="15.75" customHeight="1">
      <c r="A383" s="80"/>
      <c r="B383" s="72"/>
      <c r="C383" s="72"/>
      <c r="D383" s="82"/>
      <c r="E383" s="203"/>
      <c r="F383" s="202"/>
      <c r="G383" s="88"/>
      <c r="H383" s="353"/>
      <c r="I383" s="72"/>
      <c r="J383" s="72"/>
      <c r="K383" s="80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 spans="1:26" ht="15.75" customHeight="1">
      <c r="A384" s="80"/>
      <c r="B384" s="72"/>
      <c r="C384" s="72"/>
      <c r="D384" s="82"/>
      <c r="E384" s="203"/>
      <c r="F384" s="202"/>
      <c r="G384" s="88"/>
      <c r="H384" s="353"/>
      <c r="I384" s="72"/>
      <c r="J384" s="72"/>
      <c r="K384" s="80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 spans="1:26" ht="15.75" customHeight="1">
      <c r="A385" s="80"/>
      <c r="B385" s="72"/>
      <c r="C385" s="72"/>
      <c r="D385" s="82"/>
      <c r="E385" s="203"/>
      <c r="F385" s="202"/>
      <c r="G385" s="88"/>
      <c r="H385" s="353"/>
      <c r="I385" s="72"/>
      <c r="J385" s="72"/>
      <c r="K385" s="80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 spans="1:26" ht="15.75" customHeight="1">
      <c r="A386" s="80"/>
      <c r="B386" s="72"/>
      <c r="C386" s="72"/>
      <c r="D386" s="82"/>
      <c r="E386" s="203"/>
      <c r="F386" s="202"/>
      <c r="G386" s="88"/>
      <c r="H386" s="353"/>
      <c r="I386" s="72"/>
      <c r="J386" s="72"/>
      <c r="K386" s="80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 spans="1:26" ht="15.75" customHeight="1">
      <c r="A387" s="80"/>
      <c r="B387" s="72"/>
      <c r="C387" s="72"/>
      <c r="D387" s="82"/>
      <c r="E387" s="203"/>
      <c r="F387" s="202"/>
      <c r="G387" s="88"/>
      <c r="H387" s="353"/>
      <c r="I387" s="72"/>
      <c r="J387" s="72"/>
      <c r="K387" s="80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 spans="1:26" ht="15.75" customHeight="1">
      <c r="A388" s="80"/>
      <c r="B388" s="72"/>
      <c r="C388" s="72"/>
      <c r="D388" s="82"/>
      <c r="E388" s="203"/>
      <c r="F388" s="202"/>
      <c r="G388" s="88"/>
      <c r="H388" s="353"/>
      <c r="I388" s="72"/>
      <c r="J388" s="72"/>
      <c r="K388" s="80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 spans="1:26" ht="15.75" customHeight="1">
      <c r="A389" s="80"/>
      <c r="B389" s="72"/>
      <c r="C389" s="72"/>
      <c r="D389" s="82"/>
      <c r="E389" s="203"/>
      <c r="F389" s="202"/>
      <c r="G389" s="88"/>
      <c r="H389" s="353"/>
      <c r="I389" s="72"/>
      <c r="J389" s="72"/>
      <c r="K389" s="80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 spans="1:26" ht="15.75" customHeight="1">
      <c r="A390" s="80"/>
      <c r="B390" s="72"/>
      <c r="C390" s="72"/>
      <c r="D390" s="82"/>
      <c r="E390" s="203"/>
      <c r="F390" s="202"/>
      <c r="G390" s="88"/>
      <c r="H390" s="353"/>
      <c r="I390" s="72"/>
      <c r="J390" s="72"/>
      <c r="K390" s="80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 spans="1:26" ht="15.75" customHeight="1">
      <c r="A391" s="80"/>
      <c r="B391" s="72"/>
      <c r="C391" s="72"/>
      <c r="D391" s="82"/>
      <c r="E391" s="203"/>
      <c r="F391" s="202"/>
      <c r="G391" s="88"/>
      <c r="H391" s="353"/>
      <c r="I391" s="72"/>
      <c r="J391" s="72"/>
      <c r="K391" s="80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 spans="1:26" ht="15.75" customHeight="1">
      <c r="A392" s="80"/>
      <c r="B392" s="72"/>
      <c r="C392" s="72"/>
      <c r="D392" s="82"/>
      <c r="E392" s="203"/>
      <c r="F392" s="202"/>
      <c r="G392" s="88"/>
      <c r="H392" s="353"/>
      <c r="I392" s="72"/>
      <c r="J392" s="72"/>
      <c r="K392" s="80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 spans="1:26" ht="15.75" customHeight="1">
      <c r="A393" s="80"/>
      <c r="B393" s="72"/>
      <c r="C393" s="72"/>
      <c r="D393" s="82"/>
      <c r="E393" s="203"/>
      <c r="F393" s="202"/>
      <c r="G393" s="88"/>
      <c r="H393" s="353"/>
      <c r="I393" s="72"/>
      <c r="J393" s="72"/>
      <c r="K393" s="80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 spans="1:26" ht="15.75" customHeight="1">
      <c r="A394" s="80"/>
      <c r="B394" s="72"/>
      <c r="C394" s="72"/>
      <c r="D394" s="82"/>
      <c r="E394" s="203"/>
      <c r="F394" s="202"/>
      <c r="G394" s="88"/>
      <c r="H394" s="353"/>
      <c r="I394" s="72"/>
      <c r="J394" s="72"/>
      <c r="K394" s="80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 spans="1:26" ht="15.75" customHeight="1">
      <c r="A395" s="80"/>
      <c r="B395" s="72"/>
      <c r="C395" s="72"/>
      <c r="D395" s="82"/>
      <c r="E395" s="203"/>
      <c r="F395" s="202"/>
      <c r="G395" s="88"/>
      <c r="H395" s="353"/>
      <c r="I395" s="72"/>
      <c r="J395" s="72"/>
      <c r="K395" s="80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 spans="1:26" ht="15.75" customHeight="1">
      <c r="A396" s="80"/>
      <c r="B396" s="72"/>
      <c r="C396" s="72"/>
      <c r="D396" s="82"/>
      <c r="E396" s="203"/>
      <c r="F396" s="202"/>
      <c r="G396" s="88"/>
      <c r="H396" s="353"/>
      <c r="I396" s="72"/>
      <c r="J396" s="72"/>
      <c r="K396" s="80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 spans="1:26" ht="15.75" customHeight="1">
      <c r="A397" s="80"/>
      <c r="B397" s="72"/>
      <c r="C397" s="72"/>
      <c r="D397" s="82"/>
      <c r="E397" s="203"/>
      <c r="F397" s="202"/>
      <c r="G397" s="88"/>
      <c r="H397" s="353"/>
      <c r="I397" s="72"/>
      <c r="J397" s="72"/>
      <c r="K397" s="80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ht="15.75" customHeight="1">
      <c r="A398" s="80"/>
      <c r="B398" s="72"/>
      <c r="C398" s="72"/>
      <c r="D398" s="82"/>
      <c r="E398" s="203"/>
      <c r="F398" s="202"/>
      <c r="G398" s="88"/>
      <c r="H398" s="353"/>
      <c r="I398" s="72"/>
      <c r="J398" s="72"/>
      <c r="K398" s="80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 spans="1:26" ht="15.75" customHeight="1">
      <c r="A399" s="80"/>
      <c r="B399" s="72"/>
      <c r="C399" s="72"/>
      <c r="D399" s="82"/>
      <c r="E399" s="203"/>
      <c r="F399" s="202"/>
      <c r="G399" s="88"/>
      <c r="H399" s="353"/>
      <c r="I399" s="72"/>
      <c r="J399" s="72"/>
      <c r="K399" s="80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 spans="1:26" ht="15.75" customHeight="1">
      <c r="A400" s="80"/>
      <c r="B400" s="72"/>
      <c r="C400" s="72"/>
      <c r="D400" s="82"/>
      <c r="E400" s="203"/>
      <c r="F400" s="202"/>
      <c r="G400" s="88"/>
      <c r="H400" s="353"/>
      <c r="I400" s="72"/>
      <c r="J400" s="72"/>
      <c r="K400" s="80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 spans="1:26" ht="15.75" customHeight="1">
      <c r="A401" s="80"/>
      <c r="B401" s="72"/>
      <c r="C401" s="72"/>
      <c r="D401" s="82"/>
      <c r="E401" s="203"/>
      <c r="F401" s="202"/>
      <c r="G401" s="88"/>
      <c r="H401" s="353"/>
      <c r="I401" s="72"/>
      <c r="J401" s="72"/>
      <c r="K401" s="80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 spans="1:26" ht="15.75" customHeight="1">
      <c r="A402" s="80"/>
      <c r="B402" s="72"/>
      <c r="C402" s="72"/>
      <c r="D402" s="82"/>
      <c r="E402" s="203"/>
      <c r="F402" s="202"/>
      <c r="G402" s="88"/>
      <c r="H402" s="353"/>
      <c r="I402" s="72"/>
      <c r="J402" s="72"/>
      <c r="K402" s="80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 spans="1:26" ht="15.75" customHeight="1">
      <c r="A403" s="80"/>
      <c r="B403" s="72"/>
      <c r="C403" s="72"/>
      <c r="D403" s="82"/>
      <c r="E403" s="203"/>
      <c r="F403" s="202"/>
      <c r="G403" s="88"/>
      <c r="H403" s="353"/>
      <c r="I403" s="72"/>
      <c r="J403" s="72"/>
      <c r="K403" s="80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 spans="1:26" ht="15.75" customHeight="1">
      <c r="A404" s="80"/>
      <c r="B404" s="72"/>
      <c r="C404" s="72"/>
      <c r="D404" s="82"/>
      <c r="E404" s="203"/>
      <c r="F404" s="202"/>
      <c r="G404" s="88"/>
      <c r="H404" s="353"/>
      <c r="I404" s="72"/>
      <c r="J404" s="72"/>
      <c r="K404" s="80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 spans="1:26" ht="15.75" customHeight="1">
      <c r="A405" s="80"/>
      <c r="B405" s="72"/>
      <c r="C405" s="72"/>
      <c r="D405" s="82"/>
      <c r="E405" s="203"/>
      <c r="F405" s="202"/>
      <c r="G405" s="88"/>
      <c r="H405" s="353"/>
      <c r="I405" s="72"/>
      <c r="J405" s="72"/>
      <c r="K405" s="80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 spans="1:26" ht="15.75" customHeight="1">
      <c r="A406" s="80"/>
      <c r="B406" s="72"/>
      <c r="C406" s="72"/>
      <c r="D406" s="82"/>
      <c r="E406" s="203"/>
      <c r="F406" s="202"/>
      <c r="G406" s="88"/>
      <c r="H406" s="353"/>
      <c r="I406" s="72"/>
      <c r="J406" s="72"/>
      <c r="K406" s="80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 spans="1:26" ht="15.75" customHeight="1">
      <c r="A407" s="80"/>
      <c r="B407" s="72"/>
      <c r="C407" s="72"/>
      <c r="D407" s="82"/>
      <c r="E407" s="203"/>
      <c r="F407" s="202"/>
      <c r="G407" s="88"/>
      <c r="H407" s="353"/>
      <c r="I407" s="72"/>
      <c r="J407" s="72"/>
      <c r="K407" s="80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 spans="1:26" ht="15.75" customHeight="1">
      <c r="A408" s="80"/>
      <c r="B408" s="72"/>
      <c r="C408" s="72"/>
      <c r="D408" s="82"/>
      <c r="E408" s="203"/>
      <c r="F408" s="202"/>
      <c r="G408" s="88"/>
      <c r="H408" s="353"/>
      <c r="I408" s="72"/>
      <c r="J408" s="72"/>
      <c r="K408" s="80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ht="15.75" customHeight="1">
      <c r="A409" s="80"/>
      <c r="B409" s="72"/>
      <c r="C409" s="72"/>
      <c r="D409" s="82"/>
      <c r="E409" s="203"/>
      <c r="F409" s="202"/>
      <c r="G409" s="88"/>
      <c r="H409" s="353"/>
      <c r="I409" s="72"/>
      <c r="J409" s="72"/>
      <c r="K409" s="80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ht="15.75" customHeight="1">
      <c r="A410" s="80"/>
      <c r="B410" s="72"/>
      <c r="C410" s="72"/>
      <c r="D410" s="82"/>
      <c r="E410" s="203"/>
      <c r="F410" s="202"/>
      <c r="G410" s="88"/>
      <c r="H410" s="353"/>
      <c r="I410" s="72"/>
      <c r="J410" s="72"/>
      <c r="K410" s="80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 spans="1:26" ht="15.75" customHeight="1">
      <c r="A411" s="80"/>
      <c r="B411" s="72"/>
      <c r="C411" s="72"/>
      <c r="D411" s="82"/>
      <c r="E411" s="203"/>
      <c r="F411" s="202"/>
      <c r="G411" s="88"/>
      <c r="H411" s="353"/>
      <c r="I411" s="72"/>
      <c r="J411" s="72"/>
      <c r="K411" s="80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 spans="1:26" ht="15.75" customHeight="1">
      <c r="A412" s="80"/>
      <c r="B412" s="72"/>
      <c r="C412" s="72"/>
      <c r="D412" s="82"/>
      <c r="E412" s="203"/>
      <c r="F412" s="202"/>
      <c r="G412" s="88"/>
      <c r="H412" s="353"/>
      <c r="I412" s="72"/>
      <c r="J412" s="72"/>
      <c r="K412" s="80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 spans="1:26" ht="15.75" customHeight="1">
      <c r="A413" s="80"/>
      <c r="B413" s="72"/>
      <c r="C413" s="72"/>
      <c r="D413" s="82"/>
      <c r="E413" s="203"/>
      <c r="F413" s="202"/>
      <c r="G413" s="88"/>
      <c r="H413" s="353"/>
      <c r="I413" s="72"/>
      <c r="J413" s="72"/>
      <c r="K413" s="80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 spans="1:26" ht="15.75" customHeight="1">
      <c r="A414" s="80"/>
      <c r="B414" s="72"/>
      <c r="C414" s="72"/>
      <c r="D414" s="82"/>
      <c r="E414" s="203"/>
      <c r="F414" s="202"/>
      <c r="G414" s="88"/>
      <c r="H414" s="353"/>
      <c r="I414" s="72"/>
      <c r="J414" s="72"/>
      <c r="K414" s="80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 spans="1:26" ht="15.75" customHeight="1">
      <c r="A415" s="80"/>
      <c r="B415" s="72"/>
      <c r="C415" s="72"/>
      <c r="D415" s="82"/>
      <c r="E415" s="203"/>
      <c r="F415" s="202"/>
      <c r="G415" s="88"/>
      <c r="H415" s="353"/>
      <c r="I415" s="72"/>
      <c r="J415" s="72"/>
      <c r="K415" s="80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 spans="1:26" ht="15.75" customHeight="1">
      <c r="A416" s="80"/>
      <c r="B416" s="72"/>
      <c r="C416" s="72"/>
      <c r="D416" s="82"/>
      <c r="E416" s="203"/>
      <c r="F416" s="202"/>
      <c r="G416" s="88"/>
      <c r="H416" s="353"/>
      <c r="I416" s="72"/>
      <c r="J416" s="72"/>
      <c r="K416" s="80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 spans="1:26" ht="15.75" customHeight="1">
      <c r="A417" s="80"/>
      <c r="B417" s="72"/>
      <c r="C417" s="72"/>
      <c r="D417" s="82"/>
      <c r="E417" s="203"/>
      <c r="F417" s="202"/>
      <c r="G417" s="88"/>
      <c r="H417" s="353"/>
      <c r="I417" s="72"/>
      <c r="J417" s="72"/>
      <c r="K417" s="80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 spans="1:26" ht="15.75" customHeight="1">
      <c r="A418" s="80"/>
      <c r="B418" s="72"/>
      <c r="C418" s="72"/>
      <c r="D418" s="82"/>
      <c r="E418" s="203"/>
      <c r="F418" s="202"/>
      <c r="G418" s="88"/>
      <c r="H418" s="353"/>
      <c r="I418" s="72"/>
      <c r="J418" s="72"/>
      <c r="K418" s="80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 spans="1:26" ht="15.75" customHeight="1">
      <c r="A419" s="80"/>
      <c r="B419" s="72"/>
      <c r="C419" s="72"/>
      <c r="D419" s="82"/>
      <c r="E419" s="203"/>
      <c r="F419" s="202"/>
      <c r="G419" s="88"/>
      <c r="H419" s="353"/>
      <c r="I419" s="72"/>
      <c r="J419" s="72"/>
      <c r="K419" s="80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 spans="1:26" ht="15.75" customHeight="1">
      <c r="A420" s="80"/>
      <c r="B420" s="72"/>
      <c r="C420" s="72"/>
      <c r="D420" s="82"/>
      <c r="E420" s="203"/>
      <c r="F420" s="202"/>
      <c r="G420" s="88"/>
      <c r="H420" s="353"/>
      <c r="I420" s="72"/>
      <c r="J420" s="72"/>
      <c r="K420" s="80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 spans="1:26" ht="15.75" customHeight="1">
      <c r="A421" s="80"/>
      <c r="B421" s="72"/>
      <c r="C421" s="72"/>
      <c r="D421" s="82"/>
      <c r="E421" s="203"/>
      <c r="F421" s="202"/>
      <c r="G421" s="88"/>
      <c r="H421" s="353"/>
      <c r="I421" s="72"/>
      <c r="J421" s="72"/>
      <c r="K421" s="80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 spans="1:26" ht="15.75" customHeight="1">
      <c r="A422" s="80"/>
      <c r="B422" s="72"/>
      <c r="C422" s="72"/>
      <c r="D422" s="82"/>
      <c r="E422" s="203"/>
      <c r="F422" s="202"/>
      <c r="G422" s="88"/>
      <c r="H422" s="353"/>
      <c r="I422" s="72"/>
      <c r="J422" s="72"/>
      <c r="K422" s="80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 spans="1:26" ht="15.75" customHeight="1">
      <c r="A423" s="80"/>
      <c r="B423" s="72"/>
      <c r="C423" s="72"/>
      <c r="D423" s="82"/>
      <c r="E423" s="203"/>
      <c r="F423" s="202"/>
      <c r="G423" s="88"/>
      <c r="H423" s="353"/>
      <c r="I423" s="72"/>
      <c r="J423" s="72"/>
      <c r="K423" s="80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 spans="1:26" ht="15.75" customHeight="1">
      <c r="A424" s="80"/>
      <c r="B424" s="72"/>
      <c r="C424" s="72"/>
      <c r="D424" s="82"/>
      <c r="E424" s="203"/>
      <c r="F424" s="202"/>
      <c r="G424" s="88"/>
      <c r="H424" s="353"/>
      <c r="I424" s="72"/>
      <c r="J424" s="72"/>
      <c r="K424" s="80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 spans="1:26" ht="15.75" customHeight="1">
      <c r="A425" s="80"/>
      <c r="B425" s="72"/>
      <c r="C425" s="72"/>
      <c r="D425" s="82"/>
      <c r="E425" s="203"/>
      <c r="F425" s="202"/>
      <c r="G425" s="88"/>
      <c r="H425" s="353"/>
      <c r="I425" s="72"/>
      <c r="J425" s="72"/>
      <c r="K425" s="80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 spans="1:26" ht="15.75" customHeight="1">
      <c r="A426" s="80"/>
      <c r="B426" s="72"/>
      <c r="C426" s="72"/>
      <c r="D426" s="82"/>
      <c r="E426" s="203"/>
      <c r="F426" s="202"/>
      <c r="G426" s="88"/>
      <c r="H426" s="353"/>
      <c r="I426" s="72"/>
      <c r="J426" s="72"/>
      <c r="K426" s="80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 spans="1:26" ht="15.75" customHeight="1">
      <c r="A427" s="80"/>
      <c r="B427" s="72"/>
      <c r="C427" s="72"/>
      <c r="D427" s="82"/>
      <c r="E427" s="203"/>
      <c r="F427" s="202"/>
      <c r="G427" s="88"/>
      <c r="H427" s="353"/>
      <c r="I427" s="72"/>
      <c r="J427" s="72"/>
      <c r="K427" s="80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 spans="1:26" ht="15.75" customHeight="1">
      <c r="A428" s="80"/>
      <c r="B428" s="72"/>
      <c r="C428" s="72"/>
      <c r="D428" s="82"/>
      <c r="E428" s="203"/>
      <c r="F428" s="202"/>
      <c r="G428" s="88"/>
      <c r="H428" s="353"/>
      <c r="I428" s="72"/>
      <c r="J428" s="72"/>
      <c r="K428" s="80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 spans="1:26" ht="15.75" customHeight="1">
      <c r="A429" s="80"/>
      <c r="B429" s="72"/>
      <c r="C429" s="72"/>
      <c r="D429" s="82"/>
      <c r="E429" s="203"/>
      <c r="F429" s="202"/>
      <c r="G429" s="88"/>
      <c r="H429" s="353"/>
      <c r="I429" s="72"/>
      <c r="J429" s="72"/>
      <c r="K429" s="80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 spans="1:26" ht="15.75" customHeight="1">
      <c r="A430" s="80"/>
      <c r="B430" s="72"/>
      <c r="C430" s="72"/>
      <c r="D430" s="82"/>
      <c r="E430" s="203"/>
      <c r="F430" s="202"/>
      <c r="G430" s="88"/>
      <c r="H430" s="353"/>
      <c r="I430" s="72"/>
      <c r="J430" s="72"/>
      <c r="K430" s="80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 spans="1:26" ht="15.75" customHeight="1">
      <c r="A431" s="80"/>
      <c r="B431" s="72"/>
      <c r="C431" s="72"/>
      <c r="D431" s="82"/>
      <c r="E431" s="203"/>
      <c r="F431" s="202"/>
      <c r="G431" s="88"/>
      <c r="H431" s="353"/>
      <c r="I431" s="72"/>
      <c r="J431" s="72"/>
      <c r="K431" s="80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 spans="1:26" ht="15.75" customHeight="1">
      <c r="A432" s="80"/>
      <c r="B432" s="72"/>
      <c r="C432" s="72"/>
      <c r="D432" s="82"/>
      <c r="E432" s="203"/>
      <c r="F432" s="202"/>
      <c r="G432" s="88"/>
      <c r="H432" s="353"/>
      <c r="I432" s="72"/>
      <c r="J432" s="72"/>
      <c r="K432" s="80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 spans="1:26" ht="15.75" customHeight="1">
      <c r="A433" s="80"/>
      <c r="B433" s="72"/>
      <c r="C433" s="72"/>
      <c r="D433" s="82"/>
      <c r="E433" s="203"/>
      <c r="F433" s="202"/>
      <c r="G433" s="88"/>
      <c r="H433" s="353"/>
      <c r="I433" s="72"/>
      <c r="J433" s="72"/>
      <c r="K433" s="80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 spans="1:26" ht="15.75" customHeight="1">
      <c r="A434" s="80"/>
      <c r="B434" s="72"/>
      <c r="C434" s="72"/>
      <c r="D434" s="82"/>
      <c r="E434" s="203"/>
      <c r="F434" s="202"/>
      <c r="G434" s="88"/>
      <c r="H434" s="353"/>
      <c r="I434" s="72"/>
      <c r="J434" s="72"/>
      <c r="K434" s="80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 spans="1:26" ht="15.75" customHeight="1">
      <c r="A435" s="80"/>
      <c r="B435" s="72"/>
      <c r="C435" s="72"/>
      <c r="D435" s="82"/>
      <c r="E435" s="203"/>
      <c r="F435" s="202"/>
      <c r="G435" s="88"/>
      <c r="H435" s="353"/>
      <c r="I435" s="72"/>
      <c r="J435" s="72"/>
      <c r="K435" s="80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 spans="1:26" ht="15.75" customHeight="1">
      <c r="A436" s="80"/>
      <c r="B436" s="72"/>
      <c r="C436" s="72"/>
      <c r="D436" s="82"/>
      <c r="E436" s="203"/>
      <c r="F436" s="202"/>
      <c r="G436" s="88"/>
      <c r="H436" s="353"/>
      <c r="I436" s="72"/>
      <c r="J436" s="72"/>
      <c r="K436" s="80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 spans="1:26" ht="15.75" customHeight="1">
      <c r="A437" s="80"/>
      <c r="B437" s="72"/>
      <c r="C437" s="72"/>
      <c r="D437" s="82"/>
      <c r="E437" s="203"/>
      <c r="F437" s="202"/>
      <c r="G437" s="88"/>
      <c r="H437" s="353"/>
      <c r="I437" s="72"/>
      <c r="J437" s="72"/>
      <c r="K437" s="80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 spans="1:26" ht="15.75" customHeight="1">
      <c r="A438" s="80"/>
      <c r="B438" s="72"/>
      <c r="C438" s="72"/>
      <c r="D438" s="82"/>
      <c r="E438" s="203"/>
      <c r="F438" s="202"/>
      <c r="G438" s="88"/>
      <c r="H438" s="353"/>
      <c r="I438" s="72"/>
      <c r="J438" s="72"/>
      <c r="K438" s="80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 spans="1:26" ht="15.75" customHeight="1">
      <c r="A439" s="80"/>
      <c r="B439" s="72"/>
      <c r="C439" s="72"/>
      <c r="D439" s="82"/>
      <c r="E439" s="203"/>
      <c r="F439" s="202"/>
      <c r="G439" s="88"/>
      <c r="H439" s="353"/>
      <c r="I439" s="72"/>
      <c r="J439" s="72"/>
      <c r="K439" s="80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 spans="1:26" ht="15.75" customHeight="1">
      <c r="A440" s="80"/>
      <c r="B440" s="72"/>
      <c r="C440" s="72"/>
      <c r="D440" s="82"/>
      <c r="E440" s="203"/>
      <c r="F440" s="202"/>
      <c r="G440" s="88"/>
      <c r="H440" s="353"/>
      <c r="I440" s="72"/>
      <c r="J440" s="72"/>
      <c r="K440" s="80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 spans="1:26" ht="15.75" customHeight="1">
      <c r="A441" s="80"/>
      <c r="B441" s="72"/>
      <c r="C441" s="72"/>
      <c r="D441" s="82"/>
      <c r="E441" s="203"/>
      <c r="F441" s="202"/>
      <c r="G441" s="88"/>
      <c r="H441" s="353"/>
      <c r="I441" s="72"/>
      <c r="J441" s="72"/>
      <c r="K441" s="80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 spans="1:26" ht="15.75" customHeight="1">
      <c r="A442" s="80"/>
      <c r="B442" s="72"/>
      <c r="C442" s="72"/>
      <c r="D442" s="82"/>
      <c r="E442" s="203"/>
      <c r="F442" s="202"/>
      <c r="G442" s="88"/>
      <c r="H442" s="353"/>
      <c r="I442" s="72"/>
      <c r="J442" s="72"/>
      <c r="K442" s="80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 spans="1:26" ht="15.75" customHeight="1">
      <c r="A443" s="80"/>
      <c r="B443" s="72"/>
      <c r="C443" s="72"/>
      <c r="D443" s="82"/>
      <c r="E443" s="203"/>
      <c r="F443" s="202"/>
      <c r="G443" s="88"/>
      <c r="H443" s="353"/>
      <c r="I443" s="72"/>
      <c r="J443" s="72"/>
      <c r="K443" s="80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 spans="1:26" ht="15.75" customHeight="1">
      <c r="A444" s="80"/>
      <c r="B444" s="72"/>
      <c r="C444" s="72"/>
      <c r="D444" s="82"/>
      <c r="E444" s="203"/>
      <c r="F444" s="202"/>
      <c r="G444" s="88"/>
      <c r="H444" s="353"/>
      <c r="I444" s="72"/>
      <c r="J444" s="72"/>
      <c r="K444" s="80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 spans="1:26" ht="15.75" customHeight="1">
      <c r="A445" s="80"/>
      <c r="B445" s="72"/>
      <c r="C445" s="72"/>
      <c r="D445" s="82"/>
      <c r="E445" s="203"/>
      <c r="F445" s="202"/>
      <c r="G445" s="88"/>
      <c r="H445" s="353"/>
      <c r="I445" s="72"/>
      <c r="J445" s="72"/>
      <c r="K445" s="80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 spans="1:26" ht="15.75" customHeight="1">
      <c r="A446" s="80"/>
      <c r="B446" s="72"/>
      <c r="C446" s="72"/>
      <c r="D446" s="82"/>
      <c r="E446" s="203"/>
      <c r="F446" s="202"/>
      <c r="G446" s="88"/>
      <c r="H446" s="353"/>
      <c r="I446" s="72"/>
      <c r="J446" s="72"/>
      <c r="K446" s="80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 spans="1:26" ht="15.75" customHeight="1">
      <c r="A447" s="80"/>
      <c r="B447" s="72"/>
      <c r="C447" s="72"/>
      <c r="D447" s="82"/>
      <c r="E447" s="203"/>
      <c r="F447" s="202"/>
      <c r="G447" s="88"/>
      <c r="H447" s="353"/>
      <c r="I447" s="72"/>
      <c r="J447" s="72"/>
      <c r="K447" s="80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 spans="1:26" ht="15.75" customHeight="1">
      <c r="A448" s="80"/>
      <c r="B448" s="72"/>
      <c r="C448" s="72"/>
      <c r="D448" s="82"/>
      <c r="E448" s="203"/>
      <c r="F448" s="202"/>
      <c r="G448" s="88"/>
      <c r="H448" s="353"/>
      <c r="I448" s="72"/>
      <c r="J448" s="72"/>
      <c r="K448" s="80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 spans="1:26" ht="15.75" customHeight="1">
      <c r="A449" s="80"/>
      <c r="B449" s="72"/>
      <c r="C449" s="72"/>
      <c r="D449" s="82"/>
      <c r="E449" s="203"/>
      <c r="F449" s="202"/>
      <c r="G449" s="88"/>
      <c r="H449" s="353"/>
      <c r="I449" s="72"/>
      <c r="J449" s="72"/>
      <c r="K449" s="80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 spans="1:26" ht="15.75" customHeight="1">
      <c r="A450" s="80"/>
      <c r="B450" s="72"/>
      <c r="C450" s="72"/>
      <c r="D450" s="82"/>
      <c r="E450" s="203"/>
      <c r="F450" s="202"/>
      <c r="G450" s="88"/>
      <c r="H450" s="353"/>
      <c r="I450" s="72"/>
      <c r="J450" s="72"/>
      <c r="K450" s="80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 spans="1:26" ht="15.75" customHeight="1">
      <c r="A451" s="80"/>
      <c r="B451" s="72"/>
      <c r="C451" s="72"/>
      <c r="D451" s="82"/>
      <c r="E451" s="203"/>
      <c r="F451" s="202"/>
      <c r="G451" s="88"/>
      <c r="H451" s="353"/>
      <c r="I451" s="72"/>
      <c r="J451" s="72"/>
      <c r="K451" s="80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 spans="1:26" ht="15.75" customHeight="1">
      <c r="A452" s="80"/>
      <c r="B452" s="72"/>
      <c r="C452" s="72"/>
      <c r="D452" s="82"/>
      <c r="E452" s="203"/>
      <c r="F452" s="202"/>
      <c r="G452" s="88"/>
      <c r="H452" s="353"/>
      <c r="I452" s="72"/>
      <c r="J452" s="72"/>
      <c r="K452" s="80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 spans="1:26" ht="15.75" customHeight="1">
      <c r="A453" s="72"/>
      <c r="B453" s="72"/>
      <c r="C453" s="72"/>
      <c r="D453" s="72"/>
      <c r="E453" s="72"/>
      <c r="F453" s="72"/>
      <c r="G453" s="72"/>
      <c r="H453" s="194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 spans="1:26" ht="15.75" customHeight="1">
      <c r="A454" s="72"/>
      <c r="B454" s="72"/>
      <c r="C454" s="72"/>
      <c r="D454" s="72"/>
      <c r="E454" s="72"/>
      <c r="F454" s="72"/>
      <c r="G454" s="72"/>
      <c r="H454" s="194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 spans="1:26" ht="15.75" customHeight="1">
      <c r="A455" s="72"/>
      <c r="B455" s="72"/>
      <c r="C455" s="72"/>
      <c r="D455" s="72"/>
      <c r="E455" s="72"/>
      <c r="F455" s="72"/>
      <c r="G455" s="72"/>
      <c r="H455" s="194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 spans="1:26" ht="15.75" customHeight="1">
      <c r="A456" s="72"/>
      <c r="B456" s="72"/>
      <c r="C456" s="72"/>
      <c r="D456" s="72"/>
      <c r="E456" s="72"/>
      <c r="F456" s="72"/>
      <c r="G456" s="72"/>
      <c r="H456" s="194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 spans="1:26" ht="15.75" customHeight="1">
      <c r="A457" s="72"/>
      <c r="B457" s="72"/>
      <c r="C457" s="72"/>
      <c r="D457" s="72"/>
      <c r="E457" s="72"/>
      <c r="F457" s="72"/>
      <c r="G457" s="72"/>
      <c r="H457" s="194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 spans="1:26" ht="15.75" customHeight="1">
      <c r="A458" s="72"/>
      <c r="B458" s="72"/>
      <c r="C458" s="72"/>
      <c r="D458" s="72"/>
      <c r="E458" s="72"/>
      <c r="F458" s="72"/>
      <c r="G458" s="72"/>
      <c r="H458" s="194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 spans="1:26" ht="15.75" customHeight="1">
      <c r="A459" s="72"/>
      <c r="B459" s="72"/>
      <c r="C459" s="72"/>
      <c r="D459" s="72"/>
      <c r="E459" s="72"/>
      <c r="F459" s="72"/>
      <c r="G459" s="72"/>
      <c r="H459" s="194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 spans="1:26" ht="15.75" customHeight="1">
      <c r="A460" s="72"/>
      <c r="B460" s="72"/>
      <c r="C460" s="72"/>
      <c r="D460" s="72"/>
      <c r="E460" s="72"/>
      <c r="F460" s="72"/>
      <c r="G460" s="72"/>
      <c r="H460" s="194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 spans="1:26" ht="15.75" customHeight="1">
      <c r="A461" s="72"/>
      <c r="B461" s="72"/>
      <c r="C461" s="72"/>
      <c r="D461" s="72"/>
      <c r="E461" s="72"/>
      <c r="F461" s="72"/>
      <c r="G461" s="72"/>
      <c r="H461" s="194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 spans="1:26" ht="15.75" customHeight="1">
      <c r="A462" s="72"/>
      <c r="B462" s="72"/>
      <c r="C462" s="72"/>
      <c r="D462" s="72"/>
      <c r="E462" s="72"/>
      <c r="F462" s="72"/>
      <c r="G462" s="72"/>
      <c r="H462" s="194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 spans="1:26" ht="15.75" customHeight="1">
      <c r="A463" s="72"/>
      <c r="B463" s="72"/>
      <c r="C463" s="72"/>
      <c r="D463" s="72"/>
      <c r="E463" s="72"/>
      <c r="F463" s="72"/>
      <c r="G463" s="72"/>
      <c r="H463" s="194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 spans="1:26" ht="15.75" customHeight="1">
      <c r="A464" s="72"/>
      <c r="B464" s="72"/>
      <c r="C464" s="72"/>
      <c r="D464" s="72"/>
      <c r="E464" s="72"/>
      <c r="F464" s="72"/>
      <c r="G464" s="72"/>
      <c r="H464" s="194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 spans="1:26" ht="15.75" customHeight="1">
      <c r="A465" s="72"/>
      <c r="B465" s="72"/>
      <c r="C465" s="72"/>
      <c r="D465" s="72"/>
      <c r="E465" s="72"/>
      <c r="F465" s="72"/>
      <c r="G465" s="72"/>
      <c r="H465" s="194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 spans="1:26" ht="15.75" customHeight="1">
      <c r="A466" s="72"/>
      <c r="B466" s="72"/>
      <c r="C466" s="72"/>
      <c r="D466" s="72"/>
      <c r="E466" s="72"/>
      <c r="F466" s="72"/>
      <c r="G466" s="72"/>
      <c r="H466" s="194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 spans="1:26" ht="15.75" customHeight="1">
      <c r="A467" s="72"/>
      <c r="B467" s="72"/>
      <c r="C467" s="72"/>
      <c r="D467" s="72"/>
      <c r="E467" s="72"/>
      <c r="F467" s="72"/>
      <c r="G467" s="72"/>
      <c r="H467" s="194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 spans="1:26" ht="15.75" customHeight="1">
      <c r="A468" s="72"/>
      <c r="B468" s="72"/>
      <c r="C468" s="72"/>
      <c r="D468" s="72"/>
      <c r="E468" s="72"/>
      <c r="F468" s="72"/>
      <c r="G468" s="72"/>
      <c r="H468" s="194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 spans="1:26" ht="15.75" customHeight="1">
      <c r="A469" s="72"/>
      <c r="B469" s="72"/>
      <c r="C469" s="72"/>
      <c r="D469" s="72"/>
      <c r="E469" s="72"/>
      <c r="F469" s="72"/>
      <c r="G469" s="72"/>
      <c r="H469" s="194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 spans="1:26" ht="15.75" customHeight="1">
      <c r="A470" s="72"/>
      <c r="B470" s="72"/>
      <c r="C470" s="72"/>
      <c r="D470" s="72"/>
      <c r="E470" s="72"/>
      <c r="F470" s="72"/>
      <c r="G470" s="72"/>
      <c r="H470" s="194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 spans="1:26" ht="15.75" customHeight="1">
      <c r="A471" s="72"/>
      <c r="B471" s="72"/>
      <c r="C471" s="72"/>
      <c r="D471" s="72"/>
      <c r="E471" s="72"/>
      <c r="F471" s="72"/>
      <c r="G471" s="72"/>
      <c r="H471" s="194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 spans="1:26" ht="15.75" customHeight="1">
      <c r="A472" s="72"/>
      <c r="B472" s="72"/>
      <c r="C472" s="72"/>
      <c r="D472" s="72"/>
      <c r="E472" s="72"/>
      <c r="F472" s="72"/>
      <c r="G472" s="72"/>
      <c r="H472" s="194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 spans="1:26" ht="15.75" customHeight="1">
      <c r="A473" s="72"/>
      <c r="B473" s="72"/>
      <c r="C473" s="72"/>
      <c r="D473" s="72"/>
      <c r="E473" s="72"/>
      <c r="F473" s="72"/>
      <c r="G473" s="72"/>
      <c r="H473" s="194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 spans="1:26" ht="15.75" customHeight="1">
      <c r="A474" s="72"/>
      <c r="B474" s="72"/>
      <c r="C474" s="72"/>
      <c r="D474" s="72"/>
      <c r="E474" s="72"/>
      <c r="F474" s="72"/>
      <c r="G474" s="72"/>
      <c r="H474" s="194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 spans="1:26" ht="15.75" customHeight="1">
      <c r="A475" s="72"/>
      <c r="B475" s="72"/>
      <c r="C475" s="72"/>
      <c r="D475" s="72"/>
      <c r="E475" s="72"/>
      <c r="F475" s="72"/>
      <c r="G475" s="72"/>
      <c r="H475" s="194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 spans="1:26" ht="15.75" customHeight="1">
      <c r="A476" s="72"/>
      <c r="B476" s="72"/>
      <c r="C476" s="72"/>
      <c r="D476" s="72"/>
      <c r="E476" s="72"/>
      <c r="F476" s="72"/>
      <c r="G476" s="72"/>
      <c r="H476" s="194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 spans="1:26" ht="15.75" customHeight="1">
      <c r="A477" s="72"/>
      <c r="B477" s="72"/>
      <c r="C477" s="72"/>
      <c r="D477" s="72"/>
      <c r="E477" s="72"/>
      <c r="F477" s="72"/>
      <c r="G477" s="72"/>
      <c r="H477" s="194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 spans="1:26" ht="15.75" customHeight="1">
      <c r="A478" s="72"/>
      <c r="B478" s="72"/>
      <c r="C478" s="72"/>
      <c r="D478" s="72"/>
      <c r="E478" s="72"/>
      <c r="F478" s="72"/>
      <c r="G478" s="72"/>
      <c r="H478" s="194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 spans="1:26" ht="15.75" customHeight="1">
      <c r="A479" s="72"/>
      <c r="B479" s="72"/>
      <c r="C479" s="72"/>
      <c r="D479" s="72"/>
      <c r="E479" s="72"/>
      <c r="F479" s="72"/>
      <c r="G479" s="72"/>
      <c r="H479" s="194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 spans="1:26" ht="15.75" customHeight="1">
      <c r="A480" s="72"/>
      <c r="B480" s="72"/>
      <c r="C480" s="72"/>
      <c r="D480" s="72"/>
      <c r="E480" s="72"/>
      <c r="F480" s="72"/>
      <c r="G480" s="72"/>
      <c r="H480" s="194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 spans="1:26" ht="15.75" customHeight="1">
      <c r="A481" s="72"/>
      <c r="B481" s="72"/>
      <c r="C481" s="72"/>
      <c r="D481" s="72"/>
      <c r="E481" s="72"/>
      <c r="F481" s="72"/>
      <c r="G481" s="72"/>
      <c r="H481" s="194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 spans="1:26" ht="15.75" customHeight="1">
      <c r="A482" s="72"/>
      <c r="B482" s="72"/>
      <c r="C482" s="72"/>
      <c r="D482" s="72"/>
      <c r="E482" s="72"/>
      <c r="F482" s="72"/>
      <c r="G482" s="72"/>
      <c r="H482" s="194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 spans="1:26" ht="15.75" customHeight="1">
      <c r="A483" s="72"/>
      <c r="B483" s="72"/>
      <c r="C483" s="72"/>
      <c r="D483" s="72"/>
      <c r="E483" s="72"/>
      <c r="F483" s="72"/>
      <c r="G483" s="72"/>
      <c r="H483" s="194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 spans="1:26" ht="15.75" customHeight="1">
      <c r="A484" s="72"/>
      <c r="B484" s="72"/>
      <c r="C484" s="72"/>
      <c r="D484" s="72"/>
      <c r="E484" s="72"/>
      <c r="F484" s="72"/>
      <c r="G484" s="72"/>
      <c r="H484" s="194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 spans="1:26" ht="15.75" customHeight="1">
      <c r="A485" s="72"/>
      <c r="B485" s="72"/>
      <c r="C485" s="72"/>
      <c r="D485" s="72"/>
      <c r="E485" s="72"/>
      <c r="F485" s="72"/>
      <c r="G485" s="72"/>
      <c r="H485" s="194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 spans="1:26" ht="15.75" customHeight="1">
      <c r="A486" s="72"/>
      <c r="B486" s="72"/>
      <c r="C486" s="72"/>
      <c r="D486" s="72"/>
      <c r="E486" s="72"/>
      <c r="F486" s="72"/>
      <c r="G486" s="72"/>
      <c r="H486" s="194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 spans="1:26" ht="15.75" customHeight="1">
      <c r="A487" s="72"/>
      <c r="B487" s="72"/>
      <c r="C487" s="72"/>
      <c r="D487" s="72"/>
      <c r="E487" s="72"/>
      <c r="F487" s="72"/>
      <c r="G487" s="72"/>
      <c r="H487" s="194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 spans="1:26" ht="15.75" customHeight="1">
      <c r="A488" s="72"/>
      <c r="B488" s="72"/>
      <c r="C488" s="72"/>
      <c r="D488" s="72"/>
      <c r="E488" s="72"/>
      <c r="F488" s="72"/>
      <c r="G488" s="72"/>
      <c r="H488" s="194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 spans="1:26" ht="15.75" customHeight="1">
      <c r="A489" s="72"/>
      <c r="B489" s="72"/>
      <c r="C489" s="72"/>
      <c r="D489" s="72"/>
      <c r="E489" s="72"/>
      <c r="F489" s="72"/>
      <c r="G489" s="72"/>
      <c r="H489" s="194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 spans="1:26" ht="15.75" customHeight="1">
      <c r="A490" s="72"/>
      <c r="B490" s="72"/>
      <c r="C490" s="72"/>
      <c r="D490" s="72"/>
      <c r="E490" s="72"/>
      <c r="F490" s="72"/>
      <c r="G490" s="72"/>
      <c r="H490" s="194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 spans="1:26" ht="15.75" customHeight="1">
      <c r="A491" s="72"/>
      <c r="B491" s="72"/>
      <c r="C491" s="72"/>
      <c r="D491" s="72"/>
      <c r="E491" s="72"/>
      <c r="F491" s="72"/>
      <c r="G491" s="72"/>
      <c r="H491" s="194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 spans="1:26" ht="15.75" customHeight="1">
      <c r="A492" s="72"/>
      <c r="B492" s="72"/>
      <c r="C492" s="72"/>
      <c r="D492" s="72"/>
      <c r="E492" s="72"/>
      <c r="F492" s="72"/>
      <c r="G492" s="72"/>
      <c r="H492" s="194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 spans="1:26" ht="15.75" customHeight="1">
      <c r="A493" s="72"/>
      <c r="B493" s="72"/>
      <c r="C493" s="72"/>
      <c r="D493" s="72"/>
      <c r="E493" s="72"/>
      <c r="F493" s="72"/>
      <c r="G493" s="72"/>
      <c r="H493" s="194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 spans="1:26" ht="15.75" customHeight="1">
      <c r="A494" s="72"/>
      <c r="B494" s="72"/>
      <c r="C494" s="72"/>
      <c r="D494" s="72"/>
      <c r="E494" s="72"/>
      <c r="F494" s="72"/>
      <c r="G494" s="72"/>
      <c r="H494" s="194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 spans="1:26" ht="15.75" customHeight="1">
      <c r="A495" s="72"/>
      <c r="B495" s="72"/>
      <c r="C495" s="72"/>
      <c r="D495" s="72"/>
      <c r="E495" s="72"/>
      <c r="F495" s="72"/>
      <c r="G495" s="72"/>
      <c r="H495" s="194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 spans="1:26" ht="15.75" customHeight="1">
      <c r="A496" s="72"/>
      <c r="B496" s="72"/>
      <c r="C496" s="72"/>
      <c r="D496" s="72"/>
      <c r="E496" s="72"/>
      <c r="F496" s="72"/>
      <c r="G496" s="72"/>
      <c r="H496" s="194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 spans="1:26" ht="15.75" customHeight="1">
      <c r="A497" s="72"/>
      <c r="B497" s="72"/>
      <c r="C497" s="72"/>
      <c r="D497" s="72"/>
      <c r="E497" s="72"/>
      <c r="F497" s="72"/>
      <c r="G497" s="72"/>
      <c r="H497" s="194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 spans="1:26" ht="15.75" customHeight="1">
      <c r="A498" s="72"/>
      <c r="B498" s="72"/>
      <c r="C498" s="72"/>
      <c r="D498" s="72"/>
      <c r="E498" s="72"/>
      <c r="F498" s="72"/>
      <c r="G498" s="72"/>
      <c r="H498" s="194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 spans="1:26" ht="15.75" customHeight="1">
      <c r="A499" s="72"/>
      <c r="B499" s="72"/>
      <c r="C499" s="72"/>
      <c r="D499" s="72"/>
      <c r="E499" s="72"/>
      <c r="F499" s="72"/>
      <c r="G499" s="72"/>
      <c r="H499" s="194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 spans="1:26" ht="15.75" customHeight="1">
      <c r="A500" s="72"/>
      <c r="B500" s="72"/>
      <c r="C500" s="72"/>
      <c r="D500" s="72"/>
      <c r="E500" s="72"/>
      <c r="F500" s="72"/>
      <c r="G500" s="72"/>
      <c r="H500" s="194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 spans="1:26" ht="15.75" customHeight="1">
      <c r="A501" s="72"/>
      <c r="B501" s="72"/>
      <c r="C501" s="72"/>
      <c r="D501" s="72"/>
      <c r="E501" s="72"/>
      <c r="F501" s="72"/>
      <c r="G501" s="72"/>
      <c r="H501" s="194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 spans="1:26" ht="15.75" customHeight="1">
      <c r="A502" s="72"/>
      <c r="B502" s="72"/>
      <c r="C502" s="72"/>
      <c r="D502" s="72"/>
      <c r="E502" s="72"/>
      <c r="F502" s="72"/>
      <c r="G502" s="72"/>
      <c r="H502" s="194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 spans="1:26" ht="15.75" customHeight="1">
      <c r="A503" s="72"/>
      <c r="B503" s="72"/>
      <c r="C503" s="72"/>
      <c r="D503" s="72"/>
      <c r="E503" s="72"/>
      <c r="F503" s="72"/>
      <c r="G503" s="72"/>
      <c r="H503" s="194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 spans="1:26" ht="15.75" customHeight="1">
      <c r="A504" s="72"/>
      <c r="B504" s="72"/>
      <c r="C504" s="72"/>
      <c r="D504" s="72"/>
      <c r="E504" s="72"/>
      <c r="F504" s="72"/>
      <c r="G504" s="72"/>
      <c r="H504" s="194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 spans="1:26" ht="15.75" customHeight="1">
      <c r="A505" s="72"/>
      <c r="B505" s="72"/>
      <c r="C505" s="72"/>
      <c r="D505" s="72"/>
      <c r="E505" s="72"/>
      <c r="F505" s="72"/>
      <c r="G505" s="72"/>
      <c r="H505" s="194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 spans="1:26" ht="15.75" customHeight="1">
      <c r="A506" s="72"/>
      <c r="B506" s="72"/>
      <c r="C506" s="72"/>
      <c r="D506" s="72"/>
      <c r="E506" s="72"/>
      <c r="F506" s="72"/>
      <c r="G506" s="72"/>
      <c r="H506" s="194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 spans="1:26" ht="15.75" customHeight="1">
      <c r="A507" s="72"/>
      <c r="B507" s="72"/>
      <c r="C507" s="72"/>
      <c r="D507" s="72"/>
      <c r="E507" s="72"/>
      <c r="F507" s="72"/>
      <c r="G507" s="72"/>
      <c r="H507" s="194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 spans="1:26" ht="15.75" customHeight="1">
      <c r="A508" s="72"/>
      <c r="B508" s="72"/>
      <c r="C508" s="72"/>
      <c r="D508" s="72"/>
      <c r="E508" s="72"/>
      <c r="F508" s="72"/>
      <c r="G508" s="72"/>
      <c r="H508" s="194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 spans="1:26" ht="15.75" customHeight="1">
      <c r="A509" s="72"/>
      <c r="B509" s="72"/>
      <c r="C509" s="72"/>
      <c r="D509" s="72"/>
      <c r="E509" s="72"/>
      <c r="F509" s="72"/>
      <c r="G509" s="72"/>
      <c r="H509" s="194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 spans="1:26" ht="15.75" customHeight="1">
      <c r="A510" s="72"/>
      <c r="B510" s="72"/>
      <c r="C510" s="72"/>
      <c r="D510" s="72"/>
      <c r="E510" s="72"/>
      <c r="F510" s="72"/>
      <c r="G510" s="72"/>
      <c r="H510" s="194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 spans="1:26" ht="15.75" customHeight="1">
      <c r="A511" s="72"/>
      <c r="B511" s="72"/>
      <c r="C511" s="72"/>
      <c r="D511" s="72"/>
      <c r="E511" s="72"/>
      <c r="F511" s="72"/>
      <c r="G511" s="72"/>
      <c r="H511" s="194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 spans="1:26" ht="15.75" customHeight="1">
      <c r="A512" s="72"/>
      <c r="B512" s="72"/>
      <c r="C512" s="72"/>
      <c r="D512" s="72"/>
      <c r="E512" s="72"/>
      <c r="F512" s="72"/>
      <c r="G512" s="72"/>
      <c r="H512" s="194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 spans="1:26" ht="15.75" customHeight="1">
      <c r="A513" s="72"/>
      <c r="B513" s="72"/>
      <c r="C513" s="72"/>
      <c r="D513" s="72"/>
      <c r="E513" s="72"/>
      <c r="F513" s="72"/>
      <c r="G513" s="72"/>
      <c r="H513" s="194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 spans="1:26" ht="15.75" customHeight="1">
      <c r="A514" s="72"/>
      <c r="B514" s="72"/>
      <c r="C514" s="72"/>
      <c r="D514" s="72"/>
      <c r="E514" s="72"/>
      <c r="F514" s="72"/>
      <c r="G514" s="72"/>
      <c r="H514" s="194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 spans="1:26" ht="15.75" customHeight="1">
      <c r="A515" s="72"/>
      <c r="B515" s="72"/>
      <c r="C515" s="72"/>
      <c r="D515" s="72"/>
      <c r="E515" s="72"/>
      <c r="F515" s="72"/>
      <c r="G515" s="72"/>
      <c r="H515" s="194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 spans="1:26" ht="15.75" customHeight="1">
      <c r="A516" s="72"/>
      <c r="B516" s="72"/>
      <c r="C516" s="72"/>
      <c r="D516" s="72"/>
      <c r="E516" s="72"/>
      <c r="F516" s="72"/>
      <c r="G516" s="72"/>
      <c r="H516" s="194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 spans="1:26" ht="15.75" customHeight="1">
      <c r="A517" s="72"/>
      <c r="B517" s="72"/>
      <c r="C517" s="72"/>
      <c r="D517" s="72"/>
      <c r="E517" s="72"/>
      <c r="F517" s="72"/>
      <c r="G517" s="72"/>
      <c r="H517" s="194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 spans="1:26" ht="15.75" customHeight="1">
      <c r="A518" s="72"/>
      <c r="B518" s="72"/>
      <c r="C518" s="72"/>
      <c r="D518" s="72"/>
      <c r="E518" s="72"/>
      <c r="F518" s="72"/>
      <c r="G518" s="72"/>
      <c r="H518" s="194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 spans="1:26" ht="15.75" customHeight="1">
      <c r="A519" s="72"/>
      <c r="B519" s="72"/>
      <c r="C519" s="72"/>
      <c r="D519" s="72"/>
      <c r="E519" s="72"/>
      <c r="F519" s="72"/>
      <c r="G519" s="72"/>
      <c r="H519" s="194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 spans="1:26" ht="15.75" customHeight="1">
      <c r="A520" s="72"/>
      <c r="B520" s="72"/>
      <c r="C520" s="72"/>
      <c r="D520" s="72"/>
      <c r="E520" s="72"/>
      <c r="F520" s="72"/>
      <c r="G520" s="72"/>
      <c r="H520" s="194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 spans="1:26" ht="15.75" customHeight="1">
      <c r="A521" s="72"/>
      <c r="B521" s="72"/>
      <c r="C521" s="72"/>
      <c r="D521" s="72"/>
      <c r="E521" s="72"/>
      <c r="F521" s="72"/>
      <c r="G521" s="72"/>
      <c r="H521" s="194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 spans="1:26" ht="15.75" customHeight="1">
      <c r="A522" s="72"/>
      <c r="B522" s="72"/>
      <c r="C522" s="72"/>
      <c r="D522" s="72"/>
      <c r="E522" s="72"/>
      <c r="F522" s="72"/>
      <c r="G522" s="72"/>
      <c r="H522" s="194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 spans="1:26" ht="15.75" customHeight="1">
      <c r="A523" s="72"/>
      <c r="B523" s="72"/>
      <c r="C523" s="72"/>
      <c r="D523" s="72"/>
      <c r="E523" s="72"/>
      <c r="F523" s="72"/>
      <c r="G523" s="72"/>
      <c r="H523" s="194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 spans="1:26" ht="15.75" customHeight="1">
      <c r="A524" s="72"/>
      <c r="B524" s="72"/>
      <c r="C524" s="72"/>
      <c r="D524" s="72"/>
      <c r="E524" s="72"/>
      <c r="F524" s="72"/>
      <c r="G524" s="72"/>
      <c r="H524" s="194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 spans="1:26" ht="15.75" customHeight="1">
      <c r="A525" s="72"/>
      <c r="B525" s="72"/>
      <c r="C525" s="72"/>
      <c r="D525" s="72"/>
      <c r="E525" s="72"/>
      <c r="F525" s="72"/>
      <c r="G525" s="72"/>
      <c r="H525" s="194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 spans="1:26" ht="15.75" customHeight="1">
      <c r="A526" s="72"/>
      <c r="B526" s="72"/>
      <c r="C526" s="72"/>
      <c r="D526" s="72"/>
      <c r="E526" s="72"/>
      <c r="F526" s="72"/>
      <c r="G526" s="72"/>
      <c r="H526" s="194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 spans="1:26" ht="15.75" customHeight="1">
      <c r="A527" s="72"/>
      <c r="B527" s="72"/>
      <c r="C527" s="72"/>
      <c r="D527" s="72"/>
      <c r="E527" s="72"/>
      <c r="F527" s="72"/>
      <c r="G527" s="72"/>
      <c r="H527" s="194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 spans="1:26" ht="15.75" customHeight="1">
      <c r="A528" s="72"/>
      <c r="B528" s="72"/>
      <c r="C528" s="72"/>
      <c r="D528" s="72"/>
      <c r="E528" s="72"/>
      <c r="F528" s="72"/>
      <c r="G528" s="72"/>
      <c r="H528" s="194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 spans="1:26" ht="15.75" customHeight="1">
      <c r="A529" s="72"/>
      <c r="B529" s="72"/>
      <c r="C529" s="72"/>
      <c r="D529" s="72"/>
      <c r="E529" s="72"/>
      <c r="F529" s="72"/>
      <c r="G529" s="72"/>
      <c r="H529" s="194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 spans="1:26" ht="15.75" customHeight="1">
      <c r="A530" s="72"/>
      <c r="B530" s="72"/>
      <c r="C530" s="72"/>
      <c r="D530" s="72"/>
      <c r="E530" s="72"/>
      <c r="F530" s="72"/>
      <c r="G530" s="72"/>
      <c r="H530" s="194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 spans="1:26" ht="15.75" customHeight="1">
      <c r="A531" s="72"/>
      <c r="B531" s="72"/>
      <c r="C531" s="72"/>
      <c r="D531" s="72"/>
      <c r="E531" s="72"/>
      <c r="F531" s="72"/>
      <c r="G531" s="72"/>
      <c r="H531" s="194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 spans="1:26" ht="15.75" customHeight="1">
      <c r="A532" s="72"/>
      <c r="B532" s="72"/>
      <c r="C532" s="72"/>
      <c r="D532" s="72"/>
      <c r="E532" s="72"/>
      <c r="F532" s="72"/>
      <c r="G532" s="72"/>
      <c r="H532" s="194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 spans="1:26" ht="15.75" customHeight="1">
      <c r="A533" s="72"/>
      <c r="B533" s="72"/>
      <c r="C533" s="72"/>
      <c r="D533" s="72"/>
      <c r="E533" s="72"/>
      <c r="F533" s="72"/>
      <c r="G533" s="72"/>
      <c r="H533" s="194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 spans="1:26" ht="15.75" customHeight="1">
      <c r="A534" s="72"/>
      <c r="B534" s="72"/>
      <c r="C534" s="72"/>
      <c r="D534" s="72"/>
      <c r="E534" s="72"/>
      <c r="F534" s="72"/>
      <c r="G534" s="72"/>
      <c r="H534" s="194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 spans="1:26" ht="15.75" customHeight="1">
      <c r="A535" s="72"/>
      <c r="B535" s="72"/>
      <c r="C535" s="72"/>
      <c r="D535" s="72"/>
      <c r="E535" s="72"/>
      <c r="F535" s="72"/>
      <c r="G535" s="72"/>
      <c r="H535" s="194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 spans="1:26" ht="15.75" customHeight="1">
      <c r="A536" s="72"/>
      <c r="B536" s="72"/>
      <c r="C536" s="72"/>
      <c r="D536" s="72"/>
      <c r="E536" s="72"/>
      <c r="F536" s="72"/>
      <c r="G536" s="72"/>
      <c r="H536" s="194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 spans="1:26" ht="15.75" customHeight="1">
      <c r="A537" s="72"/>
      <c r="B537" s="72"/>
      <c r="C537" s="72"/>
      <c r="D537" s="72"/>
      <c r="E537" s="72"/>
      <c r="F537" s="72"/>
      <c r="G537" s="72"/>
      <c r="H537" s="194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 spans="1:26" ht="15.75" customHeight="1">
      <c r="A538" s="72"/>
      <c r="B538" s="72"/>
      <c r="C538" s="72"/>
      <c r="D538" s="72"/>
      <c r="E538" s="72"/>
      <c r="F538" s="72"/>
      <c r="G538" s="72"/>
      <c r="H538" s="194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 spans="1:26" ht="15.75" customHeight="1">
      <c r="A539" s="72"/>
      <c r="B539" s="72"/>
      <c r="C539" s="72"/>
      <c r="D539" s="72"/>
      <c r="E539" s="72"/>
      <c r="F539" s="72"/>
      <c r="G539" s="72"/>
      <c r="H539" s="194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 spans="1:26" ht="15.75" customHeight="1">
      <c r="A540" s="72"/>
      <c r="B540" s="72"/>
      <c r="C540" s="72"/>
      <c r="D540" s="72"/>
      <c r="E540" s="72"/>
      <c r="F540" s="72"/>
      <c r="G540" s="72"/>
      <c r="H540" s="194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 spans="1:26" ht="15.75" customHeight="1">
      <c r="A541" s="72"/>
      <c r="B541" s="72"/>
      <c r="C541" s="72"/>
      <c r="D541" s="72"/>
      <c r="E541" s="72"/>
      <c r="F541" s="72"/>
      <c r="G541" s="72"/>
      <c r="H541" s="194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 spans="1:26" ht="15.75" customHeight="1">
      <c r="A542" s="72"/>
      <c r="B542" s="72"/>
      <c r="C542" s="72"/>
      <c r="D542" s="72"/>
      <c r="E542" s="72"/>
      <c r="F542" s="72"/>
      <c r="G542" s="72"/>
      <c r="H542" s="194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 spans="1:26" ht="15.75" customHeight="1">
      <c r="A543" s="72"/>
      <c r="B543" s="72"/>
      <c r="C543" s="72"/>
      <c r="D543" s="72"/>
      <c r="E543" s="72"/>
      <c r="F543" s="72"/>
      <c r="G543" s="72"/>
      <c r="H543" s="194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 spans="1:26" ht="15.75" customHeight="1">
      <c r="A544" s="72"/>
      <c r="B544" s="72"/>
      <c r="C544" s="72"/>
      <c r="D544" s="72"/>
      <c r="E544" s="72"/>
      <c r="F544" s="72"/>
      <c r="G544" s="72"/>
      <c r="H544" s="194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 spans="1:26" ht="15.75" customHeight="1">
      <c r="A545" s="72"/>
      <c r="B545" s="72"/>
      <c r="C545" s="72"/>
      <c r="D545" s="72"/>
      <c r="E545" s="72"/>
      <c r="F545" s="72"/>
      <c r="G545" s="72"/>
      <c r="H545" s="194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 spans="1:26" ht="15.75" customHeight="1">
      <c r="A546" s="72"/>
      <c r="B546" s="72"/>
      <c r="C546" s="72"/>
      <c r="D546" s="72"/>
      <c r="E546" s="72"/>
      <c r="F546" s="72"/>
      <c r="G546" s="72"/>
      <c r="H546" s="194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 spans="1:26" ht="15.75" customHeight="1">
      <c r="A547" s="72"/>
      <c r="B547" s="72"/>
      <c r="C547" s="72"/>
      <c r="D547" s="72"/>
      <c r="E547" s="72"/>
      <c r="F547" s="72"/>
      <c r="G547" s="72"/>
      <c r="H547" s="194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 spans="1:26" ht="15.75" customHeight="1">
      <c r="A548" s="72"/>
      <c r="B548" s="72"/>
      <c r="C548" s="72"/>
      <c r="D548" s="72"/>
      <c r="E548" s="72"/>
      <c r="F548" s="72"/>
      <c r="G548" s="72"/>
      <c r="H548" s="194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 spans="1:26" ht="15.75" customHeight="1">
      <c r="A549" s="72"/>
      <c r="B549" s="72"/>
      <c r="C549" s="72"/>
      <c r="D549" s="72"/>
      <c r="E549" s="72"/>
      <c r="F549" s="72"/>
      <c r="G549" s="72"/>
      <c r="H549" s="194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 spans="1:26" ht="15.75" customHeight="1">
      <c r="A550" s="72"/>
      <c r="B550" s="72"/>
      <c r="C550" s="72"/>
      <c r="D550" s="72"/>
      <c r="E550" s="72"/>
      <c r="F550" s="72"/>
      <c r="G550" s="72"/>
      <c r="H550" s="194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 spans="1:26" ht="15.75" customHeight="1">
      <c r="A551" s="72"/>
      <c r="B551" s="72"/>
      <c r="C551" s="72"/>
      <c r="D551" s="72"/>
      <c r="E551" s="72"/>
      <c r="F551" s="72"/>
      <c r="G551" s="72"/>
      <c r="H551" s="194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 spans="1:26" ht="15.75" customHeight="1">
      <c r="A552" s="72"/>
      <c r="B552" s="72"/>
      <c r="C552" s="72"/>
      <c r="D552" s="72"/>
      <c r="E552" s="72"/>
      <c r="F552" s="72"/>
      <c r="G552" s="72"/>
      <c r="H552" s="194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 spans="1:26" ht="15.75" customHeight="1">
      <c r="A553" s="72"/>
      <c r="B553" s="72"/>
      <c r="C553" s="72"/>
      <c r="D553" s="72"/>
      <c r="E553" s="72"/>
      <c r="F553" s="72"/>
      <c r="G553" s="72"/>
      <c r="H553" s="194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 spans="1:26" ht="15.75" customHeight="1">
      <c r="A554" s="72"/>
      <c r="B554" s="72"/>
      <c r="C554" s="72"/>
      <c r="D554" s="72"/>
      <c r="E554" s="72"/>
      <c r="F554" s="72"/>
      <c r="G554" s="72"/>
      <c r="H554" s="194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 spans="1:26" ht="15.75" customHeight="1">
      <c r="A555" s="72"/>
      <c r="B555" s="72"/>
      <c r="C555" s="72"/>
      <c r="D555" s="72"/>
      <c r="E555" s="72"/>
      <c r="F555" s="72"/>
      <c r="G555" s="72"/>
      <c r="H555" s="194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 spans="1:26" ht="15.75" customHeight="1">
      <c r="A556" s="72"/>
      <c r="B556" s="72"/>
      <c r="C556" s="72"/>
      <c r="D556" s="72"/>
      <c r="E556" s="72"/>
      <c r="F556" s="72"/>
      <c r="G556" s="72"/>
      <c r="H556" s="194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 spans="1:26" ht="15.75" customHeight="1">
      <c r="A557" s="72"/>
      <c r="B557" s="72"/>
      <c r="C557" s="72"/>
      <c r="D557" s="72"/>
      <c r="E557" s="72"/>
      <c r="F557" s="72"/>
      <c r="G557" s="72"/>
      <c r="H557" s="194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 spans="1:26" ht="15.75" customHeight="1">
      <c r="A558" s="72"/>
      <c r="B558" s="72"/>
      <c r="C558" s="72"/>
      <c r="D558" s="72"/>
      <c r="E558" s="72"/>
      <c r="F558" s="72"/>
      <c r="G558" s="72"/>
      <c r="H558" s="194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 spans="1:26" ht="15.75" customHeight="1">
      <c r="A559" s="72"/>
      <c r="B559" s="72"/>
      <c r="C559" s="72"/>
      <c r="D559" s="72"/>
      <c r="E559" s="72"/>
      <c r="F559" s="72"/>
      <c r="G559" s="72"/>
      <c r="H559" s="194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 spans="1:26" ht="15.75" customHeight="1">
      <c r="A560" s="72"/>
      <c r="B560" s="72"/>
      <c r="C560" s="72"/>
      <c r="D560" s="72"/>
      <c r="E560" s="72"/>
      <c r="F560" s="72"/>
      <c r="G560" s="72"/>
      <c r="H560" s="194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 spans="1:26" ht="15.75" customHeight="1">
      <c r="A561" s="72"/>
      <c r="B561" s="72"/>
      <c r="C561" s="72"/>
      <c r="D561" s="72"/>
      <c r="E561" s="72"/>
      <c r="F561" s="72"/>
      <c r="G561" s="72"/>
      <c r="H561" s="194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 spans="1:26" ht="15.75" customHeight="1">
      <c r="A562" s="72"/>
      <c r="B562" s="72"/>
      <c r="C562" s="72"/>
      <c r="D562" s="72"/>
      <c r="E562" s="72"/>
      <c r="F562" s="72"/>
      <c r="G562" s="72"/>
      <c r="H562" s="194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 spans="1:26" ht="15.75" customHeight="1">
      <c r="A563" s="72"/>
      <c r="B563" s="72"/>
      <c r="C563" s="72"/>
      <c r="D563" s="72"/>
      <c r="E563" s="72"/>
      <c r="F563" s="72"/>
      <c r="G563" s="72"/>
      <c r="H563" s="194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 spans="1:26" ht="15.75" customHeight="1">
      <c r="A564" s="72"/>
      <c r="B564" s="72"/>
      <c r="C564" s="72"/>
      <c r="D564" s="72"/>
      <c r="E564" s="72"/>
      <c r="F564" s="72"/>
      <c r="G564" s="72"/>
      <c r="H564" s="194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 spans="1:26" ht="15.75" customHeight="1">
      <c r="A565" s="72"/>
      <c r="B565" s="72"/>
      <c r="C565" s="72"/>
      <c r="D565" s="72"/>
      <c r="E565" s="72"/>
      <c r="F565" s="72"/>
      <c r="G565" s="72"/>
      <c r="H565" s="194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 spans="1:26" ht="15.75" customHeight="1">
      <c r="A566" s="72"/>
      <c r="B566" s="72"/>
      <c r="C566" s="72"/>
      <c r="D566" s="72"/>
      <c r="E566" s="72"/>
      <c r="F566" s="72"/>
      <c r="G566" s="72"/>
      <c r="H566" s="194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 spans="1:26" ht="15.75" customHeight="1">
      <c r="A567" s="72"/>
      <c r="B567" s="72"/>
      <c r="C567" s="72"/>
      <c r="D567" s="72"/>
      <c r="E567" s="72"/>
      <c r="F567" s="72"/>
      <c r="G567" s="72"/>
      <c r="H567" s="194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 spans="1:26" ht="15.75" customHeight="1">
      <c r="A568" s="72"/>
      <c r="B568" s="72"/>
      <c r="C568" s="72"/>
      <c r="D568" s="72"/>
      <c r="E568" s="72"/>
      <c r="F568" s="72"/>
      <c r="G568" s="72"/>
      <c r="H568" s="194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 spans="1:26" ht="15.75" customHeight="1">
      <c r="A569" s="72"/>
      <c r="B569" s="72"/>
      <c r="C569" s="72"/>
      <c r="D569" s="72"/>
      <c r="E569" s="72"/>
      <c r="F569" s="72"/>
      <c r="G569" s="72"/>
      <c r="H569" s="194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 spans="1:26" ht="15.75" customHeight="1">
      <c r="A570" s="72"/>
      <c r="B570" s="72"/>
      <c r="C570" s="72"/>
      <c r="D570" s="72"/>
      <c r="E570" s="72"/>
      <c r="F570" s="72"/>
      <c r="G570" s="72"/>
      <c r="H570" s="194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 spans="1:26" ht="15.75" customHeight="1">
      <c r="A571" s="72"/>
      <c r="B571" s="72"/>
      <c r="C571" s="72"/>
      <c r="D571" s="72"/>
      <c r="E571" s="72"/>
      <c r="F571" s="72"/>
      <c r="G571" s="72"/>
      <c r="H571" s="194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 spans="1:26" ht="15.75" customHeight="1">
      <c r="A572" s="72"/>
      <c r="B572" s="72"/>
      <c r="C572" s="72"/>
      <c r="D572" s="72"/>
      <c r="E572" s="72"/>
      <c r="F572" s="72"/>
      <c r="G572" s="72"/>
      <c r="H572" s="194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 spans="1:26" ht="15.75" customHeight="1">
      <c r="A573" s="72"/>
      <c r="B573" s="72"/>
      <c r="C573" s="72"/>
      <c r="D573" s="72"/>
      <c r="E573" s="72"/>
      <c r="F573" s="72"/>
      <c r="G573" s="72"/>
      <c r="H573" s="194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 spans="1:26" ht="15.75" customHeight="1">
      <c r="A574" s="72"/>
      <c r="B574" s="72"/>
      <c r="C574" s="72"/>
      <c r="D574" s="72"/>
      <c r="E574" s="72"/>
      <c r="F574" s="72"/>
      <c r="G574" s="72"/>
      <c r="H574" s="194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 spans="1:26" ht="15.75" customHeight="1">
      <c r="A575" s="72"/>
      <c r="B575" s="72"/>
      <c r="C575" s="72"/>
      <c r="D575" s="72"/>
      <c r="E575" s="72"/>
      <c r="F575" s="72"/>
      <c r="G575" s="72"/>
      <c r="H575" s="194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 spans="1:26" ht="15.75" customHeight="1">
      <c r="A576" s="72"/>
      <c r="B576" s="72"/>
      <c r="C576" s="72"/>
      <c r="D576" s="72"/>
      <c r="E576" s="72"/>
      <c r="F576" s="72"/>
      <c r="G576" s="72"/>
      <c r="H576" s="194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 spans="1:26" ht="15.75" customHeight="1">
      <c r="A577" s="72"/>
      <c r="B577" s="72"/>
      <c r="C577" s="72"/>
      <c r="D577" s="72"/>
      <c r="E577" s="72"/>
      <c r="F577" s="72"/>
      <c r="G577" s="72"/>
      <c r="H577" s="194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 spans="1:26" ht="15.75" customHeight="1">
      <c r="A578" s="72"/>
      <c r="B578" s="72"/>
      <c r="C578" s="72"/>
      <c r="D578" s="72"/>
      <c r="E578" s="72"/>
      <c r="F578" s="72"/>
      <c r="G578" s="72"/>
      <c r="H578" s="194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 spans="1:26" ht="15.75" customHeight="1">
      <c r="A579" s="72"/>
      <c r="B579" s="72"/>
      <c r="C579" s="72"/>
      <c r="D579" s="72"/>
      <c r="E579" s="72"/>
      <c r="F579" s="72"/>
      <c r="G579" s="72"/>
      <c r="H579" s="194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 spans="1:26" ht="15.75" customHeight="1">
      <c r="A580" s="72"/>
      <c r="B580" s="72"/>
      <c r="C580" s="72"/>
      <c r="D580" s="72"/>
      <c r="E580" s="72"/>
      <c r="F580" s="72"/>
      <c r="G580" s="72"/>
      <c r="H580" s="194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 spans="1:26" ht="15.75" customHeight="1">
      <c r="A581" s="72"/>
      <c r="B581" s="72"/>
      <c r="C581" s="72"/>
      <c r="D581" s="72"/>
      <c r="E581" s="72"/>
      <c r="F581" s="72"/>
      <c r="G581" s="72"/>
      <c r="H581" s="194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spans="1:26" ht="15.75" customHeight="1">
      <c r="A582" s="72"/>
      <c r="B582" s="72"/>
      <c r="C582" s="72"/>
      <c r="D582" s="72"/>
      <c r="E582" s="72"/>
      <c r="F582" s="72"/>
      <c r="G582" s="72"/>
      <c r="H582" s="194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spans="1:26" ht="15.75" customHeight="1">
      <c r="A583" s="72"/>
      <c r="B583" s="72"/>
      <c r="C583" s="72"/>
      <c r="D583" s="72"/>
      <c r="E583" s="72"/>
      <c r="F583" s="72"/>
      <c r="G583" s="72"/>
      <c r="H583" s="194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spans="1:26" ht="15.75" customHeight="1">
      <c r="A584" s="72"/>
      <c r="B584" s="72"/>
      <c r="C584" s="72"/>
      <c r="D584" s="72"/>
      <c r="E584" s="72"/>
      <c r="F584" s="72"/>
      <c r="G584" s="72"/>
      <c r="H584" s="194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spans="1:26" ht="15.75" customHeight="1">
      <c r="A585" s="72"/>
      <c r="B585" s="72"/>
      <c r="C585" s="72"/>
      <c r="D585" s="72"/>
      <c r="E585" s="72"/>
      <c r="F585" s="72"/>
      <c r="G585" s="72"/>
      <c r="H585" s="194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spans="1:26" ht="15.75" customHeight="1">
      <c r="A586" s="72"/>
      <c r="B586" s="72"/>
      <c r="C586" s="72"/>
      <c r="D586" s="72"/>
      <c r="E586" s="72"/>
      <c r="F586" s="72"/>
      <c r="G586" s="72"/>
      <c r="H586" s="194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spans="1:26" ht="15.75" customHeight="1">
      <c r="A587" s="72"/>
      <c r="B587" s="72"/>
      <c r="C587" s="72"/>
      <c r="D587" s="72"/>
      <c r="E587" s="72"/>
      <c r="F587" s="72"/>
      <c r="G587" s="72"/>
      <c r="H587" s="194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spans="1:26" ht="15.75" customHeight="1">
      <c r="A588" s="72"/>
      <c r="B588" s="72"/>
      <c r="C588" s="72"/>
      <c r="D588" s="72"/>
      <c r="E588" s="72"/>
      <c r="F588" s="72"/>
      <c r="G588" s="72"/>
      <c r="H588" s="194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spans="1:26" ht="15.75" customHeight="1">
      <c r="A589" s="72"/>
      <c r="B589" s="72"/>
      <c r="C589" s="72"/>
      <c r="D589" s="72"/>
      <c r="E589" s="72"/>
      <c r="F589" s="72"/>
      <c r="G589" s="72"/>
      <c r="H589" s="194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spans="1:26" ht="15.75" customHeight="1">
      <c r="A590" s="72"/>
      <c r="B590" s="72"/>
      <c r="C590" s="72"/>
      <c r="D590" s="72"/>
      <c r="E590" s="72"/>
      <c r="F590" s="72"/>
      <c r="G590" s="72"/>
      <c r="H590" s="194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spans="1:26" ht="15.75" customHeight="1">
      <c r="A591" s="72"/>
      <c r="B591" s="72"/>
      <c r="C591" s="72"/>
      <c r="D591" s="72"/>
      <c r="E591" s="72"/>
      <c r="F591" s="72"/>
      <c r="G591" s="72"/>
      <c r="H591" s="194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spans="1:26" ht="15.75" customHeight="1">
      <c r="A592" s="72"/>
      <c r="B592" s="72"/>
      <c r="C592" s="72"/>
      <c r="D592" s="72"/>
      <c r="E592" s="72"/>
      <c r="F592" s="72"/>
      <c r="G592" s="72"/>
      <c r="H592" s="194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spans="1:26" ht="15.75" customHeight="1">
      <c r="A593" s="72"/>
      <c r="B593" s="72"/>
      <c r="C593" s="72"/>
      <c r="D593" s="72"/>
      <c r="E593" s="72"/>
      <c r="F593" s="72"/>
      <c r="G593" s="72"/>
      <c r="H593" s="194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spans="1:26" ht="15.75" customHeight="1">
      <c r="A594" s="72"/>
      <c r="B594" s="72"/>
      <c r="C594" s="72"/>
      <c r="D594" s="72"/>
      <c r="E594" s="72"/>
      <c r="F594" s="72"/>
      <c r="G594" s="72"/>
      <c r="H594" s="194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spans="1:26" ht="15.75" customHeight="1">
      <c r="A595" s="72"/>
      <c r="B595" s="72"/>
      <c r="C595" s="72"/>
      <c r="D595" s="72"/>
      <c r="E595" s="72"/>
      <c r="F595" s="72"/>
      <c r="G595" s="72"/>
      <c r="H595" s="194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spans="1:26" ht="15.75" customHeight="1">
      <c r="A596" s="72"/>
      <c r="B596" s="72"/>
      <c r="C596" s="72"/>
      <c r="D596" s="72"/>
      <c r="E596" s="72"/>
      <c r="F596" s="72"/>
      <c r="G596" s="72"/>
      <c r="H596" s="194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spans="1:26" ht="15.75" customHeight="1">
      <c r="A597" s="72"/>
      <c r="B597" s="72"/>
      <c r="C597" s="72"/>
      <c r="D597" s="72"/>
      <c r="E597" s="72"/>
      <c r="F597" s="72"/>
      <c r="G597" s="72"/>
      <c r="H597" s="194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spans="1:26" ht="15.75" customHeight="1">
      <c r="A598" s="72"/>
      <c r="B598" s="72"/>
      <c r="C598" s="72"/>
      <c r="D598" s="72"/>
      <c r="E598" s="72"/>
      <c r="F598" s="72"/>
      <c r="G598" s="72"/>
      <c r="H598" s="194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spans="1:26" ht="15.75" customHeight="1">
      <c r="A599" s="72"/>
      <c r="B599" s="72"/>
      <c r="C599" s="72"/>
      <c r="D599" s="72"/>
      <c r="E599" s="72"/>
      <c r="F599" s="72"/>
      <c r="G599" s="72"/>
      <c r="H599" s="194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spans="1:26" ht="15.75" customHeight="1">
      <c r="A600" s="72"/>
      <c r="B600" s="72"/>
      <c r="C600" s="72"/>
      <c r="D600" s="72"/>
      <c r="E600" s="72"/>
      <c r="F600" s="72"/>
      <c r="G600" s="72"/>
      <c r="H600" s="194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spans="1:26" ht="15.75" customHeight="1">
      <c r="A601" s="72"/>
      <c r="B601" s="72"/>
      <c r="C601" s="72"/>
      <c r="D601" s="72"/>
      <c r="E601" s="72"/>
      <c r="F601" s="72"/>
      <c r="G601" s="72"/>
      <c r="H601" s="194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spans="1:26" ht="15.75" customHeight="1">
      <c r="A602" s="72"/>
      <c r="B602" s="72"/>
      <c r="C602" s="72"/>
      <c r="D602" s="72"/>
      <c r="E602" s="72"/>
      <c r="F602" s="72"/>
      <c r="G602" s="72"/>
      <c r="H602" s="194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spans="1:26" ht="15.75" customHeight="1">
      <c r="A603" s="72"/>
      <c r="B603" s="72"/>
      <c r="C603" s="72"/>
      <c r="D603" s="72"/>
      <c r="E603" s="72"/>
      <c r="F603" s="72"/>
      <c r="G603" s="72"/>
      <c r="H603" s="194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spans="1:26" ht="15.75" customHeight="1">
      <c r="A604" s="72"/>
      <c r="B604" s="72"/>
      <c r="C604" s="72"/>
      <c r="D604" s="72"/>
      <c r="E604" s="72"/>
      <c r="F604" s="72"/>
      <c r="G604" s="72"/>
      <c r="H604" s="194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spans="1:26" ht="15.75" customHeight="1">
      <c r="A605" s="72"/>
      <c r="B605" s="72"/>
      <c r="C605" s="72"/>
      <c r="D605" s="72"/>
      <c r="E605" s="72"/>
      <c r="F605" s="72"/>
      <c r="G605" s="72"/>
      <c r="H605" s="194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spans="1:26" ht="15.75" customHeight="1">
      <c r="A606" s="72"/>
      <c r="B606" s="72"/>
      <c r="C606" s="72"/>
      <c r="D606" s="72"/>
      <c r="E606" s="72"/>
      <c r="F606" s="72"/>
      <c r="G606" s="72"/>
      <c r="H606" s="194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spans="1:26" ht="15.75" customHeight="1">
      <c r="A607" s="72"/>
      <c r="B607" s="72"/>
      <c r="C607" s="72"/>
      <c r="D607" s="72"/>
      <c r="E607" s="72"/>
      <c r="F607" s="72"/>
      <c r="G607" s="72"/>
      <c r="H607" s="194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spans="1:26" ht="15.75" customHeight="1">
      <c r="A608" s="72"/>
      <c r="B608" s="72"/>
      <c r="C608" s="72"/>
      <c r="D608" s="72"/>
      <c r="E608" s="72"/>
      <c r="F608" s="72"/>
      <c r="G608" s="72"/>
      <c r="H608" s="194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spans="1:26" ht="15.75" customHeight="1">
      <c r="A609" s="72"/>
      <c r="B609" s="72"/>
      <c r="C609" s="72"/>
      <c r="D609" s="72"/>
      <c r="E609" s="72"/>
      <c r="F609" s="72"/>
      <c r="G609" s="72"/>
      <c r="H609" s="194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spans="1:26" ht="15.75" customHeight="1">
      <c r="A610" s="72"/>
      <c r="B610" s="72"/>
      <c r="C610" s="72"/>
      <c r="D610" s="72"/>
      <c r="E610" s="72"/>
      <c r="F610" s="72"/>
      <c r="G610" s="72"/>
      <c r="H610" s="194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spans="1:26" ht="15.75" customHeight="1">
      <c r="A611" s="72"/>
      <c r="B611" s="72"/>
      <c r="C611" s="72"/>
      <c r="D611" s="72"/>
      <c r="E611" s="72"/>
      <c r="F611" s="72"/>
      <c r="G611" s="72"/>
      <c r="H611" s="194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spans="1:26" ht="15.75" customHeight="1">
      <c r="A612" s="72"/>
      <c r="B612" s="72"/>
      <c r="C612" s="72"/>
      <c r="D612" s="72"/>
      <c r="E612" s="72"/>
      <c r="F612" s="72"/>
      <c r="G612" s="72"/>
      <c r="H612" s="194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spans="1:26" ht="15.75" customHeight="1">
      <c r="A613" s="72"/>
      <c r="B613" s="72"/>
      <c r="C613" s="72"/>
      <c r="D613" s="72"/>
      <c r="E613" s="72"/>
      <c r="F613" s="72"/>
      <c r="G613" s="72"/>
      <c r="H613" s="194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spans="1:26" ht="15.75" customHeight="1">
      <c r="A614" s="72"/>
      <c r="B614" s="72"/>
      <c r="C614" s="72"/>
      <c r="D614" s="72"/>
      <c r="E614" s="72"/>
      <c r="F614" s="72"/>
      <c r="G614" s="72"/>
      <c r="H614" s="194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spans="1:26" ht="15.75" customHeight="1">
      <c r="A615" s="72"/>
      <c r="B615" s="72"/>
      <c r="C615" s="72"/>
      <c r="D615" s="72"/>
      <c r="E615" s="72"/>
      <c r="F615" s="72"/>
      <c r="G615" s="72"/>
      <c r="H615" s="194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spans="1:26" ht="15.75" customHeight="1">
      <c r="A616" s="72"/>
      <c r="B616" s="72"/>
      <c r="C616" s="72"/>
      <c r="D616" s="72"/>
      <c r="E616" s="72"/>
      <c r="F616" s="72"/>
      <c r="G616" s="72"/>
      <c r="H616" s="194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spans="1:26" ht="15.75" customHeight="1">
      <c r="A617" s="72"/>
      <c r="B617" s="72"/>
      <c r="C617" s="72"/>
      <c r="D617" s="72"/>
      <c r="E617" s="72"/>
      <c r="F617" s="72"/>
      <c r="G617" s="72"/>
      <c r="H617" s="194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spans="1:26" ht="15.75" customHeight="1">
      <c r="A618" s="72"/>
      <c r="B618" s="72"/>
      <c r="C618" s="72"/>
      <c r="D618" s="72"/>
      <c r="E618" s="72"/>
      <c r="F618" s="72"/>
      <c r="G618" s="72"/>
      <c r="H618" s="194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spans="1:26" ht="15.75" customHeight="1">
      <c r="A619" s="72"/>
      <c r="B619" s="72"/>
      <c r="C619" s="72"/>
      <c r="D619" s="72"/>
      <c r="E619" s="72"/>
      <c r="F619" s="72"/>
      <c r="G619" s="72"/>
      <c r="H619" s="194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spans="1:26" ht="15.75" customHeight="1">
      <c r="A620" s="72"/>
      <c r="B620" s="72"/>
      <c r="C620" s="72"/>
      <c r="D620" s="72"/>
      <c r="E620" s="72"/>
      <c r="F620" s="72"/>
      <c r="G620" s="72"/>
      <c r="H620" s="194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spans="1:26" ht="15.75" customHeight="1">
      <c r="A621" s="72"/>
      <c r="B621" s="72"/>
      <c r="C621" s="72"/>
      <c r="D621" s="72"/>
      <c r="E621" s="72"/>
      <c r="F621" s="72"/>
      <c r="G621" s="72"/>
      <c r="H621" s="194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spans="1:26" ht="15.75" customHeight="1">
      <c r="A622" s="72"/>
      <c r="B622" s="72"/>
      <c r="C622" s="72"/>
      <c r="D622" s="72"/>
      <c r="E622" s="72"/>
      <c r="F622" s="72"/>
      <c r="G622" s="72"/>
      <c r="H622" s="194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spans="1:26" ht="15.75" customHeight="1">
      <c r="A623" s="72"/>
      <c r="B623" s="72"/>
      <c r="C623" s="72"/>
      <c r="D623" s="72"/>
      <c r="E623" s="72"/>
      <c r="F623" s="72"/>
      <c r="G623" s="72"/>
      <c r="H623" s="194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spans="1:26" ht="15.75" customHeight="1">
      <c r="A624" s="72"/>
      <c r="B624" s="72"/>
      <c r="C624" s="72"/>
      <c r="D624" s="72"/>
      <c r="E624" s="72"/>
      <c r="F624" s="72"/>
      <c r="G624" s="72"/>
      <c r="H624" s="194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spans="1:26" ht="15.75" customHeight="1">
      <c r="A625" s="72"/>
      <c r="B625" s="72"/>
      <c r="C625" s="72"/>
      <c r="D625" s="72"/>
      <c r="E625" s="72"/>
      <c r="F625" s="72"/>
      <c r="G625" s="72"/>
      <c r="H625" s="194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spans="1:26" ht="15.75" customHeight="1">
      <c r="A626" s="72"/>
      <c r="B626" s="72"/>
      <c r="C626" s="72"/>
      <c r="D626" s="72"/>
      <c r="E626" s="72"/>
      <c r="F626" s="72"/>
      <c r="G626" s="72"/>
      <c r="H626" s="194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spans="1:26" ht="15.75" customHeight="1">
      <c r="A627" s="72"/>
      <c r="B627" s="72"/>
      <c r="C627" s="72"/>
      <c r="D627" s="72"/>
      <c r="E627" s="72"/>
      <c r="F627" s="72"/>
      <c r="G627" s="72"/>
      <c r="H627" s="194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spans="1:26" ht="15.75" customHeight="1">
      <c r="A628" s="72"/>
      <c r="B628" s="72"/>
      <c r="C628" s="72"/>
      <c r="D628" s="72"/>
      <c r="E628" s="72"/>
      <c r="F628" s="72"/>
      <c r="G628" s="72"/>
      <c r="H628" s="194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spans="1:26" ht="15.75" customHeight="1">
      <c r="A629" s="72"/>
      <c r="B629" s="72"/>
      <c r="C629" s="72"/>
      <c r="D629" s="72"/>
      <c r="E629" s="72"/>
      <c r="F629" s="72"/>
      <c r="G629" s="72"/>
      <c r="H629" s="194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spans="1:26" ht="15.75" customHeight="1">
      <c r="A630" s="72"/>
      <c r="B630" s="72"/>
      <c r="C630" s="72"/>
      <c r="D630" s="72"/>
      <c r="E630" s="72"/>
      <c r="F630" s="72"/>
      <c r="G630" s="72"/>
      <c r="H630" s="194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spans="1:26" ht="15.75" customHeight="1">
      <c r="A631" s="72"/>
      <c r="B631" s="72"/>
      <c r="C631" s="72"/>
      <c r="D631" s="72"/>
      <c r="E631" s="72"/>
      <c r="F631" s="72"/>
      <c r="G631" s="72"/>
      <c r="H631" s="194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spans="1:26" ht="15.75" customHeight="1">
      <c r="A632" s="72"/>
      <c r="B632" s="72"/>
      <c r="C632" s="72"/>
      <c r="D632" s="72"/>
      <c r="E632" s="72"/>
      <c r="F632" s="72"/>
      <c r="G632" s="72"/>
      <c r="H632" s="194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spans="1:26" ht="15.75" customHeight="1">
      <c r="A633" s="72"/>
      <c r="B633" s="72"/>
      <c r="C633" s="72"/>
      <c r="D633" s="72"/>
      <c r="E633" s="72"/>
      <c r="F633" s="72"/>
      <c r="G633" s="72"/>
      <c r="H633" s="194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spans="1:26" ht="15.75" customHeight="1">
      <c r="A634" s="72"/>
      <c r="B634" s="72"/>
      <c r="C634" s="72"/>
      <c r="D634" s="72"/>
      <c r="E634" s="72"/>
      <c r="F634" s="72"/>
      <c r="G634" s="72"/>
      <c r="H634" s="194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spans="1:26" ht="15.75" customHeight="1">
      <c r="A635" s="72"/>
      <c r="B635" s="72"/>
      <c r="C635" s="72"/>
      <c r="D635" s="72"/>
      <c r="E635" s="72"/>
      <c r="F635" s="72"/>
      <c r="G635" s="72"/>
      <c r="H635" s="194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spans="1:26" ht="15.75" customHeight="1">
      <c r="A636" s="72"/>
      <c r="B636" s="72"/>
      <c r="C636" s="72"/>
      <c r="D636" s="72"/>
      <c r="E636" s="72"/>
      <c r="F636" s="72"/>
      <c r="G636" s="72"/>
      <c r="H636" s="194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spans="1:26" ht="15.75" customHeight="1">
      <c r="A637" s="72"/>
      <c r="B637" s="72"/>
      <c r="C637" s="72"/>
      <c r="D637" s="72"/>
      <c r="E637" s="72"/>
      <c r="F637" s="72"/>
      <c r="G637" s="72"/>
      <c r="H637" s="194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spans="1:26" ht="15.75" customHeight="1">
      <c r="A638" s="72"/>
      <c r="B638" s="72"/>
      <c r="C638" s="72"/>
      <c r="D638" s="72"/>
      <c r="E638" s="72"/>
      <c r="F638" s="72"/>
      <c r="G638" s="72"/>
      <c r="H638" s="194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spans="1:26" ht="15.75" customHeight="1">
      <c r="A639" s="72"/>
      <c r="B639" s="72"/>
      <c r="C639" s="72"/>
      <c r="D639" s="72"/>
      <c r="E639" s="72"/>
      <c r="F639" s="72"/>
      <c r="G639" s="72"/>
      <c r="H639" s="194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spans="1:26" ht="15.75" customHeight="1">
      <c r="A640" s="72"/>
      <c r="B640" s="72"/>
      <c r="C640" s="72"/>
      <c r="D640" s="72"/>
      <c r="E640" s="72"/>
      <c r="F640" s="72"/>
      <c r="G640" s="72"/>
      <c r="H640" s="194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spans="1:26" ht="15.75" customHeight="1">
      <c r="A641" s="72"/>
      <c r="B641" s="72"/>
      <c r="C641" s="72"/>
      <c r="D641" s="72"/>
      <c r="E641" s="72"/>
      <c r="F641" s="72"/>
      <c r="G641" s="72"/>
      <c r="H641" s="194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spans="1:26" ht="15.75" customHeight="1">
      <c r="A642" s="72"/>
      <c r="B642" s="72"/>
      <c r="C642" s="72"/>
      <c r="D642" s="72"/>
      <c r="E642" s="72"/>
      <c r="F642" s="72"/>
      <c r="G642" s="72"/>
      <c r="H642" s="194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spans="1:26" ht="15.75" customHeight="1">
      <c r="A643" s="72"/>
      <c r="B643" s="72"/>
      <c r="C643" s="72"/>
      <c r="D643" s="72"/>
      <c r="E643" s="72"/>
      <c r="F643" s="72"/>
      <c r="G643" s="72"/>
      <c r="H643" s="194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spans="1:26" ht="15.75" customHeight="1">
      <c r="A644" s="72"/>
      <c r="B644" s="72"/>
      <c r="C644" s="72"/>
      <c r="D644" s="72"/>
      <c r="E644" s="72"/>
      <c r="F644" s="72"/>
      <c r="G644" s="72"/>
      <c r="H644" s="194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spans="1:26" ht="15.75" customHeight="1">
      <c r="A645" s="72"/>
      <c r="B645" s="72"/>
      <c r="C645" s="72"/>
      <c r="D645" s="72"/>
      <c r="E645" s="72"/>
      <c r="F645" s="72"/>
      <c r="G645" s="72"/>
      <c r="H645" s="194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spans="1:26" ht="15.75" customHeight="1">
      <c r="A646" s="72"/>
      <c r="B646" s="72"/>
      <c r="C646" s="72"/>
      <c r="D646" s="72"/>
      <c r="E646" s="72"/>
      <c r="F646" s="72"/>
      <c r="G646" s="72"/>
      <c r="H646" s="194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spans="1:26" ht="15.75" customHeight="1">
      <c r="A647" s="72"/>
      <c r="B647" s="72"/>
      <c r="C647" s="72"/>
      <c r="D647" s="72"/>
      <c r="E647" s="72"/>
      <c r="F647" s="72"/>
      <c r="G647" s="72"/>
      <c r="H647" s="194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spans="1:26" ht="15.75" customHeight="1">
      <c r="A648" s="72"/>
      <c r="B648" s="72"/>
      <c r="C648" s="72"/>
      <c r="D648" s="72"/>
      <c r="E648" s="72"/>
      <c r="F648" s="72"/>
      <c r="G648" s="72"/>
      <c r="H648" s="194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spans="1:26" ht="15.75" customHeight="1">
      <c r="A649" s="72"/>
      <c r="B649" s="72"/>
      <c r="C649" s="72"/>
      <c r="D649" s="72"/>
      <c r="E649" s="72"/>
      <c r="F649" s="72"/>
      <c r="G649" s="72"/>
      <c r="H649" s="194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spans="1:26" ht="15.75" customHeight="1">
      <c r="A650" s="72"/>
      <c r="B650" s="72"/>
      <c r="C650" s="72"/>
      <c r="D650" s="72"/>
      <c r="E650" s="72"/>
      <c r="F650" s="72"/>
      <c r="G650" s="72"/>
      <c r="H650" s="194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spans="1:26" ht="15.75" customHeight="1">
      <c r="A651" s="72"/>
      <c r="B651" s="72"/>
      <c r="C651" s="72"/>
      <c r="D651" s="72"/>
      <c r="E651" s="72"/>
      <c r="F651" s="72"/>
      <c r="G651" s="72"/>
      <c r="H651" s="194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spans="1:26" ht="15.75" customHeight="1">
      <c r="A652" s="72"/>
      <c r="B652" s="72"/>
      <c r="C652" s="72"/>
      <c r="D652" s="72"/>
      <c r="E652" s="72"/>
      <c r="F652" s="72"/>
      <c r="G652" s="72"/>
      <c r="H652" s="194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spans="1:26" ht="15.75" customHeight="1">
      <c r="A653" s="72"/>
      <c r="B653" s="72"/>
      <c r="C653" s="72"/>
      <c r="D653" s="72"/>
      <c r="E653" s="72"/>
      <c r="F653" s="72"/>
      <c r="G653" s="72"/>
      <c r="H653" s="194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spans="1:26" ht="15.75" customHeight="1">
      <c r="A654" s="72"/>
      <c r="B654" s="72"/>
      <c r="C654" s="72"/>
      <c r="D654" s="72"/>
      <c r="E654" s="72"/>
      <c r="F654" s="72"/>
      <c r="G654" s="72"/>
      <c r="H654" s="194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spans="1:26" ht="15.75" customHeight="1">
      <c r="A655" s="72"/>
      <c r="B655" s="72"/>
      <c r="C655" s="72"/>
      <c r="D655" s="72"/>
      <c r="E655" s="72"/>
      <c r="F655" s="72"/>
      <c r="G655" s="72"/>
      <c r="H655" s="194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spans="1:26" ht="15.75" customHeight="1">
      <c r="A656" s="72"/>
      <c r="B656" s="72"/>
      <c r="C656" s="72"/>
      <c r="D656" s="72"/>
      <c r="E656" s="72"/>
      <c r="F656" s="72"/>
      <c r="G656" s="72"/>
      <c r="H656" s="194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spans="1:26" ht="15.75" customHeight="1">
      <c r="A657" s="72"/>
      <c r="B657" s="72"/>
      <c r="C657" s="72"/>
      <c r="D657" s="72"/>
      <c r="E657" s="72"/>
      <c r="F657" s="72"/>
      <c r="G657" s="72"/>
      <c r="H657" s="194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spans="1:26" ht="15.75" customHeight="1">
      <c r="A658" s="72"/>
      <c r="B658" s="72"/>
      <c r="C658" s="72"/>
      <c r="D658" s="72"/>
      <c r="E658" s="72"/>
      <c r="F658" s="72"/>
      <c r="G658" s="72"/>
      <c r="H658" s="194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spans="1:26" ht="15.75" customHeight="1">
      <c r="A659" s="72"/>
      <c r="B659" s="72"/>
      <c r="C659" s="72"/>
      <c r="D659" s="72"/>
      <c r="E659" s="72"/>
      <c r="F659" s="72"/>
      <c r="G659" s="72"/>
      <c r="H659" s="194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spans="1:26" ht="15.75" customHeight="1">
      <c r="A660" s="72"/>
      <c r="B660" s="72"/>
      <c r="C660" s="72"/>
      <c r="D660" s="72"/>
      <c r="E660" s="72"/>
      <c r="F660" s="72"/>
      <c r="G660" s="72"/>
      <c r="H660" s="194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spans="1:26" ht="15.75" customHeight="1">
      <c r="A661" s="72"/>
      <c r="B661" s="72"/>
      <c r="C661" s="72"/>
      <c r="D661" s="72"/>
      <c r="E661" s="72"/>
      <c r="F661" s="72"/>
      <c r="G661" s="72"/>
      <c r="H661" s="194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spans="1:26" ht="15.75" customHeight="1">
      <c r="A662" s="72"/>
      <c r="B662" s="72"/>
      <c r="C662" s="72"/>
      <c r="D662" s="72"/>
      <c r="E662" s="72"/>
      <c r="F662" s="72"/>
      <c r="G662" s="72"/>
      <c r="H662" s="194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spans="1:26" ht="15.75" customHeight="1">
      <c r="A663" s="72"/>
      <c r="B663" s="72"/>
      <c r="C663" s="72"/>
      <c r="D663" s="72"/>
      <c r="E663" s="72"/>
      <c r="F663" s="72"/>
      <c r="G663" s="72"/>
      <c r="H663" s="194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spans="1:26" ht="15.75" customHeight="1">
      <c r="A664" s="72"/>
      <c r="B664" s="72"/>
      <c r="C664" s="72"/>
      <c r="D664" s="72"/>
      <c r="E664" s="72"/>
      <c r="F664" s="72"/>
      <c r="G664" s="72"/>
      <c r="H664" s="194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spans="1:26" ht="15.75" customHeight="1">
      <c r="A665" s="72"/>
      <c r="B665" s="72"/>
      <c r="C665" s="72"/>
      <c r="D665" s="72"/>
      <c r="E665" s="72"/>
      <c r="F665" s="72"/>
      <c r="G665" s="72"/>
      <c r="H665" s="194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spans="1:26" ht="15.75" customHeight="1">
      <c r="A666" s="72"/>
      <c r="B666" s="72"/>
      <c r="C666" s="72"/>
      <c r="D666" s="72"/>
      <c r="E666" s="72"/>
      <c r="F666" s="72"/>
      <c r="G666" s="72"/>
      <c r="H666" s="194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spans="1:26" ht="15.75" customHeight="1">
      <c r="A667" s="72"/>
      <c r="B667" s="72"/>
      <c r="C667" s="72"/>
      <c r="D667" s="72"/>
      <c r="E667" s="72"/>
      <c r="F667" s="72"/>
      <c r="G667" s="72"/>
      <c r="H667" s="194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spans="1:26" ht="15.75" customHeight="1">
      <c r="A668" s="72"/>
      <c r="B668" s="72"/>
      <c r="C668" s="72"/>
      <c r="D668" s="72"/>
      <c r="E668" s="72"/>
      <c r="F668" s="72"/>
      <c r="G668" s="72"/>
      <c r="H668" s="194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spans="1:26" ht="15.75" customHeight="1">
      <c r="A669" s="72"/>
      <c r="B669" s="72"/>
      <c r="C669" s="72"/>
      <c r="D669" s="72"/>
      <c r="E669" s="72"/>
      <c r="F669" s="72"/>
      <c r="G669" s="72"/>
      <c r="H669" s="194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spans="1:26" ht="15.75" customHeight="1">
      <c r="A670" s="72"/>
      <c r="B670" s="72"/>
      <c r="C670" s="72"/>
      <c r="D670" s="72"/>
      <c r="E670" s="72"/>
      <c r="F670" s="72"/>
      <c r="G670" s="72"/>
      <c r="H670" s="194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spans="1:26" ht="15.75" customHeight="1">
      <c r="A671" s="72"/>
      <c r="B671" s="72"/>
      <c r="C671" s="72"/>
      <c r="D671" s="72"/>
      <c r="E671" s="72"/>
      <c r="F671" s="72"/>
      <c r="G671" s="72"/>
      <c r="H671" s="194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spans="1:26" ht="15.75" customHeight="1">
      <c r="A672" s="72"/>
      <c r="B672" s="72"/>
      <c r="C672" s="72"/>
      <c r="D672" s="72"/>
      <c r="E672" s="72"/>
      <c r="F672" s="72"/>
      <c r="G672" s="72"/>
      <c r="H672" s="194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spans="1:26" ht="15.75" customHeight="1">
      <c r="A673" s="72"/>
      <c r="B673" s="72"/>
      <c r="C673" s="72"/>
      <c r="D673" s="72"/>
      <c r="E673" s="72"/>
      <c r="F673" s="72"/>
      <c r="G673" s="72"/>
      <c r="H673" s="194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spans="1:26" ht="15.75" customHeight="1">
      <c r="A674" s="72"/>
      <c r="B674" s="72"/>
      <c r="C674" s="72"/>
      <c r="D674" s="72"/>
      <c r="E674" s="72"/>
      <c r="F674" s="72"/>
      <c r="G674" s="72"/>
      <c r="H674" s="194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spans="1:26" ht="15.75" customHeight="1">
      <c r="A675" s="72"/>
      <c r="B675" s="72"/>
      <c r="C675" s="72"/>
      <c r="D675" s="72"/>
      <c r="E675" s="72"/>
      <c r="F675" s="72"/>
      <c r="G675" s="72"/>
      <c r="H675" s="194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spans="1:26" ht="15.75" customHeight="1">
      <c r="A676" s="72"/>
      <c r="B676" s="72"/>
      <c r="C676" s="72"/>
      <c r="D676" s="72"/>
      <c r="E676" s="72"/>
      <c r="F676" s="72"/>
      <c r="G676" s="72"/>
      <c r="H676" s="194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spans="1:26" ht="15.75" customHeight="1">
      <c r="A677" s="72"/>
      <c r="B677" s="72"/>
      <c r="C677" s="72"/>
      <c r="D677" s="72"/>
      <c r="E677" s="72"/>
      <c r="F677" s="72"/>
      <c r="G677" s="72"/>
      <c r="H677" s="194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spans="1:26" ht="15.75" customHeight="1">
      <c r="A678" s="72"/>
      <c r="B678" s="72"/>
      <c r="C678" s="72"/>
      <c r="D678" s="72"/>
      <c r="E678" s="72"/>
      <c r="F678" s="72"/>
      <c r="G678" s="72"/>
      <c r="H678" s="194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spans="1:26" ht="15.75" customHeight="1">
      <c r="A679" s="72"/>
      <c r="B679" s="72"/>
      <c r="C679" s="72"/>
      <c r="D679" s="72"/>
      <c r="E679" s="72"/>
      <c r="F679" s="72"/>
      <c r="G679" s="72"/>
      <c r="H679" s="194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spans="1:26" ht="15.75" customHeight="1">
      <c r="A680" s="72"/>
      <c r="B680" s="72"/>
      <c r="C680" s="72"/>
      <c r="D680" s="72"/>
      <c r="E680" s="72"/>
      <c r="F680" s="72"/>
      <c r="G680" s="72"/>
      <c r="H680" s="194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spans="1:26" ht="15.75" customHeight="1">
      <c r="A681" s="72"/>
      <c r="B681" s="72"/>
      <c r="C681" s="72"/>
      <c r="D681" s="72"/>
      <c r="E681" s="72"/>
      <c r="F681" s="72"/>
      <c r="G681" s="72"/>
      <c r="H681" s="194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spans="1:26" ht="15.75" customHeight="1">
      <c r="A682" s="72"/>
      <c r="B682" s="72"/>
      <c r="C682" s="72"/>
      <c r="D682" s="72"/>
      <c r="E682" s="72"/>
      <c r="F682" s="72"/>
      <c r="G682" s="72"/>
      <c r="H682" s="194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spans="1:26" ht="15.75" customHeight="1">
      <c r="A683" s="72"/>
      <c r="B683" s="72"/>
      <c r="C683" s="72"/>
      <c r="D683" s="72"/>
      <c r="E683" s="72"/>
      <c r="F683" s="72"/>
      <c r="G683" s="72"/>
      <c r="H683" s="194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spans="1:26" ht="15.75" customHeight="1">
      <c r="A684" s="72"/>
      <c r="B684" s="72"/>
      <c r="C684" s="72"/>
      <c r="D684" s="72"/>
      <c r="E684" s="72"/>
      <c r="F684" s="72"/>
      <c r="G684" s="72"/>
      <c r="H684" s="194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spans="1:26" ht="15.75" customHeight="1">
      <c r="A685" s="72"/>
      <c r="B685" s="72"/>
      <c r="C685" s="72"/>
      <c r="D685" s="72"/>
      <c r="E685" s="72"/>
      <c r="F685" s="72"/>
      <c r="G685" s="72"/>
      <c r="H685" s="194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spans="1:26" ht="15.75" customHeight="1">
      <c r="A686" s="72"/>
      <c r="B686" s="72"/>
      <c r="C686" s="72"/>
      <c r="D686" s="72"/>
      <c r="E686" s="72"/>
      <c r="F686" s="72"/>
      <c r="G686" s="72"/>
      <c r="H686" s="194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spans="1:26" ht="15.75" customHeight="1">
      <c r="A687" s="72"/>
      <c r="B687" s="72"/>
      <c r="C687" s="72"/>
      <c r="D687" s="72"/>
      <c r="E687" s="72"/>
      <c r="F687" s="72"/>
      <c r="G687" s="72"/>
      <c r="H687" s="194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spans="1:26" ht="15.75" customHeight="1">
      <c r="A688" s="72"/>
      <c r="B688" s="72"/>
      <c r="C688" s="72"/>
      <c r="D688" s="72"/>
      <c r="E688" s="72"/>
      <c r="F688" s="72"/>
      <c r="G688" s="72"/>
      <c r="H688" s="194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spans="1:26" ht="15.75" customHeight="1">
      <c r="A689" s="72"/>
      <c r="B689" s="72"/>
      <c r="C689" s="72"/>
      <c r="D689" s="72"/>
      <c r="E689" s="72"/>
      <c r="F689" s="72"/>
      <c r="G689" s="72"/>
      <c r="H689" s="194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spans="1:26" ht="15.75" customHeight="1">
      <c r="A690" s="72"/>
      <c r="B690" s="72"/>
      <c r="C690" s="72"/>
      <c r="D690" s="72"/>
      <c r="E690" s="72"/>
      <c r="F690" s="72"/>
      <c r="G690" s="72"/>
      <c r="H690" s="194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spans="1:26" ht="15.75" customHeight="1">
      <c r="A691" s="72"/>
      <c r="B691" s="72"/>
      <c r="C691" s="72"/>
      <c r="D691" s="72"/>
      <c r="E691" s="72"/>
      <c r="F691" s="72"/>
      <c r="G691" s="72"/>
      <c r="H691" s="194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spans="1:26" ht="15.75" customHeight="1">
      <c r="A692" s="72"/>
      <c r="B692" s="72"/>
      <c r="C692" s="72"/>
      <c r="D692" s="72"/>
      <c r="E692" s="72"/>
      <c r="F692" s="72"/>
      <c r="G692" s="72"/>
      <c r="H692" s="194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spans="1:26" ht="15.75" customHeight="1">
      <c r="A693" s="72"/>
      <c r="B693" s="72"/>
      <c r="C693" s="72"/>
      <c r="D693" s="72"/>
      <c r="E693" s="72"/>
      <c r="F693" s="72"/>
      <c r="G693" s="72"/>
      <c r="H693" s="194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spans="1:26" ht="15.75" customHeight="1">
      <c r="A694" s="72"/>
      <c r="B694" s="72"/>
      <c r="C694" s="72"/>
      <c r="D694" s="72"/>
      <c r="E694" s="72"/>
      <c r="F694" s="72"/>
      <c r="G694" s="72"/>
      <c r="H694" s="194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spans="1:26" ht="15.75" customHeight="1">
      <c r="A695" s="72"/>
      <c r="B695" s="72"/>
      <c r="C695" s="72"/>
      <c r="D695" s="72"/>
      <c r="E695" s="72"/>
      <c r="F695" s="72"/>
      <c r="G695" s="72"/>
      <c r="H695" s="194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spans="1:26" ht="15.75" customHeight="1">
      <c r="A696" s="72"/>
      <c r="B696" s="72"/>
      <c r="C696" s="72"/>
      <c r="D696" s="72"/>
      <c r="E696" s="72"/>
      <c r="F696" s="72"/>
      <c r="G696" s="72"/>
      <c r="H696" s="194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spans="1:26" ht="15.75" customHeight="1">
      <c r="A697" s="72"/>
      <c r="B697" s="72"/>
      <c r="C697" s="72"/>
      <c r="D697" s="72"/>
      <c r="E697" s="72"/>
      <c r="F697" s="72"/>
      <c r="G697" s="72"/>
      <c r="H697" s="194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spans="1:26" ht="15.75" customHeight="1">
      <c r="A698" s="72"/>
      <c r="B698" s="72"/>
      <c r="C698" s="72"/>
      <c r="D698" s="72"/>
      <c r="E698" s="72"/>
      <c r="F698" s="72"/>
      <c r="G698" s="72"/>
      <c r="H698" s="194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spans="1:26" ht="15.75" customHeight="1">
      <c r="A699" s="72"/>
      <c r="B699" s="72"/>
      <c r="C699" s="72"/>
      <c r="D699" s="72"/>
      <c r="E699" s="72"/>
      <c r="F699" s="72"/>
      <c r="G699" s="72"/>
      <c r="H699" s="194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spans="1:26" ht="15.75" customHeight="1">
      <c r="A700" s="72"/>
      <c r="B700" s="72"/>
      <c r="C700" s="72"/>
      <c r="D700" s="72"/>
      <c r="E700" s="72"/>
      <c r="F700" s="72"/>
      <c r="G700" s="72"/>
      <c r="H700" s="194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spans="1:26" ht="15.75" customHeight="1">
      <c r="A701" s="72"/>
      <c r="B701" s="72"/>
      <c r="C701" s="72"/>
      <c r="D701" s="72"/>
      <c r="E701" s="72"/>
      <c r="F701" s="72"/>
      <c r="G701" s="72"/>
      <c r="H701" s="194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spans="1:26" ht="15.75" customHeight="1">
      <c r="A702" s="72"/>
      <c r="B702" s="72"/>
      <c r="C702" s="72"/>
      <c r="D702" s="72"/>
      <c r="E702" s="72"/>
      <c r="F702" s="72"/>
      <c r="G702" s="72"/>
      <c r="H702" s="194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spans="1:26" ht="15.75" customHeight="1">
      <c r="A703" s="72"/>
      <c r="B703" s="72"/>
      <c r="C703" s="72"/>
      <c r="D703" s="72"/>
      <c r="E703" s="72"/>
      <c r="F703" s="72"/>
      <c r="G703" s="72"/>
      <c r="H703" s="194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spans="1:26" ht="15.75" customHeight="1">
      <c r="A704" s="72"/>
      <c r="B704" s="72"/>
      <c r="C704" s="72"/>
      <c r="D704" s="72"/>
      <c r="E704" s="72"/>
      <c r="F704" s="72"/>
      <c r="G704" s="72"/>
      <c r="H704" s="194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spans="1:26" ht="15.75" customHeight="1">
      <c r="A705" s="72"/>
      <c r="B705" s="72"/>
      <c r="C705" s="72"/>
      <c r="D705" s="72"/>
      <c r="E705" s="72"/>
      <c r="F705" s="72"/>
      <c r="G705" s="72"/>
      <c r="H705" s="194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spans="1:26" ht="15.75" customHeight="1">
      <c r="A706" s="72"/>
      <c r="B706" s="72"/>
      <c r="C706" s="72"/>
      <c r="D706" s="72"/>
      <c r="E706" s="72"/>
      <c r="F706" s="72"/>
      <c r="G706" s="72"/>
      <c r="H706" s="194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spans="1:26" ht="15.75" customHeight="1">
      <c r="A707" s="72"/>
      <c r="B707" s="72"/>
      <c r="C707" s="72"/>
      <c r="D707" s="72"/>
      <c r="E707" s="72"/>
      <c r="F707" s="72"/>
      <c r="G707" s="72"/>
      <c r="H707" s="194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spans="1:26" ht="15.75" customHeight="1">
      <c r="A708" s="72"/>
      <c r="B708" s="72"/>
      <c r="C708" s="72"/>
      <c r="D708" s="72"/>
      <c r="E708" s="72"/>
      <c r="F708" s="72"/>
      <c r="G708" s="72"/>
      <c r="H708" s="194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spans="1:26" ht="15.75" customHeight="1">
      <c r="A709" s="72"/>
      <c r="B709" s="72"/>
      <c r="C709" s="72"/>
      <c r="D709" s="72"/>
      <c r="E709" s="72"/>
      <c r="F709" s="72"/>
      <c r="G709" s="72"/>
      <c r="H709" s="194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spans="1:26" ht="15.75" customHeight="1">
      <c r="A710" s="72"/>
      <c r="B710" s="72"/>
      <c r="C710" s="72"/>
      <c r="D710" s="72"/>
      <c r="E710" s="72"/>
      <c r="F710" s="72"/>
      <c r="G710" s="72"/>
      <c r="H710" s="194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spans="1:26" ht="15.75" customHeight="1">
      <c r="A711" s="72"/>
      <c r="B711" s="72"/>
      <c r="C711" s="72"/>
      <c r="D711" s="72"/>
      <c r="E711" s="72"/>
      <c r="F711" s="72"/>
      <c r="G711" s="72"/>
      <c r="H711" s="194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spans="1:26" ht="15.75" customHeight="1">
      <c r="A712" s="72"/>
      <c r="B712" s="72"/>
      <c r="C712" s="72"/>
      <c r="D712" s="72"/>
      <c r="E712" s="72"/>
      <c r="F712" s="72"/>
      <c r="G712" s="72"/>
      <c r="H712" s="194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spans="1:26" ht="15.75" customHeight="1">
      <c r="A713" s="72"/>
      <c r="B713" s="72"/>
      <c r="C713" s="72"/>
      <c r="D713" s="72"/>
      <c r="E713" s="72"/>
      <c r="F713" s="72"/>
      <c r="G713" s="72"/>
      <c r="H713" s="194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spans="1:26" ht="15.75" customHeight="1">
      <c r="A714" s="72"/>
      <c r="B714" s="72"/>
      <c r="C714" s="72"/>
      <c r="D714" s="72"/>
      <c r="E714" s="72"/>
      <c r="F714" s="72"/>
      <c r="G714" s="72"/>
      <c r="H714" s="194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spans="1:26" ht="15.75" customHeight="1">
      <c r="A715" s="72"/>
      <c r="B715" s="72"/>
      <c r="C715" s="72"/>
      <c r="D715" s="72"/>
      <c r="E715" s="72"/>
      <c r="F715" s="72"/>
      <c r="G715" s="72"/>
      <c r="H715" s="194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spans="1:26" ht="15.75" customHeight="1">
      <c r="A716" s="72"/>
      <c r="B716" s="72"/>
      <c r="C716" s="72"/>
      <c r="D716" s="72"/>
      <c r="E716" s="72"/>
      <c r="F716" s="72"/>
      <c r="G716" s="72"/>
      <c r="H716" s="194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spans="1:26" ht="15.75" customHeight="1">
      <c r="A717" s="72"/>
      <c r="B717" s="72"/>
      <c r="C717" s="72"/>
      <c r="D717" s="72"/>
      <c r="E717" s="72"/>
      <c r="F717" s="72"/>
      <c r="G717" s="72"/>
      <c r="H717" s="194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spans="1:26" ht="15.75" customHeight="1">
      <c r="A718" s="72"/>
      <c r="B718" s="72"/>
      <c r="C718" s="72"/>
      <c r="D718" s="72"/>
      <c r="E718" s="72"/>
      <c r="F718" s="72"/>
      <c r="G718" s="72"/>
      <c r="H718" s="194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spans="1:26" ht="15.75" customHeight="1">
      <c r="A719" s="72"/>
      <c r="B719" s="72"/>
      <c r="C719" s="72"/>
      <c r="D719" s="72"/>
      <c r="E719" s="72"/>
      <c r="F719" s="72"/>
      <c r="G719" s="72"/>
      <c r="H719" s="194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spans="1:26" ht="15.75" customHeight="1">
      <c r="A720" s="72"/>
      <c r="B720" s="72"/>
      <c r="C720" s="72"/>
      <c r="D720" s="72"/>
      <c r="E720" s="72"/>
      <c r="F720" s="72"/>
      <c r="G720" s="72"/>
      <c r="H720" s="194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spans="1:26" ht="15.75" customHeight="1">
      <c r="A721" s="72"/>
      <c r="B721" s="72"/>
      <c r="C721" s="72"/>
      <c r="D721" s="72"/>
      <c r="E721" s="72"/>
      <c r="F721" s="72"/>
      <c r="G721" s="72"/>
      <c r="H721" s="194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spans="1:26" ht="15.75" customHeight="1">
      <c r="A722" s="72"/>
      <c r="B722" s="72"/>
      <c r="C722" s="72"/>
      <c r="D722" s="72"/>
      <c r="E722" s="72"/>
      <c r="F722" s="72"/>
      <c r="G722" s="72"/>
      <c r="H722" s="194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spans="1:26" ht="15.75" customHeight="1">
      <c r="A723" s="72"/>
      <c r="B723" s="72"/>
      <c r="C723" s="72"/>
      <c r="D723" s="72"/>
      <c r="E723" s="72"/>
      <c r="F723" s="72"/>
      <c r="G723" s="72"/>
      <c r="H723" s="194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spans="1:26" ht="15.75" customHeight="1">
      <c r="A724" s="72"/>
      <c r="B724" s="72"/>
      <c r="C724" s="72"/>
      <c r="D724" s="72"/>
      <c r="E724" s="72"/>
      <c r="F724" s="72"/>
      <c r="G724" s="72"/>
      <c r="H724" s="194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spans="1:26" ht="15.75" customHeight="1">
      <c r="A725" s="72"/>
      <c r="B725" s="72"/>
      <c r="C725" s="72"/>
      <c r="D725" s="72"/>
      <c r="E725" s="72"/>
      <c r="F725" s="72"/>
      <c r="G725" s="72"/>
      <c r="H725" s="194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spans="1:26" ht="15.75" customHeight="1">
      <c r="A726" s="72"/>
      <c r="B726" s="72"/>
      <c r="C726" s="72"/>
      <c r="D726" s="72"/>
      <c r="E726" s="72"/>
      <c r="F726" s="72"/>
      <c r="G726" s="72"/>
      <c r="H726" s="194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spans="1:26" ht="15.75" customHeight="1">
      <c r="A727" s="72"/>
      <c r="B727" s="72"/>
      <c r="C727" s="72"/>
      <c r="D727" s="72"/>
      <c r="E727" s="72"/>
      <c r="F727" s="72"/>
      <c r="G727" s="72"/>
      <c r="H727" s="194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spans="1:26" ht="15.75" customHeight="1">
      <c r="A728" s="72"/>
      <c r="B728" s="72"/>
      <c r="C728" s="72"/>
      <c r="D728" s="72"/>
      <c r="E728" s="72"/>
      <c r="F728" s="72"/>
      <c r="G728" s="72"/>
      <c r="H728" s="194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spans="1:26" ht="15.75" customHeight="1">
      <c r="A729" s="72"/>
      <c r="B729" s="72"/>
      <c r="C729" s="72"/>
      <c r="D729" s="72"/>
      <c r="E729" s="72"/>
      <c r="F729" s="72"/>
      <c r="G729" s="72"/>
      <c r="H729" s="194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spans="1:26" ht="15.75" customHeight="1">
      <c r="A730" s="72"/>
      <c r="B730" s="72"/>
      <c r="C730" s="72"/>
      <c r="D730" s="72"/>
      <c r="E730" s="72"/>
      <c r="F730" s="72"/>
      <c r="G730" s="72"/>
      <c r="H730" s="194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spans="1:26" ht="15.75" customHeight="1">
      <c r="A731" s="72"/>
      <c r="B731" s="72"/>
      <c r="C731" s="72"/>
      <c r="D731" s="72"/>
      <c r="E731" s="72"/>
      <c r="F731" s="72"/>
      <c r="G731" s="72"/>
      <c r="H731" s="194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spans="1:26" ht="15.75" customHeight="1">
      <c r="A732" s="72"/>
      <c r="B732" s="72"/>
      <c r="C732" s="72"/>
      <c r="D732" s="72"/>
      <c r="E732" s="72"/>
      <c r="F732" s="72"/>
      <c r="G732" s="72"/>
      <c r="H732" s="194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spans="1:26" ht="15.75" customHeight="1">
      <c r="A733" s="72"/>
      <c r="B733" s="72"/>
      <c r="C733" s="72"/>
      <c r="D733" s="72"/>
      <c r="E733" s="72"/>
      <c r="F733" s="72"/>
      <c r="G733" s="72"/>
      <c r="H733" s="194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spans="1:26" ht="15.75" customHeight="1">
      <c r="A734" s="72"/>
      <c r="B734" s="72"/>
      <c r="C734" s="72"/>
      <c r="D734" s="72"/>
      <c r="E734" s="72"/>
      <c r="F734" s="72"/>
      <c r="G734" s="72"/>
      <c r="H734" s="194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spans="1:26" ht="15.75" customHeight="1">
      <c r="A735" s="72"/>
      <c r="B735" s="72"/>
      <c r="C735" s="72"/>
      <c r="D735" s="72"/>
      <c r="E735" s="72"/>
      <c r="F735" s="72"/>
      <c r="G735" s="72"/>
      <c r="H735" s="194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spans="1:26" ht="15.75" customHeight="1">
      <c r="A736" s="72"/>
      <c r="B736" s="72"/>
      <c r="C736" s="72"/>
      <c r="D736" s="72"/>
      <c r="E736" s="72"/>
      <c r="F736" s="72"/>
      <c r="G736" s="72"/>
      <c r="H736" s="194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spans="1:26" ht="15.75" customHeight="1">
      <c r="A737" s="72"/>
      <c r="B737" s="72"/>
      <c r="C737" s="72"/>
      <c r="D737" s="72"/>
      <c r="E737" s="72"/>
      <c r="F737" s="72"/>
      <c r="G737" s="72"/>
      <c r="H737" s="194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spans="1:26" ht="15.75" customHeight="1">
      <c r="A738" s="72"/>
      <c r="B738" s="72"/>
      <c r="C738" s="72"/>
      <c r="D738" s="72"/>
      <c r="E738" s="72"/>
      <c r="F738" s="72"/>
      <c r="G738" s="72"/>
      <c r="H738" s="194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spans="1:26" ht="15.75" customHeight="1">
      <c r="A739" s="72"/>
      <c r="B739" s="72"/>
      <c r="C739" s="72"/>
      <c r="D739" s="72"/>
      <c r="E739" s="72"/>
      <c r="F739" s="72"/>
      <c r="G739" s="72"/>
      <c r="H739" s="194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spans="1:26" ht="15.75" customHeight="1">
      <c r="A740" s="72"/>
      <c r="B740" s="72"/>
      <c r="C740" s="72"/>
      <c r="D740" s="72"/>
      <c r="E740" s="72"/>
      <c r="F740" s="72"/>
      <c r="G740" s="72"/>
      <c r="H740" s="194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spans="1:26" ht="15.75" customHeight="1">
      <c r="A741" s="72"/>
      <c r="B741" s="72"/>
      <c r="C741" s="72"/>
      <c r="D741" s="72"/>
      <c r="E741" s="72"/>
      <c r="F741" s="72"/>
      <c r="G741" s="72"/>
      <c r="H741" s="194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spans="1:26" ht="15.75" customHeight="1">
      <c r="A742" s="72"/>
      <c r="B742" s="72"/>
      <c r="C742" s="72"/>
      <c r="D742" s="72"/>
      <c r="E742" s="72"/>
      <c r="F742" s="72"/>
      <c r="G742" s="72"/>
      <c r="H742" s="194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spans="1:26" ht="15.75" customHeight="1">
      <c r="A743" s="72"/>
      <c r="B743" s="72"/>
      <c r="C743" s="72"/>
      <c r="D743" s="72"/>
      <c r="E743" s="72"/>
      <c r="F743" s="72"/>
      <c r="G743" s="72"/>
      <c r="H743" s="194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spans="1:26" ht="15.75" customHeight="1">
      <c r="A744" s="72"/>
      <c r="B744" s="72"/>
      <c r="C744" s="72"/>
      <c r="D744" s="72"/>
      <c r="E744" s="72"/>
      <c r="F744" s="72"/>
      <c r="G744" s="72"/>
      <c r="H744" s="194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spans="1:26" ht="15.75" customHeight="1">
      <c r="A745" s="72"/>
      <c r="B745" s="72"/>
      <c r="C745" s="72"/>
      <c r="D745" s="72"/>
      <c r="E745" s="72"/>
      <c r="F745" s="72"/>
      <c r="G745" s="72"/>
      <c r="H745" s="194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spans="1:26" ht="15.75" customHeight="1">
      <c r="A746" s="72"/>
      <c r="B746" s="72"/>
      <c r="C746" s="72"/>
      <c r="D746" s="72"/>
      <c r="E746" s="72"/>
      <c r="F746" s="72"/>
      <c r="G746" s="72"/>
      <c r="H746" s="194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spans="1:26" ht="15.75" customHeight="1">
      <c r="A747" s="72"/>
      <c r="B747" s="72"/>
      <c r="C747" s="72"/>
      <c r="D747" s="72"/>
      <c r="E747" s="72"/>
      <c r="F747" s="72"/>
      <c r="G747" s="72"/>
      <c r="H747" s="194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spans="1:26" ht="15.75" customHeight="1">
      <c r="A748" s="72"/>
      <c r="B748" s="72"/>
      <c r="C748" s="72"/>
      <c r="D748" s="72"/>
      <c r="E748" s="72"/>
      <c r="F748" s="72"/>
      <c r="G748" s="72"/>
      <c r="H748" s="194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spans="1:26" ht="15.75" customHeight="1">
      <c r="A749" s="72"/>
      <c r="B749" s="72"/>
      <c r="C749" s="72"/>
      <c r="D749" s="72"/>
      <c r="E749" s="72"/>
      <c r="F749" s="72"/>
      <c r="G749" s="72"/>
      <c r="H749" s="194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spans="1:26" ht="15.75" customHeight="1">
      <c r="A750" s="72"/>
      <c r="B750" s="72"/>
      <c r="C750" s="72"/>
      <c r="D750" s="72"/>
      <c r="E750" s="72"/>
      <c r="F750" s="72"/>
      <c r="G750" s="72"/>
      <c r="H750" s="194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spans="1:26" ht="15.75" customHeight="1">
      <c r="A751" s="72"/>
      <c r="B751" s="72"/>
      <c r="C751" s="72"/>
      <c r="D751" s="72"/>
      <c r="E751" s="72"/>
      <c r="F751" s="72"/>
      <c r="G751" s="72"/>
      <c r="H751" s="194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spans="1:26" ht="15.75" customHeight="1">
      <c r="A752" s="72"/>
      <c r="B752" s="72"/>
      <c r="C752" s="72"/>
      <c r="D752" s="72"/>
      <c r="E752" s="72"/>
      <c r="F752" s="72"/>
      <c r="G752" s="72"/>
      <c r="H752" s="194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spans="1:26" ht="15.75" customHeight="1">
      <c r="A753" s="72"/>
      <c r="B753" s="72"/>
      <c r="C753" s="72"/>
      <c r="D753" s="72"/>
      <c r="E753" s="72"/>
      <c r="F753" s="72"/>
      <c r="G753" s="72"/>
      <c r="H753" s="194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spans="1:26" ht="15.75" customHeight="1">
      <c r="A754" s="72"/>
      <c r="B754" s="72"/>
      <c r="C754" s="72"/>
      <c r="D754" s="72"/>
      <c r="E754" s="72"/>
      <c r="F754" s="72"/>
      <c r="G754" s="72"/>
      <c r="H754" s="194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spans="1:26" ht="15.75" customHeight="1">
      <c r="A755" s="72"/>
      <c r="B755" s="72"/>
      <c r="C755" s="72"/>
      <c r="D755" s="72"/>
      <c r="E755" s="72"/>
      <c r="F755" s="72"/>
      <c r="G755" s="72"/>
      <c r="H755" s="194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spans="1:26" ht="15.75" customHeight="1">
      <c r="A756" s="72"/>
      <c r="B756" s="72"/>
      <c r="C756" s="72"/>
      <c r="D756" s="72"/>
      <c r="E756" s="72"/>
      <c r="F756" s="72"/>
      <c r="G756" s="72"/>
      <c r="H756" s="194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spans="1:26" ht="15.75" customHeight="1">
      <c r="A757" s="72"/>
      <c r="B757" s="72"/>
      <c r="C757" s="72"/>
      <c r="D757" s="72"/>
      <c r="E757" s="72"/>
      <c r="F757" s="72"/>
      <c r="G757" s="72"/>
      <c r="H757" s="194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spans="1:26" ht="15.75" customHeight="1">
      <c r="A758" s="72"/>
      <c r="B758" s="72"/>
      <c r="C758" s="72"/>
      <c r="D758" s="72"/>
      <c r="E758" s="72"/>
      <c r="F758" s="72"/>
      <c r="G758" s="72"/>
      <c r="H758" s="194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spans="1:26" ht="15.75" customHeight="1">
      <c r="A759" s="72"/>
      <c r="B759" s="72"/>
      <c r="C759" s="72"/>
      <c r="D759" s="72"/>
      <c r="E759" s="72"/>
      <c r="F759" s="72"/>
      <c r="G759" s="72"/>
      <c r="H759" s="194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spans="1:26" ht="15.75" customHeight="1">
      <c r="A760" s="72"/>
      <c r="B760" s="72"/>
      <c r="C760" s="72"/>
      <c r="D760" s="72"/>
      <c r="E760" s="72"/>
      <c r="F760" s="72"/>
      <c r="G760" s="72"/>
      <c r="H760" s="194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spans="1:26" ht="15.75" customHeight="1">
      <c r="A761" s="72"/>
      <c r="B761" s="72"/>
      <c r="C761" s="72"/>
      <c r="D761" s="72"/>
      <c r="E761" s="72"/>
      <c r="F761" s="72"/>
      <c r="G761" s="72"/>
      <c r="H761" s="194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spans="1:26" ht="15.75" customHeight="1">
      <c r="A762" s="72"/>
      <c r="B762" s="72"/>
      <c r="C762" s="72"/>
      <c r="D762" s="72"/>
      <c r="E762" s="72"/>
      <c r="F762" s="72"/>
      <c r="G762" s="72"/>
      <c r="H762" s="194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spans="1:26" ht="15.75" customHeight="1">
      <c r="A763" s="72"/>
      <c r="B763" s="72"/>
      <c r="C763" s="72"/>
      <c r="D763" s="72"/>
      <c r="E763" s="72"/>
      <c r="F763" s="72"/>
      <c r="G763" s="72"/>
      <c r="H763" s="194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spans="1:26" ht="15.75" customHeight="1">
      <c r="A764" s="72"/>
      <c r="B764" s="72"/>
      <c r="C764" s="72"/>
      <c r="D764" s="72"/>
      <c r="E764" s="72"/>
      <c r="F764" s="72"/>
      <c r="G764" s="72"/>
      <c r="H764" s="194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spans="1:26" ht="15.75" customHeight="1">
      <c r="A765" s="72"/>
      <c r="B765" s="72"/>
      <c r="C765" s="72"/>
      <c r="D765" s="72"/>
      <c r="E765" s="72"/>
      <c r="F765" s="72"/>
      <c r="G765" s="72"/>
      <c r="H765" s="194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spans="1:26" ht="15.75" customHeight="1">
      <c r="A766" s="72"/>
      <c r="B766" s="72"/>
      <c r="C766" s="72"/>
      <c r="D766" s="72"/>
      <c r="E766" s="72"/>
      <c r="F766" s="72"/>
      <c r="G766" s="72"/>
      <c r="H766" s="194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spans="1:26" ht="15.75" customHeight="1">
      <c r="A767" s="72"/>
      <c r="B767" s="72"/>
      <c r="C767" s="72"/>
      <c r="D767" s="72"/>
      <c r="E767" s="72"/>
      <c r="F767" s="72"/>
      <c r="G767" s="72"/>
      <c r="H767" s="194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spans="1:26" ht="15.75" customHeight="1">
      <c r="A768" s="72"/>
      <c r="B768" s="72"/>
      <c r="C768" s="72"/>
      <c r="D768" s="72"/>
      <c r="E768" s="72"/>
      <c r="F768" s="72"/>
      <c r="G768" s="72"/>
      <c r="H768" s="194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spans="1:26" ht="15.75" customHeight="1">
      <c r="A769" s="72"/>
      <c r="B769" s="72"/>
      <c r="C769" s="72"/>
      <c r="D769" s="72"/>
      <c r="E769" s="72"/>
      <c r="F769" s="72"/>
      <c r="G769" s="72"/>
      <c r="H769" s="194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spans="1:26" ht="15.75" customHeight="1">
      <c r="A770" s="72"/>
      <c r="B770" s="72"/>
      <c r="C770" s="72"/>
      <c r="D770" s="72"/>
      <c r="E770" s="72"/>
      <c r="F770" s="72"/>
      <c r="G770" s="72"/>
      <c r="H770" s="194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spans="1:26" ht="15.75" customHeight="1">
      <c r="A771" s="72"/>
      <c r="B771" s="72"/>
      <c r="C771" s="72"/>
      <c r="D771" s="72"/>
      <c r="E771" s="72"/>
      <c r="F771" s="72"/>
      <c r="G771" s="72"/>
      <c r="H771" s="194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spans="1:26" ht="15.75" customHeight="1">
      <c r="A772" s="72"/>
      <c r="B772" s="72"/>
      <c r="C772" s="72"/>
      <c r="D772" s="72"/>
      <c r="E772" s="72"/>
      <c r="F772" s="72"/>
      <c r="G772" s="72"/>
      <c r="H772" s="194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spans="1:26" ht="15.75" customHeight="1">
      <c r="A773" s="72"/>
      <c r="B773" s="72"/>
      <c r="C773" s="72"/>
      <c r="D773" s="72"/>
      <c r="E773" s="72"/>
      <c r="F773" s="72"/>
      <c r="G773" s="72"/>
      <c r="H773" s="194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spans="1:26" ht="15.75" customHeight="1">
      <c r="A774" s="72"/>
      <c r="B774" s="72"/>
      <c r="C774" s="72"/>
      <c r="D774" s="72"/>
      <c r="E774" s="72"/>
      <c r="F774" s="72"/>
      <c r="G774" s="72"/>
      <c r="H774" s="194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spans="1:26" ht="15.75" customHeight="1">
      <c r="A775" s="72"/>
      <c r="B775" s="72"/>
      <c r="C775" s="72"/>
      <c r="D775" s="72"/>
      <c r="E775" s="72"/>
      <c r="F775" s="72"/>
      <c r="G775" s="72"/>
      <c r="H775" s="194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spans="1:26" ht="15.75" customHeight="1">
      <c r="A776" s="72"/>
      <c r="B776" s="72"/>
      <c r="C776" s="72"/>
      <c r="D776" s="72"/>
      <c r="E776" s="72"/>
      <c r="F776" s="72"/>
      <c r="G776" s="72"/>
      <c r="H776" s="194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spans="1:26" ht="15.75" customHeight="1">
      <c r="A777" s="72"/>
      <c r="B777" s="72"/>
      <c r="C777" s="72"/>
      <c r="D777" s="72"/>
      <c r="E777" s="72"/>
      <c r="F777" s="72"/>
      <c r="G777" s="72"/>
      <c r="H777" s="194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spans="1:26" ht="15.75" customHeight="1">
      <c r="A778" s="72"/>
      <c r="B778" s="72"/>
      <c r="C778" s="72"/>
      <c r="D778" s="72"/>
      <c r="E778" s="72"/>
      <c r="F778" s="72"/>
      <c r="G778" s="72"/>
      <c r="H778" s="194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spans="1:26" ht="15.75" customHeight="1">
      <c r="A779" s="72"/>
      <c r="B779" s="72"/>
      <c r="C779" s="72"/>
      <c r="D779" s="72"/>
      <c r="E779" s="72"/>
      <c r="F779" s="72"/>
      <c r="G779" s="72"/>
      <c r="H779" s="194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spans="1:26" ht="15.75" customHeight="1">
      <c r="A780" s="72"/>
      <c r="B780" s="72"/>
      <c r="C780" s="72"/>
      <c r="D780" s="72"/>
      <c r="E780" s="72"/>
      <c r="F780" s="72"/>
      <c r="G780" s="72"/>
      <c r="H780" s="194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spans="1:26" ht="15.75" customHeight="1">
      <c r="A781" s="72"/>
      <c r="B781" s="72"/>
      <c r="C781" s="72"/>
      <c r="D781" s="72"/>
      <c r="E781" s="72"/>
      <c r="F781" s="72"/>
      <c r="G781" s="72"/>
      <c r="H781" s="194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spans="1:26" ht="15.75" customHeight="1">
      <c r="A782" s="72"/>
      <c r="B782" s="72"/>
      <c r="C782" s="72"/>
      <c r="D782" s="72"/>
      <c r="E782" s="72"/>
      <c r="F782" s="72"/>
      <c r="G782" s="72"/>
      <c r="H782" s="194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spans="1:26" ht="15.75" customHeight="1">
      <c r="A783" s="72"/>
      <c r="B783" s="72"/>
      <c r="C783" s="72"/>
      <c r="D783" s="72"/>
      <c r="E783" s="72"/>
      <c r="F783" s="72"/>
      <c r="G783" s="72"/>
      <c r="H783" s="194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spans="1:26" ht="15.75" customHeight="1">
      <c r="A784" s="72"/>
      <c r="B784" s="72"/>
      <c r="C784" s="72"/>
      <c r="D784" s="72"/>
      <c r="E784" s="72"/>
      <c r="F784" s="72"/>
      <c r="G784" s="72"/>
      <c r="H784" s="194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spans="1:26" ht="15.75" customHeight="1">
      <c r="A785" s="72"/>
      <c r="B785" s="72"/>
      <c r="C785" s="72"/>
      <c r="D785" s="72"/>
      <c r="E785" s="72"/>
      <c r="F785" s="72"/>
      <c r="G785" s="72"/>
      <c r="H785" s="194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spans="1:26" ht="15.75" customHeight="1">
      <c r="A786" s="72"/>
      <c r="B786" s="72"/>
      <c r="C786" s="72"/>
      <c r="D786" s="72"/>
      <c r="E786" s="72"/>
      <c r="F786" s="72"/>
      <c r="G786" s="72"/>
      <c r="H786" s="194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spans="1:26" ht="15.75" customHeight="1">
      <c r="A787" s="72"/>
      <c r="B787" s="72"/>
      <c r="C787" s="72"/>
      <c r="D787" s="72"/>
      <c r="E787" s="72"/>
      <c r="F787" s="72"/>
      <c r="G787" s="72"/>
      <c r="H787" s="194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spans="1:26" ht="15.75" customHeight="1">
      <c r="A788" s="72"/>
      <c r="B788" s="72"/>
      <c r="C788" s="72"/>
      <c r="D788" s="72"/>
      <c r="E788" s="72"/>
      <c r="F788" s="72"/>
      <c r="G788" s="72"/>
      <c r="H788" s="194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spans="1:26" ht="15.75" customHeight="1">
      <c r="A789" s="72"/>
      <c r="B789" s="72"/>
      <c r="C789" s="72"/>
      <c r="D789" s="72"/>
      <c r="E789" s="72"/>
      <c r="F789" s="72"/>
      <c r="G789" s="72"/>
      <c r="H789" s="194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spans="1:26" ht="15.75" customHeight="1">
      <c r="A790" s="72"/>
      <c r="B790" s="72"/>
      <c r="C790" s="72"/>
      <c r="D790" s="72"/>
      <c r="E790" s="72"/>
      <c r="F790" s="72"/>
      <c r="G790" s="72"/>
      <c r="H790" s="194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spans="1:26" ht="15.75" customHeight="1">
      <c r="A791" s="72"/>
      <c r="B791" s="72"/>
      <c r="C791" s="72"/>
      <c r="D791" s="72"/>
      <c r="E791" s="72"/>
      <c r="F791" s="72"/>
      <c r="G791" s="72"/>
      <c r="H791" s="194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spans="1:26" ht="15.75" customHeight="1">
      <c r="A792" s="72"/>
      <c r="B792" s="72"/>
      <c r="C792" s="72"/>
      <c r="D792" s="72"/>
      <c r="E792" s="72"/>
      <c r="F792" s="72"/>
      <c r="G792" s="72"/>
      <c r="H792" s="194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spans="1:26" ht="15.75" customHeight="1">
      <c r="A793" s="72"/>
      <c r="B793" s="72"/>
      <c r="C793" s="72"/>
      <c r="D793" s="72"/>
      <c r="E793" s="72"/>
      <c r="F793" s="72"/>
      <c r="G793" s="72"/>
      <c r="H793" s="194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spans="1:26" ht="15.75" customHeight="1">
      <c r="A794" s="72"/>
      <c r="B794" s="72"/>
      <c r="C794" s="72"/>
      <c r="D794" s="72"/>
      <c r="E794" s="72"/>
      <c r="F794" s="72"/>
      <c r="G794" s="72"/>
      <c r="H794" s="194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spans="1:26" ht="15.75" customHeight="1">
      <c r="A795" s="72"/>
      <c r="B795" s="72"/>
      <c r="C795" s="72"/>
      <c r="D795" s="72"/>
      <c r="E795" s="72"/>
      <c r="F795" s="72"/>
      <c r="G795" s="72"/>
      <c r="H795" s="194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spans="1:26" ht="15.75" customHeight="1">
      <c r="A796" s="72"/>
      <c r="B796" s="72"/>
      <c r="C796" s="72"/>
      <c r="D796" s="72"/>
      <c r="E796" s="72"/>
      <c r="F796" s="72"/>
      <c r="G796" s="72"/>
      <c r="H796" s="194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spans="1:26" ht="15.75" customHeight="1">
      <c r="A797" s="72"/>
      <c r="B797" s="72"/>
      <c r="C797" s="72"/>
      <c r="D797" s="72"/>
      <c r="E797" s="72"/>
      <c r="F797" s="72"/>
      <c r="G797" s="72"/>
      <c r="H797" s="194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spans="1:26" ht="15.75" customHeight="1">
      <c r="A798" s="72"/>
      <c r="B798" s="72"/>
      <c r="C798" s="72"/>
      <c r="D798" s="72"/>
      <c r="E798" s="72"/>
      <c r="F798" s="72"/>
      <c r="G798" s="72"/>
      <c r="H798" s="194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spans="1:26" ht="15.75" customHeight="1">
      <c r="A799" s="72"/>
      <c r="B799" s="72"/>
      <c r="C799" s="72"/>
      <c r="D799" s="72"/>
      <c r="E799" s="72"/>
      <c r="F799" s="72"/>
      <c r="G799" s="72"/>
      <c r="H799" s="194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spans="1:26" ht="15.75" customHeight="1">
      <c r="A800" s="72"/>
      <c r="B800" s="72"/>
      <c r="C800" s="72"/>
      <c r="D800" s="72"/>
      <c r="E800" s="72"/>
      <c r="F800" s="72"/>
      <c r="G800" s="72"/>
      <c r="H800" s="194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spans="1:26" ht="15.75" customHeight="1">
      <c r="A801" s="72"/>
      <c r="B801" s="72"/>
      <c r="C801" s="72"/>
      <c r="D801" s="72"/>
      <c r="E801" s="72"/>
      <c r="F801" s="72"/>
      <c r="G801" s="72"/>
      <c r="H801" s="194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spans="1:26" ht="15.75" customHeight="1">
      <c r="A802" s="72"/>
      <c r="B802" s="72"/>
      <c r="C802" s="72"/>
      <c r="D802" s="72"/>
      <c r="E802" s="72"/>
      <c r="F802" s="72"/>
      <c r="G802" s="72"/>
      <c r="H802" s="194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spans="1:26" ht="15.75" customHeight="1">
      <c r="A803" s="72"/>
      <c r="B803" s="72"/>
      <c r="C803" s="72"/>
      <c r="D803" s="72"/>
      <c r="E803" s="72"/>
      <c r="F803" s="72"/>
      <c r="G803" s="72"/>
      <c r="H803" s="194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spans="1:26" ht="15.75" customHeight="1">
      <c r="A804" s="72"/>
      <c r="B804" s="72"/>
      <c r="C804" s="72"/>
      <c r="D804" s="72"/>
      <c r="E804" s="72"/>
      <c r="F804" s="72"/>
      <c r="G804" s="72"/>
      <c r="H804" s="194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spans="1:26" ht="15.75" customHeight="1">
      <c r="A805" s="72"/>
      <c r="B805" s="72"/>
      <c r="C805" s="72"/>
      <c r="D805" s="72"/>
      <c r="E805" s="72"/>
      <c r="F805" s="72"/>
      <c r="G805" s="72"/>
      <c r="H805" s="194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spans="1:26" ht="15.75" customHeight="1">
      <c r="A806" s="72"/>
      <c r="B806" s="72"/>
      <c r="C806" s="72"/>
      <c r="D806" s="72"/>
      <c r="E806" s="72"/>
      <c r="F806" s="72"/>
      <c r="G806" s="72"/>
      <c r="H806" s="194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spans="1:26" ht="15.75" customHeight="1">
      <c r="A807" s="72"/>
      <c r="B807" s="72"/>
      <c r="C807" s="72"/>
      <c r="D807" s="72"/>
      <c r="E807" s="72"/>
      <c r="F807" s="72"/>
      <c r="G807" s="72"/>
      <c r="H807" s="194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spans="1:26" ht="15.75" customHeight="1">
      <c r="A808" s="72"/>
      <c r="B808" s="72"/>
      <c r="C808" s="72"/>
      <c r="D808" s="72"/>
      <c r="E808" s="72"/>
      <c r="F808" s="72"/>
      <c r="G808" s="72"/>
      <c r="H808" s="194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spans="1:26" ht="15.75" customHeight="1">
      <c r="A809" s="72"/>
      <c r="B809" s="72"/>
      <c r="C809" s="72"/>
      <c r="D809" s="72"/>
      <c r="E809" s="72"/>
      <c r="F809" s="72"/>
      <c r="G809" s="72"/>
      <c r="H809" s="194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spans="1:26" ht="15.75" customHeight="1">
      <c r="A810" s="72"/>
      <c r="B810" s="72"/>
      <c r="C810" s="72"/>
      <c r="D810" s="72"/>
      <c r="E810" s="72"/>
      <c r="F810" s="72"/>
      <c r="G810" s="72"/>
      <c r="H810" s="194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spans="1:26" ht="15.75" customHeight="1">
      <c r="A811" s="72"/>
      <c r="B811" s="72"/>
      <c r="C811" s="72"/>
      <c r="D811" s="72"/>
      <c r="E811" s="72"/>
      <c r="F811" s="72"/>
      <c r="G811" s="72"/>
      <c r="H811" s="194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spans="1:26" ht="15.75" customHeight="1">
      <c r="A812" s="72"/>
      <c r="B812" s="72"/>
      <c r="C812" s="72"/>
      <c r="D812" s="72"/>
      <c r="E812" s="72"/>
      <c r="F812" s="72"/>
      <c r="G812" s="72"/>
      <c r="H812" s="194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spans="1:26" ht="15.75" customHeight="1">
      <c r="A813" s="72"/>
      <c r="B813" s="72"/>
      <c r="C813" s="72"/>
      <c r="D813" s="72"/>
      <c r="E813" s="72"/>
      <c r="F813" s="72"/>
      <c r="G813" s="72"/>
      <c r="H813" s="194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spans="1:26" ht="15.75" customHeight="1">
      <c r="A814" s="72"/>
      <c r="B814" s="72"/>
      <c r="C814" s="72"/>
      <c r="D814" s="72"/>
      <c r="E814" s="72"/>
      <c r="F814" s="72"/>
      <c r="G814" s="72"/>
      <c r="H814" s="194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spans="1:26" ht="15.75" customHeight="1">
      <c r="A815" s="72"/>
      <c r="B815" s="72"/>
      <c r="C815" s="72"/>
      <c r="D815" s="72"/>
      <c r="E815" s="72"/>
      <c r="F815" s="72"/>
      <c r="G815" s="72"/>
      <c r="H815" s="194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spans="1:26" ht="15.75" customHeight="1">
      <c r="A816" s="72"/>
      <c r="B816" s="72"/>
      <c r="C816" s="72"/>
      <c r="D816" s="72"/>
      <c r="E816" s="72"/>
      <c r="F816" s="72"/>
      <c r="G816" s="72"/>
      <c r="H816" s="194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spans="1:26" ht="15.75" customHeight="1">
      <c r="A817" s="72"/>
      <c r="B817" s="72"/>
      <c r="C817" s="72"/>
      <c r="D817" s="72"/>
      <c r="E817" s="72"/>
      <c r="F817" s="72"/>
      <c r="G817" s="72"/>
      <c r="H817" s="194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spans="1:26" ht="15.75" customHeight="1">
      <c r="A818" s="72"/>
      <c r="B818" s="72"/>
      <c r="C818" s="72"/>
      <c r="D818" s="72"/>
      <c r="E818" s="72"/>
      <c r="F818" s="72"/>
      <c r="G818" s="72"/>
      <c r="H818" s="194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spans="1:26" ht="15.75" customHeight="1">
      <c r="A819" s="72"/>
      <c r="B819" s="72"/>
      <c r="C819" s="72"/>
      <c r="D819" s="72"/>
      <c r="E819" s="72"/>
      <c r="F819" s="72"/>
      <c r="G819" s="72"/>
      <c r="H819" s="194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spans="1:26" ht="15.75" customHeight="1">
      <c r="A820" s="72"/>
      <c r="B820" s="72"/>
      <c r="C820" s="72"/>
      <c r="D820" s="72"/>
      <c r="E820" s="72"/>
      <c r="F820" s="72"/>
      <c r="G820" s="72"/>
      <c r="H820" s="194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spans="1:26" ht="15.75" customHeight="1">
      <c r="A821" s="72"/>
      <c r="B821" s="72"/>
      <c r="C821" s="72"/>
      <c r="D821" s="72"/>
      <c r="E821" s="72"/>
      <c r="F821" s="72"/>
      <c r="G821" s="72"/>
      <c r="H821" s="194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spans="1:26" ht="15.75" customHeight="1">
      <c r="A822" s="72"/>
      <c r="B822" s="72"/>
      <c r="C822" s="72"/>
      <c r="D822" s="72"/>
      <c r="E822" s="72"/>
      <c r="F822" s="72"/>
      <c r="G822" s="72"/>
      <c r="H822" s="194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spans="1:26" ht="15.75" customHeight="1">
      <c r="A823" s="72"/>
      <c r="B823" s="72"/>
      <c r="C823" s="72"/>
      <c r="D823" s="72"/>
      <c r="E823" s="72"/>
      <c r="F823" s="72"/>
      <c r="G823" s="72"/>
      <c r="H823" s="194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spans="1:26" ht="15.75" customHeight="1">
      <c r="A824" s="72"/>
      <c r="B824" s="72"/>
      <c r="C824" s="72"/>
      <c r="D824" s="72"/>
      <c r="E824" s="72"/>
      <c r="F824" s="72"/>
      <c r="G824" s="72"/>
      <c r="H824" s="194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spans="1:26" ht="15.75" customHeight="1">
      <c r="A825" s="72"/>
      <c r="B825" s="72"/>
      <c r="C825" s="72"/>
      <c r="D825" s="72"/>
      <c r="E825" s="72"/>
      <c r="F825" s="72"/>
      <c r="G825" s="72"/>
      <c r="H825" s="194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spans="1:26" ht="15.75" customHeight="1">
      <c r="A826" s="72"/>
      <c r="B826" s="72"/>
      <c r="C826" s="72"/>
      <c r="D826" s="72"/>
      <c r="E826" s="72"/>
      <c r="F826" s="72"/>
      <c r="G826" s="72"/>
      <c r="H826" s="194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spans="1:26" ht="15.75" customHeight="1">
      <c r="A827" s="72"/>
      <c r="B827" s="72"/>
      <c r="C827" s="72"/>
      <c r="D827" s="72"/>
      <c r="E827" s="72"/>
      <c r="F827" s="72"/>
      <c r="G827" s="72"/>
      <c r="H827" s="194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spans="1:26" ht="15.75" customHeight="1">
      <c r="A828" s="72"/>
      <c r="B828" s="72"/>
      <c r="C828" s="72"/>
      <c r="D828" s="72"/>
      <c r="E828" s="72"/>
      <c r="F828" s="72"/>
      <c r="G828" s="72"/>
      <c r="H828" s="194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spans="1:26" ht="15.75" customHeight="1">
      <c r="A829" s="72"/>
      <c r="B829" s="72"/>
      <c r="C829" s="72"/>
      <c r="D829" s="72"/>
      <c r="E829" s="72"/>
      <c r="F829" s="72"/>
      <c r="G829" s="72"/>
      <c r="H829" s="194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spans="1:26" ht="15.75" customHeight="1">
      <c r="A830" s="72"/>
      <c r="B830" s="72"/>
      <c r="C830" s="72"/>
      <c r="D830" s="72"/>
      <c r="E830" s="72"/>
      <c r="F830" s="72"/>
      <c r="G830" s="72"/>
      <c r="H830" s="194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spans="1:26" ht="15.75" customHeight="1">
      <c r="A831" s="72"/>
      <c r="B831" s="72"/>
      <c r="C831" s="72"/>
      <c r="D831" s="72"/>
      <c r="E831" s="72"/>
      <c r="F831" s="72"/>
      <c r="G831" s="72"/>
      <c r="H831" s="194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spans="1:26" ht="15.75" customHeight="1">
      <c r="A832" s="72"/>
      <c r="B832" s="72"/>
      <c r="C832" s="72"/>
      <c r="D832" s="72"/>
      <c r="E832" s="72"/>
      <c r="F832" s="72"/>
      <c r="G832" s="72"/>
      <c r="H832" s="194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spans="1:26" ht="15.75" customHeight="1">
      <c r="A833" s="72"/>
      <c r="B833" s="72"/>
      <c r="C833" s="72"/>
      <c r="D833" s="72"/>
      <c r="E833" s="72"/>
      <c r="F833" s="72"/>
      <c r="G833" s="72"/>
      <c r="H833" s="194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spans="1:26" ht="15.75" customHeight="1">
      <c r="A834" s="72"/>
      <c r="B834" s="72"/>
      <c r="C834" s="72"/>
      <c r="D834" s="72"/>
      <c r="E834" s="72"/>
      <c r="F834" s="72"/>
      <c r="G834" s="72"/>
      <c r="H834" s="194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spans="1:26" ht="15.75" customHeight="1">
      <c r="A835" s="72"/>
      <c r="B835" s="72"/>
      <c r="C835" s="72"/>
      <c r="D835" s="72"/>
      <c r="E835" s="72"/>
      <c r="F835" s="72"/>
      <c r="G835" s="72"/>
      <c r="H835" s="194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spans="1:26" ht="15.75" customHeight="1">
      <c r="A836" s="72"/>
      <c r="B836" s="72"/>
      <c r="C836" s="72"/>
      <c r="D836" s="72"/>
      <c r="E836" s="72"/>
      <c r="F836" s="72"/>
      <c r="G836" s="72"/>
      <c r="H836" s="194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spans="1:26" ht="15.75" customHeight="1">
      <c r="A837" s="72"/>
      <c r="B837" s="72"/>
      <c r="C837" s="72"/>
      <c r="D837" s="72"/>
      <c r="E837" s="72"/>
      <c r="F837" s="72"/>
      <c r="G837" s="72"/>
      <c r="H837" s="194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spans="1:26" ht="15.75" customHeight="1">
      <c r="A838" s="72"/>
      <c r="B838" s="72"/>
      <c r="C838" s="72"/>
      <c r="D838" s="72"/>
      <c r="E838" s="72"/>
      <c r="F838" s="72"/>
      <c r="G838" s="72"/>
      <c r="H838" s="194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spans="1:26" ht="15.75" customHeight="1">
      <c r="A839" s="72"/>
      <c r="B839" s="72"/>
      <c r="C839" s="72"/>
      <c r="D839" s="72"/>
      <c r="E839" s="72"/>
      <c r="F839" s="72"/>
      <c r="G839" s="72"/>
      <c r="H839" s="194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spans="1:26" ht="15.75" customHeight="1">
      <c r="A840" s="72"/>
      <c r="B840" s="72"/>
      <c r="C840" s="72"/>
      <c r="D840" s="72"/>
      <c r="E840" s="72"/>
      <c r="F840" s="72"/>
      <c r="G840" s="72"/>
      <c r="H840" s="194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spans="1:26" ht="15.75" customHeight="1">
      <c r="A841" s="72"/>
      <c r="B841" s="72"/>
      <c r="C841" s="72"/>
      <c r="D841" s="72"/>
      <c r="E841" s="72"/>
      <c r="F841" s="72"/>
      <c r="G841" s="72"/>
      <c r="H841" s="194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spans="1:26" ht="15.75" customHeight="1">
      <c r="A842" s="72"/>
      <c r="B842" s="72"/>
      <c r="C842" s="72"/>
      <c r="D842" s="72"/>
      <c r="E842" s="72"/>
      <c r="F842" s="72"/>
      <c r="G842" s="72"/>
      <c r="H842" s="194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spans="1:26" ht="15.75" customHeight="1">
      <c r="A843" s="72"/>
      <c r="B843" s="72"/>
      <c r="C843" s="72"/>
      <c r="D843" s="72"/>
      <c r="E843" s="72"/>
      <c r="F843" s="72"/>
      <c r="G843" s="72"/>
      <c r="H843" s="194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spans="1:26" ht="15.75" customHeight="1">
      <c r="A844" s="72"/>
      <c r="B844" s="72"/>
      <c r="C844" s="72"/>
      <c r="D844" s="72"/>
      <c r="E844" s="72"/>
      <c r="F844" s="72"/>
      <c r="G844" s="72"/>
      <c r="H844" s="194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spans="1:26" ht="15.75" customHeight="1">
      <c r="A845" s="72"/>
      <c r="B845" s="72"/>
      <c r="C845" s="72"/>
      <c r="D845" s="72"/>
      <c r="E845" s="72"/>
      <c r="F845" s="72"/>
      <c r="G845" s="72"/>
      <c r="H845" s="194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spans="1:26" ht="15.75" customHeight="1">
      <c r="A846" s="72"/>
      <c r="B846" s="72"/>
      <c r="C846" s="72"/>
      <c r="D846" s="72"/>
      <c r="E846" s="72"/>
      <c r="F846" s="72"/>
      <c r="G846" s="72"/>
      <c r="H846" s="194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spans="1:26" ht="15.75" customHeight="1">
      <c r="A847" s="72"/>
      <c r="B847" s="72"/>
      <c r="C847" s="72"/>
      <c r="D847" s="72"/>
      <c r="E847" s="72"/>
      <c r="F847" s="72"/>
      <c r="G847" s="72"/>
      <c r="H847" s="194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spans="1:26" ht="15.75" customHeight="1">
      <c r="A848" s="72"/>
      <c r="B848" s="72"/>
      <c r="C848" s="72"/>
      <c r="D848" s="72"/>
      <c r="E848" s="72"/>
      <c r="F848" s="72"/>
      <c r="G848" s="72"/>
      <c r="H848" s="194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spans="1:26" ht="15.75" customHeight="1">
      <c r="A849" s="72"/>
      <c r="B849" s="72"/>
      <c r="C849" s="72"/>
      <c r="D849" s="72"/>
      <c r="E849" s="72"/>
      <c r="F849" s="72"/>
      <c r="G849" s="72"/>
      <c r="H849" s="194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spans="1:26" ht="15.75" customHeight="1">
      <c r="A850" s="72"/>
      <c r="B850" s="72"/>
      <c r="C850" s="72"/>
      <c r="D850" s="72"/>
      <c r="E850" s="72"/>
      <c r="F850" s="72"/>
      <c r="G850" s="72"/>
      <c r="H850" s="194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spans="1:26" ht="15.75" customHeight="1">
      <c r="A851" s="72"/>
      <c r="B851" s="72"/>
      <c r="C851" s="72"/>
      <c r="D851" s="72"/>
      <c r="E851" s="72"/>
      <c r="F851" s="72"/>
      <c r="G851" s="72"/>
      <c r="H851" s="194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spans="1:26" ht="15.75" customHeight="1">
      <c r="A852" s="72"/>
      <c r="B852" s="72"/>
      <c r="C852" s="72"/>
      <c r="D852" s="72"/>
      <c r="E852" s="72"/>
      <c r="F852" s="72"/>
      <c r="G852" s="72"/>
      <c r="H852" s="194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spans="1:26" ht="15.75" customHeight="1">
      <c r="A853" s="72"/>
      <c r="B853" s="72"/>
      <c r="C853" s="72"/>
      <c r="D853" s="72"/>
      <c r="E853" s="72"/>
      <c r="F853" s="72"/>
      <c r="G853" s="72"/>
      <c r="H853" s="194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spans="1:26" ht="15.75" customHeight="1">
      <c r="A854" s="72"/>
      <c r="B854" s="72"/>
      <c r="C854" s="72"/>
      <c r="D854" s="72"/>
      <c r="E854" s="72"/>
      <c r="F854" s="72"/>
      <c r="G854" s="72"/>
      <c r="H854" s="194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spans="1:26" ht="15.75" customHeight="1">
      <c r="A855" s="72"/>
      <c r="B855" s="72"/>
      <c r="C855" s="72"/>
      <c r="D855" s="72"/>
      <c r="E855" s="72"/>
      <c r="F855" s="72"/>
      <c r="G855" s="72"/>
      <c r="H855" s="194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spans="1:26" ht="15.75" customHeight="1">
      <c r="A856" s="72"/>
      <c r="B856" s="72"/>
      <c r="C856" s="72"/>
      <c r="D856" s="72"/>
      <c r="E856" s="72"/>
      <c r="F856" s="72"/>
      <c r="G856" s="72"/>
      <c r="H856" s="194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spans="1:26" ht="15.75" customHeight="1">
      <c r="A857" s="72"/>
      <c r="B857" s="72"/>
      <c r="C857" s="72"/>
      <c r="D857" s="72"/>
      <c r="E857" s="72"/>
      <c r="F857" s="72"/>
      <c r="G857" s="72"/>
      <c r="H857" s="194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spans="1:26" ht="15.75" customHeight="1">
      <c r="A858" s="72"/>
      <c r="B858" s="72"/>
      <c r="C858" s="72"/>
      <c r="D858" s="72"/>
      <c r="E858" s="72"/>
      <c r="F858" s="72"/>
      <c r="G858" s="72"/>
      <c r="H858" s="194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spans="1:26" ht="15.75" customHeight="1">
      <c r="A859" s="72"/>
      <c r="B859" s="72"/>
      <c r="C859" s="72"/>
      <c r="D859" s="72"/>
      <c r="E859" s="72"/>
      <c r="F859" s="72"/>
      <c r="G859" s="72"/>
      <c r="H859" s="194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spans="1:26" ht="15.75" customHeight="1">
      <c r="A860" s="72"/>
      <c r="B860" s="72"/>
      <c r="C860" s="72"/>
      <c r="D860" s="72"/>
      <c r="E860" s="72"/>
      <c r="F860" s="72"/>
      <c r="G860" s="72"/>
      <c r="H860" s="194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spans="1:26" ht="15.75" customHeight="1">
      <c r="A861" s="72"/>
      <c r="B861" s="72"/>
      <c r="C861" s="72"/>
      <c r="D861" s="72"/>
      <c r="E861" s="72"/>
      <c r="F861" s="72"/>
      <c r="G861" s="72"/>
      <c r="H861" s="194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spans="1:26" ht="15.75" customHeight="1">
      <c r="A862" s="72"/>
      <c r="B862" s="72"/>
      <c r="C862" s="72"/>
      <c r="D862" s="72"/>
      <c r="E862" s="72"/>
      <c r="F862" s="72"/>
      <c r="G862" s="72"/>
      <c r="H862" s="194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spans="1:26" ht="15.75" customHeight="1">
      <c r="A863" s="72"/>
      <c r="B863" s="72"/>
      <c r="C863" s="72"/>
      <c r="D863" s="72"/>
      <c r="E863" s="72"/>
      <c r="F863" s="72"/>
      <c r="G863" s="72"/>
      <c r="H863" s="194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spans="1:26" ht="15.75" customHeight="1">
      <c r="A864" s="72"/>
      <c r="B864" s="72"/>
      <c r="C864" s="72"/>
      <c r="D864" s="72"/>
      <c r="E864" s="72"/>
      <c r="F864" s="72"/>
      <c r="G864" s="72"/>
      <c r="H864" s="194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spans="1:26" ht="15.75" customHeight="1">
      <c r="A865" s="72"/>
      <c r="B865" s="72"/>
      <c r="C865" s="72"/>
      <c r="D865" s="72"/>
      <c r="E865" s="72"/>
      <c r="F865" s="72"/>
      <c r="G865" s="72"/>
      <c r="H865" s="194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spans="1:26" ht="15.75" customHeight="1">
      <c r="A866" s="72"/>
      <c r="B866" s="72"/>
      <c r="C866" s="72"/>
      <c r="D866" s="72"/>
      <c r="E866" s="72"/>
      <c r="F866" s="72"/>
      <c r="G866" s="72"/>
      <c r="H866" s="194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spans="1:26" ht="15.75" customHeight="1">
      <c r="A867" s="72"/>
      <c r="B867" s="72"/>
      <c r="C867" s="72"/>
      <c r="D867" s="72"/>
      <c r="E867" s="72"/>
      <c r="F867" s="72"/>
      <c r="G867" s="72"/>
      <c r="H867" s="194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spans="1:26" ht="15.75" customHeight="1">
      <c r="A868" s="72"/>
      <c r="B868" s="72"/>
      <c r="C868" s="72"/>
      <c r="D868" s="72"/>
      <c r="E868" s="72"/>
      <c r="F868" s="72"/>
      <c r="G868" s="72"/>
      <c r="H868" s="194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spans="1:26" ht="15.75" customHeight="1">
      <c r="A869" s="72"/>
      <c r="B869" s="72"/>
      <c r="C869" s="72"/>
      <c r="D869" s="72"/>
      <c r="E869" s="72"/>
      <c r="F869" s="72"/>
      <c r="G869" s="72"/>
      <c r="H869" s="194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spans="1:26" ht="15.75" customHeight="1">
      <c r="A870" s="72"/>
      <c r="B870" s="72"/>
      <c r="C870" s="72"/>
      <c r="D870" s="72"/>
      <c r="E870" s="72"/>
      <c r="F870" s="72"/>
      <c r="G870" s="72"/>
      <c r="H870" s="194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spans="1:26" ht="15.75" customHeight="1">
      <c r="A871" s="72"/>
      <c r="B871" s="72"/>
      <c r="C871" s="72"/>
      <c r="D871" s="72"/>
      <c r="E871" s="72"/>
      <c r="F871" s="72"/>
      <c r="G871" s="72"/>
      <c r="H871" s="194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spans="1:26" ht="15.75" customHeight="1">
      <c r="A872" s="72"/>
      <c r="B872" s="72"/>
      <c r="C872" s="72"/>
      <c r="D872" s="72"/>
      <c r="E872" s="72"/>
      <c r="F872" s="72"/>
      <c r="G872" s="72"/>
      <c r="H872" s="194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spans="1:26" ht="15.75" customHeight="1">
      <c r="A873" s="72"/>
      <c r="B873" s="72"/>
      <c r="C873" s="72"/>
      <c r="D873" s="72"/>
      <c r="E873" s="72"/>
      <c r="F873" s="72"/>
      <c r="G873" s="72"/>
      <c r="H873" s="194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spans="1:26" ht="15.75" customHeight="1">
      <c r="A874" s="72"/>
      <c r="B874" s="72"/>
      <c r="C874" s="72"/>
      <c r="D874" s="72"/>
      <c r="E874" s="72"/>
      <c r="F874" s="72"/>
      <c r="G874" s="72"/>
      <c r="H874" s="194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spans="1:26" ht="15.75" customHeight="1">
      <c r="A875" s="72"/>
      <c r="B875" s="72"/>
      <c r="C875" s="72"/>
      <c r="D875" s="72"/>
      <c r="E875" s="72"/>
      <c r="F875" s="72"/>
      <c r="G875" s="72"/>
      <c r="H875" s="194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spans="1:26" ht="15.75" customHeight="1">
      <c r="A876" s="72"/>
      <c r="B876" s="72"/>
      <c r="C876" s="72"/>
      <c r="D876" s="72"/>
      <c r="E876" s="72"/>
      <c r="F876" s="72"/>
      <c r="G876" s="72"/>
      <c r="H876" s="194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spans="1:26" ht="15.75" customHeight="1">
      <c r="A877" s="72"/>
      <c r="B877" s="72"/>
      <c r="C877" s="72"/>
      <c r="D877" s="72"/>
      <c r="E877" s="72"/>
      <c r="F877" s="72"/>
      <c r="G877" s="72"/>
      <c r="H877" s="194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spans="1:26" ht="15.75" customHeight="1">
      <c r="A878" s="72"/>
      <c r="B878" s="72"/>
      <c r="C878" s="72"/>
      <c r="D878" s="72"/>
      <c r="E878" s="72"/>
      <c r="F878" s="72"/>
      <c r="G878" s="72"/>
      <c r="H878" s="194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spans="1:26" ht="15.75" customHeight="1">
      <c r="A879" s="72"/>
      <c r="B879" s="72"/>
      <c r="C879" s="72"/>
      <c r="D879" s="72"/>
      <c r="E879" s="72"/>
      <c r="F879" s="72"/>
      <c r="G879" s="72"/>
      <c r="H879" s="194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spans="1:26" ht="15.75" customHeight="1">
      <c r="A880" s="72"/>
      <c r="B880" s="72"/>
      <c r="C880" s="72"/>
      <c r="D880" s="72"/>
      <c r="E880" s="72"/>
      <c r="F880" s="72"/>
      <c r="G880" s="72"/>
      <c r="H880" s="194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spans="1:26" ht="15.75" customHeight="1">
      <c r="A881" s="72"/>
      <c r="B881" s="72"/>
      <c r="C881" s="72"/>
      <c r="D881" s="72"/>
      <c r="E881" s="72"/>
      <c r="F881" s="72"/>
      <c r="G881" s="72"/>
      <c r="H881" s="194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spans="1:26" ht="15.75" customHeight="1">
      <c r="A882" s="72"/>
      <c r="B882" s="72"/>
      <c r="C882" s="72"/>
      <c r="D882" s="72"/>
      <c r="E882" s="72"/>
      <c r="F882" s="72"/>
      <c r="G882" s="72"/>
      <c r="H882" s="194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spans="1:26" ht="15.75" customHeight="1">
      <c r="A883" s="72"/>
      <c r="B883" s="72"/>
      <c r="C883" s="72"/>
      <c r="D883" s="72"/>
      <c r="E883" s="72"/>
      <c r="F883" s="72"/>
      <c r="G883" s="72"/>
      <c r="H883" s="194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spans="1:26" ht="15.75" customHeight="1">
      <c r="A884" s="72"/>
      <c r="B884" s="72"/>
      <c r="C884" s="72"/>
      <c r="D884" s="72"/>
      <c r="E884" s="72"/>
      <c r="F884" s="72"/>
      <c r="G884" s="72"/>
      <c r="H884" s="194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spans="1:26" ht="15.75" customHeight="1">
      <c r="A885" s="72"/>
      <c r="B885" s="72"/>
      <c r="C885" s="72"/>
      <c r="D885" s="72"/>
      <c r="E885" s="72"/>
      <c r="F885" s="72"/>
      <c r="G885" s="72"/>
      <c r="H885" s="194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spans="1:26" ht="15.75" customHeight="1">
      <c r="A886" s="72"/>
      <c r="B886" s="72"/>
      <c r="C886" s="72"/>
      <c r="D886" s="72"/>
      <c r="E886" s="72"/>
      <c r="F886" s="72"/>
      <c r="G886" s="72"/>
      <c r="H886" s="194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spans="1:26" ht="15.75" customHeight="1">
      <c r="A887" s="72"/>
      <c r="B887" s="72"/>
      <c r="C887" s="72"/>
      <c r="D887" s="72"/>
      <c r="E887" s="72"/>
      <c r="F887" s="72"/>
      <c r="G887" s="72"/>
      <c r="H887" s="194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spans="1:26" ht="15.75" customHeight="1">
      <c r="A888" s="72"/>
      <c r="B888" s="72"/>
      <c r="C888" s="72"/>
      <c r="D888" s="72"/>
      <c r="E888" s="72"/>
      <c r="F888" s="72"/>
      <c r="G888" s="72"/>
      <c r="H888" s="194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spans="1:26" ht="15.75" customHeight="1">
      <c r="A889" s="72"/>
      <c r="B889" s="72"/>
      <c r="C889" s="72"/>
      <c r="D889" s="72"/>
      <c r="E889" s="72"/>
      <c r="F889" s="72"/>
      <c r="G889" s="72"/>
      <c r="H889" s="194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spans="1:26" ht="15.75" customHeight="1">
      <c r="A890" s="72"/>
      <c r="B890" s="72"/>
      <c r="C890" s="72"/>
      <c r="D890" s="72"/>
      <c r="E890" s="72"/>
      <c r="F890" s="72"/>
      <c r="G890" s="72"/>
      <c r="H890" s="194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spans="1:26" ht="15.75" customHeight="1">
      <c r="A891" s="72"/>
      <c r="B891" s="72"/>
      <c r="C891" s="72"/>
      <c r="D891" s="72"/>
      <c r="E891" s="72"/>
      <c r="F891" s="72"/>
      <c r="G891" s="72"/>
      <c r="H891" s="194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spans="1:26" ht="15.75" customHeight="1">
      <c r="A892" s="72"/>
      <c r="B892" s="72"/>
      <c r="C892" s="72"/>
      <c r="D892" s="72"/>
      <c r="E892" s="72"/>
      <c r="F892" s="72"/>
      <c r="G892" s="72"/>
      <c r="H892" s="194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spans="1:26" ht="15.75" customHeight="1">
      <c r="A893" s="72"/>
      <c r="B893" s="72"/>
      <c r="C893" s="72"/>
      <c r="D893" s="72"/>
      <c r="E893" s="72"/>
      <c r="F893" s="72"/>
      <c r="G893" s="72"/>
      <c r="H893" s="194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spans="1:26" ht="15.75" customHeight="1">
      <c r="A894" s="72"/>
      <c r="B894" s="72"/>
      <c r="C894" s="72"/>
      <c r="D894" s="72"/>
      <c r="E894" s="72"/>
      <c r="F894" s="72"/>
      <c r="G894" s="72"/>
      <c r="H894" s="194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spans="1:26" ht="15.75" customHeight="1">
      <c r="A895" s="72"/>
      <c r="B895" s="72"/>
      <c r="C895" s="72"/>
      <c r="D895" s="72"/>
      <c r="E895" s="72"/>
      <c r="F895" s="72"/>
      <c r="G895" s="72"/>
      <c r="H895" s="194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spans="1:26" ht="15.75" customHeight="1">
      <c r="A896" s="72"/>
      <c r="B896" s="72"/>
      <c r="C896" s="72"/>
      <c r="D896" s="72"/>
      <c r="E896" s="72"/>
      <c r="F896" s="72"/>
      <c r="G896" s="72"/>
      <c r="H896" s="194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spans="1:26" ht="15.75" customHeight="1">
      <c r="A897" s="72"/>
      <c r="B897" s="72"/>
      <c r="C897" s="72"/>
      <c r="D897" s="72"/>
      <c r="E897" s="72"/>
      <c r="F897" s="72"/>
      <c r="G897" s="72"/>
      <c r="H897" s="194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spans="1:26" ht="15.75" customHeight="1">
      <c r="A898" s="72"/>
      <c r="B898" s="72"/>
      <c r="C898" s="72"/>
      <c r="D898" s="72"/>
      <c r="E898" s="72"/>
      <c r="F898" s="72"/>
      <c r="G898" s="72"/>
      <c r="H898" s="194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spans="1:26" ht="15.75" customHeight="1">
      <c r="A899" s="72"/>
      <c r="B899" s="72"/>
      <c r="C899" s="72"/>
      <c r="D899" s="72"/>
      <c r="E899" s="72"/>
      <c r="F899" s="72"/>
      <c r="G899" s="72"/>
      <c r="H899" s="194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spans="1:26" ht="15.75" customHeight="1">
      <c r="A900" s="72"/>
      <c r="B900" s="72"/>
      <c r="C900" s="72"/>
      <c r="D900" s="72"/>
      <c r="E900" s="72"/>
      <c r="F900" s="72"/>
      <c r="G900" s="72"/>
      <c r="H900" s="194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spans="1:26" ht="15.75" customHeight="1">
      <c r="A901" s="72"/>
      <c r="B901" s="72"/>
      <c r="C901" s="72"/>
      <c r="D901" s="72"/>
      <c r="E901" s="72"/>
      <c r="F901" s="72"/>
      <c r="G901" s="72"/>
      <c r="H901" s="194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spans="1:26" ht="15.75" customHeight="1">
      <c r="A902" s="72"/>
      <c r="B902" s="72"/>
      <c r="C902" s="72"/>
      <c r="D902" s="72"/>
      <c r="E902" s="72"/>
      <c r="F902" s="72"/>
      <c r="G902" s="72"/>
      <c r="H902" s="194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spans="1:26" ht="15.75" customHeight="1">
      <c r="A903" s="72"/>
      <c r="B903" s="72"/>
      <c r="C903" s="72"/>
      <c r="D903" s="72"/>
      <c r="E903" s="72"/>
      <c r="F903" s="72"/>
      <c r="G903" s="72"/>
      <c r="H903" s="194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spans="1:26" ht="15.75" customHeight="1">
      <c r="A904" s="72"/>
      <c r="B904" s="72"/>
      <c r="C904" s="72"/>
      <c r="D904" s="72"/>
      <c r="E904" s="72"/>
      <c r="F904" s="72"/>
      <c r="G904" s="72"/>
      <c r="H904" s="194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spans="1:26" ht="15.75" customHeight="1">
      <c r="A905" s="72"/>
      <c r="B905" s="72"/>
      <c r="C905" s="72"/>
      <c r="D905" s="72"/>
      <c r="E905" s="72"/>
      <c r="F905" s="72"/>
      <c r="G905" s="72"/>
      <c r="H905" s="194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spans="1:26" ht="15.75" customHeight="1">
      <c r="A906" s="72"/>
      <c r="B906" s="72"/>
      <c r="C906" s="72"/>
      <c r="D906" s="72"/>
      <c r="E906" s="72"/>
      <c r="F906" s="72"/>
      <c r="G906" s="72"/>
      <c r="H906" s="194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spans="1:26" ht="15.75" customHeight="1">
      <c r="A907" s="72"/>
      <c r="B907" s="72"/>
      <c r="C907" s="72"/>
      <c r="D907" s="72"/>
      <c r="E907" s="72"/>
      <c r="F907" s="72"/>
      <c r="G907" s="72"/>
      <c r="H907" s="194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spans="1:26" ht="15.75" customHeight="1">
      <c r="A908" s="72"/>
      <c r="B908" s="72"/>
      <c r="C908" s="72"/>
      <c r="D908" s="72"/>
      <c r="E908" s="72"/>
      <c r="F908" s="72"/>
      <c r="G908" s="72"/>
      <c r="H908" s="194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spans="1:26" ht="15.75" customHeight="1">
      <c r="A909" s="72"/>
      <c r="B909" s="72"/>
      <c r="C909" s="72"/>
      <c r="D909" s="72"/>
      <c r="E909" s="72"/>
      <c r="F909" s="72"/>
      <c r="G909" s="72"/>
      <c r="H909" s="194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spans="1:26" ht="15.75" customHeight="1">
      <c r="A910" s="72"/>
      <c r="B910" s="72"/>
      <c r="C910" s="72"/>
      <c r="D910" s="72"/>
      <c r="E910" s="72"/>
      <c r="F910" s="72"/>
      <c r="G910" s="72"/>
      <c r="H910" s="194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spans="1:26" ht="15.75" customHeight="1">
      <c r="A911" s="72"/>
      <c r="B911" s="72"/>
      <c r="C911" s="72"/>
      <c r="D911" s="72"/>
      <c r="E911" s="72"/>
      <c r="F911" s="72"/>
      <c r="G911" s="72"/>
      <c r="H911" s="194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spans="1:26" ht="15.75" customHeight="1">
      <c r="A912" s="72"/>
      <c r="B912" s="72"/>
      <c r="C912" s="72"/>
      <c r="D912" s="72"/>
      <c r="E912" s="72"/>
      <c r="F912" s="72"/>
      <c r="G912" s="72"/>
      <c r="H912" s="194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spans="1:26" ht="15.75" customHeight="1">
      <c r="A913" s="72"/>
      <c r="B913" s="72"/>
      <c r="C913" s="72"/>
      <c r="D913" s="72"/>
      <c r="E913" s="72"/>
      <c r="F913" s="72"/>
      <c r="G913" s="72"/>
      <c r="H913" s="194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spans="1:26" ht="15.75" customHeight="1">
      <c r="A914" s="72"/>
      <c r="B914" s="72"/>
      <c r="C914" s="72"/>
      <c r="D914" s="72"/>
      <c r="E914" s="72"/>
      <c r="F914" s="72"/>
      <c r="G914" s="72"/>
      <c r="H914" s="194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spans="1:26" ht="15.75" customHeight="1">
      <c r="A915" s="72"/>
      <c r="B915" s="72"/>
      <c r="C915" s="72"/>
      <c r="D915" s="72"/>
      <c r="E915" s="72"/>
      <c r="F915" s="72"/>
      <c r="G915" s="72"/>
      <c r="H915" s="194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spans="1:26" ht="15.75" customHeight="1">
      <c r="A916" s="72"/>
      <c r="B916" s="72"/>
      <c r="C916" s="72"/>
      <c r="D916" s="72"/>
      <c r="E916" s="72"/>
      <c r="F916" s="72"/>
      <c r="G916" s="72"/>
      <c r="H916" s="194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spans="1:26" ht="15.75" customHeight="1">
      <c r="A917" s="72"/>
      <c r="B917" s="72"/>
      <c r="C917" s="72"/>
      <c r="D917" s="72"/>
      <c r="E917" s="72"/>
      <c r="F917" s="72"/>
      <c r="G917" s="72"/>
      <c r="H917" s="194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spans="1:26" ht="15.75" customHeight="1">
      <c r="A918" s="72"/>
      <c r="B918" s="72"/>
      <c r="C918" s="72"/>
      <c r="D918" s="72"/>
      <c r="E918" s="72"/>
      <c r="F918" s="72"/>
      <c r="G918" s="72"/>
      <c r="H918" s="194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spans="1:26" ht="15.75" customHeight="1">
      <c r="A919" s="72"/>
      <c r="B919" s="72"/>
      <c r="C919" s="72"/>
      <c r="D919" s="72"/>
      <c r="E919" s="72"/>
      <c r="F919" s="72"/>
      <c r="G919" s="72"/>
      <c r="H919" s="194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spans="1:26" ht="15.75" customHeight="1">
      <c r="A920" s="72"/>
      <c r="B920" s="72"/>
      <c r="C920" s="72"/>
      <c r="D920" s="72"/>
      <c r="E920" s="72"/>
      <c r="F920" s="72"/>
      <c r="G920" s="72"/>
      <c r="H920" s="194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spans="1:26" ht="15.75" customHeight="1">
      <c r="A921" s="72"/>
      <c r="B921" s="72"/>
      <c r="C921" s="72"/>
      <c r="D921" s="72"/>
      <c r="E921" s="72"/>
      <c r="F921" s="72"/>
      <c r="G921" s="72"/>
      <c r="H921" s="194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spans="1:26" ht="15.75" customHeight="1">
      <c r="A922" s="72"/>
      <c r="B922" s="72"/>
      <c r="C922" s="72"/>
      <c r="D922" s="72"/>
      <c r="E922" s="72"/>
      <c r="F922" s="72"/>
      <c r="G922" s="72"/>
      <c r="H922" s="194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spans="1:26" ht="15.75" customHeight="1">
      <c r="A923" s="72"/>
      <c r="B923" s="72"/>
      <c r="C923" s="72"/>
      <c r="D923" s="72"/>
      <c r="E923" s="72"/>
      <c r="F923" s="72"/>
      <c r="G923" s="72"/>
      <c r="H923" s="194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 spans="1:26" ht="15.75" customHeight="1">
      <c r="A924" s="72"/>
      <c r="B924" s="72"/>
      <c r="C924" s="72"/>
      <c r="D924" s="72"/>
      <c r="E924" s="72"/>
      <c r="F924" s="72"/>
      <c r="G924" s="72"/>
      <c r="H924" s="194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 spans="1:26" ht="15.75" customHeight="1">
      <c r="A925" s="72"/>
      <c r="B925" s="72"/>
      <c r="C925" s="72"/>
      <c r="D925" s="72"/>
      <c r="E925" s="72"/>
      <c r="F925" s="72"/>
      <c r="G925" s="72"/>
      <c r="H925" s="194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 spans="1:26" ht="15.75" customHeight="1">
      <c r="A926" s="72"/>
      <c r="B926" s="72"/>
      <c r="C926" s="72"/>
      <c r="D926" s="72"/>
      <c r="E926" s="72"/>
      <c r="F926" s="72"/>
      <c r="G926" s="72"/>
      <c r="H926" s="194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 spans="1:26" ht="15.75" customHeight="1">
      <c r="A927" s="72"/>
      <c r="B927" s="72"/>
      <c r="C927" s="72"/>
      <c r="D927" s="72"/>
      <c r="E927" s="72"/>
      <c r="F927" s="72"/>
      <c r="G927" s="72"/>
      <c r="H927" s="194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 spans="1:26" ht="15.75" customHeight="1">
      <c r="A928" s="72"/>
      <c r="B928" s="72"/>
      <c r="C928" s="72"/>
      <c r="D928" s="72"/>
      <c r="E928" s="72"/>
      <c r="F928" s="72"/>
      <c r="G928" s="72"/>
      <c r="H928" s="194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 spans="1:26" ht="15.75" customHeight="1">
      <c r="A929" s="72"/>
      <c r="B929" s="72"/>
      <c r="C929" s="72"/>
      <c r="D929" s="72"/>
      <c r="E929" s="72"/>
      <c r="F929" s="72"/>
      <c r="G929" s="72"/>
      <c r="H929" s="194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 spans="1:26" ht="15.75" customHeight="1">
      <c r="A930" s="72"/>
      <c r="B930" s="72"/>
      <c r="C930" s="72"/>
      <c r="D930" s="72"/>
      <c r="E930" s="72"/>
      <c r="F930" s="72"/>
      <c r="G930" s="72"/>
      <c r="H930" s="194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 spans="1:26" ht="15.75" customHeight="1">
      <c r="A931" s="72"/>
      <c r="B931" s="72"/>
      <c r="C931" s="72"/>
      <c r="D931" s="72"/>
      <c r="E931" s="72"/>
      <c r="F931" s="72"/>
      <c r="G931" s="72"/>
      <c r="H931" s="194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 spans="1:26" ht="15.75" customHeight="1">
      <c r="A932" s="72"/>
      <c r="B932" s="72"/>
      <c r="C932" s="72"/>
      <c r="D932" s="72"/>
      <c r="E932" s="72"/>
      <c r="F932" s="72"/>
      <c r="G932" s="72"/>
      <c r="H932" s="194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 spans="1:26" ht="15.75" customHeight="1">
      <c r="A933" s="72"/>
      <c r="B933" s="72"/>
      <c r="C933" s="72"/>
      <c r="D933" s="72"/>
      <c r="E933" s="72"/>
      <c r="F933" s="72"/>
      <c r="G933" s="72"/>
      <c r="H933" s="194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 spans="1:26" ht="15.75" customHeight="1">
      <c r="A934" s="72"/>
      <c r="B934" s="72"/>
      <c r="C934" s="72"/>
      <c r="D934" s="72"/>
      <c r="E934" s="72"/>
      <c r="F934" s="72"/>
      <c r="G934" s="72"/>
      <c r="H934" s="194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 spans="1:26" ht="15.75" customHeight="1">
      <c r="A935" s="72"/>
      <c r="B935" s="72"/>
      <c r="C935" s="72"/>
      <c r="D935" s="72"/>
      <c r="E935" s="72"/>
      <c r="F935" s="72"/>
      <c r="G935" s="72"/>
      <c r="H935" s="194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 spans="1:26" ht="15.75" customHeight="1">
      <c r="A936" s="72"/>
      <c r="B936" s="72"/>
      <c r="C936" s="72"/>
      <c r="D936" s="72"/>
      <c r="E936" s="72"/>
      <c r="F936" s="72"/>
      <c r="G936" s="72"/>
      <c r="H936" s="194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 spans="1:26" ht="15.75" customHeight="1">
      <c r="A937" s="72"/>
      <c r="B937" s="72"/>
      <c r="C937" s="72"/>
      <c r="D937" s="72"/>
      <c r="E937" s="72"/>
      <c r="F937" s="72"/>
      <c r="G937" s="72"/>
      <c r="H937" s="194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 spans="1:26" ht="15.75" customHeight="1">
      <c r="A938" s="72"/>
      <c r="B938" s="72"/>
      <c r="C938" s="72"/>
      <c r="D938" s="72"/>
      <c r="E938" s="72"/>
      <c r="F938" s="72"/>
      <c r="G938" s="72"/>
      <c r="H938" s="194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 spans="1:26" ht="15.75" customHeight="1">
      <c r="A939" s="72"/>
      <c r="B939" s="72"/>
      <c r="C939" s="72"/>
      <c r="D939" s="72"/>
      <c r="E939" s="72"/>
      <c r="F939" s="72"/>
      <c r="G939" s="72"/>
      <c r="H939" s="194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 spans="1:26" ht="15.75" customHeight="1">
      <c r="A940" s="72"/>
      <c r="B940" s="72"/>
      <c r="C940" s="72"/>
      <c r="D940" s="72"/>
      <c r="E940" s="72"/>
      <c r="F940" s="72"/>
      <c r="G940" s="72"/>
      <c r="H940" s="194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 spans="1:26" ht="15.75" customHeight="1">
      <c r="A941" s="72"/>
      <c r="B941" s="72"/>
      <c r="C941" s="72"/>
      <c r="D941" s="72"/>
      <c r="E941" s="72"/>
      <c r="F941" s="72"/>
      <c r="G941" s="72"/>
      <c r="H941" s="194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 spans="1:26" ht="15.75" customHeight="1">
      <c r="A942" s="72"/>
      <c r="B942" s="72"/>
      <c r="C942" s="72"/>
      <c r="D942" s="72"/>
      <c r="E942" s="72"/>
      <c r="F942" s="72"/>
      <c r="G942" s="72"/>
      <c r="H942" s="194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 spans="1:26" ht="15.75" customHeight="1">
      <c r="A943" s="72"/>
      <c r="B943" s="72"/>
      <c r="C943" s="72"/>
      <c r="D943" s="72"/>
      <c r="E943" s="72"/>
      <c r="F943" s="72"/>
      <c r="G943" s="72"/>
      <c r="H943" s="194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 spans="1:26" ht="15.75" customHeight="1">
      <c r="A944" s="72"/>
      <c r="B944" s="72"/>
      <c r="C944" s="72"/>
      <c r="D944" s="72"/>
      <c r="E944" s="72"/>
      <c r="F944" s="72"/>
      <c r="G944" s="72"/>
      <c r="H944" s="194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 spans="1:26" ht="15.75" customHeight="1">
      <c r="A945" s="72"/>
      <c r="B945" s="72"/>
      <c r="C945" s="72"/>
      <c r="D945" s="72"/>
      <c r="E945" s="72"/>
      <c r="F945" s="72"/>
      <c r="G945" s="72"/>
      <c r="H945" s="194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 spans="1:26" ht="15.75" customHeight="1">
      <c r="A946" s="72"/>
      <c r="B946" s="72"/>
      <c r="C946" s="72"/>
      <c r="D946" s="72"/>
      <c r="E946" s="72"/>
      <c r="F946" s="72"/>
      <c r="G946" s="72"/>
      <c r="H946" s="194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 spans="1:26" ht="15.75" customHeight="1">
      <c r="A947" s="72"/>
      <c r="B947" s="72"/>
      <c r="C947" s="72"/>
      <c r="D947" s="72"/>
      <c r="E947" s="72"/>
      <c r="F947" s="72"/>
      <c r="G947" s="72"/>
      <c r="H947" s="194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 spans="1:26" ht="15.75" customHeight="1">
      <c r="A948" s="72"/>
      <c r="B948" s="72"/>
      <c r="C948" s="72"/>
      <c r="D948" s="72"/>
      <c r="E948" s="72"/>
      <c r="F948" s="72"/>
      <c r="G948" s="72"/>
      <c r="H948" s="194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 spans="1:26" ht="15.75" customHeight="1">
      <c r="A949" s="72"/>
      <c r="B949" s="72"/>
      <c r="C949" s="72"/>
      <c r="D949" s="72"/>
      <c r="E949" s="72"/>
      <c r="F949" s="72"/>
      <c r="G949" s="72"/>
      <c r="H949" s="194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 spans="1:26" ht="15.75" customHeight="1">
      <c r="A950" s="72"/>
      <c r="B950" s="72"/>
      <c r="C950" s="72"/>
      <c r="D950" s="72"/>
      <c r="E950" s="72"/>
      <c r="F950" s="72"/>
      <c r="G950" s="72"/>
      <c r="H950" s="194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 spans="1:26" ht="15.75" customHeight="1">
      <c r="A951" s="72"/>
      <c r="B951" s="72"/>
      <c r="C951" s="72"/>
      <c r="D951" s="72"/>
      <c r="E951" s="72"/>
      <c r="F951" s="72"/>
      <c r="G951" s="72"/>
      <c r="H951" s="194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 spans="1:26" ht="15.75" customHeight="1">
      <c r="A952" s="72"/>
      <c r="B952" s="72"/>
      <c r="C952" s="72"/>
      <c r="D952" s="72"/>
      <c r="E952" s="72"/>
      <c r="F952" s="72"/>
      <c r="G952" s="72"/>
      <c r="H952" s="194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 spans="1:26" ht="15.75" customHeight="1">
      <c r="A953" s="72"/>
      <c r="B953" s="72"/>
      <c r="C953" s="72"/>
      <c r="D953" s="72"/>
      <c r="E953" s="72"/>
      <c r="F953" s="72"/>
      <c r="G953" s="72"/>
      <c r="H953" s="194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 spans="1:26" ht="15.75" customHeight="1">
      <c r="A954" s="72"/>
      <c r="B954" s="72"/>
      <c r="C954" s="72"/>
      <c r="D954" s="72"/>
      <c r="E954" s="72"/>
      <c r="F954" s="72"/>
      <c r="G954" s="72"/>
      <c r="H954" s="194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 spans="1:26" ht="15.75" customHeight="1">
      <c r="A955" s="72"/>
      <c r="B955" s="72"/>
      <c r="C955" s="72"/>
      <c r="D955" s="72"/>
      <c r="E955" s="72"/>
      <c r="F955" s="72"/>
      <c r="G955" s="72"/>
      <c r="H955" s="194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 spans="1:26" ht="15.75" customHeight="1">
      <c r="A956" s="72"/>
      <c r="B956" s="72"/>
      <c r="C956" s="72"/>
      <c r="D956" s="72"/>
      <c r="E956" s="72"/>
      <c r="F956" s="72"/>
      <c r="G956" s="72"/>
      <c r="H956" s="194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 spans="1:26" ht="15.75" customHeight="1">
      <c r="A957" s="72"/>
      <c r="B957" s="72"/>
      <c r="C957" s="72"/>
      <c r="D957" s="72"/>
      <c r="E957" s="72"/>
      <c r="F957" s="72"/>
      <c r="G957" s="72"/>
      <c r="H957" s="194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 spans="1:26" ht="15.75" customHeight="1">
      <c r="A958" s="72"/>
      <c r="B958" s="72"/>
      <c r="C958" s="72"/>
      <c r="D958" s="72"/>
      <c r="E958" s="72"/>
      <c r="F958" s="72"/>
      <c r="G958" s="72"/>
      <c r="H958" s="194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 spans="1:26" ht="15.75" customHeight="1">
      <c r="A959" s="72"/>
      <c r="B959" s="72"/>
      <c r="C959" s="72"/>
      <c r="D959" s="72"/>
      <c r="E959" s="72"/>
      <c r="F959" s="72"/>
      <c r="G959" s="72"/>
      <c r="H959" s="194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 spans="1:26" ht="15.75" customHeight="1">
      <c r="A960" s="72"/>
      <c r="B960" s="72"/>
      <c r="C960" s="72"/>
      <c r="D960" s="72"/>
      <c r="E960" s="72"/>
      <c r="F960" s="72"/>
      <c r="G960" s="72"/>
      <c r="H960" s="194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 spans="1:26" ht="15.75" customHeight="1">
      <c r="A961" s="72"/>
      <c r="B961" s="72"/>
      <c r="C961" s="72"/>
      <c r="D961" s="72"/>
      <c r="E961" s="72"/>
      <c r="F961" s="72"/>
      <c r="G961" s="72"/>
      <c r="H961" s="194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 spans="1:26" ht="15.75" customHeight="1">
      <c r="A962" s="72"/>
      <c r="B962" s="72"/>
      <c r="C962" s="72"/>
      <c r="D962" s="72"/>
      <c r="E962" s="72"/>
      <c r="F962" s="72"/>
      <c r="G962" s="72"/>
      <c r="H962" s="194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 spans="1:26" ht="15.75" customHeight="1">
      <c r="A963" s="72"/>
      <c r="B963" s="72"/>
      <c r="C963" s="72"/>
      <c r="D963" s="72"/>
      <c r="E963" s="72"/>
      <c r="F963" s="72"/>
      <c r="G963" s="72"/>
      <c r="H963" s="194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 spans="1:26" ht="15.75" customHeight="1">
      <c r="A964" s="72"/>
      <c r="B964" s="72"/>
      <c r="C964" s="72"/>
      <c r="D964" s="72"/>
      <c r="E964" s="72"/>
      <c r="F964" s="72"/>
      <c r="G964" s="72"/>
      <c r="H964" s="194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  <row r="965" spans="1:26" ht="15.75" customHeight="1">
      <c r="A965" s="72"/>
      <c r="B965" s="72"/>
      <c r="C965" s="72"/>
      <c r="D965" s="72"/>
      <c r="E965" s="72"/>
      <c r="F965" s="72"/>
      <c r="G965" s="72"/>
      <c r="H965" s="194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</row>
    <row r="966" spans="1:26" ht="15.75" customHeight="1">
      <c r="A966" s="72"/>
      <c r="B966" s="72"/>
      <c r="C966" s="72"/>
      <c r="D966" s="72"/>
      <c r="E966" s="72"/>
      <c r="F966" s="72"/>
      <c r="G966" s="72"/>
      <c r="H966" s="194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</row>
    <row r="967" spans="1:26" ht="15.75" customHeight="1">
      <c r="A967" s="72"/>
      <c r="B967" s="72"/>
      <c r="C967" s="72"/>
      <c r="D967" s="72"/>
      <c r="E967" s="72"/>
      <c r="F967" s="72"/>
      <c r="G967" s="72"/>
      <c r="H967" s="194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</row>
    <row r="968" spans="1:26" ht="15.75" customHeight="1">
      <c r="A968" s="72"/>
      <c r="B968" s="72"/>
      <c r="C968" s="72"/>
      <c r="D968" s="72"/>
      <c r="E968" s="72"/>
      <c r="F968" s="72"/>
      <c r="G968" s="72"/>
      <c r="H968" s="194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</row>
    <row r="969" spans="1:26" ht="15.75" customHeight="1">
      <c r="A969" s="72"/>
      <c r="B969" s="72"/>
      <c r="C969" s="72"/>
      <c r="D969" s="72"/>
      <c r="E969" s="72"/>
      <c r="F969" s="72"/>
      <c r="G969" s="72"/>
      <c r="H969" s="194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</row>
    <row r="970" spans="1:26" ht="15.75" customHeight="1">
      <c r="A970" s="72"/>
      <c r="B970" s="72"/>
      <c r="C970" s="72"/>
      <c r="D970" s="72"/>
      <c r="E970" s="72"/>
      <c r="F970" s="72"/>
      <c r="G970" s="72"/>
      <c r="H970" s="194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</row>
    <row r="971" spans="1:26" ht="15.75" customHeight="1">
      <c r="A971" s="72"/>
      <c r="B971" s="72"/>
      <c r="C971" s="72"/>
      <c r="D971" s="72"/>
      <c r="E971" s="72"/>
      <c r="F971" s="72"/>
      <c r="G971" s="72"/>
      <c r="H971" s="194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</row>
    <row r="972" spans="1:26" ht="15.75" customHeight="1">
      <c r="A972" s="72"/>
      <c r="B972" s="72"/>
      <c r="C972" s="72"/>
      <c r="D972" s="72"/>
      <c r="E972" s="72"/>
      <c r="F972" s="72"/>
      <c r="G972" s="72"/>
      <c r="H972" s="194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</row>
    <row r="973" spans="1:26" ht="15.75" customHeight="1">
      <c r="A973" s="72"/>
      <c r="B973" s="72"/>
      <c r="C973" s="72"/>
      <c r="D973" s="72"/>
      <c r="E973" s="72"/>
      <c r="F973" s="72"/>
      <c r="G973" s="72"/>
      <c r="H973" s="194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</row>
    <row r="974" spans="1:26" ht="15.75" customHeight="1">
      <c r="A974" s="72"/>
      <c r="B974" s="72"/>
      <c r="C974" s="72"/>
      <c r="D974" s="72"/>
      <c r="E974" s="72"/>
      <c r="F974" s="72"/>
      <c r="G974" s="72"/>
      <c r="H974" s="194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</row>
    <row r="975" spans="1:26" ht="15.75" customHeight="1">
      <c r="A975" s="72"/>
      <c r="B975" s="72"/>
      <c r="C975" s="72"/>
      <c r="D975" s="72"/>
      <c r="E975" s="72"/>
      <c r="F975" s="72"/>
      <c r="G975" s="72"/>
      <c r="H975" s="194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</row>
    <row r="976" spans="1:26" ht="15.75" customHeight="1">
      <c r="A976" s="72"/>
      <c r="B976" s="72"/>
      <c r="C976" s="72"/>
      <c r="D976" s="72"/>
      <c r="E976" s="72"/>
      <c r="F976" s="72"/>
      <c r="G976" s="72"/>
      <c r="H976" s="194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</row>
    <row r="977" spans="1:26" ht="15.75" customHeight="1">
      <c r="A977" s="72"/>
      <c r="B977" s="72"/>
      <c r="C977" s="72"/>
      <c r="D977" s="72"/>
      <c r="E977" s="72"/>
      <c r="F977" s="72"/>
      <c r="G977" s="72"/>
      <c r="H977" s="194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</row>
    <row r="978" spans="1:26" ht="15.75" customHeight="1">
      <c r="A978" s="72"/>
      <c r="B978" s="72"/>
      <c r="C978" s="72"/>
      <c r="D978" s="72"/>
      <c r="E978" s="72"/>
      <c r="F978" s="72"/>
      <c r="G978" s="72"/>
      <c r="H978" s="194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</row>
    <row r="979" spans="1:26" ht="15.75" customHeight="1">
      <c r="A979" s="72"/>
      <c r="B979" s="72"/>
      <c r="C979" s="72"/>
      <c r="D979" s="72"/>
      <c r="E979" s="72"/>
      <c r="F979" s="72"/>
      <c r="G979" s="72"/>
      <c r="H979" s="194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</row>
    <row r="980" spans="1:26" ht="15.75" customHeight="1">
      <c r="A980" s="72"/>
      <c r="B980" s="72"/>
      <c r="C980" s="72"/>
      <c r="D980" s="72"/>
      <c r="E980" s="72"/>
      <c r="F980" s="72"/>
      <c r="G980" s="72"/>
      <c r="H980" s="194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</row>
    <row r="981" spans="1:26" ht="15.75" customHeight="1">
      <c r="A981" s="72"/>
      <c r="B981" s="72"/>
      <c r="C981" s="72"/>
      <c r="D981" s="72"/>
      <c r="E981" s="72"/>
      <c r="F981" s="72"/>
      <c r="G981" s="72"/>
      <c r="H981" s="194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</row>
    <row r="982" spans="1:26" ht="15.75" customHeight="1">
      <c r="A982" s="72"/>
      <c r="B982" s="72"/>
      <c r="C982" s="72"/>
      <c r="D982" s="72"/>
      <c r="E982" s="72"/>
      <c r="F982" s="72"/>
      <c r="G982" s="72"/>
      <c r="H982" s="194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</row>
    <row r="983" spans="1:26" ht="15.75" customHeight="1">
      <c r="A983" s="72"/>
      <c r="B983" s="72"/>
      <c r="C983" s="72"/>
      <c r="D983" s="72"/>
      <c r="E983" s="72"/>
      <c r="F983" s="72"/>
      <c r="G983" s="72"/>
      <c r="H983" s="194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</row>
    <row r="984" spans="1:26" ht="15.75" customHeight="1">
      <c r="A984" s="72"/>
      <c r="B984" s="72"/>
      <c r="C984" s="72"/>
      <c r="D984" s="72"/>
      <c r="E984" s="72"/>
      <c r="F984" s="72"/>
      <c r="G984" s="72"/>
      <c r="H984" s="194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</row>
    <row r="985" spans="1:26" ht="15.75" customHeight="1">
      <c r="A985" s="72"/>
      <c r="B985" s="72"/>
      <c r="C985" s="72"/>
      <c r="D985" s="72"/>
      <c r="E985" s="72"/>
      <c r="F985" s="72"/>
      <c r="G985" s="72"/>
      <c r="H985" s="194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</row>
    <row r="986" spans="1:26" ht="15.75" customHeight="1">
      <c r="A986" s="72"/>
      <c r="B986" s="72"/>
      <c r="C986" s="72"/>
      <c r="D986" s="72"/>
      <c r="E986" s="72"/>
      <c r="F986" s="72"/>
      <c r="G986" s="72"/>
      <c r="H986" s="194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</row>
    <row r="987" spans="1:26" ht="15.75" customHeight="1">
      <c r="A987" s="72"/>
      <c r="B987" s="72"/>
      <c r="C987" s="72"/>
      <c r="D987" s="72"/>
      <c r="E987" s="72"/>
      <c r="F987" s="72"/>
      <c r="G987" s="72"/>
      <c r="H987" s="194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</row>
    <row r="988" spans="1:26" ht="15.75" customHeight="1">
      <c r="A988" s="72"/>
      <c r="B988" s="72"/>
      <c r="C988" s="72"/>
      <c r="D988" s="72"/>
      <c r="E988" s="72"/>
      <c r="F988" s="72"/>
      <c r="G988" s="72"/>
      <c r="H988" s="194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</row>
    <row r="989" spans="1:26" ht="15.75" customHeight="1">
      <c r="A989" s="72"/>
      <c r="B989" s="72"/>
      <c r="C989" s="72"/>
      <c r="D989" s="72"/>
      <c r="E989" s="72"/>
      <c r="F989" s="72"/>
      <c r="G989" s="72"/>
      <c r="H989" s="194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</row>
    <row r="990" spans="1:26" ht="15.75" customHeight="1">
      <c r="A990" s="72"/>
      <c r="B990" s="72"/>
      <c r="C990" s="72"/>
      <c r="D990" s="72"/>
      <c r="E990" s="72"/>
      <c r="F990" s="72"/>
      <c r="G990" s="72"/>
      <c r="H990" s="194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</row>
    <row r="991" spans="1:26" ht="15.75" customHeight="1">
      <c r="A991" s="72"/>
      <c r="B991" s="72"/>
      <c r="C991" s="72"/>
      <c r="D991" s="72"/>
      <c r="E991" s="72"/>
      <c r="F991" s="72"/>
      <c r="G991" s="72"/>
      <c r="H991" s="194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</row>
    <row r="992" spans="1:26" ht="15.75" customHeight="1">
      <c r="A992" s="72"/>
      <c r="B992" s="72"/>
      <c r="C992" s="72"/>
      <c r="D992" s="72"/>
      <c r="E992" s="72"/>
      <c r="F992" s="72"/>
      <c r="G992" s="72"/>
      <c r="H992" s="194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</row>
    <row r="993" spans="1:26" ht="15.75" customHeight="1">
      <c r="A993" s="72"/>
      <c r="B993" s="72"/>
      <c r="C993" s="72"/>
      <c r="D993" s="72"/>
      <c r="E993" s="72"/>
      <c r="F993" s="72"/>
      <c r="G993" s="72"/>
      <c r="H993" s="194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</row>
    <row r="994" spans="1:26" ht="15.75" customHeight="1">
      <c r="A994" s="72"/>
      <c r="B994" s="72"/>
      <c r="C994" s="72"/>
      <c r="D994" s="72"/>
      <c r="E994" s="72"/>
      <c r="F994" s="72"/>
      <c r="G994" s="72"/>
      <c r="H994" s="194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</row>
    <row r="995" spans="1:26" ht="15.75" customHeight="1">
      <c r="A995" s="72"/>
      <c r="B995" s="72"/>
      <c r="C995" s="72"/>
      <c r="D995" s="72"/>
      <c r="E995" s="72"/>
      <c r="F995" s="72"/>
      <c r="G995" s="72"/>
      <c r="H995" s="194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</row>
    <row r="996" spans="1:26" ht="15.75" customHeight="1">
      <c r="A996" s="72"/>
      <c r="B996" s="72"/>
      <c r="C996" s="72"/>
      <c r="D996" s="72"/>
      <c r="E996" s="72"/>
      <c r="F996" s="72"/>
      <c r="G996" s="72"/>
      <c r="H996" s="194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</row>
    <row r="997" spans="1:26" ht="15.75" customHeight="1">
      <c r="A997" s="72"/>
      <c r="B997" s="72"/>
      <c r="C997" s="72"/>
      <c r="D997" s="72"/>
      <c r="E997" s="72"/>
      <c r="F997" s="72"/>
      <c r="G997" s="72"/>
      <c r="H997" s="194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</row>
    <row r="998" spans="1:26" ht="15.75" customHeight="1">
      <c r="A998" s="72"/>
      <c r="B998" s="72"/>
      <c r="C998" s="72"/>
      <c r="D998" s="72"/>
      <c r="E998" s="72"/>
      <c r="F998" s="72"/>
      <c r="G998" s="72"/>
      <c r="H998" s="194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</row>
    <row r="999" spans="1:26" ht="15.75" customHeight="1">
      <c r="A999" s="72"/>
      <c r="B999" s="72"/>
      <c r="C999" s="72"/>
      <c r="D999" s="72"/>
      <c r="E999" s="72"/>
      <c r="F999" s="72"/>
      <c r="G999" s="72"/>
      <c r="H999" s="194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</row>
    <row r="1000" spans="1:26" ht="15.75" customHeight="1">
      <c r="A1000" s="72"/>
      <c r="B1000" s="72"/>
      <c r="C1000" s="72"/>
      <c r="D1000" s="72"/>
      <c r="E1000" s="72"/>
      <c r="F1000" s="72"/>
      <c r="G1000" s="72"/>
      <c r="H1000" s="194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</row>
  </sheetData>
  <conditionalFormatting sqref="A2:D2">
    <cfRule type="expression" dxfId="1" priority="1">
      <formula>NOT($A2="")</formula>
    </cfRule>
  </conditionalFormatting>
  <conditionalFormatting sqref="A3:D252">
    <cfRule type="expression" dxfId="0" priority="2">
      <formula>NOT($A3="")</formula>
    </cfRule>
  </conditionalFormatting>
  <pageMargins left="0.7" right="0.7" top="0.75" bottom="0.75" header="0" footer="0"/>
  <pageSetup orientation="portrait"/>
  <headerFooter>
    <oddHeader>&amp;LYouth Poles Results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AU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5" width="8" customWidth="1"/>
    <col min="6" max="7" width="7.625" customWidth="1"/>
    <col min="8" max="8" width="17.625" customWidth="1"/>
    <col min="9" max="9" width="14" customWidth="1"/>
    <col min="10" max="14" width="7.625" customWidth="1"/>
    <col min="15" max="15" width="5" customWidth="1"/>
    <col min="16" max="17" width="4.125" customWidth="1"/>
    <col min="18" max="18" width="9.125" customWidth="1"/>
    <col min="19" max="19" width="4.125" customWidth="1"/>
    <col min="20" max="22" width="9.25" customWidth="1"/>
    <col min="23" max="23" width="5" customWidth="1"/>
    <col min="24" max="24" width="7.625" customWidth="1"/>
    <col min="25" max="29" width="8" customWidth="1"/>
    <col min="30" max="31" width="7.625" customWidth="1"/>
    <col min="32" max="32" width="17.625" customWidth="1"/>
    <col min="33" max="33" width="14" customWidth="1"/>
    <col min="34" max="38" width="7.625" customWidth="1"/>
    <col min="39" max="39" width="5" customWidth="1"/>
    <col min="40" max="41" width="4.125" customWidth="1"/>
    <col min="42" max="42" width="9.125" customWidth="1"/>
    <col min="43" max="43" width="4.125" customWidth="1"/>
    <col min="44" max="46" width="9.25" customWidth="1"/>
    <col min="47" max="47" width="5" customWidth="1"/>
  </cols>
  <sheetData>
    <row r="1" spans="1:47" ht="21" customHeight="1">
      <c r="A1" s="18" t="s">
        <v>133</v>
      </c>
      <c r="B1" s="210" t="s">
        <v>134</v>
      </c>
      <c r="C1" s="210" t="s">
        <v>135</v>
      </c>
      <c r="D1" s="210" t="s">
        <v>136</v>
      </c>
      <c r="E1" s="18"/>
      <c r="F1" s="355" t="s">
        <v>132</v>
      </c>
      <c r="Y1" s="18" t="s">
        <v>133</v>
      </c>
      <c r="Z1" s="210" t="s">
        <v>134</v>
      </c>
      <c r="AA1" s="210" t="s">
        <v>135</v>
      </c>
      <c r="AB1" s="210" t="s">
        <v>136</v>
      </c>
      <c r="AC1" s="18"/>
      <c r="AD1" s="355" t="s">
        <v>38</v>
      </c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</row>
    <row r="2" spans="1:47">
      <c r="A2" s="217" t="str">
        <f>IFERROR(VLOOKUP(Poles!H2,$F$3:$G$5,2,TRUE),"")</f>
        <v/>
      </c>
      <c r="B2" s="218" t="str">
        <f>IFERROR(IF(A2=$B$1,Poles!H2,""),"")</f>
        <v/>
      </c>
      <c r="C2" s="218" t="str">
        <f>IFERROR(IF(A2=$C$1,Poles!H2,""),"")</f>
        <v/>
      </c>
      <c r="D2" s="218" t="str">
        <f>IFERROR(IF(A2=$D$1,Poles!H2,""),"")</f>
        <v/>
      </c>
      <c r="E2" s="217"/>
      <c r="Y2" s="217" t="str">
        <f>IFERROR(VLOOKUP(Poles!I2,$AD$3:$AE$5,2,TRUE),"")</f>
        <v>2D</v>
      </c>
      <c r="Z2" s="218" t="str">
        <f>IFERROR(IF(Y2=$Z$1,Poles!I2,""),"")</f>
        <v/>
      </c>
      <c r="AA2" s="218">
        <f>IFERROR(IF(Y2=$AA$1,Poles!I2,""),"")</f>
        <v>26.260000010000002</v>
      </c>
      <c r="AB2" s="218" t="str">
        <f>IFERROR(IF(Y2=$AB$1,Poles!I2,""),"")</f>
        <v/>
      </c>
      <c r="AC2" s="217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</row>
    <row r="3" spans="1:47">
      <c r="A3" s="217" t="str">
        <f>IFERROR(VLOOKUP(Poles!H3,$F$3:$G$5,2,TRUE),"")</f>
        <v>1D</v>
      </c>
      <c r="B3" s="218">
        <f>IFERROR(IF(A3=$B$1,Poles!H3,""),"")</f>
        <v>23.376000020000003</v>
      </c>
      <c r="C3" s="218" t="str">
        <f>IFERROR(IF(A3=$C$1,Poles!H3,""),"")</f>
        <v/>
      </c>
      <c r="D3" s="218" t="str">
        <f>IFERROR(IF(A3=$D$1,Poles!H3,""),"")</f>
        <v/>
      </c>
      <c r="E3" s="217"/>
      <c r="F3" s="226">
        <f>MIN(Poles!F:F)</f>
        <v>23.376000000000001</v>
      </c>
      <c r="G3" s="227" t="s">
        <v>134</v>
      </c>
      <c r="H3" s="20"/>
      <c r="Y3" s="217" t="str">
        <f>IFERROR(VLOOKUP(Poles!I3,$AD$3:$AE$5,2,TRUE),"")</f>
        <v/>
      </c>
      <c r="Z3" s="218" t="str">
        <f>IFERROR(IF(Y3=$Z$1,Poles!I3,""),"")</f>
        <v/>
      </c>
      <c r="AA3" s="218" t="str">
        <f>IFERROR(IF(Y3=$AA$1,Poles!I3,""),"")</f>
        <v/>
      </c>
      <c r="AB3" s="218" t="str">
        <f>IFERROR(IF(Y3=$AB$1,Poles!I3,""),"")</f>
        <v/>
      </c>
      <c r="AC3" s="217"/>
      <c r="AD3" s="226">
        <f>MIN(Poles!E:E)</f>
        <v>24.009</v>
      </c>
      <c r="AE3" s="227" t="s">
        <v>134</v>
      </c>
      <c r="AF3" s="20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</row>
    <row r="4" spans="1:47">
      <c r="A4" s="217" t="str">
        <f>IFERROR(VLOOKUP(Poles!H4,$F$3:$G$5,2,TRUE),"")</f>
        <v>3D</v>
      </c>
      <c r="B4" s="218" t="str">
        <f>IFERROR(IF(A4=$B$1,Poles!H4,""),"")</f>
        <v/>
      </c>
      <c r="C4" s="218" t="str">
        <f>IFERROR(IF(A4=$C$1,Poles!H4,""),"")</f>
        <v/>
      </c>
      <c r="D4" s="218">
        <f>IFERROR(IF(A4=$D$1,Poles!H4,""),"")</f>
        <v>27.407000029999999</v>
      </c>
      <c r="E4" s="217"/>
      <c r="F4" s="231">
        <f t="shared" ref="F4:F5" si="0">(F3+2)</f>
        <v>25.376000000000001</v>
      </c>
      <c r="G4" s="232" t="s">
        <v>135</v>
      </c>
      <c r="H4" s="20"/>
      <c r="Y4" s="217" t="str">
        <f>IFERROR(VLOOKUP(Poles!I4,$AD$3:$AE$5,2,TRUE),"")</f>
        <v/>
      </c>
      <c r="Z4" s="218" t="str">
        <f>IFERROR(IF(Y4=$Z$1,Poles!I4,""),"")</f>
        <v/>
      </c>
      <c r="AA4" s="218" t="str">
        <f>IFERROR(IF(Y4=$AA$1,Poles!I4,""),"")</f>
        <v/>
      </c>
      <c r="AB4" s="218" t="str">
        <f>IFERROR(IF(Y4=$AB$1,Poles!I4,""),"")</f>
        <v/>
      </c>
      <c r="AC4" s="217"/>
      <c r="AD4" s="231">
        <f t="shared" ref="AD4:AD5" si="1">(AD3+2)</f>
        <v>26.009</v>
      </c>
      <c r="AE4" s="232" t="s">
        <v>135</v>
      </c>
      <c r="AF4" s="20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</row>
    <row r="5" spans="1:47">
      <c r="A5" s="217" t="str">
        <f>IFERROR(VLOOKUP(Poles!H5,$F$3:$G$5,2,TRUE),"")</f>
        <v>3D</v>
      </c>
      <c r="B5" s="218" t="str">
        <f>IFERROR(IF(A5=$B$1,Poles!H5,""),"")</f>
        <v/>
      </c>
      <c r="C5" s="218" t="str">
        <f>IFERROR(IF(A5=$C$1,Poles!H5,""),"")</f>
        <v/>
      </c>
      <c r="D5" s="218">
        <f>IFERROR(IF(A5=$D$1,Poles!H5,""),"")</f>
        <v>1000.00000004</v>
      </c>
      <c r="E5" s="217"/>
      <c r="F5" s="245">
        <f t="shared" si="0"/>
        <v>27.376000000000001</v>
      </c>
      <c r="G5" s="246" t="s">
        <v>136</v>
      </c>
      <c r="H5" s="20"/>
      <c r="O5" s="208"/>
      <c r="P5" s="208"/>
      <c r="Q5" s="208"/>
      <c r="R5" s="208"/>
      <c r="S5" s="208"/>
      <c r="T5" s="219">
        <v>0.5</v>
      </c>
      <c r="U5" s="219">
        <v>0.3</v>
      </c>
      <c r="V5" s="219">
        <v>0.2</v>
      </c>
      <c r="W5" s="219">
        <f>SUM(T5:V5)</f>
        <v>1</v>
      </c>
      <c r="Y5" s="217" t="str">
        <f>IFERROR(VLOOKUP(Poles!I5,$AD$3:$AE$5,2,TRUE),"")</f>
        <v/>
      </c>
      <c r="Z5" s="218" t="str">
        <f>IFERROR(IF(Y5=$Z$1,Poles!I5,""),"")</f>
        <v/>
      </c>
      <c r="AA5" s="218" t="str">
        <f>IFERROR(IF(Y5=$AA$1,Poles!I5,""),"")</f>
        <v/>
      </c>
      <c r="AB5" s="218" t="str">
        <f>IFERROR(IF(Y5=$AB$1,Poles!I5,""),"")</f>
        <v/>
      </c>
      <c r="AC5" s="217"/>
      <c r="AD5" s="245">
        <f t="shared" si="1"/>
        <v>28.009</v>
      </c>
      <c r="AE5" s="246" t="s">
        <v>136</v>
      </c>
      <c r="AF5" s="20"/>
      <c r="AG5" s="21"/>
      <c r="AH5" s="21"/>
      <c r="AI5" s="21"/>
      <c r="AJ5" s="21"/>
      <c r="AK5" s="21"/>
      <c r="AL5" s="21"/>
      <c r="AM5" s="208"/>
      <c r="AN5" s="208"/>
      <c r="AO5" s="208"/>
      <c r="AP5" s="208"/>
      <c r="AQ5" s="208"/>
      <c r="AR5" s="219">
        <v>0.5</v>
      </c>
      <c r="AS5" s="219">
        <v>0.3</v>
      </c>
      <c r="AT5" s="219">
        <v>0.2</v>
      </c>
      <c r="AU5" s="219">
        <f>SUM(AR5:AT5)</f>
        <v>1</v>
      </c>
    </row>
    <row r="6" spans="1:47">
      <c r="A6" s="217" t="str">
        <f>IFERROR(VLOOKUP(Poles!H6,$F$3:$G$5,2,TRUE),"")</f>
        <v>1D</v>
      </c>
      <c r="B6" s="218">
        <f>IFERROR(IF(A6=$B$1,Poles!H6,""),"")</f>
        <v>24.009000050000001</v>
      </c>
      <c r="C6" s="218" t="str">
        <f>IFERROR(IF(A6=$C$1,Poles!H6,""),"")</f>
        <v/>
      </c>
      <c r="D6" s="218" t="str">
        <f>IFERROR(IF(A6=$D$1,Poles!H6,""),"")</f>
        <v/>
      </c>
      <c r="E6" s="217"/>
      <c r="G6" s="19"/>
      <c r="H6" s="19"/>
      <c r="O6" s="208"/>
      <c r="P6" s="208"/>
      <c r="Q6" s="208"/>
      <c r="R6" s="208"/>
      <c r="S6" s="208"/>
      <c r="T6" s="209" t="s">
        <v>134</v>
      </c>
      <c r="U6" s="209" t="s">
        <v>135</v>
      </c>
      <c r="V6" s="209" t="s">
        <v>136</v>
      </c>
      <c r="W6" s="209"/>
      <c r="Y6" s="217" t="str">
        <f>IFERROR(VLOOKUP(Poles!I6,$AD$3:$AE$5,2,TRUE),"")</f>
        <v>1D</v>
      </c>
      <c r="Z6" s="218">
        <f>IFERROR(IF(Y6=$Z$1,Poles!I6,""),"")</f>
        <v>24.009000050000001</v>
      </c>
      <c r="AA6" s="218" t="str">
        <f>IFERROR(IF(Y6=$AA$1,Poles!I6,""),"")</f>
        <v/>
      </c>
      <c r="AB6" s="218" t="str">
        <f>IFERROR(IF(Y6=$AB$1,Poles!I6,""),"")</f>
        <v/>
      </c>
      <c r="AC6" s="217"/>
      <c r="AD6" s="21"/>
      <c r="AE6" s="19"/>
      <c r="AF6" s="19"/>
      <c r="AG6" s="21"/>
      <c r="AH6" s="21"/>
      <c r="AI6" s="21"/>
      <c r="AJ6" s="21"/>
      <c r="AK6" s="21"/>
      <c r="AL6" s="21"/>
      <c r="AM6" s="208"/>
      <c r="AN6" s="208"/>
      <c r="AO6" s="208"/>
      <c r="AP6" s="208"/>
      <c r="AQ6" s="208"/>
      <c r="AR6" s="209" t="s">
        <v>134</v>
      </c>
      <c r="AS6" s="209" t="s">
        <v>135</v>
      </c>
      <c r="AT6" s="209" t="s">
        <v>136</v>
      </c>
      <c r="AU6" s="209"/>
    </row>
    <row r="7" spans="1:47">
      <c r="A7" s="217" t="str">
        <f>IFERROR(VLOOKUP(Poles!H7,$F$3:$G$5,2,TRUE),"")</f>
        <v>3D</v>
      </c>
      <c r="B7" s="218" t="str">
        <f>IFERROR(IF(A7=$B$1,Poles!H7,""),"")</f>
        <v/>
      </c>
      <c r="C7" s="218" t="str">
        <f>IFERROR(IF(A7=$C$1,Poles!H7,""),"")</f>
        <v/>
      </c>
      <c r="D7" s="218">
        <f>IFERROR(IF(A7=$D$1,Poles!H7,""),"")</f>
        <v>28.263000060000003</v>
      </c>
      <c r="E7" s="217"/>
      <c r="F7" s="259" t="s">
        <v>133</v>
      </c>
      <c r="G7" s="260" t="s">
        <v>149</v>
      </c>
      <c r="H7" s="260" t="s">
        <v>150</v>
      </c>
      <c r="I7" s="260" t="s">
        <v>42</v>
      </c>
      <c r="J7" s="260" t="s">
        <v>131</v>
      </c>
      <c r="K7" s="261" t="s">
        <v>143</v>
      </c>
      <c r="O7" s="233">
        <v>1</v>
      </c>
      <c r="P7" s="233">
        <v>0.6</v>
      </c>
      <c r="Q7" s="233">
        <v>0.5</v>
      </c>
      <c r="R7" s="233">
        <v>0.4</v>
      </c>
      <c r="S7" s="233">
        <v>0.3</v>
      </c>
      <c r="T7" s="234">
        <f t="shared" ref="T7:V7" si="2">IF($R$13&lt;=10,$O7,IF(AND($R$13&gt;10,$R$13&lt;=15),$P7,IF(AND($R$13&gt;15,$R$13&lt;=30),$Q7,IF(AND($R$13&gt;30,$R$13&lt;=60),$R7,IF(AND($R$13&gt;60,$R$13&lt;=90),$S7,"")))))*T$12</f>
        <v>85.75</v>
      </c>
      <c r="U7" s="234">
        <f t="shared" si="2"/>
        <v>51.449999999999996</v>
      </c>
      <c r="V7" s="234">
        <f t="shared" si="2"/>
        <v>34.300000000000004</v>
      </c>
      <c r="W7" s="208"/>
      <c r="Y7" s="217" t="str">
        <f>IFERROR(VLOOKUP(Poles!I7,$AD$3:$AE$5,2,TRUE),"")</f>
        <v/>
      </c>
      <c r="Z7" s="218" t="str">
        <f>IFERROR(IF(Y7=$Z$1,Poles!I7,""),"")</f>
        <v/>
      </c>
      <c r="AA7" s="218" t="str">
        <f>IFERROR(IF(Y7=$AA$1,Poles!I7,""),"")</f>
        <v/>
      </c>
      <c r="AB7" s="218" t="str">
        <f>IFERROR(IF(Y7=$AB$1,Poles!I7,""),"")</f>
        <v/>
      </c>
      <c r="AC7" s="217"/>
      <c r="AD7" s="259" t="s">
        <v>133</v>
      </c>
      <c r="AE7" s="260" t="s">
        <v>149</v>
      </c>
      <c r="AF7" s="260" t="s">
        <v>150</v>
      </c>
      <c r="AG7" s="260" t="s">
        <v>42</v>
      </c>
      <c r="AH7" s="260" t="s">
        <v>131</v>
      </c>
      <c r="AI7" s="261" t="s">
        <v>143</v>
      </c>
      <c r="AJ7" s="21"/>
      <c r="AK7" s="21"/>
      <c r="AL7" s="21"/>
      <c r="AM7" s="233">
        <v>1</v>
      </c>
      <c r="AN7" s="233">
        <v>0.6</v>
      </c>
      <c r="AO7" s="233">
        <v>0.5</v>
      </c>
      <c r="AP7" s="233">
        <v>0.4</v>
      </c>
      <c r="AQ7" s="233">
        <v>0.3</v>
      </c>
      <c r="AR7" s="234">
        <f t="shared" ref="AR7:AT7" si="3">IF($AP$13&lt;=10,$AM7,IF(AND($AP$13&gt;10,$AP$13&lt;=15),$AN7,IF(AND($AP$13&gt;15,$AP$13&lt;=30),$AO7,IF(AND($AP$13&gt;30,$AP$13&lt;=60),$AP7,IF(AND($AP$13&gt;60,$AP$13&lt;=90),$AQ7,"")))))*AR$12</f>
        <v>42</v>
      </c>
      <c r="AS7" s="234">
        <f t="shared" si="3"/>
        <v>25.2</v>
      </c>
      <c r="AT7" s="234">
        <f t="shared" si="3"/>
        <v>16.8</v>
      </c>
      <c r="AU7" s="208"/>
    </row>
    <row r="8" spans="1:47">
      <c r="A8" s="217" t="str">
        <f>IFERROR(VLOOKUP(Poles!H8,$F$3:$G$5,2,TRUE),"")</f>
        <v>2D</v>
      </c>
      <c r="B8" s="218" t="str">
        <f>IFERROR(IF(A8=$B$1,Poles!H8,""),"")</f>
        <v/>
      </c>
      <c r="C8" s="218">
        <f>IFERROR(IF(A8=$C$1,Poles!H8,""),"")</f>
        <v>26.081000069999998</v>
      </c>
      <c r="D8" s="218" t="str">
        <f>IFERROR(IF(A8=$D$1,Poles!H8,""),"")</f>
        <v/>
      </c>
      <c r="E8" s="217"/>
      <c r="F8" s="402" t="s">
        <v>134</v>
      </c>
      <c r="G8" s="264" t="str">
        <f>IF(H8="-","-","1st")</f>
        <v>1st</v>
      </c>
      <c r="H8" s="264" t="str">
        <f t="array" ref="H8">IFERROR(INDEX(Poles!$B:$H,MATCH(J8,Poles!$H:$H,0),1),"-")</f>
        <v>tessa bucher</v>
      </c>
      <c r="I8" s="264" t="str">
        <f t="array" ref="I8">IFERROR(INDEX(Poles!$B:$H,MATCH(J8,Poles!$H:$H,0),2),"-")</f>
        <v>rebel</v>
      </c>
      <c r="J8" s="218">
        <f t="shared" ref="J8:J12" si="4">IFERROR(SMALL($B$2:$B$187,L8),"-")</f>
        <v>23.376000020000003</v>
      </c>
      <c r="K8" s="265">
        <f t="shared" ref="K8:K12" si="5">IF(T7&gt;0,T7,"")</f>
        <v>85.75</v>
      </c>
      <c r="L8" s="20">
        <v>1</v>
      </c>
      <c r="O8" s="233"/>
      <c r="P8" s="233">
        <v>0.4</v>
      </c>
      <c r="Q8" s="233">
        <v>0.3</v>
      </c>
      <c r="R8" s="233">
        <v>0.3</v>
      </c>
      <c r="S8" s="233">
        <v>0.25</v>
      </c>
      <c r="T8" s="234">
        <f t="shared" ref="T8:V8" si="6">IF($R$13&lt;=10,$O8,IF(AND($R$13&gt;10,$R$13&lt;=15),$P8,IF(AND($R$13&gt;15,$R$13&lt;=30),$Q8,IF(AND($R$13&gt;30,$R$13&lt;=60),$R8,IF(AND($R$13&gt;60,$R$13&lt;=90),$S8,"")))))*T$12</f>
        <v>0</v>
      </c>
      <c r="U8" s="234">
        <f t="shared" si="6"/>
        <v>0</v>
      </c>
      <c r="V8" s="234">
        <f t="shared" si="6"/>
        <v>0</v>
      </c>
      <c r="W8" s="208"/>
      <c r="Y8" s="217" t="str">
        <f>IFERROR(VLOOKUP(Poles!I8,$AD$3:$AE$5,2,TRUE),"")</f>
        <v/>
      </c>
      <c r="Z8" s="218" t="str">
        <f>IFERROR(IF(Y8=$Z$1,Poles!I8,""),"")</f>
        <v/>
      </c>
      <c r="AA8" s="218" t="str">
        <f>IFERROR(IF(Y8=$AA$1,Poles!I8,""),"")</f>
        <v/>
      </c>
      <c r="AB8" s="218" t="str">
        <f>IFERROR(IF(Y8=$AB$1,Poles!I8,""),"")</f>
        <v/>
      </c>
      <c r="AC8" s="217"/>
      <c r="AD8" s="402" t="s">
        <v>134</v>
      </c>
      <c r="AE8" s="264" t="str">
        <f>IF(AF8="-","-","1st")</f>
        <v>1st</v>
      </c>
      <c r="AF8" s="264" t="str">
        <f t="array" ref="AF8">IFERROR(INDEX(Poles!$B:$I,MATCH(AH8,Poles!$I:$I,0),1),"-")</f>
        <v>sadie deruyter (Y)</v>
      </c>
      <c r="AG8" s="264" t="str">
        <f t="array" ref="AG8">IFERROR(INDEX(Poles!$B:$I,MATCH(AH8,Poles!$I:$I,0),2),"-")</f>
        <v>dutch</v>
      </c>
      <c r="AH8" s="218">
        <f t="shared" ref="AH8:AH12" si="7">IFERROR(SMALL($Z$2:$Z$187,AJ8),"-")</f>
        <v>24.009000050000001</v>
      </c>
      <c r="AI8" s="265">
        <f t="shared" ref="AI8:AI12" si="8">IF(AR7&gt;0,AR7,"")</f>
        <v>42</v>
      </c>
      <c r="AJ8" s="20">
        <v>1</v>
      </c>
      <c r="AK8" s="21"/>
      <c r="AL8" s="21"/>
      <c r="AM8" s="233"/>
      <c r="AN8" s="233">
        <v>0.4</v>
      </c>
      <c r="AO8" s="233">
        <v>0.3</v>
      </c>
      <c r="AP8" s="233">
        <v>0.3</v>
      </c>
      <c r="AQ8" s="233">
        <v>0.25</v>
      </c>
      <c r="AR8" s="234">
        <f t="shared" ref="AR8:AT8" si="9">IF($AP$13&lt;=10,$AM8,IF(AND($AP$13&gt;10,$AP$13&lt;=15),$AN8,IF(AND($AP$13&gt;15,$AP$13&lt;=30),$AO8,IF(AND($AP$13&gt;30,$AP$13&lt;=60),$AP8,IF(AND($AP$13&gt;60,$AP$13&lt;=90),$AQ8,"")))))*AR$12</f>
        <v>0</v>
      </c>
      <c r="AS8" s="234">
        <f t="shared" si="9"/>
        <v>0</v>
      </c>
      <c r="AT8" s="234">
        <f t="shared" si="9"/>
        <v>0</v>
      </c>
      <c r="AU8" s="208"/>
    </row>
    <row r="9" spans="1:47">
      <c r="A9" s="217" t="str">
        <f>IFERROR(VLOOKUP(Poles!H9,$F$3:$G$5,2,TRUE),"")</f>
        <v/>
      </c>
      <c r="B9" s="218" t="str">
        <f>IFERROR(IF(A9=$B$1,Poles!H9,""),"")</f>
        <v/>
      </c>
      <c r="C9" s="218" t="str">
        <f>IFERROR(IF(A9=$C$1,Poles!H9,""),"")</f>
        <v/>
      </c>
      <c r="D9" s="218" t="str">
        <f>IFERROR(IF(A9=$D$1,Poles!H9,""),"")</f>
        <v/>
      </c>
      <c r="E9" s="217"/>
      <c r="F9" s="387"/>
      <c r="G9" s="284" t="str">
        <f>IF(H9="-","-","2nd")</f>
        <v>2nd</v>
      </c>
      <c r="H9" s="264" t="str">
        <f t="array" ref="H9">IFERROR(INDEX(Poles!$B:$H,MATCH(J9,Poles!$H:$H,0),1),"-")</f>
        <v>sadie deruyter (Y)</v>
      </c>
      <c r="I9" s="264" t="str">
        <f t="array" ref="I9">IFERROR(INDEX(Poles!$B:$H,MATCH(J9,Poles!$H:$H,0),2),"-")</f>
        <v>dutch</v>
      </c>
      <c r="J9" s="218">
        <f t="shared" si="4"/>
        <v>24.009000050000001</v>
      </c>
      <c r="K9" s="265" t="str">
        <f t="shared" si="5"/>
        <v/>
      </c>
      <c r="L9" s="20">
        <v>2</v>
      </c>
      <c r="O9" s="233"/>
      <c r="P9" s="233"/>
      <c r="Q9" s="233">
        <v>0.2</v>
      </c>
      <c r="R9" s="233">
        <v>0.2</v>
      </c>
      <c r="S9" s="233">
        <v>0.2</v>
      </c>
      <c r="T9" s="234">
        <f t="shared" ref="T9:V9" si="10">IF($R$13&lt;=10,$O9,IF(AND($R$13&gt;10,$R$13&lt;=15),$P9,IF(AND($R$13&gt;15,$R$13&lt;=30),$Q9,IF(AND($R$13&gt;30,$R$13&lt;=60),$R9,IF(AND($R$13&gt;60,$R$13&lt;=90),$S9,"")))))*T$12</f>
        <v>0</v>
      </c>
      <c r="U9" s="234">
        <f t="shared" si="10"/>
        <v>0</v>
      </c>
      <c r="V9" s="234">
        <f t="shared" si="10"/>
        <v>0</v>
      </c>
      <c r="W9" s="208"/>
      <c r="Y9" s="217" t="str">
        <f>IFERROR(VLOOKUP(Poles!I9,$AD$3:$AE$5,2,TRUE),"")</f>
        <v>3D</v>
      </c>
      <c r="Z9" s="218" t="str">
        <f>IFERROR(IF(Y9=$Z$1,Poles!I9,""),"")</f>
        <v/>
      </c>
      <c r="AA9" s="218" t="str">
        <f>IFERROR(IF(Y9=$AA$1,Poles!I9,""),"")</f>
        <v/>
      </c>
      <c r="AB9" s="218">
        <f>IFERROR(IF(Y9=$AB$1,Poles!I9,""),"")</f>
        <v>43.799000079999999</v>
      </c>
      <c r="AC9" s="217"/>
      <c r="AD9" s="387"/>
      <c r="AE9" s="284" t="str">
        <f>IF(AF9="-","-","2nd")</f>
        <v>-</v>
      </c>
      <c r="AF9" s="264" t="str">
        <f t="array" ref="AF9">IFERROR(INDEX(Poles!$B:$I,MATCH(AH9,Poles!$I:$I,0),1),"-")</f>
        <v>-</v>
      </c>
      <c r="AG9" s="264" t="str">
        <f t="array" ref="AG9">IFERROR(INDEX(Poles!$B:$I,MATCH(AH9,Poles!$I:$I,0),2),"-")</f>
        <v>-</v>
      </c>
      <c r="AH9" s="218" t="str">
        <f t="shared" si="7"/>
        <v>-</v>
      </c>
      <c r="AI9" s="265" t="str">
        <f t="shared" si="8"/>
        <v/>
      </c>
      <c r="AJ9" s="20">
        <v>2</v>
      </c>
      <c r="AK9" s="21"/>
      <c r="AL9" s="21"/>
      <c r="AM9" s="233"/>
      <c r="AN9" s="233"/>
      <c r="AO9" s="233">
        <v>0.2</v>
      </c>
      <c r="AP9" s="233">
        <v>0.2</v>
      </c>
      <c r="AQ9" s="233">
        <v>0.2</v>
      </c>
      <c r="AR9" s="234">
        <f t="shared" ref="AR9:AT9" si="11">IF($AP$13&lt;=10,$AM9,IF(AND($AP$13&gt;10,$AP$13&lt;=15),$AN9,IF(AND($AP$13&gt;15,$AP$13&lt;=30),$AO9,IF(AND($AP$13&gt;30,$AP$13&lt;=60),$AP9,IF(AND($AP$13&gt;60,$AP$13&lt;=90),$AQ9,"")))))*AR$12</f>
        <v>0</v>
      </c>
      <c r="AS9" s="234">
        <f t="shared" si="11"/>
        <v>0</v>
      </c>
      <c r="AT9" s="234">
        <f t="shared" si="11"/>
        <v>0</v>
      </c>
      <c r="AU9" s="208"/>
    </row>
    <row r="10" spans="1:47">
      <c r="A10" s="217" t="str">
        <f>IFERROR(VLOOKUP(Poles!H10,$F$3:$G$5,2,TRUE),"")</f>
        <v/>
      </c>
      <c r="B10" s="218" t="str">
        <f>IFERROR(IF(A10=$B$1,Poles!H10,""),"")</f>
        <v/>
      </c>
      <c r="C10" s="218" t="str">
        <f>IFERROR(IF(A10=$C$1,Poles!H10,""),"")</f>
        <v/>
      </c>
      <c r="D10" s="218" t="str">
        <f>IFERROR(IF(A10=$D$1,Poles!H10,""),"")</f>
        <v/>
      </c>
      <c r="E10" s="217"/>
      <c r="F10" s="387"/>
      <c r="G10" s="284" t="str">
        <f>IF(H10="-","-","3rd")</f>
        <v>3rd</v>
      </c>
      <c r="H10" s="264" t="str">
        <f t="array" ref="H10">IFERROR(INDEX(Poles!$B:$H,MATCH(J10,Poles!$H:$H,0),1),"-")</f>
        <v>Melissa Rosendahl</v>
      </c>
      <c r="I10" s="264" t="str">
        <f t="array" ref="I10">IFERROR(INDEX(Poles!$B:$H,MATCH(J10,Poles!$H:$H,0),2),"-")</f>
        <v>LeRoy</v>
      </c>
      <c r="J10" s="218">
        <f t="shared" si="4"/>
        <v>24.267000119999999</v>
      </c>
      <c r="K10" s="265" t="str">
        <f t="shared" si="5"/>
        <v/>
      </c>
      <c r="L10" s="20">
        <v>3</v>
      </c>
      <c r="O10" s="233"/>
      <c r="P10" s="233"/>
      <c r="Q10" s="233"/>
      <c r="R10" s="233">
        <v>0.1</v>
      </c>
      <c r="S10" s="233">
        <v>0.15</v>
      </c>
      <c r="T10" s="234">
        <f t="shared" ref="T10:V10" si="12">IF($R$13&lt;=10,$O10,IF(AND($R$13&gt;10,$R$13&lt;=15),$P10,IF(AND($R$13&gt;15,$R$13&lt;=30),$Q10,IF(AND($R$13&gt;30,$R$13&lt;=60),$R10,IF(AND($R$13&gt;60,$R$13&lt;=90),$S10,"")))))*T$12</f>
        <v>0</v>
      </c>
      <c r="U10" s="234">
        <f t="shared" si="12"/>
        <v>0</v>
      </c>
      <c r="V10" s="234">
        <f t="shared" si="12"/>
        <v>0</v>
      </c>
      <c r="W10" s="208"/>
      <c r="Y10" s="217" t="str">
        <f>IFERROR(VLOOKUP(Poles!I10,$AD$3:$AE$5,2,TRUE),"")</f>
        <v>3D</v>
      </c>
      <c r="Z10" s="218" t="str">
        <f>IFERROR(IF(Y10=$Z$1,Poles!I10,""),"")</f>
        <v/>
      </c>
      <c r="AA10" s="218" t="str">
        <f>IFERROR(IF(Y10=$AA$1,Poles!I10,""),"")</f>
        <v/>
      </c>
      <c r="AB10" s="218">
        <f>IFERROR(IF(Y10=$AB$1,Poles!I10,""),"")</f>
        <v>1000.00000009</v>
      </c>
      <c r="AC10" s="217"/>
      <c r="AD10" s="387"/>
      <c r="AE10" s="284" t="str">
        <f>IF(AF10="-","-","3rd")</f>
        <v>-</v>
      </c>
      <c r="AF10" s="264" t="str">
        <f t="array" ref="AF10">IFERROR(INDEX(Poles!$B:$I,MATCH(AH10,Poles!$I:$I,0),1),"-")</f>
        <v>-</v>
      </c>
      <c r="AG10" s="264" t="str">
        <f t="array" ref="AG10">IFERROR(INDEX(Poles!$B:$I,MATCH(AH10,Poles!$I:$I,0),2),"-")</f>
        <v>-</v>
      </c>
      <c r="AH10" s="218" t="str">
        <f t="shared" si="7"/>
        <v>-</v>
      </c>
      <c r="AI10" s="265" t="str">
        <f t="shared" si="8"/>
        <v/>
      </c>
      <c r="AJ10" s="20">
        <v>3</v>
      </c>
      <c r="AK10" s="21"/>
      <c r="AL10" s="21"/>
      <c r="AM10" s="233"/>
      <c r="AN10" s="233"/>
      <c r="AO10" s="233"/>
      <c r="AP10" s="233">
        <v>0.1</v>
      </c>
      <c r="AQ10" s="233">
        <v>0.15</v>
      </c>
      <c r="AR10" s="234">
        <f t="shared" ref="AR10:AT10" si="13">IF($AP$13&lt;=10,$AM10,IF(AND($AP$13&gt;10,$AP$13&lt;=15),$AN10,IF(AND($AP$13&gt;15,$AP$13&lt;=30),$AO10,IF(AND($AP$13&gt;30,$AP$13&lt;=60),$AP10,IF(AND($AP$13&gt;60,$AP$13&lt;=90),$AQ10,"")))))*AR$12</f>
        <v>0</v>
      </c>
      <c r="AS10" s="234">
        <f t="shared" si="13"/>
        <v>0</v>
      </c>
      <c r="AT10" s="234">
        <f t="shared" si="13"/>
        <v>0</v>
      </c>
      <c r="AU10" s="208"/>
    </row>
    <row r="11" spans="1:47">
      <c r="A11" s="217" t="str">
        <f>IFERROR(VLOOKUP(Poles!H11,$F$3:$G$5,2,TRUE),"")</f>
        <v/>
      </c>
      <c r="B11" s="218" t="str">
        <f>IFERROR(IF(A11=$B$1,Poles!H11,""),"")</f>
        <v/>
      </c>
      <c r="C11" s="218" t="str">
        <f>IFERROR(IF(A11=$C$1,Poles!H11,""),"")</f>
        <v/>
      </c>
      <c r="D11" s="218" t="str">
        <f>IFERROR(IF(A11=$D$1,Poles!H11,""),"")</f>
        <v/>
      </c>
      <c r="E11" s="217"/>
      <c r="F11" s="387"/>
      <c r="G11" s="284" t="str">
        <f>IF(H11="-","-","4th")</f>
        <v>-</v>
      </c>
      <c r="H11" s="264" t="str">
        <f t="array" ref="H11">IFERROR(INDEX(Poles!$B:$H,MATCH(J11,Poles!$H:$H,0),1),"-")</f>
        <v>-</v>
      </c>
      <c r="I11" s="264" t="str">
        <f t="array" ref="I11">IFERROR(INDEX(Poles!$B:$H,MATCH(J11,Poles!$H:$H,0),2),"-")</f>
        <v>-</v>
      </c>
      <c r="J11" s="218" t="str">
        <f t="shared" si="4"/>
        <v>-</v>
      </c>
      <c r="K11" s="265" t="str">
        <f t="shared" si="5"/>
        <v/>
      </c>
      <c r="L11" s="20">
        <v>4</v>
      </c>
      <c r="O11" s="208"/>
      <c r="P11" s="208"/>
      <c r="Q11" s="208"/>
      <c r="R11" s="208"/>
      <c r="S11" s="233">
        <v>0.1</v>
      </c>
      <c r="T11" s="234">
        <f t="shared" ref="T11:V11" si="14">IF($R$13&lt;=10,$O11,IF(AND($R$13&gt;10,$R$13&lt;=15),$P11,IF(AND($R$13&gt;15,$R$13&lt;=30),$Q11,IF(AND($R$13&gt;30,$R$13&lt;=60),$R11,IF(AND($R$13&gt;60,$R$13&lt;=90),$S11,"")))))*T$12</f>
        <v>0</v>
      </c>
      <c r="U11" s="234">
        <f t="shared" si="14"/>
        <v>0</v>
      </c>
      <c r="V11" s="234">
        <f t="shared" si="14"/>
        <v>0</v>
      </c>
      <c r="W11" s="208"/>
      <c r="Y11" s="217" t="str">
        <f>IFERROR(VLOOKUP(Poles!I11,$AD$3:$AE$5,2,TRUE),"")</f>
        <v>3D</v>
      </c>
      <c r="Z11" s="218" t="str">
        <f>IFERROR(IF(Y11=$Z$1,Poles!I11,""),"")</f>
        <v/>
      </c>
      <c r="AA11" s="218" t="str">
        <f>IFERROR(IF(Y11=$AA$1,Poles!I11,""),"")</f>
        <v/>
      </c>
      <c r="AB11" s="218">
        <f>IFERROR(IF(Y11=$AB$1,Poles!I11,""),"")</f>
        <v>44.587000100000004</v>
      </c>
      <c r="AC11" s="217"/>
      <c r="AD11" s="387"/>
      <c r="AE11" s="284" t="str">
        <f>IF(AF11="-","-","4th")</f>
        <v>-</v>
      </c>
      <c r="AF11" s="264" t="str">
        <f t="array" ref="AF11">IFERROR(INDEX(Poles!$B:$I,MATCH(AH11,Poles!$I:$I,0),1),"-")</f>
        <v>-</v>
      </c>
      <c r="AG11" s="264" t="str">
        <f t="array" ref="AG11">IFERROR(INDEX(Poles!$B:$I,MATCH(AH11,Poles!$I:$I,0),2),"-")</f>
        <v>-</v>
      </c>
      <c r="AH11" s="218" t="str">
        <f t="shared" si="7"/>
        <v>-</v>
      </c>
      <c r="AI11" s="265" t="str">
        <f t="shared" si="8"/>
        <v/>
      </c>
      <c r="AJ11" s="20">
        <v>4</v>
      </c>
      <c r="AK11" s="21"/>
      <c r="AL11" s="21"/>
      <c r="AM11" s="208"/>
      <c r="AN11" s="208"/>
      <c r="AO11" s="208"/>
      <c r="AP11" s="208"/>
      <c r="AQ11" s="233">
        <v>0.1</v>
      </c>
      <c r="AR11" s="234">
        <f t="shared" ref="AR11:AT11" si="15">IF($AP$13&lt;=10,$AM11,IF(AND($AP$13&gt;10,$AP$13&lt;=15),$AN11,IF(AND($AP$13&gt;15,$AP$13&lt;=30),$AO11,IF(AND($AP$13&gt;30,$AP$13&lt;=60),$AP11,IF(AND($AP$13&gt;60,$AP$13&lt;=90),$AQ11,"")))))*AR$12</f>
        <v>0</v>
      </c>
      <c r="AS11" s="234">
        <f t="shared" si="15"/>
        <v>0</v>
      </c>
      <c r="AT11" s="234">
        <f t="shared" si="15"/>
        <v>0</v>
      </c>
      <c r="AU11" s="208"/>
    </row>
    <row r="12" spans="1:47">
      <c r="A12" s="217" t="str">
        <f>IFERROR(VLOOKUP(Poles!H12,$F$3:$G$5,2,TRUE),"")</f>
        <v/>
      </c>
      <c r="B12" s="218" t="str">
        <f>IFERROR(IF(A12=$B$1,Poles!H12,""),"")</f>
        <v/>
      </c>
      <c r="C12" s="218" t="str">
        <f>IFERROR(IF(A12=$C$1,Poles!H12,""),"")</f>
        <v/>
      </c>
      <c r="D12" s="218" t="str">
        <f>IFERROR(IF(A12=$D$1,Poles!H12,""),"")</f>
        <v/>
      </c>
      <c r="E12" s="217"/>
      <c r="F12" s="388"/>
      <c r="G12" s="284" t="str">
        <f>IF(H12="-","-","5th")</f>
        <v>-</v>
      </c>
      <c r="H12" s="264" t="str">
        <f t="array" ref="H12">IFERROR(INDEX(Poles!$B:$H,MATCH(J12,Poles!$H:$H,0),1),"-")</f>
        <v>-</v>
      </c>
      <c r="I12" s="264" t="str">
        <f t="array" ref="I12">IFERROR(INDEX(Poles!$B:$H,MATCH(J12,Poles!$H:$H,0),2),"-")</f>
        <v>-</v>
      </c>
      <c r="J12" s="218" t="str">
        <f t="shared" si="4"/>
        <v>-</v>
      </c>
      <c r="K12" s="265" t="str">
        <f t="shared" si="5"/>
        <v/>
      </c>
      <c r="L12" s="20">
        <v>5</v>
      </c>
      <c r="O12" s="208"/>
      <c r="P12" s="208"/>
      <c r="Q12" s="208"/>
      <c r="R12" s="208"/>
      <c r="S12" s="208"/>
      <c r="T12" s="234">
        <f t="shared" ref="T12:V12" si="16">T5*$R$15</f>
        <v>85.75</v>
      </c>
      <c r="U12" s="234">
        <f t="shared" si="16"/>
        <v>51.449999999999996</v>
      </c>
      <c r="V12" s="234">
        <f t="shared" si="16"/>
        <v>34.300000000000004</v>
      </c>
      <c r="W12" s="208"/>
      <c r="Y12" s="217" t="str">
        <f>IFERROR(VLOOKUP(Poles!I12,$AD$3:$AE$5,2,TRUE),"")</f>
        <v/>
      </c>
      <c r="Z12" s="218" t="str">
        <f>IFERROR(IF(Y12=$Z$1,Poles!I12,""),"")</f>
        <v/>
      </c>
      <c r="AA12" s="218" t="str">
        <f>IFERROR(IF(Y12=$AA$1,Poles!I12,""),"")</f>
        <v/>
      </c>
      <c r="AB12" s="218" t="str">
        <f>IFERROR(IF(Y12=$AB$1,Poles!I12,""),"")</f>
        <v/>
      </c>
      <c r="AC12" s="217"/>
      <c r="AD12" s="388"/>
      <c r="AE12" s="284" t="str">
        <f>IF(AF12="-","-","5th")</f>
        <v>-</v>
      </c>
      <c r="AF12" s="264" t="str">
        <f t="array" ref="AF12">IFERROR(INDEX(Poles!$B:$I,MATCH(AH12,Poles!$I:$I,0),1),"-")</f>
        <v>-</v>
      </c>
      <c r="AG12" s="264" t="str">
        <f t="array" ref="AG12">IFERROR(INDEX(Poles!$B:$I,MATCH(AH12,Poles!$I:$I,0),2),"-")</f>
        <v>-</v>
      </c>
      <c r="AH12" s="218" t="str">
        <f t="shared" si="7"/>
        <v>-</v>
      </c>
      <c r="AI12" s="265" t="str">
        <f t="shared" si="8"/>
        <v/>
      </c>
      <c r="AJ12" s="20">
        <v>5</v>
      </c>
      <c r="AK12" s="21"/>
      <c r="AL12" s="21"/>
      <c r="AM12" s="208"/>
      <c r="AN12" s="208"/>
      <c r="AO12" s="208"/>
      <c r="AP12" s="208"/>
      <c r="AQ12" s="208"/>
      <c r="AR12" s="234">
        <f t="shared" ref="AR12:AT12" si="17">AR5*$AP$15</f>
        <v>42</v>
      </c>
      <c r="AS12" s="234">
        <f t="shared" si="17"/>
        <v>25.2</v>
      </c>
      <c r="AT12" s="234">
        <f t="shared" si="17"/>
        <v>16.8</v>
      </c>
      <c r="AU12" s="208"/>
    </row>
    <row r="13" spans="1:47">
      <c r="A13" s="217" t="str">
        <f>IFERROR(VLOOKUP(Poles!H13,$F$3:$G$5,2,TRUE),"")</f>
        <v>1D</v>
      </c>
      <c r="B13" s="218">
        <f>IFERROR(IF(A13=$B$1,Poles!H13,""),"")</f>
        <v>24.267000119999999</v>
      </c>
      <c r="C13" s="218" t="str">
        <f>IFERROR(IF(A13=$C$1,Poles!H13,""),"")</f>
        <v/>
      </c>
      <c r="D13" s="218" t="str">
        <f>IFERROR(IF(A13=$D$1,Poles!H13,""),"")</f>
        <v/>
      </c>
      <c r="E13" s="217"/>
      <c r="F13" s="276"/>
      <c r="G13" s="277"/>
      <c r="H13" s="277"/>
      <c r="I13" s="277"/>
      <c r="J13" s="278"/>
      <c r="K13" s="279"/>
      <c r="O13" s="394" t="s">
        <v>153</v>
      </c>
      <c r="P13" s="361"/>
      <c r="Q13" s="361"/>
      <c r="R13" s="356">
        <f>Poles!M14</f>
        <v>7</v>
      </c>
      <c r="S13" s="208"/>
      <c r="T13" s="208"/>
      <c r="U13" s="208"/>
      <c r="V13" s="208"/>
      <c r="W13" s="208"/>
      <c r="Y13" s="217" t="str">
        <f>IFERROR(VLOOKUP(Poles!I13,$AD$3:$AE$5,2,TRUE),"")</f>
        <v/>
      </c>
      <c r="Z13" s="218" t="str">
        <f>IFERROR(IF(Y13=$Z$1,Poles!I13,""),"")</f>
        <v/>
      </c>
      <c r="AA13" s="218" t="str">
        <f>IFERROR(IF(Y13=$AA$1,Poles!I13,""),"")</f>
        <v/>
      </c>
      <c r="AB13" s="218" t="str">
        <f>IFERROR(IF(Y13=$AB$1,Poles!I13,""),"")</f>
        <v/>
      </c>
      <c r="AC13" s="217"/>
      <c r="AD13" s="276"/>
      <c r="AE13" s="277"/>
      <c r="AF13" s="277"/>
      <c r="AG13" s="277"/>
      <c r="AH13" s="278"/>
      <c r="AI13" s="279"/>
      <c r="AJ13" s="21"/>
      <c r="AK13" s="21"/>
      <c r="AL13" s="21"/>
      <c r="AM13" s="394" t="s">
        <v>153</v>
      </c>
      <c r="AN13" s="361"/>
      <c r="AO13" s="361"/>
      <c r="AP13" s="356">
        <f>Poles!M29</f>
        <v>6</v>
      </c>
      <c r="AQ13" s="208"/>
      <c r="AR13" s="208"/>
      <c r="AS13" s="208"/>
      <c r="AT13" s="208"/>
      <c r="AU13" s="208"/>
    </row>
    <row r="14" spans="1:47">
      <c r="A14" s="217" t="str">
        <f>IFERROR(VLOOKUP(Poles!H14,$F$3:$G$5,2,TRUE),"")</f>
        <v/>
      </c>
      <c r="B14" s="218" t="str">
        <f>IFERROR(IF(A14=$B$1,Poles!H14,""),"")</f>
        <v/>
      </c>
      <c r="C14" s="218" t="str">
        <f>IFERROR(IF(A14=$C$1,Poles!H14,""),"")</f>
        <v/>
      </c>
      <c r="D14" s="218" t="str">
        <f>IFERROR(IF(A14=$D$1,Poles!H14,""),"")</f>
        <v/>
      </c>
      <c r="E14" s="217"/>
      <c r="F14" s="396" t="s">
        <v>135</v>
      </c>
      <c r="G14" s="284" t="str">
        <f>IF(H14="-","-","1st")</f>
        <v>1st</v>
      </c>
      <c r="H14" s="284" t="str">
        <f t="array" ref="H14">IFERROR(INDEX(Poles!B:H,MATCH(J14,Poles!H:H,0),1),"-")</f>
        <v>megan rosendahl</v>
      </c>
      <c r="I14" s="284" t="str">
        <f t="array" ref="I14">IFERROR(INDEX(Poles!B:H,MATCH(J14,Poles!H:H,0),2),"-")</f>
        <v>ozzie</v>
      </c>
      <c r="J14" s="283">
        <f t="shared" ref="J14:J18" si="18">IFERROR(SMALL($C$2:$C$187,L14),"-")</f>
        <v>26.081000069999998</v>
      </c>
      <c r="K14" s="279">
        <f t="shared" ref="K14:K18" si="19">IF(U7&gt;0,U7,"")</f>
        <v>51.449999999999996</v>
      </c>
      <c r="L14" s="20">
        <v>1</v>
      </c>
      <c r="O14" s="394" t="s">
        <v>145</v>
      </c>
      <c r="P14" s="361"/>
      <c r="Q14" s="361"/>
      <c r="R14" s="234">
        <f>Poles!M6*Poles!M8</f>
        <v>24.5</v>
      </c>
      <c r="S14" s="208"/>
      <c r="T14" s="208"/>
      <c r="U14" s="208"/>
      <c r="V14" s="208"/>
      <c r="W14" s="208"/>
      <c r="Y14" s="217" t="str">
        <f>IFERROR(VLOOKUP(Poles!I14,$AD$3:$AE$5,2,TRUE),"")</f>
        <v>3D</v>
      </c>
      <c r="Z14" s="218" t="str">
        <f>IFERROR(IF(Y14=$Z$1,Poles!I14,""),"")</f>
        <v/>
      </c>
      <c r="AA14" s="218" t="str">
        <f>IFERROR(IF(Y14=$AA$1,Poles!I14,""),"")</f>
        <v/>
      </c>
      <c r="AB14" s="218">
        <f>IFERROR(IF(Y14=$AB$1,Poles!I14,""),"")</f>
        <v>1000.00000013</v>
      </c>
      <c r="AC14" s="217"/>
      <c r="AD14" s="396" t="s">
        <v>135</v>
      </c>
      <c r="AE14" s="284" t="str">
        <f>IF(AF14="-","-","1st")</f>
        <v>1st</v>
      </c>
      <c r="AF14" s="284" t="str">
        <f t="array" ref="AF14">IFERROR(INDEX(Poles!B:I,MATCH(AH14,Poles!I:I,0),1),"-")</f>
        <v>tavian moody (Y only)</v>
      </c>
      <c r="AG14" s="284" t="str">
        <f t="array" ref="AG14">IFERROR(INDEX(Poles!B:I,MATCH(AH14,Poles!I:I,0),2),"-")</f>
        <v>chester</v>
      </c>
      <c r="AH14" s="283">
        <f t="shared" ref="AH14:AH18" si="20">IFERROR(SMALL($AA$2:$AA$187,AJ14),"-")</f>
        <v>26.260000010000002</v>
      </c>
      <c r="AI14" s="279">
        <f t="shared" ref="AI14:AI18" si="21">IF(AS7&gt;0,AS7,"")</f>
        <v>25.2</v>
      </c>
      <c r="AJ14" s="20">
        <v>1</v>
      </c>
      <c r="AK14" s="21"/>
      <c r="AL14" s="21"/>
      <c r="AM14" s="394" t="s">
        <v>145</v>
      </c>
      <c r="AN14" s="361"/>
      <c r="AO14" s="361"/>
      <c r="AP14" s="234">
        <f>Poles!M7*Poles!M8</f>
        <v>14</v>
      </c>
      <c r="AQ14" s="208"/>
      <c r="AR14" s="208"/>
      <c r="AS14" s="208"/>
      <c r="AT14" s="208"/>
      <c r="AU14" s="208"/>
    </row>
    <row r="15" spans="1:47">
      <c r="A15" s="217" t="str">
        <f>IFERROR(VLOOKUP(Poles!H15,$F$3:$G$5,2,TRUE),"")</f>
        <v>3D</v>
      </c>
      <c r="B15" s="218" t="str">
        <f>IFERROR(IF(A15=$B$1,Poles!H15,""),"")</f>
        <v/>
      </c>
      <c r="C15" s="218" t="str">
        <f>IFERROR(IF(A15=$C$1,Poles!H15,""),"")</f>
        <v/>
      </c>
      <c r="D15" s="218">
        <f>IFERROR(IF(A15=$D$1,Poles!H15,""),"")</f>
        <v>3000.0000001399999</v>
      </c>
      <c r="E15" s="217"/>
      <c r="F15" s="387"/>
      <c r="G15" s="284" t="str">
        <f>IF(H15="-","-","2nd")</f>
        <v>-</v>
      </c>
      <c r="H15" s="284" t="str">
        <f t="array" ref="H15">IFERROR(INDEX(Poles!B:H,MATCH(J15,Poles!H:H,0),1),"-")</f>
        <v>-</v>
      </c>
      <c r="I15" s="284" t="str">
        <f t="array" ref="I15">IFERROR(INDEX(Poles!B:H,MATCH(J15,Poles!H:H,0),2),"-")</f>
        <v>-</v>
      </c>
      <c r="J15" s="283" t="str">
        <f t="shared" si="18"/>
        <v>-</v>
      </c>
      <c r="K15" s="279" t="str">
        <f t="shared" si="19"/>
        <v/>
      </c>
      <c r="L15" s="20">
        <v>2</v>
      </c>
      <c r="O15" s="394" t="s">
        <v>171</v>
      </c>
      <c r="P15" s="361"/>
      <c r="Q15" s="361"/>
      <c r="R15" s="234">
        <f>(R13*R14)+Poles!M3</f>
        <v>171.5</v>
      </c>
      <c r="S15" s="208"/>
      <c r="T15" s="208"/>
      <c r="U15" s="208"/>
      <c r="V15" s="208"/>
      <c r="W15" s="208"/>
      <c r="Y15" s="217" t="str">
        <f>IFERROR(VLOOKUP(Poles!I15,$AD$3:$AE$5,2,TRUE),"")</f>
        <v/>
      </c>
      <c r="Z15" s="218" t="str">
        <f>IFERROR(IF(Y15=$Z$1,Poles!I15,""),"")</f>
        <v/>
      </c>
      <c r="AA15" s="218" t="str">
        <f>IFERROR(IF(Y15=$AA$1,Poles!I15,""),"")</f>
        <v/>
      </c>
      <c r="AB15" s="218" t="str">
        <f>IFERROR(IF(Y15=$AB$1,Poles!I15,""),"")</f>
        <v/>
      </c>
      <c r="AC15" s="217"/>
      <c r="AD15" s="387"/>
      <c r="AE15" s="284" t="str">
        <f>IF(AF15="-","-","2nd")</f>
        <v>-</v>
      </c>
      <c r="AF15" s="284" t="str">
        <f t="array" ref="AF15">IFERROR(INDEX(Poles!B:I,MATCH(AH15,Poles!I:I,0),1),"-")</f>
        <v>-</v>
      </c>
      <c r="AG15" s="284" t="str">
        <f t="array" ref="AG15">IFERROR(INDEX(Poles!B:I,MATCH(AH15,Poles!I:I,0),2),"-")</f>
        <v>-</v>
      </c>
      <c r="AH15" s="283" t="str">
        <f t="shared" si="20"/>
        <v>-</v>
      </c>
      <c r="AI15" s="279" t="str">
        <f t="shared" si="21"/>
        <v/>
      </c>
      <c r="AJ15" s="20">
        <v>2</v>
      </c>
      <c r="AK15" s="21"/>
      <c r="AL15" s="21"/>
      <c r="AM15" s="394" t="s">
        <v>171</v>
      </c>
      <c r="AN15" s="361"/>
      <c r="AO15" s="361"/>
      <c r="AP15" s="234">
        <f>(AP13*AP14)+Poles!M4</f>
        <v>84</v>
      </c>
      <c r="AQ15" s="208"/>
      <c r="AR15" s="208"/>
      <c r="AS15" s="208"/>
      <c r="AT15" s="208"/>
      <c r="AU15" s="208"/>
    </row>
    <row r="16" spans="1:47">
      <c r="A16" s="217" t="str">
        <f>IFERROR(VLOOKUP(Poles!H16,$F$3:$G$5,2,TRUE),"")</f>
        <v/>
      </c>
      <c r="B16" s="218" t="str">
        <f>IFERROR(IF(A16=$B$1,Poles!H16,""),"")</f>
        <v/>
      </c>
      <c r="C16" s="218" t="str">
        <f>IFERROR(IF(A16=$C$1,Poles!H16,""),"")</f>
        <v/>
      </c>
      <c r="D16" s="218" t="str">
        <f>IFERROR(IF(A16=$D$1,Poles!H16,""),"")</f>
        <v/>
      </c>
      <c r="E16" s="217"/>
      <c r="F16" s="387"/>
      <c r="G16" s="284" t="str">
        <f>IF(H16="-","-","3rd")</f>
        <v>-</v>
      </c>
      <c r="H16" s="284" t="str">
        <f t="array" ref="H16">IFERROR(INDEX(Poles!B:H,MATCH(J16,Poles!H:H,0),1),"-")</f>
        <v>-</v>
      </c>
      <c r="I16" s="284" t="str">
        <f t="array" ref="I16">IFERROR(INDEX(Poles!B:H,MATCH(J16,Poles!H:H,0),2),"-")</f>
        <v>-</v>
      </c>
      <c r="J16" s="283" t="str">
        <f t="shared" si="18"/>
        <v>-</v>
      </c>
      <c r="K16" s="279" t="str">
        <f t="shared" si="19"/>
        <v/>
      </c>
      <c r="L16" s="20">
        <v>3</v>
      </c>
      <c r="O16" s="394" t="s">
        <v>179</v>
      </c>
      <c r="P16" s="361"/>
      <c r="Q16" s="361"/>
      <c r="R16" s="234">
        <f>(R13*Poles!M6)-(R15-Poles!M3)</f>
        <v>73.5</v>
      </c>
      <c r="S16" s="208"/>
      <c r="T16" s="208"/>
      <c r="U16" s="208"/>
      <c r="V16" s="208"/>
      <c r="W16" s="208"/>
      <c r="Y16" s="217" t="str">
        <f>IFERROR(VLOOKUP(Poles!I16,$AD$3:$AE$5,2,TRUE),"")</f>
        <v/>
      </c>
      <c r="Z16" s="218" t="str">
        <f>IFERROR(IF(Y16=$Z$1,Poles!I16,""),"")</f>
        <v/>
      </c>
      <c r="AA16" s="218" t="str">
        <f>IFERROR(IF(Y16=$AA$1,Poles!I16,""),"")</f>
        <v/>
      </c>
      <c r="AB16" s="218" t="str">
        <f>IFERROR(IF(Y16=$AB$1,Poles!I16,""),"")</f>
        <v/>
      </c>
      <c r="AC16" s="217"/>
      <c r="AD16" s="387"/>
      <c r="AE16" s="284" t="str">
        <f>IF(AF16="-","-","3rd")</f>
        <v>-</v>
      </c>
      <c r="AF16" s="284" t="str">
        <f t="array" ref="AF16">IFERROR(INDEX(Poles!B:I,MATCH(AH16,Poles!I:I,0),1),"-")</f>
        <v>-</v>
      </c>
      <c r="AG16" s="284" t="str">
        <f t="array" ref="AG16">IFERROR(INDEX(Poles!B:I,MATCH(AH16,Poles!I:I,0),2),"-")</f>
        <v>-</v>
      </c>
      <c r="AH16" s="283" t="str">
        <f t="shared" si="20"/>
        <v>-</v>
      </c>
      <c r="AI16" s="279" t="str">
        <f t="shared" si="21"/>
        <v/>
      </c>
      <c r="AJ16" s="20">
        <v>3</v>
      </c>
      <c r="AK16" s="21"/>
      <c r="AL16" s="21"/>
      <c r="AM16" s="394" t="s">
        <v>179</v>
      </c>
      <c r="AN16" s="361"/>
      <c r="AO16" s="361"/>
      <c r="AP16" s="234">
        <f>(AP13*Poles!M7)-(AP15-Poles!M4)</f>
        <v>36</v>
      </c>
      <c r="AQ16" s="208"/>
      <c r="AR16" s="208"/>
      <c r="AS16" s="208"/>
      <c r="AT16" s="208"/>
      <c r="AU16" s="208"/>
    </row>
    <row r="17" spans="1:47">
      <c r="A17" s="217" t="str">
        <f>IFERROR(VLOOKUP(Poles!H17,$F$3:$G$5,2,TRUE),"")</f>
        <v/>
      </c>
      <c r="B17" s="218" t="str">
        <f>IFERROR(IF(A17=$B$1,Poles!H17,""),"")</f>
        <v/>
      </c>
      <c r="C17" s="218" t="str">
        <f>IFERROR(IF(A17=$C$1,Poles!H17,""),"")</f>
        <v/>
      </c>
      <c r="D17" s="218" t="str">
        <f>IFERROR(IF(A17=$D$1,Poles!H17,""),"")</f>
        <v/>
      </c>
      <c r="E17" s="217"/>
      <c r="F17" s="387"/>
      <c r="G17" s="284" t="str">
        <f>IF(H17="-","-","4th")</f>
        <v>-</v>
      </c>
      <c r="H17" s="284" t="str">
        <f t="array" ref="H17">IFERROR(INDEX(Poles!B:H,MATCH(J17,Poles!H:H,0),1),"-")</f>
        <v>-</v>
      </c>
      <c r="I17" s="284" t="str">
        <f t="array" ref="I17">IFERROR(INDEX(Poles!B:H,MATCH(J17,Poles!H:H,0),2),"-")</f>
        <v>-</v>
      </c>
      <c r="J17" s="283" t="str">
        <f t="shared" si="18"/>
        <v>-</v>
      </c>
      <c r="K17" s="279" t="str">
        <f t="shared" si="19"/>
        <v/>
      </c>
      <c r="L17" s="20">
        <v>4</v>
      </c>
      <c r="Y17" s="217" t="str">
        <f>IFERROR(VLOOKUP(Poles!I17,$AD$3:$AE$5,2,TRUE),"")</f>
        <v/>
      </c>
      <c r="Z17" s="218" t="str">
        <f>IFERROR(IF(Y17=$Z$1,Poles!I17,""),"")</f>
        <v/>
      </c>
      <c r="AA17" s="218" t="str">
        <f>IFERROR(IF(Y17=$AA$1,Poles!I17,""),"")</f>
        <v/>
      </c>
      <c r="AB17" s="218" t="str">
        <f>IFERROR(IF(Y17=$AB$1,Poles!I17,""),"")</f>
        <v/>
      </c>
      <c r="AC17" s="217"/>
      <c r="AD17" s="387"/>
      <c r="AE17" s="284" t="str">
        <f>IF(AF17="-","-","4th")</f>
        <v>-</v>
      </c>
      <c r="AF17" s="284" t="str">
        <f t="array" ref="AF17">IFERROR(INDEX(Poles!B:I,MATCH(AH17,Poles!I:I,0),1),"-")</f>
        <v>-</v>
      </c>
      <c r="AG17" s="284" t="str">
        <f t="array" ref="AG17">IFERROR(INDEX(Poles!B:I,MATCH(AH17,Poles!I:I,0),2),"-")</f>
        <v>-</v>
      </c>
      <c r="AH17" s="283" t="str">
        <f t="shared" si="20"/>
        <v>-</v>
      </c>
      <c r="AI17" s="279" t="str">
        <f t="shared" si="21"/>
        <v/>
      </c>
      <c r="AJ17" s="20">
        <v>4</v>
      </c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</row>
    <row r="18" spans="1:47">
      <c r="A18" s="217" t="str">
        <f>IFERROR(VLOOKUP(Poles!H18,$F$3:$G$5,2,TRUE),"")</f>
        <v/>
      </c>
      <c r="B18" s="218" t="str">
        <f>IFERROR(IF(A18=$B$1,Poles!H18,""),"")</f>
        <v/>
      </c>
      <c r="C18" s="218" t="str">
        <f>IFERROR(IF(A18=$C$1,Poles!H18,""),"")</f>
        <v/>
      </c>
      <c r="D18" s="218" t="str">
        <f>IFERROR(IF(A18=$D$1,Poles!H18,""),"")</f>
        <v/>
      </c>
      <c r="E18" s="217"/>
      <c r="F18" s="388"/>
      <c r="G18" s="284" t="str">
        <f>IF(H18="-","-","5th")</f>
        <v>-</v>
      </c>
      <c r="H18" s="284" t="str">
        <f t="array" ref="H18">IFERROR(INDEX(Poles!B:H,MATCH(J18,Poles!H:H,0),1),"-")</f>
        <v>-</v>
      </c>
      <c r="I18" s="284" t="str">
        <f t="array" ref="I18">IFERROR(INDEX(Poles!B:H,MATCH(J18,Poles!H:H,0),2),"-")</f>
        <v>-</v>
      </c>
      <c r="J18" s="283" t="str">
        <f t="shared" si="18"/>
        <v>-</v>
      </c>
      <c r="K18" s="279" t="str">
        <f t="shared" si="19"/>
        <v/>
      </c>
      <c r="L18" s="20">
        <v>5</v>
      </c>
      <c r="Y18" s="217" t="str">
        <f>IFERROR(VLOOKUP(Poles!I18,$AD$3:$AE$5,2,TRUE),"")</f>
        <v/>
      </c>
      <c r="Z18" s="218" t="str">
        <f>IFERROR(IF(Y18=$Z$1,Poles!I18,""),"")</f>
        <v/>
      </c>
      <c r="AA18" s="218" t="str">
        <f>IFERROR(IF(Y18=$AA$1,Poles!I18,""),"")</f>
        <v/>
      </c>
      <c r="AB18" s="218" t="str">
        <f>IFERROR(IF(Y18=$AB$1,Poles!I18,""),"")</f>
        <v/>
      </c>
      <c r="AC18" s="217"/>
      <c r="AD18" s="388"/>
      <c r="AE18" s="284" t="str">
        <f>IF(AF18="-","-","5th")</f>
        <v>-</v>
      </c>
      <c r="AF18" s="284" t="str">
        <f t="array" ref="AF18">IFERROR(INDEX(Poles!B:I,MATCH(AH18,Poles!I:I,0),1),"-")</f>
        <v>-</v>
      </c>
      <c r="AG18" s="284" t="str">
        <f t="array" ref="AG18">IFERROR(INDEX(Poles!B:I,MATCH(AH18,Poles!I:I,0),2),"-")</f>
        <v>-</v>
      </c>
      <c r="AH18" s="283" t="str">
        <f t="shared" si="20"/>
        <v>-</v>
      </c>
      <c r="AI18" s="279" t="str">
        <f t="shared" si="21"/>
        <v/>
      </c>
      <c r="AJ18" s="20">
        <v>5</v>
      </c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</row>
    <row r="19" spans="1:47">
      <c r="A19" s="217" t="str">
        <f>IFERROR(VLOOKUP(Poles!H19,$F$3:$G$5,2,TRUE),"")</f>
        <v/>
      </c>
      <c r="B19" s="218" t="str">
        <f>IFERROR(IF(A19=$B$1,Poles!H19,""),"")</f>
        <v/>
      </c>
      <c r="C19" s="218" t="str">
        <f>IFERROR(IF(A19=$C$1,Poles!H19,""),"")</f>
        <v/>
      </c>
      <c r="D19" s="218" t="str">
        <f>IFERROR(IF(A19=$D$1,Poles!H19,""),"")</f>
        <v/>
      </c>
      <c r="E19" s="217"/>
      <c r="F19" s="276"/>
      <c r="G19" s="277"/>
      <c r="H19" s="277"/>
      <c r="I19" s="277"/>
      <c r="J19" s="278"/>
      <c r="K19" s="279"/>
      <c r="Y19" s="217" t="str">
        <f>IFERROR(VLOOKUP(Poles!I19,$AD$3:$AE$5,2,TRUE),"")</f>
        <v/>
      </c>
      <c r="Z19" s="218" t="str">
        <f>IFERROR(IF(Y19=$Z$1,Poles!I19,""),"")</f>
        <v/>
      </c>
      <c r="AA19" s="218" t="str">
        <f>IFERROR(IF(Y19=$AA$1,Poles!I19,""),"")</f>
        <v/>
      </c>
      <c r="AB19" s="218" t="str">
        <f>IFERROR(IF(Y19=$AB$1,Poles!I19,""),"")</f>
        <v/>
      </c>
      <c r="AC19" s="217"/>
      <c r="AD19" s="276"/>
      <c r="AE19" s="277"/>
      <c r="AF19" s="277"/>
      <c r="AG19" s="277"/>
      <c r="AH19" s="278"/>
      <c r="AI19" s="279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</row>
    <row r="20" spans="1:47">
      <c r="A20" s="217" t="str">
        <f>IFERROR(VLOOKUP(Poles!H20,$F$3:$G$5,2,TRUE),"")</f>
        <v/>
      </c>
      <c r="B20" s="218" t="str">
        <f>IFERROR(IF(A20=$B$1,Poles!H20,""),"")</f>
        <v/>
      </c>
      <c r="C20" s="218" t="str">
        <f>IFERROR(IF(A20=$C$1,Poles!H20,""),"")</f>
        <v/>
      </c>
      <c r="D20" s="218" t="str">
        <f>IFERROR(IF(A20=$D$1,Poles!H20,""),"")</f>
        <v/>
      </c>
      <c r="E20" s="217"/>
      <c r="F20" s="396" t="s">
        <v>136</v>
      </c>
      <c r="G20" s="284" t="str">
        <f>IF(H20="-","-","1st")</f>
        <v>1st</v>
      </c>
      <c r="H20" s="284" t="str">
        <f t="array" ref="H20">IFERROR(INDEX(Poles!B:H,MATCH(J20,Poles!H:H,0),1),"-")</f>
        <v>diane bucher</v>
      </c>
      <c r="I20" s="284" t="str">
        <f t="array" ref="I20">IFERROR(INDEX(Poles!B:H,MATCH(J20,Poles!H:H,0),2),"-")</f>
        <v>Downtowns Dream</v>
      </c>
      <c r="J20" s="283">
        <f t="shared" ref="J20:J24" si="22">IFERROR(IF(SMALL($D$2:$D$187,L20)&lt;900,SMALL($D$2:$D$187,L20),"-"),"-")</f>
        <v>27.407000029999999</v>
      </c>
      <c r="K20" s="279">
        <f t="shared" ref="K20:K24" si="23">IF(V7&gt;0,V7,"")</f>
        <v>34.300000000000004</v>
      </c>
      <c r="L20" s="20">
        <v>1</v>
      </c>
      <c r="Y20" s="217" t="str">
        <f>IFERROR(VLOOKUP(Poles!I20,$AD$3:$AE$5,2,TRUE),"")</f>
        <v/>
      </c>
      <c r="Z20" s="218" t="str">
        <f>IFERROR(IF(Y20=$Z$1,Poles!I20,""),"")</f>
        <v/>
      </c>
      <c r="AA20" s="218" t="str">
        <f>IFERROR(IF(Y20=$AA$1,Poles!I20,""),"")</f>
        <v/>
      </c>
      <c r="AB20" s="218" t="str">
        <f>IFERROR(IF(Y20=$AB$1,Poles!I20,""),"")</f>
        <v/>
      </c>
      <c r="AC20" s="217"/>
      <c r="AD20" s="396" t="s">
        <v>136</v>
      </c>
      <c r="AE20" s="284" t="str">
        <f>IF(AF20="-","-","1st")</f>
        <v>1st</v>
      </c>
      <c r="AF20" s="284" t="str">
        <f t="array" ref="AF20">IFERROR(INDEX(Poles!B:I,MATCH(AH20,Poles!I:I,0),1),"-")</f>
        <v>macy gubbins (Y only)</v>
      </c>
      <c r="AG20" s="284" t="str">
        <f t="array" ref="AG20">IFERROR(INDEX(Poles!B:I,MATCH(AH20,Poles!I:I,0),2),"-")</f>
        <v>dual cha cha</v>
      </c>
      <c r="AH20" s="283">
        <f t="shared" ref="AH20:AH24" si="24">IFERROR(IF(SMALL($AB$2:$AB$187,AJ20)&lt;900,SMALL($AB$2:$AB$187,AJ20),"-"),"-")</f>
        <v>43.799000079999999</v>
      </c>
      <c r="AI20" s="279">
        <f t="shared" ref="AI20:AI24" si="25">IF(AT7&gt;0,AT7,"")</f>
        <v>16.8</v>
      </c>
      <c r="AJ20" s="20">
        <v>1</v>
      </c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</row>
    <row r="21" spans="1:47" ht="15.75" customHeight="1">
      <c r="A21" s="217" t="str">
        <f>IFERROR(VLOOKUP(Poles!H21,$F$3:$G$5,2,TRUE),"")</f>
        <v/>
      </c>
      <c r="B21" s="218" t="str">
        <f>IFERROR(IF(A21=$B$1,Poles!H21,""),"")</f>
        <v/>
      </c>
      <c r="C21" s="218" t="str">
        <f>IFERROR(IF(A21=$C$1,Poles!H21,""),"")</f>
        <v/>
      </c>
      <c r="D21" s="218" t="str">
        <f>IFERROR(IF(A21=$D$1,Poles!H21,""),"")</f>
        <v/>
      </c>
      <c r="E21" s="217"/>
      <c r="F21" s="387"/>
      <c r="G21" s="284" t="str">
        <f>IF(H21="-","-","2nd")</f>
        <v>2nd</v>
      </c>
      <c r="H21" s="284" t="str">
        <f t="array" ref="H21">IFERROR(INDEX(Poles!B:H,MATCH(J21,Poles!H:H,0),1),"-")</f>
        <v>Jacey Ilse</v>
      </c>
      <c r="I21" s="284" t="str">
        <f t="array" ref="I21">IFERROR(INDEX(Poles!B:H,MATCH(J21,Poles!H:H,0),2),"-")</f>
        <v>zanalyst babe</v>
      </c>
      <c r="J21" s="283">
        <f t="shared" si="22"/>
        <v>28.263000060000003</v>
      </c>
      <c r="K21" s="279" t="str">
        <f t="shared" si="23"/>
        <v/>
      </c>
      <c r="L21" s="20">
        <v>2</v>
      </c>
      <c r="Y21" s="217" t="str">
        <f>IFERROR(VLOOKUP(Poles!I21,$AD$3:$AE$5,2,TRUE),"")</f>
        <v/>
      </c>
      <c r="Z21" s="218" t="str">
        <f>IFERROR(IF(Y21=$Z$1,Poles!I21,""),"")</f>
        <v/>
      </c>
      <c r="AA21" s="218" t="str">
        <f>IFERROR(IF(Y21=$AA$1,Poles!I21,""),"")</f>
        <v/>
      </c>
      <c r="AB21" s="218" t="str">
        <f>IFERROR(IF(Y21=$AB$1,Poles!I21,""),"")</f>
        <v/>
      </c>
      <c r="AC21" s="217"/>
      <c r="AD21" s="387"/>
      <c r="AE21" s="284" t="str">
        <f>IF(AF21="-","-","2nd")</f>
        <v>2nd</v>
      </c>
      <c r="AF21" s="284" t="str">
        <f t="array" ref="AF21">IFERROR(INDEX(Poles!B:I,MATCH(AH21,Poles!I:I,0),1),"-")</f>
        <v>Autumn Maxfield (Y only)</v>
      </c>
      <c r="AG21" s="284" t="str">
        <f t="array" ref="AG21">IFERROR(INDEX(Poles!B:I,MATCH(AH21,Poles!I:I,0),2),"-")</f>
        <v>Casey</v>
      </c>
      <c r="AH21" s="283">
        <f t="shared" si="24"/>
        <v>44.587000100000004</v>
      </c>
      <c r="AI21" s="279" t="str">
        <f t="shared" si="25"/>
        <v/>
      </c>
      <c r="AJ21" s="20">
        <v>2</v>
      </c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</row>
    <row r="22" spans="1:47" ht="15.75" customHeight="1">
      <c r="A22" s="217" t="str">
        <f>IFERROR(VLOOKUP(Poles!H22,$F$3:$G$5,2,TRUE),"")</f>
        <v/>
      </c>
      <c r="B22" s="218" t="str">
        <f>IFERROR(IF(A22=$B$1,Poles!H22,""),"")</f>
        <v/>
      </c>
      <c r="C22" s="218" t="str">
        <f>IFERROR(IF(A22=$C$1,Poles!H22,""),"")</f>
        <v/>
      </c>
      <c r="D22" s="218" t="str">
        <f>IFERROR(IF(A22=$D$1,Poles!H22,""),"")</f>
        <v/>
      </c>
      <c r="E22" s="217"/>
      <c r="F22" s="387"/>
      <c r="G22" s="284" t="str">
        <f>IF(H22="-","-","3rd")</f>
        <v>-</v>
      </c>
      <c r="H22" s="284" t="str">
        <f t="array" ref="H22">IFERROR(INDEX(Poles!B:H,MATCH(J22,Poles!H:H,0),1),"-")</f>
        <v>-</v>
      </c>
      <c r="I22" s="284" t="str">
        <f t="array" ref="I22">IFERROR(INDEX(Poles!B:H,MATCH(J22,Poles!H:H,0),2),"-")</f>
        <v>-</v>
      </c>
      <c r="J22" s="283" t="str">
        <f t="shared" si="22"/>
        <v>-</v>
      </c>
      <c r="K22" s="279" t="str">
        <f t="shared" si="23"/>
        <v/>
      </c>
      <c r="L22" s="20">
        <v>3</v>
      </c>
      <c r="Y22" s="217" t="str">
        <f>IFERROR(VLOOKUP(Poles!I22,$AD$3:$AE$5,2,TRUE),"")</f>
        <v/>
      </c>
      <c r="Z22" s="218" t="str">
        <f>IFERROR(IF(Y22=$Z$1,Poles!I22,""),"")</f>
        <v/>
      </c>
      <c r="AA22" s="218" t="str">
        <f>IFERROR(IF(Y22=$AA$1,Poles!I22,""),"")</f>
        <v/>
      </c>
      <c r="AB22" s="218" t="str">
        <f>IFERROR(IF(Y22=$AB$1,Poles!I22,""),"")</f>
        <v/>
      </c>
      <c r="AC22" s="217"/>
      <c r="AD22" s="387"/>
      <c r="AE22" s="284" t="str">
        <f>IF(AF22="-","-","3rd")</f>
        <v>-</v>
      </c>
      <c r="AF22" s="284" t="str">
        <f t="array" ref="AF22">IFERROR(INDEX(Poles!B:I,MATCH(AH22,Poles!I:I,0),1),"-")</f>
        <v>-</v>
      </c>
      <c r="AG22" s="284" t="str">
        <f t="array" ref="AG22">IFERROR(INDEX(Poles!B:I,MATCH(AH22,Poles!I:I,0),2),"-")</f>
        <v>-</v>
      </c>
      <c r="AH22" s="283" t="str">
        <f t="shared" si="24"/>
        <v>-</v>
      </c>
      <c r="AI22" s="279" t="str">
        <f t="shared" si="25"/>
        <v/>
      </c>
      <c r="AJ22" s="20">
        <v>3</v>
      </c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</row>
    <row r="23" spans="1:47" ht="15.75" customHeight="1">
      <c r="A23" s="217" t="str">
        <f>IFERROR(VLOOKUP(Poles!H23,$F$3:$G$5,2,TRUE),"")</f>
        <v/>
      </c>
      <c r="B23" s="218" t="str">
        <f>IFERROR(IF(A23=$B$1,Poles!H23,""),"")</f>
        <v/>
      </c>
      <c r="C23" s="218" t="str">
        <f>IFERROR(IF(A23=$C$1,Poles!H23,""),"")</f>
        <v/>
      </c>
      <c r="D23" s="218" t="str">
        <f>IFERROR(IF(A23=$D$1,Poles!H23,""),"")</f>
        <v/>
      </c>
      <c r="E23" s="217"/>
      <c r="F23" s="387"/>
      <c r="G23" s="284" t="str">
        <f>IF(H23="-","-","4th")</f>
        <v>-</v>
      </c>
      <c r="H23" s="284" t="str">
        <f t="array" ref="H23">IFERROR(INDEX(Poles!B:H,MATCH(J23,Poles!H:H,0),1),"-")</f>
        <v>-</v>
      </c>
      <c r="I23" s="284" t="str">
        <f t="array" ref="I23">IFERROR(INDEX(Poles!B:H,MATCH(J23,Poles!H:H,0),2),"-")</f>
        <v>-</v>
      </c>
      <c r="J23" s="283" t="str">
        <f t="shared" si="22"/>
        <v>-</v>
      </c>
      <c r="K23" s="279" t="str">
        <f t="shared" si="23"/>
        <v/>
      </c>
      <c r="L23" s="20">
        <v>4</v>
      </c>
      <c r="Y23" s="217" t="str">
        <f>IFERROR(VLOOKUP(Poles!I23,$AD$3:$AE$5,2,TRUE),"")</f>
        <v/>
      </c>
      <c r="Z23" s="218" t="str">
        <f>IFERROR(IF(Y23=$Z$1,Poles!I23,""),"")</f>
        <v/>
      </c>
      <c r="AA23" s="218" t="str">
        <f>IFERROR(IF(Y23=$AA$1,Poles!I23,""),"")</f>
        <v/>
      </c>
      <c r="AB23" s="218" t="str">
        <f>IFERROR(IF(Y23=$AB$1,Poles!I23,""),"")</f>
        <v/>
      </c>
      <c r="AC23" s="217"/>
      <c r="AD23" s="387"/>
      <c r="AE23" s="284" t="str">
        <f>IF(AF23="-","-","4th")</f>
        <v>-</v>
      </c>
      <c r="AF23" s="284" t="str">
        <f t="array" ref="AF23">IFERROR(INDEX(Poles!B:I,MATCH(AH23,Poles!I:I,0),1),"-")</f>
        <v>-</v>
      </c>
      <c r="AG23" s="284" t="str">
        <f t="array" ref="AG23">IFERROR(INDEX(Poles!B:I,MATCH(AH23,Poles!I:I,0),2),"-")</f>
        <v>-</v>
      </c>
      <c r="AH23" s="283" t="str">
        <f t="shared" si="24"/>
        <v>-</v>
      </c>
      <c r="AI23" s="279" t="str">
        <f t="shared" si="25"/>
        <v/>
      </c>
      <c r="AJ23" s="20">
        <v>4</v>
      </c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</row>
    <row r="24" spans="1:47" ht="15.75" customHeight="1">
      <c r="A24" s="217" t="str">
        <f>IFERROR(VLOOKUP(Poles!H24,$F$3:$G$5,2,TRUE),"")</f>
        <v/>
      </c>
      <c r="B24" s="218" t="str">
        <f>IFERROR(IF(A24=$B$1,Poles!H24,""),"")</f>
        <v/>
      </c>
      <c r="C24" s="218" t="str">
        <f>IFERROR(IF(A24=$C$1,Poles!H24,""),"")</f>
        <v/>
      </c>
      <c r="D24" s="218" t="str">
        <f>IFERROR(IF(A24=$D$1,Poles!H24,""),"")</f>
        <v/>
      </c>
      <c r="E24" s="217"/>
      <c r="F24" s="389"/>
      <c r="G24" s="288" t="str">
        <f>IF(H24="-","-","5th")</f>
        <v>-</v>
      </c>
      <c r="H24" s="288" t="str">
        <f t="array" ref="H24">IFERROR(INDEX(Poles!B:H,MATCH(J24,Poles!H:H,0),1),"-")</f>
        <v>-</v>
      </c>
      <c r="I24" s="288" t="str">
        <f t="array" ref="I24">IFERROR(INDEX(Poles!B:H,MATCH(J24,Poles!H:H,0),2),"-")</f>
        <v>-</v>
      </c>
      <c r="J24" s="289" t="str">
        <f t="shared" si="22"/>
        <v>-</v>
      </c>
      <c r="K24" s="290" t="str">
        <f t="shared" si="23"/>
        <v/>
      </c>
      <c r="L24" s="20">
        <v>5</v>
      </c>
      <c r="Y24" s="217" t="str">
        <f>IFERROR(VLOOKUP(Poles!I24,$AD$3:$AE$5,2,TRUE),"")</f>
        <v/>
      </c>
      <c r="Z24" s="218" t="str">
        <f>IFERROR(IF(Y24=$Z$1,Poles!I24,""),"")</f>
        <v/>
      </c>
      <c r="AA24" s="218" t="str">
        <f>IFERROR(IF(Y24=$AA$1,Poles!I24,""),"")</f>
        <v/>
      </c>
      <c r="AB24" s="218" t="str">
        <f>IFERROR(IF(Y24=$AB$1,Poles!I24,""),"")</f>
        <v/>
      </c>
      <c r="AC24" s="217"/>
      <c r="AD24" s="389"/>
      <c r="AE24" s="288" t="str">
        <f>IF(AF24="-","-","5th")</f>
        <v>-</v>
      </c>
      <c r="AF24" s="284" t="str">
        <f t="array" ref="AF24">IFERROR(INDEX(Poles!B:I,MATCH(AH24,Poles!I:I,0),1),"-")</f>
        <v>-</v>
      </c>
      <c r="AG24" s="284" t="str">
        <f t="array" ref="AG24">IFERROR(INDEX(Poles!B:I,MATCH(AH24,Poles!I:I,0),2),"-")</f>
        <v>-</v>
      </c>
      <c r="AH24" s="283" t="str">
        <f t="shared" si="24"/>
        <v>-</v>
      </c>
      <c r="AI24" s="290" t="str">
        <f t="shared" si="25"/>
        <v/>
      </c>
      <c r="AJ24" s="20">
        <v>5</v>
      </c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</row>
    <row r="25" spans="1:47" ht="15.75" customHeight="1">
      <c r="A25" s="217" t="str">
        <f>IFERROR(VLOOKUP(Poles!H25,$F$3:$G$5,2,TRUE),"")</f>
        <v/>
      </c>
      <c r="B25" s="218" t="str">
        <f>IFERROR(IF(A25=$B$1,Poles!H25,""),"")</f>
        <v/>
      </c>
      <c r="C25" s="218" t="str">
        <f>IFERROR(IF(A25=$C$1,Poles!H25,""),"")</f>
        <v/>
      </c>
      <c r="D25" s="218" t="str">
        <f>IFERROR(IF(A25=$D$1,Poles!H25,""),"")</f>
        <v/>
      </c>
      <c r="E25" s="217"/>
      <c r="Y25" s="217" t="str">
        <f>IFERROR(VLOOKUP(Poles!I25,$AD$3:$AE$5,2,TRUE),"")</f>
        <v/>
      </c>
      <c r="Z25" s="218" t="str">
        <f>IFERROR(IF(Y25=$Z$1,Poles!I25,""),"")</f>
        <v/>
      </c>
      <c r="AA25" s="218" t="str">
        <f>IFERROR(IF(Y25=$AA$1,Poles!I25,""),"")</f>
        <v/>
      </c>
      <c r="AB25" s="218" t="str">
        <f>IFERROR(IF(Y25=$AB$1,Poles!I25,""),"")</f>
        <v/>
      </c>
      <c r="AC25" s="217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</row>
    <row r="26" spans="1:47" ht="15.75" customHeight="1">
      <c r="A26" s="217" t="str">
        <f>IFERROR(VLOOKUP(Poles!H26,$F$3:$G$5,2,TRUE),"")</f>
        <v/>
      </c>
      <c r="B26" s="218" t="str">
        <f>IFERROR(IF(A26=$B$1,Poles!H26,""),"")</f>
        <v/>
      </c>
      <c r="C26" s="218" t="str">
        <f>IFERROR(IF(A26=$C$1,Poles!H26,""),"")</f>
        <v/>
      </c>
      <c r="D26" s="218" t="str">
        <f>IFERROR(IF(A26=$D$1,Poles!H26,""),"")</f>
        <v/>
      </c>
      <c r="E26" s="217"/>
      <c r="Y26" s="217" t="str">
        <f>IFERROR(VLOOKUP(Poles!I26,$AD$3:$AE$5,2,TRUE),"")</f>
        <v/>
      </c>
      <c r="Z26" s="218" t="str">
        <f>IFERROR(IF(Y26=$Z$1,Poles!I26,""),"")</f>
        <v/>
      </c>
      <c r="AA26" s="218" t="str">
        <f>IFERROR(IF(Y26=$AA$1,Poles!I26,""),"")</f>
        <v/>
      </c>
      <c r="AB26" s="218" t="str">
        <f>IFERROR(IF(Y26=$AB$1,Poles!I26,""),"")</f>
        <v/>
      </c>
      <c r="AC26" s="217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</row>
    <row r="27" spans="1:47" ht="15.75" customHeight="1">
      <c r="A27" s="217" t="str">
        <f>IFERROR(VLOOKUP(Poles!H27,$F$3:$G$5,2,TRUE),"")</f>
        <v/>
      </c>
      <c r="B27" s="218" t="str">
        <f>IFERROR(IF(A27=$B$1,Poles!H27,""),"")</f>
        <v/>
      </c>
      <c r="C27" s="218" t="str">
        <f>IFERROR(IF(A27=$C$1,Poles!H27,""),"")</f>
        <v/>
      </c>
      <c r="D27" s="218" t="str">
        <f>IFERROR(IF(A27=$D$1,Poles!H27,""),"")</f>
        <v/>
      </c>
      <c r="E27" s="217"/>
      <c r="Y27" s="217" t="str">
        <f>IFERROR(VLOOKUP(Poles!I27,$AD$3:$AE$5,2,TRUE),"")</f>
        <v/>
      </c>
      <c r="Z27" s="218" t="str">
        <f>IFERROR(IF(Y27=$Z$1,Poles!I27,""),"")</f>
        <v/>
      </c>
      <c r="AA27" s="218" t="str">
        <f>IFERROR(IF(Y27=$AA$1,Poles!I27,""),"")</f>
        <v/>
      </c>
      <c r="AB27" s="218" t="str">
        <f>IFERROR(IF(Y27=$AB$1,Poles!I27,""),"")</f>
        <v/>
      </c>
      <c r="AC27" s="217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</row>
    <row r="28" spans="1:47" ht="15.75" customHeight="1">
      <c r="A28" s="217" t="str">
        <f>IFERROR(VLOOKUP(Poles!H28,$F$3:$G$5,2,TRUE),"")</f>
        <v/>
      </c>
      <c r="B28" s="218" t="str">
        <f>IFERROR(IF(A28=$B$1,Poles!H28,""),"")</f>
        <v/>
      </c>
      <c r="C28" s="218" t="str">
        <f>IFERROR(IF(A28=$C$1,Poles!H28,""),"")</f>
        <v/>
      </c>
      <c r="D28" s="218" t="str">
        <f>IFERROR(IF(A28=$D$1,Poles!H28,""),"")</f>
        <v/>
      </c>
      <c r="E28" s="217"/>
      <c r="Y28" s="217" t="str">
        <f>IFERROR(VLOOKUP(Poles!I28,$AD$3:$AE$5,2,TRUE),"")</f>
        <v/>
      </c>
      <c r="Z28" s="218" t="str">
        <f>IFERROR(IF(Y28=$Z$1,Poles!I28,""),"")</f>
        <v/>
      </c>
      <c r="AA28" s="218" t="str">
        <f>IFERROR(IF(Y28=$AA$1,Poles!I28,""),"")</f>
        <v/>
      </c>
      <c r="AB28" s="218" t="str">
        <f>IFERROR(IF(Y28=$AB$1,Poles!I28,""),"")</f>
        <v/>
      </c>
      <c r="AC28" s="217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</row>
    <row r="29" spans="1:47" ht="15.75" customHeight="1">
      <c r="A29" s="217" t="str">
        <f>IFERROR(VLOOKUP(Poles!H29,$F$3:$G$5,2,TRUE),"")</f>
        <v/>
      </c>
      <c r="B29" s="218" t="str">
        <f>IFERROR(IF(A29=$B$1,Poles!H29,""),"")</f>
        <v/>
      </c>
      <c r="C29" s="218" t="str">
        <f>IFERROR(IF(A29=$C$1,Poles!H29,""),"")</f>
        <v/>
      </c>
      <c r="D29" s="218" t="str">
        <f>IFERROR(IF(A29=$D$1,Poles!H29,""),"")</f>
        <v/>
      </c>
      <c r="E29" s="217"/>
      <c r="Y29" s="217" t="str">
        <f>IFERROR(VLOOKUP(Poles!I29,$AD$3:$AE$5,2,TRUE),"")</f>
        <v/>
      </c>
      <c r="Z29" s="218" t="str">
        <f>IFERROR(IF(Y29=$Z$1,Poles!I29,""),"")</f>
        <v/>
      </c>
      <c r="AA29" s="218" t="str">
        <f>IFERROR(IF(Y29=$AA$1,Poles!I29,""),"")</f>
        <v/>
      </c>
      <c r="AB29" s="218" t="str">
        <f>IFERROR(IF(Y29=$AB$1,Poles!I29,""),"")</f>
        <v/>
      </c>
      <c r="AC29" s="217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</row>
    <row r="30" spans="1:47" ht="15.75" customHeight="1">
      <c r="A30" s="217" t="str">
        <f>IFERROR(VLOOKUP(Poles!H30,$F$3:$G$5,2,TRUE),"")</f>
        <v/>
      </c>
      <c r="B30" s="218" t="str">
        <f>IFERROR(IF(A30=$B$1,Poles!H30,""),"")</f>
        <v/>
      </c>
      <c r="C30" s="218" t="str">
        <f>IFERROR(IF(A30=$C$1,Poles!H30,""),"")</f>
        <v/>
      </c>
      <c r="D30" s="218" t="str">
        <f>IFERROR(IF(A30=$D$1,Poles!H30,""),"")</f>
        <v/>
      </c>
      <c r="E30" s="217"/>
      <c r="Y30" s="217" t="str">
        <f>IFERROR(VLOOKUP(Poles!I30,$AD$3:$AE$5,2,TRUE),"")</f>
        <v/>
      </c>
      <c r="Z30" s="218" t="str">
        <f>IFERROR(IF(Y30=$Z$1,Poles!I30,""),"")</f>
        <v/>
      </c>
      <c r="AA30" s="218" t="str">
        <f>IFERROR(IF(Y30=$AA$1,Poles!I30,""),"")</f>
        <v/>
      </c>
      <c r="AB30" s="218" t="str">
        <f>IFERROR(IF(Y30=$AB$1,Poles!I30,""),"")</f>
        <v/>
      </c>
      <c r="AC30" s="217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</row>
    <row r="31" spans="1:47" ht="15.75" customHeight="1">
      <c r="A31" s="217" t="str">
        <f>IFERROR(VLOOKUP(Poles!H31,$F$3:$G$5,2,TRUE),"")</f>
        <v/>
      </c>
      <c r="B31" s="218" t="str">
        <f>IFERROR(IF(A31=$B$1,Poles!H31,""),"")</f>
        <v/>
      </c>
      <c r="C31" s="218" t="str">
        <f>IFERROR(IF(A31=$C$1,Poles!H31,""),"")</f>
        <v/>
      </c>
      <c r="D31" s="218" t="str">
        <f>IFERROR(IF(A31=$D$1,Poles!H31,""),"")</f>
        <v/>
      </c>
      <c r="E31" s="217"/>
      <c r="Y31" s="217" t="str">
        <f>IFERROR(VLOOKUP(Poles!I31,$AD$3:$AE$5,2,TRUE),"")</f>
        <v/>
      </c>
      <c r="Z31" s="218" t="str">
        <f>IFERROR(IF(Y31=$Z$1,Poles!I31,""),"")</f>
        <v/>
      </c>
      <c r="AA31" s="218" t="str">
        <f>IFERROR(IF(Y31=$AA$1,Poles!I31,""),"")</f>
        <v/>
      </c>
      <c r="AB31" s="218" t="str">
        <f>IFERROR(IF(Y31=$AB$1,Poles!I31,""),"")</f>
        <v/>
      </c>
      <c r="AC31" s="217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</row>
    <row r="32" spans="1:47" ht="15.75" customHeight="1">
      <c r="A32" s="217" t="str">
        <f>IFERROR(VLOOKUP(Poles!H32,$F$3:$G$5,2,TRUE),"")</f>
        <v/>
      </c>
      <c r="B32" s="218" t="str">
        <f>IFERROR(IF(A32=$B$1,Poles!H32,""),"")</f>
        <v/>
      </c>
      <c r="C32" s="218" t="str">
        <f>IFERROR(IF(A32=$C$1,Poles!H32,""),"")</f>
        <v/>
      </c>
      <c r="D32" s="218" t="str">
        <f>IFERROR(IF(A32=$D$1,Poles!H32,""),"")</f>
        <v/>
      </c>
      <c r="E32" s="217"/>
      <c r="Y32" s="217" t="str">
        <f>IFERROR(VLOOKUP(Poles!I32,$AD$3:$AE$5,2,TRUE),"")</f>
        <v/>
      </c>
      <c r="Z32" s="218" t="str">
        <f>IFERROR(IF(Y32=$Z$1,Poles!I32,""),"")</f>
        <v/>
      </c>
      <c r="AA32" s="218" t="str">
        <f>IFERROR(IF(Y32=$AA$1,Poles!I32,""),"")</f>
        <v/>
      </c>
      <c r="AB32" s="218" t="str">
        <f>IFERROR(IF(Y32=$AB$1,Poles!I32,""),"")</f>
        <v/>
      </c>
      <c r="AC32" s="217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</row>
    <row r="33" spans="1:47" ht="15.75" customHeight="1">
      <c r="A33" s="217" t="str">
        <f>IFERROR(VLOOKUP(Poles!H33,$F$3:$G$5,2,TRUE),"")</f>
        <v/>
      </c>
      <c r="B33" s="218" t="str">
        <f>IFERROR(IF(A33=$B$1,Poles!H33,""),"")</f>
        <v/>
      </c>
      <c r="C33" s="218" t="str">
        <f>IFERROR(IF(A33=$C$1,Poles!H33,""),"")</f>
        <v/>
      </c>
      <c r="D33" s="218" t="str">
        <f>IFERROR(IF(A33=$D$1,Poles!H33,""),"")</f>
        <v/>
      </c>
      <c r="E33" s="217"/>
      <c r="Y33" s="217" t="str">
        <f>IFERROR(VLOOKUP(Poles!I33,$AD$3:$AE$5,2,TRUE),"")</f>
        <v/>
      </c>
      <c r="Z33" s="218" t="str">
        <f>IFERROR(IF(Y33=$Z$1,Poles!I33,""),"")</f>
        <v/>
      </c>
      <c r="AA33" s="218" t="str">
        <f>IFERROR(IF(Y33=$AA$1,Poles!I33,""),"")</f>
        <v/>
      </c>
      <c r="AB33" s="218" t="str">
        <f>IFERROR(IF(Y33=$AB$1,Poles!I33,""),"")</f>
        <v/>
      </c>
      <c r="AC33" s="217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</row>
    <row r="34" spans="1:47" ht="15.75" customHeight="1">
      <c r="A34" s="217" t="str">
        <f>IFERROR(VLOOKUP(Poles!H34,$F$3:$G$5,2,TRUE),"")</f>
        <v/>
      </c>
      <c r="B34" s="218" t="str">
        <f>IFERROR(IF(A34=$B$1,Poles!H34,""),"")</f>
        <v/>
      </c>
      <c r="C34" s="218" t="str">
        <f>IFERROR(IF(A34=$C$1,Poles!H34,""),"")</f>
        <v/>
      </c>
      <c r="D34" s="218" t="str">
        <f>IFERROR(IF(A34=$D$1,Poles!H34,""),"")</f>
        <v/>
      </c>
      <c r="E34" s="217"/>
      <c r="Y34" s="217" t="str">
        <f>IFERROR(VLOOKUP(Poles!I34,$AD$3:$AE$5,2,TRUE),"")</f>
        <v/>
      </c>
      <c r="Z34" s="218" t="str">
        <f>IFERROR(IF(Y34=$Z$1,Poles!I34,""),"")</f>
        <v/>
      </c>
      <c r="AA34" s="218" t="str">
        <f>IFERROR(IF(Y34=$AA$1,Poles!I34,""),"")</f>
        <v/>
      </c>
      <c r="AB34" s="218" t="str">
        <f>IFERROR(IF(Y34=$AB$1,Poles!I34,""),"")</f>
        <v/>
      </c>
      <c r="AC34" s="217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</row>
    <row r="35" spans="1:47" ht="15.75" customHeight="1">
      <c r="A35" s="217" t="str">
        <f>IFERROR(VLOOKUP(Poles!H35,$F$3:$G$5,2,TRUE),"")</f>
        <v/>
      </c>
      <c r="B35" s="218" t="str">
        <f>IFERROR(IF(A35=$B$1,Poles!H35,""),"")</f>
        <v/>
      </c>
      <c r="C35" s="218" t="str">
        <f>IFERROR(IF(A35=$C$1,Poles!H35,""),"")</f>
        <v/>
      </c>
      <c r="D35" s="218" t="str">
        <f>IFERROR(IF(A35=$D$1,Poles!H35,""),"")</f>
        <v/>
      </c>
      <c r="E35" s="217"/>
      <c r="Y35" s="217" t="str">
        <f>IFERROR(VLOOKUP(Poles!I35,$AD$3:$AE$5,2,TRUE),"")</f>
        <v/>
      </c>
      <c r="Z35" s="218" t="str">
        <f>IFERROR(IF(Y35=$Z$1,Poles!I35,""),"")</f>
        <v/>
      </c>
      <c r="AA35" s="218" t="str">
        <f>IFERROR(IF(Y35=$AA$1,Poles!I35,""),"")</f>
        <v/>
      </c>
      <c r="AB35" s="218" t="str">
        <f>IFERROR(IF(Y35=$AB$1,Poles!I35,""),"")</f>
        <v/>
      </c>
      <c r="AC35" s="217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</row>
    <row r="36" spans="1:47" ht="15.75" customHeight="1">
      <c r="A36" s="217" t="str">
        <f>IFERROR(VLOOKUP(Poles!H36,$F$3:$G$5,2,TRUE),"")</f>
        <v/>
      </c>
      <c r="B36" s="218" t="str">
        <f>IFERROR(IF(A36=$B$1,Poles!H36,""),"")</f>
        <v/>
      </c>
      <c r="C36" s="218" t="str">
        <f>IFERROR(IF(A36=$C$1,Poles!H36,""),"")</f>
        <v/>
      </c>
      <c r="D36" s="218" t="str">
        <f>IFERROR(IF(A36=$D$1,Poles!H36,""),"")</f>
        <v/>
      </c>
      <c r="E36" s="217"/>
      <c r="Y36" s="217" t="str">
        <f>IFERROR(VLOOKUP(Poles!I36,$AD$3:$AE$5,2,TRUE),"")</f>
        <v/>
      </c>
      <c r="Z36" s="218" t="str">
        <f>IFERROR(IF(Y36=$Z$1,Poles!I36,""),"")</f>
        <v/>
      </c>
      <c r="AA36" s="218" t="str">
        <f>IFERROR(IF(Y36=$AA$1,Poles!I36,""),"")</f>
        <v/>
      </c>
      <c r="AB36" s="218" t="str">
        <f>IFERROR(IF(Y36=$AB$1,Poles!I36,""),"")</f>
        <v/>
      </c>
      <c r="AC36" s="217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</row>
    <row r="37" spans="1:47" ht="15.75" customHeight="1">
      <c r="A37" s="217" t="str">
        <f>IFERROR(VLOOKUP(Poles!H37,$F$3:$G$5,2,TRUE),"")</f>
        <v/>
      </c>
      <c r="B37" s="218" t="str">
        <f>IFERROR(IF(A37=$B$1,Poles!H37,""),"")</f>
        <v/>
      </c>
      <c r="C37" s="218" t="str">
        <f>IFERROR(IF(A37=$C$1,Poles!H37,""),"")</f>
        <v/>
      </c>
      <c r="D37" s="218" t="str">
        <f>IFERROR(IF(A37=$D$1,Poles!H37,""),"")</f>
        <v/>
      </c>
      <c r="E37" s="217"/>
      <c r="Y37" s="217" t="str">
        <f>IFERROR(VLOOKUP(Poles!I37,$AD$3:$AE$5,2,TRUE),"")</f>
        <v/>
      </c>
      <c r="Z37" s="218" t="str">
        <f>IFERROR(IF(Y37=$Z$1,Poles!I37,""),"")</f>
        <v/>
      </c>
      <c r="AA37" s="218" t="str">
        <f>IFERROR(IF(Y37=$AA$1,Poles!I37,""),"")</f>
        <v/>
      </c>
      <c r="AB37" s="218" t="str">
        <f>IFERROR(IF(Y37=$AB$1,Poles!I37,""),"")</f>
        <v/>
      </c>
      <c r="AC37" s="217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</row>
    <row r="38" spans="1:47" ht="15.75" customHeight="1">
      <c r="A38" s="217" t="str">
        <f>IFERROR(VLOOKUP(Poles!H38,$F$3:$G$5,2,TRUE),"")</f>
        <v/>
      </c>
      <c r="B38" s="218" t="str">
        <f>IFERROR(IF(A38=$B$1,Poles!H38,""),"")</f>
        <v/>
      </c>
      <c r="C38" s="218" t="str">
        <f>IFERROR(IF(A38=$C$1,Poles!H38,""),"")</f>
        <v/>
      </c>
      <c r="D38" s="218" t="str">
        <f>IFERROR(IF(A38=$D$1,Poles!H38,""),"")</f>
        <v/>
      </c>
      <c r="E38" s="217"/>
      <c r="Y38" s="217" t="str">
        <f>IFERROR(VLOOKUP(Poles!I38,$AD$3:$AE$5,2,TRUE),"")</f>
        <v/>
      </c>
      <c r="Z38" s="218" t="str">
        <f>IFERROR(IF(Y38=$Z$1,Poles!I38,""),"")</f>
        <v/>
      </c>
      <c r="AA38" s="218" t="str">
        <f>IFERROR(IF(Y38=$AA$1,Poles!I38,""),"")</f>
        <v/>
      </c>
      <c r="AB38" s="218" t="str">
        <f>IFERROR(IF(Y38=$AB$1,Poles!I38,""),"")</f>
        <v/>
      </c>
      <c r="AC38" s="217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</row>
    <row r="39" spans="1:47" ht="15.75" customHeight="1">
      <c r="A39" s="217" t="str">
        <f>IFERROR(VLOOKUP(Poles!H39,$F$3:$G$5,2,TRUE),"")</f>
        <v/>
      </c>
      <c r="B39" s="218" t="str">
        <f>IFERROR(IF(A39=$B$1,Poles!H39,""),"")</f>
        <v/>
      </c>
      <c r="C39" s="218" t="str">
        <f>IFERROR(IF(A39=$C$1,Poles!H39,""),"")</f>
        <v/>
      </c>
      <c r="D39" s="218" t="str">
        <f>IFERROR(IF(A39=$D$1,Poles!H39,""),"")</f>
        <v/>
      </c>
      <c r="E39" s="217"/>
      <c r="Y39" s="217" t="str">
        <f>IFERROR(VLOOKUP(Poles!I39,$AD$3:$AE$5,2,TRUE),"")</f>
        <v/>
      </c>
      <c r="Z39" s="218" t="str">
        <f>IFERROR(IF(Y39=$Z$1,Poles!I39,""),"")</f>
        <v/>
      </c>
      <c r="AA39" s="218" t="str">
        <f>IFERROR(IF(Y39=$AA$1,Poles!I39,""),"")</f>
        <v/>
      </c>
      <c r="AB39" s="218" t="str">
        <f>IFERROR(IF(Y39=$AB$1,Poles!I39,""),"")</f>
        <v/>
      </c>
      <c r="AC39" s="217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</row>
    <row r="40" spans="1:47" ht="15.75" customHeight="1">
      <c r="A40" s="217" t="str">
        <f>IFERROR(VLOOKUP(Poles!H40,$F$3:$G$5,2,TRUE),"")</f>
        <v/>
      </c>
      <c r="B40" s="218" t="str">
        <f>IFERROR(IF(A40=$B$1,Poles!H40,""),"")</f>
        <v/>
      </c>
      <c r="C40" s="218" t="str">
        <f>IFERROR(IF(A40=$C$1,Poles!H40,""),"")</f>
        <v/>
      </c>
      <c r="D40" s="218" t="str">
        <f>IFERROR(IF(A40=$D$1,Poles!H40,""),"")</f>
        <v/>
      </c>
      <c r="E40" s="217"/>
      <c r="Y40" s="217" t="str">
        <f>IFERROR(VLOOKUP(Poles!I40,$AD$3:$AE$5,2,TRUE),"")</f>
        <v/>
      </c>
      <c r="Z40" s="218" t="str">
        <f>IFERROR(IF(Y40=$Z$1,Poles!I40,""),"")</f>
        <v/>
      </c>
      <c r="AA40" s="218" t="str">
        <f>IFERROR(IF(Y40=$AA$1,Poles!I40,""),"")</f>
        <v/>
      </c>
      <c r="AB40" s="218" t="str">
        <f>IFERROR(IF(Y40=$AB$1,Poles!I40,""),"")</f>
        <v/>
      </c>
      <c r="AC40" s="217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</row>
    <row r="41" spans="1:47" ht="15.75" customHeight="1">
      <c r="A41" s="217" t="str">
        <f>IFERROR(VLOOKUP(Poles!H41,$F$3:$G$5,2,TRUE),"")</f>
        <v/>
      </c>
      <c r="B41" s="218" t="str">
        <f>IFERROR(IF(A41=$B$1,Poles!H41,""),"")</f>
        <v/>
      </c>
      <c r="C41" s="218" t="str">
        <f>IFERROR(IF(A41=$C$1,Poles!H41,""),"")</f>
        <v/>
      </c>
      <c r="D41" s="218" t="str">
        <f>IFERROR(IF(A41=$D$1,Poles!H41,""),"")</f>
        <v/>
      </c>
      <c r="E41" s="217"/>
      <c r="Y41" s="217" t="str">
        <f>IFERROR(VLOOKUP(Poles!I41,$AD$3:$AE$5,2,TRUE),"")</f>
        <v/>
      </c>
      <c r="Z41" s="218" t="str">
        <f>IFERROR(IF(Y41=$Z$1,Poles!I41,""),"")</f>
        <v/>
      </c>
      <c r="AA41" s="218" t="str">
        <f>IFERROR(IF(Y41=$AA$1,Poles!I41,""),"")</f>
        <v/>
      </c>
      <c r="AB41" s="218" t="str">
        <f>IFERROR(IF(Y41=$AB$1,Poles!I41,""),"")</f>
        <v/>
      </c>
      <c r="AC41" s="217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</row>
    <row r="42" spans="1:47" ht="15.75" customHeight="1">
      <c r="A42" s="217" t="str">
        <f>IFERROR(VLOOKUP(Poles!H42,$F$3:$G$5,2,TRUE),"")</f>
        <v/>
      </c>
      <c r="B42" s="218" t="str">
        <f>IFERROR(IF(A42=$B$1,Poles!H42,""),"")</f>
        <v/>
      </c>
      <c r="C42" s="218" t="str">
        <f>IFERROR(IF(A42=$C$1,Poles!H42,""),"")</f>
        <v/>
      </c>
      <c r="D42" s="218" t="str">
        <f>IFERROR(IF(A42=$D$1,Poles!H42,""),"")</f>
        <v/>
      </c>
      <c r="E42" s="217"/>
      <c r="Y42" s="217" t="str">
        <f>IFERROR(VLOOKUP(Poles!I42,$AD$3:$AE$5,2,TRUE),"")</f>
        <v/>
      </c>
      <c r="Z42" s="218" t="str">
        <f>IFERROR(IF(Y42=$Z$1,Poles!I42,""),"")</f>
        <v/>
      </c>
      <c r="AA42" s="218" t="str">
        <f>IFERROR(IF(Y42=$AA$1,Poles!I42,""),"")</f>
        <v/>
      </c>
      <c r="AB42" s="218" t="str">
        <f>IFERROR(IF(Y42=$AB$1,Poles!I42,""),"")</f>
        <v/>
      </c>
      <c r="AC42" s="217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</row>
    <row r="43" spans="1:47" ht="15.75" customHeight="1">
      <c r="A43" s="217" t="str">
        <f>IFERROR(VLOOKUP(Poles!H43,$F$3:$G$5,2,TRUE),"")</f>
        <v/>
      </c>
      <c r="B43" s="218" t="str">
        <f>IFERROR(IF(A43=$B$1,Poles!H43,""),"")</f>
        <v/>
      </c>
      <c r="C43" s="218" t="str">
        <f>IFERROR(IF(A43=$C$1,Poles!H43,""),"")</f>
        <v/>
      </c>
      <c r="D43" s="218" t="str">
        <f>IFERROR(IF(A43=$D$1,Poles!H43,""),"")</f>
        <v/>
      </c>
      <c r="E43" s="217"/>
      <c r="Y43" s="217" t="str">
        <f>IFERROR(VLOOKUP(Poles!I43,$AD$3:$AE$5,2,TRUE),"")</f>
        <v/>
      </c>
      <c r="Z43" s="218" t="str">
        <f>IFERROR(IF(Y43=$Z$1,Poles!I43,""),"")</f>
        <v/>
      </c>
      <c r="AA43" s="218" t="str">
        <f>IFERROR(IF(Y43=$AA$1,Poles!I43,""),"")</f>
        <v/>
      </c>
      <c r="AB43" s="218" t="str">
        <f>IFERROR(IF(Y43=$AB$1,Poles!I43,""),"")</f>
        <v/>
      </c>
      <c r="AC43" s="217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</row>
    <row r="44" spans="1:47" ht="15.75" customHeight="1">
      <c r="A44" s="217" t="str">
        <f>IFERROR(VLOOKUP(Poles!H44,$F$3:$G$5,2,TRUE),"")</f>
        <v/>
      </c>
      <c r="B44" s="218" t="str">
        <f>IFERROR(IF(A44=$B$1,Poles!H44,""),"")</f>
        <v/>
      </c>
      <c r="C44" s="218" t="str">
        <f>IFERROR(IF(A44=$C$1,Poles!H44,""),"")</f>
        <v/>
      </c>
      <c r="D44" s="218" t="str">
        <f>IFERROR(IF(A44=$D$1,Poles!H44,""),"")</f>
        <v/>
      </c>
      <c r="E44" s="217"/>
      <c r="Y44" s="217" t="str">
        <f>IFERROR(VLOOKUP(Poles!I44,$AD$3:$AE$5,2,TRUE),"")</f>
        <v/>
      </c>
      <c r="Z44" s="218" t="str">
        <f>IFERROR(IF(Y44=$Z$1,Poles!I44,""),"")</f>
        <v/>
      </c>
      <c r="AA44" s="218" t="str">
        <f>IFERROR(IF(Y44=$AA$1,Poles!I44,""),"")</f>
        <v/>
      </c>
      <c r="AB44" s="218" t="str">
        <f>IFERROR(IF(Y44=$AB$1,Poles!I44,""),"")</f>
        <v/>
      </c>
      <c r="AC44" s="217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</row>
    <row r="45" spans="1:47" ht="15.75" customHeight="1">
      <c r="A45" s="217" t="str">
        <f>IFERROR(VLOOKUP(Poles!H45,$F$3:$G$5,2,TRUE),"")</f>
        <v/>
      </c>
      <c r="B45" s="218" t="str">
        <f>IFERROR(IF(A45=$B$1,Poles!H45,""),"")</f>
        <v/>
      </c>
      <c r="C45" s="218" t="str">
        <f>IFERROR(IF(A45=$C$1,Poles!H45,""),"")</f>
        <v/>
      </c>
      <c r="D45" s="218" t="str">
        <f>IFERROR(IF(A45=$D$1,Poles!H45,""),"")</f>
        <v/>
      </c>
      <c r="E45" s="217"/>
      <c r="Y45" s="217" t="str">
        <f>IFERROR(VLOOKUP(Poles!I45,$AD$3:$AE$5,2,TRUE),"")</f>
        <v/>
      </c>
      <c r="Z45" s="218" t="str">
        <f>IFERROR(IF(Y45=$Z$1,Poles!I45,""),"")</f>
        <v/>
      </c>
      <c r="AA45" s="218" t="str">
        <f>IFERROR(IF(Y45=$AA$1,Poles!I45,""),"")</f>
        <v/>
      </c>
      <c r="AB45" s="218" t="str">
        <f>IFERROR(IF(Y45=$AB$1,Poles!I45,""),"")</f>
        <v/>
      </c>
      <c r="AC45" s="217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</row>
    <row r="46" spans="1:47" ht="15.75" customHeight="1">
      <c r="A46" s="217" t="str">
        <f>IFERROR(VLOOKUP(Poles!H46,$F$3:$G$5,2,TRUE),"")</f>
        <v/>
      </c>
      <c r="B46" s="218" t="str">
        <f>IFERROR(IF(A46=$B$1,Poles!H46,""),"")</f>
        <v/>
      </c>
      <c r="C46" s="218" t="str">
        <f>IFERROR(IF(A46=$C$1,Poles!H46,""),"")</f>
        <v/>
      </c>
      <c r="D46" s="218" t="str">
        <f>IFERROR(IF(A46=$D$1,Poles!H46,""),"")</f>
        <v/>
      </c>
      <c r="E46" s="217"/>
      <c r="Y46" s="217" t="str">
        <f>IFERROR(VLOOKUP(Poles!I46,$AD$3:$AE$5,2,TRUE),"")</f>
        <v/>
      </c>
      <c r="Z46" s="218" t="str">
        <f>IFERROR(IF(Y46=$Z$1,Poles!I46,""),"")</f>
        <v/>
      </c>
      <c r="AA46" s="218" t="str">
        <f>IFERROR(IF(Y46=$AA$1,Poles!I46,""),"")</f>
        <v/>
      </c>
      <c r="AB46" s="218" t="str">
        <f>IFERROR(IF(Y46=$AB$1,Poles!I46,""),"")</f>
        <v/>
      </c>
      <c r="AC46" s="217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</row>
    <row r="47" spans="1:47" ht="15.75" customHeight="1">
      <c r="A47" s="217" t="str">
        <f>IFERROR(VLOOKUP(Poles!H47,$F$3:$G$5,2,TRUE),"")</f>
        <v/>
      </c>
      <c r="B47" s="218" t="str">
        <f>IFERROR(IF(A47=$B$1,Poles!H47,""),"")</f>
        <v/>
      </c>
      <c r="C47" s="218" t="str">
        <f>IFERROR(IF(A47=$C$1,Poles!H47,""),"")</f>
        <v/>
      </c>
      <c r="D47" s="218" t="str">
        <f>IFERROR(IF(A47=$D$1,Poles!H47,""),"")</f>
        <v/>
      </c>
      <c r="E47" s="217"/>
      <c r="Y47" s="217" t="str">
        <f>IFERROR(VLOOKUP(Poles!I47,$AD$3:$AE$5,2,TRUE),"")</f>
        <v/>
      </c>
      <c r="Z47" s="218" t="str">
        <f>IFERROR(IF(Y47=$Z$1,Poles!I47,""),"")</f>
        <v/>
      </c>
      <c r="AA47" s="218" t="str">
        <f>IFERROR(IF(Y47=$AA$1,Poles!I47,""),"")</f>
        <v/>
      </c>
      <c r="AB47" s="218" t="str">
        <f>IFERROR(IF(Y47=$AB$1,Poles!I47,""),"")</f>
        <v/>
      </c>
      <c r="AC47" s="217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</row>
    <row r="48" spans="1:47" ht="15.75" customHeight="1">
      <c r="A48" s="217" t="str">
        <f>IFERROR(VLOOKUP(Poles!H48,$F$3:$G$5,2,TRUE),"")</f>
        <v/>
      </c>
      <c r="B48" s="218" t="str">
        <f>IFERROR(IF(A48=$B$1,Poles!H48,""),"")</f>
        <v/>
      </c>
      <c r="C48" s="218" t="str">
        <f>IFERROR(IF(A48=$C$1,Poles!H48,""),"")</f>
        <v/>
      </c>
      <c r="D48" s="218" t="str">
        <f>IFERROR(IF(A48=$D$1,Poles!H48,""),"")</f>
        <v/>
      </c>
      <c r="E48" s="217"/>
      <c r="Y48" s="217" t="str">
        <f>IFERROR(VLOOKUP(Poles!I48,$AD$3:$AE$5,2,TRUE),"")</f>
        <v/>
      </c>
      <c r="Z48" s="218" t="str">
        <f>IFERROR(IF(Y48=$Z$1,Poles!I48,""),"")</f>
        <v/>
      </c>
      <c r="AA48" s="218" t="str">
        <f>IFERROR(IF(Y48=$AA$1,Poles!I48,""),"")</f>
        <v/>
      </c>
      <c r="AB48" s="218" t="str">
        <f>IFERROR(IF(Y48=$AB$1,Poles!I48,""),"")</f>
        <v/>
      </c>
      <c r="AC48" s="217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</row>
    <row r="49" spans="1:47" ht="15.75" customHeight="1">
      <c r="A49" s="217" t="str">
        <f>IFERROR(VLOOKUP(Poles!H49,$F$3:$G$5,2,TRUE),"")</f>
        <v/>
      </c>
      <c r="B49" s="218" t="str">
        <f>IFERROR(IF(A49=$B$1,Poles!H49,""),"")</f>
        <v/>
      </c>
      <c r="C49" s="218" t="str">
        <f>IFERROR(IF(A49=$C$1,Poles!H49,""),"")</f>
        <v/>
      </c>
      <c r="D49" s="218" t="str">
        <f>IFERROR(IF(A49=$D$1,Poles!H49,""),"")</f>
        <v/>
      </c>
      <c r="E49" s="217"/>
      <c r="Y49" s="217" t="str">
        <f>IFERROR(VLOOKUP(Poles!I49,$AD$3:$AE$5,2,TRUE),"")</f>
        <v/>
      </c>
      <c r="Z49" s="218" t="str">
        <f>IFERROR(IF(Y49=$Z$1,Poles!I49,""),"")</f>
        <v/>
      </c>
      <c r="AA49" s="218" t="str">
        <f>IFERROR(IF(Y49=$AA$1,Poles!I49,""),"")</f>
        <v/>
      </c>
      <c r="AB49" s="218" t="str">
        <f>IFERROR(IF(Y49=$AB$1,Poles!I49,""),"")</f>
        <v/>
      </c>
      <c r="AC49" s="217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</row>
    <row r="50" spans="1:47" ht="15.75" customHeight="1">
      <c r="A50" s="217" t="str">
        <f>IFERROR(VLOOKUP(Poles!H50,$F$3:$G$5,2,TRUE),"")</f>
        <v/>
      </c>
      <c r="B50" s="218" t="str">
        <f>IFERROR(IF(A50=$B$1,Poles!H50,""),"")</f>
        <v/>
      </c>
      <c r="C50" s="218" t="str">
        <f>IFERROR(IF(A50=$C$1,Poles!H50,""),"")</f>
        <v/>
      </c>
      <c r="D50" s="218" t="str">
        <f>IFERROR(IF(A50=$D$1,Poles!H50,""),"")</f>
        <v/>
      </c>
      <c r="E50" s="217"/>
      <c r="Y50" s="217" t="str">
        <f>IFERROR(VLOOKUP(Poles!I50,$AD$3:$AE$5,2,TRUE),"")</f>
        <v/>
      </c>
      <c r="Z50" s="218" t="str">
        <f>IFERROR(IF(Y50=$Z$1,Poles!I50,""),"")</f>
        <v/>
      </c>
      <c r="AA50" s="218" t="str">
        <f>IFERROR(IF(Y50=$AA$1,Poles!I50,""),"")</f>
        <v/>
      </c>
      <c r="AB50" s="218" t="str">
        <f>IFERROR(IF(Y50=$AB$1,Poles!I50,""),"")</f>
        <v/>
      </c>
      <c r="AC50" s="217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</row>
    <row r="51" spans="1:47" ht="15.75" customHeight="1">
      <c r="A51" s="217" t="str">
        <f>IFERROR(VLOOKUP(Poles!H51,$F$3:$G$5,2,TRUE),"")</f>
        <v/>
      </c>
      <c r="B51" s="218" t="str">
        <f>IFERROR(IF(A51=$B$1,Poles!H51,""),"")</f>
        <v/>
      </c>
      <c r="C51" s="218" t="str">
        <f>IFERROR(IF(A51=$C$1,Poles!H51,""),"")</f>
        <v/>
      </c>
      <c r="D51" s="218" t="str">
        <f>IFERROR(IF(A51=$D$1,Poles!H51,""),"")</f>
        <v/>
      </c>
      <c r="E51" s="217"/>
      <c r="Y51" s="217" t="str">
        <f>IFERROR(VLOOKUP(Poles!I51,$AD$3:$AE$5,2,TRUE),"")</f>
        <v/>
      </c>
      <c r="Z51" s="218" t="str">
        <f>IFERROR(IF(Y51=$Z$1,Poles!I51,""),"")</f>
        <v/>
      </c>
      <c r="AA51" s="218" t="str">
        <f>IFERROR(IF(Y51=$AA$1,Poles!I51,""),"")</f>
        <v/>
      </c>
      <c r="AB51" s="218" t="str">
        <f>IFERROR(IF(Y51=$AB$1,Poles!I51,""),"")</f>
        <v/>
      </c>
      <c r="AC51" s="217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</row>
    <row r="52" spans="1:47" ht="15.75" customHeight="1">
      <c r="A52" s="217" t="str">
        <f>IFERROR(VLOOKUP(Poles!H52,$F$3:$G$5,2,TRUE),"")</f>
        <v/>
      </c>
      <c r="B52" s="218" t="str">
        <f>IFERROR(IF(A52=$B$1,Poles!H52,""),"")</f>
        <v/>
      </c>
      <c r="C52" s="218" t="str">
        <f>IFERROR(IF(A52=$C$1,Poles!H52,""),"")</f>
        <v/>
      </c>
      <c r="D52" s="218" t="str">
        <f>IFERROR(IF(A52=$D$1,Poles!H52,""),"")</f>
        <v/>
      </c>
      <c r="E52" s="19"/>
      <c r="Y52" s="217" t="str">
        <f>IFERROR(VLOOKUP(Poles!I52,$AD$3:$AE$5,2,TRUE),"")</f>
        <v/>
      </c>
      <c r="Z52" s="218" t="str">
        <f>IFERROR(IF(Y52=$Z$1,Poles!I52,""),"")</f>
        <v/>
      </c>
      <c r="AA52" s="218" t="str">
        <f>IFERROR(IF(Y52=$AA$1,Poles!I52,""),"")</f>
        <v/>
      </c>
      <c r="AB52" s="218" t="str">
        <f>IFERROR(IF(Y52=$AB$1,Poles!I52,""),"")</f>
        <v/>
      </c>
      <c r="AC52" s="19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</row>
    <row r="53" spans="1:47" ht="15.75" customHeight="1">
      <c r="A53" s="217" t="str">
        <f>IFERROR(VLOOKUP(Poles!H53,$F$3:$G$5,2,TRUE),"")</f>
        <v/>
      </c>
      <c r="B53" s="218" t="str">
        <f>IFERROR(IF(A53=$B$1,Poles!H53,""),"")</f>
        <v/>
      </c>
      <c r="C53" s="218" t="str">
        <f>IFERROR(IF(A53=$C$1,Poles!H53,""),"")</f>
        <v/>
      </c>
      <c r="D53" s="218" t="str">
        <f>IFERROR(IF(A53=$D$1,Poles!H53,""),"")</f>
        <v/>
      </c>
      <c r="E53" s="19"/>
      <c r="Y53" s="217" t="str">
        <f>IFERROR(VLOOKUP(Poles!I53,$AD$3:$AE$5,2,TRUE),"")</f>
        <v/>
      </c>
      <c r="Z53" s="218" t="str">
        <f>IFERROR(IF(Y53=$Z$1,Poles!I53,""),"")</f>
        <v/>
      </c>
      <c r="AA53" s="218" t="str">
        <f>IFERROR(IF(Y53=$AA$1,Poles!I53,""),"")</f>
        <v/>
      </c>
      <c r="AB53" s="218" t="str">
        <f>IFERROR(IF(Y53=$AB$1,Poles!I53,""),"")</f>
        <v/>
      </c>
      <c r="AC53" s="19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</row>
    <row r="54" spans="1:47" ht="15.75" customHeight="1">
      <c r="A54" s="217" t="str">
        <f>IFERROR(VLOOKUP(Poles!H54,$F$3:$G$5,2,TRUE),"")</f>
        <v/>
      </c>
      <c r="B54" s="218" t="str">
        <f>IFERROR(IF(A54=$B$1,Poles!H54,""),"")</f>
        <v/>
      </c>
      <c r="C54" s="218" t="str">
        <f>IFERROR(IF(A54=$C$1,Poles!H54,""),"")</f>
        <v/>
      </c>
      <c r="D54" s="218" t="str">
        <f>IFERROR(IF(A54=$D$1,Poles!H54,""),"")</f>
        <v/>
      </c>
      <c r="E54" s="19"/>
      <c r="Y54" s="217" t="str">
        <f>IFERROR(VLOOKUP(Poles!I54,$AD$3:$AE$5,2,TRUE),"")</f>
        <v/>
      </c>
      <c r="Z54" s="218" t="str">
        <f>IFERROR(IF(Y54=$Z$1,Poles!I54,""),"")</f>
        <v/>
      </c>
      <c r="AA54" s="218" t="str">
        <f>IFERROR(IF(Y54=$AA$1,Poles!I54,""),"")</f>
        <v/>
      </c>
      <c r="AB54" s="218" t="str">
        <f>IFERROR(IF(Y54=$AB$1,Poles!I54,""),"")</f>
        <v/>
      </c>
      <c r="AC54" s="19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</row>
    <row r="55" spans="1:47" ht="15.75" customHeight="1">
      <c r="A55" s="217" t="str">
        <f>IFERROR(VLOOKUP(Poles!H55,$F$3:$G$5,2,TRUE),"")</f>
        <v/>
      </c>
      <c r="B55" s="218" t="str">
        <f>IFERROR(IF(A55=$B$1,Poles!H55,""),"")</f>
        <v/>
      </c>
      <c r="C55" s="218" t="str">
        <f>IFERROR(IF(A55=$C$1,Poles!H55,""),"")</f>
        <v/>
      </c>
      <c r="D55" s="218" t="str">
        <f>IFERROR(IF(A55=$D$1,Poles!H55,""),"")</f>
        <v/>
      </c>
      <c r="E55" s="19"/>
      <c r="Y55" s="217" t="str">
        <f>IFERROR(VLOOKUP(Poles!I55,$AD$3:$AE$5,2,TRUE),"")</f>
        <v/>
      </c>
      <c r="Z55" s="218" t="str">
        <f>IFERROR(IF(Y55=$Z$1,Poles!I55,""),"")</f>
        <v/>
      </c>
      <c r="AA55" s="218" t="str">
        <f>IFERROR(IF(Y55=$AA$1,Poles!I55,""),"")</f>
        <v/>
      </c>
      <c r="AB55" s="218" t="str">
        <f>IFERROR(IF(Y55=$AB$1,Poles!I55,""),"")</f>
        <v/>
      </c>
      <c r="AC55" s="19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</row>
    <row r="56" spans="1:47" ht="15.75" customHeight="1">
      <c r="A56" s="217" t="str">
        <f>IFERROR(VLOOKUP(Poles!H56,$F$3:$G$5,2,TRUE),"")</f>
        <v/>
      </c>
      <c r="B56" s="218" t="str">
        <f>IFERROR(IF(A56=$B$1,Poles!H56,""),"")</f>
        <v/>
      </c>
      <c r="C56" s="218" t="str">
        <f>IFERROR(IF(A56=$C$1,Poles!H56,""),"")</f>
        <v/>
      </c>
      <c r="D56" s="218" t="str">
        <f>IFERROR(IF(A56=$D$1,Poles!H56,""),"")</f>
        <v/>
      </c>
      <c r="E56" s="19"/>
      <c r="Y56" s="217" t="str">
        <f>IFERROR(VLOOKUP(Poles!I56,$AD$3:$AE$5,2,TRUE),"")</f>
        <v/>
      </c>
      <c r="Z56" s="218" t="str">
        <f>IFERROR(IF(Y56=$Z$1,Poles!I56,""),"")</f>
        <v/>
      </c>
      <c r="AA56" s="218" t="str">
        <f>IFERROR(IF(Y56=$AA$1,Poles!I56,""),"")</f>
        <v/>
      </c>
      <c r="AB56" s="218" t="str">
        <f>IFERROR(IF(Y56=$AB$1,Poles!I56,""),"")</f>
        <v/>
      </c>
      <c r="AC56" s="19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</row>
    <row r="57" spans="1:47" ht="15.75" customHeight="1">
      <c r="A57" s="217" t="str">
        <f>IFERROR(VLOOKUP(Poles!H57,$F$3:$G$5,2,TRUE),"")</f>
        <v/>
      </c>
      <c r="B57" s="218" t="str">
        <f>IFERROR(IF(A57=$B$1,Poles!H57,""),"")</f>
        <v/>
      </c>
      <c r="C57" s="218" t="str">
        <f>IFERROR(IF(A57=$C$1,Poles!H57,""),"")</f>
        <v/>
      </c>
      <c r="D57" s="218" t="str">
        <f>IFERROR(IF(A57=$D$1,Poles!H57,""),"")</f>
        <v/>
      </c>
      <c r="E57" s="19"/>
      <c r="Y57" s="217" t="str">
        <f>IFERROR(VLOOKUP(Poles!I57,$AD$3:$AE$5,2,TRUE),"")</f>
        <v/>
      </c>
      <c r="Z57" s="218" t="str">
        <f>IFERROR(IF(Y57=$Z$1,Poles!I57,""),"")</f>
        <v/>
      </c>
      <c r="AA57" s="218" t="str">
        <f>IFERROR(IF(Y57=$AA$1,Poles!I57,""),"")</f>
        <v/>
      </c>
      <c r="AB57" s="218" t="str">
        <f>IFERROR(IF(Y57=$AB$1,Poles!I57,""),"")</f>
        <v/>
      </c>
      <c r="AC57" s="19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</row>
    <row r="58" spans="1:47" ht="15.75" customHeight="1">
      <c r="A58" s="217" t="str">
        <f>IFERROR(VLOOKUP(Poles!H58,$F$3:$G$5,2,TRUE),"")</f>
        <v/>
      </c>
      <c r="B58" s="218" t="str">
        <f>IFERROR(IF(A58=$B$1,Poles!H58,""),"")</f>
        <v/>
      </c>
      <c r="C58" s="218" t="str">
        <f>IFERROR(IF(A58=$C$1,Poles!H58,""),"")</f>
        <v/>
      </c>
      <c r="D58" s="218" t="str">
        <f>IFERROR(IF(A58=$D$1,Poles!H58,""),"")</f>
        <v/>
      </c>
      <c r="E58" s="19"/>
      <c r="Y58" s="217" t="str">
        <f>IFERROR(VLOOKUP(Poles!I58,$AD$3:$AE$5,2,TRUE),"")</f>
        <v/>
      </c>
      <c r="Z58" s="218" t="str">
        <f>IFERROR(IF(Y58=$Z$1,Poles!I58,""),"")</f>
        <v/>
      </c>
      <c r="AA58" s="218" t="str">
        <f>IFERROR(IF(Y58=$AA$1,Poles!I58,""),"")</f>
        <v/>
      </c>
      <c r="AB58" s="218" t="str">
        <f>IFERROR(IF(Y58=$AB$1,Poles!I58,""),"")</f>
        <v/>
      </c>
      <c r="AC58" s="19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</row>
    <row r="59" spans="1:47" ht="15.75" customHeight="1">
      <c r="A59" s="217" t="str">
        <f>IFERROR(VLOOKUP(Poles!H59,$F$3:$G$5,2,TRUE),"")</f>
        <v/>
      </c>
      <c r="B59" s="218" t="str">
        <f>IFERROR(IF(A59=$B$1,Poles!H59,""),"")</f>
        <v/>
      </c>
      <c r="C59" s="218" t="str">
        <f>IFERROR(IF(A59=$C$1,Poles!H59,""),"")</f>
        <v/>
      </c>
      <c r="D59" s="218" t="str">
        <f>IFERROR(IF(A59=$D$1,Poles!H59,""),"")</f>
        <v/>
      </c>
      <c r="E59" s="19"/>
      <c r="Y59" s="217" t="str">
        <f>IFERROR(VLOOKUP(Poles!I59,$AD$3:$AE$5,2,TRUE),"")</f>
        <v/>
      </c>
      <c r="Z59" s="218" t="str">
        <f>IFERROR(IF(Y59=$Z$1,Poles!I59,""),"")</f>
        <v/>
      </c>
      <c r="AA59" s="218" t="str">
        <f>IFERROR(IF(Y59=$AA$1,Poles!I59,""),"")</f>
        <v/>
      </c>
      <c r="AB59" s="218" t="str">
        <f>IFERROR(IF(Y59=$AB$1,Poles!I59,""),"")</f>
        <v/>
      </c>
      <c r="AC59" s="19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</row>
    <row r="60" spans="1:47" ht="15.75" customHeight="1">
      <c r="A60" s="217" t="str">
        <f>IFERROR(VLOOKUP(Poles!H60,$F$3:$G$5,2,TRUE),"")</f>
        <v/>
      </c>
      <c r="B60" s="218" t="str">
        <f>IFERROR(IF(A60=$B$1,Poles!H60,""),"")</f>
        <v/>
      </c>
      <c r="C60" s="218" t="str">
        <f>IFERROR(IF(A60=$C$1,Poles!H60,""),"")</f>
        <v/>
      </c>
      <c r="D60" s="218" t="str">
        <f>IFERROR(IF(A60=$D$1,Poles!H60,""),"")</f>
        <v/>
      </c>
      <c r="E60" s="19"/>
      <c r="Y60" s="217" t="str">
        <f>IFERROR(VLOOKUP(Poles!I60,$AD$3:$AE$5,2,TRUE),"")</f>
        <v/>
      </c>
      <c r="Z60" s="218" t="str">
        <f>IFERROR(IF(Y60=$Z$1,Poles!I60,""),"")</f>
        <v/>
      </c>
      <c r="AA60" s="218" t="str">
        <f>IFERROR(IF(Y60=$AA$1,Poles!I60,""),"")</f>
        <v/>
      </c>
      <c r="AB60" s="218" t="str">
        <f>IFERROR(IF(Y60=$AB$1,Poles!I60,""),"")</f>
        <v/>
      </c>
      <c r="AC60" s="19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</row>
    <row r="61" spans="1:47" ht="15.75" customHeight="1">
      <c r="A61" s="217" t="str">
        <f>IFERROR(VLOOKUP(Poles!H61,$F$3:$G$5,2,TRUE),"")</f>
        <v/>
      </c>
      <c r="B61" s="218" t="str">
        <f>IFERROR(IF(A61=$B$1,Poles!H61,""),"")</f>
        <v/>
      </c>
      <c r="C61" s="218" t="str">
        <f>IFERROR(IF(A61=$C$1,Poles!H61,""),"")</f>
        <v/>
      </c>
      <c r="D61" s="218" t="str">
        <f>IFERROR(IF(A61=$D$1,Poles!H61,""),"")</f>
        <v/>
      </c>
      <c r="E61" s="19"/>
      <c r="Y61" s="217" t="str">
        <f>IFERROR(VLOOKUP(Poles!I61,$AD$3:$AE$5,2,TRUE),"")</f>
        <v/>
      </c>
      <c r="Z61" s="218" t="str">
        <f>IFERROR(IF(Y61=$Z$1,Poles!I61,""),"")</f>
        <v/>
      </c>
      <c r="AA61" s="218" t="str">
        <f>IFERROR(IF(Y61=$AA$1,Poles!I61,""),"")</f>
        <v/>
      </c>
      <c r="AB61" s="218" t="str">
        <f>IFERROR(IF(Y61=$AB$1,Poles!I61,""),"")</f>
        <v/>
      </c>
      <c r="AC61" s="19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</row>
    <row r="62" spans="1:47" ht="15.75" customHeight="1">
      <c r="A62" s="217" t="str">
        <f>IFERROR(VLOOKUP(Poles!H62,$F$3:$G$5,2,TRUE),"")</f>
        <v/>
      </c>
      <c r="B62" s="218" t="str">
        <f>IFERROR(IF(A62=$B$1,Poles!H62,""),"")</f>
        <v/>
      </c>
      <c r="C62" s="218" t="str">
        <f>IFERROR(IF(A62=$C$1,Poles!H62,""),"")</f>
        <v/>
      </c>
      <c r="D62" s="218" t="str">
        <f>IFERROR(IF(A62=$D$1,Poles!H62,""),"")</f>
        <v/>
      </c>
      <c r="E62" s="19"/>
      <c r="Y62" s="217" t="str">
        <f>IFERROR(VLOOKUP(Poles!I62,$AD$3:$AE$5,2,TRUE),"")</f>
        <v/>
      </c>
      <c r="Z62" s="218" t="str">
        <f>IFERROR(IF(Y62=$Z$1,Poles!I62,""),"")</f>
        <v/>
      </c>
      <c r="AA62" s="218" t="str">
        <f>IFERROR(IF(Y62=$AA$1,Poles!I62,""),"")</f>
        <v/>
      </c>
      <c r="AB62" s="218" t="str">
        <f>IFERROR(IF(Y62=$AB$1,Poles!I62,""),"")</f>
        <v/>
      </c>
      <c r="AC62" s="19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</row>
    <row r="63" spans="1:47" ht="15.75" customHeight="1">
      <c r="A63" s="217" t="str">
        <f>IFERROR(VLOOKUP(Poles!H63,$F$3:$G$5,2,TRUE),"")</f>
        <v/>
      </c>
      <c r="B63" s="218" t="str">
        <f>IFERROR(IF(A63=$B$1,Poles!H63,""),"")</f>
        <v/>
      </c>
      <c r="C63" s="218" t="str">
        <f>IFERROR(IF(A63=$C$1,Poles!H63,""),"")</f>
        <v/>
      </c>
      <c r="D63" s="218" t="str">
        <f>IFERROR(IF(A63=$D$1,Poles!H63,""),"")</f>
        <v/>
      </c>
      <c r="E63" s="19"/>
      <c r="Y63" s="217" t="str">
        <f>IFERROR(VLOOKUP(Poles!I63,$AD$3:$AE$5,2,TRUE),"")</f>
        <v/>
      </c>
      <c r="Z63" s="218" t="str">
        <f>IFERROR(IF(Y63=$Z$1,Poles!I63,""),"")</f>
        <v/>
      </c>
      <c r="AA63" s="218" t="str">
        <f>IFERROR(IF(Y63=$AA$1,Poles!I63,""),"")</f>
        <v/>
      </c>
      <c r="AB63" s="218" t="str">
        <f>IFERROR(IF(Y63=$AB$1,Poles!I63,""),"")</f>
        <v/>
      </c>
      <c r="AC63" s="19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</row>
    <row r="64" spans="1:47" ht="15.75" customHeight="1">
      <c r="A64" s="217" t="str">
        <f>IFERROR(VLOOKUP(Poles!H64,$F$3:$G$5,2,TRUE),"")</f>
        <v/>
      </c>
      <c r="B64" s="218" t="str">
        <f>IFERROR(IF(A64=$B$1,Poles!H64,""),"")</f>
        <v/>
      </c>
      <c r="C64" s="218" t="str">
        <f>IFERROR(IF(A64=$C$1,Poles!H64,""),"")</f>
        <v/>
      </c>
      <c r="D64" s="218" t="str">
        <f>IFERROR(IF(A64=$D$1,Poles!H64,""),"")</f>
        <v/>
      </c>
      <c r="E64" s="19"/>
      <c r="Y64" s="217" t="str">
        <f>IFERROR(VLOOKUP(Poles!I64,$AD$3:$AE$5,2,TRUE),"")</f>
        <v/>
      </c>
      <c r="Z64" s="218" t="str">
        <f>IFERROR(IF(Y64=$Z$1,Poles!I64,""),"")</f>
        <v/>
      </c>
      <c r="AA64" s="218" t="str">
        <f>IFERROR(IF(Y64=$AA$1,Poles!I64,""),"")</f>
        <v/>
      </c>
      <c r="AB64" s="218" t="str">
        <f>IFERROR(IF(Y64=$AB$1,Poles!I64,""),"")</f>
        <v/>
      </c>
      <c r="AC64" s="19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</row>
    <row r="65" spans="1:47" ht="15.75" customHeight="1">
      <c r="A65" s="217" t="str">
        <f>IFERROR(VLOOKUP(Poles!H65,$F$3:$G$5,2,TRUE),"")</f>
        <v/>
      </c>
      <c r="B65" s="218" t="str">
        <f>IFERROR(IF(A65=$B$1,Poles!H65,""),"")</f>
        <v/>
      </c>
      <c r="C65" s="218" t="str">
        <f>IFERROR(IF(A65=$C$1,Poles!H65,""),"")</f>
        <v/>
      </c>
      <c r="D65" s="218" t="str">
        <f>IFERROR(IF(A65=$D$1,Poles!H65,""),"")</f>
        <v/>
      </c>
      <c r="E65" s="19"/>
      <c r="Y65" s="217" t="str">
        <f>IFERROR(VLOOKUP(Poles!I65,$AD$3:$AE$5,2,TRUE),"")</f>
        <v/>
      </c>
      <c r="Z65" s="218" t="str">
        <f>IFERROR(IF(Y65=$Z$1,Poles!I65,""),"")</f>
        <v/>
      </c>
      <c r="AA65" s="218" t="str">
        <f>IFERROR(IF(Y65=$AA$1,Poles!I65,""),"")</f>
        <v/>
      </c>
      <c r="AB65" s="218" t="str">
        <f>IFERROR(IF(Y65=$AB$1,Poles!I65,""),"")</f>
        <v/>
      </c>
      <c r="AC65" s="19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</row>
    <row r="66" spans="1:47" ht="15.75" customHeight="1">
      <c r="A66" s="217" t="str">
        <f>IFERROR(VLOOKUP(Poles!H66,$F$3:$G$5,2,TRUE),"")</f>
        <v/>
      </c>
      <c r="B66" s="218" t="str">
        <f>IFERROR(IF(A66=$B$1,Poles!H66,""),"")</f>
        <v/>
      </c>
      <c r="C66" s="218" t="str">
        <f>IFERROR(IF(A66=$C$1,Poles!H66,""),"")</f>
        <v/>
      </c>
      <c r="D66" s="218" t="str">
        <f>IFERROR(IF(A66=$D$1,Poles!H66,""),"")</f>
        <v/>
      </c>
      <c r="E66" s="19"/>
      <c r="Y66" s="217" t="str">
        <f>IFERROR(VLOOKUP(Poles!I66,$AD$3:$AE$5,2,TRUE),"")</f>
        <v/>
      </c>
      <c r="Z66" s="218" t="str">
        <f>IFERROR(IF(Y66=$Z$1,Poles!I66,""),"")</f>
        <v/>
      </c>
      <c r="AA66" s="218" t="str">
        <f>IFERROR(IF(Y66=$AA$1,Poles!I66,""),"")</f>
        <v/>
      </c>
      <c r="AB66" s="218" t="str">
        <f>IFERROR(IF(Y66=$AB$1,Poles!I66,""),"")</f>
        <v/>
      </c>
      <c r="AC66" s="19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</row>
    <row r="67" spans="1:47" ht="15.75" customHeight="1">
      <c r="A67" s="217" t="str">
        <f>IFERROR(VLOOKUP(Poles!H67,$F$3:$G$5,2,TRUE),"")</f>
        <v/>
      </c>
      <c r="B67" s="218" t="str">
        <f>IFERROR(IF(A67=$B$1,Poles!H67,""),"")</f>
        <v/>
      </c>
      <c r="C67" s="218" t="str">
        <f>IFERROR(IF(A67=$C$1,Poles!H67,""),"")</f>
        <v/>
      </c>
      <c r="D67" s="218" t="str">
        <f>IFERROR(IF(A67=$D$1,Poles!H67,""),"")</f>
        <v/>
      </c>
      <c r="E67" s="19"/>
      <c r="Y67" s="217" t="str">
        <f>IFERROR(VLOOKUP(Poles!I67,$AD$3:$AE$5,2,TRUE),"")</f>
        <v/>
      </c>
      <c r="Z67" s="218" t="str">
        <f>IFERROR(IF(Y67=$Z$1,Poles!I67,""),"")</f>
        <v/>
      </c>
      <c r="AA67" s="218" t="str">
        <f>IFERROR(IF(Y67=$AA$1,Poles!I67,""),"")</f>
        <v/>
      </c>
      <c r="AB67" s="218" t="str">
        <f>IFERROR(IF(Y67=$AB$1,Poles!I67,""),"")</f>
        <v/>
      </c>
      <c r="AC67" s="19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</row>
    <row r="68" spans="1:47" ht="15.75" customHeight="1">
      <c r="A68" s="217" t="str">
        <f>IFERROR(VLOOKUP(Poles!H68,$F$3:$G$5,2,TRUE),"")</f>
        <v/>
      </c>
      <c r="B68" s="218" t="str">
        <f>IFERROR(IF(A68=$B$1,Poles!H68,""),"")</f>
        <v/>
      </c>
      <c r="C68" s="218" t="str">
        <f>IFERROR(IF(A68=$C$1,Poles!H68,""),"")</f>
        <v/>
      </c>
      <c r="D68" s="218" t="str">
        <f>IFERROR(IF(A68=$D$1,Poles!H68,""),"")</f>
        <v/>
      </c>
      <c r="E68" s="19"/>
      <c r="Y68" s="217" t="str">
        <f>IFERROR(VLOOKUP(Poles!I68,$AD$3:$AE$5,2,TRUE),"")</f>
        <v/>
      </c>
      <c r="Z68" s="218" t="str">
        <f>IFERROR(IF(Y68=$Z$1,Poles!I68,""),"")</f>
        <v/>
      </c>
      <c r="AA68" s="218" t="str">
        <f>IFERROR(IF(Y68=$AA$1,Poles!I68,""),"")</f>
        <v/>
      </c>
      <c r="AB68" s="218" t="str">
        <f>IFERROR(IF(Y68=$AB$1,Poles!I68,""),"")</f>
        <v/>
      </c>
      <c r="AC68" s="19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</row>
    <row r="69" spans="1:47" ht="15.75" customHeight="1">
      <c r="A69" s="217" t="str">
        <f>IFERROR(VLOOKUP(Poles!H69,$F$3:$G$5,2,TRUE),"")</f>
        <v/>
      </c>
      <c r="B69" s="218" t="str">
        <f>IFERROR(IF(A69=$B$1,Poles!H69,""),"")</f>
        <v/>
      </c>
      <c r="C69" s="218" t="str">
        <f>IFERROR(IF(A69=$C$1,Poles!H69,""),"")</f>
        <v/>
      </c>
      <c r="D69" s="218" t="str">
        <f>IFERROR(IF(A69=$D$1,Poles!H69,""),"")</f>
        <v/>
      </c>
      <c r="E69" s="19"/>
      <c r="Y69" s="217" t="str">
        <f>IFERROR(VLOOKUP(Poles!I69,$AD$3:$AE$5,2,TRUE),"")</f>
        <v/>
      </c>
      <c r="Z69" s="218" t="str">
        <f>IFERROR(IF(Y69=$Z$1,Poles!I69,""),"")</f>
        <v/>
      </c>
      <c r="AA69" s="218" t="str">
        <f>IFERROR(IF(Y69=$AA$1,Poles!I69,""),"")</f>
        <v/>
      </c>
      <c r="AB69" s="218" t="str">
        <f>IFERROR(IF(Y69=$AB$1,Poles!I69,""),"")</f>
        <v/>
      </c>
      <c r="AC69" s="19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</row>
    <row r="70" spans="1:47" ht="15.75" customHeight="1">
      <c r="A70" s="217" t="str">
        <f>IFERROR(VLOOKUP(Poles!H70,$F$3:$G$5,2,TRUE),"")</f>
        <v/>
      </c>
      <c r="B70" s="218" t="str">
        <f>IFERROR(IF(A70=$B$1,Poles!H70,""),"")</f>
        <v/>
      </c>
      <c r="C70" s="218" t="str">
        <f>IFERROR(IF(A70=$C$1,Poles!H70,""),"")</f>
        <v/>
      </c>
      <c r="D70" s="218" t="str">
        <f>IFERROR(IF(A70=$D$1,Poles!H70,""),"")</f>
        <v/>
      </c>
      <c r="E70" s="19"/>
      <c r="Y70" s="217" t="str">
        <f>IFERROR(VLOOKUP(Poles!I70,$AD$3:$AE$5,2,TRUE),"")</f>
        <v/>
      </c>
      <c r="Z70" s="218" t="str">
        <f>IFERROR(IF(Y70=$Z$1,Poles!I70,""),"")</f>
        <v/>
      </c>
      <c r="AA70" s="218" t="str">
        <f>IFERROR(IF(Y70=$AA$1,Poles!I70,""),"")</f>
        <v/>
      </c>
      <c r="AB70" s="218" t="str">
        <f>IFERROR(IF(Y70=$AB$1,Poles!I70,""),"")</f>
        <v/>
      </c>
      <c r="AC70" s="19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</row>
    <row r="71" spans="1:47" ht="15.75" customHeight="1">
      <c r="A71" s="217" t="str">
        <f>IFERROR(VLOOKUP(Poles!H71,$F$3:$G$5,2,TRUE),"")</f>
        <v/>
      </c>
      <c r="B71" s="218" t="str">
        <f>IFERROR(IF(A71=$B$1,Poles!H71,""),"")</f>
        <v/>
      </c>
      <c r="C71" s="218" t="str">
        <f>IFERROR(IF(A71=$C$1,Poles!H71,""),"")</f>
        <v/>
      </c>
      <c r="D71" s="218" t="str">
        <f>IFERROR(IF(A71=$D$1,Poles!H71,""),"")</f>
        <v/>
      </c>
      <c r="E71" s="19"/>
      <c r="Y71" s="217" t="str">
        <f>IFERROR(VLOOKUP(Poles!I71,$AD$3:$AE$5,2,TRUE),"")</f>
        <v/>
      </c>
      <c r="Z71" s="218" t="str">
        <f>IFERROR(IF(Y71=$Z$1,Poles!I71,""),"")</f>
        <v/>
      </c>
      <c r="AA71" s="218" t="str">
        <f>IFERROR(IF(Y71=$AA$1,Poles!I71,""),"")</f>
        <v/>
      </c>
      <c r="AB71" s="218" t="str">
        <f>IFERROR(IF(Y71=$AB$1,Poles!I71,""),"")</f>
        <v/>
      </c>
      <c r="AC71" s="19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</row>
    <row r="72" spans="1:47" ht="15.75" customHeight="1">
      <c r="A72" s="217" t="str">
        <f>IFERROR(VLOOKUP(Poles!H72,$F$3:$G$5,2,TRUE),"")</f>
        <v/>
      </c>
      <c r="B72" s="218" t="str">
        <f>IFERROR(IF(A72=$B$1,Poles!H72,""),"")</f>
        <v/>
      </c>
      <c r="C72" s="218" t="str">
        <f>IFERROR(IF(A72=$C$1,Poles!H72,""),"")</f>
        <v/>
      </c>
      <c r="D72" s="218" t="str">
        <f>IFERROR(IF(A72=$D$1,Poles!H72,""),"")</f>
        <v/>
      </c>
      <c r="E72" s="19"/>
      <c r="Y72" s="217" t="str">
        <f>IFERROR(VLOOKUP(Poles!I72,$AD$3:$AE$5,2,TRUE),"")</f>
        <v/>
      </c>
      <c r="Z72" s="218" t="str">
        <f>IFERROR(IF(Y72=$Z$1,Poles!I72,""),"")</f>
        <v/>
      </c>
      <c r="AA72" s="218" t="str">
        <f>IFERROR(IF(Y72=$AA$1,Poles!I72,""),"")</f>
        <v/>
      </c>
      <c r="AB72" s="218" t="str">
        <f>IFERROR(IF(Y72=$AB$1,Poles!I72,""),"")</f>
        <v/>
      </c>
      <c r="AC72" s="19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</row>
    <row r="73" spans="1:47" ht="15.75" customHeight="1">
      <c r="A73" s="217" t="str">
        <f>IFERROR(VLOOKUP(Poles!H73,$F$3:$G$5,2,TRUE),"")</f>
        <v/>
      </c>
      <c r="B73" s="218" t="str">
        <f>IFERROR(IF(A73=$B$1,Poles!H73,""),"")</f>
        <v/>
      </c>
      <c r="C73" s="218" t="str">
        <f>IFERROR(IF(A73=$C$1,Poles!H73,""),"")</f>
        <v/>
      </c>
      <c r="D73" s="218" t="str">
        <f>IFERROR(IF(A73=$D$1,Poles!H73,""),"")</f>
        <v/>
      </c>
      <c r="E73" s="19"/>
      <c r="Y73" s="217" t="str">
        <f>IFERROR(VLOOKUP(Poles!I73,$AD$3:$AE$5,2,TRUE),"")</f>
        <v/>
      </c>
      <c r="Z73" s="218" t="str">
        <f>IFERROR(IF(Y73=$Z$1,Poles!I73,""),"")</f>
        <v/>
      </c>
      <c r="AA73" s="218" t="str">
        <f>IFERROR(IF(Y73=$AA$1,Poles!I73,""),"")</f>
        <v/>
      </c>
      <c r="AB73" s="218" t="str">
        <f>IFERROR(IF(Y73=$AB$1,Poles!I73,""),"")</f>
        <v/>
      </c>
      <c r="AC73" s="19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</row>
    <row r="74" spans="1:47" ht="15.75" customHeight="1">
      <c r="A74" s="217" t="str">
        <f>IFERROR(VLOOKUP(Poles!H74,$F$3:$G$5,2,TRUE),"")</f>
        <v/>
      </c>
      <c r="B74" s="218" t="str">
        <f>IFERROR(IF(A74=$B$1,Poles!H74,""),"")</f>
        <v/>
      </c>
      <c r="C74" s="218" t="str">
        <f>IFERROR(IF(A74=$C$1,Poles!H74,""),"")</f>
        <v/>
      </c>
      <c r="D74" s="218" t="str">
        <f>IFERROR(IF(A74=$D$1,Poles!H74,""),"")</f>
        <v/>
      </c>
      <c r="E74" s="19"/>
      <c r="Y74" s="217" t="str">
        <f>IFERROR(VLOOKUP(Poles!I74,$AD$3:$AE$5,2,TRUE),"")</f>
        <v/>
      </c>
      <c r="Z74" s="218" t="str">
        <f>IFERROR(IF(Y74=$Z$1,Poles!I74,""),"")</f>
        <v/>
      </c>
      <c r="AA74" s="218" t="str">
        <f>IFERROR(IF(Y74=$AA$1,Poles!I74,""),"")</f>
        <v/>
      </c>
      <c r="AB74" s="218" t="str">
        <f>IFERROR(IF(Y74=$AB$1,Poles!I74,""),"")</f>
        <v/>
      </c>
      <c r="AC74" s="19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</row>
    <row r="75" spans="1:47" ht="15.75" customHeight="1">
      <c r="A75" s="217" t="str">
        <f>IFERROR(VLOOKUP(Poles!H75,$F$3:$G$5,2,TRUE),"")</f>
        <v/>
      </c>
      <c r="B75" s="218" t="str">
        <f>IFERROR(IF(A75=$B$1,Poles!H75,""),"")</f>
        <v/>
      </c>
      <c r="C75" s="218" t="str">
        <f>IFERROR(IF(A75=$C$1,Poles!H75,""),"")</f>
        <v/>
      </c>
      <c r="D75" s="218" t="str">
        <f>IFERROR(IF(A75=$D$1,Poles!H75,""),"")</f>
        <v/>
      </c>
      <c r="E75" s="19"/>
      <c r="Y75" s="217" t="str">
        <f>IFERROR(VLOOKUP(Poles!I75,$AD$3:$AE$5,2,TRUE),"")</f>
        <v/>
      </c>
      <c r="Z75" s="218" t="str">
        <f>IFERROR(IF(Y75=$Z$1,Poles!I75,""),"")</f>
        <v/>
      </c>
      <c r="AA75" s="218" t="str">
        <f>IFERROR(IF(Y75=$AA$1,Poles!I75,""),"")</f>
        <v/>
      </c>
      <c r="AB75" s="218" t="str">
        <f>IFERROR(IF(Y75=$AB$1,Poles!I75,""),"")</f>
        <v/>
      </c>
      <c r="AC75" s="19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</row>
    <row r="76" spans="1:47" ht="15.75" customHeight="1">
      <c r="A76" s="217" t="str">
        <f>IFERROR(VLOOKUP(Poles!H76,$F$3:$G$5,2,TRUE),"")</f>
        <v/>
      </c>
      <c r="B76" s="218" t="str">
        <f>IFERROR(IF(A76=$B$1,Poles!H76,""),"")</f>
        <v/>
      </c>
      <c r="C76" s="218" t="str">
        <f>IFERROR(IF(A76=$C$1,Poles!H76,""),"")</f>
        <v/>
      </c>
      <c r="D76" s="218" t="str">
        <f>IFERROR(IF(A76=$D$1,Poles!H76,""),"")</f>
        <v/>
      </c>
      <c r="E76" s="19"/>
      <c r="Y76" s="217" t="str">
        <f>IFERROR(VLOOKUP(Poles!I76,$AD$3:$AE$5,2,TRUE),"")</f>
        <v/>
      </c>
      <c r="Z76" s="218" t="str">
        <f>IFERROR(IF(Y76=$Z$1,Poles!I76,""),"")</f>
        <v/>
      </c>
      <c r="AA76" s="218" t="str">
        <f>IFERROR(IF(Y76=$AA$1,Poles!I76,""),"")</f>
        <v/>
      </c>
      <c r="AB76" s="218" t="str">
        <f>IFERROR(IF(Y76=$AB$1,Poles!I76,""),"")</f>
        <v/>
      </c>
      <c r="AC76" s="19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</row>
    <row r="77" spans="1:47" ht="15.75" customHeight="1">
      <c r="A77" s="217" t="str">
        <f>IFERROR(VLOOKUP(Poles!H77,$F$3:$G$5,2,TRUE),"")</f>
        <v/>
      </c>
      <c r="B77" s="218" t="str">
        <f>IFERROR(IF(A77=$B$1,Poles!H77,""),"")</f>
        <v/>
      </c>
      <c r="C77" s="218" t="str">
        <f>IFERROR(IF(A77=$C$1,Poles!H77,""),"")</f>
        <v/>
      </c>
      <c r="D77" s="218" t="str">
        <f>IFERROR(IF(A77=$D$1,Poles!H77,""),"")</f>
        <v/>
      </c>
      <c r="E77" s="19"/>
      <c r="Y77" s="217" t="str">
        <f>IFERROR(VLOOKUP(Poles!I77,$AD$3:$AE$5,2,TRUE),"")</f>
        <v/>
      </c>
      <c r="Z77" s="218" t="str">
        <f>IFERROR(IF(Y77=$Z$1,Poles!I77,""),"")</f>
        <v/>
      </c>
      <c r="AA77" s="218" t="str">
        <f>IFERROR(IF(Y77=$AA$1,Poles!I77,""),"")</f>
        <v/>
      </c>
      <c r="AB77" s="218" t="str">
        <f>IFERROR(IF(Y77=$AB$1,Poles!I77,""),"")</f>
        <v/>
      </c>
      <c r="AC77" s="19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</row>
    <row r="78" spans="1:47" ht="15.75" customHeight="1">
      <c r="A78" s="217" t="str">
        <f>IFERROR(VLOOKUP(Poles!H78,$F$3:$G$5,2,TRUE),"")</f>
        <v/>
      </c>
      <c r="B78" s="218" t="str">
        <f>IFERROR(IF(A78=$B$1,Poles!H78,""),"")</f>
        <v/>
      </c>
      <c r="C78" s="218" t="str">
        <f>IFERROR(IF(A78=$C$1,Poles!H78,""),"")</f>
        <v/>
      </c>
      <c r="D78" s="218" t="str">
        <f>IFERROR(IF(A78=$D$1,Poles!H78,""),"")</f>
        <v/>
      </c>
      <c r="E78" s="19"/>
      <c r="Y78" s="217" t="str">
        <f>IFERROR(VLOOKUP(Poles!I78,$AD$3:$AE$5,2,TRUE),"")</f>
        <v/>
      </c>
      <c r="Z78" s="218" t="str">
        <f>IFERROR(IF(Y78=$Z$1,Poles!I78,""),"")</f>
        <v/>
      </c>
      <c r="AA78" s="218" t="str">
        <f>IFERROR(IF(Y78=$AA$1,Poles!I78,""),"")</f>
        <v/>
      </c>
      <c r="AB78" s="218" t="str">
        <f>IFERROR(IF(Y78=$AB$1,Poles!I78,""),"")</f>
        <v/>
      </c>
      <c r="AC78" s="19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</row>
    <row r="79" spans="1:47" ht="15.75" customHeight="1">
      <c r="A79" s="217" t="str">
        <f>IFERROR(VLOOKUP(Poles!H79,$F$3:$G$5,2,TRUE),"")</f>
        <v/>
      </c>
      <c r="B79" s="218" t="str">
        <f>IFERROR(IF(A79=$B$1,Poles!H79,""),"")</f>
        <v/>
      </c>
      <c r="C79" s="218" t="str">
        <f>IFERROR(IF(A79=$C$1,Poles!H79,""),"")</f>
        <v/>
      </c>
      <c r="D79" s="218" t="str">
        <f>IFERROR(IF(A79=$D$1,Poles!H79,""),"")</f>
        <v/>
      </c>
      <c r="E79" s="19"/>
      <c r="Y79" s="217" t="str">
        <f>IFERROR(VLOOKUP(Poles!I79,$AD$3:$AE$5,2,TRUE),"")</f>
        <v/>
      </c>
      <c r="Z79" s="218" t="str">
        <f>IFERROR(IF(Y79=$Z$1,Poles!I79,""),"")</f>
        <v/>
      </c>
      <c r="AA79" s="218" t="str">
        <f>IFERROR(IF(Y79=$AA$1,Poles!I79,""),"")</f>
        <v/>
      </c>
      <c r="AB79" s="218" t="str">
        <f>IFERROR(IF(Y79=$AB$1,Poles!I79,""),"")</f>
        <v/>
      </c>
      <c r="AC79" s="19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</row>
    <row r="80" spans="1:47" ht="15.75" customHeight="1">
      <c r="A80" s="217" t="str">
        <f>IFERROR(VLOOKUP(Poles!H80,$F$3:$G$5,2,TRUE),"")</f>
        <v/>
      </c>
      <c r="B80" s="218" t="str">
        <f>IFERROR(IF(A80=$B$1,Poles!H80,""),"")</f>
        <v/>
      </c>
      <c r="C80" s="218" t="str">
        <f>IFERROR(IF(A80=$C$1,Poles!H80,""),"")</f>
        <v/>
      </c>
      <c r="D80" s="218" t="str">
        <f>IFERROR(IF(A80=$D$1,Poles!H80,""),"")</f>
        <v/>
      </c>
      <c r="E80" s="19"/>
      <c r="Y80" s="217" t="str">
        <f>IFERROR(VLOOKUP(Poles!I80,$AD$3:$AE$5,2,TRUE),"")</f>
        <v/>
      </c>
      <c r="Z80" s="218" t="str">
        <f>IFERROR(IF(Y80=$Z$1,Poles!I80,""),"")</f>
        <v/>
      </c>
      <c r="AA80" s="218" t="str">
        <f>IFERROR(IF(Y80=$AA$1,Poles!I80,""),"")</f>
        <v/>
      </c>
      <c r="AB80" s="218" t="str">
        <f>IFERROR(IF(Y80=$AB$1,Poles!I80,""),"")</f>
        <v/>
      </c>
      <c r="AC80" s="19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</row>
    <row r="81" spans="1:47" ht="15.75" customHeight="1">
      <c r="A81" s="217" t="str">
        <f>IFERROR(VLOOKUP(Poles!H81,$F$3:$G$5,2,TRUE),"")</f>
        <v/>
      </c>
      <c r="B81" s="218" t="str">
        <f>IFERROR(IF(A81=$B$1,Poles!H81,""),"")</f>
        <v/>
      </c>
      <c r="C81" s="218" t="str">
        <f>IFERROR(IF(A81=$C$1,Poles!H81,""),"")</f>
        <v/>
      </c>
      <c r="D81" s="218" t="str">
        <f>IFERROR(IF(A81=$D$1,Poles!H81,""),"")</f>
        <v/>
      </c>
      <c r="E81" s="19"/>
      <c r="Y81" s="217" t="str">
        <f>IFERROR(VLOOKUP(Poles!I81,$AD$3:$AE$5,2,TRUE),"")</f>
        <v/>
      </c>
      <c r="Z81" s="218" t="str">
        <f>IFERROR(IF(Y81=$Z$1,Poles!I81,""),"")</f>
        <v/>
      </c>
      <c r="AA81" s="218" t="str">
        <f>IFERROR(IF(Y81=$AA$1,Poles!I81,""),"")</f>
        <v/>
      </c>
      <c r="AB81" s="218" t="str">
        <f>IFERROR(IF(Y81=$AB$1,Poles!I81,""),"")</f>
        <v/>
      </c>
      <c r="AC81" s="19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</row>
    <row r="82" spans="1:47" ht="15.75" customHeight="1">
      <c r="A82" s="217" t="str">
        <f>IFERROR(VLOOKUP(Poles!H82,$F$3:$G$5,2,TRUE),"")</f>
        <v/>
      </c>
      <c r="B82" s="218" t="str">
        <f>IFERROR(IF(A82=$B$1,Poles!H82,""),"")</f>
        <v/>
      </c>
      <c r="C82" s="218" t="str">
        <f>IFERROR(IF(A82=$C$1,Poles!H82,""),"")</f>
        <v/>
      </c>
      <c r="D82" s="218" t="str">
        <f>IFERROR(IF(A82=$D$1,Poles!H82,""),"")</f>
        <v/>
      </c>
      <c r="E82" s="19"/>
      <c r="Y82" s="217" t="str">
        <f>IFERROR(VLOOKUP(Poles!I82,$AD$3:$AE$5,2,TRUE),"")</f>
        <v/>
      </c>
      <c r="Z82" s="218" t="str">
        <f>IFERROR(IF(Y82=$Z$1,Poles!I82,""),"")</f>
        <v/>
      </c>
      <c r="AA82" s="218" t="str">
        <f>IFERROR(IF(Y82=$AA$1,Poles!I82,""),"")</f>
        <v/>
      </c>
      <c r="AB82" s="218" t="str">
        <f>IFERROR(IF(Y82=$AB$1,Poles!I82,""),"")</f>
        <v/>
      </c>
      <c r="AC82" s="19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</row>
    <row r="83" spans="1:47" ht="15.75" customHeight="1">
      <c r="A83" s="217" t="str">
        <f>IFERROR(VLOOKUP(Poles!H83,$F$3:$G$5,2,TRUE),"")</f>
        <v/>
      </c>
      <c r="B83" s="218" t="str">
        <f>IFERROR(IF(A83=$B$1,Poles!H83,""),"")</f>
        <v/>
      </c>
      <c r="C83" s="218" t="str">
        <f>IFERROR(IF(A83=$C$1,Poles!H83,""),"")</f>
        <v/>
      </c>
      <c r="D83" s="218" t="str">
        <f>IFERROR(IF(A83=$D$1,Poles!H83,""),"")</f>
        <v/>
      </c>
      <c r="E83" s="19"/>
      <c r="Y83" s="217" t="str">
        <f>IFERROR(VLOOKUP(Poles!I83,$AD$3:$AE$5,2,TRUE),"")</f>
        <v/>
      </c>
      <c r="Z83" s="218" t="str">
        <f>IFERROR(IF(Y83=$Z$1,Poles!I83,""),"")</f>
        <v/>
      </c>
      <c r="AA83" s="218" t="str">
        <f>IFERROR(IF(Y83=$AA$1,Poles!I83,""),"")</f>
        <v/>
      </c>
      <c r="AB83" s="218" t="str">
        <f>IFERROR(IF(Y83=$AB$1,Poles!I83,""),"")</f>
        <v/>
      </c>
      <c r="AC83" s="19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</row>
    <row r="84" spans="1:47" ht="15.75" customHeight="1">
      <c r="A84" s="217" t="str">
        <f>IFERROR(VLOOKUP(Poles!H84,$F$3:$G$5,2,TRUE),"")</f>
        <v/>
      </c>
      <c r="B84" s="218" t="str">
        <f>IFERROR(IF(A84=$B$1,Poles!H84,""),"")</f>
        <v/>
      </c>
      <c r="C84" s="218" t="str">
        <f>IFERROR(IF(A84=$C$1,Poles!H84,""),"")</f>
        <v/>
      </c>
      <c r="D84" s="218" t="str">
        <f>IFERROR(IF(A84=$D$1,Poles!H84,""),"")</f>
        <v/>
      </c>
      <c r="E84" s="19"/>
      <c r="Y84" s="217" t="str">
        <f>IFERROR(VLOOKUP(Poles!I84,$AD$3:$AE$5,2,TRUE),"")</f>
        <v/>
      </c>
      <c r="Z84" s="218" t="str">
        <f>IFERROR(IF(Y84=$Z$1,Poles!I84,""),"")</f>
        <v/>
      </c>
      <c r="AA84" s="218" t="str">
        <f>IFERROR(IF(Y84=$AA$1,Poles!I84,""),"")</f>
        <v/>
      </c>
      <c r="AB84" s="218" t="str">
        <f>IFERROR(IF(Y84=$AB$1,Poles!I84,""),"")</f>
        <v/>
      </c>
      <c r="AC84" s="19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</row>
    <row r="85" spans="1:47" ht="15.75" customHeight="1">
      <c r="A85" s="217" t="str">
        <f>IFERROR(VLOOKUP(Poles!H85,$F$3:$G$5,2,TRUE),"")</f>
        <v/>
      </c>
      <c r="B85" s="218" t="str">
        <f>IFERROR(IF(A85=$B$1,Poles!H85,""),"")</f>
        <v/>
      </c>
      <c r="C85" s="218" t="str">
        <f>IFERROR(IF(A85=$C$1,Poles!H85,""),"")</f>
        <v/>
      </c>
      <c r="D85" s="218" t="str">
        <f>IFERROR(IF(A85=$D$1,Poles!H85,""),"")</f>
        <v/>
      </c>
      <c r="E85" s="19"/>
      <c r="Y85" s="217" t="str">
        <f>IFERROR(VLOOKUP(Poles!I85,$AD$3:$AE$5,2,TRUE),"")</f>
        <v/>
      </c>
      <c r="Z85" s="218" t="str">
        <f>IFERROR(IF(Y85=$Z$1,Poles!I85,""),"")</f>
        <v/>
      </c>
      <c r="AA85" s="218" t="str">
        <f>IFERROR(IF(Y85=$AA$1,Poles!I85,""),"")</f>
        <v/>
      </c>
      <c r="AB85" s="218" t="str">
        <f>IFERROR(IF(Y85=$AB$1,Poles!I85,""),"")</f>
        <v/>
      </c>
      <c r="AC85" s="19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</row>
    <row r="86" spans="1:47" ht="15.75" customHeight="1">
      <c r="A86" s="217" t="str">
        <f>IFERROR(VLOOKUP(Poles!H86,$F$3:$G$5,2,TRUE),"")</f>
        <v/>
      </c>
      <c r="B86" s="218" t="str">
        <f>IFERROR(IF(A86=$B$1,Poles!H86,""),"")</f>
        <v/>
      </c>
      <c r="C86" s="218" t="str">
        <f>IFERROR(IF(A86=$C$1,Poles!H86,""),"")</f>
        <v/>
      </c>
      <c r="D86" s="218" t="str">
        <f>IFERROR(IF(A86=$D$1,Poles!H86,""),"")</f>
        <v/>
      </c>
      <c r="E86" s="19"/>
      <c r="Y86" s="217" t="str">
        <f>IFERROR(VLOOKUP(Poles!I86,$AD$3:$AE$5,2,TRUE),"")</f>
        <v/>
      </c>
      <c r="Z86" s="218" t="str">
        <f>IFERROR(IF(Y86=$Z$1,Poles!I86,""),"")</f>
        <v/>
      </c>
      <c r="AA86" s="218" t="str">
        <f>IFERROR(IF(Y86=$AA$1,Poles!I86,""),"")</f>
        <v/>
      </c>
      <c r="AB86" s="218" t="str">
        <f>IFERROR(IF(Y86=$AB$1,Poles!I86,""),"")</f>
        <v/>
      </c>
      <c r="AC86" s="19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</row>
    <row r="87" spans="1:47" ht="15.75" customHeight="1">
      <c r="A87" s="217" t="str">
        <f>IFERROR(VLOOKUP(Poles!H87,$F$3:$G$5,2,TRUE),"")</f>
        <v/>
      </c>
      <c r="B87" s="218" t="str">
        <f>IFERROR(IF(A87=$B$1,Poles!H87,""),"")</f>
        <v/>
      </c>
      <c r="C87" s="218" t="str">
        <f>IFERROR(IF(A87=$C$1,Poles!H87,""),"")</f>
        <v/>
      </c>
      <c r="D87" s="218" t="str">
        <f>IFERROR(IF(A87=$D$1,Poles!H87,""),"")</f>
        <v/>
      </c>
      <c r="E87" s="19"/>
      <c r="Y87" s="217" t="str">
        <f>IFERROR(VLOOKUP(Poles!I87,$AD$3:$AE$5,2,TRUE),"")</f>
        <v/>
      </c>
      <c r="Z87" s="218" t="str">
        <f>IFERROR(IF(Y87=$Z$1,Poles!I87,""),"")</f>
        <v/>
      </c>
      <c r="AA87" s="218" t="str">
        <f>IFERROR(IF(Y87=$AA$1,Poles!I87,""),"")</f>
        <v/>
      </c>
      <c r="AB87" s="218" t="str">
        <f>IFERROR(IF(Y87=$AB$1,Poles!I87,""),"")</f>
        <v/>
      </c>
      <c r="AC87" s="19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</row>
    <row r="88" spans="1:47" ht="15.75" customHeight="1">
      <c r="A88" s="217" t="str">
        <f>IFERROR(VLOOKUP(Poles!H88,$F$3:$G$5,2,TRUE),"")</f>
        <v/>
      </c>
      <c r="B88" s="218" t="str">
        <f>IFERROR(IF(A88=$B$1,Poles!H88,""),"")</f>
        <v/>
      </c>
      <c r="C88" s="218" t="str">
        <f>IFERROR(IF(A88=$C$1,Poles!H88,""),"")</f>
        <v/>
      </c>
      <c r="D88" s="218" t="str">
        <f>IFERROR(IF(A88=$D$1,Poles!H88,""),"")</f>
        <v/>
      </c>
      <c r="E88" s="19"/>
      <c r="Y88" s="217" t="str">
        <f>IFERROR(VLOOKUP(Poles!I88,$AD$3:$AE$5,2,TRUE),"")</f>
        <v/>
      </c>
      <c r="Z88" s="218" t="str">
        <f>IFERROR(IF(Y88=$Z$1,Poles!I88,""),"")</f>
        <v/>
      </c>
      <c r="AA88" s="218" t="str">
        <f>IFERROR(IF(Y88=$AA$1,Poles!I88,""),"")</f>
        <v/>
      </c>
      <c r="AB88" s="218" t="str">
        <f>IFERROR(IF(Y88=$AB$1,Poles!I88,""),"")</f>
        <v/>
      </c>
      <c r="AC88" s="19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</row>
    <row r="89" spans="1:47" ht="15.75" customHeight="1">
      <c r="A89" s="217" t="str">
        <f>IFERROR(VLOOKUP(Poles!H89,$F$3:$G$5,2,TRUE),"")</f>
        <v/>
      </c>
      <c r="B89" s="218" t="str">
        <f>IFERROR(IF(A89=$B$1,Poles!H89,""),"")</f>
        <v/>
      </c>
      <c r="C89" s="218" t="str">
        <f>IFERROR(IF(A89=$C$1,Poles!H89,""),"")</f>
        <v/>
      </c>
      <c r="D89" s="218" t="str">
        <f>IFERROR(IF(A89=$D$1,Poles!H89,""),"")</f>
        <v/>
      </c>
      <c r="E89" s="19"/>
      <c r="Y89" s="217" t="str">
        <f>IFERROR(VLOOKUP(Poles!I89,$AD$3:$AE$5,2,TRUE),"")</f>
        <v/>
      </c>
      <c r="Z89" s="218" t="str">
        <f>IFERROR(IF(Y89=$Z$1,Poles!I89,""),"")</f>
        <v/>
      </c>
      <c r="AA89" s="218" t="str">
        <f>IFERROR(IF(Y89=$AA$1,Poles!I89,""),"")</f>
        <v/>
      </c>
      <c r="AB89" s="218" t="str">
        <f>IFERROR(IF(Y89=$AB$1,Poles!I89,""),"")</f>
        <v/>
      </c>
      <c r="AC89" s="19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</row>
    <row r="90" spans="1:47" ht="15.75" customHeight="1">
      <c r="A90" s="217" t="str">
        <f>IFERROR(VLOOKUP(Poles!H90,$F$3:$G$5,2,TRUE),"")</f>
        <v/>
      </c>
      <c r="B90" s="218" t="str">
        <f>IFERROR(IF(A90=$B$1,Poles!H90,""),"")</f>
        <v/>
      </c>
      <c r="C90" s="218" t="str">
        <f>IFERROR(IF(A90=$C$1,Poles!H90,""),"")</f>
        <v/>
      </c>
      <c r="D90" s="218" t="str">
        <f>IFERROR(IF(A90=$D$1,Poles!H90,""),"")</f>
        <v/>
      </c>
      <c r="E90" s="19"/>
      <c r="Y90" s="217" t="str">
        <f>IFERROR(VLOOKUP(Poles!I90,$AD$3:$AE$5,2,TRUE),"")</f>
        <v/>
      </c>
      <c r="Z90" s="218" t="str">
        <f>IFERROR(IF(Y90=$Z$1,Poles!I90,""),"")</f>
        <v/>
      </c>
      <c r="AA90" s="218" t="str">
        <f>IFERROR(IF(Y90=$AA$1,Poles!I90,""),"")</f>
        <v/>
      </c>
      <c r="AB90" s="218" t="str">
        <f>IFERROR(IF(Y90=$AB$1,Poles!I90,""),"")</f>
        <v/>
      </c>
      <c r="AC90" s="19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</row>
    <row r="91" spans="1:47" ht="15.75" customHeight="1">
      <c r="A91" s="217" t="str">
        <f>IFERROR(VLOOKUP(Poles!H91,$F$3:$G$5,2,TRUE),"")</f>
        <v/>
      </c>
      <c r="B91" s="218" t="str">
        <f>IFERROR(IF(A91=$B$1,Poles!H91,""),"")</f>
        <v/>
      </c>
      <c r="C91" s="218" t="str">
        <f>IFERROR(IF(A91=$C$1,Poles!H91,""),"")</f>
        <v/>
      </c>
      <c r="D91" s="218" t="str">
        <f>IFERROR(IF(A91=$D$1,Poles!H91,""),"")</f>
        <v/>
      </c>
      <c r="E91" s="19"/>
      <c r="Y91" s="217" t="str">
        <f>IFERROR(VLOOKUP(Poles!I91,$AD$3:$AE$5,2,TRUE),"")</f>
        <v/>
      </c>
      <c r="Z91" s="218" t="str">
        <f>IFERROR(IF(Y91=$Z$1,Poles!I91,""),"")</f>
        <v/>
      </c>
      <c r="AA91" s="218" t="str">
        <f>IFERROR(IF(Y91=$AA$1,Poles!I91,""),"")</f>
        <v/>
      </c>
      <c r="AB91" s="218" t="str">
        <f>IFERROR(IF(Y91=$AB$1,Poles!I91,""),"")</f>
        <v/>
      </c>
      <c r="AC91" s="19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</row>
    <row r="92" spans="1:47" ht="15.75" customHeight="1">
      <c r="A92" s="217" t="str">
        <f>IFERROR(VLOOKUP(Poles!H92,$F$3:$G$5,2,TRUE),"")</f>
        <v/>
      </c>
      <c r="B92" s="218" t="str">
        <f>IFERROR(IF(A92=$B$1,Poles!H92,""),"")</f>
        <v/>
      </c>
      <c r="C92" s="218" t="str">
        <f>IFERROR(IF(A92=$C$1,Poles!H92,""),"")</f>
        <v/>
      </c>
      <c r="D92" s="218" t="str">
        <f>IFERROR(IF(A92=$D$1,Poles!H92,""),"")</f>
        <v/>
      </c>
      <c r="E92" s="19"/>
      <c r="Y92" s="217" t="str">
        <f>IFERROR(VLOOKUP(Poles!I92,$AD$3:$AE$5,2,TRUE),"")</f>
        <v/>
      </c>
      <c r="Z92" s="218" t="str">
        <f>IFERROR(IF(Y92=$Z$1,Poles!I92,""),"")</f>
        <v/>
      </c>
      <c r="AA92" s="218" t="str">
        <f>IFERROR(IF(Y92=$AA$1,Poles!I92,""),"")</f>
        <v/>
      </c>
      <c r="AB92" s="218" t="str">
        <f>IFERROR(IF(Y92=$AB$1,Poles!I92,""),"")</f>
        <v/>
      </c>
      <c r="AC92" s="19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</row>
    <row r="93" spans="1:47" ht="15.75" customHeight="1">
      <c r="A93" s="217" t="str">
        <f>IFERROR(VLOOKUP(Poles!H93,$F$3:$G$5,2,TRUE),"")</f>
        <v/>
      </c>
      <c r="B93" s="218" t="str">
        <f>IFERROR(IF(A93=$B$1,Poles!H93,""),"")</f>
        <v/>
      </c>
      <c r="C93" s="218" t="str">
        <f>IFERROR(IF(A93=$C$1,Poles!H93,""),"")</f>
        <v/>
      </c>
      <c r="D93" s="218" t="str">
        <f>IFERROR(IF(A93=$D$1,Poles!H93,""),"")</f>
        <v/>
      </c>
      <c r="E93" s="19"/>
      <c r="Y93" s="217" t="str">
        <f>IFERROR(VLOOKUP(Poles!I93,$AD$3:$AE$5,2,TRUE),"")</f>
        <v/>
      </c>
      <c r="Z93" s="218" t="str">
        <f>IFERROR(IF(Y93=$Z$1,Poles!I93,""),"")</f>
        <v/>
      </c>
      <c r="AA93" s="218" t="str">
        <f>IFERROR(IF(Y93=$AA$1,Poles!I93,""),"")</f>
        <v/>
      </c>
      <c r="AB93" s="218" t="str">
        <f>IFERROR(IF(Y93=$AB$1,Poles!I93,""),"")</f>
        <v/>
      </c>
      <c r="AC93" s="19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</row>
    <row r="94" spans="1:47" ht="15.75" customHeight="1">
      <c r="A94" s="217" t="str">
        <f>IFERROR(VLOOKUP(Poles!H94,$F$3:$G$5,2,TRUE),"")</f>
        <v/>
      </c>
      <c r="B94" s="218" t="str">
        <f>IFERROR(IF(A94=$B$1,Poles!H94,""),"")</f>
        <v/>
      </c>
      <c r="C94" s="218" t="str">
        <f>IFERROR(IF(A94=$C$1,Poles!H94,""),"")</f>
        <v/>
      </c>
      <c r="D94" s="218" t="str">
        <f>IFERROR(IF(A94=$D$1,Poles!H94,""),"")</f>
        <v/>
      </c>
      <c r="E94" s="19"/>
      <c r="Y94" s="217" t="str">
        <f>IFERROR(VLOOKUP(Poles!I94,$AD$3:$AE$5,2,TRUE),"")</f>
        <v/>
      </c>
      <c r="Z94" s="218" t="str">
        <f>IFERROR(IF(Y94=$Z$1,Poles!I94,""),"")</f>
        <v/>
      </c>
      <c r="AA94" s="218" t="str">
        <f>IFERROR(IF(Y94=$AA$1,Poles!I94,""),"")</f>
        <v/>
      </c>
      <c r="AB94" s="218" t="str">
        <f>IFERROR(IF(Y94=$AB$1,Poles!I94,""),"")</f>
        <v/>
      </c>
      <c r="AC94" s="19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</row>
    <row r="95" spans="1:47" ht="15.75" customHeight="1">
      <c r="A95" s="217" t="str">
        <f>IFERROR(VLOOKUP(Poles!H95,$F$3:$G$5,2,TRUE),"")</f>
        <v/>
      </c>
      <c r="B95" s="218" t="str">
        <f>IFERROR(IF(A95=$B$1,Poles!H95,""),"")</f>
        <v/>
      </c>
      <c r="C95" s="218" t="str">
        <f>IFERROR(IF(A95=$C$1,Poles!H95,""),"")</f>
        <v/>
      </c>
      <c r="D95" s="218" t="str">
        <f>IFERROR(IF(A95=$D$1,Poles!H95,""),"")</f>
        <v/>
      </c>
      <c r="E95" s="19"/>
      <c r="Y95" s="217" t="str">
        <f>IFERROR(VLOOKUP(Poles!I95,$AD$3:$AE$5,2,TRUE),"")</f>
        <v/>
      </c>
      <c r="Z95" s="218" t="str">
        <f>IFERROR(IF(Y95=$Z$1,Poles!I95,""),"")</f>
        <v/>
      </c>
      <c r="AA95" s="218" t="str">
        <f>IFERROR(IF(Y95=$AA$1,Poles!I95,""),"")</f>
        <v/>
      </c>
      <c r="AB95" s="218" t="str">
        <f>IFERROR(IF(Y95=$AB$1,Poles!I95,""),"")</f>
        <v/>
      </c>
      <c r="AC95" s="19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</row>
    <row r="96" spans="1:47" ht="15.75" customHeight="1">
      <c r="A96" s="217" t="str">
        <f>IFERROR(VLOOKUP(Poles!H96,$F$3:$G$5,2,TRUE),"")</f>
        <v/>
      </c>
      <c r="B96" s="218" t="str">
        <f>IFERROR(IF(A96=$B$1,Poles!H96,""),"")</f>
        <v/>
      </c>
      <c r="C96" s="218" t="str">
        <f>IFERROR(IF(A96=$C$1,Poles!H96,""),"")</f>
        <v/>
      </c>
      <c r="D96" s="218" t="str">
        <f>IFERROR(IF(A96=$D$1,Poles!H96,""),"")</f>
        <v/>
      </c>
      <c r="E96" s="19"/>
      <c r="Y96" s="217" t="str">
        <f>IFERROR(VLOOKUP(Poles!I96,$AD$3:$AE$5,2,TRUE),"")</f>
        <v/>
      </c>
      <c r="Z96" s="218" t="str">
        <f>IFERROR(IF(Y96=$Z$1,Poles!I96,""),"")</f>
        <v/>
      </c>
      <c r="AA96" s="218" t="str">
        <f>IFERROR(IF(Y96=$AA$1,Poles!I96,""),"")</f>
        <v/>
      </c>
      <c r="AB96" s="218" t="str">
        <f>IFERROR(IF(Y96=$AB$1,Poles!I96,""),"")</f>
        <v/>
      </c>
      <c r="AC96" s="19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</row>
    <row r="97" spans="1:47" ht="15.75" customHeight="1">
      <c r="A97" s="217" t="str">
        <f>IFERROR(VLOOKUP(Poles!H97,$F$3:$G$5,2,TRUE),"")</f>
        <v/>
      </c>
      <c r="B97" s="218" t="str">
        <f>IFERROR(IF(A97=$B$1,Poles!H97,""),"")</f>
        <v/>
      </c>
      <c r="C97" s="218" t="str">
        <f>IFERROR(IF(A97=$C$1,Poles!H97,""),"")</f>
        <v/>
      </c>
      <c r="D97" s="218" t="str">
        <f>IFERROR(IF(A97=$D$1,Poles!H97,""),"")</f>
        <v/>
      </c>
      <c r="E97" s="19"/>
      <c r="Y97" s="217" t="str">
        <f>IFERROR(VLOOKUP(Poles!I97,$AD$3:$AE$5,2,TRUE),"")</f>
        <v/>
      </c>
      <c r="Z97" s="218" t="str">
        <f>IFERROR(IF(Y97=$Z$1,Poles!I97,""),"")</f>
        <v/>
      </c>
      <c r="AA97" s="218" t="str">
        <f>IFERROR(IF(Y97=$AA$1,Poles!I97,""),"")</f>
        <v/>
      </c>
      <c r="AB97" s="218" t="str">
        <f>IFERROR(IF(Y97=$AB$1,Poles!I97,""),"")</f>
        <v/>
      </c>
      <c r="AC97" s="19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</row>
    <row r="98" spans="1:47" ht="15.75" customHeight="1">
      <c r="A98" s="217" t="str">
        <f>IFERROR(VLOOKUP(Poles!H98,$F$3:$G$5,2,TRUE),"")</f>
        <v/>
      </c>
      <c r="B98" s="218" t="str">
        <f>IFERROR(IF(A98=$B$1,Poles!H98,""),"")</f>
        <v/>
      </c>
      <c r="C98" s="218" t="str">
        <f>IFERROR(IF(A98=$C$1,Poles!H98,""),"")</f>
        <v/>
      </c>
      <c r="D98" s="218" t="str">
        <f>IFERROR(IF(A98=$D$1,Poles!H98,""),"")</f>
        <v/>
      </c>
      <c r="E98" s="19"/>
      <c r="Y98" s="217" t="str">
        <f>IFERROR(VLOOKUP(Poles!I98,$AD$3:$AE$5,2,TRUE),"")</f>
        <v/>
      </c>
      <c r="Z98" s="218" t="str">
        <f>IFERROR(IF(Y98=$Z$1,Poles!I98,""),"")</f>
        <v/>
      </c>
      <c r="AA98" s="218" t="str">
        <f>IFERROR(IF(Y98=$AA$1,Poles!I98,""),"")</f>
        <v/>
      </c>
      <c r="AB98" s="218" t="str">
        <f>IFERROR(IF(Y98=$AB$1,Poles!I98,""),"")</f>
        <v/>
      </c>
      <c r="AC98" s="19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</row>
    <row r="99" spans="1:47" ht="15.75" customHeight="1">
      <c r="A99" s="217" t="str">
        <f>IFERROR(VLOOKUP(Poles!H99,$F$3:$G$5,2,TRUE),"")</f>
        <v/>
      </c>
      <c r="B99" s="218" t="str">
        <f>IFERROR(IF(A99=$B$1,Poles!H99,""),"")</f>
        <v/>
      </c>
      <c r="C99" s="218" t="str">
        <f>IFERROR(IF(A99=$C$1,Poles!H99,""),"")</f>
        <v/>
      </c>
      <c r="D99" s="218" t="str">
        <f>IFERROR(IF(A99=$D$1,Poles!H99,""),"")</f>
        <v/>
      </c>
      <c r="E99" s="19"/>
      <c r="Y99" s="217" t="str">
        <f>IFERROR(VLOOKUP(Poles!I99,$AD$3:$AE$5,2,TRUE),"")</f>
        <v/>
      </c>
      <c r="Z99" s="218" t="str">
        <f>IFERROR(IF(Y99=$Z$1,Poles!I99,""),"")</f>
        <v/>
      </c>
      <c r="AA99" s="218" t="str">
        <f>IFERROR(IF(Y99=$AA$1,Poles!I99,""),"")</f>
        <v/>
      </c>
      <c r="AB99" s="218" t="str">
        <f>IFERROR(IF(Y99=$AB$1,Poles!I99,""),"")</f>
        <v/>
      </c>
      <c r="AC99" s="19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</row>
    <row r="100" spans="1:47" ht="15.75" customHeight="1">
      <c r="A100" s="217" t="str">
        <f>IFERROR(VLOOKUP(Poles!H100,$F$3:$G$5,2,TRUE),"")</f>
        <v/>
      </c>
      <c r="B100" s="218" t="str">
        <f>IFERROR(IF(A100=$B$1,Poles!H100,""),"")</f>
        <v/>
      </c>
      <c r="C100" s="218" t="str">
        <f>IFERROR(IF(A100=$C$1,Poles!H100,""),"")</f>
        <v/>
      </c>
      <c r="D100" s="218" t="str">
        <f>IFERROR(IF(A100=$D$1,Poles!H100,""),"")</f>
        <v/>
      </c>
      <c r="E100" s="19"/>
      <c r="Y100" s="217" t="str">
        <f>IFERROR(VLOOKUP(Poles!I100,$AD$3:$AE$5,2,TRUE),"")</f>
        <v/>
      </c>
      <c r="Z100" s="218" t="str">
        <f>IFERROR(IF(Y100=$Z$1,Poles!I100,""),"")</f>
        <v/>
      </c>
      <c r="AA100" s="218" t="str">
        <f>IFERROR(IF(Y100=$AA$1,Poles!I100,""),"")</f>
        <v/>
      </c>
      <c r="AB100" s="218" t="str">
        <f>IFERROR(IF(Y100=$AB$1,Poles!I100,""),"")</f>
        <v/>
      </c>
      <c r="AC100" s="19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</row>
    <row r="101" spans="1:47" ht="15.75" customHeight="1">
      <c r="A101" s="217" t="str">
        <f>IFERROR(VLOOKUP(Poles!H101,$F$3:$G$5,2,TRUE),"")</f>
        <v/>
      </c>
      <c r="B101" s="218" t="str">
        <f>IFERROR(IF(A101=$B$1,Poles!H101,""),"")</f>
        <v/>
      </c>
      <c r="C101" s="218" t="str">
        <f>IFERROR(IF(A101=$C$1,Poles!H101,""),"")</f>
        <v/>
      </c>
      <c r="D101" s="218" t="str">
        <f>IFERROR(IF(A101=$D$1,Poles!H101,""),"")</f>
        <v/>
      </c>
      <c r="E101" s="19"/>
      <c r="Y101" s="217" t="str">
        <f>IFERROR(VLOOKUP(Poles!I101,$AD$3:$AE$5,2,TRUE),"")</f>
        <v/>
      </c>
      <c r="Z101" s="218" t="str">
        <f>IFERROR(IF(Y101=$Z$1,Poles!I101,""),"")</f>
        <v/>
      </c>
      <c r="AA101" s="218" t="str">
        <f>IFERROR(IF(Y101=$AA$1,Poles!I101,""),"")</f>
        <v/>
      </c>
      <c r="AB101" s="218" t="str">
        <f>IFERROR(IF(Y101=$AB$1,Poles!I101,""),"")</f>
        <v/>
      </c>
      <c r="AC101" s="19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</row>
    <row r="102" spans="1:47" ht="15.75" customHeight="1">
      <c r="A102" s="217" t="str">
        <f>IFERROR(VLOOKUP(Poles!H102,$F$3:$G$5,2,TRUE),"")</f>
        <v/>
      </c>
      <c r="B102" s="218" t="str">
        <f>IFERROR(IF(A102=$B$1,Poles!H102,""),"")</f>
        <v/>
      </c>
      <c r="C102" s="218" t="str">
        <f>IFERROR(IF(A102=$C$1,Poles!H102,""),"")</f>
        <v/>
      </c>
      <c r="D102" s="218" t="str">
        <f>IFERROR(IF(A102=$D$1,Poles!H102,""),"")</f>
        <v/>
      </c>
      <c r="E102" s="19"/>
      <c r="Y102" s="217" t="str">
        <f>IFERROR(VLOOKUP(Poles!I102,$AD$3:$AE$5,2,TRUE),"")</f>
        <v/>
      </c>
      <c r="Z102" s="218" t="str">
        <f>IFERROR(IF(Y102=$Z$1,Poles!I102,""),"")</f>
        <v/>
      </c>
      <c r="AA102" s="218" t="str">
        <f>IFERROR(IF(Y102=$AA$1,Poles!I102,""),"")</f>
        <v/>
      </c>
      <c r="AB102" s="218" t="str">
        <f>IFERROR(IF(Y102=$AB$1,Poles!I102,""),"")</f>
        <v/>
      </c>
      <c r="AC102" s="19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</row>
    <row r="103" spans="1:47" ht="15.75" customHeight="1">
      <c r="A103" s="217" t="str">
        <f>IFERROR(VLOOKUP(Poles!H103,$F$3:$G$5,2,TRUE),"")</f>
        <v/>
      </c>
      <c r="B103" s="218" t="str">
        <f>IFERROR(IF(A103=$B$1,Poles!H103,""),"")</f>
        <v/>
      </c>
      <c r="C103" s="218" t="str">
        <f>IFERROR(IF(A103=$C$1,Poles!H103,""),"")</f>
        <v/>
      </c>
      <c r="D103" s="218" t="str">
        <f>IFERROR(IF(A103=$D$1,Poles!H103,""),"")</f>
        <v/>
      </c>
      <c r="E103" s="19"/>
      <c r="Y103" s="217" t="str">
        <f>IFERROR(VLOOKUP(Poles!I103,$AD$3:$AE$5,2,TRUE),"")</f>
        <v/>
      </c>
      <c r="Z103" s="218" t="str">
        <f>IFERROR(IF(Y103=$Z$1,Poles!I103,""),"")</f>
        <v/>
      </c>
      <c r="AA103" s="218" t="str">
        <f>IFERROR(IF(Y103=$AA$1,Poles!I103,""),"")</f>
        <v/>
      </c>
      <c r="AB103" s="218" t="str">
        <f>IFERROR(IF(Y103=$AB$1,Poles!I103,""),"")</f>
        <v/>
      </c>
      <c r="AC103" s="19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</row>
    <row r="104" spans="1:47" ht="15.75" customHeight="1">
      <c r="A104" s="217" t="str">
        <f>IFERROR(VLOOKUP(Poles!H104,$F$3:$G$5,2,TRUE),"")</f>
        <v/>
      </c>
      <c r="B104" s="218" t="str">
        <f>IFERROR(IF(A104=$B$1,Poles!H104,""),"")</f>
        <v/>
      </c>
      <c r="C104" s="218" t="str">
        <f>IFERROR(IF(A104=$C$1,Poles!H104,""),"")</f>
        <v/>
      </c>
      <c r="D104" s="218" t="str">
        <f>IFERROR(IF(A104=$D$1,Poles!H104,""),"")</f>
        <v/>
      </c>
      <c r="E104" s="19"/>
      <c r="Y104" s="217" t="str">
        <f>IFERROR(VLOOKUP(Poles!I104,$AD$3:$AE$5,2,TRUE),"")</f>
        <v/>
      </c>
      <c r="Z104" s="218" t="str">
        <f>IFERROR(IF(Y104=$Z$1,Poles!I104,""),"")</f>
        <v/>
      </c>
      <c r="AA104" s="218" t="str">
        <f>IFERROR(IF(Y104=$AA$1,Poles!I104,""),"")</f>
        <v/>
      </c>
      <c r="AB104" s="218" t="str">
        <f>IFERROR(IF(Y104=$AB$1,Poles!I104,""),"")</f>
        <v/>
      </c>
      <c r="AC104" s="19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</row>
    <row r="105" spans="1:47" ht="15.75" customHeight="1">
      <c r="A105" s="217" t="str">
        <f>IFERROR(VLOOKUP(Poles!H105,$F$3:$G$5,2,TRUE),"")</f>
        <v/>
      </c>
      <c r="B105" s="218" t="str">
        <f>IFERROR(IF(A105=$B$1,Poles!H105,""),"")</f>
        <v/>
      </c>
      <c r="C105" s="218" t="str">
        <f>IFERROR(IF(A105=$C$1,Poles!H105,""),"")</f>
        <v/>
      </c>
      <c r="D105" s="218" t="str">
        <f>IFERROR(IF(A105=$D$1,Poles!H105,""),"")</f>
        <v/>
      </c>
      <c r="E105" s="19"/>
      <c r="Y105" s="217" t="str">
        <f>IFERROR(VLOOKUP(Poles!I105,$AD$3:$AE$5,2,TRUE),"")</f>
        <v/>
      </c>
      <c r="Z105" s="218" t="str">
        <f>IFERROR(IF(Y105=$Z$1,Poles!I105,""),"")</f>
        <v/>
      </c>
      <c r="AA105" s="218" t="str">
        <f>IFERROR(IF(Y105=$AA$1,Poles!I105,""),"")</f>
        <v/>
      </c>
      <c r="AB105" s="218" t="str">
        <f>IFERROR(IF(Y105=$AB$1,Poles!I105,""),"")</f>
        <v/>
      </c>
      <c r="AC105" s="19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</row>
    <row r="106" spans="1:47" ht="15.75" customHeight="1">
      <c r="A106" s="217" t="str">
        <f>IFERROR(VLOOKUP(Poles!H106,$F$3:$G$5,2,TRUE),"")</f>
        <v/>
      </c>
      <c r="B106" s="218" t="str">
        <f>IFERROR(IF(A106=$B$1,Poles!H106,""),"")</f>
        <v/>
      </c>
      <c r="C106" s="218" t="str">
        <f>IFERROR(IF(A106=$C$1,Poles!H106,""),"")</f>
        <v/>
      </c>
      <c r="D106" s="218" t="str">
        <f>IFERROR(IF(A106=$D$1,Poles!H106,""),"")</f>
        <v/>
      </c>
      <c r="E106" s="19"/>
      <c r="Y106" s="217" t="str">
        <f>IFERROR(VLOOKUP(Poles!I106,$AD$3:$AE$5,2,TRUE),"")</f>
        <v/>
      </c>
      <c r="Z106" s="218" t="str">
        <f>IFERROR(IF(Y106=$Z$1,Poles!I106,""),"")</f>
        <v/>
      </c>
      <c r="AA106" s="218" t="str">
        <f>IFERROR(IF(Y106=$AA$1,Poles!I106,""),"")</f>
        <v/>
      </c>
      <c r="AB106" s="218" t="str">
        <f>IFERROR(IF(Y106=$AB$1,Poles!I106,""),"")</f>
        <v/>
      </c>
      <c r="AC106" s="19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</row>
    <row r="107" spans="1:47" ht="15.75" customHeight="1">
      <c r="A107" s="217" t="str">
        <f>IFERROR(VLOOKUP(Poles!H107,$F$3:$G$5,2,TRUE),"")</f>
        <v/>
      </c>
      <c r="B107" s="218" t="str">
        <f>IFERROR(IF(A107=$B$1,Poles!H107,""),"")</f>
        <v/>
      </c>
      <c r="C107" s="218" t="str">
        <f>IFERROR(IF(A107=$C$1,Poles!H107,""),"")</f>
        <v/>
      </c>
      <c r="D107" s="218" t="str">
        <f>IFERROR(IF(A107=$D$1,Poles!H107,""),"")</f>
        <v/>
      </c>
      <c r="E107" s="19"/>
      <c r="Y107" s="217" t="str">
        <f>IFERROR(VLOOKUP(Poles!I107,$AD$3:$AE$5,2,TRUE),"")</f>
        <v/>
      </c>
      <c r="Z107" s="218" t="str">
        <f>IFERROR(IF(Y107=$Z$1,Poles!I107,""),"")</f>
        <v/>
      </c>
      <c r="AA107" s="218" t="str">
        <f>IFERROR(IF(Y107=$AA$1,Poles!I107,""),"")</f>
        <v/>
      </c>
      <c r="AB107" s="218" t="str">
        <f>IFERROR(IF(Y107=$AB$1,Poles!I107,""),"")</f>
        <v/>
      </c>
      <c r="AC107" s="19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</row>
    <row r="108" spans="1:47" ht="15.75" customHeight="1">
      <c r="A108" s="217" t="str">
        <f>IFERROR(VLOOKUP(Poles!H108,$F$3:$G$5,2,TRUE),"")</f>
        <v/>
      </c>
      <c r="B108" s="218" t="str">
        <f>IFERROR(IF(A108=$B$1,Poles!H108,""),"")</f>
        <v/>
      </c>
      <c r="C108" s="218" t="str">
        <f>IFERROR(IF(A108=$C$1,Poles!H108,""),"")</f>
        <v/>
      </c>
      <c r="D108" s="218" t="str">
        <f>IFERROR(IF(A108=$D$1,Poles!H108,""),"")</f>
        <v/>
      </c>
      <c r="E108" s="19"/>
      <c r="Y108" s="217" t="str">
        <f>IFERROR(VLOOKUP(Poles!I108,$AD$3:$AE$5,2,TRUE),"")</f>
        <v/>
      </c>
      <c r="Z108" s="218" t="str">
        <f>IFERROR(IF(Y108=$Z$1,Poles!I108,""),"")</f>
        <v/>
      </c>
      <c r="AA108" s="218" t="str">
        <f>IFERROR(IF(Y108=$AA$1,Poles!I108,""),"")</f>
        <v/>
      </c>
      <c r="AB108" s="218" t="str">
        <f>IFERROR(IF(Y108=$AB$1,Poles!I108,""),"")</f>
        <v/>
      </c>
      <c r="AC108" s="19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</row>
    <row r="109" spans="1:47" ht="15.75" customHeight="1">
      <c r="A109" s="217" t="str">
        <f>IFERROR(VLOOKUP(Poles!H109,$F$3:$G$5,2,TRUE),"")</f>
        <v/>
      </c>
      <c r="B109" s="218" t="str">
        <f>IFERROR(IF(A109=$B$1,Poles!H109,""),"")</f>
        <v/>
      </c>
      <c r="C109" s="218" t="str">
        <f>IFERROR(IF(A109=$C$1,Poles!H109,""),"")</f>
        <v/>
      </c>
      <c r="D109" s="218" t="str">
        <f>IFERROR(IF(A109=$D$1,Poles!H109,""),"")</f>
        <v/>
      </c>
      <c r="E109" s="19"/>
      <c r="Y109" s="217" t="str">
        <f>IFERROR(VLOOKUP(Poles!I109,$AD$3:$AE$5,2,TRUE),"")</f>
        <v/>
      </c>
      <c r="Z109" s="218" t="str">
        <f>IFERROR(IF(Y109=$Z$1,Poles!I109,""),"")</f>
        <v/>
      </c>
      <c r="AA109" s="218" t="str">
        <f>IFERROR(IF(Y109=$AA$1,Poles!I109,""),"")</f>
        <v/>
      </c>
      <c r="AB109" s="218" t="str">
        <f>IFERROR(IF(Y109=$AB$1,Poles!I109,""),"")</f>
        <v/>
      </c>
      <c r="AC109" s="19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</row>
    <row r="110" spans="1:47" ht="15.75" customHeight="1">
      <c r="A110" s="217" t="str">
        <f>IFERROR(VLOOKUP(Poles!H110,$F$3:$G$5,2,TRUE),"")</f>
        <v/>
      </c>
      <c r="B110" s="218" t="str">
        <f>IFERROR(IF(A110=$B$1,Poles!H110,""),"")</f>
        <v/>
      </c>
      <c r="C110" s="218" t="str">
        <f>IFERROR(IF(A110=$C$1,Poles!H110,""),"")</f>
        <v/>
      </c>
      <c r="D110" s="218" t="str">
        <f>IFERROR(IF(A110=$D$1,Poles!H110,""),"")</f>
        <v/>
      </c>
      <c r="E110" s="19"/>
      <c r="Y110" s="217" t="str">
        <f>IFERROR(VLOOKUP(Poles!I110,$AD$3:$AE$5,2,TRUE),"")</f>
        <v/>
      </c>
      <c r="Z110" s="218" t="str">
        <f>IFERROR(IF(Y110=$Z$1,Poles!I110,""),"")</f>
        <v/>
      </c>
      <c r="AA110" s="218" t="str">
        <f>IFERROR(IF(Y110=$AA$1,Poles!I110,""),"")</f>
        <v/>
      </c>
      <c r="AB110" s="218" t="str">
        <f>IFERROR(IF(Y110=$AB$1,Poles!I110,""),"")</f>
        <v/>
      </c>
      <c r="AC110" s="19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</row>
    <row r="111" spans="1:47" ht="15.75" customHeight="1">
      <c r="A111" s="217" t="str">
        <f>IFERROR(VLOOKUP(Poles!H111,$F$3:$G$5,2,TRUE),"")</f>
        <v/>
      </c>
      <c r="B111" s="218" t="str">
        <f>IFERROR(IF(A111=$B$1,Poles!H111,""),"")</f>
        <v/>
      </c>
      <c r="C111" s="218" t="str">
        <f>IFERROR(IF(A111=$C$1,Poles!H111,""),"")</f>
        <v/>
      </c>
      <c r="D111" s="218" t="str">
        <f>IFERROR(IF(A111=$D$1,Poles!H111,""),"")</f>
        <v/>
      </c>
      <c r="E111" s="19"/>
      <c r="Y111" s="217" t="str">
        <f>IFERROR(VLOOKUP(Poles!I111,$AD$3:$AE$5,2,TRUE),"")</f>
        <v/>
      </c>
      <c r="Z111" s="218" t="str">
        <f>IFERROR(IF(Y111=$Z$1,Poles!I111,""),"")</f>
        <v/>
      </c>
      <c r="AA111" s="218" t="str">
        <f>IFERROR(IF(Y111=$AA$1,Poles!I111,""),"")</f>
        <v/>
      </c>
      <c r="AB111" s="218" t="str">
        <f>IFERROR(IF(Y111=$AB$1,Poles!I111,""),"")</f>
        <v/>
      </c>
      <c r="AC111" s="19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</row>
    <row r="112" spans="1:47" ht="15.75" customHeight="1">
      <c r="A112" s="217" t="str">
        <f>IFERROR(VLOOKUP(Poles!H112,$F$3:$G$5,2,TRUE),"")</f>
        <v/>
      </c>
      <c r="B112" s="218" t="str">
        <f>IFERROR(IF(A112=$B$1,Poles!H112,""),"")</f>
        <v/>
      </c>
      <c r="C112" s="218" t="str">
        <f>IFERROR(IF(A112=$C$1,Poles!H112,""),"")</f>
        <v/>
      </c>
      <c r="D112" s="218" t="str">
        <f>IFERROR(IF(A112=$D$1,Poles!H112,""),"")</f>
        <v/>
      </c>
      <c r="E112" s="19"/>
      <c r="Y112" s="217" t="str">
        <f>IFERROR(VLOOKUP(Poles!I112,$AD$3:$AE$5,2,TRUE),"")</f>
        <v/>
      </c>
      <c r="Z112" s="218" t="str">
        <f>IFERROR(IF(Y112=$Z$1,Poles!I112,""),"")</f>
        <v/>
      </c>
      <c r="AA112" s="218" t="str">
        <f>IFERROR(IF(Y112=$AA$1,Poles!I112,""),"")</f>
        <v/>
      </c>
      <c r="AB112" s="218" t="str">
        <f>IFERROR(IF(Y112=$AB$1,Poles!I112,""),"")</f>
        <v/>
      </c>
      <c r="AC112" s="19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</row>
    <row r="113" spans="1:47" ht="15.75" customHeight="1">
      <c r="A113" s="217" t="str">
        <f>IFERROR(VLOOKUP(Poles!H113,$F$3:$G$5,2,TRUE),"")</f>
        <v/>
      </c>
      <c r="B113" s="218" t="str">
        <f>IFERROR(IF(A113=$B$1,Poles!H113,""),"")</f>
        <v/>
      </c>
      <c r="C113" s="218" t="str">
        <f>IFERROR(IF(A113=$C$1,Poles!H113,""),"")</f>
        <v/>
      </c>
      <c r="D113" s="218" t="str">
        <f>IFERROR(IF(A113=$D$1,Poles!H113,""),"")</f>
        <v/>
      </c>
      <c r="E113" s="19"/>
      <c r="Y113" s="217" t="str">
        <f>IFERROR(VLOOKUP(Poles!I113,$AD$3:$AE$5,2,TRUE),"")</f>
        <v/>
      </c>
      <c r="Z113" s="218" t="str">
        <f>IFERROR(IF(Y113=$Z$1,Poles!I113,""),"")</f>
        <v/>
      </c>
      <c r="AA113" s="218" t="str">
        <f>IFERROR(IF(Y113=$AA$1,Poles!I113,""),"")</f>
        <v/>
      </c>
      <c r="AB113" s="218" t="str">
        <f>IFERROR(IF(Y113=$AB$1,Poles!I113,""),"")</f>
        <v/>
      </c>
      <c r="AC113" s="19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</row>
    <row r="114" spans="1:47" ht="15.75" customHeight="1">
      <c r="A114" s="217" t="str">
        <f>IFERROR(VLOOKUP(Poles!H114,$F$3:$G$5,2,TRUE),"")</f>
        <v/>
      </c>
      <c r="B114" s="218" t="str">
        <f>IFERROR(IF(A114=$B$1,Poles!H114,""),"")</f>
        <v/>
      </c>
      <c r="C114" s="218" t="str">
        <f>IFERROR(IF(A114=$C$1,Poles!H114,""),"")</f>
        <v/>
      </c>
      <c r="D114" s="218" t="str">
        <f>IFERROR(IF(A114=$D$1,Poles!H114,""),"")</f>
        <v/>
      </c>
      <c r="E114" s="19"/>
      <c r="Y114" s="217" t="str">
        <f>IFERROR(VLOOKUP(Poles!I114,$AD$3:$AE$5,2,TRUE),"")</f>
        <v/>
      </c>
      <c r="Z114" s="218" t="str">
        <f>IFERROR(IF(Y114=$Z$1,Poles!I114,""),"")</f>
        <v/>
      </c>
      <c r="AA114" s="218" t="str">
        <f>IFERROR(IF(Y114=$AA$1,Poles!I114,""),"")</f>
        <v/>
      </c>
      <c r="AB114" s="218" t="str">
        <f>IFERROR(IF(Y114=$AB$1,Poles!I114,""),"")</f>
        <v/>
      </c>
      <c r="AC114" s="19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</row>
    <row r="115" spans="1:47" ht="15.75" customHeight="1">
      <c r="A115" s="217" t="str">
        <f>IFERROR(VLOOKUP(Poles!H115,$F$3:$G$5,2,TRUE),"")</f>
        <v/>
      </c>
      <c r="B115" s="218" t="str">
        <f>IFERROR(IF(A115=$B$1,Poles!H115,""),"")</f>
        <v/>
      </c>
      <c r="C115" s="218" t="str">
        <f>IFERROR(IF(A115=$C$1,Poles!H115,""),"")</f>
        <v/>
      </c>
      <c r="D115" s="218" t="str">
        <f>IFERROR(IF(A115=$D$1,Poles!H115,""),"")</f>
        <v/>
      </c>
      <c r="E115" s="19"/>
      <c r="Y115" s="217" t="str">
        <f>IFERROR(VLOOKUP(Poles!I115,$AD$3:$AE$5,2,TRUE),"")</f>
        <v/>
      </c>
      <c r="Z115" s="218" t="str">
        <f>IFERROR(IF(Y115=$Z$1,Poles!I115,""),"")</f>
        <v/>
      </c>
      <c r="AA115" s="218" t="str">
        <f>IFERROR(IF(Y115=$AA$1,Poles!I115,""),"")</f>
        <v/>
      </c>
      <c r="AB115" s="218" t="str">
        <f>IFERROR(IF(Y115=$AB$1,Poles!I115,""),"")</f>
        <v/>
      </c>
      <c r="AC115" s="19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</row>
    <row r="116" spans="1:47" ht="15.75" customHeight="1">
      <c r="A116" s="217" t="str">
        <f>IFERROR(VLOOKUP(Poles!H116,$F$3:$G$5,2,TRUE),"")</f>
        <v/>
      </c>
      <c r="B116" s="218" t="str">
        <f>IFERROR(IF(A116=$B$1,Poles!H116,""),"")</f>
        <v/>
      </c>
      <c r="C116" s="218" t="str">
        <f>IFERROR(IF(A116=$C$1,Poles!H116,""),"")</f>
        <v/>
      </c>
      <c r="D116" s="218" t="str">
        <f>IFERROR(IF(A116=$D$1,Poles!H116,""),"")</f>
        <v/>
      </c>
      <c r="E116" s="19"/>
      <c r="Y116" s="217" t="str">
        <f>IFERROR(VLOOKUP(Poles!I116,$AD$3:$AE$5,2,TRUE),"")</f>
        <v/>
      </c>
      <c r="Z116" s="218" t="str">
        <f>IFERROR(IF(Y116=$Z$1,Poles!I116,""),"")</f>
        <v/>
      </c>
      <c r="AA116" s="218" t="str">
        <f>IFERROR(IF(Y116=$AA$1,Poles!I116,""),"")</f>
        <v/>
      </c>
      <c r="AB116" s="218" t="str">
        <f>IFERROR(IF(Y116=$AB$1,Poles!I116,""),"")</f>
        <v/>
      </c>
      <c r="AC116" s="19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</row>
    <row r="117" spans="1:47" ht="15.75" customHeight="1">
      <c r="A117" s="217" t="str">
        <f>IFERROR(VLOOKUP(Poles!H117,$F$3:$G$5,2,TRUE),"")</f>
        <v/>
      </c>
      <c r="B117" s="218" t="str">
        <f>IFERROR(IF(A117=$B$1,Poles!H117,""),"")</f>
        <v/>
      </c>
      <c r="C117" s="218" t="str">
        <f>IFERROR(IF(A117=$C$1,Poles!H117,""),"")</f>
        <v/>
      </c>
      <c r="D117" s="218" t="str">
        <f>IFERROR(IF(A117=$D$1,Poles!H117,""),"")</f>
        <v/>
      </c>
      <c r="E117" s="19"/>
      <c r="Y117" s="217" t="str">
        <f>IFERROR(VLOOKUP(Poles!I117,$AD$3:$AE$5,2,TRUE),"")</f>
        <v/>
      </c>
      <c r="Z117" s="218" t="str">
        <f>IFERROR(IF(Y117=$Z$1,Poles!I117,""),"")</f>
        <v/>
      </c>
      <c r="AA117" s="218" t="str">
        <f>IFERROR(IF(Y117=$AA$1,Poles!I117,""),"")</f>
        <v/>
      </c>
      <c r="AB117" s="218" t="str">
        <f>IFERROR(IF(Y117=$AB$1,Poles!I117,""),"")</f>
        <v/>
      </c>
      <c r="AC117" s="19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</row>
    <row r="118" spans="1:47" ht="15.75" customHeight="1">
      <c r="A118" s="217" t="str">
        <f>IFERROR(VLOOKUP(Poles!H118,$F$3:$G$5,2,TRUE),"")</f>
        <v/>
      </c>
      <c r="B118" s="218" t="str">
        <f>IFERROR(IF(A118=$B$1,Poles!H118,""),"")</f>
        <v/>
      </c>
      <c r="C118" s="218" t="str">
        <f>IFERROR(IF(A118=$C$1,Poles!H118,""),"")</f>
        <v/>
      </c>
      <c r="D118" s="218" t="str">
        <f>IFERROR(IF(A118=$D$1,Poles!H118,""),"")</f>
        <v/>
      </c>
      <c r="E118" s="19"/>
      <c r="Y118" s="217" t="str">
        <f>IFERROR(VLOOKUP(Poles!I118,$AD$3:$AE$5,2,TRUE),"")</f>
        <v/>
      </c>
      <c r="Z118" s="218" t="str">
        <f>IFERROR(IF(Y118=$Z$1,Poles!I118,""),"")</f>
        <v/>
      </c>
      <c r="AA118" s="218" t="str">
        <f>IFERROR(IF(Y118=$AA$1,Poles!I118,""),"")</f>
        <v/>
      </c>
      <c r="AB118" s="218" t="str">
        <f>IFERROR(IF(Y118=$AB$1,Poles!I118,""),"")</f>
        <v/>
      </c>
      <c r="AC118" s="19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</row>
    <row r="119" spans="1:47" ht="15.75" customHeight="1">
      <c r="A119" s="217" t="str">
        <f>IFERROR(VLOOKUP(Poles!H119,$F$3:$G$5,2,TRUE),"")</f>
        <v/>
      </c>
      <c r="B119" s="218" t="str">
        <f>IFERROR(IF(A119=$B$1,Poles!H119,""),"")</f>
        <v/>
      </c>
      <c r="C119" s="218" t="str">
        <f>IFERROR(IF(A119=$C$1,Poles!H119,""),"")</f>
        <v/>
      </c>
      <c r="D119" s="218" t="str">
        <f>IFERROR(IF(A119=$D$1,Poles!H119,""),"")</f>
        <v/>
      </c>
      <c r="E119" s="19"/>
      <c r="Y119" s="217" t="str">
        <f>IFERROR(VLOOKUP(Poles!I119,$AD$3:$AE$5,2,TRUE),"")</f>
        <v/>
      </c>
      <c r="Z119" s="218" t="str">
        <f>IFERROR(IF(Y119=$Z$1,Poles!I119,""),"")</f>
        <v/>
      </c>
      <c r="AA119" s="218" t="str">
        <f>IFERROR(IF(Y119=$AA$1,Poles!I119,""),"")</f>
        <v/>
      </c>
      <c r="AB119" s="218" t="str">
        <f>IFERROR(IF(Y119=$AB$1,Poles!I119,""),"")</f>
        <v/>
      </c>
      <c r="AC119" s="19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</row>
    <row r="120" spans="1:47" ht="15.75" customHeight="1">
      <c r="A120" s="217" t="str">
        <f>IFERROR(VLOOKUP(Poles!H120,$F$3:$G$5,2,TRUE),"")</f>
        <v/>
      </c>
      <c r="B120" s="218" t="str">
        <f>IFERROR(IF(A120=$B$1,Poles!H120,""),"")</f>
        <v/>
      </c>
      <c r="C120" s="218" t="str">
        <f>IFERROR(IF(A120=$C$1,Poles!H120,""),"")</f>
        <v/>
      </c>
      <c r="D120" s="218" t="str">
        <f>IFERROR(IF(A120=$D$1,Poles!H120,""),"")</f>
        <v/>
      </c>
      <c r="E120" s="19"/>
      <c r="Y120" s="217" t="str">
        <f>IFERROR(VLOOKUP(Poles!I120,$AD$3:$AE$5,2,TRUE),"")</f>
        <v/>
      </c>
      <c r="Z120" s="218" t="str">
        <f>IFERROR(IF(Y120=$Z$1,Poles!I120,""),"")</f>
        <v/>
      </c>
      <c r="AA120" s="218" t="str">
        <f>IFERROR(IF(Y120=$AA$1,Poles!I120,""),"")</f>
        <v/>
      </c>
      <c r="AB120" s="218" t="str">
        <f>IFERROR(IF(Y120=$AB$1,Poles!I120,""),"")</f>
        <v/>
      </c>
      <c r="AC120" s="19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</row>
    <row r="121" spans="1:47" ht="15.75" customHeight="1">
      <c r="A121" s="217" t="str">
        <f>IFERROR(VLOOKUP(Poles!H121,$F$3:$G$5,2,TRUE),"")</f>
        <v/>
      </c>
      <c r="B121" s="218" t="str">
        <f>IFERROR(IF(A121=$B$1,Poles!H121,""),"")</f>
        <v/>
      </c>
      <c r="C121" s="218" t="str">
        <f>IFERROR(IF(A121=$C$1,Poles!H121,""),"")</f>
        <v/>
      </c>
      <c r="D121" s="218" t="str">
        <f>IFERROR(IF(A121=$D$1,Poles!H121,""),"")</f>
        <v/>
      </c>
      <c r="E121" s="19"/>
      <c r="Y121" s="217" t="str">
        <f>IFERROR(VLOOKUP(Poles!I121,$AD$3:$AE$5,2,TRUE),"")</f>
        <v/>
      </c>
      <c r="Z121" s="218" t="str">
        <f>IFERROR(IF(Y121=$Z$1,Poles!I121,""),"")</f>
        <v/>
      </c>
      <c r="AA121" s="218" t="str">
        <f>IFERROR(IF(Y121=$AA$1,Poles!I121,""),"")</f>
        <v/>
      </c>
      <c r="AB121" s="218" t="str">
        <f>IFERROR(IF(Y121=$AB$1,Poles!I121,""),"")</f>
        <v/>
      </c>
      <c r="AC121" s="19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</row>
    <row r="122" spans="1:47" ht="15.75" customHeight="1">
      <c r="A122" s="217" t="str">
        <f>IFERROR(VLOOKUP(Poles!H122,$F$3:$G$5,2,TRUE),"")</f>
        <v/>
      </c>
      <c r="B122" s="218" t="str">
        <f>IFERROR(IF(A122=$B$1,Poles!H122,""),"")</f>
        <v/>
      </c>
      <c r="C122" s="218" t="str">
        <f>IFERROR(IF(A122=$C$1,Poles!H122,""),"")</f>
        <v/>
      </c>
      <c r="D122" s="218" t="str">
        <f>IFERROR(IF(A122=$D$1,Poles!H122,""),"")</f>
        <v/>
      </c>
      <c r="E122" s="19"/>
      <c r="Y122" s="217" t="str">
        <f>IFERROR(VLOOKUP(Poles!I122,$AD$3:$AE$5,2,TRUE),"")</f>
        <v/>
      </c>
      <c r="Z122" s="218" t="str">
        <f>IFERROR(IF(Y122=$Z$1,Poles!I122,""),"")</f>
        <v/>
      </c>
      <c r="AA122" s="218" t="str">
        <f>IFERROR(IF(Y122=$AA$1,Poles!I122,""),"")</f>
        <v/>
      </c>
      <c r="AB122" s="218" t="str">
        <f>IFERROR(IF(Y122=$AB$1,Poles!I122,""),"")</f>
        <v/>
      </c>
      <c r="AC122" s="19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</row>
    <row r="123" spans="1:47" ht="15.75" customHeight="1">
      <c r="A123" s="217" t="str">
        <f>IFERROR(VLOOKUP(Poles!H123,$F$3:$G$5,2,TRUE),"")</f>
        <v/>
      </c>
      <c r="B123" s="218" t="str">
        <f>IFERROR(IF(A123=$B$1,Poles!H123,""),"")</f>
        <v/>
      </c>
      <c r="C123" s="218" t="str">
        <f>IFERROR(IF(A123=$C$1,Poles!H123,""),"")</f>
        <v/>
      </c>
      <c r="D123" s="218" t="str">
        <f>IFERROR(IF(A123=$D$1,Poles!H123,""),"")</f>
        <v/>
      </c>
      <c r="E123" s="19"/>
      <c r="Y123" s="217" t="str">
        <f>IFERROR(VLOOKUP(Poles!I123,$AD$3:$AE$5,2,TRUE),"")</f>
        <v/>
      </c>
      <c r="Z123" s="218" t="str">
        <f>IFERROR(IF(Y123=$Z$1,Poles!I123,""),"")</f>
        <v/>
      </c>
      <c r="AA123" s="218" t="str">
        <f>IFERROR(IF(Y123=$AA$1,Poles!I123,""),"")</f>
        <v/>
      </c>
      <c r="AB123" s="218" t="str">
        <f>IFERROR(IF(Y123=$AB$1,Poles!I123,""),"")</f>
        <v/>
      </c>
      <c r="AC123" s="19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</row>
    <row r="124" spans="1:47" ht="15.75" customHeight="1">
      <c r="A124" s="217" t="str">
        <f>IFERROR(VLOOKUP(Poles!H124,$F$3:$G$5,2,TRUE),"")</f>
        <v/>
      </c>
      <c r="B124" s="218" t="str">
        <f>IFERROR(IF(A124=$B$1,Poles!H124,""),"")</f>
        <v/>
      </c>
      <c r="C124" s="218" t="str">
        <f>IFERROR(IF(A124=$C$1,Poles!H124,""),"")</f>
        <v/>
      </c>
      <c r="D124" s="218" t="str">
        <f>IFERROR(IF(A124=$D$1,Poles!H124,""),"")</f>
        <v/>
      </c>
      <c r="E124" s="19"/>
      <c r="Y124" s="217" t="str">
        <f>IFERROR(VLOOKUP(Poles!I124,$AD$3:$AE$5,2,TRUE),"")</f>
        <v/>
      </c>
      <c r="Z124" s="218" t="str">
        <f>IFERROR(IF(Y124=$Z$1,Poles!I124,""),"")</f>
        <v/>
      </c>
      <c r="AA124" s="218" t="str">
        <f>IFERROR(IF(Y124=$AA$1,Poles!I124,""),"")</f>
        <v/>
      </c>
      <c r="AB124" s="218" t="str">
        <f>IFERROR(IF(Y124=$AB$1,Poles!I124,""),"")</f>
        <v/>
      </c>
      <c r="AC124" s="19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</row>
    <row r="125" spans="1:47" ht="15.75" customHeight="1">
      <c r="A125" s="217" t="str">
        <f>IFERROR(VLOOKUP(Poles!H125,$F$3:$G$5,2,TRUE),"")</f>
        <v/>
      </c>
      <c r="B125" s="218" t="str">
        <f>IFERROR(IF(A125=$B$1,Poles!H125,""),"")</f>
        <v/>
      </c>
      <c r="C125" s="218" t="str">
        <f>IFERROR(IF(A125=$C$1,Poles!H125,""),"")</f>
        <v/>
      </c>
      <c r="D125" s="218" t="str">
        <f>IFERROR(IF(A125=$D$1,Poles!H125,""),"")</f>
        <v/>
      </c>
      <c r="E125" s="19"/>
      <c r="Y125" s="217" t="str">
        <f>IFERROR(VLOOKUP(Poles!I125,$AD$3:$AE$5,2,TRUE),"")</f>
        <v/>
      </c>
      <c r="Z125" s="218" t="str">
        <f>IFERROR(IF(Y125=$Z$1,Poles!I125,""),"")</f>
        <v/>
      </c>
      <c r="AA125" s="218" t="str">
        <f>IFERROR(IF(Y125=$AA$1,Poles!I125,""),"")</f>
        <v/>
      </c>
      <c r="AB125" s="218" t="str">
        <f>IFERROR(IF(Y125=$AB$1,Poles!I125,""),"")</f>
        <v/>
      </c>
      <c r="AC125" s="19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</row>
    <row r="126" spans="1:47" ht="15.75" customHeight="1">
      <c r="A126" s="217" t="str">
        <f>IFERROR(VLOOKUP(Poles!H126,$F$3:$G$5,2,TRUE),"")</f>
        <v/>
      </c>
      <c r="B126" s="218" t="str">
        <f>IFERROR(IF(A126=$B$1,Poles!H126,""),"")</f>
        <v/>
      </c>
      <c r="C126" s="218" t="str">
        <f>IFERROR(IF(A126=$C$1,Poles!H126,""),"")</f>
        <v/>
      </c>
      <c r="D126" s="218" t="str">
        <f>IFERROR(IF(A126=$D$1,Poles!H126,""),"")</f>
        <v/>
      </c>
      <c r="E126" s="19"/>
      <c r="Y126" s="217" t="str">
        <f>IFERROR(VLOOKUP(Poles!I126,$AD$3:$AE$5,2,TRUE),"")</f>
        <v/>
      </c>
      <c r="Z126" s="218" t="str">
        <f>IFERROR(IF(Y126=$Z$1,Poles!I126,""),"")</f>
        <v/>
      </c>
      <c r="AA126" s="218" t="str">
        <f>IFERROR(IF(Y126=$AA$1,Poles!I126,""),"")</f>
        <v/>
      </c>
      <c r="AB126" s="218" t="str">
        <f>IFERROR(IF(Y126=$AB$1,Poles!I126,""),"")</f>
        <v/>
      </c>
      <c r="AC126" s="19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</row>
    <row r="127" spans="1:47" ht="15.75" customHeight="1">
      <c r="A127" s="217" t="str">
        <f>IFERROR(VLOOKUP(Poles!H127,$F$3:$G$5,2,TRUE),"")</f>
        <v/>
      </c>
      <c r="B127" s="218" t="str">
        <f>IFERROR(IF(A127=$B$1,Poles!H127,""),"")</f>
        <v/>
      </c>
      <c r="C127" s="218" t="str">
        <f>IFERROR(IF(A127=$C$1,Poles!H127,""),"")</f>
        <v/>
      </c>
      <c r="D127" s="218" t="str">
        <f>IFERROR(IF(A127=$D$1,Poles!H127,""),"")</f>
        <v/>
      </c>
      <c r="E127" s="19"/>
      <c r="Y127" s="217" t="str">
        <f>IFERROR(VLOOKUP(Poles!I127,$AD$3:$AE$5,2,TRUE),"")</f>
        <v/>
      </c>
      <c r="Z127" s="218" t="str">
        <f>IFERROR(IF(Y127=$Z$1,Poles!I127,""),"")</f>
        <v/>
      </c>
      <c r="AA127" s="218" t="str">
        <f>IFERROR(IF(Y127=$AA$1,Poles!I127,""),"")</f>
        <v/>
      </c>
      <c r="AB127" s="218" t="str">
        <f>IFERROR(IF(Y127=$AB$1,Poles!I127,""),"")</f>
        <v/>
      </c>
      <c r="AC127" s="19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</row>
    <row r="128" spans="1:47" ht="15.75" customHeight="1">
      <c r="A128" s="217" t="str">
        <f>IFERROR(VLOOKUP(Poles!H128,$F$3:$G$5,2,TRUE),"")</f>
        <v/>
      </c>
      <c r="B128" s="218" t="str">
        <f>IFERROR(IF(A128=$B$1,Poles!H128,""),"")</f>
        <v/>
      </c>
      <c r="C128" s="218" t="str">
        <f>IFERROR(IF(A128=$C$1,Poles!H128,""),"")</f>
        <v/>
      </c>
      <c r="D128" s="218" t="str">
        <f>IFERROR(IF(A128=$D$1,Poles!H128,""),"")</f>
        <v/>
      </c>
      <c r="E128" s="19"/>
      <c r="Y128" s="217" t="str">
        <f>IFERROR(VLOOKUP(Poles!I128,$AD$3:$AE$5,2,TRUE),"")</f>
        <v/>
      </c>
      <c r="Z128" s="218" t="str">
        <f>IFERROR(IF(Y128=$Z$1,Poles!I128,""),"")</f>
        <v/>
      </c>
      <c r="AA128" s="218" t="str">
        <f>IFERROR(IF(Y128=$AA$1,Poles!I128,""),"")</f>
        <v/>
      </c>
      <c r="AB128" s="218" t="str">
        <f>IFERROR(IF(Y128=$AB$1,Poles!I128,""),"")</f>
        <v/>
      </c>
      <c r="AC128" s="19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</row>
    <row r="129" spans="1:47" ht="15.75" customHeight="1">
      <c r="A129" s="217" t="str">
        <f>IFERROR(VLOOKUP(Poles!H129,$F$3:$G$5,2,TRUE),"")</f>
        <v/>
      </c>
      <c r="B129" s="218" t="str">
        <f>IFERROR(IF(A129=$B$1,Poles!H129,""),"")</f>
        <v/>
      </c>
      <c r="C129" s="218" t="str">
        <f>IFERROR(IF(A129=$C$1,Poles!H129,""),"")</f>
        <v/>
      </c>
      <c r="D129" s="218" t="str">
        <f>IFERROR(IF(A129=$D$1,Poles!H129,""),"")</f>
        <v/>
      </c>
      <c r="E129" s="19"/>
      <c r="Y129" s="217" t="str">
        <f>IFERROR(VLOOKUP(Poles!I129,$AD$3:$AE$5,2,TRUE),"")</f>
        <v/>
      </c>
      <c r="Z129" s="218" t="str">
        <f>IFERROR(IF(Y129=$Z$1,Poles!I129,""),"")</f>
        <v/>
      </c>
      <c r="AA129" s="218" t="str">
        <f>IFERROR(IF(Y129=$AA$1,Poles!I129,""),"")</f>
        <v/>
      </c>
      <c r="AB129" s="218" t="str">
        <f>IFERROR(IF(Y129=$AB$1,Poles!I129,""),"")</f>
        <v/>
      </c>
      <c r="AC129" s="19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</row>
    <row r="130" spans="1:47" ht="15.75" customHeight="1">
      <c r="A130" s="217" t="str">
        <f>IFERROR(VLOOKUP(Poles!H130,$F$3:$G$5,2,TRUE),"")</f>
        <v/>
      </c>
      <c r="B130" s="218" t="str">
        <f>IFERROR(IF(A130=$B$1,Poles!H130,""),"")</f>
        <v/>
      </c>
      <c r="C130" s="218" t="str">
        <f>IFERROR(IF(A130=$C$1,Poles!H130,""),"")</f>
        <v/>
      </c>
      <c r="D130" s="218" t="str">
        <f>IFERROR(IF(A130=$D$1,Poles!H130,""),"")</f>
        <v/>
      </c>
      <c r="E130" s="19"/>
      <c r="Y130" s="217" t="str">
        <f>IFERROR(VLOOKUP(Poles!I130,$AD$3:$AE$5,2,TRUE),"")</f>
        <v/>
      </c>
      <c r="Z130" s="218" t="str">
        <f>IFERROR(IF(Y130=$Z$1,Poles!I130,""),"")</f>
        <v/>
      </c>
      <c r="AA130" s="218" t="str">
        <f>IFERROR(IF(Y130=$AA$1,Poles!I130,""),"")</f>
        <v/>
      </c>
      <c r="AB130" s="218" t="str">
        <f>IFERROR(IF(Y130=$AB$1,Poles!I130,""),"")</f>
        <v/>
      </c>
      <c r="AC130" s="19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</row>
    <row r="131" spans="1:47" ht="15.75" customHeight="1">
      <c r="A131" s="217" t="str">
        <f>IFERROR(VLOOKUP(Poles!H131,$F$3:$G$5,2,TRUE),"")</f>
        <v/>
      </c>
      <c r="B131" s="218" t="str">
        <f>IFERROR(IF(A131=$B$1,Poles!H131,""),"")</f>
        <v/>
      </c>
      <c r="C131" s="218" t="str">
        <f>IFERROR(IF(A131=$C$1,Poles!H131,""),"")</f>
        <v/>
      </c>
      <c r="D131" s="218" t="str">
        <f>IFERROR(IF(A131=$D$1,Poles!H131,""),"")</f>
        <v/>
      </c>
      <c r="E131" s="19"/>
      <c r="Y131" s="217" t="str">
        <f>IFERROR(VLOOKUP(Poles!I131,$AD$3:$AE$5,2,TRUE),"")</f>
        <v/>
      </c>
      <c r="Z131" s="218" t="str">
        <f>IFERROR(IF(Y131=$Z$1,Poles!I131,""),"")</f>
        <v/>
      </c>
      <c r="AA131" s="218" t="str">
        <f>IFERROR(IF(Y131=$AA$1,Poles!I131,""),"")</f>
        <v/>
      </c>
      <c r="AB131" s="218" t="str">
        <f>IFERROR(IF(Y131=$AB$1,Poles!I131,""),"")</f>
        <v/>
      </c>
      <c r="AC131" s="19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</row>
    <row r="132" spans="1:47" ht="15.75" customHeight="1">
      <c r="A132" s="217" t="str">
        <f>IFERROR(VLOOKUP(Poles!H132,$F$3:$G$5,2,TRUE),"")</f>
        <v/>
      </c>
      <c r="B132" s="218" t="str">
        <f>IFERROR(IF(A132=$B$1,Poles!H132,""),"")</f>
        <v/>
      </c>
      <c r="C132" s="218" t="str">
        <f>IFERROR(IF(A132=$C$1,Poles!H132,""),"")</f>
        <v/>
      </c>
      <c r="D132" s="218" t="str">
        <f>IFERROR(IF(A132=$D$1,Poles!H132,""),"")</f>
        <v/>
      </c>
      <c r="E132" s="19"/>
      <c r="Y132" s="217" t="str">
        <f>IFERROR(VLOOKUP(Poles!I132,$AD$3:$AE$5,2,TRUE),"")</f>
        <v/>
      </c>
      <c r="Z132" s="218" t="str">
        <f>IFERROR(IF(Y132=$Z$1,Poles!I132,""),"")</f>
        <v/>
      </c>
      <c r="AA132" s="218" t="str">
        <f>IFERROR(IF(Y132=$AA$1,Poles!I132,""),"")</f>
        <v/>
      </c>
      <c r="AB132" s="218" t="str">
        <f>IFERROR(IF(Y132=$AB$1,Poles!I132,""),"")</f>
        <v/>
      </c>
      <c r="AC132" s="19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</row>
    <row r="133" spans="1:47" ht="15.75" customHeight="1">
      <c r="A133" s="217" t="str">
        <f>IFERROR(VLOOKUP(Poles!H133,$F$3:$G$5,2,TRUE),"")</f>
        <v/>
      </c>
      <c r="B133" s="218" t="str">
        <f>IFERROR(IF(A133=$B$1,Poles!H133,""),"")</f>
        <v/>
      </c>
      <c r="C133" s="218" t="str">
        <f>IFERROR(IF(A133=$C$1,Poles!H133,""),"")</f>
        <v/>
      </c>
      <c r="D133" s="218" t="str">
        <f>IFERROR(IF(A133=$D$1,Poles!H133,""),"")</f>
        <v/>
      </c>
      <c r="E133" s="19"/>
      <c r="Y133" s="217" t="str">
        <f>IFERROR(VLOOKUP(Poles!I133,$AD$3:$AE$5,2,TRUE),"")</f>
        <v/>
      </c>
      <c r="Z133" s="218" t="str">
        <f>IFERROR(IF(Y133=$Z$1,Poles!I133,""),"")</f>
        <v/>
      </c>
      <c r="AA133" s="218" t="str">
        <f>IFERROR(IF(Y133=$AA$1,Poles!I133,""),"")</f>
        <v/>
      </c>
      <c r="AB133" s="218" t="str">
        <f>IFERROR(IF(Y133=$AB$1,Poles!I133,""),"")</f>
        <v/>
      </c>
      <c r="AC133" s="19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</row>
    <row r="134" spans="1:47" ht="15.75" customHeight="1">
      <c r="A134" s="217" t="str">
        <f>IFERROR(VLOOKUP(Poles!H134,$F$3:$G$5,2,TRUE),"")</f>
        <v/>
      </c>
      <c r="B134" s="218" t="str">
        <f>IFERROR(IF(A134=$B$1,Poles!H134,""),"")</f>
        <v/>
      </c>
      <c r="C134" s="218" t="str">
        <f>IFERROR(IF(A134=$C$1,Poles!H134,""),"")</f>
        <v/>
      </c>
      <c r="D134" s="218" t="str">
        <f>IFERROR(IF(A134=$D$1,Poles!H134,""),"")</f>
        <v/>
      </c>
      <c r="E134" s="19"/>
      <c r="Y134" s="217" t="str">
        <f>IFERROR(VLOOKUP(Poles!I134,$AD$3:$AE$5,2,TRUE),"")</f>
        <v/>
      </c>
      <c r="Z134" s="218" t="str">
        <f>IFERROR(IF(Y134=$Z$1,Poles!I134,""),"")</f>
        <v/>
      </c>
      <c r="AA134" s="218" t="str">
        <f>IFERROR(IF(Y134=$AA$1,Poles!I134,""),"")</f>
        <v/>
      </c>
      <c r="AB134" s="218" t="str">
        <f>IFERROR(IF(Y134=$AB$1,Poles!I134,""),"")</f>
        <v/>
      </c>
      <c r="AC134" s="19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</row>
    <row r="135" spans="1:47" ht="15.75" customHeight="1">
      <c r="A135" s="217" t="str">
        <f>IFERROR(VLOOKUP(Poles!H135,$F$3:$G$5,2,TRUE),"")</f>
        <v/>
      </c>
      <c r="B135" s="218" t="str">
        <f>IFERROR(IF(A135=$B$1,Poles!H135,""),"")</f>
        <v/>
      </c>
      <c r="C135" s="218" t="str">
        <f>IFERROR(IF(A135=$C$1,Poles!H135,""),"")</f>
        <v/>
      </c>
      <c r="D135" s="218" t="str">
        <f>IFERROR(IF(A135=$D$1,Poles!H135,""),"")</f>
        <v/>
      </c>
      <c r="E135" s="19"/>
      <c r="Y135" s="217" t="str">
        <f>IFERROR(VLOOKUP(Poles!I135,$AD$3:$AE$5,2,TRUE),"")</f>
        <v/>
      </c>
      <c r="Z135" s="218" t="str">
        <f>IFERROR(IF(Y135=$Z$1,Poles!I135,""),"")</f>
        <v/>
      </c>
      <c r="AA135" s="218" t="str">
        <f>IFERROR(IF(Y135=$AA$1,Poles!I135,""),"")</f>
        <v/>
      </c>
      <c r="AB135" s="218" t="str">
        <f>IFERROR(IF(Y135=$AB$1,Poles!I135,""),"")</f>
        <v/>
      </c>
      <c r="AC135" s="19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</row>
    <row r="136" spans="1:47" ht="15.75" customHeight="1">
      <c r="A136" s="217" t="str">
        <f>IFERROR(VLOOKUP(Poles!H136,$F$3:$G$5,2,TRUE),"")</f>
        <v/>
      </c>
      <c r="B136" s="218" t="str">
        <f>IFERROR(IF(A136=$B$1,Poles!H136,""),"")</f>
        <v/>
      </c>
      <c r="C136" s="218" t="str">
        <f>IFERROR(IF(A136=$C$1,Poles!H136,""),"")</f>
        <v/>
      </c>
      <c r="D136" s="218" t="str">
        <f>IFERROR(IF(A136=$D$1,Poles!H136,""),"")</f>
        <v/>
      </c>
      <c r="E136" s="19"/>
      <c r="Y136" s="217" t="str">
        <f>IFERROR(VLOOKUP(Poles!I136,$AD$3:$AE$5,2,TRUE),"")</f>
        <v/>
      </c>
      <c r="Z136" s="218" t="str">
        <f>IFERROR(IF(Y136=$Z$1,Poles!I136,""),"")</f>
        <v/>
      </c>
      <c r="AA136" s="218" t="str">
        <f>IFERROR(IF(Y136=$AA$1,Poles!I136,""),"")</f>
        <v/>
      </c>
      <c r="AB136" s="218" t="str">
        <f>IFERROR(IF(Y136=$AB$1,Poles!I136,""),"")</f>
        <v/>
      </c>
      <c r="AC136" s="19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</row>
    <row r="137" spans="1:47" ht="15.75" customHeight="1">
      <c r="A137" s="217" t="str">
        <f>IFERROR(VLOOKUP(Poles!H137,$F$3:$G$5,2,TRUE),"")</f>
        <v/>
      </c>
      <c r="B137" s="218" t="str">
        <f>IFERROR(IF(A137=$B$1,Poles!H137,""),"")</f>
        <v/>
      </c>
      <c r="C137" s="218" t="str">
        <f>IFERROR(IF(A137=$C$1,Poles!H137,""),"")</f>
        <v/>
      </c>
      <c r="D137" s="218" t="str">
        <f>IFERROR(IF(A137=$D$1,Poles!H137,""),"")</f>
        <v/>
      </c>
      <c r="E137" s="19"/>
      <c r="Y137" s="217" t="str">
        <f>IFERROR(VLOOKUP(Poles!I137,$AD$3:$AE$5,2,TRUE),"")</f>
        <v/>
      </c>
      <c r="Z137" s="218" t="str">
        <f>IFERROR(IF(Y137=$Z$1,Poles!I137,""),"")</f>
        <v/>
      </c>
      <c r="AA137" s="218" t="str">
        <f>IFERROR(IF(Y137=$AA$1,Poles!I137,""),"")</f>
        <v/>
      </c>
      <c r="AB137" s="218" t="str">
        <f>IFERROR(IF(Y137=$AB$1,Poles!I137,""),"")</f>
        <v/>
      </c>
      <c r="AC137" s="19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</row>
    <row r="138" spans="1:47" ht="15.75" customHeight="1">
      <c r="A138" s="217" t="str">
        <f>IFERROR(VLOOKUP(Poles!H138,$F$3:$G$5,2,TRUE),"")</f>
        <v/>
      </c>
      <c r="B138" s="218" t="str">
        <f>IFERROR(IF(A138=$B$1,Poles!H138,""),"")</f>
        <v/>
      </c>
      <c r="C138" s="218" t="str">
        <f>IFERROR(IF(A138=$C$1,Poles!H138,""),"")</f>
        <v/>
      </c>
      <c r="D138" s="218" t="str">
        <f>IFERROR(IF(A138=$D$1,Poles!H138,""),"")</f>
        <v/>
      </c>
      <c r="E138" s="19"/>
      <c r="Y138" s="217" t="str">
        <f>IFERROR(VLOOKUP(Poles!I138,$AD$3:$AE$5,2,TRUE),"")</f>
        <v/>
      </c>
      <c r="Z138" s="218" t="str">
        <f>IFERROR(IF(Y138=$Z$1,Poles!I138,""),"")</f>
        <v/>
      </c>
      <c r="AA138" s="218" t="str">
        <f>IFERROR(IF(Y138=$AA$1,Poles!I138,""),"")</f>
        <v/>
      </c>
      <c r="AB138" s="218" t="str">
        <f>IFERROR(IF(Y138=$AB$1,Poles!I138,""),"")</f>
        <v/>
      </c>
      <c r="AC138" s="19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</row>
    <row r="139" spans="1:47" ht="15.75" customHeight="1">
      <c r="A139" s="217" t="str">
        <f>IFERROR(VLOOKUP(Poles!H139,$F$3:$G$5,2,TRUE),"")</f>
        <v/>
      </c>
      <c r="B139" s="218" t="str">
        <f>IFERROR(IF(A139=$B$1,Poles!H139,""),"")</f>
        <v/>
      </c>
      <c r="C139" s="218" t="str">
        <f>IFERROR(IF(A139=$C$1,Poles!H139,""),"")</f>
        <v/>
      </c>
      <c r="D139" s="218" t="str">
        <f>IFERROR(IF(A139=$D$1,Poles!H139,""),"")</f>
        <v/>
      </c>
      <c r="E139" s="19"/>
      <c r="Y139" s="217" t="str">
        <f>IFERROR(VLOOKUP(Poles!I139,$AD$3:$AE$5,2,TRUE),"")</f>
        <v/>
      </c>
      <c r="Z139" s="218" t="str">
        <f>IFERROR(IF(Y139=$Z$1,Poles!I139,""),"")</f>
        <v/>
      </c>
      <c r="AA139" s="218" t="str">
        <f>IFERROR(IF(Y139=$AA$1,Poles!I139,""),"")</f>
        <v/>
      </c>
      <c r="AB139" s="218" t="str">
        <f>IFERROR(IF(Y139=$AB$1,Poles!I139,""),"")</f>
        <v/>
      </c>
      <c r="AC139" s="19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</row>
    <row r="140" spans="1:47" ht="15.75" customHeight="1">
      <c r="A140" s="217" t="str">
        <f>IFERROR(VLOOKUP(Poles!H140,$F$3:$G$5,2,TRUE),"")</f>
        <v/>
      </c>
      <c r="B140" s="218" t="str">
        <f>IFERROR(IF(A140=$B$1,Poles!H140,""),"")</f>
        <v/>
      </c>
      <c r="C140" s="218" t="str">
        <f>IFERROR(IF(A140=$C$1,Poles!H140,""),"")</f>
        <v/>
      </c>
      <c r="D140" s="218" t="str">
        <f>IFERROR(IF(A140=$D$1,Poles!H140,""),"")</f>
        <v/>
      </c>
      <c r="E140" s="19"/>
      <c r="Y140" s="217" t="str">
        <f>IFERROR(VLOOKUP(Poles!I140,$AD$3:$AE$5,2,TRUE),"")</f>
        <v/>
      </c>
      <c r="Z140" s="218" t="str">
        <f>IFERROR(IF(Y140=$Z$1,Poles!I140,""),"")</f>
        <v/>
      </c>
      <c r="AA140" s="218" t="str">
        <f>IFERROR(IF(Y140=$AA$1,Poles!I140,""),"")</f>
        <v/>
      </c>
      <c r="AB140" s="218" t="str">
        <f>IFERROR(IF(Y140=$AB$1,Poles!I140,""),"")</f>
        <v/>
      </c>
      <c r="AC140" s="19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</row>
    <row r="141" spans="1:47" ht="15.75" customHeight="1">
      <c r="A141" s="217" t="str">
        <f>IFERROR(VLOOKUP(Poles!H141,$F$3:$G$5,2,TRUE),"")</f>
        <v/>
      </c>
      <c r="B141" s="218" t="str">
        <f>IFERROR(IF(A141=$B$1,Poles!H141,""),"")</f>
        <v/>
      </c>
      <c r="C141" s="218" t="str">
        <f>IFERROR(IF(A141=$C$1,Poles!H141,""),"")</f>
        <v/>
      </c>
      <c r="D141" s="218" t="str">
        <f>IFERROR(IF(A141=$D$1,Poles!H141,""),"")</f>
        <v/>
      </c>
      <c r="E141" s="19"/>
      <c r="Y141" s="217" t="str">
        <f>IFERROR(VLOOKUP(Poles!I141,$AD$3:$AE$5,2,TRUE),"")</f>
        <v/>
      </c>
      <c r="Z141" s="218" t="str">
        <f>IFERROR(IF(Y141=$Z$1,Poles!I141,""),"")</f>
        <v/>
      </c>
      <c r="AA141" s="218" t="str">
        <f>IFERROR(IF(Y141=$AA$1,Poles!I141,""),"")</f>
        <v/>
      </c>
      <c r="AB141" s="218" t="str">
        <f>IFERROR(IF(Y141=$AB$1,Poles!I141,""),"")</f>
        <v/>
      </c>
      <c r="AC141" s="19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</row>
    <row r="142" spans="1:47" ht="15.75" customHeight="1">
      <c r="A142" s="217" t="str">
        <f>IFERROR(VLOOKUP(Poles!H142,$F$3:$G$5,2,TRUE),"")</f>
        <v/>
      </c>
      <c r="B142" s="218" t="str">
        <f>IFERROR(IF(A142=$B$1,Poles!H142,""),"")</f>
        <v/>
      </c>
      <c r="C142" s="218" t="str">
        <f>IFERROR(IF(A142=$C$1,Poles!H142,""),"")</f>
        <v/>
      </c>
      <c r="D142" s="218" t="str">
        <f>IFERROR(IF(A142=$D$1,Poles!H142,""),"")</f>
        <v/>
      </c>
      <c r="E142" s="19"/>
      <c r="Y142" s="217" t="str">
        <f>IFERROR(VLOOKUP(Poles!I142,$AD$3:$AE$5,2,TRUE),"")</f>
        <v/>
      </c>
      <c r="Z142" s="218" t="str">
        <f>IFERROR(IF(Y142=$Z$1,Poles!I142,""),"")</f>
        <v/>
      </c>
      <c r="AA142" s="218" t="str">
        <f>IFERROR(IF(Y142=$AA$1,Poles!I142,""),"")</f>
        <v/>
      </c>
      <c r="AB142" s="218" t="str">
        <f>IFERROR(IF(Y142=$AB$1,Poles!I142,""),"")</f>
        <v/>
      </c>
      <c r="AC142" s="19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</row>
    <row r="143" spans="1:47" ht="15.75" customHeight="1">
      <c r="A143" s="217" t="str">
        <f>IFERROR(VLOOKUP(Poles!H143,$F$3:$G$5,2,TRUE),"")</f>
        <v/>
      </c>
      <c r="B143" s="218" t="str">
        <f>IFERROR(IF(A143=$B$1,Poles!H143,""),"")</f>
        <v/>
      </c>
      <c r="C143" s="218" t="str">
        <f>IFERROR(IF(A143=$C$1,Poles!H143,""),"")</f>
        <v/>
      </c>
      <c r="D143" s="218" t="str">
        <f>IFERROR(IF(A143=$D$1,Poles!H143,""),"")</f>
        <v/>
      </c>
      <c r="E143" s="19"/>
      <c r="Y143" s="217" t="str">
        <f>IFERROR(VLOOKUP(Poles!I143,$AD$3:$AE$5,2,TRUE),"")</f>
        <v/>
      </c>
      <c r="Z143" s="218" t="str">
        <f>IFERROR(IF(Y143=$Z$1,Poles!I143,""),"")</f>
        <v/>
      </c>
      <c r="AA143" s="218" t="str">
        <f>IFERROR(IF(Y143=$AA$1,Poles!I143,""),"")</f>
        <v/>
      </c>
      <c r="AB143" s="218" t="str">
        <f>IFERROR(IF(Y143=$AB$1,Poles!I143,""),"")</f>
        <v/>
      </c>
      <c r="AC143" s="19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</row>
    <row r="144" spans="1:47" ht="15.75" customHeight="1">
      <c r="A144" s="217" t="str">
        <f>IFERROR(VLOOKUP(Poles!H144,$F$3:$G$5,2,TRUE),"")</f>
        <v/>
      </c>
      <c r="B144" s="218" t="str">
        <f>IFERROR(IF(A144=$B$1,Poles!H144,""),"")</f>
        <v/>
      </c>
      <c r="C144" s="218" t="str">
        <f>IFERROR(IF(A144=$C$1,Poles!H144,""),"")</f>
        <v/>
      </c>
      <c r="D144" s="218" t="str">
        <f>IFERROR(IF(A144=$D$1,Poles!H144,""),"")</f>
        <v/>
      </c>
      <c r="E144" s="19"/>
      <c r="Y144" s="217" t="str">
        <f>IFERROR(VLOOKUP(Poles!I144,$AD$3:$AE$5,2,TRUE),"")</f>
        <v/>
      </c>
      <c r="Z144" s="218" t="str">
        <f>IFERROR(IF(Y144=$Z$1,Poles!I144,""),"")</f>
        <v/>
      </c>
      <c r="AA144" s="218" t="str">
        <f>IFERROR(IF(Y144=$AA$1,Poles!I144,""),"")</f>
        <v/>
      </c>
      <c r="AB144" s="218" t="str">
        <f>IFERROR(IF(Y144=$AB$1,Poles!I144,""),"")</f>
        <v/>
      </c>
      <c r="AC144" s="19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</row>
    <row r="145" spans="1:47" ht="15.75" customHeight="1">
      <c r="A145" s="217" t="str">
        <f>IFERROR(VLOOKUP(Poles!H145,$F$3:$G$5,2,TRUE),"")</f>
        <v/>
      </c>
      <c r="B145" s="218" t="str">
        <f>IFERROR(IF(A145=$B$1,Poles!H145,""),"")</f>
        <v/>
      </c>
      <c r="C145" s="218" t="str">
        <f>IFERROR(IF(A145=$C$1,Poles!H145,""),"")</f>
        <v/>
      </c>
      <c r="D145" s="218" t="str">
        <f>IFERROR(IF(A145=$D$1,Poles!H145,""),"")</f>
        <v/>
      </c>
      <c r="E145" s="19"/>
      <c r="Y145" s="217" t="str">
        <f>IFERROR(VLOOKUP(Poles!I145,$AD$3:$AE$5,2,TRUE),"")</f>
        <v/>
      </c>
      <c r="Z145" s="218" t="str">
        <f>IFERROR(IF(Y145=$Z$1,Poles!I145,""),"")</f>
        <v/>
      </c>
      <c r="AA145" s="218" t="str">
        <f>IFERROR(IF(Y145=$AA$1,Poles!I145,""),"")</f>
        <v/>
      </c>
      <c r="AB145" s="218" t="str">
        <f>IFERROR(IF(Y145=$AB$1,Poles!I145,""),"")</f>
        <v/>
      </c>
      <c r="AC145" s="19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</row>
    <row r="146" spans="1:47" ht="15.75" customHeight="1">
      <c r="A146" s="217" t="str">
        <f>IFERROR(VLOOKUP(Poles!H146,$F$3:$G$5,2,TRUE),"")</f>
        <v/>
      </c>
      <c r="B146" s="218" t="str">
        <f>IFERROR(IF(A146=$B$1,Poles!H146,""),"")</f>
        <v/>
      </c>
      <c r="C146" s="218" t="str">
        <f>IFERROR(IF(A146=$C$1,Poles!H146,""),"")</f>
        <v/>
      </c>
      <c r="D146" s="218" t="str">
        <f>IFERROR(IF(A146=$D$1,Poles!H146,""),"")</f>
        <v/>
      </c>
      <c r="E146" s="19"/>
      <c r="Y146" s="217" t="str">
        <f>IFERROR(VLOOKUP(Poles!I146,$AD$3:$AE$5,2,TRUE),"")</f>
        <v/>
      </c>
      <c r="Z146" s="218" t="str">
        <f>IFERROR(IF(Y146=$Z$1,Poles!I146,""),"")</f>
        <v/>
      </c>
      <c r="AA146" s="218" t="str">
        <f>IFERROR(IF(Y146=$AA$1,Poles!I146,""),"")</f>
        <v/>
      </c>
      <c r="AB146" s="218" t="str">
        <f>IFERROR(IF(Y146=$AB$1,Poles!I146,""),"")</f>
        <v/>
      </c>
      <c r="AC146" s="19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</row>
    <row r="147" spans="1:47" ht="15.75" customHeight="1">
      <c r="A147" s="217" t="str">
        <f>IFERROR(VLOOKUP(Poles!H147,$F$3:$G$5,2,TRUE),"")</f>
        <v/>
      </c>
      <c r="B147" s="218" t="str">
        <f>IFERROR(IF(A147=$B$1,Poles!H147,""),"")</f>
        <v/>
      </c>
      <c r="C147" s="218" t="str">
        <f>IFERROR(IF(A147=$C$1,Poles!H147,""),"")</f>
        <v/>
      </c>
      <c r="D147" s="218" t="str">
        <f>IFERROR(IF(A147=$D$1,Poles!H147,""),"")</f>
        <v/>
      </c>
      <c r="E147" s="19"/>
      <c r="Y147" s="217" t="str">
        <f>IFERROR(VLOOKUP(Poles!I147,$AD$3:$AE$5,2,TRUE),"")</f>
        <v/>
      </c>
      <c r="Z147" s="218" t="str">
        <f>IFERROR(IF(Y147=$Z$1,Poles!I147,""),"")</f>
        <v/>
      </c>
      <c r="AA147" s="218" t="str">
        <f>IFERROR(IF(Y147=$AA$1,Poles!I147,""),"")</f>
        <v/>
      </c>
      <c r="AB147" s="218" t="str">
        <f>IFERROR(IF(Y147=$AB$1,Poles!I147,""),"")</f>
        <v/>
      </c>
      <c r="AC147" s="19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</row>
    <row r="148" spans="1:47" ht="15.75" customHeight="1">
      <c r="A148" s="217" t="str">
        <f>IFERROR(VLOOKUP(Poles!H148,$F$3:$G$5,2,TRUE),"")</f>
        <v/>
      </c>
      <c r="B148" s="218" t="str">
        <f>IFERROR(IF(A148=$B$1,Poles!H148,""),"")</f>
        <v/>
      </c>
      <c r="C148" s="218" t="str">
        <f>IFERROR(IF(A148=$C$1,Poles!H148,""),"")</f>
        <v/>
      </c>
      <c r="D148" s="218" t="str">
        <f>IFERROR(IF(A148=$D$1,Poles!H148,""),"")</f>
        <v/>
      </c>
      <c r="E148" s="19"/>
      <c r="Y148" s="217" t="str">
        <f>IFERROR(VLOOKUP(Poles!I148,$AD$3:$AE$5,2,TRUE),"")</f>
        <v/>
      </c>
      <c r="Z148" s="218" t="str">
        <f>IFERROR(IF(Y148=$Z$1,Poles!I148,""),"")</f>
        <v/>
      </c>
      <c r="AA148" s="218" t="str">
        <f>IFERROR(IF(Y148=$AA$1,Poles!I148,""),"")</f>
        <v/>
      </c>
      <c r="AB148" s="218" t="str">
        <f>IFERROR(IF(Y148=$AB$1,Poles!I148,""),"")</f>
        <v/>
      </c>
      <c r="AC148" s="19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</row>
    <row r="149" spans="1:47" ht="15.75" customHeight="1">
      <c r="A149" s="217" t="str">
        <f>IFERROR(VLOOKUP(Poles!H149,$F$3:$G$5,2,TRUE),"")</f>
        <v/>
      </c>
      <c r="B149" s="218" t="str">
        <f>IFERROR(IF(A149=$B$1,Poles!H149,""),"")</f>
        <v/>
      </c>
      <c r="C149" s="218" t="str">
        <f>IFERROR(IF(A149=$C$1,Poles!H149,""),"")</f>
        <v/>
      </c>
      <c r="D149" s="218" t="str">
        <f>IFERROR(IF(A149=$D$1,Poles!H149,""),"")</f>
        <v/>
      </c>
      <c r="E149" s="19"/>
      <c r="Y149" s="217" t="str">
        <f>IFERROR(VLOOKUP(Poles!I149,$AD$3:$AE$5,2,TRUE),"")</f>
        <v/>
      </c>
      <c r="Z149" s="218" t="str">
        <f>IFERROR(IF(Y149=$Z$1,Poles!I149,""),"")</f>
        <v/>
      </c>
      <c r="AA149" s="218" t="str">
        <f>IFERROR(IF(Y149=$AA$1,Poles!I149,""),"")</f>
        <v/>
      </c>
      <c r="AB149" s="218" t="str">
        <f>IFERROR(IF(Y149=$AB$1,Poles!I149,""),"")</f>
        <v/>
      </c>
      <c r="AC149" s="19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</row>
    <row r="150" spans="1:47" ht="15.75" customHeight="1">
      <c r="A150" s="217" t="str">
        <f>IFERROR(VLOOKUP(Poles!H150,$F$3:$G$5,2,TRUE),"")</f>
        <v/>
      </c>
      <c r="B150" s="218" t="str">
        <f>IFERROR(IF(A150=$B$1,Poles!H150,""),"")</f>
        <v/>
      </c>
      <c r="C150" s="218" t="str">
        <f>IFERROR(IF(A150=$C$1,Poles!H150,""),"")</f>
        <v/>
      </c>
      <c r="D150" s="218" t="str">
        <f>IFERROR(IF(A150=$D$1,Poles!H150,""),"")</f>
        <v/>
      </c>
      <c r="E150" s="19"/>
      <c r="Y150" s="217" t="str">
        <f>IFERROR(VLOOKUP(Poles!I150,$AD$3:$AE$5,2,TRUE),"")</f>
        <v/>
      </c>
      <c r="Z150" s="218" t="str">
        <f>IFERROR(IF(Y150=$Z$1,Poles!I150,""),"")</f>
        <v/>
      </c>
      <c r="AA150" s="218" t="str">
        <f>IFERROR(IF(Y150=$AA$1,Poles!I150,""),"")</f>
        <v/>
      </c>
      <c r="AB150" s="218" t="str">
        <f>IFERROR(IF(Y150=$AB$1,Poles!I150,""),"")</f>
        <v/>
      </c>
      <c r="AC150" s="19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</row>
    <row r="151" spans="1:47" ht="15.75" customHeight="1">
      <c r="A151" s="217" t="str">
        <f>IFERROR(VLOOKUP(Poles!H151,$F$3:$G$5,2,TRUE),"")</f>
        <v/>
      </c>
      <c r="B151" s="218" t="str">
        <f>IFERROR(IF(A151=$B$1,Poles!H151,""),"")</f>
        <v/>
      </c>
      <c r="C151" s="218" t="str">
        <f>IFERROR(IF(A151=$C$1,Poles!H151,""),"")</f>
        <v/>
      </c>
      <c r="D151" s="218" t="str">
        <f>IFERROR(IF(A151=$D$1,Poles!H151,""),"")</f>
        <v/>
      </c>
      <c r="E151" s="19"/>
      <c r="Y151" s="217" t="str">
        <f>IFERROR(VLOOKUP(Poles!I151,$AD$3:$AE$5,2,TRUE),"")</f>
        <v/>
      </c>
      <c r="Z151" s="218" t="str">
        <f>IFERROR(IF(Y151=$Z$1,Poles!I151,""),"")</f>
        <v/>
      </c>
      <c r="AA151" s="218" t="str">
        <f>IFERROR(IF(Y151=$AA$1,Poles!I151,""),"")</f>
        <v/>
      </c>
      <c r="AB151" s="218" t="str">
        <f>IFERROR(IF(Y151=$AB$1,Poles!I151,""),"")</f>
        <v/>
      </c>
      <c r="AC151" s="19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</row>
    <row r="152" spans="1:47" ht="15.75" customHeight="1">
      <c r="A152" s="217" t="str">
        <f>IFERROR(VLOOKUP(Poles!H152,$F$3:$G$5,2,TRUE),"")</f>
        <v/>
      </c>
      <c r="B152" s="218" t="str">
        <f>IFERROR(IF(A152=$B$1,Poles!H152,""),"")</f>
        <v/>
      </c>
      <c r="C152" s="218" t="str">
        <f>IFERROR(IF(A152=$C$1,Poles!H152,""),"")</f>
        <v/>
      </c>
      <c r="D152" s="218" t="str">
        <f>IFERROR(IF(A152=$D$1,Poles!H152,""),"")</f>
        <v/>
      </c>
      <c r="E152" s="19"/>
      <c r="Y152" s="217" t="str">
        <f>IFERROR(VLOOKUP(Poles!I152,$AD$3:$AE$5,2,TRUE),"")</f>
        <v/>
      </c>
      <c r="Z152" s="218" t="str">
        <f>IFERROR(IF(Y152=$Z$1,Poles!I152,""),"")</f>
        <v/>
      </c>
      <c r="AA152" s="218" t="str">
        <f>IFERROR(IF(Y152=$AA$1,Poles!I152,""),"")</f>
        <v/>
      </c>
      <c r="AB152" s="218" t="str">
        <f>IFERROR(IF(Y152=$AB$1,Poles!I152,""),"")</f>
        <v/>
      </c>
      <c r="AC152" s="19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</row>
    <row r="153" spans="1:47" ht="15.75" customHeight="1">
      <c r="A153" s="217" t="str">
        <f>IFERROR(VLOOKUP(Poles!H153,$F$3:$G$5,2,TRUE),"")</f>
        <v/>
      </c>
      <c r="B153" s="218" t="str">
        <f>IFERROR(IF(A153=$B$1,Poles!H153,""),"")</f>
        <v/>
      </c>
      <c r="C153" s="218" t="str">
        <f>IFERROR(IF(A153=$C$1,Poles!H153,""),"")</f>
        <v/>
      </c>
      <c r="D153" s="218" t="str">
        <f>IFERROR(IF(A153=$D$1,Poles!H153,""),"")</f>
        <v/>
      </c>
      <c r="E153" s="19"/>
      <c r="Y153" s="217" t="str">
        <f>IFERROR(VLOOKUP(Poles!I153,$AD$3:$AE$5,2,TRUE),"")</f>
        <v/>
      </c>
      <c r="Z153" s="218" t="str">
        <f>IFERROR(IF(Y153=$Z$1,Poles!I153,""),"")</f>
        <v/>
      </c>
      <c r="AA153" s="218" t="str">
        <f>IFERROR(IF(Y153=$AA$1,Poles!I153,""),"")</f>
        <v/>
      </c>
      <c r="AB153" s="218" t="str">
        <f>IFERROR(IF(Y153=$AB$1,Poles!I153,""),"")</f>
        <v/>
      </c>
      <c r="AC153" s="19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</row>
    <row r="154" spans="1:47" ht="15.75" customHeight="1">
      <c r="A154" s="217" t="str">
        <f>IFERROR(VLOOKUP(Poles!H154,$F$3:$G$5,2,TRUE),"")</f>
        <v/>
      </c>
      <c r="B154" s="218" t="str">
        <f>IFERROR(IF(A154=$B$1,Poles!H154,""),"")</f>
        <v/>
      </c>
      <c r="C154" s="218" t="str">
        <f>IFERROR(IF(A154=$C$1,Poles!H154,""),"")</f>
        <v/>
      </c>
      <c r="D154" s="218" t="str">
        <f>IFERROR(IF(A154=$D$1,Poles!H154,""),"")</f>
        <v/>
      </c>
      <c r="E154" s="19"/>
      <c r="Y154" s="217" t="str">
        <f>IFERROR(VLOOKUP(Poles!I154,$AD$3:$AE$5,2,TRUE),"")</f>
        <v/>
      </c>
      <c r="Z154" s="218" t="str">
        <f>IFERROR(IF(Y154=$Z$1,Poles!I154,""),"")</f>
        <v/>
      </c>
      <c r="AA154" s="218" t="str">
        <f>IFERROR(IF(Y154=$AA$1,Poles!I154,""),"")</f>
        <v/>
      </c>
      <c r="AB154" s="218" t="str">
        <f>IFERROR(IF(Y154=$AB$1,Poles!I154,""),"")</f>
        <v/>
      </c>
      <c r="AC154" s="19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</row>
    <row r="155" spans="1:47" ht="15.75" customHeight="1">
      <c r="A155" s="217" t="str">
        <f>IFERROR(VLOOKUP(Poles!H155,$F$3:$G$5,2,TRUE),"")</f>
        <v/>
      </c>
      <c r="B155" s="218" t="str">
        <f>IFERROR(IF(A155=$B$1,Poles!H155,""),"")</f>
        <v/>
      </c>
      <c r="C155" s="218" t="str">
        <f>IFERROR(IF(A155=$C$1,Poles!H155,""),"")</f>
        <v/>
      </c>
      <c r="D155" s="218" t="str">
        <f>IFERROR(IF(A155=$D$1,Poles!H155,""),"")</f>
        <v/>
      </c>
      <c r="E155" s="19"/>
      <c r="Y155" s="217" t="str">
        <f>IFERROR(VLOOKUP(Poles!I155,$AD$3:$AE$5,2,TRUE),"")</f>
        <v/>
      </c>
      <c r="Z155" s="218" t="str">
        <f>IFERROR(IF(Y155=$Z$1,Poles!I155,""),"")</f>
        <v/>
      </c>
      <c r="AA155" s="218" t="str">
        <f>IFERROR(IF(Y155=$AA$1,Poles!I155,""),"")</f>
        <v/>
      </c>
      <c r="AB155" s="218" t="str">
        <f>IFERROR(IF(Y155=$AB$1,Poles!I155,""),"")</f>
        <v/>
      </c>
      <c r="AC155" s="19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</row>
    <row r="156" spans="1:47" ht="15.75" customHeight="1">
      <c r="A156" s="217" t="str">
        <f>IFERROR(VLOOKUP(Poles!H156,$F$3:$G$5,2,TRUE),"")</f>
        <v/>
      </c>
      <c r="B156" s="218" t="str">
        <f>IFERROR(IF(A156=$B$1,Poles!H156,""),"")</f>
        <v/>
      </c>
      <c r="C156" s="218" t="str">
        <f>IFERROR(IF(A156=$C$1,Poles!H156,""),"")</f>
        <v/>
      </c>
      <c r="D156" s="218" t="str">
        <f>IFERROR(IF(A156=$D$1,Poles!H156,""),"")</f>
        <v/>
      </c>
      <c r="E156" s="19"/>
      <c r="Y156" s="217" t="str">
        <f>IFERROR(VLOOKUP(Poles!I156,$AD$3:$AE$5,2,TRUE),"")</f>
        <v/>
      </c>
      <c r="Z156" s="218" t="str">
        <f>IFERROR(IF(Y156=$Z$1,Poles!I156,""),"")</f>
        <v/>
      </c>
      <c r="AA156" s="218" t="str">
        <f>IFERROR(IF(Y156=$AA$1,Poles!I156,""),"")</f>
        <v/>
      </c>
      <c r="AB156" s="218" t="str">
        <f>IFERROR(IF(Y156=$AB$1,Poles!I156,""),"")</f>
        <v/>
      </c>
      <c r="AC156" s="19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</row>
    <row r="157" spans="1:47" ht="15.75" customHeight="1">
      <c r="A157" s="217" t="str">
        <f>IFERROR(VLOOKUP(Poles!H157,$F$3:$G$5,2,TRUE),"")</f>
        <v/>
      </c>
      <c r="B157" s="218" t="str">
        <f>IFERROR(IF(A157=$B$1,Poles!H157,""),"")</f>
        <v/>
      </c>
      <c r="C157" s="218" t="str">
        <f>IFERROR(IF(A157=$C$1,Poles!H157,""),"")</f>
        <v/>
      </c>
      <c r="D157" s="218" t="str">
        <f>IFERROR(IF(A157=$D$1,Poles!H157,""),"")</f>
        <v/>
      </c>
      <c r="E157" s="19"/>
      <c r="Y157" s="217" t="str">
        <f>IFERROR(VLOOKUP(Poles!I157,$AD$3:$AE$5,2,TRUE),"")</f>
        <v/>
      </c>
      <c r="Z157" s="218" t="str">
        <f>IFERROR(IF(Y157=$Z$1,Poles!I157,""),"")</f>
        <v/>
      </c>
      <c r="AA157" s="218" t="str">
        <f>IFERROR(IF(Y157=$AA$1,Poles!I157,""),"")</f>
        <v/>
      </c>
      <c r="AB157" s="218" t="str">
        <f>IFERROR(IF(Y157=$AB$1,Poles!I157,""),"")</f>
        <v/>
      </c>
      <c r="AC157" s="19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</row>
    <row r="158" spans="1:47" ht="15.75" customHeight="1">
      <c r="A158" s="217" t="str">
        <f>IFERROR(VLOOKUP(Poles!H158,$F$3:$G$5,2,TRUE),"")</f>
        <v/>
      </c>
      <c r="B158" s="218" t="str">
        <f>IFERROR(IF(A158=$B$1,Poles!H158,""),"")</f>
        <v/>
      </c>
      <c r="C158" s="218" t="str">
        <f>IFERROR(IF(A158=$C$1,Poles!H158,""),"")</f>
        <v/>
      </c>
      <c r="D158" s="218" t="str">
        <f>IFERROR(IF(A158=$D$1,Poles!H158,""),"")</f>
        <v/>
      </c>
      <c r="E158" s="19"/>
      <c r="Y158" s="217" t="str">
        <f>IFERROR(VLOOKUP(Poles!I158,$AD$3:$AE$5,2,TRUE),"")</f>
        <v/>
      </c>
      <c r="Z158" s="218" t="str">
        <f>IFERROR(IF(Y158=$Z$1,Poles!I158,""),"")</f>
        <v/>
      </c>
      <c r="AA158" s="218" t="str">
        <f>IFERROR(IF(Y158=$AA$1,Poles!I158,""),"")</f>
        <v/>
      </c>
      <c r="AB158" s="218" t="str">
        <f>IFERROR(IF(Y158=$AB$1,Poles!I158,""),"")</f>
        <v/>
      </c>
      <c r="AC158" s="19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</row>
    <row r="159" spans="1:47" ht="15.75" customHeight="1">
      <c r="A159" s="217" t="str">
        <f>IFERROR(VLOOKUP(Poles!H159,$F$3:$G$5,2,TRUE),"")</f>
        <v/>
      </c>
      <c r="B159" s="218" t="str">
        <f>IFERROR(IF(A159=$B$1,Poles!H159,""),"")</f>
        <v/>
      </c>
      <c r="C159" s="218" t="str">
        <f>IFERROR(IF(A159=$C$1,Poles!H159,""),"")</f>
        <v/>
      </c>
      <c r="D159" s="218" t="str">
        <f>IFERROR(IF(A159=$D$1,Poles!H159,""),"")</f>
        <v/>
      </c>
      <c r="E159" s="19"/>
      <c r="Y159" s="217" t="str">
        <f>IFERROR(VLOOKUP(Poles!I159,$AD$3:$AE$5,2,TRUE),"")</f>
        <v/>
      </c>
      <c r="Z159" s="218" t="str">
        <f>IFERROR(IF(Y159=$Z$1,Poles!I159,""),"")</f>
        <v/>
      </c>
      <c r="AA159" s="218" t="str">
        <f>IFERROR(IF(Y159=$AA$1,Poles!I159,""),"")</f>
        <v/>
      </c>
      <c r="AB159" s="218" t="str">
        <f>IFERROR(IF(Y159=$AB$1,Poles!I159,""),"")</f>
        <v/>
      </c>
      <c r="AC159" s="19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</row>
    <row r="160" spans="1:47" ht="15.75" customHeight="1">
      <c r="A160" s="217" t="str">
        <f>IFERROR(VLOOKUP(Poles!H160,$F$3:$G$5,2,TRUE),"")</f>
        <v/>
      </c>
      <c r="B160" s="218" t="str">
        <f>IFERROR(IF(A160=$B$1,Poles!H160,""),"")</f>
        <v/>
      </c>
      <c r="C160" s="218" t="str">
        <f>IFERROR(IF(A160=$C$1,Poles!H160,""),"")</f>
        <v/>
      </c>
      <c r="D160" s="218" t="str">
        <f>IFERROR(IF(A160=$D$1,Poles!H160,""),"")</f>
        <v/>
      </c>
      <c r="E160" s="19"/>
      <c r="Y160" s="217" t="str">
        <f>IFERROR(VLOOKUP(Poles!I160,$AD$3:$AE$5,2,TRUE),"")</f>
        <v/>
      </c>
      <c r="Z160" s="218" t="str">
        <f>IFERROR(IF(Y160=$Z$1,Poles!I160,""),"")</f>
        <v/>
      </c>
      <c r="AA160" s="218" t="str">
        <f>IFERROR(IF(Y160=$AA$1,Poles!I160,""),"")</f>
        <v/>
      </c>
      <c r="AB160" s="218" t="str">
        <f>IFERROR(IF(Y160=$AB$1,Poles!I160,""),"")</f>
        <v/>
      </c>
      <c r="AC160" s="19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</row>
    <row r="161" spans="1:47" ht="15.75" customHeight="1">
      <c r="A161" s="217" t="str">
        <f>IFERROR(VLOOKUP(Poles!H161,$F$3:$G$5,2,TRUE),"")</f>
        <v/>
      </c>
      <c r="B161" s="218" t="str">
        <f>IFERROR(IF(A161=$B$1,Poles!H161,""),"")</f>
        <v/>
      </c>
      <c r="C161" s="218" t="str">
        <f>IFERROR(IF(A161=$C$1,Poles!H161,""),"")</f>
        <v/>
      </c>
      <c r="D161" s="218" t="str">
        <f>IFERROR(IF(A161=$D$1,Poles!H161,""),"")</f>
        <v/>
      </c>
      <c r="E161" s="19"/>
      <c r="Y161" s="217" t="str">
        <f>IFERROR(VLOOKUP(Poles!I161,$AD$3:$AE$5,2,TRUE),"")</f>
        <v/>
      </c>
      <c r="Z161" s="218" t="str">
        <f>IFERROR(IF(Y161=$Z$1,Poles!I161,""),"")</f>
        <v/>
      </c>
      <c r="AA161" s="218" t="str">
        <f>IFERROR(IF(Y161=$AA$1,Poles!I161,""),"")</f>
        <v/>
      </c>
      <c r="AB161" s="218" t="str">
        <f>IFERROR(IF(Y161=$AB$1,Poles!I161,""),"")</f>
        <v/>
      </c>
      <c r="AC161" s="19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</row>
    <row r="162" spans="1:47" ht="15.75" customHeight="1">
      <c r="A162" s="217" t="str">
        <f>IFERROR(VLOOKUP(Poles!H162,$F$3:$G$5,2,TRUE),"")</f>
        <v/>
      </c>
      <c r="B162" s="218" t="str">
        <f>IFERROR(IF(A162=$B$1,Poles!H162,""),"")</f>
        <v/>
      </c>
      <c r="C162" s="218" t="str">
        <f>IFERROR(IF(A162=$C$1,Poles!H162,""),"")</f>
        <v/>
      </c>
      <c r="D162" s="218" t="str">
        <f>IFERROR(IF(A162=$D$1,Poles!H162,""),"")</f>
        <v/>
      </c>
      <c r="E162" s="19"/>
      <c r="Y162" s="217" t="str">
        <f>IFERROR(VLOOKUP(Poles!I162,$AD$3:$AE$5,2,TRUE),"")</f>
        <v/>
      </c>
      <c r="Z162" s="218" t="str">
        <f>IFERROR(IF(Y162=$Z$1,Poles!I162,""),"")</f>
        <v/>
      </c>
      <c r="AA162" s="218" t="str">
        <f>IFERROR(IF(Y162=$AA$1,Poles!I162,""),"")</f>
        <v/>
      </c>
      <c r="AB162" s="218" t="str">
        <f>IFERROR(IF(Y162=$AB$1,Poles!I162,""),"")</f>
        <v/>
      </c>
      <c r="AC162" s="19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</row>
    <row r="163" spans="1:47" ht="15.75" customHeight="1">
      <c r="A163" s="217" t="str">
        <f>IFERROR(VLOOKUP(Poles!H163,$F$3:$G$5,2,TRUE),"")</f>
        <v/>
      </c>
      <c r="B163" s="218" t="str">
        <f>IFERROR(IF(A163=$B$1,Poles!H163,""),"")</f>
        <v/>
      </c>
      <c r="C163" s="218" t="str">
        <f>IFERROR(IF(A163=$C$1,Poles!H163,""),"")</f>
        <v/>
      </c>
      <c r="D163" s="218" t="str">
        <f>IFERROR(IF(A163=$D$1,Poles!H163,""),"")</f>
        <v/>
      </c>
      <c r="E163" s="19"/>
      <c r="Y163" s="217" t="str">
        <f>IFERROR(VLOOKUP(Poles!I163,$AD$3:$AE$5,2,TRUE),"")</f>
        <v/>
      </c>
      <c r="Z163" s="218" t="str">
        <f>IFERROR(IF(Y163=$Z$1,Poles!I163,""),"")</f>
        <v/>
      </c>
      <c r="AA163" s="218" t="str">
        <f>IFERROR(IF(Y163=$AA$1,Poles!I163,""),"")</f>
        <v/>
      </c>
      <c r="AB163" s="218" t="str">
        <f>IFERROR(IF(Y163=$AB$1,Poles!I163,""),"")</f>
        <v/>
      </c>
      <c r="AC163" s="19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</row>
    <row r="164" spans="1:47" ht="15.75" customHeight="1">
      <c r="A164" s="217" t="str">
        <f>IFERROR(VLOOKUP(Poles!H164,$F$3:$G$5,2,TRUE),"")</f>
        <v/>
      </c>
      <c r="B164" s="218" t="str">
        <f>IFERROR(IF(A164=$B$1,Poles!H164,""),"")</f>
        <v/>
      </c>
      <c r="C164" s="218" t="str">
        <f>IFERROR(IF(A164=$C$1,Poles!H164,""),"")</f>
        <v/>
      </c>
      <c r="D164" s="218" t="str">
        <f>IFERROR(IF(A164=$D$1,Poles!H164,""),"")</f>
        <v/>
      </c>
      <c r="E164" s="19"/>
      <c r="Y164" s="217" t="str">
        <f>IFERROR(VLOOKUP(Poles!I164,$AD$3:$AE$5,2,TRUE),"")</f>
        <v/>
      </c>
      <c r="Z164" s="218" t="str">
        <f>IFERROR(IF(Y164=$Z$1,Poles!I164,""),"")</f>
        <v/>
      </c>
      <c r="AA164" s="218" t="str">
        <f>IFERROR(IF(Y164=$AA$1,Poles!I164,""),"")</f>
        <v/>
      </c>
      <c r="AB164" s="218" t="str">
        <f>IFERROR(IF(Y164=$AB$1,Poles!I164,""),"")</f>
        <v/>
      </c>
      <c r="AC164" s="19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</row>
    <row r="165" spans="1:47" ht="15.75" customHeight="1">
      <c r="A165" s="217" t="str">
        <f>IFERROR(VLOOKUP(Poles!H165,$F$3:$G$5,2,TRUE),"")</f>
        <v/>
      </c>
      <c r="B165" s="218" t="str">
        <f>IFERROR(IF(A165=$B$1,Poles!H165,""),"")</f>
        <v/>
      </c>
      <c r="C165" s="218" t="str">
        <f>IFERROR(IF(A165=$C$1,Poles!H165,""),"")</f>
        <v/>
      </c>
      <c r="D165" s="218" t="str">
        <f>IFERROR(IF(A165=$D$1,Poles!H165,""),"")</f>
        <v/>
      </c>
      <c r="E165" s="19"/>
      <c r="Y165" s="217" t="str">
        <f>IFERROR(VLOOKUP(Poles!I165,$AD$3:$AE$5,2,TRUE),"")</f>
        <v/>
      </c>
      <c r="Z165" s="218" t="str">
        <f>IFERROR(IF(Y165=$Z$1,Poles!I165,""),"")</f>
        <v/>
      </c>
      <c r="AA165" s="218" t="str">
        <f>IFERROR(IF(Y165=$AA$1,Poles!I165,""),"")</f>
        <v/>
      </c>
      <c r="AB165" s="218" t="str">
        <f>IFERROR(IF(Y165=$AB$1,Poles!I165,""),"")</f>
        <v/>
      </c>
      <c r="AC165" s="19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</row>
    <row r="166" spans="1:47" ht="15.75" customHeight="1">
      <c r="A166" s="217" t="str">
        <f>IFERROR(VLOOKUP(Poles!H166,$F$3:$G$5,2,TRUE),"")</f>
        <v/>
      </c>
      <c r="B166" s="218" t="str">
        <f>IFERROR(IF(A166=$B$1,Poles!H166,""),"")</f>
        <v/>
      </c>
      <c r="C166" s="218" t="str">
        <f>IFERROR(IF(A166=$C$1,Poles!H166,""),"")</f>
        <v/>
      </c>
      <c r="D166" s="218" t="str">
        <f>IFERROR(IF(A166=$D$1,Poles!H166,""),"")</f>
        <v/>
      </c>
      <c r="E166" s="19"/>
      <c r="Y166" s="217" t="str">
        <f>IFERROR(VLOOKUP(Poles!I166,$AD$3:$AE$5,2,TRUE),"")</f>
        <v/>
      </c>
      <c r="Z166" s="218" t="str">
        <f>IFERROR(IF(Y166=$Z$1,Poles!I166,""),"")</f>
        <v/>
      </c>
      <c r="AA166" s="218" t="str">
        <f>IFERROR(IF(Y166=$AA$1,Poles!I166,""),"")</f>
        <v/>
      </c>
      <c r="AB166" s="218" t="str">
        <f>IFERROR(IF(Y166=$AB$1,Poles!I166,""),"")</f>
        <v/>
      </c>
      <c r="AC166" s="19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</row>
    <row r="167" spans="1:47" ht="15.75" customHeight="1">
      <c r="A167" s="217" t="str">
        <f>IFERROR(VLOOKUP(Poles!H167,$F$3:$G$5,2,TRUE),"")</f>
        <v/>
      </c>
      <c r="B167" s="218" t="str">
        <f>IFERROR(IF(A167=$B$1,Poles!H167,""),"")</f>
        <v/>
      </c>
      <c r="C167" s="218" t="str">
        <f>IFERROR(IF(A167=$C$1,Poles!H167,""),"")</f>
        <v/>
      </c>
      <c r="D167" s="218" t="str">
        <f>IFERROR(IF(A167=$D$1,Poles!H167,""),"")</f>
        <v/>
      </c>
      <c r="E167" s="19"/>
      <c r="Y167" s="217" t="str">
        <f>IFERROR(VLOOKUP(Poles!I167,$AD$3:$AE$5,2,TRUE),"")</f>
        <v/>
      </c>
      <c r="Z167" s="218" t="str">
        <f>IFERROR(IF(Y167=$Z$1,Poles!I167,""),"")</f>
        <v/>
      </c>
      <c r="AA167" s="218" t="str">
        <f>IFERROR(IF(Y167=$AA$1,Poles!I167,""),"")</f>
        <v/>
      </c>
      <c r="AB167" s="218" t="str">
        <f>IFERROR(IF(Y167=$AB$1,Poles!I167,""),"")</f>
        <v/>
      </c>
      <c r="AC167" s="19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</row>
    <row r="168" spans="1:47" ht="15.75" customHeight="1">
      <c r="A168" s="217" t="str">
        <f>IFERROR(VLOOKUP(Poles!H168,$F$3:$G$5,2,TRUE),"")</f>
        <v/>
      </c>
      <c r="B168" s="218" t="str">
        <f>IFERROR(IF(A168=$B$1,Poles!H168,""),"")</f>
        <v/>
      </c>
      <c r="C168" s="218" t="str">
        <f>IFERROR(IF(A168=$C$1,Poles!H168,""),"")</f>
        <v/>
      </c>
      <c r="D168" s="218" t="str">
        <f>IFERROR(IF(A168=$D$1,Poles!H168,""),"")</f>
        <v/>
      </c>
      <c r="E168" s="19"/>
      <c r="Y168" s="217" t="str">
        <f>IFERROR(VLOOKUP(Poles!I168,$AD$3:$AE$5,2,TRUE),"")</f>
        <v/>
      </c>
      <c r="Z168" s="218" t="str">
        <f>IFERROR(IF(Y168=$Z$1,Poles!I168,""),"")</f>
        <v/>
      </c>
      <c r="AA168" s="218" t="str">
        <f>IFERROR(IF(Y168=$AA$1,Poles!I168,""),"")</f>
        <v/>
      </c>
      <c r="AB168" s="218" t="str">
        <f>IFERROR(IF(Y168=$AB$1,Poles!I168,""),"")</f>
        <v/>
      </c>
      <c r="AC168" s="19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</row>
    <row r="169" spans="1:47" ht="15.75" customHeight="1">
      <c r="A169" s="217" t="str">
        <f>IFERROR(VLOOKUP(Poles!H169,$F$3:$G$5,2,TRUE),"")</f>
        <v/>
      </c>
      <c r="B169" s="218" t="str">
        <f>IFERROR(IF(A169=$B$1,Poles!H169,""),"")</f>
        <v/>
      </c>
      <c r="C169" s="218" t="str">
        <f>IFERROR(IF(A169=$C$1,Poles!H169,""),"")</f>
        <v/>
      </c>
      <c r="D169" s="218" t="str">
        <f>IFERROR(IF(A169=$D$1,Poles!H169,""),"")</f>
        <v/>
      </c>
      <c r="E169" s="19"/>
      <c r="Y169" s="217" t="str">
        <f>IFERROR(VLOOKUP(Poles!I169,$AD$3:$AE$5,2,TRUE),"")</f>
        <v/>
      </c>
      <c r="Z169" s="218" t="str">
        <f>IFERROR(IF(Y169=$Z$1,Poles!I169,""),"")</f>
        <v/>
      </c>
      <c r="AA169" s="218" t="str">
        <f>IFERROR(IF(Y169=$AA$1,Poles!I169,""),"")</f>
        <v/>
      </c>
      <c r="AB169" s="218" t="str">
        <f>IFERROR(IF(Y169=$AB$1,Poles!I169,""),"")</f>
        <v/>
      </c>
      <c r="AC169" s="19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</row>
    <row r="170" spans="1:47" ht="15.75" customHeight="1">
      <c r="A170" s="217" t="str">
        <f>IFERROR(VLOOKUP(Poles!H170,$F$3:$G$5,2,TRUE),"")</f>
        <v/>
      </c>
      <c r="B170" s="218" t="str">
        <f>IFERROR(IF(A170=$B$1,Poles!H170,""),"")</f>
        <v/>
      </c>
      <c r="C170" s="218" t="str">
        <f>IFERROR(IF(A170=$C$1,Poles!H170,""),"")</f>
        <v/>
      </c>
      <c r="D170" s="218" t="str">
        <f>IFERROR(IF(A170=$D$1,Poles!H170,""),"")</f>
        <v/>
      </c>
      <c r="E170" s="19"/>
      <c r="Y170" s="217" t="str">
        <f>IFERROR(VLOOKUP(Poles!I170,$AD$3:$AE$5,2,TRUE),"")</f>
        <v/>
      </c>
      <c r="Z170" s="218" t="str">
        <f>IFERROR(IF(Y170=$Z$1,Poles!I170,""),"")</f>
        <v/>
      </c>
      <c r="AA170" s="218" t="str">
        <f>IFERROR(IF(Y170=$AA$1,Poles!I170,""),"")</f>
        <v/>
      </c>
      <c r="AB170" s="218" t="str">
        <f>IFERROR(IF(Y170=$AB$1,Poles!I170,""),"")</f>
        <v/>
      </c>
      <c r="AC170" s="19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</row>
    <row r="171" spans="1:47" ht="15.75" customHeight="1">
      <c r="A171" s="217" t="str">
        <f>IFERROR(VLOOKUP(Poles!H171,$F$3:$G$5,2,TRUE),"")</f>
        <v/>
      </c>
      <c r="B171" s="218" t="str">
        <f>IFERROR(IF(A171=$B$1,Poles!H171,""),"")</f>
        <v/>
      </c>
      <c r="C171" s="218" t="str">
        <f>IFERROR(IF(A171=$C$1,Poles!H171,""),"")</f>
        <v/>
      </c>
      <c r="D171" s="218" t="str">
        <f>IFERROR(IF(A171=$D$1,Poles!H171,""),"")</f>
        <v/>
      </c>
      <c r="E171" s="19"/>
      <c r="Y171" s="217" t="str">
        <f>IFERROR(VLOOKUP(Poles!I171,$AD$3:$AE$5,2,TRUE),"")</f>
        <v/>
      </c>
      <c r="Z171" s="218" t="str">
        <f>IFERROR(IF(Y171=$Z$1,Poles!I171,""),"")</f>
        <v/>
      </c>
      <c r="AA171" s="218" t="str">
        <f>IFERROR(IF(Y171=$AA$1,Poles!I171,""),"")</f>
        <v/>
      </c>
      <c r="AB171" s="218" t="str">
        <f>IFERROR(IF(Y171=$AB$1,Poles!I171,""),"")</f>
        <v/>
      </c>
      <c r="AC171" s="19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</row>
    <row r="172" spans="1:47" ht="15.75" customHeight="1">
      <c r="A172" s="217" t="str">
        <f>IFERROR(VLOOKUP(Poles!H172,$F$3:$G$5,2,TRUE),"")</f>
        <v/>
      </c>
      <c r="B172" s="218" t="str">
        <f>IFERROR(IF(A172=$B$1,Poles!H172,""),"")</f>
        <v/>
      </c>
      <c r="C172" s="218" t="str">
        <f>IFERROR(IF(A172=$C$1,Poles!H172,""),"")</f>
        <v/>
      </c>
      <c r="D172" s="218" t="str">
        <f>IFERROR(IF(A172=$D$1,Poles!H172,""),"")</f>
        <v/>
      </c>
      <c r="E172" s="19"/>
      <c r="Y172" s="217" t="str">
        <f>IFERROR(VLOOKUP(Poles!I172,$AD$3:$AE$5,2,TRUE),"")</f>
        <v/>
      </c>
      <c r="Z172" s="218" t="str">
        <f>IFERROR(IF(Y172=$Z$1,Poles!I172,""),"")</f>
        <v/>
      </c>
      <c r="AA172" s="218" t="str">
        <f>IFERROR(IF(Y172=$AA$1,Poles!I172,""),"")</f>
        <v/>
      </c>
      <c r="AB172" s="218" t="str">
        <f>IFERROR(IF(Y172=$AB$1,Poles!I172,""),"")</f>
        <v/>
      </c>
      <c r="AC172" s="19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</row>
    <row r="173" spans="1:47" ht="15.75" customHeight="1">
      <c r="A173" s="217" t="str">
        <f>IFERROR(VLOOKUP(Poles!H173,$F$3:$G$5,2,TRUE),"")</f>
        <v/>
      </c>
      <c r="B173" s="218" t="str">
        <f>IFERROR(IF(A173=$B$1,Poles!H173,""),"")</f>
        <v/>
      </c>
      <c r="C173" s="218" t="str">
        <f>IFERROR(IF(A173=$C$1,Poles!H173,""),"")</f>
        <v/>
      </c>
      <c r="D173" s="218" t="str">
        <f>IFERROR(IF(A173=$D$1,Poles!H173,""),"")</f>
        <v/>
      </c>
      <c r="E173" s="19"/>
      <c r="Y173" s="217" t="str">
        <f>IFERROR(VLOOKUP(Poles!I173,$AD$3:$AE$5,2,TRUE),"")</f>
        <v/>
      </c>
      <c r="Z173" s="218" t="str">
        <f>IFERROR(IF(Y173=$Z$1,Poles!I173,""),"")</f>
        <v/>
      </c>
      <c r="AA173" s="218" t="str">
        <f>IFERROR(IF(Y173=$AA$1,Poles!I173,""),"")</f>
        <v/>
      </c>
      <c r="AB173" s="218" t="str">
        <f>IFERROR(IF(Y173=$AB$1,Poles!I173,""),"")</f>
        <v/>
      </c>
      <c r="AC173" s="19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</row>
    <row r="174" spans="1:47" ht="15.75" customHeight="1">
      <c r="A174" s="217" t="str">
        <f>IFERROR(VLOOKUP(Poles!H174,$F$3:$G$5,2,TRUE),"")</f>
        <v/>
      </c>
      <c r="B174" s="218" t="str">
        <f>IFERROR(IF(A174=$B$1,Poles!H174,""),"")</f>
        <v/>
      </c>
      <c r="C174" s="218" t="str">
        <f>IFERROR(IF(A174=$C$1,Poles!H174,""),"")</f>
        <v/>
      </c>
      <c r="D174" s="218" t="str">
        <f>IFERROR(IF(A174=$D$1,Poles!H174,""),"")</f>
        <v/>
      </c>
      <c r="E174" s="19"/>
      <c r="Y174" s="217" t="str">
        <f>IFERROR(VLOOKUP(Poles!I174,$AD$3:$AE$5,2,TRUE),"")</f>
        <v/>
      </c>
      <c r="Z174" s="218" t="str">
        <f>IFERROR(IF(Y174=$Z$1,Poles!I174,""),"")</f>
        <v/>
      </c>
      <c r="AA174" s="218" t="str">
        <f>IFERROR(IF(Y174=$AA$1,Poles!I174,""),"")</f>
        <v/>
      </c>
      <c r="AB174" s="218" t="str">
        <f>IFERROR(IF(Y174=$AB$1,Poles!I174,""),"")</f>
        <v/>
      </c>
      <c r="AC174" s="19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</row>
    <row r="175" spans="1:47" ht="15.75" customHeight="1">
      <c r="A175" s="217" t="str">
        <f>IFERROR(VLOOKUP(Poles!H175,$F$3:$G$5,2,TRUE),"")</f>
        <v/>
      </c>
      <c r="B175" s="218" t="str">
        <f>IFERROR(IF(A175=$B$1,Poles!H175,""),"")</f>
        <v/>
      </c>
      <c r="C175" s="218" t="str">
        <f>IFERROR(IF(A175=$C$1,Poles!H175,""),"")</f>
        <v/>
      </c>
      <c r="D175" s="218" t="str">
        <f>IFERROR(IF(A175=$D$1,Poles!H175,""),"")</f>
        <v/>
      </c>
      <c r="E175" s="19"/>
      <c r="Y175" s="217" t="str">
        <f>IFERROR(VLOOKUP(Poles!I175,$AD$3:$AE$5,2,TRUE),"")</f>
        <v/>
      </c>
      <c r="Z175" s="218" t="str">
        <f>IFERROR(IF(Y175=$Z$1,Poles!I175,""),"")</f>
        <v/>
      </c>
      <c r="AA175" s="218" t="str">
        <f>IFERROR(IF(Y175=$AA$1,Poles!I175,""),"")</f>
        <v/>
      </c>
      <c r="AB175" s="218" t="str">
        <f>IFERROR(IF(Y175=$AB$1,Poles!I175,""),"")</f>
        <v/>
      </c>
      <c r="AC175" s="19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</row>
    <row r="176" spans="1:47" ht="15.75" customHeight="1">
      <c r="A176" s="217" t="str">
        <f>IFERROR(VLOOKUP(Poles!H176,$F$3:$G$5,2,TRUE),"")</f>
        <v/>
      </c>
      <c r="B176" s="218" t="str">
        <f>IFERROR(IF(A176=$B$1,Poles!H176,""),"")</f>
        <v/>
      </c>
      <c r="C176" s="218" t="str">
        <f>IFERROR(IF(A176=$C$1,Poles!H176,""),"")</f>
        <v/>
      </c>
      <c r="D176" s="218" t="str">
        <f>IFERROR(IF(A176=$D$1,Poles!H176,""),"")</f>
        <v/>
      </c>
      <c r="E176" s="19"/>
      <c r="Y176" s="217" t="str">
        <f>IFERROR(VLOOKUP(Poles!I176,$AD$3:$AE$5,2,TRUE),"")</f>
        <v/>
      </c>
      <c r="Z176" s="218" t="str">
        <f>IFERROR(IF(Y176=$Z$1,Poles!I176,""),"")</f>
        <v/>
      </c>
      <c r="AA176" s="218" t="str">
        <f>IFERROR(IF(Y176=$AA$1,Poles!I176,""),"")</f>
        <v/>
      </c>
      <c r="AB176" s="218" t="str">
        <f>IFERROR(IF(Y176=$AB$1,Poles!I176,""),"")</f>
        <v/>
      </c>
      <c r="AC176" s="19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</row>
    <row r="177" spans="1:47" ht="15.75" customHeight="1">
      <c r="A177" s="217" t="str">
        <f>IFERROR(VLOOKUP(Poles!H177,$F$3:$G$5,2,TRUE),"")</f>
        <v/>
      </c>
      <c r="B177" s="218" t="str">
        <f>IFERROR(IF(A177=$B$1,Poles!H177,""),"")</f>
        <v/>
      </c>
      <c r="C177" s="218" t="str">
        <f>IFERROR(IF(A177=$C$1,Poles!H177,""),"")</f>
        <v/>
      </c>
      <c r="D177" s="218" t="str">
        <f>IFERROR(IF(A177=$D$1,Poles!H177,""),"")</f>
        <v/>
      </c>
      <c r="E177" s="19"/>
      <c r="Y177" s="217" t="str">
        <f>IFERROR(VLOOKUP(Poles!I177,$AD$3:$AE$5,2,TRUE),"")</f>
        <v/>
      </c>
      <c r="Z177" s="218" t="str">
        <f>IFERROR(IF(Y177=$Z$1,Poles!I177,""),"")</f>
        <v/>
      </c>
      <c r="AA177" s="218" t="str">
        <f>IFERROR(IF(Y177=$AA$1,Poles!I177,""),"")</f>
        <v/>
      </c>
      <c r="AB177" s="218" t="str">
        <f>IFERROR(IF(Y177=$AB$1,Poles!I177,""),"")</f>
        <v/>
      </c>
      <c r="AC177" s="19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</row>
    <row r="178" spans="1:47" ht="15.75" customHeight="1">
      <c r="A178" s="217" t="str">
        <f>IFERROR(VLOOKUP(Poles!H178,$F$3:$G$5,2,TRUE),"")</f>
        <v/>
      </c>
      <c r="B178" s="218" t="str">
        <f>IFERROR(IF(A178=$B$1,Poles!H178,""),"")</f>
        <v/>
      </c>
      <c r="C178" s="218" t="str">
        <f>IFERROR(IF(A178=$C$1,Poles!H178,""),"")</f>
        <v/>
      </c>
      <c r="D178" s="218" t="str">
        <f>IFERROR(IF(A178=$D$1,Poles!H178,""),"")</f>
        <v/>
      </c>
      <c r="E178" s="19"/>
      <c r="Y178" s="217" t="str">
        <f>IFERROR(VLOOKUP(Poles!I178,$AD$3:$AE$5,2,TRUE),"")</f>
        <v/>
      </c>
      <c r="Z178" s="218" t="str">
        <f>IFERROR(IF(Y178=$Z$1,Poles!I178,""),"")</f>
        <v/>
      </c>
      <c r="AA178" s="218" t="str">
        <f>IFERROR(IF(Y178=$AA$1,Poles!I178,""),"")</f>
        <v/>
      </c>
      <c r="AB178" s="218" t="str">
        <f>IFERROR(IF(Y178=$AB$1,Poles!I178,""),"")</f>
        <v/>
      </c>
      <c r="AC178" s="19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</row>
    <row r="179" spans="1:47" ht="15.75" customHeight="1">
      <c r="A179" s="217" t="str">
        <f>IFERROR(VLOOKUP(Poles!H179,$F$3:$G$5,2,TRUE),"")</f>
        <v/>
      </c>
      <c r="B179" s="218" t="str">
        <f>IFERROR(IF(A179=$B$1,Poles!H179,""),"")</f>
        <v/>
      </c>
      <c r="C179" s="218" t="str">
        <f>IFERROR(IF(A179=$C$1,Poles!H179,""),"")</f>
        <v/>
      </c>
      <c r="D179" s="218" t="str">
        <f>IFERROR(IF(A179=$D$1,Poles!H179,""),"")</f>
        <v/>
      </c>
      <c r="E179" s="19"/>
      <c r="Y179" s="217" t="str">
        <f>IFERROR(VLOOKUP(Poles!I179,$AD$3:$AE$5,2,TRUE),"")</f>
        <v/>
      </c>
      <c r="Z179" s="218" t="str">
        <f>IFERROR(IF(Y179=$Z$1,Poles!I179,""),"")</f>
        <v/>
      </c>
      <c r="AA179" s="218" t="str">
        <f>IFERROR(IF(Y179=$AA$1,Poles!I179,""),"")</f>
        <v/>
      </c>
      <c r="AB179" s="218" t="str">
        <f>IFERROR(IF(Y179=$AB$1,Poles!I179,""),"")</f>
        <v/>
      </c>
      <c r="AC179" s="19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</row>
    <row r="180" spans="1:47" ht="15.75" customHeight="1">
      <c r="A180" s="217" t="str">
        <f>IFERROR(VLOOKUP(Poles!H180,$F$3:$G$5,2,TRUE),"")</f>
        <v/>
      </c>
      <c r="B180" s="218" t="str">
        <f>IFERROR(IF(A180=$B$1,Poles!H180,""),"")</f>
        <v/>
      </c>
      <c r="C180" s="218" t="str">
        <f>IFERROR(IF(A180=$C$1,Poles!H180,""),"")</f>
        <v/>
      </c>
      <c r="D180" s="218" t="str">
        <f>IFERROR(IF(A180=$D$1,Poles!H180,""),"")</f>
        <v/>
      </c>
      <c r="E180" s="19"/>
      <c r="Y180" s="217" t="str">
        <f>IFERROR(VLOOKUP(Poles!I180,$AD$3:$AE$5,2,TRUE),"")</f>
        <v/>
      </c>
      <c r="Z180" s="218" t="str">
        <f>IFERROR(IF(Y180=$Z$1,Poles!I180,""),"")</f>
        <v/>
      </c>
      <c r="AA180" s="218" t="str">
        <f>IFERROR(IF(Y180=$AA$1,Poles!I180,""),"")</f>
        <v/>
      </c>
      <c r="AB180" s="218" t="str">
        <f>IFERROR(IF(Y180=$AB$1,Poles!I180,""),"")</f>
        <v/>
      </c>
      <c r="AC180" s="19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</row>
    <row r="181" spans="1:47" ht="15.75" customHeight="1">
      <c r="A181" s="217" t="str">
        <f>IFERROR(VLOOKUP(Poles!H181,$F$3:$G$5,2,TRUE),"")</f>
        <v/>
      </c>
      <c r="B181" s="218" t="str">
        <f>IFERROR(IF(A181=$B$1,Poles!H181,""),"")</f>
        <v/>
      </c>
      <c r="C181" s="218" t="str">
        <f>IFERROR(IF(A181=$C$1,Poles!H181,""),"")</f>
        <v/>
      </c>
      <c r="D181" s="218" t="str">
        <f>IFERROR(IF(A181=$D$1,Poles!H181,""),"")</f>
        <v/>
      </c>
      <c r="E181" s="19"/>
      <c r="Y181" s="217" t="str">
        <f>IFERROR(VLOOKUP(Poles!I181,$AD$3:$AE$5,2,TRUE),"")</f>
        <v/>
      </c>
      <c r="Z181" s="218" t="str">
        <f>IFERROR(IF(Y181=$Z$1,Poles!I181,""),"")</f>
        <v/>
      </c>
      <c r="AA181" s="218" t="str">
        <f>IFERROR(IF(Y181=$AA$1,Poles!I181,""),"")</f>
        <v/>
      </c>
      <c r="AB181" s="218" t="str">
        <f>IFERROR(IF(Y181=$AB$1,Poles!I181,""),"")</f>
        <v/>
      </c>
      <c r="AC181" s="19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</row>
    <row r="182" spans="1:47" ht="15.75" customHeight="1">
      <c r="A182" s="217" t="str">
        <f>IFERROR(VLOOKUP(Poles!H182,$F$3:$G$5,2,TRUE),"")</f>
        <v/>
      </c>
      <c r="B182" s="218" t="str">
        <f>IFERROR(IF(A182=$B$1,Poles!H182,""),"")</f>
        <v/>
      </c>
      <c r="C182" s="218" t="str">
        <f>IFERROR(IF(A182=$C$1,Poles!H182,""),"")</f>
        <v/>
      </c>
      <c r="D182" s="218" t="str">
        <f>IFERROR(IF(A182=$D$1,Poles!H182,""),"")</f>
        <v/>
      </c>
      <c r="E182" s="19"/>
      <c r="Y182" s="217" t="str">
        <f>IFERROR(VLOOKUP(Poles!I182,$AD$3:$AE$5,2,TRUE),"")</f>
        <v/>
      </c>
      <c r="Z182" s="218" t="str">
        <f>IFERROR(IF(Y182=$Z$1,Poles!I182,""),"")</f>
        <v/>
      </c>
      <c r="AA182" s="218" t="str">
        <f>IFERROR(IF(Y182=$AA$1,Poles!I182,""),"")</f>
        <v/>
      </c>
      <c r="AB182" s="218" t="str">
        <f>IFERROR(IF(Y182=$AB$1,Poles!I182,""),"")</f>
        <v/>
      </c>
      <c r="AC182" s="19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</row>
    <row r="183" spans="1:47" ht="15.75" customHeight="1">
      <c r="A183" s="217" t="str">
        <f>IFERROR(VLOOKUP(Poles!H183,$F$3:$G$5,2,TRUE),"")</f>
        <v/>
      </c>
      <c r="B183" s="218" t="str">
        <f>IFERROR(IF(A183=$B$1,Poles!H183,""),"")</f>
        <v/>
      </c>
      <c r="C183" s="218" t="str">
        <f>IFERROR(IF(A183=$C$1,Poles!H183,""),"")</f>
        <v/>
      </c>
      <c r="D183" s="218" t="str">
        <f>IFERROR(IF(A183=$D$1,Poles!H183,""),"")</f>
        <v/>
      </c>
      <c r="E183" s="19"/>
      <c r="Y183" s="217" t="str">
        <f>IFERROR(VLOOKUP(Poles!I183,$AD$3:$AE$5,2,TRUE),"")</f>
        <v/>
      </c>
      <c r="Z183" s="218" t="str">
        <f>IFERROR(IF(Y183=$Z$1,Poles!I183,""),"")</f>
        <v/>
      </c>
      <c r="AA183" s="218" t="str">
        <f>IFERROR(IF(Y183=$AA$1,Poles!I183,""),"")</f>
        <v/>
      </c>
      <c r="AB183" s="218" t="str">
        <f>IFERROR(IF(Y183=$AB$1,Poles!I183,""),"")</f>
        <v/>
      </c>
      <c r="AC183" s="19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</row>
    <row r="184" spans="1:47" ht="15.75" customHeight="1">
      <c r="A184" s="217" t="str">
        <f>IFERROR(VLOOKUP(Poles!H184,$F$3:$G$5,2,TRUE),"")</f>
        <v/>
      </c>
      <c r="B184" s="218" t="str">
        <f>IFERROR(IF(A184=$B$1,Poles!H184,""),"")</f>
        <v/>
      </c>
      <c r="C184" s="218" t="str">
        <f>IFERROR(IF(A184=$C$1,Poles!H184,""),"")</f>
        <v/>
      </c>
      <c r="D184" s="218" t="str">
        <f>IFERROR(IF(A184=$D$1,Poles!H184,""),"")</f>
        <v/>
      </c>
      <c r="E184" s="19"/>
      <c r="Y184" s="217" t="str">
        <f>IFERROR(VLOOKUP(Poles!I184,$AD$3:$AE$5,2,TRUE),"")</f>
        <v/>
      </c>
      <c r="Z184" s="218" t="str">
        <f>IFERROR(IF(Y184=$Z$1,Poles!I184,""),"")</f>
        <v/>
      </c>
      <c r="AA184" s="218" t="str">
        <f>IFERROR(IF(Y184=$AA$1,Poles!I184,""),"")</f>
        <v/>
      </c>
      <c r="AB184" s="218" t="str">
        <f>IFERROR(IF(Y184=$AB$1,Poles!I184,""),"")</f>
        <v/>
      </c>
      <c r="AC184" s="19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</row>
    <row r="185" spans="1:47" ht="15.75" customHeight="1">
      <c r="A185" s="217" t="str">
        <f>IFERROR(VLOOKUP(Poles!H185,$F$3:$G$5,2,TRUE),"")</f>
        <v/>
      </c>
      <c r="B185" s="218" t="str">
        <f>IFERROR(IF(A185=$B$1,Poles!H185,""),"")</f>
        <v/>
      </c>
      <c r="C185" s="218" t="str">
        <f>IFERROR(IF(A185=$C$1,Poles!H185,""),"")</f>
        <v/>
      </c>
      <c r="D185" s="218" t="str">
        <f>IFERROR(IF(A185=$D$1,Poles!H185,""),"")</f>
        <v/>
      </c>
      <c r="E185" s="19"/>
      <c r="Y185" s="217" t="str">
        <f>IFERROR(VLOOKUP(Poles!I185,$AD$3:$AE$5,2,TRUE),"")</f>
        <v/>
      </c>
      <c r="Z185" s="218" t="str">
        <f>IFERROR(IF(Y185=$Z$1,Poles!I185,""),"")</f>
        <v/>
      </c>
      <c r="AA185" s="218" t="str">
        <f>IFERROR(IF(Y185=$AA$1,Poles!I185,""),"")</f>
        <v/>
      </c>
      <c r="AB185" s="218" t="str">
        <f>IFERROR(IF(Y185=$AB$1,Poles!I185,""),"")</f>
        <v/>
      </c>
      <c r="AC185" s="19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</row>
    <row r="186" spans="1:47" ht="15.75" customHeight="1">
      <c r="A186" s="217" t="str">
        <f>IFERROR(VLOOKUP(Poles!H186,$F$3:$G$5,2,TRUE),"")</f>
        <v/>
      </c>
      <c r="B186" s="218" t="str">
        <f>IFERROR(IF(A186=$B$1,Poles!H186,""),"")</f>
        <v/>
      </c>
      <c r="C186" s="218" t="str">
        <f>IFERROR(IF(A186=$C$1,Poles!H186,""),"")</f>
        <v/>
      </c>
      <c r="D186" s="218" t="str">
        <f>IFERROR(IF(A186=$D$1,Poles!H186,""),"")</f>
        <v/>
      </c>
      <c r="E186" s="19"/>
      <c r="Y186" s="217" t="str">
        <f>IFERROR(VLOOKUP(Poles!I186,$AD$3:$AE$5,2,TRUE),"")</f>
        <v/>
      </c>
      <c r="Z186" s="218" t="str">
        <f>IFERROR(IF(Y186=$Z$1,Poles!I186,""),"")</f>
        <v/>
      </c>
      <c r="AA186" s="218" t="str">
        <f>IFERROR(IF(Y186=$AA$1,Poles!I186,""),"")</f>
        <v/>
      </c>
      <c r="AB186" s="218" t="str">
        <f>IFERROR(IF(Y186=$AB$1,Poles!I186,""),"")</f>
        <v/>
      </c>
      <c r="AC186" s="19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</row>
    <row r="187" spans="1:47" ht="15.75" customHeight="1">
      <c r="A187" s="217" t="str">
        <f>IFERROR(VLOOKUP(Poles!H187,$F$3:$G$5,2,TRUE),"")</f>
        <v/>
      </c>
      <c r="B187" s="218" t="str">
        <f>IFERROR(IF(A187=$B$1,Poles!H187,""),"")</f>
        <v/>
      </c>
      <c r="C187" s="218" t="str">
        <f>IFERROR(IF(A187=$C$1,Poles!H187,""),"")</f>
        <v/>
      </c>
      <c r="D187" s="218" t="str">
        <f>IFERROR(IF(A187=$D$1,Poles!H187,""),"")</f>
        <v/>
      </c>
      <c r="E187" s="19"/>
      <c r="Y187" s="217" t="str">
        <f>IFERROR(VLOOKUP(Poles!I187,$AD$3:$AE$5,2,TRUE),"")</f>
        <v/>
      </c>
      <c r="Z187" s="218" t="str">
        <f>IFERROR(IF(Y187=$Z$1,Poles!I187,""),"")</f>
        <v/>
      </c>
      <c r="AA187" s="218" t="str">
        <f>IFERROR(IF(Y187=$AA$1,Poles!I187,""),"")</f>
        <v/>
      </c>
      <c r="AB187" s="218" t="str">
        <f>IFERROR(IF(Y187=$AB$1,Poles!I187,""),"")</f>
        <v/>
      </c>
      <c r="AC187" s="19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</row>
    <row r="188" spans="1:47" ht="15.75" customHeight="1">
      <c r="A188" s="19"/>
      <c r="B188" s="19"/>
      <c r="C188" s="19"/>
      <c r="D188" s="19"/>
      <c r="E188" s="19"/>
      <c r="Y188" s="19"/>
      <c r="Z188" s="19"/>
      <c r="AA188" s="19"/>
      <c r="AB188" s="19"/>
      <c r="AC188" s="19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</row>
    <row r="189" spans="1:47" ht="15.75" customHeight="1">
      <c r="A189" s="19"/>
      <c r="B189" s="19"/>
      <c r="C189" s="19"/>
      <c r="D189" s="19"/>
      <c r="E189" s="19"/>
      <c r="Y189" s="19"/>
      <c r="Z189" s="19"/>
      <c r="AA189" s="19"/>
      <c r="AB189" s="19"/>
      <c r="AC189" s="19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</row>
    <row r="190" spans="1:47" ht="15.75" customHeight="1">
      <c r="A190" s="19"/>
      <c r="B190" s="19"/>
      <c r="C190" s="19"/>
      <c r="D190" s="19"/>
      <c r="E190" s="19"/>
      <c r="Y190" s="19"/>
      <c r="Z190" s="19"/>
      <c r="AA190" s="19"/>
      <c r="AB190" s="19"/>
      <c r="AC190" s="19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</row>
    <row r="191" spans="1:47" ht="15.75" customHeight="1">
      <c r="A191" s="19"/>
      <c r="B191" s="19"/>
      <c r="C191" s="19"/>
      <c r="D191" s="19"/>
      <c r="E191" s="19"/>
      <c r="Y191" s="19"/>
      <c r="Z191" s="19"/>
      <c r="AA191" s="19"/>
      <c r="AB191" s="19"/>
      <c r="AC191" s="19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</row>
    <row r="192" spans="1:47" ht="15.75" customHeight="1">
      <c r="A192" s="19"/>
      <c r="B192" s="19"/>
      <c r="C192" s="19"/>
      <c r="D192" s="19"/>
      <c r="E192" s="19"/>
      <c r="Y192" s="19"/>
      <c r="Z192" s="19"/>
      <c r="AA192" s="19"/>
      <c r="AB192" s="19"/>
      <c r="AC192" s="19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</row>
    <row r="193" spans="1:47" ht="15.75" customHeight="1">
      <c r="A193" s="19"/>
      <c r="B193" s="19"/>
      <c r="C193" s="19"/>
      <c r="D193" s="19"/>
      <c r="E193" s="19"/>
      <c r="Y193" s="19"/>
      <c r="Z193" s="19"/>
      <c r="AA193" s="19"/>
      <c r="AB193" s="19"/>
      <c r="AC193" s="19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</row>
    <row r="194" spans="1:47" ht="15.75" customHeight="1">
      <c r="A194" s="19"/>
      <c r="B194" s="19"/>
      <c r="C194" s="19"/>
      <c r="D194" s="19"/>
      <c r="E194" s="19"/>
      <c r="Y194" s="19"/>
      <c r="Z194" s="19"/>
      <c r="AA194" s="19"/>
      <c r="AB194" s="19"/>
      <c r="AC194" s="19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</row>
    <row r="195" spans="1:47" ht="15.75" customHeight="1">
      <c r="A195" s="19"/>
      <c r="B195" s="19"/>
      <c r="C195" s="19"/>
      <c r="D195" s="19"/>
      <c r="E195" s="19"/>
      <c r="Y195" s="19"/>
      <c r="Z195" s="19"/>
      <c r="AA195" s="19"/>
      <c r="AB195" s="19"/>
      <c r="AC195" s="19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</row>
    <row r="196" spans="1:47" ht="15.75" customHeight="1">
      <c r="A196" s="19"/>
      <c r="B196" s="19"/>
      <c r="C196" s="19"/>
      <c r="D196" s="19"/>
      <c r="E196" s="19"/>
      <c r="Y196" s="19"/>
      <c r="Z196" s="19"/>
      <c r="AA196" s="19"/>
      <c r="AB196" s="19"/>
      <c r="AC196" s="19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</row>
    <row r="197" spans="1:47" ht="15.75" customHeight="1">
      <c r="A197" s="19"/>
      <c r="B197" s="19"/>
      <c r="C197" s="19"/>
      <c r="D197" s="19"/>
      <c r="E197" s="19"/>
      <c r="Y197" s="19"/>
      <c r="Z197" s="19"/>
      <c r="AA197" s="19"/>
      <c r="AB197" s="19"/>
      <c r="AC197" s="19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</row>
    <row r="198" spans="1:47" ht="15.75" customHeight="1">
      <c r="A198" s="19"/>
      <c r="B198" s="19"/>
      <c r="C198" s="19"/>
      <c r="D198" s="19"/>
      <c r="E198" s="19"/>
      <c r="Y198" s="19"/>
      <c r="Z198" s="19"/>
      <c r="AA198" s="19"/>
      <c r="AB198" s="19"/>
      <c r="AC198" s="19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</row>
    <row r="199" spans="1:47" ht="15.75" customHeight="1">
      <c r="A199" s="19"/>
      <c r="B199" s="19"/>
      <c r="C199" s="19"/>
      <c r="D199" s="19"/>
      <c r="E199" s="19"/>
      <c r="Y199" s="19"/>
      <c r="Z199" s="19"/>
      <c r="AA199" s="19"/>
      <c r="AB199" s="19"/>
      <c r="AC199" s="19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</row>
    <row r="200" spans="1:47" ht="15.75" customHeight="1">
      <c r="A200" s="19"/>
      <c r="B200" s="19"/>
      <c r="C200" s="19"/>
      <c r="D200" s="19"/>
      <c r="E200" s="19"/>
      <c r="Y200" s="19"/>
      <c r="Z200" s="19"/>
      <c r="AA200" s="19"/>
      <c r="AB200" s="19"/>
      <c r="AC200" s="19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</row>
    <row r="201" spans="1:47" ht="15.75" customHeight="1">
      <c r="A201" s="19"/>
      <c r="B201" s="19"/>
      <c r="C201" s="19"/>
      <c r="D201" s="19"/>
      <c r="E201" s="19"/>
      <c r="Y201" s="19"/>
      <c r="Z201" s="19"/>
      <c r="AA201" s="19"/>
      <c r="AB201" s="19"/>
      <c r="AC201" s="19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</row>
    <row r="202" spans="1:47" ht="15.75" customHeight="1">
      <c r="A202" s="19"/>
      <c r="B202" s="19"/>
      <c r="C202" s="19"/>
      <c r="D202" s="19"/>
      <c r="E202" s="19"/>
      <c r="Y202" s="19"/>
      <c r="Z202" s="19"/>
      <c r="AA202" s="19"/>
      <c r="AB202" s="19"/>
      <c r="AC202" s="19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</row>
    <row r="203" spans="1:47" ht="15.75" customHeight="1">
      <c r="A203" s="19"/>
      <c r="B203" s="19"/>
      <c r="C203" s="19"/>
      <c r="D203" s="19"/>
      <c r="E203" s="19"/>
      <c r="Y203" s="19"/>
      <c r="Z203" s="19"/>
      <c r="AA203" s="19"/>
      <c r="AB203" s="19"/>
      <c r="AC203" s="19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</row>
    <row r="204" spans="1:47" ht="15.75" customHeight="1">
      <c r="A204" s="19"/>
      <c r="B204" s="19"/>
      <c r="C204" s="19"/>
      <c r="D204" s="19"/>
      <c r="E204" s="19"/>
      <c r="Y204" s="19"/>
      <c r="Z204" s="19"/>
      <c r="AA204" s="19"/>
      <c r="AB204" s="19"/>
      <c r="AC204" s="19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</row>
    <row r="205" spans="1:47" ht="15.75" customHeight="1">
      <c r="A205" s="19"/>
      <c r="B205" s="19"/>
      <c r="C205" s="19"/>
      <c r="D205" s="19"/>
      <c r="E205" s="19"/>
      <c r="Y205" s="19"/>
      <c r="Z205" s="19"/>
      <c r="AA205" s="19"/>
      <c r="AB205" s="19"/>
      <c r="AC205" s="19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</row>
    <row r="206" spans="1:47" ht="15.75" customHeight="1">
      <c r="A206" s="19"/>
      <c r="B206" s="19"/>
      <c r="C206" s="19"/>
      <c r="D206" s="19"/>
      <c r="E206" s="19"/>
      <c r="Y206" s="19"/>
      <c r="Z206" s="19"/>
      <c r="AA206" s="19"/>
      <c r="AB206" s="19"/>
      <c r="AC206" s="19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</row>
    <row r="207" spans="1:47" ht="15.75" customHeight="1">
      <c r="A207" s="19"/>
      <c r="B207" s="19"/>
      <c r="C207" s="19"/>
      <c r="D207" s="19"/>
      <c r="E207" s="19"/>
      <c r="Y207" s="19"/>
      <c r="Z207" s="19"/>
      <c r="AA207" s="19"/>
      <c r="AB207" s="19"/>
      <c r="AC207" s="19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</row>
    <row r="208" spans="1:47" ht="15.75" customHeight="1">
      <c r="A208" s="19"/>
      <c r="B208" s="19"/>
      <c r="C208" s="19"/>
      <c r="D208" s="19"/>
      <c r="E208" s="19"/>
      <c r="Y208" s="19"/>
      <c r="Z208" s="19"/>
      <c r="AA208" s="19"/>
      <c r="AB208" s="19"/>
      <c r="AC208" s="19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</row>
    <row r="209" spans="1:47" ht="15.75" customHeight="1">
      <c r="A209" s="19"/>
      <c r="B209" s="19"/>
      <c r="C209" s="19"/>
      <c r="D209" s="19"/>
      <c r="E209" s="19"/>
      <c r="Y209" s="19"/>
      <c r="Z209" s="19"/>
      <c r="AA209" s="19"/>
      <c r="AB209" s="19"/>
      <c r="AC209" s="19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</row>
    <row r="210" spans="1:47" ht="15.75" customHeight="1">
      <c r="A210" s="19"/>
      <c r="B210" s="19"/>
      <c r="C210" s="19"/>
      <c r="D210" s="19"/>
      <c r="E210" s="19"/>
      <c r="Y210" s="19"/>
      <c r="Z210" s="19"/>
      <c r="AA210" s="19"/>
      <c r="AB210" s="19"/>
      <c r="AC210" s="19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</row>
    <row r="211" spans="1:47" ht="15.75" customHeight="1">
      <c r="A211" s="19"/>
      <c r="B211" s="19"/>
      <c r="C211" s="19"/>
      <c r="D211" s="19"/>
      <c r="E211" s="19"/>
      <c r="Y211" s="19"/>
      <c r="Z211" s="19"/>
      <c r="AA211" s="19"/>
      <c r="AB211" s="19"/>
      <c r="AC211" s="19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</row>
    <row r="212" spans="1:47" ht="15.75" customHeight="1">
      <c r="A212" s="19"/>
      <c r="B212" s="19"/>
      <c r="C212" s="19"/>
      <c r="D212" s="19"/>
      <c r="E212" s="19"/>
      <c r="Y212" s="19"/>
      <c r="Z212" s="19"/>
      <c r="AA212" s="19"/>
      <c r="AB212" s="19"/>
      <c r="AC212" s="19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</row>
    <row r="213" spans="1:47" ht="15.75" customHeight="1">
      <c r="A213" s="19"/>
      <c r="B213" s="19"/>
      <c r="C213" s="19"/>
      <c r="D213" s="19"/>
      <c r="E213" s="19"/>
      <c r="Y213" s="19"/>
      <c r="Z213" s="19"/>
      <c r="AA213" s="19"/>
      <c r="AB213" s="19"/>
      <c r="AC213" s="19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</row>
    <row r="214" spans="1:47" ht="15.75" customHeight="1">
      <c r="A214" s="19"/>
      <c r="B214" s="19"/>
      <c r="C214" s="19"/>
      <c r="D214" s="19"/>
      <c r="E214" s="19"/>
      <c r="Y214" s="19"/>
      <c r="Z214" s="19"/>
      <c r="AA214" s="19"/>
      <c r="AB214" s="19"/>
      <c r="AC214" s="19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</row>
    <row r="215" spans="1:47" ht="15.75" customHeight="1">
      <c r="A215" s="19"/>
      <c r="B215" s="19"/>
      <c r="C215" s="19"/>
      <c r="D215" s="19"/>
      <c r="E215" s="19"/>
      <c r="Y215" s="19"/>
      <c r="Z215" s="19"/>
      <c r="AA215" s="19"/>
      <c r="AB215" s="19"/>
      <c r="AC215" s="19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</row>
    <row r="216" spans="1:47" ht="15.75" customHeight="1">
      <c r="A216" s="19"/>
      <c r="B216" s="19"/>
      <c r="C216" s="19"/>
      <c r="D216" s="19"/>
      <c r="E216" s="19"/>
      <c r="Y216" s="19"/>
      <c r="Z216" s="19"/>
      <c r="AA216" s="19"/>
      <c r="AB216" s="19"/>
      <c r="AC216" s="19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</row>
    <row r="217" spans="1:47" ht="15.75" customHeight="1">
      <c r="A217" s="19"/>
      <c r="B217" s="19"/>
      <c r="C217" s="19"/>
      <c r="D217" s="19"/>
      <c r="E217" s="19"/>
      <c r="Y217" s="19"/>
      <c r="Z217" s="19"/>
      <c r="AA217" s="19"/>
      <c r="AB217" s="19"/>
      <c r="AC217" s="19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</row>
    <row r="218" spans="1:47" ht="15.75" customHeight="1">
      <c r="A218" s="19"/>
      <c r="B218" s="19"/>
      <c r="C218" s="19"/>
      <c r="D218" s="19"/>
      <c r="E218" s="19"/>
      <c r="Y218" s="19"/>
      <c r="Z218" s="19"/>
      <c r="AA218" s="19"/>
      <c r="AB218" s="19"/>
      <c r="AC218" s="19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</row>
    <row r="219" spans="1:47" ht="15.75" customHeight="1">
      <c r="A219" s="19"/>
      <c r="B219" s="19"/>
      <c r="C219" s="19"/>
      <c r="D219" s="19"/>
      <c r="E219" s="19"/>
      <c r="Y219" s="19"/>
      <c r="Z219" s="19"/>
      <c r="AA219" s="19"/>
      <c r="AB219" s="19"/>
      <c r="AC219" s="19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</row>
    <row r="220" spans="1:47" ht="15.75" customHeight="1">
      <c r="A220" s="19"/>
      <c r="B220" s="19"/>
      <c r="C220" s="19"/>
      <c r="D220" s="19"/>
      <c r="E220" s="19"/>
      <c r="Y220" s="19"/>
      <c r="Z220" s="19"/>
      <c r="AA220" s="19"/>
      <c r="AB220" s="19"/>
      <c r="AC220" s="19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</row>
    <row r="221" spans="1:47" ht="15.75" customHeight="1">
      <c r="A221" s="19"/>
      <c r="B221" s="19"/>
      <c r="C221" s="19"/>
      <c r="D221" s="19"/>
      <c r="E221" s="19"/>
      <c r="Y221" s="19"/>
      <c r="Z221" s="19"/>
      <c r="AA221" s="19"/>
      <c r="AB221" s="19"/>
      <c r="AC221" s="19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</row>
    <row r="222" spans="1:47" ht="15.75" customHeight="1">
      <c r="A222" s="19"/>
      <c r="B222" s="19"/>
      <c r="C222" s="19"/>
      <c r="D222" s="19"/>
      <c r="E222" s="19"/>
      <c r="Y222" s="19"/>
      <c r="Z222" s="19"/>
      <c r="AA222" s="19"/>
      <c r="AB222" s="19"/>
      <c r="AC222" s="19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</row>
    <row r="223" spans="1:47" ht="15.75" customHeight="1">
      <c r="A223" s="19"/>
      <c r="B223" s="19"/>
      <c r="C223" s="19"/>
      <c r="D223" s="19"/>
      <c r="E223" s="19"/>
      <c r="Y223" s="19"/>
      <c r="Z223" s="19"/>
      <c r="AA223" s="19"/>
      <c r="AB223" s="19"/>
      <c r="AC223" s="19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</row>
    <row r="224" spans="1:47" ht="15.75" customHeight="1">
      <c r="A224" s="19"/>
      <c r="B224" s="19"/>
      <c r="C224" s="19"/>
      <c r="D224" s="19"/>
      <c r="E224" s="19"/>
      <c r="Y224" s="19"/>
      <c r="Z224" s="19"/>
      <c r="AA224" s="19"/>
      <c r="AB224" s="19"/>
      <c r="AC224" s="19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</row>
    <row r="225" spans="1:47" ht="15.75" customHeight="1">
      <c r="A225" s="19"/>
      <c r="B225" s="19"/>
      <c r="C225" s="19"/>
      <c r="D225" s="19"/>
      <c r="E225" s="19"/>
      <c r="Y225" s="19"/>
      <c r="Z225" s="19"/>
      <c r="AA225" s="19"/>
      <c r="AB225" s="19"/>
      <c r="AC225" s="19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</row>
    <row r="226" spans="1:47" ht="15.75" customHeight="1">
      <c r="A226" s="19"/>
      <c r="B226" s="19"/>
      <c r="C226" s="19"/>
      <c r="D226" s="19"/>
      <c r="E226" s="19"/>
      <c r="Y226" s="19"/>
      <c r="Z226" s="19"/>
      <c r="AA226" s="19"/>
      <c r="AB226" s="19"/>
      <c r="AC226" s="19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</row>
    <row r="227" spans="1:47" ht="15.75" customHeight="1">
      <c r="A227" s="19"/>
      <c r="B227" s="19"/>
      <c r="C227" s="19"/>
      <c r="D227" s="19"/>
      <c r="E227" s="19"/>
      <c r="Y227" s="19"/>
      <c r="Z227" s="19"/>
      <c r="AA227" s="19"/>
      <c r="AB227" s="19"/>
      <c r="AC227" s="19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</row>
    <row r="228" spans="1:47" ht="15.75" customHeight="1">
      <c r="A228" s="19"/>
      <c r="B228" s="19"/>
      <c r="C228" s="19"/>
      <c r="D228" s="19"/>
      <c r="E228" s="19"/>
      <c r="Y228" s="19"/>
      <c r="Z228" s="19"/>
      <c r="AA228" s="19"/>
      <c r="AB228" s="19"/>
      <c r="AC228" s="19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</row>
    <row r="229" spans="1:47" ht="15.75" customHeight="1">
      <c r="A229" s="19"/>
      <c r="B229" s="19"/>
      <c r="C229" s="19"/>
      <c r="D229" s="19"/>
      <c r="E229" s="19"/>
      <c r="Y229" s="19"/>
      <c r="Z229" s="19"/>
      <c r="AA229" s="19"/>
      <c r="AB229" s="19"/>
      <c r="AC229" s="19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</row>
    <row r="230" spans="1:47" ht="15.75" customHeight="1">
      <c r="A230" s="19"/>
      <c r="B230" s="19"/>
      <c r="C230" s="19"/>
      <c r="D230" s="19"/>
      <c r="E230" s="19"/>
      <c r="Y230" s="19"/>
      <c r="Z230" s="19"/>
      <c r="AA230" s="19"/>
      <c r="AB230" s="19"/>
      <c r="AC230" s="19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</row>
    <row r="231" spans="1:47" ht="15.75" customHeight="1">
      <c r="A231" s="19"/>
      <c r="B231" s="19"/>
      <c r="C231" s="19"/>
      <c r="D231" s="19"/>
      <c r="E231" s="19"/>
      <c r="Y231" s="19"/>
      <c r="Z231" s="19"/>
      <c r="AA231" s="19"/>
      <c r="AB231" s="19"/>
      <c r="AC231" s="19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</row>
    <row r="232" spans="1:47" ht="15.75" customHeight="1">
      <c r="A232" s="19"/>
      <c r="B232" s="19"/>
      <c r="C232" s="19"/>
      <c r="D232" s="19"/>
      <c r="E232" s="19"/>
      <c r="Y232" s="19"/>
      <c r="Z232" s="19"/>
      <c r="AA232" s="19"/>
      <c r="AB232" s="19"/>
      <c r="AC232" s="19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</row>
    <row r="233" spans="1:47" ht="15.75" customHeight="1">
      <c r="A233" s="19"/>
      <c r="B233" s="19"/>
      <c r="C233" s="19"/>
      <c r="D233" s="19"/>
      <c r="E233" s="19"/>
      <c r="Y233" s="19"/>
      <c r="Z233" s="19"/>
      <c r="AA233" s="19"/>
      <c r="AB233" s="19"/>
      <c r="AC233" s="19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</row>
    <row r="234" spans="1:47" ht="15.75" customHeight="1">
      <c r="A234" s="19"/>
      <c r="B234" s="19"/>
      <c r="C234" s="19"/>
      <c r="D234" s="19"/>
      <c r="E234" s="19"/>
      <c r="Y234" s="19"/>
      <c r="Z234" s="19"/>
      <c r="AA234" s="19"/>
      <c r="AB234" s="19"/>
      <c r="AC234" s="19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</row>
    <row r="235" spans="1:47" ht="15.75" customHeight="1">
      <c r="A235" s="19"/>
      <c r="B235" s="19"/>
      <c r="C235" s="19"/>
      <c r="D235" s="19"/>
      <c r="E235" s="19"/>
      <c r="Y235" s="19"/>
      <c r="Z235" s="19"/>
      <c r="AA235" s="19"/>
      <c r="AB235" s="19"/>
      <c r="AC235" s="19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</row>
    <row r="236" spans="1:47" ht="15.75" customHeight="1">
      <c r="A236" s="19"/>
      <c r="B236" s="19"/>
      <c r="C236" s="19"/>
      <c r="D236" s="19"/>
      <c r="E236" s="19"/>
      <c r="Y236" s="19"/>
      <c r="Z236" s="19"/>
      <c r="AA236" s="19"/>
      <c r="AB236" s="19"/>
      <c r="AC236" s="19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</row>
    <row r="237" spans="1:47" ht="15.75" customHeight="1">
      <c r="A237" s="19"/>
      <c r="B237" s="19"/>
      <c r="C237" s="19"/>
      <c r="D237" s="19"/>
      <c r="E237" s="19"/>
      <c r="Y237" s="19"/>
      <c r="Z237" s="19"/>
      <c r="AA237" s="19"/>
      <c r="AB237" s="19"/>
      <c r="AC237" s="19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</row>
    <row r="238" spans="1:47" ht="15.75" customHeight="1">
      <c r="A238" s="19"/>
      <c r="B238" s="19"/>
      <c r="C238" s="19"/>
      <c r="D238" s="19"/>
      <c r="E238" s="19"/>
      <c r="Y238" s="19"/>
      <c r="Z238" s="19"/>
      <c r="AA238" s="19"/>
      <c r="AB238" s="19"/>
      <c r="AC238" s="19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</row>
    <row r="239" spans="1:47" ht="15.75" customHeight="1">
      <c r="A239" s="19"/>
      <c r="B239" s="19"/>
      <c r="C239" s="19"/>
      <c r="D239" s="19"/>
      <c r="E239" s="19"/>
      <c r="Y239" s="19"/>
      <c r="Z239" s="19"/>
      <c r="AA239" s="19"/>
      <c r="AB239" s="19"/>
      <c r="AC239" s="19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</row>
    <row r="240" spans="1:47" ht="15.75" customHeight="1">
      <c r="A240" s="19"/>
      <c r="B240" s="19"/>
      <c r="C240" s="19"/>
      <c r="D240" s="19"/>
      <c r="E240" s="19"/>
      <c r="Y240" s="19"/>
      <c r="Z240" s="19"/>
      <c r="AA240" s="19"/>
      <c r="AB240" s="19"/>
      <c r="AC240" s="19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</row>
    <row r="241" spans="1:47" ht="15.75" customHeight="1">
      <c r="A241" s="19"/>
      <c r="B241" s="19"/>
      <c r="C241" s="19"/>
      <c r="D241" s="19"/>
      <c r="E241" s="19"/>
      <c r="Y241" s="19"/>
      <c r="Z241" s="19"/>
      <c r="AA241" s="19"/>
      <c r="AB241" s="19"/>
      <c r="AC241" s="19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</row>
    <row r="242" spans="1:47" ht="15.75" customHeight="1">
      <c r="A242" s="19"/>
      <c r="B242" s="19"/>
      <c r="C242" s="19"/>
      <c r="D242" s="19"/>
      <c r="E242" s="19"/>
      <c r="Y242" s="19"/>
      <c r="Z242" s="19"/>
      <c r="AA242" s="19"/>
      <c r="AB242" s="19"/>
      <c r="AC242" s="19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</row>
    <row r="243" spans="1:47" ht="15.75" customHeight="1">
      <c r="A243" s="19"/>
      <c r="B243" s="19"/>
      <c r="C243" s="19"/>
      <c r="D243" s="19"/>
      <c r="E243" s="19"/>
      <c r="Y243" s="19"/>
      <c r="Z243" s="19"/>
      <c r="AA243" s="19"/>
      <c r="AB243" s="19"/>
      <c r="AC243" s="19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</row>
    <row r="244" spans="1:47" ht="15.75" customHeight="1">
      <c r="A244" s="19"/>
      <c r="B244" s="19"/>
      <c r="C244" s="19"/>
      <c r="D244" s="19"/>
      <c r="E244" s="19"/>
      <c r="Y244" s="19"/>
      <c r="Z244" s="19"/>
      <c r="AA244" s="19"/>
      <c r="AB244" s="19"/>
      <c r="AC244" s="19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</row>
    <row r="245" spans="1:47" ht="15.75" customHeight="1">
      <c r="A245" s="19"/>
      <c r="B245" s="19"/>
      <c r="C245" s="19"/>
      <c r="D245" s="19"/>
      <c r="E245" s="19"/>
      <c r="Y245" s="19"/>
      <c r="Z245" s="19"/>
      <c r="AA245" s="19"/>
      <c r="AB245" s="19"/>
      <c r="AC245" s="19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</row>
    <row r="246" spans="1:47" ht="15.75" customHeight="1">
      <c r="A246" s="19"/>
      <c r="B246" s="19"/>
      <c r="C246" s="19"/>
      <c r="D246" s="19"/>
      <c r="E246" s="19"/>
      <c r="Y246" s="19"/>
      <c r="Z246" s="19"/>
      <c r="AA246" s="19"/>
      <c r="AB246" s="19"/>
      <c r="AC246" s="19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</row>
    <row r="247" spans="1:47" ht="15.75" customHeight="1">
      <c r="A247" s="19"/>
      <c r="B247" s="19"/>
      <c r="C247" s="19"/>
      <c r="D247" s="19"/>
      <c r="E247" s="19"/>
      <c r="Y247" s="19"/>
      <c r="Z247" s="19"/>
      <c r="AA247" s="19"/>
      <c r="AB247" s="19"/>
      <c r="AC247" s="19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</row>
    <row r="248" spans="1:47" ht="15.75" customHeight="1">
      <c r="A248" s="19"/>
      <c r="B248" s="19"/>
      <c r="C248" s="19"/>
      <c r="D248" s="19"/>
      <c r="E248" s="19"/>
      <c r="Y248" s="19"/>
      <c r="Z248" s="19"/>
      <c r="AA248" s="19"/>
      <c r="AB248" s="19"/>
      <c r="AC248" s="19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</row>
    <row r="249" spans="1:47" ht="15.75" customHeight="1">
      <c r="A249" s="19"/>
      <c r="B249" s="19"/>
      <c r="C249" s="19"/>
      <c r="D249" s="19"/>
      <c r="E249" s="19"/>
      <c r="Y249" s="19"/>
      <c r="Z249" s="19"/>
      <c r="AA249" s="19"/>
      <c r="AB249" s="19"/>
      <c r="AC249" s="19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</row>
    <row r="250" spans="1:47" ht="15.75" customHeight="1">
      <c r="A250" s="19"/>
      <c r="B250" s="19"/>
      <c r="C250" s="19"/>
      <c r="D250" s="19"/>
      <c r="E250" s="19"/>
      <c r="Y250" s="19"/>
      <c r="Z250" s="19"/>
      <c r="AA250" s="19"/>
      <c r="AB250" s="19"/>
      <c r="AC250" s="19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</row>
    <row r="251" spans="1:47" ht="15.75" customHeight="1">
      <c r="A251" s="19"/>
      <c r="B251" s="19"/>
      <c r="C251" s="19"/>
      <c r="D251" s="19"/>
      <c r="E251" s="19"/>
      <c r="Y251" s="19"/>
      <c r="Z251" s="19"/>
      <c r="AA251" s="19"/>
      <c r="AB251" s="19"/>
      <c r="AC251" s="19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</row>
    <row r="252" spans="1:47" ht="15.75" customHeight="1">
      <c r="A252" s="19"/>
      <c r="B252" s="19"/>
      <c r="C252" s="19"/>
      <c r="D252" s="19"/>
      <c r="E252" s="19"/>
      <c r="Y252" s="19"/>
      <c r="Z252" s="19"/>
      <c r="AA252" s="19"/>
      <c r="AB252" s="19"/>
      <c r="AC252" s="19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</row>
    <row r="253" spans="1:47" ht="15.75" customHeight="1">
      <c r="A253" s="19"/>
      <c r="B253" s="19"/>
      <c r="C253" s="19"/>
      <c r="D253" s="19"/>
      <c r="E253" s="19"/>
      <c r="Y253" s="19"/>
      <c r="Z253" s="19"/>
      <c r="AA253" s="19"/>
      <c r="AB253" s="19"/>
      <c r="AC253" s="19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</row>
    <row r="254" spans="1:47" ht="15.75" customHeight="1">
      <c r="A254" s="19"/>
      <c r="B254" s="19"/>
      <c r="C254" s="19"/>
      <c r="D254" s="19"/>
      <c r="E254" s="19"/>
      <c r="Y254" s="19"/>
      <c r="Z254" s="19"/>
      <c r="AA254" s="19"/>
      <c r="AB254" s="19"/>
      <c r="AC254" s="19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</row>
    <row r="255" spans="1:47" ht="15.75" customHeight="1">
      <c r="A255" s="19"/>
      <c r="B255" s="19"/>
      <c r="C255" s="19"/>
      <c r="D255" s="19"/>
      <c r="E255" s="19"/>
      <c r="Y255" s="19"/>
      <c r="Z255" s="19"/>
      <c r="AA255" s="19"/>
      <c r="AB255" s="19"/>
      <c r="AC255" s="19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</row>
    <row r="256" spans="1:47" ht="15.75" customHeight="1">
      <c r="A256" s="19"/>
      <c r="B256" s="19"/>
      <c r="C256" s="19"/>
      <c r="D256" s="19"/>
      <c r="E256" s="19"/>
      <c r="Y256" s="19"/>
      <c r="Z256" s="19"/>
      <c r="AA256" s="19"/>
      <c r="AB256" s="19"/>
      <c r="AC256" s="19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</row>
    <row r="257" spans="1:47" ht="15.75" customHeight="1">
      <c r="A257" s="19"/>
      <c r="B257" s="19"/>
      <c r="C257" s="19"/>
      <c r="D257" s="19"/>
      <c r="E257" s="19"/>
      <c r="Y257" s="19"/>
      <c r="Z257" s="19"/>
      <c r="AA257" s="19"/>
      <c r="AB257" s="19"/>
      <c r="AC257" s="19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</row>
    <row r="258" spans="1:47" ht="15.75" customHeight="1">
      <c r="A258" s="19"/>
      <c r="B258" s="19"/>
      <c r="C258" s="19"/>
      <c r="D258" s="19"/>
      <c r="E258" s="19"/>
      <c r="Y258" s="19"/>
      <c r="Z258" s="19"/>
      <c r="AA258" s="19"/>
      <c r="AB258" s="19"/>
      <c r="AC258" s="19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</row>
    <row r="259" spans="1:47" ht="15.75" customHeight="1">
      <c r="A259" s="19"/>
      <c r="B259" s="19"/>
      <c r="C259" s="19"/>
      <c r="D259" s="19"/>
      <c r="E259" s="19"/>
      <c r="Y259" s="19"/>
      <c r="Z259" s="19"/>
      <c r="AA259" s="19"/>
      <c r="AB259" s="19"/>
      <c r="AC259" s="19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</row>
    <row r="260" spans="1:47" ht="15.75" customHeight="1">
      <c r="A260" s="19"/>
      <c r="B260" s="19"/>
      <c r="C260" s="19"/>
      <c r="D260" s="19"/>
      <c r="E260" s="19"/>
      <c r="Y260" s="19"/>
      <c r="Z260" s="19"/>
      <c r="AA260" s="19"/>
      <c r="AB260" s="19"/>
      <c r="AC260" s="19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</row>
    <row r="261" spans="1:47" ht="15.75" customHeight="1">
      <c r="A261" s="19"/>
      <c r="B261" s="19"/>
      <c r="C261" s="19"/>
      <c r="D261" s="19"/>
      <c r="E261" s="19"/>
      <c r="Y261" s="19"/>
      <c r="Z261" s="19"/>
      <c r="AA261" s="19"/>
      <c r="AB261" s="19"/>
      <c r="AC261" s="19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</row>
    <row r="262" spans="1:47" ht="15.75" customHeight="1">
      <c r="A262" s="19"/>
      <c r="B262" s="19"/>
      <c r="C262" s="19"/>
      <c r="D262" s="19"/>
      <c r="E262" s="19"/>
      <c r="Y262" s="19"/>
      <c r="Z262" s="19"/>
      <c r="AA262" s="19"/>
      <c r="AB262" s="19"/>
      <c r="AC262" s="19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</row>
    <row r="263" spans="1:47" ht="15.75" customHeight="1">
      <c r="A263" s="19"/>
      <c r="B263" s="19"/>
      <c r="C263" s="19"/>
      <c r="D263" s="19"/>
      <c r="E263" s="19"/>
      <c r="Y263" s="19"/>
      <c r="Z263" s="19"/>
      <c r="AA263" s="19"/>
      <c r="AB263" s="19"/>
      <c r="AC263" s="19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</row>
    <row r="264" spans="1:47" ht="15.75" customHeight="1">
      <c r="A264" s="19"/>
      <c r="B264" s="19"/>
      <c r="C264" s="19"/>
      <c r="D264" s="19"/>
      <c r="E264" s="19"/>
      <c r="Y264" s="19"/>
      <c r="Z264" s="19"/>
      <c r="AA264" s="19"/>
      <c r="AB264" s="19"/>
      <c r="AC264" s="19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</row>
    <row r="265" spans="1:47" ht="15.75" customHeight="1">
      <c r="A265" s="19"/>
      <c r="B265" s="19"/>
      <c r="C265" s="19"/>
      <c r="D265" s="19"/>
      <c r="E265" s="19"/>
      <c r="Y265" s="19"/>
      <c r="Z265" s="19"/>
      <c r="AA265" s="19"/>
      <c r="AB265" s="19"/>
      <c r="AC265" s="19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</row>
    <row r="266" spans="1:47" ht="15.75" customHeight="1">
      <c r="A266" s="19"/>
      <c r="B266" s="19"/>
      <c r="C266" s="19"/>
      <c r="D266" s="19"/>
      <c r="E266" s="19"/>
      <c r="Y266" s="19"/>
      <c r="Z266" s="19"/>
      <c r="AA266" s="19"/>
      <c r="AB266" s="19"/>
      <c r="AC266" s="19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</row>
    <row r="267" spans="1:47" ht="15.75" customHeight="1">
      <c r="A267" s="19"/>
      <c r="B267" s="19"/>
      <c r="C267" s="19"/>
      <c r="D267" s="19"/>
      <c r="E267" s="19"/>
      <c r="Y267" s="19"/>
      <c r="Z267" s="19"/>
      <c r="AA267" s="19"/>
      <c r="AB267" s="19"/>
      <c r="AC267" s="19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</row>
    <row r="268" spans="1:47" ht="15.75" customHeight="1">
      <c r="A268" s="19"/>
      <c r="B268" s="19"/>
      <c r="C268" s="19"/>
      <c r="D268" s="19"/>
      <c r="E268" s="19"/>
      <c r="Y268" s="19"/>
      <c r="Z268" s="19"/>
      <c r="AA268" s="19"/>
      <c r="AB268" s="19"/>
      <c r="AC268" s="19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</row>
    <row r="269" spans="1:47" ht="15.75" customHeight="1">
      <c r="A269" s="19"/>
      <c r="B269" s="19"/>
      <c r="C269" s="19"/>
      <c r="D269" s="19"/>
      <c r="E269" s="19"/>
      <c r="Y269" s="19"/>
      <c r="Z269" s="19"/>
      <c r="AA269" s="19"/>
      <c r="AB269" s="19"/>
      <c r="AC269" s="19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</row>
    <row r="270" spans="1:47" ht="15.75" customHeight="1">
      <c r="A270" s="19"/>
      <c r="B270" s="19"/>
      <c r="C270" s="19"/>
      <c r="D270" s="19"/>
      <c r="E270" s="19"/>
      <c r="Y270" s="19"/>
      <c r="Z270" s="19"/>
      <c r="AA270" s="19"/>
      <c r="AB270" s="19"/>
      <c r="AC270" s="19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</row>
    <row r="271" spans="1:47" ht="15.75" customHeight="1">
      <c r="A271" s="19"/>
      <c r="B271" s="19"/>
      <c r="C271" s="19"/>
      <c r="D271" s="19"/>
      <c r="E271" s="19"/>
      <c r="Y271" s="19"/>
      <c r="Z271" s="19"/>
      <c r="AA271" s="19"/>
      <c r="AB271" s="19"/>
      <c r="AC271" s="19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</row>
    <row r="272" spans="1:47" ht="15.75" customHeight="1">
      <c r="A272" s="19"/>
      <c r="B272" s="19"/>
      <c r="C272" s="19"/>
      <c r="D272" s="19"/>
      <c r="E272" s="19"/>
      <c r="Y272" s="19"/>
      <c r="Z272" s="19"/>
      <c r="AA272" s="19"/>
      <c r="AB272" s="19"/>
      <c r="AC272" s="19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</row>
    <row r="273" spans="1:47" ht="15.75" customHeight="1">
      <c r="A273" s="19"/>
      <c r="B273" s="19"/>
      <c r="C273" s="19"/>
      <c r="D273" s="19"/>
      <c r="E273" s="19"/>
      <c r="Y273" s="19"/>
      <c r="Z273" s="19"/>
      <c r="AA273" s="19"/>
      <c r="AB273" s="19"/>
      <c r="AC273" s="19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</row>
    <row r="274" spans="1:47" ht="15.75" customHeight="1">
      <c r="A274" s="19"/>
      <c r="B274" s="19"/>
      <c r="C274" s="19"/>
      <c r="D274" s="19"/>
      <c r="E274" s="19"/>
      <c r="Y274" s="19"/>
      <c r="Z274" s="19"/>
      <c r="AA274" s="19"/>
      <c r="AB274" s="19"/>
      <c r="AC274" s="19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</row>
    <row r="275" spans="1:47" ht="15.75" customHeight="1">
      <c r="A275" s="19"/>
      <c r="B275" s="19"/>
      <c r="C275" s="19"/>
      <c r="D275" s="19"/>
      <c r="E275" s="19"/>
      <c r="Y275" s="19"/>
      <c r="Z275" s="19"/>
      <c r="AA275" s="19"/>
      <c r="AB275" s="19"/>
      <c r="AC275" s="19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</row>
    <row r="276" spans="1:47" ht="15.75" customHeight="1">
      <c r="A276" s="19"/>
      <c r="B276" s="19"/>
      <c r="C276" s="19"/>
      <c r="D276" s="19"/>
      <c r="E276" s="19"/>
      <c r="Y276" s="19"/>
      <c r="Z276" s="19"/>
      <c r="AA276" s="19"/>
      <c r="AB276" s="19"/>
      <c r="AC276" s="19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</row>
    <row r="277" spans="1:47" ht="15.75" customHeight="1">
      <c r="A277" s="19"/>
      <c r="B277" s="19"/>
      <c r="C277" s="19"/>
      <c r="D277" s="19"/>
      <c r="E277" s="19"/>
      <c r="Y277" s="19"/>
      <c r="Z277" s="19"/>
      <c r="AA277" s="19"/>
      <c r="AB277" s="19"/>
      <c r="AC277" s="19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</row>
    <row r="278" spans="1:47" ht="15.75" customHeight="1">
      <c r="A278" s="19"/>
      <c r="B278" s="19"/>
      <c r="C278" s="19"/>
      <c r="D278" s="19"/>
      <c r="E278" s="19"/>
      <c r="Y278" s="19"/>
      <c r="Z278" s="19"/>
      <c r="AA278" s="19"/>
      <c r="AB278" s="19"/>
      <c r="AC278" s="19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</row>
    <row r="279" spans="1:47" ht="15.75" customHeight="1">
      <c r="A279" s="19"/>
      <c r="B279" s="19"/>
      <c r="C279" s="19"/>
      <c r="D279" s="19"/>
      <c r="E279" s="19"/>
      <c r="Y279" s="19"/>
      <c r="Z279" s="19"/>
      <c r="AA279" s="19"/>
      <c r="AB279" s="19"/>
      <c r="AC279" s="19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</row>
    <row r="280" spans="1:47" ht="15.75" customHeight="1">
      <c r="A280" s="19"/>
      <c r="B280" s="19"/>
      <c r="C280" s="19"/>
      <c r="D280" s="19"/>
      <c r="E280" s="19"/>
      <c r="Y280" s="19"/>
      <c r="Z280" s="19"/>
      <c r="AA280" s="19"/>
      <c r="AB280" s="19"/>
      <c r="AC280" s="19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</row>
    <row r="281" spans="1:47" ht="15.75" customHeight="1">
      <c r="A281" s="19"/>
      <c r="B281" s="19"/>
      <c r="C281" s="19"/>
      <c r="D281" s="19"/>
      <c r="E281" s="19"/>
      <c r="Y281" s="19"/>
      <c r="Z281" s="19"/>
      <c r="AA281" s="19"/>
      <c r="AB281" s="19"/>
      <c r="AC281" s="19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</row>
    <row r="282" spans="1:47" ht="15.75" customHeight="1">
      <c r="A282" s="19"/>
      <c r="B282" s="19"/>
      <c r="C282" s="19"/>
      <c r="D282" s="19"/>
      <c r="E282" s="19"/>
      <c r="Y282" s="19"/>
      <c r="Z282" s="19"/>
      <c r="AA282" s="19"/>
      <c r="AB282" s="19"/>
      <c r="AC282" s="19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</row>
    <row r="283" spans="1:47" ht="15.75" customHeight="1">
      <c r="A283" s="19"/>
      <c r="B283" s="19"/>
      <c r="C283" s="19"/>
      <c r="D283" s="19"/>
      <c r="E283" s="19"/>
      <c r="Y283" s="19"/>
      <c r="Z283" s="19"/>
      <c r="AA283" s="19"/>
      <c r="AB283" s="19"/>
      <c r="AC283" s="19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</row>
    <row r="284" spans="1:47" ht="15.75" customHeight="1">
      <c r="A284" s="19"/>
      <c r="B284" s="19"/>
      <c r="C284" s="19"/>
      <c r="D284" s="19"/>
      <c r="E284" s="19"/>
      <c r="Y284" s="19"/>
      <c r="Z284" s="19"/>
      <c r="AA284" s="19"/>
      <c r="AB284" s="19"/>
      <c r="AC284" s="19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</row>
    <row r="285" spans="1:47" ht="15.75" customHeight="1">
      <c r="A285" s="19"/>
      <c r="B285" s="19"/>
      <c r="C285" s="19"/>
      <c r="D285" s="19"/>
      <c r="E285" s="19"/>
      <c r="Y285" s="19"/>
      <c r="Z285" s="19"/>
      <c r="AA285" s="19"/>
      <c r="AB285" s="19"/>
      <c r="AC285" s="19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</row>
    <row r="286" spans="1:47" ht="15.75" customHeight="1">
      <c r="A286" s="19"/>
      <c r="B286" s="19"/>
      <c r="C286" s="19"/>
      <c r="D286" s="19"/>
      <c r="E286" s="19"/>
      <c r="Y286" s="19"/>
      <c r="Z286" s="19"/>
      <c r="AA286" s="19"/>
      <c r="AB286" s="19"/>
      <c r="AC286" s="19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</row>
    <row r="287" spans="1:47" ht="15.75" customHeight="1">
      <c r="A287" s="19"/>
      <c r="B287" s="19"/>
      <c r="C287" s="19"/>
      <c r="D287" s="19"/>
      <c r="E287" s="19"/>
      <c r="Y287" s="19"/>
      <c r="Z287" s="19"/>
      <c r="AA287" s="19"/>
      <c r="AB287" s="19"/>
      <c r="AC287" s="19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</row>
    <row r="288" spans="1:47" ht="15.75" customHeight="1">
      <c r="A288" s="19"/>
      <c r="B288" s="19"/>
      <c r="C288" s="19"/>
      <c r="D288" s="19"/>
      <c r="E288" s="19"/>
      <c r="Y288" s="19"/>
      <c r="Z288" s="19"/>
      <c r="AA288" s="19"/>
      <c r="AB288" s="19"/>
      <c r="AC288" s="19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</row>
    <row r="289" spans="1:47" ht="15.75" customHeight="1">
      <c r="A289" s="19"/>
      <c r="B289" s="19"/>
      <c r="C289" s="19"/>
      <c r="D289" s="19"/>
      <c r="E289" s="19"/>
      <c r="Y289" s="19"/>
      <c r="Z289" s="19"/>
      <c r="AA289" s="19"/>
      <c r="AB289" s="19"/>
      <c r="AC289" s="19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</row>
    <row r="290" spans="1:47" ht="15.75" customHeight="1">
      <c r="A290" s="19"/>
      <c r="B290" s="19"/>
      <c r="C290" s="19"/>
      <c r="D290" s="19"/>
      <c r="E290" s="19"/>
      <c r="Y290" s="19"/>
      <c r="Z290" s="19"/>
      <c r="AA290" s="19"/>
      <c r="AB290" s="19"/>
      <c r="AC290" s="19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</row>
    <row r="291" spans="1:47" ht="15.75" customHeight="1">
      <c r="A291" s="19"/>
      <c r="B291" s="19"/>
      <c r="C291" s="19"/>
      <c r="D291" s="19"/>
      <c r="E291" s="19"/>
      <c r="Y291" s="19"/>
      <c r="Z291" s="19"/>
      <c r="AA291" s="19"/>
      <c r="AB291" s="19"/>
      <c r="AC291" s="19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</row>
    <row r="292" spans="1:47" ht="15.75" customHeight="1">
      <c r="A292" s="19"/>
      <c r="B292" s="19"/>
      <c r="C292" s="19"/>
      <c r="D292" s="19"/>
      <c r="E292" s="19"/>
      <c r="Y292" s="19"/>
      <c r="Z292" s="19"/>
      <c r="AA292" s="19"/>
      <c r="AB292" s="19"/>
      <c r="AC292" s="19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</row>
    <row r="293" spans="1:47" ht="15.75" customHeight="1">
      <c r="A293" s="19"/>
      <c r="B293" s="19"/>
      <c r="C293" s="19"/>
      <c r="D293" s="19"/>
      <c r="E293" s="19"/>
      <c r="Y293" s="19"/>
      <c r="Z293" s="19"/>
      <c r="AA293" s="19"/>
      <c r="AB293" s="19"/>
      <c r="AC293" s="19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</row>
    <row r="294" spans="1:47" ht="15.75" customHeight="1">
      <c r="A294" s="19"/>
      <c r="B294" s="19"/>
      <c r="C294" s="19"/>
      <c r="D294" s="19"/>
      <c r="E294" s="19"/>
      <c r="Y294" s="19"/>
      <c r="Z294" s="19"/>
      <c r="AA294" s="19"/>
      <c r="AB294" s="19"/>
      <c r="AC294" s="19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</row>
    <row r="295" spans="1:47" ht="15.75" customHeight="1">
      <c r="A295" s="19"/>
      <c r="B295" s="19"/>
      <c r="C295" s="19"/>
      <c r="D295" s="19"/>
      <c r="E295" s="19"/>
      <c r="Y295" s="19"/>
      <c r="Z295" s="19"/>
      <c r="AA295" s="19"/>
      <c r="AB295" s="19"/>
      <c r="AC295" s="19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</row>
    <row r="296" spans="1:47" ht="15.75" customHeight="1">
      <c r="A296" s="19"/>
      <c r="B296" s="19"/>
      <c r="C296" s="19"/>
      <c r="D296" s="19"/>
      <c r="E296" s="19"/>
      <c r="Y296" s="19"/>
      <c r="Z296" s="19"/>
      <c r="AA296" s="19"/>
      <c r="AB296" s="19"/>
      <c r="AC296" s="19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</row>
    <row r="297" spans="1:47" ht="15.75" customHeight="1">
      <c r="A297" s="19"/>
      <c r="B297" s="19"/>
      <c r="C297" s="19"/>
      <c r="D297" s="19"/>
      <c r="E297" s="19"/>
      <c r="Y297" s="19"/>
      <c r="Z297" s="19"/>
      <c r="AA297" s="19"/>
      <c r="AB297" s="19"/>
      <c r="AC297" s="19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</row>
    <row r="298" spans="1:47" ht="15.75" customHeight="1">
      <c r="A298" s="19"/>
      <c r="B298" s="19"/>
      <c r="C298" s="19"/>
      <c r="D298" s="19"/>
      <c r="E298" s="19"/>
      <c r="Y298" s="19"/>
      <c r="Z298" s="19"/>
      <c r="AA298" s="19"/>
      <c r="AB298" s="19"/>
      <c r="AC298" s="19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</row>
    <row r="299" spans="1:47" ht="15.75" customHeight="1">
      <c r="A299" s="19"/>
      <c r="B299" s="19"/>
      <c r="C299" s="19"/>
      <c r="D299" s="19"/>
      <c r="E299" s="19"/>
      <c r="Y299" s="19"/>
      <c r="Z299" s="19"/>
      <c r="AA299" s="19"/>
      <c r="AB299" s="19"/>
      <c r="AC299" s="19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</row>
    <row r="300" spans="1:47" ht="15.75" customHeight="1">
      <c r="A300" s="19"/>
      <c r="B300" s="19"/>
      <c r="C300" s="19"/>
      <c r="D300" s="19"/>
      <c r="E300" s="19"/>
      <c r="Y300" s="19"/>
      <c r="Z300" s="19"/>
      <c r="AA300" s="19"/>
      <c r="AB300" s="19"/>
      <c r="AC300" s="19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</row>
    <row r="301" spans="1:47" ht="15.75" customHeight="1">
      <c r="A301" s="19"/>
      <c r="B301" s="19"/>
      <c r="C301" s="19"/>
      <c r="D301" s="19"/>
      <c r="E301" s="19"/>
      <c r="Y301" s="19"/>
      <c r="Z301" s="19"/>
      <c r="AA301" s="19"/>
      <c r="AB301" s="19"/>
      <c r="AC301" s="19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</row>
    <row r="302" spans="1:47" ht="15.75" customHeight="1">
      <c r="A302" s="19"/>
      <c r="B302" s="19"/>
      <c r="C302" s="19"/>
      <c r="D302" s="19"/>
      <c r="E302" s="19"/>
      <c r="Y302" s="19"/>
      <c r="Z302" s="19"/>
      <c r="AA302" s="19"/>
      <c r="AB302" s="19"/>
      <c r="AC302" s="19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</row>
    <row r="303" spans="1:47" ht="15.75" customHeight="1">
      <c r="A303" s="19"/>
      <c r="B303" s="19"/>
      <c r="C303" s="19"/>
      <c r="D303" s="19"/>
      <c r="E303" s="19"/>
      <c r="Y303" s="19"/>
      <c r="Z303" s="19"/>
      <c r="AA303" s="19"/>
      <c r="AB303" s="19"/>
      <c r="AC303" s="19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</row>
    <row r="304" spans="1:47" ht="15.75" customHeight="1">
      <c r="A304" s="19"/>
      <c r="B304" s="19"/>
      <c r="C304" s="19"/>
      <c r="D304" s="19"/>
      <c r="E304" s="19"/>
      <c r="Y304" s="19"/>
      <c r="Z304" s="19"/>
      <c r="AA304" s="19"/>
      <c r="AB304" s="19"/>
      <c r="AC304" s="19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</row>
    <row r="305" spans="1:47" ht="15.75" customHeight="1">
      <c r="A305" s="19"/>
      <c r="B305" s="19"/>
      <c r="C305" s="19"/>
      <c r="D305" s="19"/>
      <c r="E305" s="19"/>
      <c r="Y305" s="19"/>
      <c r="Z305" s="19"/>
      <c r="AA305" s="19"/>
      <c r="AB305" s="19"/>
      <c r="AC305" s="19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</row>
    <row r="306" spans="1:47" ht="15.75" customHeight="1">
      <c r="A306" s="19"/>
      <c r="B306" s="19"/>
      <c r="C306" s="19"/>
      <c r="D306" s="19"/>
      <c r="E306" s="19"/>
      <c r="Y306" s="19"/>
      <c r="Z306" s="19"/>
      <c r="AA306" s="19"/>
      <c r="AB306" s="19"/>
      <c r="AC306" s="19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</row>
    <row r="307" spans="1:47" ht="15.75" customHeight="1">
      <c r="A307" s="19"/>
      <c r="B307" s="19"/>
      <c r="C307" s="19"/>
      <c r="D307" s="19"/>
      <c r="E307" s="19"/>
      <c r="Y307" s="19"/>
      <c r="Z307" s="19"/>
      <c r="AA307" s="19"/>
      <c r="AB307" s="19"/>
      <c r="AC307" s="19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</row>
    <row r="308" spans="1:47" ht="15.75" customHeight="1">
      <c r="A308" s="19"/>
      <c r="B308" s="19"/>
      <c r="C308" s="19"/>
      <c r="D308" s="19"/>
      <c r="E308" s="19"/>
      <c r="Y308" s="19"/>
      <c r="Z308" s="19"/>
      <c r="AA308" s="19"/>
      <c r="AB308" s="19"/>
      <c r="AC308" s="19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</row>
    <row r="309" spans="1:47" ht="15.75" customHeight="1">
      <c r="A309" s="19"/>
      <c r="B309" s="19"/>
      <c r="C309" s="19"/>
      <c r="D309" s="19"/>
      <c r="E309" s="19"/>
      <c r="Y309" s="19"/>
      <c r="Z309" s="19"/>
      <c r="AA309" s="19"/>
      <c r="AB309" s="19"/>
      <c r="AC309" s="19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</row>
    <row r="310" spans="1:47" ht="15.75" customHeight="1">
      <c r="A310" s="19"/>
      <c r="B310" s="19"/>
      <c r="C310" s="19"/>
      <c r="D310" s="19"/>
      <c r="E310" s="19"/>
      <c r="Y310" s="19"/>
      <c r="Z310" s="19"/>
      <c r="AA310" s="19"/>
      <c r="AB310" s="19"/>
      <c r="AC310" s="19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</row>
    <row r="311" spans="1:47" ht="15.75" customHeight="1">
      <c r="A311" s="19"/>
      <c r="B311" s="19"/>
      <c r="C311" s="19"/>
      <c r="D311" s="19"/>
      <c r="E311" s="19"/>
      <c r="Y311" s="19"/>
      <c r="Z311" s="19"/>
      <c r="AA311" s="19"/>
      <c r="AB311" s="19"/>
      <c r="AC311" s="19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</row>
    <row r="312" spans="1:47" ht="15.75" customHeight="1">
      <c r="A312" s="19"/>
      <c r="B312" s="19"/>
      <c r="C312" s="19"/>
      <c r="D312" s="19"/>
      <c r="E312" s="19"/>
      <c r="Y312" s="19"/>
      <c r="Z312" s="19"/>
      <c r="AA312" s="19"/>
      <c r="AB312" s="19"/>
      <c r="AC312" s="19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</row>
    <row r="313" spans="1:47" ht="15.75" customHeight="1">
      <c r="A313" s="19"/>
      <c r="B313" s="19"/>
      <c r="C313" s="19"/>
      <c r="D313" s="19"/>
      <c r="E313" s="19"/>
      <c r="Y313" s="19"/>
      <c r="Z313" s="19"/>
      <c r="AA313" s="19"/>
      <c r="AB313" s="19"/>
      <c r="AC313" s="19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</row>
    <row r="314" spans="1:47" ht="15.75" customHeight="1">
      <c r="A314" s="19"/>
      <c r="B314" s="19"/>
      <c r="C314" s="19"/>
      <c r="D314" s="19"/>
      <c r="E314" s="19"/>
      <c r="Y314" s="19"/>
      <c r="Z314" s="19"/>
      <c r="AA314" s="19"/>
      <c r="AB314" s="19"/>
      <c r="AC314" s="19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</row>
    <row r="315" spans="1:47" ht="15.75" customHeight="1">
      <c r="A315" s="19"/>
      <c r="B315" s="19"/>
      <c r="C315" s="19"/>
      <c r="D315" s="19"/>
      <c r="E315" s="19"/>
      <c r="Y315" s="19"/>
      <c r="Z315" s="19"/>
      <c r="AA315" s="19"/>
      <c r="AB315" s="19"/>
      <c r="AC315" s="19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</row>
    <row r="316" spans="1:47" ht="15.75" customHeight="1">
      <c r="A316" s="19"/>
      <c r="B316" s="19"/>
      <c r="C316" s="19"/>
      <c r="D316" s="19"/>
      <c r="E316" s="19"/>
      <c r="Y316" s="19"/>
      <c r="Z316" s="19"/>
      <c r="AA316" s="19"/>
      <c r="AB316" s="19"/>
      <c r="AC316" s="19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</row>
    <row r="317" spans="1:47" ht="15.75" customHeight="1">
      <c r="A317" s="19"/>
      <c r="B317" s="19"/>
      <c r="C317" s="19"/>
      <c r="D317" s="19"/>
      <c r="E317" s="19"/>
      <c r="Y317" s="19"/>
      <c r="Z317" s="19"/>
      <c r="AA317" s="19"/>
      <c r="AB317" s="19"/>
      <c r="AC317" s="19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</row>
    <row r="318" spans="1:47" ht="15.75" customHeight="1">
      <c r="A318" s="19"/>
      <c r="B318" s="19"/>
      <c r="C318" s="19"/>
      <c r="D318" s="19"/>
      <c r="E318" s="19"/>
      <c r="Y318" s="19"/>
      <c r="Z318" s="19"/>
      <c r="AA318" s="19"/>
      <c r="AB318" s="19"/>
      <c r="AC318" s="19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</row>
    <row r="319" spans="1:47" ht="15.75" customHeight="1">
      <c r="A319" s="19"/>
      <c r="B319" s="19"/>
      <c r="C319" s="19"/>
      <c r="D319" s="19"/>
      <c r="E319" s="19"/>
      <c r="Y319" s="19"/>
      <c r="Z319" s="19"/>
      <c r="AA319" s="19"/>
      <c r="AB319" s="19"/>
      <c r="AC319" s="19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</row>
    <row r="320" spans="1:47" ht="15.75" customHeight="1">
      <c r="A320" s="19"/>
      <c r="B320" s="19"/>
      <c r="C320" s="19"/>
      <c r="D320" s="19"/>
      <c r="E320" s="19"/>
      <c r="Y320" s="19"/>
      <c r="Z320" s="19"/>
      <c r="AA320" s="19"/>
      <c r="AB320" s="19"/>
      <c r="AC320" s="19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</row>
    <row r="321" spans="1:47" ht="15.75" customHeight="1">
      <c r="A321" s="19"/>
      <c r="B321" s="19"/>
      <c r="C321" s="19"/>
      <c r="D321" s="19"/>
      <c r="E321" s="19"/>
      <c r="Y321" s="19"/>
      <c r="Z321" s="19"/>
      <c r="AA321" s="19"/>
      <c r="AB321" s="19"/>
      <c r="AC321" s="19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</row>
    <row r="322" spans="1:47" ht="15.75" customHeight="1">
      <c r="A322" s="19"/>
      <c r="B322" s="19"/>
      <c r="C322" s="19"/>
      <c r="D322" s="19"/>
      <c r="E322" s="19"/>
      <c r="Y322" s="19"/>
      <c r="Z322" s="19"/>
      <c r="AA322" s="19"/>
      <c r="AB322" s="19"/>
      <c r="AC322" s="19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</row>
    <row r="323" spans="1:47" ht="15.75" customHeight="1">
      <c r="A323" s="19"/>
      <c r="B323" s="19"/>
      <c r="C323" s="19"/>
      <c r="D323" s="19"/>
      <c r="E323" s="19"/>
      <c r="Y323" s="19"/>
      <c r="Z323" s="19"/>
      <c r="AA323" s="19"/>
      <c r="AB323" s="19"/>
      <c r="AC323" s="19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</row>
    <row r="324" spans="1:47" ht="15.75" customHeight="1">
      <c r="A324" s="19"/>
      <c r="B324" s="19"/>
      <c r="C324" s="19"/>
      <c r="D324" s="19"/>
      <c r="E324" s="19"/>
      <c r="Y324" s="19"/>
      <c r="Z324" s="19"/>
      <c r="AA324" s="19"/>
      <c r="AB324" s="19"/>
      <c r="AC324" s="19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</row>
    <row r="325" spans="1:47" ht="15.75" customHeight="1">
      <c r="A325" s="19"/>
      <c r="B325" s="19"/>
      <c r="C325" s="19"/>
      <c r="D325" s="19"/>
      <c r="E325" s="19"/>
      <c r="Y325" s="19"/>
      <c r="Z325" s="19"/>
      <c r="AA325" s="19"/>
      <c r="AB325" s="19"/>
      <c r="AC325" s="19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</row>
    <row r="326" spans="1:47" ht="15.75" customHeight="1">
      <c r="A326" s="19"/>
      <c r="B326" s="19"/>
      <c r="C326" s="19"/>
      <c r="D326" s="19"/>
      <c r="E326" s="19"/>
      <c r="Y326" s="19"/>
      <c r="Z326" s="19"/>
      <c r="AA326" s="19"/>
      <c r="AB326" s="19"/>
      <c r="AC326" s="19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</row>
    <row r="327" spans="1:47" ht="15.75" customHeight="1">
      <c r="A327" s="19"/>
      <c r="B327" s="19"/>
      <c r="C327" s="19"/>
      <c r="D327" s="19"/>
      <c r="E327" s="19"/>
      <c r="Y327" s="19"/>
      <c r="Z327" s="19"/>
      <c r="AA327" s="19"/>
      <c r="AB327" s="19"/>
      <c r="AC327" s="19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</row>
    <row r="328" spans="1:47" ht="15.75" customHeight="1">
      <c r="A328" s="19"/>
      <c r="B328" s="19"/>
      <c r="C328" s="19"/>
      <c r="D328" s="19"/>
      <c r="E328" s="19"/>
      <c r="Y328" s="19"/>
      <c r="Z328" s="19"/>
      <c r="AA328" s="19"/>
      <c r="AB328" s="19"/>
      <c r="AC328" s="19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</row>
    <row r="329" spans="1:47" ht="15.75" customHeight="1">
      <c r="A329" s="19"/>
      <c r="B329" s="19"/>
      <c r="C329" s="19"/>
      <c r="D329" s="19"/>
      <c r="E329" s="19"/>
      <c r="Y329" s="19"/>
      <c r="Z329" s="19"/>
      <c r="AA329" s="19"/>
      <c r="AB329" s="19"/>
      <c r="AC329" s="19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</row>
    <row r="330" spans="1:47" ht="15.75" customHeight="1">
      <c r="A330" s="19"/>
      <c r="B330" s="19"/>
      <c r="C330" s="19"/>
      <c r="D330" s="19"/>
      <c r="E330" s="19"/>
      <c r="Y330" s="19"/>
      <c r="Z330" s="19"/>
      <c r="AA330" s="19"/>
      <c r="AB330" s="19"/>
      <c r="AC330" s="19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</row>
    <row r="331" spans="1:47" ht="15.75" customHeight="1">
      <c r="A331" s="19"/>
      <c r="B331" s="19"/>
      <c r="C331" s="19"/>
      <c r="D331" s="19"/>
      <c r="E331" s="19"/>
      <c r="Y331" s="19"/>
      <c r="Z331" s="19"/>
      <c r="AA331" s="19"/>
      <c r="AB331" s="19"/>
      <c r="AC331" s="19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</row>
    <row r="332" spans="1:47" ht="15.75" customHeight="1">
      <c r="A332" s="19"/>
      <c r="B332" s="19"/>
      <c r="C332" s="19"/>
      <c r="D332" s="19"/>
      <c r="E332" s="19"/>
      <c r="Y332" s="19"/>
      <c r="Z332" s="19"/>
      <c r="AA332" s="19"/>
      <c r="AB332" s="19"/>
      <c r="AC332" s="19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</row>
    <row r="333" spans="1:47" ht="15.75" customHeight="1">
      <c r="A333" s="19"/>
      <c r="B333" s="19"/>
      <c r="C333" s="19"/>
      <c r="D333" s="19"/>
      <c r="E333" s="19"/>
      <c r="Y333" s="19"/>
      <c r="Z333" s="19"/>
      <c r="AA333" s="19"/>
      <c r="AB333" s="19"/>
      <c r="AC333" s="19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</row>
    <row r="334" spans="1:47" ht="15.75" customHeight="1">
      <c r="A334" s="19"/>
      <c r="B334" s="19"/>
      <c r="C334" s="19"/>
      <c r="D334" s="19"/>
      <c r="E334" s="19"/>
      <c r="Y334" s="19"/>
      <c r="Z334" s="19"/>
      <c r="AA334" s="19"/>
      <c r="AB334" s="19"/>
      <c r="AC334" s="19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</row>
    <row r="335" spans="1:47" ht="15.75" customHeight="1">
      <c r="A335" s="19"/>
      <c r="B335" s="19"/>
      <c r="C335" s="19"/>
      <c r="D335" s="19"/>
      <c r="E335" s="19"/>
      <c r="Y335" s="19"/>
      <c r="Z335" s="19"/>
      <c r="AA335" s="19"/>
      <c r="AB335" s="19"/>
      <c r="AC335" s="19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</row>
    <row r="336" spans="1:47" ht="15.75" customHeight="1">
      <c r="A336" s="19"/>
      <c r="B336" s="19"/>
      <c r="C336" s="19"/>
      <c r="D336" s="19"/>
      <c r="E336" s="19"/>
      <c r="Y336" s="19"/>
      <c r="Z336" s="19"/>
      <c r="AA336" s="19"/>
      <c r="AB336" s="19"/>
      <c r="AC336" s="19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</row>
    <row r="337" spans="1:47" ht="15.75" customHeight="1">
      <c r="A337" s="19"/>
      <c r="B337" s="19"/>
      <c r="C337" s="19"/>
      <c r="D337" s="19"/>
      <c r="E337" s="19"/>
      <c r="Y337" s="19"/>
      <c r="Z337" s="19"/>
      <c r="AA337" s="19"/>
      <c r="AB337" s="19"/>
      <c r="AC337" s="19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</row>
    <row r="338" spans="1:47" ht="15.75" customHeight="1">
      <c r="A338" s="19"/>
      <c r="B338" s="19"/>
      <c r="C338" s="19"/>
      <c r="D338" s="19"/>
      <c r="E338" s="19"/>
      <c r="Y338" s="19"/>
      <c r="Z338" s="19"/>
      <c r="AA338" s="19"/>
      <c r="AB338" s="19"/>
      <c r="AC338" s="19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</row>
    <row r="339" spans="1:47" ht="15.75" customHeight="1">
      <c r="A339" s="19"/>
      <c r="B339" s="19"/>
      <c r="C339" s="19"/>
      <c r="D339" s="19"/>
      <c r="E339" s="19"/>
      <c r="Y339" s="19"/>
      <c r="Z339" s="19"/>
      <c r="AA339" s="19"/>
      <c r="AB339" s="19"/>
      <c r="AC339" s="19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</row>
    <row r="340" spans="1:47" ht="15.75" customHeight="1">
      <c r="A340" s="19"/>
      <c r="B340" s="19"/>
      <c r="C340" s="19"/>
      <c r="D340" s="19"/>
      <c r="E340" s="19"/>
      <c r="Y340" s="19"/>
      <c r="Z340" s="19"/>
      <c r="AA340" s="19"/>
      <c r="AB340" s="19"/>
      <c r="AC340" s="19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</row>
    <row r="341" spans="1:47" ht="15.75" customHeight="1">
      <c r="A341" s="19"/>
      <c r="B341" s="19"/>
      <c r="C341" s="19"/>
      <c r="D341" s="19"/>
      <c r="E341" s="19"/>
      <c r="Y341" s="19"/>
      <c r="Z341" s="19"/>
      <c r="AA341" s="19"/>
      <c r="AB341" s="19"/>
      <c r="AC341" s="19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</row>
    <row r="342" spans="1:47" ht="15.75" customHeight="1">
      <c r="A342" s="19"/>
      <c r="B342" s="19"/>
      <c r="C342" s="19"/>
      <c r="D342" s="19"/>
      <c r="E342" s="19"/>
      <c r="Y342" s="19"/>
      <c r="Z342" s="19"/>
      <c r="AA342" s="19"/>
      <c r="AB342" s="19"/>
      <c r="AC342" s="19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</row>
    <row r="343" spans="1:47" ht="15.75" customHeight="1">
      <c r="A343" s="19"/>
      <c r="B343" s="19"/>
      <c r="C343" s="19"/>
      <c r="D343" s="19"/>
      <c r="E343" s="19"/>
      <c r="Y343" s="19"/>
      <c r="Z343" s="19"/>
      <c r="AA343" s="19"/>
      <c r="AB343" s="19"/>
      <c r="AC343" s="19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</row>
    <row r="344" spans="1:47" ht="15.75" customHeight="1">
      <c r="A344" s="19"/>
      <c r="B344" s="19"/>
      <c r="C344" s="19"/>
      <c r="D344" s="19"/>
      <c r="E344" s="19"/>
      <c r="Y344" s="19"/>
      <c r="Z344" s="19"/>
      <c r="AA344" s="19"/>
      <c r="AB344" s="19"/>
      <c r="AC344" s="19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</row>
    <row r="345" spans="1:47" ht="15.75" customHeight="1">
      <c r="A345" s="19"/>
      <c r="B345" s="19"/>
      <c r="C345" s="19"/>
      <c r="D345" s="19"/>
      <c r="E345" s="19"/>
      <c r="Y345" s="19"/>
      <c r="Z345" s="19"/>
      <c r="AA345" s="19"/>
      <c r="AB345" s="19"/>
      <c r="AC345" s="19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</row>
    <row r="346" spans="1:47" ht="15.75" customHeight="1">
      <c r="A346" s="19"/>
      <c r="B346" s="19"/>
      <c r="C346" s="19"/>
      <c r="D346" s="19"/>
      <c r="E346" s="19"/>
      <c r="Y346" s="19"/>
      <c r="Z346" s="19"/>
      <c r="AA346" s="19"/>
      <c r="AB346" s="19"/>
      <c r="AC346" s="19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</row>
    <row r="347" spans="1:47" ht="15.75" customHeight="1">
      <c r="A347" s="19"/>
      <c r="B347" s="19"/>
      <c r="C347" s="19"/>
      <c r="D347" s="19"/>
      <c r="E347" s="19"/>
      <c r="Y347" s="19"/>
      <c r="Z347" s="19"/>
      <c r="AA347" s="19"/>
      <c r="AB347" s="19"/>
      <c r="AC347" s="19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</row>
    <row r="348" spans="1:47" ht="15.75" customHeight="1">
      <c r="A348" s="19"/>
      <c r="B348" s="19"/>
      <c r="C348" s="19"/>
      <c r="D348" s="19"/>
      <c r="E348" s="19"/>
      <c r="Y348" s="19"/>
      <c r="Z348" s="19"/>
      <c r="AA348" s="19"/>
      <c r="AB348" s="19"/>
      <c r="AC348" s="19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</row>
    <row r="349" spans="1:47" ht="15.75" customHeight="1">
      <c r="A349" s="19"/>
      <c r="B349" s="19"/>
      <c r="C349" s="19"/>
      <c r="D349" s="19"/>
      <c r="E349" s="19"/>
      <c r="Y349" s="19"/>
      <c r="Z349" s="19"/>
      <c r="AA349" s="19"/>
      <c r="AB349" s="19"/>
      <c r="AC349" s="19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</row>
    <row r="350" spans="1:47" ht="15.75" customHeight="1">
      <c r="A350" s="19"/>
      <c r="B350" s="19"/>
      <c r="C350" s="19"/>
      <c r="D350" s="19"/>
      <c r="E350" s="19"/>
      <c r="Y350" s="19"/>
      <c r="Z350" s="19"/>
      <c r="AA350" s="19"/>
      <c r="AB350" s="19"/>
      <c r="AC350" s="19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</row>
    <row r="351" spans="1:47" ht="15.75" customHeight="1">
      <c r="A351" s="19"/>
      <c r="B351" s="19"/>
      <c r="C351" s="19"/>
      <c r="D351" s="19"/>
      <c r="E351" s="19"/>
      <c r="Y351" s="19"/>
      <c r="Z351" s="19"/>
      <c r="AA351" s="19"/>
      <c r="AB351" s="19"/>
      <c r="AC351" s="19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</row>
    <row r="352" spans="1:47" ht="15.75" customHeight="1">
      <c r="A352" s="19"/>
      <c r="B352" s="19"/>
      <c r="C352" s="19"/>
      <c r="D352" s="19"/>
      <c r="E352" s="19"/>
      <c r="Y352" s="19"/>
      <c r="Z352" s="19"/>
      <c r="AA352" s="19"/>
      <c r="AB352" s="19"/>
      <c r="AC352" s="19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</row>
    <row r="353" spans="1:47" ht="15.75" customHeight="1">
      <c r="A353" s="19"/>
      <c r="B353" s="19"/>
      <c r="C353" s="19"/>
      <c r="D353" s="19"/>
      <c r="E353" s="19"/>
      <c r="Y353" s="19"/>
      <c r="Z353" s="19"/>
      <c r="AA353" s="19"/>
      <c r="AB353" s="19"/>
      <c r="AC353" s="19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</row>
    <row r="354" spans="1:47" ht="15.75" customHeight="1">
      <c r="A354" s="19"/>
      <c r="B354" s="19"/>
      <c r="C354" s="19"/>
      <c r="D354" s="19"/>
      <c r="E354" s="19"/>
      <c r="Y354" s="19"/>
      <c r="Z354" s="19"/>
      <c r="AA354" s="19"/>
      <c r="AB354" s="19"/>
      <c r="AC354" s="19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</row>
    <row r="355" spans="1:47" ht="15.75" customHeight="1">
      <c r="A355" s="19"/>
      <c r="B355" s="19"/>
      <c r="C355" s="19"/>
      <c r="D355" s="19"/>
      <c r="E355" s="19"/>
      <c r="Y355" s="19"/>
      <c r="Z355" s="19"/>
      <c r="AA355" s="19"/>
      <c r="AB355" s="19"/>
      <c r="AC355" s="19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</row>
    <row r="356" spans="1:47" ht="15.75" customHeight="1">
      <c r="A356" s="19"/>
      <c r="B356" s="19"/>
      <c r="C356" s="19"/>
      <c r="D356" s="19"/>
      <c r="E356" s="19"/>
      <c r="Y356" s="19"/>
      <c r="Z356" s="19"/>
      <c r="AA356" s="19"/>
      <c r="AB356" s="19"/>
      <c r="AC356" s="19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</row>
    <row r="357" spans="1:47" ht="15.75" customHeight="1">
      <c r="A357" s="19"/>
      <c r="B357" s="19"/>
      <c r="C357" s="19"/>
      <c r="D357" s="19"/>
      <c r="E357" s="19"/>
      <c r="Y357" s="19"/>
      <c r="Z357" s="19"/>
      <c r="AA357" s="19"/>
      <c r="AB357" s="19"/>
      <c r="AC357" s="19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</row>
    <row r="358" spans="1:47" ht="15.75" customHeight="1">
      <c r="A358" s="19"/>
      <c r="B358" s="19"/>
      <c r="C358" s="19"/>
      <c r="D358" s="19"/>
      <c r="E358" s="19"/>
      <c r="Y358" s="19"/>
      <c r="Z358" s="19"/>
      <c r="AA358" s="19"/>
      <c r="AB358" s="19"/>
      <c r="AC358" s="19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</row>
    <row r="359" spans="1:47" ht="15.75" customHeight="1">
      <c r="A359" s="19"/>
      <c r="B359" s="19"/>
      <c r="C359" s="19"/>
      <c r="D359" s="19"/>
      <c r="E359" s="19"/>
      <c r="Y359" s="19"/>
      <c r="Z359" s="19"/>
      <c r="AA359" s="19"/>
      <c r="AB359" s="19"/>
      <c r="AC359" s="19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</row>
    <row r="360" spans="1:47" ht="15.75" customHeight="1">
      <c r="A360" s="19"/>
      <c r="B360" s="19"/>
      <c r="C360" s="19"/>
      <c r="D360" s="19"/>
      <c r="E360" s="19"/>
      <c r="Y360" s="19"/>
      <c r="Z360" s="19"/>
      <c r="AA360" s="19"/>
      <c r="AB360" s="19"/>
      <c r="AC360" s="19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</row>
    <row r="361" spans="1:47" ht="15.75" customHeight="1">
      <c r="A361" s="19"/>
      <c r="B361" s="19"/>
      <c r="C361" s="19"/>
      <c r="D361" s="19"/>
      <c r="E361" s="19"/>
      <c r="Y361" s="19"/>
      <c r="Z361" s="19"/>
      <c r="AA361" s="19"/>
      <c r="AB361" s="19"/>
      <c r="AC361" s="19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</row>
    <row r="362" spans="1:47" ht="15.75" customHeight="1">
      <c r="A362" s="19"/>
      <c r="B362" s="19"/>
      <c r="C362" s="19"/>
      <c r="D362" s="19"/>
      <c r="E362" s="19"/>
      <c r="Y362" s="19"/>
      <c r="Z362" s="19"/>
      <c r="AA362" s="19"/>
      <c r="AB362" s="19"/>
      <c r="AC362" s="19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</row>
    <row r="363" spans="1:47" ht="15.75" customHeight="1">
      <c r="A363" s="19"/>
      <c r="B363" s="19"/>
      <c r="C363" s="19"/>
      <c r="D363" s="19"/>
      <c r="E363" s="19"/>
      <c r="Y363" s="19"/>
      <c r="Z363" s="19"/>
      <c r="AA363" s="19"/>
      <c r="AB363" s="19"/>
      <c r="AC363" s="19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</row>
    <row r="364" spans="1:47" ht="15.75" customHeight="1">
      <c r="A364" s="19"/>
      <c r="B364" s="19"/>
      <c r="C364" s="19"/>
      <c r="D364" s="19"/>
      <c r="E364" s="19"/>
      <c r="Y364" s="19"/>
      <c r="Z364" s="19"/>
      <c r="AA364" s="19"/>
      <c r="AB364" s="19"/>
      <c r="AC364" s="19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</row>
    <row r="365" spans="1:47" ht="15.75" customHeight="1">
      <c r="A365" s="19"/>
      <c r="B365" s="19"/>
      <c r="C365" s="19"/>
      <c r="D365" s="19"/>
      <c r="E365" s="19"/>
      <c r="Y365" s="19"/>
      <c r="Z365" s="19"/>
      <c r="AA365" s="19"/>
      <c r="AB365" s="19"/>
      <c r="AC365" s="19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</row>
    <row r="366" spans="1:47" ht="15.75" customHeight="1">
      <c r="A366" s="19"/>
      <c r="B366" s="19"/>
      <c r="C366" s="19"/>
      <c r="D366" s="19"/>
      <c r="E366" s="19"/>
      <c r="Y366" s="19"/>
      <c r="Z366" s="19"/>
      <c r="AA366" s="19"/>
      <c r="AB366" s="19"/>
      <c r="AC366" s="19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</row>
    <row r="367" spans="1:47" ht="15.75" customHeight="1">
      <c r="A367" s="19"/>
      <c r="B367" s="19"/>
      <c r="C367" s="19"/>
      <c r="D367" s="19"/>
      <c r="E367" s="19"/>
      <c r="Y367" s="19"/>
      <c r="Z367" s="19"/>
      <c r="AA367" s="19"/>
      <c r="AB367" s="19"/>
      <c r="AC367" s="19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</row>
    <row r="368" spans="1:47" ht="15.75" customHeight="1">
      <c r="A368" s="19"/>
      <c r="B368" s="19"/>
      <c r="C368" s="19"/>
      <c r="D368" s="19"/>
      <c r="E368" s="19"/>
      <c r="Y368" s="19"/>
      <c r="Z368" s="19"/>
      <c r="AA368" s="19"/>
      <c r="AB368" s="19"/>
      <c r="AC368" s="19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</row>
    <row r="369" spans="1:47" ht="15.75" customHeight="1">
      <c r="A369" s="19"/>
      <c r="B369" s="19"/>
      <c r="C369" s="19"/>
      <c r="D369" s="19"/>
      <c r="E369" s="19"/>
      <c r="Y369" s="19"/>
      <c r="Z369" s="19"/>
      <c r="AA369" s="19"/>
      <c r="AB369" s="19"/>
      <c r="AC369" s="19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</row>
    <row r="370" spans="1:47" ht="15.75" customHeight="1">
      <c r="A370" s="19"/>
      <c r="B370" s="19"/>
      <c r="C370" s="19"/>
      <c r="D370" s="19"/>
      <c r="E370" s="19"/>
      <c r="Y370" s="19"/>
      <c r="Z370" s="19"/>
      <c r="AA370" s="19"/>
      <c r="AB370" s="19"/>
      <c r="AC370" s="19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</row>
    <row r="371" spans="1:47" ht="15.75" customHeight="1">
      <c r="A371" s="19"/>
      <c r="B371" s="19"/>
      <c r="C371" s="19"/>
      <c r="D371" s="19"/>
      <c r="E371" s="19"/>
      <c r="Y371" s="19"/>
      <c r="Z371" s="19"/>
      <c r="AA371" s="19"/>
      <c r="AB371" s="19"/>
      <c r="AC371" s="19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</row>
    <row r="372" spans="1:47" ht="15.75" customHeight="1">
      <c r="A372" s="19"/>
      <c r="B372" s="19"/>
      <c r="C372" s="19"/>
      <c r="D372" s="19"/>
      <c r="E372" s="19"/>
      <c r="Y372" s="19"/>
      <c r="Z372" s="19"/>
      <c r="AA372" s="19"/>
      <c r="AB372" s="19"/>
      <c r="AC372" s="19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</row>
    <row r="373" spans="1:47" ht="15.75" customHeight="1">
      <c r="A373" s="19"/>
      <c r="B373" s="19"/>
      <c r="C373" s="19"/>
      <c r="D373" s="19"/>
      <c r="E373" s="19"/>
      <c r="Y373" s="19"/>
      <c r="Z373" s="19"/>
      <c r="AA373" s="19"/>
      <c r="AB373" s="19"/>
      <c r="AC373" s="19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</row>
    <row r="374" spans="1:47" ht="15.75" customHeight="1">
      <c r="A374" s="19"/>
      <c r="B374" s="19"/>
      <c r="C374" s="19"/>
      <c r="D374" s="19"/>
      <c r="E374" s="19"/>
      <c r="Y374" s="19"/>
      <c r="Z374" s="19"/>
      <c r="AA374" s="19"/>
      <c r="AB374" s="19"/>
      <c r="AC374" s="19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</row>
    <row r="375" spans="1:47" ht="15.75" customHeight="1">
      <c r="A375" s="19"/>
      <c r="B375" s="19"/>
      <c r="C375" s="19"/>
      <c r="D375" s="19"/>
      <c r="E375" s="19"/>
      <c r="Y375" s="19"/>
      <c r="Z375" s="19"/>
      <c r="AA375" s="19"/>
      <c r="AB375" s="19"/>
      <c r="AC375" s="19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</row>
    <row r="376" spans="1:47" ht="15.75" customHeight="1">
      <c r="A376" s="19"/>
      <c r="B376" s="19"/>
      <c r="C376" s="19"/>
      <c r="D376" s="19"/>
      <c r="E376" s="19"/>
      <c r="Y376" s="19"/>
      <c r="Z376" s="19"/>
      <c r="AA376" s="19"/>
      <c r="AB376" s="19"/>
      <c r="AC376" s="19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</row>
    <row r="377" spans="1:47" ht="15.75" customHeight="1">
      <c r="A377" s="19"/>
      <c r="B377" s="19"/>
      <c r="C377" s="19"/>
      <c r="D377" s="19"/>
      <c r="E377" s="19"/>
      <c r="Y377" s="19"/>
      <c r="Z377" s="19"/>
      <c r="AA377" s="19"/>
      <c r="AB377" s="19"/>
      <c r="AC377" s="19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</row>
    <row r="378" spans="1:47" ht="15.75" customHeight="1">
      <c r="A378" s="19"/>
      <c r="B378" s="19"/>
      <c r="C378" s="19"/>
      <c r="D378" s="19"/>
      <c r="E378" s="19"/>
      <c r="Y378" s="19"/>
      <c r="Z378" s="19"/>
      <c r="AA378" s="19"/>
      <c r="AB378" s="19"/>
      <c r="AC378" s="19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</row>
    <row r="379" spans="1:47" ht="15.75" customHeight="1">
      <c r="A379" s="19"/>
      <c r="B379" s="19"/>
      <c r="C379" s="19"/>
      <c r="D379" s="19"/>
      <c r="E379" s="19"/>
      <c r="Y379" s="19"/>
      <c r="Z379" s="19"/>
      <c r="AA379" s="19"/>
      <c r="AB379" s="19"/>
      <c r="AC379" s="19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</row>
    <row r="380" spans="1:47" ht="15.75" customHeight="1">
      <c r="A380" s="19"/>
      <c r="B380" s="19"/>
      <c r="C380" s="19"/>
      <c r="D380" s="19"/>
      <c r="E380" s="19"/>
      <c r="Y380" s="19"/>
      <c r="Z380" s="19"/>
      <c r="AA380" s="19"/>
      <c r="AB380" s="19"/>
      <c r="AC380" s="19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</row>
    <row r="381" spans="1:47" ht="15.75" customHeight="1">
      <c r="A381" s="19"/>
      <c r="B381" s="19"/>
      <c r="C381" s="19"/>
      <c r="D381" s="19"/>
      <c r="E381" s="19"/>
      <c r="Y381" s="19"/>
      <c r="Z381" s="19"/>
      <c r="AA381" s="19"/>
      <c r="AB381" s="19"/>
      <c r="AC381" s="19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</row>
    <row r="382" spans="1:47" ht="15.75" customHeight="1">
      <c r="A382" s="19"/>
      <c r="B382" s="19"/>
      <c r="C382" s="19"/>
      <c r="D382" s="19"/>
      <c r="E382" s="19"/>
      <c r="Y382" s="19"/>
      <c r="Z382" s="19"/>
      <c r="AA382" s="19"/>
      <c r="AB382" s="19"/>
      <c r="AC382" s="19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</row>
    <row r="383" spans="1:47" ht="15.75" customHeight="1">
      <c r="A383" s="19"/>
      <c r="B383" s="19"/>
      <c r="C383" s="19"/>
      <c r="D383" s="19"/>
      <c r="E383" s="19"/>
      <c r="Y383" s="19"/>
      <c r="Z383" s="19"/>
      <c r="AA383" s="19"/>
      <c r="AB383" s="19"/>
      <c r="AC383" s="19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</row>
    <row r="384" spans="1:47" ht="15.75" customHeight="1">
      <c r="A384" s="19"/>
      <c r="B384" s="19"/>
      <c r="C384" s="19"/>
      <c r="D384" s="19"/>
      <c r="E384" s="19"/>
      <c r="Y384" s="19"/>
      <c r="Z384" s="19"/>
      <c r="AA384" s="19"/>
      <c r="AB384" s="19"/>
      <c r="AC384" s="19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</row>
    <row r="385" spans="1:47" ht="15.75" customHeight="1">
      <c r="A385" s="19"/>
      <c r="B385" s="19"/>
      <c r="C385" s="19"/>
      <c r="D385" s="19"/>
      <c r="E385" s="19"/>
      <c r="Y385" s="19"/>
      <c r="Z385" s="19"/>
      <c r="AA385" s="19"/>
      <c r="AB385" s="19"/>
      <c r="AC385" s="19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</row>
    <row r="386" spans="1:47" ht="15.75" customHeight="1">
      <c r="A386" s="19"/>
      <c r="B386" s="19"/>
      <c r="C386" s="19"/>
      <c r="D386" s="19"/>
      <c r="E386" s="19"/>
      <c r="Y386" s="19"/>
      <c r="Z386" s="19"/>
      <c r="AA386" s="19"/>
      <c r="AB386" s="19"/>
      <c r="AC386" s="19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</row>
    <row r="387" spans="1:47" ht="15.75" customHeight="1">
      <c r="A387" s="19"/>
      <c r="B387" s="19"/>
      <c r="C387" s="19"/>
      <c r="D387" s="19"/>
      <c r="E387" s="19"/>
      <c r="Y387" s="19"/>
      <c r="Z387" s="19"/>
      <c r="AA387" s="19"/>
      <c r="AB387" s="19"/>
      <c r="AC387" s="19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</row>
    <row r="388" spans="1:47" ht="15.75" customHeight="1"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</row>
    <row r="389" spans="1:47" ht="15.75" customHeight="1"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</row>
    <row r="390" spans="1:47" ht="15.75" customHeight="1"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</row>
    <row r="391" spans="1:47" ht="15.75" customHeight="1"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</row>
    <row r="392" spans="1:47" ht="15.75" customHeight="1"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</row>
    <row r="393" spans="1:47" ht="15.75" customHeight="1"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</row>
    <row r="394" spans="1:47" ht="15.75" customHeight="1"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</row>
    <row r="395" spans="1:47" ht="15.75" customHeight="1"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</row>
    <row r="396" spans="1:47" ht="15.75" customHeight="1"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</row>
    <row r="397" spans="1:47" ht="15.75" customHeight="1"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</row>
    <row r="398" spans="1:47" ht="15.75" customHeight="1"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</row>
    <row r="399" spans="1:47" ht="15.75" customHeight="1"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</row>
    <row r="400" spans="1:47" ht="15.75" customHeight="1"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</row>
    <row r="401" spans="25:47" ht="15.75" customHeight="1"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</row>
    <row r="402" spans="25:47" ht="15.75" customHeight="1"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</row>
    <row r="403" spans="25:47" ht="15.75" customHeight="1"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</row>
    <row r="404" spans="25:47" ht="15.75" customHeight="1"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</row>
    <row r="405" spans="25:47" ht="15.75" customHeight="1"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</row>
    <row r="406" spans="25:47" ht="15.75" customHeight="1"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</row>
    <row r="407" spans="25:47" ht="15.75" customHeight="1"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</row>
    <row r="408" spans="25:47" ht="15.75" customHeight="1"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</row>
    <row r="409" spans="25:47" ht="15.75" customHeight="1"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</row>
    <row r="410" spans="25:47" ht="15.75" customHeight="1"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</row>
    <row r="411" spans="25:47" ht="15.75" customHeight="1"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</row>
    <row r="412" spans="25:47" ht="15.75" customHeight="1"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</row>
    <row r="413" spans="25:47" ht="15.75" customHeight="1"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</row>
    <row r="414" spans="25:47" ht="15.75" customHeight="1"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</row>
    <row r="415" spans="25:47" ht="15.75" customHeight="1"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</row>
    <row r="416" spans="25:47" ht="15.75" customHeight="1"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</row>
    <row r="417" spans="25:47" ht="15.75" customHeight="1"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</row>
    <row r="418" spans="25:47" ht="15.75" customHeight="1"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</row>
    <row r="419" spans="25:47" ht="15.75" customHeight="1"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</row>
    <row r="420" spans="25:47" ht="15.75" customHeight="1"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</row>
    <row r="421" spans="25:47" ht="15.75" customHeight="1"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</row>
    <row r="422" spans="25:47" ht="15.75" customHeight="1"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</row>
    <row r="423" spans="25:47" ht="15.75" customHeight="1"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</row>
    <row r="424" spans="25:47" ht="15.75" customHeight="1"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</row>
    <row r="425" spans="25:47" ht="15.75" customHeight="1"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</row>
    <row r="426" spans="25:47" ht="15.75" customHeight="1"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</row>
    <row r="427" spans="25:47" ht="15.75" customHeight="1"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</row>
    <row r="428" spans="25:47" ht="15.75" customHeight="1"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</row>
    <row r="429" spans="25:47" ht="15.75" customHeight="1"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</row>
    <row r="430" spans="25:47" ht="15.75" customHeight="1"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</row>
    <row r="431" spans="25:47" ht="15.75" customHeight="1"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</row>
    <row r="432" spans="25:47" ht="15.75" customHeight="1"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</row>
    <row r="433" spans="25:47" ht="15.75" customHeight="1"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</row>
    <row r="434" spans="25:47" ht="15.75" customHeight="1"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</row>
    <row r="435" spans="25:47" ht="15.75" customHeight="1"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</row>
    <row r="436" spans="25:47" ht="15.75" customHeight="1"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</row>
    <row r="437" spans="25:47" ht="15.75" customHeight="1"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</row>
    <row r="438" spans="25:47" ht="15.75" customHeight="1"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</row>
    <row r="439" spans="25:47" ht="15.75" customHeight="1"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</row>
    <row r="440" spans="25:47" ht="15.75" customHeight="1"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</row>
    <row r="441" spans="25:47" ht="15.75" customHeight="1"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</row>
    <row r="442" spans="25:47" ht="15.75" customHeight="1"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</row>
    <row r="443" spans="25:47" ht="15.75" customHeight="1"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</row>
    <row r="444" spans="25:47" ht="15.75" customHeight="1"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</row>
    <row r="445" spans="25:47" ht="15.75" customHeight="1"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</row>
    <row r="446" spans="25:47" ht="15.75" customHeight="1"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</row>
    <row r="447" spans="25:47" ht="15.75" customHeight="1"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</row>
    <row r="448" spans="25:47" ht="15.75" customHeight="1"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</row>
    <row r="449" spans="25:47" ht="15.75" customHeight="1"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</row>
    <row r="450" spans="25:47" ht="15.75" customHeight="1"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</row>
    <row r="451" spans="25:47" ht="15.75" customHeight="1"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</row>
    <row r="452" spans="25:47" ht="15.75" customHeight="1"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</row>
    <row r="453" spans="25:47" ht="15.75" customHeight="1"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</row>
    <row r="454" spans="25:47" ht="15.75" customHeight="1"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</row>
    <row r="455" spans="25:47" ht="15.75" customHeight="1"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</row>
    <row r="456" spans="25:47" ht="15.75" customHeight="1"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</row>
    <row r="457" spans="25:47" ht="15.75" customHeight="1"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</row>
    <row r="458" spans="25:47" ht="15.75" customHeight="1"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</row>
    <row r="459" spans="25:47" ht="15.75" customHeight="1"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</row>
    <row r="460" spans="25:47" ht="15.75" customHeight="1"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</row>
    <row r="461" spans="25:47" ht="15.75" customHeight="1"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</row>
    <row r="462" spans="25:47" ht="15.75" customHeight="1"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</row>
    <row r="463" spans="25:47" ht="15.75" customHeight="1"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</row>
    <row r="464" spans="25:47" ht="15.75" customHeight="1"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</row>
    <row r="465" spans="25:47" ht="15.75" customHeight="1"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</row>
    <row r="466" spans="25:47" ht="15.75" customHeight="1"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</row>
    <row r="467" spans="25:47" ht="15.75" customHeight="1"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</row>
    <row r="468" spans="25:47" ht="15.75" customHeight="1"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</row>
    <row r="469" spans="25:47" ht="15.75" customHeight="1"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</row>
    <row r="470" spans="25:47" ht="15.75" customHeight="1"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</row>
    <row r="471" spans="25:47" ht="15.75" customHeight="1"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</row>
    <row r="472" spans="25:47" ht="15.75" customHeight="1"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</row>
    <row r="473" spans="25:47" ht="15.75" customHeight="1"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</row>
    <row r="474" spans="25:47" ht="15.75" customHeight="1"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</row>
    <row r="475" spans="25:47" ht="15.75" customHeight="1"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</row>
    <row r="476" spans="25:47" ht="15.75" customHeight="1"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</row>
    <row r="477" spans="25:47" ht="15.75" customHeight="1"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</row>
    <row r="478" spans="25:47" ht="15.75" customHeight="1"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</row>
    <row r="479" spans="25:47" ht="15.75" customHeight="1"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</row>
    <row r="480" spans="25:47" ht="15.75" customHeight="1"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</row>
    <row r="481" spans="25:47" ht="15.75" customHeight="1"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</row>
    <row r="482" spans="25:47" ht="15.75" customHeight="1"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</row>
    <row r="483" spans="25:47" ht="15.75" customHeight="1"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</row>
    <row r="484" spans="25:47" ht="15.75" customHeight="1"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</row>
    <row r="485" spans="25:47" ht="15.75" customHeight="1"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</row>
    <row r="486" spans="25:47" ht="15.75" customHeight="1"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</row>
    <row r="487" spans="25:47" ht="15.75" customHeight="1"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</row>
    <row r="488" spans="25:47" ht="15.75" customHeight="1"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</row>
    <row r="489" spans="25:47" ht="15.75" customHeight="1"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</row>
    <row r="490" spans="25:47" ht="15.75" customHeight="1"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</row>
    <row r="491" spans="25:47" ht="15.75" customHeight="1"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</row>
    <row r="492" spans="25:47" ht="15.75" customHeight="1"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</row>
    <row r="493" spans="25:47" ht="15.75" customHeight="1"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</row>
    <row r="494" spans="25:47" ht="15.75" customHeight="1"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</row>
    <row r="495" spans="25:47" ht="15.75" customHeight="1"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</row>
    <row r="496" spans="25:47" ht="15.75" customHeight="1"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</row>
    <row r="497" spans="25:47" ht="15.75" customHeight="1"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</row>
    <row r="498" spans="25:47" ht="15.75" customHeight="1"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</row>
    <row r="499" spans="25:47" ht="15.75" customHeight="1"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</row>
    <row r="500" spans="25:47" ht="15.75" customHeight="1"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</row>
    <row r="501" spans="25:47" ht="15.75" customHeight="1"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</row>
    <row r="502" spans="25:47" ht="15.75" customHeight="1"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</row>
    <row r="503" spans="25:47" ht="15.75" customHeight="1"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</row>
    <row r="504" spans="25:47" ht="15.75" customHeight="1"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</row>
    <row r="505" spans="25:47" ht="15.75" customHeight="1"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</row>
    <row r="506" spans="25:47" ht="15.75" customHeight="1"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</row>
    <row r="507" spans="25:47" ht="15.75" customHeight="1"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</row>
    <row r="508" spans="25:47" ht="15.75" customHeight="1"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</row>
    <row r="509" spans="25:47" ht="15.75" customHeight="1"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</row>
    <row r="510" spans="25:47" ht="15.75" customHeight="1"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</row>
    <row r="511" spans="25:47" ht="15.75" customHeight="1"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</row>
    <row r="512" spans="25:47" ht="15.75" customHeight="1"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</row>
    <row r="513" spans="25:47" ht="15.75" customHeight="1"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</row>
    <row r="514" spans="25:47" ht="15.75" customHeight="1"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</row>
    <row r="515" spans="25:47" ht="15.75" customHeight="1"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</row>
    <row r="516" spans="25:47" ht="15.75" customHeight="1"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</row>
    <row r="517" spans="25:47" ht="15.75" customHeight="1"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</row>
    <row r="518" spans="25:47" ht="15.75" customHeight="1"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</row>
    <row r="519" spans="25:47" ht="15.75" customHeight="1"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</row>
    <row r="520" spans="25:47" ht="15.75" customHeight="1"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</row>
    <row r="521" spans="25:47" ht="15.75" customHeight="1"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</row>
    <row r="522" spans="25:47" ht="15.75" customHeight="1"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</row>
    <row r="523" spans="25:47" ht="15.75" customHeight="1"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</row>
    <row r="524" spans="25:47" ht="15.75" customHeight="1"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</row>
    <row r="525" spans="25:47" ht="15.75" customHeight="1"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</row>
    <row r="526" spans="25:47" ht="15.75" customHeight="1"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</row>
    <row r="527" spans="25:47" ht="15.75" customHeight="1"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</row>
    <row r="528" spans="25:47" ht="15.75" customHeight="1"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</row>
    <row r="529" spans="25:47" ht="15.75" customHeight="1"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</row>
    <row r="530" spans="25:47" ht="15.75" customHeight="1"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</row>
    <row r="531" spans="25:47" ht="15.75" customHeight="1"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</row>
    <row r="532" spans="25:47" ht="15.75" customHeight="1"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</row>
    <row r="533" spans="25:47" ht="15.75" customHeight="1"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</row>
    <row r="534" spans="25:47" ht="15.75" customHeight="1"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</row>
    <row r="535" spans="25:47" ht="15.75" customHeight="1"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</row>
    <row r="536" spans="25:47" ht="15.75" customHeight="1"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</row>
    <row r="537" spans="25:47" ht="15.75" customHeight="1"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</row>
    <row r="538" spans="25:47" ht="15.75" customHeight="1"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</row>
    <row r="539" spans="25:47" ht="15.75" customHeight="1"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</row>
    <row r="540" spans="25:47" ht="15.75" customHeight="1"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</row>
    <row r="541" spans="25:47" ht="15.75" customHeight="1"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</row>
    <row r="542" spans="25:47" ht="15.75" customHeight="1"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</row>
    <row r="543" spans="25:47" ht="15.75" customHeight="1"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</row>
    <row r="544" spans="25:47" ht="15.75" customHeight="1"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</row>
    <row r="545" spans="25:47" ht="15.75" customHeight="1"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</row>
    <row r="546" spans="25:47" ht="15.75" customHeight="1"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</row>
    <row r="547" spans="25:47" ht="15.75" customHeight="1"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</row>
    <row r="548" spans="25:47" ht="15.75" customHeight="1"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</row>
    <row r="549" spans="25:47" ht="15.75" customHeight="1"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</row>
    <row r="550" spans="25:47" ht="15.75" customHeight="1"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</row>
    <row r="551" spans="25:47" ht="15.75" customHeight="1"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</row>
    <row r="552" spans="25:47" ht="15.75" customHeight="1"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</row>
    <row r="553" spans="25:47" ht="15.75" customHeight="1"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</row>
    <row r="554" spans="25:47" ht="15.75" customHeight="1"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</row>
    <row r="555" spans="25:47" ht="15.75" customHeight="1"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</row>
    <row r="556" spans="25:47" ht="15.75" customHeight="1"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</row>
    <row r="557" spans="25:47" ht="15.75" customHeight="1"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</row>
    <row r="558" spans="25:47" ht="15.75" customHeight="1"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</row>
    <row r="559" spans="25:47" ht="15.75" customHeight="1"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</row>
    <row r="560" spans="25:47" ht="15.75" customHeight="1"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</row>
    <row r="561" spans="25:47" ht="15.75" customHeight="1"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</row>
    <row r="562" spans="25:47" ht="15.75" customHeight="1"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</row>
    <row r="563" spans="25:47" ht="15.75" customHeight="1"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</row>
    <row r="564" spans="25:47" ht="15.75" customHeight="1"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</row>
    <row r="565" spans="25:47" ht="15.75" customHeight="1"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</row>
    <row r="566" spans="25:47" ht="15.75" customHeight="1"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</row>
    <row r="567" spans="25:47" ht="15.75" customHeight="1"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</row>
    <row r="568" spans="25:47" ht="15.75" customHeight="1"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</row>
    <row r="569" spans="25:47" ht="15.75" customHeight="1"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</row>
    <row r="570" spans="25:47" ht="15.75" customHeight="1"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</row>
    <row r="571" spans="25:47" ht="15.75" customHeight="1"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</row>
    <row r="572" spans="25:47" ht="15.75" customHeight="1"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</row>
    <row r="573" spans="25:47" ht="15.75" customHeight="1"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</row>
    <row r="574" spans="25:47" ht="15.75" customHeight="1"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</row>
    <row r="575" spans="25:47" ht="15.75" customHeight="1"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</row>
    <row r="576" spans="25:47" ht="15.75" customHeight="1"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</row>
    <row r="577" spans="25:47" ht="15.75" customHeight="1"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</row>
    <row r="578" spans="25:47" ht="15.75" customHeight="1"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</row>
    <row r="579" spans="25:47" ht="15.75" customHeight="1"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</row>
    <row r="580" spans="25:47" ht="15.75" customHeight="1"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</row>
    <row r="581" spans="25:47" ht="15.75" customHeight="1"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</row>
    <row r="582" spans="25:47" ht="15.75" customHeight="1"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</row>
    <row r="583" spans="25:47" ht="15.75" customHeight="1"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</row>
    <row r="584" spans="25:47" ht="15.75" customHeight="1"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</row>
    <row r="585" spans="25:47" ht="15.75" customHeight="1"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</row>
    <row r="586" spans="25:47" ht="15.75" customHeight="1"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</row>
    <row r="587" spans="25:47" ht="15.75" customHeight="1"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</row>
    <row r="588" spans="25:47" ht="15.75" customHeight="1"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</row>
    <row r="589" spans="25:47" ht="15.75" customHeight="1"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</row>
    <row r="590" spans="25:47" ht="15.75" customHeight="1"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</row>
    <row r="591" spans="25:47" ht="15.75" customHeight="1"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</row>
    <row r="592" spans="25:47" ht="15.75" customHeight="1"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</row>
    <row r="593" spans="25:47" ht="15.75" customHeight="1"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</row>
    <row r="594" spans="25:47" ht="15.75" customHeight="1"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</row>
    <row r="595" spans="25:47" ht="15.75" customHeight="1"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</row>
    <row r="596" spans="25:47" ht="15.75" customHeight="1"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</row>
    <row r="597" spans="25:47" ht="15.75" customHeight="1"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</row>
    <row r="598" spans="25:47" ht="15.75" customHeight="1"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</row>
    <row r="599" spans="25:47" ht="15.75" customHeight="1"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</row>
    <row r="600" spans="25:47" ht="15.75" customHeight="1"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</row>
    <row r="601" spans="25:47" ht="15.75" customHeight="1"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</row>
    <row r="602" spans="25:47" ht="15.75" customHeight="1"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</row>
    <row r="603" spans="25:47" ht="15.75" customHeight="1"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</row>
    <row r="604" spans="25:47" ht="15.75" customHeight="1"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</row>
    <row r="605" spans="25:47" ht="15.75" customHeight="1"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</row>
    <row r="606" spans="25:47" ht="15.75" customHeight="1"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</row>
    <row r="607" spans="25:47" ht="15.75" customHeight="1"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</row>
    <row r="608" spans="25:47" ht="15.75" customHeight="1"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</row>
    <row r="609" spans="25:47" ht="15.75" customHeight="1"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</row>
    <row r="610" spans="25:47" ht="15.75" customHeight="1"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</row>
    <row r="611" spans="25:47" ht="15.75" customHeight="1"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</row>
    <row r="612" spans="25:47" ht="15.75" customHeight="1"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</row>
    <row r="613" spans="25:47" ht="15.75" customHeight="1"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</row>
    <row r="614" spans="25:47" ht="15.75" customHeight="1"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</row>
    <row r="615" spans="25:47" ht="15.75" customHeight="1"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</row>
    <row r="616" spans="25:47" ht="15.75" customHeight="1"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</row>
    <row r="617" spans="25:47" ht="15.75" customHeight="1"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</row>
    <row r="618" spans="25:47" ht="15.75" customHeight="1"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</row>
    <row r="619" spans="25:47" ht="15.75" customHeight="1"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</row>
    <row r="620" spans="25:47" ht="15.75" customHeight="1"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</row>
    <row r="621" spans="25:47" ht="15.75" customHeight="1"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</row>
    <row r="622" spans="25:47" ht="15.75" customHeight="1"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</row>
    <row r="623" spans="25:47" ht="15.75" customHeight="1"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</row>
    <row r="624" spans="25:47" ht="15.75" customHeight="1"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</row>
    <row r="625" spans="25:47" ht="15.75" customHeight="1"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</row>
    <row r="626" spans="25:47" ht="15.75" customHeight="1"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</row>
    <row r="627" spans="25:47" ht="15.75" customHeight="1"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</row>
    <row r="628" spans="25:47" ht="15.75" customHeight="1"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</row>
    <row r="629" spans="25:47" ht="15.75" customHeight="1"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</row>
    <row r="630" spans="25:47" ht="15.75" customHeight="1"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</row>
    <row r="631" spans="25:47" ht="15.75" customHeight="1"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</row>
    <row r="632" spans="25:47" ht="15.75" customHeight="1"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</row>
    <row r="633" spans="25:47" ht="15.75" customHeight="1"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</row>
    <row r="634" spans="25:47" ht="15.75" customHeight="1"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</row>
    <row r="635" spans="25:47" ht="15.75" customHeight="1"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</row>
    <row r="636" spans="25:47" ht="15.75" customHeight="1"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</row>
    <row r="637" spans="25:47" ht="15.75" customHeight="1"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</row>
    <row r="638" spans="25:47" ht="15.75" customHeight="1"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</row>
    <row r="639" spans="25:47" ht="15.75" customHeight="1"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</row>
    <row r="640" spans="25:47" ht="15.75" customHeight="1"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</row>
    <row r="641" spans="25:47" ht="15.75" customHeight="1"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</row>
    <row r="642" spans="25:47" ht="15.75" customHeight="1"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</row>
    <row r="643" spans="25:47" ht="15.75" customHeight="1"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</row>
    <row r="644" spans="25:47" ht="15.75" customHeight="1"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</row>
    <row r="645" spans="25:47" ht="15.75" customHeight="1"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</row>
    <row r="646" spans="25:47" ht="15.75" customHeight="1"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</row>
    <row r="647" spans="25:47" ht="15.75" customHeight="1"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</row>
    <row r="648" spans="25:47" ht="15.75" customHeight="1"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</row>
    <row r="649" spans="25:47" ht="15.75" customHeight="1"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</row>
    <row r="650" spans="25:47" ht="15.75" customHeight="1"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</row>
    <row r="651" spans="25:47" ht="15.75" customHeight="1"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</row>
    <row r="652" spans="25:47" ht="15.75" customHeight="1"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</row>
    <row r="653" spans="25:47" ht="15.75" customHeight="1"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</row>
    <row r="654" spans="25:47" ht="15.75" customHeight="1"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</row>
    <row r="655" spans="25:47" ht="15.75" customHeight="1"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</row>
    <row r="656" spans="25:47" ht="15.75" customHeight="1"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</row>
    <row r="657" spans="25:47" ht="15.75" customHeight="1"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</row>
    <row r="658" spans="25:47" ht="15.75" customHeight="1"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</row>
    <row r="659" spans="25:47" ht="15.75" customHeight="1"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</row>
    <row r="660" spans="25:47" ht="15.75" customHeight="1"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</row>
    <row r="661" spans="25:47" ht="15.75" customHeight="1"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</row>
    <row r="662" spans="25:47" ht="15.75" customHeight="1"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</row>
    <row r="663" spans="25:47" ht="15.75" customHeight="1"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</row>
    <row r="664" spans="25:47" ht="15.75" customHeight="1"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</row>
    <row r="665" spans="25:47" ht="15.75" customHeight="1"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</row>
    <row r="666" spans="25:47" ht="15.75" customHeight="1"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</row>
    <row r="667" spans="25:47" ht="15.75" customHeight="1"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</row>
    <row r="668" spans="25:47" ht="15.75" customHeight="1"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</row>
    <row r="669" spans="25:47" ht="15.75" customHeight="1"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</row>
    <row r="670" spans="25:47" ht="15.75" customHeight="1"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</row>
    <row r="671" spans="25:47" ht="15.75" customHeight="1"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</row>
    <row r="672" spans="25:47" ht="15.75" customHeight="1"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</row>
    <row r="673" spans="25:47" ht="15.75" customHeight="1"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</row>
    <row r="674" spans="25:47" ht="15.75" customHeight="1"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</row>
    <row r="675" spans="25:47" ht="15.75" customHeight="1"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</row>
    <row r="676" spans="25:47" ht="15.75" customHeight="1"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</row>
    <row r="677" spans="25:47" ht="15.75" customHeight="1"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</row>
    <row r="678" spans="25:47" ht="15.75" customHeight="1"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</row>
    <row r="679" spans="25:47" ht="15.75" customHeight="1"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</row>
    <row r="680" spans="25:47" ht="15.75" customHeight="1"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</row>
    <row r="681" spans="25:47" ht="15.75" customHeight="1"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</row>
    <row r="682" spans="25:47" ht="15.75" customHeight="1"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</row>
    <row r="683" spans="25:47" ht="15.75" customHeight="1"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</row>
    <row r="684" spans="25:47" ht="15.75" customHeight="1"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</row>
    <row r="685" spans="25:47" ht="15.75" customHeight="1"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</row>
    <row r="686" spans="25:47" ht="15.75" customHeight="1"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</row>
    <row r="687" spans="25:47" ht="15.75" customHeight="1"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</row>
    <row r="688" spans="25:47" ht="15.75" customHeight="1"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</row>
    <row r="689" spans="25:47" ht="15.75" customHeight="1"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</row>
    <row r="690" spans="25:47" ht="15.75" customHeight="1"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</row>
    <row r="691" spans="25:47" ht="15.75" customHeight="1"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</row>
    <row r="692" spans="25:47" ht="15.75" customHeight="1"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</row>
    <row r="693" spans="25:47" ht="15.75" customHeight="1"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</row>
    <row r="694" spans="25:47" ht="15.75" customHeight="1"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</row>
    <row r="695" spans="25:47" ht="15.75" customHeight="1"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</row>
    <row r="696" spans="25:47" ht="15.75" customHeight="1"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</row>
    <row r="697" spans="25:47" ht="15.75" customHeight="1"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</row>
    <row r="698" spans="25:47" ht="15.75" customHeight="1"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</row>
    <row r="699" spans="25:47" ht="15.75" customHeight="1"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</row>
    <row r="700" spans="25:47" ht="15.75" customHeight="1"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</row>
    <row r="701" spans="25:47" ht="15.75" customHeight="1"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</row>
    <row r="702" spans="25:47" ht="15.75" customHeight="1"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</row>
    <row r="703" spans="25:47" ht="15.75" customHeight="1"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</row>
    <row r="704" spans="25:47" ht="15.75" customHeight="1"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</row>
    <row r="705" spans="25:47" ht="15.75" customHeight="1"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</row>
    <row r="706" spans="25:47" ht="15.75" customHeight="1"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</row>
    <row r="707" spans="25:47" ht="15.75" customHeight="1"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</row>
    <row r="708" spans="25:47" ht="15.75" customHeight="1"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</row>
    <row r="709" spans="25:47" ht="15.75" customHeight="1"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</row>
    <row r="710" spans="25:47" ht="15.75" customHeight="1"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</row>
    <row r="711" spans="25:47" ht="15.75" customHeight="1"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</row>
    <row r="712" spans="25:47" ht="15.75" customHeight="1"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</row>
    <row r="713" spans="25:47" ht="15.75" customHeight="1"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</row>
    <row r="714" spans="25:47" ht="15.75" customHeight="1"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</row>
    <row r="715" spans="25:47" ht="15.75" customHeight="1"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</row>
    <row r="716" spans="25:47" ht="15.75" customHeight="1"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</row>
    <row r="717" spans="25:47" ht="15.75" customHeight="1"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</row>
    <row r="718" spans="25:47" ht="15.75" customHeight="1"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</row>
    <row r="719" spans="25:47" ht="15.75" customHeight="1"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</row>
    <row r="720" spans="25:47" ht="15.75" customHeight="1"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</row>
    <row r="721" spans="25:47" ht="15.75" customHeight="1"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</row>
    <row r="722" spans="25:47" ht="15.75" customHeight="1"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</row>
    <row r="723" spans="25:47" ht="15.75" customHeight="1"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</row>
    <row r="724" spans="25:47" ht="15.75" customHeight="1"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</row>
    <row r="725" spans="25:47" ht="15.75" customHeight="1"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</row>
    <row r="726" spans="25:47" ht="15.75" customHeight="1"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</row>
    <row r="727" spans="25:47" ht="15.75" customHeight="1"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</row>
    <row r="728" spans="25:47" ht="15.75" customHeight="1"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</row>
    <row r="729" spans="25:47" ht="15.75" customHeight="1"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</row>
    <row r="730" spans="25:47" ht="15.75" customHeight="1"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</row>
    <row r="731" spans="25:47" ht="15.75" customHeight="1"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</row>
    <row r="732" spans="25:47" ht="15.75" customHeight="1"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</row>
    <row r="733" spans="25:47" ht="15.75" customHeight="1"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</row>
    <row r="734" spans="25:47" ht="15.75" customHeight="1"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</row>
    <row r="735" spans="25:47" ht="15.75" customHeight="1"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</row>
    <row r="736" spans="25:47" ht="15.75" customHeight="1"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</row>
    <row r="737" spans="25:47" ht="15.75" customHeight="1"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</row>
    <row r="738" spans="25:47" ht="15.75" customHeight="1"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</row>
    <row r="739" spans="25:47" ht="15.75" customHeight="1"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</row>
    <row r="740" spans="25:47" ht="15.75" customHeight="1"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</row>
    <row r="741" spans="25:47" ht="15.75" customHeight="1"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</row>
    <row r="742" spans="25:47" ht="15.75" customHeight="1"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</row>
    <row r="743" spans="25:47" ht="15.75" customHeight="1"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</row>
    <row r="744" spans="25:47" ht="15.75" customHeight="1"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</row>
    <row r="745" spans="25:47" ht="15.75" customHeight="1"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</row>
    <row r="746" spans="25:47" ht="15.75" customHeight="1"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</row>
    <row r="747" spans="25:47" ht="15.75" customHeight="1"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</row>
    <row r="748" spans="25:47" ht="15.75" customHeight="1"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</row>
    <row r="749" spans="25:47" ht="15.75" customHeight="1"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</row>
    <row r="750" spans="25:47" ht="15.75" customHeight="1"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</row>
    <row r="751" spans="25:47" ht="15.75" customHeight="1"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</row>
    <row r="752" spans="25:47" ht="15.75" customHeight="1"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</row>
    <row r="753" spans="25:47" ht="15.75" customHeight="1"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</row>
    <row r="754" spans="25:47" ht="15.75" customHeight="1"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</row>
    <row r="755" spans="25:47" ht="15.75" customHeight="1"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</row>
    <row r="756" spans="25:47" ht="15.75" customHeight="1"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</row>
    <row r="757" spans="25:47" ht="15.75" customHeight="1"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</row>
    <row r="758" spans="25:47" ht="15.75" customHeight="1"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</row>
    <row r="759" spans="25:47" ht="15.75" customHeight="1"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</row>
    <row r="760" spans="25:47" ht="15.75" customHeight="1"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</row>
    <row r="761" spans="25:47" ht="15.75" customHeight="1"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</row>
    <row r="762" spans="25:47" ht="15.75" customHeight="1"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</row>
    <row r="763" spans="25:47" ht="15.75" customHeight="1"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</row>
    <row r="764" spans="25:47" ht="15.75" customHeight="1"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</row>
    <row r="765" spans="25:47" ht="15.75" customHeight="1"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</row>
    <row r="766" spans="25:47" ht="15.75" customHeight="1"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</row>
    <row r="767" spans="25:47" ht="15.75" customHeight="1"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</row>
    <row r="768" spans="25:47" ht="15.75" customHeight="1"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</row>
    <row r="769" spans="25:47" ht="15.75" customHeight="1"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</row>
    <row r="770" spans="25:47" ht="15.75" customHeight="1"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</row>
    <row r="771" spans="25:47" ht="15.75" customHeight="1"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</row>
    <row r="772" spans="25:47" ht="15.75" customHeight="1"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</row>
    <row r="773" spans="25:47" ht="15.75" customHeight="1"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</row>
    <row r="774" spans="25:47" ht="15.75" customHeight="1"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</row>
    <row r="775" spans="25:47" ht="15.75" customHeight="1"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</row>
    <row r="776" spans="25:47" ht="15.75" customHeight="1"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</row>
    <row r="777" spans="25:47" ht="15.75" customHeight="1"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</row>
    <row r="778" spans="25:47" ht="15.75" customHeight="1"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</row>
    <row r="779" spans="25:47" ht="15.75" customHeight="1"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</row>
    <row r="780" spans="25:47" ht="15.75" customHeight="1"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</row>
    <row r="781" spans="25:47" ht="15.75" customHeight="1"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</row>
    <row r="782" spans="25:47" ht="15.75" customHeight="1"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</row>
    <row r="783" spans="25:47" ht="15.75" customHeight="1"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</row>
    <row r="784" spans="25:47" ht="15.75" customHeight="1"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</row>
    <row r="785" spans="25:47" ht="15.75" customHeight="1"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</row>
    <row r="786" spans="25:47" ht="15.75" customHeight="1"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</row>
    <row r="787" spans="25:47" ht="15.75" customHeight="1"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</row>
    <row r="788" spans="25:47" ht="15.75" customHeight="1"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</row>
    <row r="789" spans="25:47" ht="15.75" customHeight="1"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</row>
    <row r="790" spans="25:47" ht="15.75" customHeight="1"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</row>
    <row r="791" spans="25:47" ht="15.75" customHeight="1"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</row>
    <row r="792" spans="25:47" ht="15.75" customHeight="1"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</row>
    <row r="793" spans="25:47" ht="15.75" customHeight="1"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</row>
    <row r="794" spans="25:47" ht="15.75" customHeight="1"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</row>
    <row r="795" spans="25:47" ht="15.75" customHeight="1"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</row>
    <row r="796" spans="25:47" ht="15.75" customHeight="1"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</row>
    <row r="797" spans="25:47" ht="15.75" customHeight="1"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</row>
    <row r="798" spans="25:47" ht="15.75" customHeight="1"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</row>
    <row r="799" spans="25:47" ht="15.75" customHeight="1"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</row>
    <row r="800" spans="25:47" ht="15.75" customHeight="1"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</row>
    <row r="801" spans="25:47" ht="15.75" customHeight="1"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</row>
    <row r="802" spans="25:47" ht="15.75" customHeight="1"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</row>
    <row r="803" spans="25:47" ht="15.75" customHeight="1"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</row>
    <row r="804" spans="25:47" ht="15.75" customHeight="1"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</row>
    <row r="805" spans="25:47" ht="15.75" customHeight="1"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</row>
    <row r="806" spans="25:47" ht="15.75" customHeight="1"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</row>
    <row r="807" spans="25:47" ht="15.75" customHeight="1"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</row>
    <row r="808" spans="25:47" ht="15.75" customHeight="1"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</row>
    <row r="809" spans="25:47" ht="15.75" customHeight="1"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</row>
    <row r="810" spans="25:47" ht="15.75" customHeight="1"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</row>
    <row r="811" spans="25:47" ht="15.75" customHeight="1"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</row>
    <row r="812" spans="25:47" ht="15.75" customHeight="1"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</row>
    <row r="813" spans="25:47" ht="15.75" customHeight="1"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</row>
    <row r="814" spans="25:47" ht="15.75" customHeight="1"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</row>
    <row r="815" spans="25:47" ht="15.75" customHeight="1"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</row>
    <row r="816" spans="25:47" ht="15.75" customHeight="1"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</row>
    <row r="817" spans="25:47" ht="15.75" customHeight="1"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</row>
    <row r="818" spans="25:47" ht="15.75" customHeight="1"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</row>
    <row r="819" spans="25:47" ht="15.75" customHeight="1"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</row>
    <row r="820" spans="25:47" ht="15.75" customHeight="1"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</row>
    <row r="821" spans="25:47" ht="15.75" customHeight="1"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</row>
    <row r="822" spans="25:47" ht="15.75" customHeight="1"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</row>
    <row r="823" spans="25:47" ht="15.75" customHeight="1"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</row>
    <row r="824" spans="25:47" ht="15.75" customHeight="1"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</row>
    <row r="825" spans="25:47" ht="15.75" customHeight="1"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</row>
    <row r="826" spans="25:47" ht="15.75" customHeight="1"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</row>
    <row r="827" spans="25:47" ht="15.75" customHeight="1"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</row>
    <row r="828" spans="25:47" ht="15.75" customHeight="1"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</row>
    <row r="829" spans="25:47" ht="15.75" customHeight="1"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</row>
    <row r="830" spans="25:47" ht="15.75" customHeight="1"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</row>
    <row r="831" spans="25:47" ht="15.75" customHeight="1"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</row>
    <row r="832" spans="25:47" ht="15.75" customHeight="1"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</row>
    <row r="833" spans="25:47" ht="15.75" customHeight="1"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</row>
    <row r="834" spans="25:47" ht="15.75" customHeight="1"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</row>
    <row r="835" spans="25:47" ht="15.75" customHeight="1"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</row>
    <row r="836" spans="25:47" ht="15.75" customHeight="1"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</row>
    <row r="837" spans="25:47" ht="15.75" customHeight="1"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</row>
    <row r="838" spans="25:47" ht="15.75" customHeight="1"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</row>
    <row r="839" spans="25:47" ht="15.75" customHeight="1"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</row>
    <row r="840" spans="25:47" ht="15.75" customHeight="1"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</row>
    <row r="841" spans="25:47" ht="15.75" customHeight="1"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</row>
    <row r="842" spans="25:47" ht="15.75" customHeight="1"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</row>
    <row r="843" spans="25:47" ht="15.75" customHeight="1"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</row>
    <row r="844" spans="25:47" ht="15.75" customHeight="1"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</row>
    <row r="845" spans="25:47" ht="15.75" customHeight="1"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</row>
    <row r="846" spans="25:47" ht="15.75" customHeight="1"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</row>
    <row r="847" spans="25:47" ht="15.75" customHeight="1"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</row>
    <row r="848" spans="25:47" ht="15.75" customHeight="1"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</row>
    <row r="849" spans="25:47" ht="15.75" customHeight="1"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</row>
    <row r="850" spans="25:47" ht="15.75" customHeight="1"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</row>
    <row r="851" spans="25:47" ht="15.75" customHeight="1"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</row>
    <row r="852" spans="25:47" ht="15.75" customHeight="1"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</row>
    <row r="853" spans="25:47" ht="15.75" customHeight="1"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</row>
    <row r="854" spans="25:47" ht="15.75" customHeight="1"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</row>
    <row r="855" spans="25:47" ht="15.75" customHeight="1"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</row>
    <row r="856" spans="25:47" ht="15.75" customHeight="1"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</row>
    <row r="857" spans="25:47" ht="15.75" customHeight="1"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</row>
    <row r="858" spans="25:47" ht="15.75" customHeight="1"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</row>
    <row r="859" spans="25:47" ht="15.75" customHeight="1"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</row>
    <row r="860" spans="25:47" ht="15.75" customHeight="1"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</row>
    <row r="861" spans="25:47" ht="15.75" customHeight="1"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</row>
    <row r="862" spans="25:47" ht="15.75" customHeight="1"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</row>
    <row r="863" spans="25:47" ht="15.75" customHeight="1"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</row>
    <row r="864" spans="25:47" ht="15.75" customHeight="1"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</row>
    <row r="865" spans="25:47" ht="15.75" customHeight="1"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</row>
    <row r="866" spans="25:47" ht="15.75" customHeight="1"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</row>
    <row r="867" spans="25:47" ht="15.75" customHeight="1"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</row>
    <row r="868" spans="25:47" ht="15.75" customHeight="1"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</row>
    <row r="869" spans="25:47" ht="15.75" customHeight="1"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</row>
    <row r="870" spans="25:47" ht="15.75" customHeight="1"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</row>
    <row r="871" spans="25:47" ht="15.75" customHeight="1"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</row>
    <row r="872" spans="25:47" ht="15.75" customHeight="1"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</row>
    <row r="873" spans="25:47" ht="15.75" customHeight="1"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</row>
    <row r="874" spans="25:47" ht="15.75" customHeight="1"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</row>
    <row r="875" spans="25:47" ht="15.75" customHeight="1"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</row>
    <row r="876" spans="25:47" ht="15.75" customHeight="1"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</row>
    <row r="877" spans="25:47" ht="15.75" customHeight="1"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</row>
    <row r="878" spans="25:47" ht="15.75" customHeight="1"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</row>
    <row r="879" spans="25:47" ht="15.75" customHeight="1"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</row>
    <row r="880" spans="25:47" ht="15.75" customHeight="1"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</row>
    <row r="881" spans="25:47" ht="15.75" customHeight="1"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</row>
    <row r="882" spans="25:47" ht="15.75" customHeight="1"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</row>
    <row r="883" spans="25:47" ht="15.75" customHeight="1"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</row>
    <row r="884" spans="25:47" ht="15.75" customHeight="1"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</row>
    <row r="885" spans="25:47" ht="15.75" customHeight="1"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</row>
    <row r="886" spans="25:47" ht="15.75" customHeight="1"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</row>
    <row r="887" spans="25:47" ht="15.75" customHeight="1"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</row>
    <row r="888" spans="25:47" ht="15.75" customHeight="1"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</row>
    <row r="889" spans="25:47" ht="15.75" customHeight="1"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</row>
    <row r="890" spans="25:47" ht="15.75" customHeight="1"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</row>
    <row r="891" spans="25:47" ht="15.75" customHeight="1"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</row>
    <row r="892" spans="25:47" ht="15.75" customHeight="1"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</row>
    <row r="893" spans="25:47" ht="15.75" customHeight="1"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</row>
    <row r="894" spans="25:47" ht="15.75" customHeight="1"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</row>
    <row r="895" spans="25:47" ht="15.75" customHeight="1"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</row>
    <row r="896" spans="25:47" ht="15.75" customHeight="1"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</row>
    <row r="897" spans="25:47" ht="15.75" customHeight="1"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</row>
    <row r="898" spans="25:47" ht="15.75" customHeight="1"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</row>
    <row r="899" spans="25:47" ht="15.75" customHeight="1"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</row>
    <row r="900" spans="25:47" ht="15.75" customHeight="1"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</row>
    <row r="901" spans="25:47" ht="15.75" customHeight="1"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</row>
    <row r="902" spans="25:47" ht="15.75" customHeight="1"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</row>
    <row r="903" spans="25:47" ht="15.75" customHeight="1"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</row>
    <row r="904" spans="25:47" ht="15.75" customHeight="1"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</row>
    <row r="905" spans="25:47" ht="15.75" customHeight="1"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</row>
    <row r="906" spans="25:47" ht="15.75" customHeight="1"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</row>
    <row r="907" spans="25:47" ht="15.75" customHeight="1"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</row>
    <row r="908" spans="25:47" ht="15.75" customHeight="1"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</row>
    <row r="909" spans="25:47" ht="15.75" customHeight="1"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</row>
    <row r="910" spans="25:47" ht="15.75" customHeight="1"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</row>
    <row r="911" spans="25:47" ht="15.75" customHeight="1"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</row>
    <row r="912" spans="25:47" ht="15.75" customHeight="1"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</row>
    <row r="913" spans="25:47" ht="15.75" customHeight="1"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</row>
    <row r="914" spans="25:47" ht="15.75" customHeight="1"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</row>
    <row r="915" spans="25:47" ht="15.75" customHeight="1"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</row>
    <row r="916" spans="25:47" ht="15.75" customHeight="1"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</row>
    <row r="917" spans="25:47" ht="15.75" customHeight="1"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</row>
    <row r="918" spans="25:47" ht="15.75" customHeight="1"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</row>
    <row r="919" spans="25:47" ht="15.75" customHeight="1"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</row>
    <row r="920" spans="25:47" ht="15.75" customHeight="1"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</row>
    <row r="921" spans="25:47" ht="15.75" customHeight="1"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</row>
    <row r="922" spans="25:47" ht="15.75" customHeight="1"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</row>
    <row r="923" spans="25:47" ht="15.75" customHeight="1"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</row>
    <row r="924" spans="25:47" ht="15.75" customHeight="1"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</row>
    <row r="925" spans="25:47" ht="15.75" customHeight="1"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</row>
    <row r="926" spans="25:47" ht="15.75" customHeight="1"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</row>
    <row r="927" spans="25:47" ht="15.75" customHeight="1"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</row>
    <row r="928" spans="25:47" ht="15.75" customHeight="1"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</row>
    <row r="929" spans="25:47" ht="15.75" customHeight="1"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</row>
    <row r="930" spans="25:47" ht="15.75" customHeight="1"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</row>
    <row r="931" spans="25:47" ht="15.75" customHeight="1"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</row>
    <row r="932" spans="25:47" ht="15.75" customHeight="1"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</row>
    <row r="933" spans="25:47" ht="15.75" customHeight="1"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</row>
    <row r="934" spans="25:47" ht="15.75" customHeight="1"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</row>
    <row r="935" spans="25:47" ht="15.75" customHeight="1"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</row>
    <row r="936" spans="25:47" ht="15.75" customHeight="1"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</row>
    <row r="937" spans="25:47" ht="15.75" customHeight="1"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</row>
    <row r="938" spans="25:47" ht="15.75" customHeight="1"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</row>
    <row r="939" spans="25:47" ht="15.75" customHeight="1"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</row>
    <row r="940" spans="25:47" ht="15.75" customHeight="1"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</row>
    <row r="941" spans="25:47" ht="15.75" customHeight="1"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</row>
    <row r="942" spans="25:47" ht="15.75" customHeight="1"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</row>
    <row r="943" spans="25:47" ht="15.75" customHeight="1"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</row>
    <row r="944" spans="25:47" ht="15.75" customHeight="1"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</row>
    <row r="945" spans="25:47" ht="15.75" customHeight="1"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</row>
    <row r="946" spans="25:47" ht="15.75" customHeight="1"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</row>
    <row r="947" spans="25:47" ht="15.75" customHeight="1"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</row>
    <row r="948" spans="25:47" ht="15.75" customHeight="1"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</row>
    <row r="949" spans="25:47" ht="15.75" customHeight="1"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</row>
    <row r="950" spans="25:47" ht="15.75" customHeight="1"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</row>
    <row r="951" spans="25:47" ht="15.75" customHeight="1"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</row>
    <row r="952" spans="25:47" ht="15.75" customHeight="1"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</row>
    <row r="953" spans="25:47" ht="15.75" customHeight="1"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</row>
    <row r="954" spans="25:47" ht="15.75" customHeight="1"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</row>
    <row r="955" spans="25:47" ht="15.75" customHeight="1"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</row>
    <row r="956" spans="25:47" ht="15.75" customHeight="1"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</row>
    <row r="957" spans="25:47" ht="15.75" customHeight="1"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</row>
    <row r="958" spans="25:47" ht="15.75" customHeight="1"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</row>
    <row r="959" spans="25:47" ht="15.75" customHeight="1"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</row>
    <row r="960" spans="25:47" ht="15.75" customHeight="1"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</row>
    <row r="961" spans="25:47" ht="15.75" customHeight="1"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</row>
    <row r="962" spans="25:47" ht="15.75" customHeight="1"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</row>
    <row r="963" spans="25:47" ht="15.75" customHeight="1"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</row>
    <row r="964" spans="25:47" ht="15.75" customHeight="1"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</row>
    <row r="965" spans="25:47" ht="15.75" customHeight="1"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</row>
    <row r="966" spans="25:47" ht="15.75" customHeight="1"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</row>
    <row r="967" spans="25:47" ht="15.75" customHeight="1"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</row>
    <row r="968" spans="25:47" ht="15.75" customHeight="1"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</row>
    <row r="969" spans="25:47" ht="15.75" customHeight="1"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</row>
    <row r="970" spans="25:47" ht="15.75" customHeight="1"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</row>
    <row r="971" spans="25:47" ht="15.75" customHeight="1"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</row>
    <row r="972" spans="25:47" ht="15.75" customHeight="1"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</row>
    <row r="973" spans="25:47" ht="15.75" customHeight="1"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</row>
    <row r="974" spans="25:47" ht="15.75" customHeight="1"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</row>
    <row r="975" spans="25:47" ht="15.75" customHeight="1"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</row>
    <row r="976" spans="25:47" ht="15.75" customHeight="1"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</row>
    <row r="977" spans="25:47" ht="15.75" customHeight="1"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</row>
    <row r="978" spans="25:47" ht="15.75" customHeight="1"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</row>
    <row r="979" spans="25:47" ht="15.75" customHeight="1"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</row>
    <row r="980" spans="25:47" ht="15.75" customHeight="1"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</row>
    <row r="981" spans="25:47" ht="15.75" customHeight="1"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</row>
    <row r="982" spans="25:47" ht="15.75" customHeight="1"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</row>
    <row r="983" spans="25:47" ht="15.75" customHeight="1"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</row>
    <row r="984" spans="25:47" ht="15.75" customHeight="1"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</row>
    <row r="985" spans="25:47" ht="15.75" customHeight="1"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</row>
    <row r="986" spans="25:47" ht="15.75" customHeight="1"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</row>
    <row r="987" spans="25:47" ht="15.75" customHeight="1"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</row>
    <row r="988" spans="25:47" ht="15.75" customHeight="1"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</row>
    <row r="989" spans="25:47" ht="15.75" customHeight="1"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</row>
    <row r="990" spans="25:47" ht="15.75" customHeight="1"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</row>
    <row r="991" spans="25:47" ht="15.75" customHeight="1"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</row>
    <row r="992" spans="25:47" ht="15.75" customHeight="1"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</row>
    <row r="993" spans="25:47" ht="15.75" customHeight="1"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</row>
    <row r="994" spans="25:47" ht="15.75" customHeight="1"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</row>
    <row r="995" spans="25:47" ht="15.75" customHeight="1"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</row>
    <row r="996" spans="25:47" ht="15.75" customHeight="1"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</row>
    <row r="997" spans="25:47" ht="15.75" customHeight="1"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</row>
    <row r="998" spans="25:47" ht="15.75" customHeight="1"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</row>
    <row r="999" spans="25:47" ht="15.75" customHeight="1"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</row>
    <row r="1000" spans="25:47" ht="15.75" customHeight="1"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</row>
  </sheetData>
  <mergeCells count="14">
    <mergeCell ref="F20:F24"/>
    <mergeCell ref="AD20:AD24"/>
    <mergeCell ref="O13:Q13"/>
    <mergeCell ref="O16:Q16"/>
    <mergeCell ref="F8:F12"/>
    <mergeCell ref="AD8:AD12"/>
    <mergeCell ref="AM13:AO13"/>
    <mergeCell ref="F14:F18"/>
    <mergeCell ref="AD14:AD18"/>
    <mergeCell ref="AM14:AO14"/>
    <mergeCell ref="AM15:AO15"/>
    <mergeCell ref="AM16:AO16"/>
    <mergeCell ref="O14:Q14"/>
    <mergeCell ref="O15:Q15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BFBFBF"/>
  </sheetPr>
  <dimension ref="A1:AC1000"/>
  <sheetViews>
    <sheetView workbookViewId="0"/>
  </sheetViews>
  <sheetFormatPr defaultColWidth="12.625" defaultRowHeight="15" customHeight="1"/>
  <cols>
    <col min="1" max="1" width="8" customWidth="1"/>
    <col min="2" max="3" width="19.75" customWidth="1"/>
    <col min="4" max="4" width="23.375" customWidth="1"/>
    <col min="5" max="5" width="3.5" customWidth="1"/>
    <col min="6" max="6" width="3.125" customWidth="1"/>
    <col min="7" max="7" width="8.5" customWidth="1"/>
    <col min="8" max="9" width="19.375" customWidth="1"/>
    <col min="10" max="10" width="27" customWidth="1"/>
    <col min="11" max="11" width="3.5" customWidth="1"/>
    <col min="12" max="12" width="8" customWidth="1"/>
    <col min="13" max="13" width="18.875" customWidth="1"/>
    <col min="14" max="14" width="19.75" customWidth="1"/>
    <col min="15" max="15" width="13.375" customWidth="1"/>
    <col min="16" max="16" width="3.125" customWidth="1"/>
    <col min="17" max="17" width="8" customWidth="1"/>
    <col min="18" max="18" width="19.75" customWidth="1"/>
    <col min="19" max="19" width="23.25" customWidth="1"/>
    <col min="20" max="20" width="3.5" customWidth="1"/>
    <col min="21" max="21" width="3.125" customWidth="1"/>
    <col min="22" max="22" width="7.625" customWidth="1"/>
    <col min="23" max="23" width="19.75" customWidth="1"/>
    <col min="24" max="24" width="23.375" customWidth="1"/>
    <col min="25" max="26" width="3.5" customWidth="1"/>
    <col min="27" max="27" width="8.75" customWidth="1"/>
    <col min="28" max="28" width="24.625" customWidth="1"/>
    <col min="29" max="29" width="25.375" customWidth="1"/>
  </cols>
  <sheetData>
    <row r="1" spans="1:29">
      <c r="A1" s="17" t="s">
        <v>35</v>
      </c>
      <c r="B1" s="18"/>
      <c r="C1" s="18"/>
      <c r="D1" s="18"/>
      <c r="E1" s="18"/>
      <c r="F1" s="18"/>
      <c r="G1" s="17" t="s">
        <v>36</v>
      </c>
      <c r="H1" s="18"/>
      <c r="I1" s="18"/>
      <c r="J1" s="18"/>
      <c r="K1" s="16"/>
      <c r="L1" s="17" t="s">
        <v>37</v>
      </c>
      <c r="M1" s="17"/>
      <c r="N1" s="18"/>
      <c r="O1" s="18"/>
      <c r="P1" s="18"/>
      <c r="Q1" s="17" t="s">
        <v>38</v>
      </c>
      <c r="R1" s="18"/>
      <c r="S1" s="18"/>
      <c r="T1" s="18"/>
      <c r="U1" s="16"/>
      <c r="V1" s="17" t="s">
        <v>39</v>
      </c>
      <c r="W1" s="18"/>
      <c r="X1" s="18"/>
      <c r="Y1" s="18"/>
      <c r="Z1" s="16"/>
      <c r="AA1" s="16" t="s">
        <v>40</v>
      </c>
      <c r="AB1" s="16"/>
      <c r="AC1" s="16"/>
    </row>
    <row r="2" spans="1:29">
      <c r="A2" s="19">
        <f t="array" ref="A2">IF(B2="","",IF(INDEX(Enter!$C$3:$K$252,MATCH(SMALL(Enter!$M$3:$M$252,E2),Enter!$M$3:$M$252,0),1)="yco","yco",E2))</f>
        <v>1</v>
      </c>
      <c r="B2" s="20" t="str">
        <f t="array" ref="B2">IFERROR(IF(INDEX(Enter!$D$3:$M$252,MATCH(SMALL(Enter!$M$3:$M$252,E2),Enter!$M$3:$M$252,0),1)="x",INDEX(Enter!$C$3:$M$252,MATCH(SMALL(Enter!$M$3:$M$252,E2),Enter!$M$3:$M$252,0),8)&amp;" (Y)",IF(INDEX(Enter!$D$3:$M$252,MATCH(SMALL(Enter!$M$3:$M$252,E2),Enter!$M$3:$M$252,0),1)="o",INDEX(Enter!$C$3:$M$252,MATCH(SMALL(Enter!$M$3:$M$252,E2),Enter!$M$3:$M$252,0),8)&amp;" (Y only)",INDEX(Enter!$C$3:$M$252,MATCH(SMALL(Enter!$M$3:$M$252,E2),Enter!$M$3:$M$252,0),8))),"")</f>
        <v>tammy blegen</v>
      </c>
      <c r="C2" s="20" t="str">
        <f t="array" ref="C2">IFERROR(INDEX(Enter!$C$3:$M$252,MATCH(SMALL(Enter!$M$3:$M$252,E2),Enter!$M$3:$M$252,0),8),"")</f>
        <v>tammy blegen</v>
      </c>
      <c r="D2" s="20" t="str">
        <f t="array" ref="D2">IFERROR(INDEX(Enter!$C$3:$K$252,MATCH(SMALL(Enter!$M$3:$M$252,E2),Enter!$M$3:$M$252,0),9),"")</f>
        <v>just a frosty diamond</v>
      </c>
      <c r="E2" s="20">
        <v>1</v>
      </c>
      <c r="G2" s="19">
        <f t="array" ref="G2">IF(H2="","",IF(INDEX(Enter!$F$3:$K$252,MATCH(SMALL(Enter!$N$3:$N$252,E2),Enter!$N$3:$N$252,0),1)="co","co",IF(INDEX(Enter!$F$3:$K$252,MATCH(SMALL(Enter!$N$3:$N$252,E2),Enter!$N$3:$N$252,0),1)="yco","yco",E2)))</f>
        <v>1</v>
      </c>
      <c r="H2" s="20" t="str">
        <f t="array" ref="H2">IFERROR(IF(INDEX(Enter!$G$3:$K$252,MATCH(SMALL(Enter!$N$3:$N$252,E2),Enter!$N$3:$N$252,0),1)="x",INDEX(Enter!$F$3:$K$252,MATCH(SMALL(Enter!$N$3:$N$252,E2),Enter!$N$3:$N$252,0),5)&amp;" (Y)",IF(INDEX(Enter!$G$3:$K$252,MATCH(SMALL(Enter!$N$3:$N$252,E2),Enter!$N$3:$N$252,0),1)="o",INDEX(Enter!$F$3:$K$252,MATCH(SMALL(Enter!$N$3:$N$252,E2),Enter!$N$3:$N$252,0),5)&amp;" (Y only)",INDEX(Enter!$F$3:$K$252,MATCH(SMALL(Enter!$N$3:$N$252,E2),Enter!$N$3:$N$252,0),5))),"")</f>
        <v>tammy blegen</v>
      </c>
      <c r="I2" s="20" t="str">
        <f t="array" ref="I2">IFERROR(INDEX(Enter!$F$3:$K$252,MATCH(SMALL(Enter!$N$3:$N$252,E2),Enter!$N$3:$N$252,0),5),"")</f>
        <v>tammy blegen</v>
      </c>
      <c r="J2" s="20" t="str">
        <f t="array" ref="J2">IFERROR(INDEX(Enter!$F$3:$K$252,MATCH(SMALL(Enter!$N$3:$N$252,E2),Enter!$N$3:$N$252,0),6),"")</f>
        <v>just a frosty diamond</v>
      </c>
      <c r="K2" s="20">
        <v>1</v>
      </c>
      <c r="L2" s="19">
        <f t="shared" ref="L2:L256" si="0">IF(N2="","",K2)</f>
        <v>1</v>
      </c>
      <c r="M2" s="19" t="str">
        <f t="array" ref="M2">IFERROR(IF(INDEX(Enter!$I$3:$K$252,MATCH(SMALL(Enter!$O$3:$O$252,K2),Enter!$O$3:$O$252,0),1)="x",INDEX(Enter!$H$3:$K$252,MATCH(SMALL(Enter!$O$3:$O$252,K2),Enter!$O$3:$O$252,0),3)&amp;" (Y)",IF(INDEX(Enter!$I$3:$K$252,MATCH(SMALL(Enter!$O$3:$O$252,K2),Enter!$O$3:$O$252,0),1)="o",INDEX(Enter!$H$3:$K$252,MATCH(SMALL(Enter!$O$3:$O$252,K2),Enter!$O$3:$O$252,0),3)&amp;" (Y only)",INDEX(Enter!$H$3:$K$252,MATCH(SMALL(Enter!$O$3:$O$252,K2),Enter!$O$3:$O$252,0),3))),"")</f>
        <v>tavian moody (Y only)</v>
      </c>
      <c r="N2" s="20" t="str">
        <f t="array" ref="N2">IFERROR(INDEX(Enter!$H$3:$K$252,MATCH(SMALL(Enter!$O$3:$O$252,K2),Enter!$O$3:$O$252,0),3),"")</f>
        <v>tavian moody</v>
      </c>
      <c r="O2" s="20" t="str">
        <f t="array" ref="O2">IFERROR(INDEX(Enter!$H$3:$K$252,MATCH(SMALL(Enter!$O$3:$O$252,K2),Enter!$O$3:$O$252,0),4),"")</f>
        <v>chester</v>
      </c>
      <c r="Q2" s="19" t="str">
        <f t="array" ref="Q2">IF(R2="","",IF(INDEX(Enter!$B$3:$K$252,MATCH(SMALL(Enter!$P$3:$P$252,E2),Enter!$P$3:$P$252,0),1)="oco","oco",E2))</f>
        <v/>
      </c>
      <c r="R2" s="20" t="str">
        <f t="array" ref="R2">IFERROR(INDEX(Enter!$A$3:$M$252,MATCH(SMALL(Enter!$P$3:$P$252,T2),Enter!$P$3:$P$252,0),7),"")</f>
        <v/>
      </c>
      <c r="S2" s="20" t="str">
        <f t="array" ref="S2">IFERROR(INDEX(Enter!$A$3:$K$252,MATCH(SMALL(Enter!$P$3:$P$252,T2),Enter!$P$3:$P$252,0),8),"")</f>
        <v/>
      </c>
      <c r="T2" s="20">
        <v>1</v>
      </c>
      <c r="V2" s="19" t="str">
        <f t="shared" ref="V2:V6" si="1">IF(W2="","",Y2)</f>
        <v/>
      </c>
      <c r="W2" s="20" t="str">
        <f t="array" ref="W2">IFERROR(INDEX(Enter!$A$3:$M$252,MATCH(SMALL(Enter!$Q$3:$Q$252,Y2),Enter!$Q$3:$Q$252,0),6),"")</f>
        <v/>
      </c>
      <c r="X2" s="20" t="str">
        <f t="array" ref="X2">IFERROR(INDEX(Enter!$A$3:$K$252,MATCH(SMALL(Enter!$Q$3:$Q$252,Y2),Enter!$Q$3:$Q$252,0),7),"")</f>
        <v/>
      </c>
      <c r="Y2" s="20">
        <v>1</v>
      </c>
      <c r="AA2" s="19" t="str">
        <f t="shared" ref="AA2:AA256" si="2">IF(AB2="","",Y2)</f>
        <v/>
      </c>
      <c r="AB2" s="20" t="str">
        <f t="array" ref="AB2">IFERROR(INDEX(Enter!$A$3:$M$252,MATCH(SMALL(Enter!$R$3:$R$252,T2),Enter!$R$3:$R$252,0),7),"")</f>
        <v/>
      </c>
      <c r="AC2" s="20" t="str">
        <f t="array" ref="AC2">IFERROR(INDEX(Enter!$A$3:$K$252,MATCH(SMALL(Enter!$R$3:$R$252,T2),Enter!$R$3:$R$252,0),8),"")</f>
        <v/>
      </c>
    </row>
    <row r="3" spans="1:29">
      <c r="A3" s="19">
        <f t="array" ref="A3">IF(B3="","",IF(INDEX(Enter!$C$3:$K$252,MATCH(SMALL(Enter!$M$3:$M$252,E3),Enter!$M$3:$M$252,0),1)="yco","yco",E3))</f>
        <v>2</v>
      </c>
      <c r="B3" s="20" t="str">
        <f t="array" ref="B3">IFERROR(IF(INDEX(Enter!$D$3:$M$252,MATCH(SMALL(Enter!$M$3:$M$252,E3),Enter!$M$3:$M$252,0),1)="x",INDEX(Enter!$C$3:$M$252,MATCH(SMALL(Enter!$M$3:$M$252,E3),Enter!$M$3:$M$252,0),8)&amp;" (Y)",IF(INDEX(Enter!$D$3:$M$252,MATCH(SMALL(Enter!$M$3:$M$252,E3),Enter!$M$3:$M$252,0),1)="o",INDEX(Enter!$C$3:$M$252,MATCH(SMALL(Enter!$M$3:$M$252,E3),Enter!$M$3:$M$252,0),8)&amp;" (Y only)",INDEX(Enter!$C$3:$M$252,MATCH(SMALL(Enter!$M$3:$M$252,E3),Enter!$M$3:$M$252,0),8))),"")</f>
        <v>tessa bucher</v>
      </c>
      <c r="C3" s="20" t="str">
        <f t="array" ref="C3">IFERROR(INDEX(Enter!$C$3:$M$252,MATCH(SMALL(Enter!$M$3:$M$252,E3),Enter!$M$3:$M$252,0),8),"")</f>
        <v>tessa bucher</v>
      </c>
      <c r="D3" s="20" t="str">
        <f t="array" ref="D3">IFERROR(INDEX(Enter!$C$3:$K$252,MATCH(SMALL(Enter!$M$3:$M$252,E3),Enter!$M$3:$M$252,0),9),"")</f>
        <v>rebel</v>
      </c>
      <c r="E3" s="20">
        <v>2</v>
      </c>
      <c r="G3" s="19">
        <f t="array" ref="G3">IF(H3="","",IF(INDEX(Enter!$F$3:$K$252,MATCH(SMALL(Enter!$N$3:$N$252,E3),Enter!$N$3:$N$252,0),1)="co","co",IF(INDEX(Enter!$F$3:$K$252,MATCH(SMALL(Enter!$N$3:$N$252,E3),Enter!$N$3:$N$252,0),1)="yco","yco",E3)))</f>
        <v>2</v>
      </c>
      <c r="H3" s="20" t="str">
        <f t="array" ref="H3">IFERROR(IF(INDEX(Enter!$G$3:$K$252,MATCH(SMALL(Enter!$N$3:$N$252,E3),Enter!$N$3:$N$252,0),1)="x",INDEX(Enter!$F$3:$K$252,MATCH(SMALL(Enter!$N$3:$N$252,E3),Enter!$N$3:$N$252,0),5)&amp;" (Y)",IF(INDEX(Enter!$G$3:$K$252,MATCH(SMALL(Enter!$N$3:$N$252,E3),Enter!$N$3:$N$252,0),1)="o",INDEX(Enter!$F$3:$K$252,MATCH(SMALL(Enter!$N$3:$N$252,E3),Enter!$N$3:$N$252,0),5)&amp;" (Y only)",INDEX(Enter!$F$3:$K$252,MATCH(SMALL(Enter!$N$3:$N$252,E3),Enter!$N$3:$N$252,0),5))),"")</f>
        <v>tessa bucher</v>
      </c>
      <c r="I3" s="20" t="str">
        <f t="array" ref="I3">IFERROR(INDEX(Enter!$F$3:$K$252,MATCH(SMALL(Enter!$N$3:$N$252,E3),Enter!$N$3:$N$252,0),5),"")</f>
        <v>tessa bucher</v>
      </c>
      <c r="J3" s="20" t="str">
        <f t="array" ref="J3">IFERROR(INDEX(Enter!$F$3:$K$252,MATCH(SMALL(Enter!$N$3:$N$252,E3),Enter!$N$3:$N$252,0),6),"")</f>
        <v>rebel</v>
      </c>
      <c r="K3" s="20">
        <v>2</v>
      </c>
      <c r="L3" s="19">
        <f t="shared" si="0"/>
        <v>2</v>
      </c>
      <c r="M3" s="19" t="str">
        <f t="array" ref="M3">IFERROR(IF(INDEX(Enter!$I$3:$K$252,MATCH(SMALL(Enter!$O$3:$O$252,K3),Enter!$O$3:$O$252,0),1)="x",INDEX(Enter!$H$3:$K$252,MATCH(SMALL(Enter!$O$3:$O$252,K3),Enter!$O$3:$O$252,0),3)&amp;" (Y)",IF(INDEX(Enter!$I$3:$K$252,MATCH(SMALL(Enter!$O$3:$O$252,K3),Enter!$O$3:$O$252,0),1)="o",INDEX(Enter!$H$3:$K$252,MATCH(SMALL(Enter!$O$3:$O$252,K3),Enter!$O$3:$O$252,0),3)&amp;" (Y only)",INDEX(Enter!$H$3:$K$252,MATCH(SMALL(Enter!$O$3:$O$252,K3),Enter!$O$3:$O$252,0),3))),"")</f>
        <v>tessa bucher</v>
      </c>
      <c r="N3" s="20" t="str">
        <f t="array" ref="N3">IFERROR(INDEX(Enter!$H$3:$K$252,MATCH(SMALL(Enter!$O$3:$O$252,K3),Enter!$O$3:$O$252,0),3),"")</f>
        <v>tessa bucher</v>
      </c>
      <c r="O3" s="20" t="str">
        <f t="array" ref="O3">IFERROR(INDEX(Enter!$H$3:$K$252,MATCH(SMALL(Enter!$O$3:$O$252,K3),Enter!$O$3:$O$252,0),4),"")</f>
        <v>rebel</v>
      </c>
      <c r="Q3" s="19" t="str">
        <f t="array" ref="Q3">IF(R3="","",IF(INDEX(Enter!$B$3:$K$252,MATCH(SMALL(Enter!$P$3:$P$252,E3),Enter!$P$3:$P$252,0),1)="oco","oco",E3))</f>
        <v/>
      </c>
      <c r="R3" s="20" t="str">
        <f t="array" ref="R3">IFERROR(INDEX(Enter!$A$3:$M$252,MATCH(SMALL(Enter!$P$3:$P$252,T3),Enter!$P$3:$P$252,0),7),"")</f>
        <v/>
      </c>
      <c r="S3" s="20" t="str">
        <f t="array" ref="S3">IFERROR(INDEX(Enter!$A$3:$K$252,MATCH(SMALL(Enter!$P$3:$P$252,T3),Enter!$P$3:$P$252,0),8),"")</f>
        <v/>
      </c>
      <c r="T3" s="20">
        <v>2</v>
      </c>
      <c r="V3" s="19" t="str">
        <f t="shared" si="1"/>
        <v/>
      </c>
      <c r="W3" s="20" t="str">
        <f t="array" ref="W3">IFERROR(INDEX(Enter!$A$3:$M$252,MATCH(SMALL(Enter!$Q$3:$Q$252,Y3),Enter!$Q$3:$Q$252,0),6),"")</f>
        <v/>
      </c>
      <c r="X3" s="20" t="str">
        <f t="array" ref="X3">IFERROR(INDEX(Enter!$A$3:$K$252,MATCH(SMALL(Enter!$Q$3:$Q$252,Y3),Enter!$Q$3:$Q$252,0),7),"")</f>
        <v/>
      </c>
      <c r="Y3" s="20">
        <v>2</v>
      </c>
      <c r="AA3" s="19" t="str">
        <f t="shared" si="2"/>
        <v/>
      </c>
      <c r="AB3" s="20" t="str">
        <f t="array" ref="AB3">IFERROR(INDEX(Enter!$A$3:$M$252,MATCH(SMALL(Enter!$R$3:$R$252,T3),Enter!$R$3:$R$252,0),7),"")</f>
        <v/>
      </c>
      <c r="AC3" s="20" t="str">
        <f t="array" ref="AC3">IFERROR(INDEX(Enter!$A$3:$K$252,MATCH(SMALL(Enter!$R$3:$R$252,T3),Enter!$R$3:$R$252,0),8),"")</f>
        <v/>
      </c>
    </row>
    <row r="4" spans="1:29">
      <c r="A4" s="19">
        <f t="array" ref="A4">IF(B4="","",IF(INDEX(Enter!$C$3:$K$252,MATCH(SMALL(Enter!$M$3:$M$252,E4),Enter!$M$3:$M$252,0),1)="yco","yco",E4))</f>
        <v>3</v>
      </c>
      <c r="B4" s="20" t="str">
        <f t="array" ref="B4">IFERROR(IF(INDEX(Enter!$D$3:$M$252,MATCH(SMALL(Enter!$M$3:$M$252,E4),Enter!$M$3:$M$252,0),1)="x",INDEX(Enter!$C$3:$M$252,MATCH(SMALL(Enter!$M$3:$M$252,E4),Enter!$M$3:$M$252,0),8)&amp;" (Y)",IF(INDEX(Enter!$D$3:$M$252,MATCH(SMALL(Enter!$M$3:$M$252,E4),Enter!$M$3:$M$252,0),1)="o",INDEX(Enter!$C$3:$M$252,MATCH(SMALL(Enter!$M$3:$M$252,E4),Enter!$M$3:$M$252,0),8)&amp;" (Y only)",INDEX(Enter!$C$3:$M$252,MATCH(SMALL(Enter!$M$3:$M$252,E4),Enter!$M$3:$M$252,0),8))),"")</f>
        <v>diane bucher</v>
      </c>
      <c r="C4" s="20" t="str">
        <f t="array" ref="C4">IFERROR(INDEX(Enter!$C$3:$M$252,MATCH(SMALL(Enter!$M$3:$M$252,E4),Enter!$M$3:$M$252,0),8),"")</f>
        <v>diane bucher</v>
      </c>
      <c r="D4" s="20" t="str">
        <f t="array" ref="D4">IFERROR(INDEX(Enter!$C$3:$K$252,MATCH(SMALL(Enter!$M$3:$M$252,E4),Enter!$M$3:$M$252,0),9),"")</f>
        <v>Downtowns Dream</v>
      </c>
      <c r="E4" s="20">
        <v>3</v>
      </c>
      <c r="G4" s="19">
        <f t="array" ref="G4">IF(H4="","",IF(INDEX(Enter!$F$3:$K$252,MATCH(SMALL(Enter!$N$3:$N$252,E4),Enter!$N$3:$N$252,0),1)="co","co",IF(INDEX(Enter!$F$3:$K$252,MATCH(SMALL(Enter!$N$3:$N$252,E4),Enter!$N$3:$N$252,0),1)="yco","yco",E4)))</f>
        <v>3</v>
      </c>
      <c r="H4" s="20" t="str">
        <f t="array" ref="H4">IFERROR(IF(INDEX(Enter!$G$3:$K$252,MATCH(SMALL(Enter!$N$3:$N$252,E4),Enter!$N$3:$N$252,0),1)="x",INDEX(Enter!$F$3:$K$252,MATCH(SMALL(Enter!$N$3:$N$252,E4),Enter!$N$3:$N$252,0),5)&amp;" (Y)",IF(INDEX(Enter!$G$3:$K$252,MATCH(SMALL(Enter!$N$3:$N$252,E4),Enter!$N$3:$N$252,0),1)="o",INDEX(Enter!$F$3:$K$252,MATCH(SMALL(Enter!$N$3:$N$252,E4),Enter!$N$3:$N$252,0),5)&amp;" (Y only)",INDEX(Enter!$F$3:$K$252,MATCH(SMALL(Enter!$N$3:$N$252,E4),Enter!$N$3:$N$252,0),5))),"")</f>
        <v>diane bucher</v>
      </c>
      <c r="I4" s="20" t="str">
        <f t="array" ref="I4">IFERROR(INDEX(Enter!$F$3:$K$252,MATCH(SMALL(Enter!$N$3:$N$252,E4),Enter!$N$3:$N$252,0),5),"")</f>
        <v>diane bucher</v>
      </c>
      <c r="J4" s="20" t="str">
        <f t="array" ref="J4">IFERROR(INDEX(Enter!$F$3:$K$252,MATCH(SMALL(Enter!$N$3:$N$252,E4),Enter!$N$3:$N$252,0),6),"")</f>
        <v>Downtowns Dream</v>
      </c>
      <c r="K4" s="20">
        <v>3</v>
      </c>
      <c r="L4" s="19">
        <f t="shared" si="0"/>
        <v>3</v>
      </c>
      <c r="M4" s="19" t="str">
        <f t="array" ref="M4">IFERROR(IF(INDEX(Enter!$I$3:$K$252,MATCH(SMALL(Enter!$O$3:$O$252,K4),Enter!$O$3:$O$252,0),1)="x",INDEX(Enter!$H$3:$K$252,MATCH(SMALL(Enter!$O$3:$O$252,K4),Enter!$O$3:$O$252,0),3)&amp;" (Y)",IF(INDEX(Enter!$I$3:$K$252,MATCH(SMALL(Enter!$O$3:$O$252,K4),Enter!$O$3:$O$252,0),1)="o",INDEX(Enter!$H$3:$K$252,MATCH(SMALL(Enter!$O$3:$O$252,K4),Enter!$O$3:$O$252,0),3)&amp;" (Y only)",INDEX(Enter!$H$3:$K$252,MATCH(SMALL(Enter!$O$3:$O$252,K4),Enter!$O$3:$O$252,0),3))),"")</f>
        <v>diane bucher</v>
      </c>
      <c r="N4" s="20" t="str">
        <f t="array" ref="N4">IFERROR(INDEX(Enter!$H$3:$K$252,MATCH(SMALL(Enter!$O$3:$O$252,K4),Enter!$O$3:$O$252,0),3),"")</f>
        <v>diane bucher</v>
      </c>
      <c r="O4" s="20" t="str">
        <f t="array" ref="O4">IFERROR(INDEX(Enter!$H$3:$K$252,MATCH(SMALL(Enter!$O$3:$O$252,K4),Enter!$O$3:$O$252,0),4),"")</f>
        <v>Downtowns Dream</v>
      </c>
      <c r="Q4" s="19" t="str">
        <f t="array" ref="Q4">IF(R4="","",IF(INDEX(Enter!$B$3:$K$252,MATCH(SMALL(Enter!$P$3:$P$252,E4),Enter!$P$3:$P$252,0),1)="oco","oco",E4))</f>
        <v/>
      </c>
      <c r="R4" s="20" t="str">
        <f t="array" ref="R4">IFERROR(INDEX(Enter!$A$3:$M$252,MATCH(SMALL(Enter!$P$3:$P$252,T4),Enter!$P$3:$P$252,0),7),"")</f>
        <v/>
      </c>
      <c r="S4" s="20" t="str">
        <f t="array" ref="S4">IFERROR(INDEX(Enter!$A$3:$K$252,MATCH(SMALL(Enter!$P$3:$P$252,T4),Enter!$P$3:$P$252,0),8),"")</f>
        <v/>
      </c>
      <c r="T4" s="20">
        <v>3</v>
      </c>
      <c r="V4" s="19" t="str">
        <f t="shared" si="1"/>
        <v/>
      </c>
      <c r="W4" s="20" t="str">
        <f t="array" ref="W4">IFERROR(INDEX(Enter!$A$3:$M$252,MATCH(SMALL(Enter!$Q$3:$Q$252,Y4),Enter!$Q$3:$Q$252,0),6),"")</f>
        <v/>
      </c>
      <c r="X4" s="20" t="str">
        <f t="array" ref="X4">IFERROR(INDEX(Enter!$A$3:$K$252,MATCH(SMALL(Enter!$Q$3:$Q$252,Y4),Enter!$Q$3:$Q$252,0),7),"")</f>
        <v/>
      </c>
      <c r="Y4" s="20">
        <v>3</v>
      </c>
      <c r="AA4" s="19" t="str">
        <f t="shared" si="2"/>
        <v/>
      </c>
      <c r="AB4" s="20" t="str">
        <f t="array" ref="AB4">IFERROR(INDEX(Enter!$A$3:$M$252,MATCH(SMALL(Enter!$R$3:$R$252,T4),Enter!$R$3:$R$252,0),7),"")</f>
        <v/>
      </c>
      <c r="AC4" s="20" t="str">
        <f t="array" ref="AC4">IFERROR(INDEX(Enter!$A$3:$K$252,MATCH(SMALL(Enter!$R$3:$R$252,T4),Enter!$R$3:$R$252,0),8),"")</f>
        <v/>
      </c>
    </row>
    <row r="5" spans="1:29">
      <c r="A5" s="19">
        <f t="array" ref="A5">IF(B5="","",IF(INDEX(Enter!$C$3:$K$252,MATCH(SMALL(Enter!$M$3:$M$252,E5),Enter!$M$3:$M$252,0),1)="yco","yco",E5))</f>
        <v>4</v>
      </c>
      <c r="B5" s="20" t="str">
        <f t="array" ref="B5">IFERROR(IF(INDEX(Enter!$D$3:$M$252,MATCH(SMALL(Enter!$M$3:$M$252,E5),Enter!$M$3:$M$252,0),1)="x",INDEX(Enter!$C$3:$M$252,MATCH(SMALL(Enter!$M$3:$M$252,E5),Enter!$M$3:$M$252,0),8)&amp;" (Y)",IF(INDEX(Enter!$D$3:$M$252,MATCH(SMALL(Enter!$M$3:$M$252,E5),Enter!$M$3:$M$252,0),1)="o",INDEX(Enter!$C$3:$M$252,MATCH(SMALL(Enter!$M$3:$M$252,E5),Enter!$M$3:$M$252,0),8)&amp;" (Y only)",INDEX(Enter!$C$3:$M$252,MATCH(SMALL(Enter!$M$3:$M$252,E5),Enter!$M$3:$M$252,0),8))),"")</f>
        <v>tavian moody (Y only)</v>
      </c>
      <c r="C5" s="20" t="str">
        <f t="array" ref="C5">IFERROR(INDEX(Enter!$C$3:$M$252,MATCH(SMALL(Enter!$M$3:$M$252,E5),Enter!$M$3:$M$252,0),8),"")</f>
        <v>tavian moody</v>
      </c>
      <c r="D5" s="20" t="str">
        <f t="array" ref="D5">IFERROR(INDEX(Enter!$C$3:$K$252,MATCH(SMALL(Enter!$M$3:$M$252,E5),Enter!$M$3:$M$252,0),9),"")</f>
        <v>chester</v>
      </c>
      <c r="E5" s="20">
        <v>4</v>
      </c>
      <c r="G5" s="19">
        <f t="array" ref="G5">IF(H5="","",IF(INDEX(Enter!$F$3:$K$252,MATCH(SMALL(Enter!$N$3:$N$252,E5),Enter!$N$3:$N$252,0),1)="co","co",IF(INDEX(Enter!$F$3:$K$252,MATCH(SMALL(Enter!$N$3:$N$252,E5),Enter!$N$3:$N$252,0),1)="yco","yco",E5)))</f>
        <v>4</v>
      </c>
      <c r="H5" s="20" t="str">
        <f t="array" ref="H5">IFERROR(IF(INDEX(Enter!$G$3:$K$252,MATCH(SMALL(Enter!$N$3:$N$252,E5),Enter!$N$3:$N$252,0),1)="x",INDEX(Enter!$F$3:$K$252,MATCH(SMALL(Enter!$N$3:$N$252,E5),Enter!$N$3:$N$252,0),5)&amp;" (Y)",IF(INDEX(Enter!$G$3:$K$252,MATCH(SMALL(Enter!$N$3:$N$252,E5),Enter!$N$3:$N$252,0),1)="o",INDEX(Enter!$F$3:$K$252,MATCH(SMALL(Enter!$N$3:$N$252,E5),Enter!$N$3:$N$252,0),5)&amp;" (Y only)",INDEX(Enter!$F$3:$K$252,MATCH(SMALL(Enter!$N$3:$N$252,E5),Enter!$N$3:$N$252,0),5))),"")</f>
        <v>tavian moody (Y only)</v>
      </c>
      <c r="I5" s="20" t="str">
        <f t="array" ref="I5">IFERROR(INDEX(Enter!$F$3:$K$252,MATCH(SMALL(Enter!$N$3:$N$252,E5),Enter!$N$3:$N$252,0),5),"")</f>
        <v>tavian moody</v>
      </c>
      <c r="J5" s="20" t="str">
        <f t="array" ref="J5">IFERROR(INDEX(Enter!$F$3:$K$252,MATCH(SMALL(Enter!$N$3:$N$252,E5),Enter!$N$3:$N$252,0),6),"")</f>
        <v>chester</v>
      </c>
      <c r="K5" s="20">
        <v>4</v>
      </c>
      <c r="L5" s="19">
        <f t="shared" si="0"/>
        <v>4</v>
      </c>
      <c r="M5" s="19" t="str">
        <f t="array" ref="M5">IFERROR(IF(INDEX(Enter!$I$3:$K$252,MATCH(SMALL(Enter!$O$3:$O$252,K5),Enter!$O$3:$O$252,0),1)="x",INDEX(Enter!$H$3:$K$252,MATCH(SMALL(Enter!$O$3:$O$252,K5),Enter!$O$3:$O$252,0),3)&amp;" (Y)",IF(INDEX(Enter!$I$3:$K$252,MATCH(SMALL(Enter!$O$3:$O$252,K5),Enter!$O$3:$O$252,0),1)="o",INDEX(Enter!$H$3:$K$252,MATCH(SMALL(Enter!$O$3:$O$252,K5),Enter!$O$3:$O$252,0),3)&amp;" (Y only)",INDEX(Enter!$H$3:$K$252,MATCH(SMALL(Enter!$O$3:$O$252,K5),Enter!$O$3:$O$252,0),3))),"")</f>
        <v>addi melby</v>
      </c>
      <c r="N5" s="20" t="str">
        <f t="array" ref="N5">IFERROR(INDEX(Enter!$H$3:$K$252,MATCH(SMALL(Enter!$O$3:$O$252,K5),Enter!$O$3:$O$252,0),3),"")</f>
        <v>addi melby</v>
      </c>
      <c r="O5" s="20" t="str">
        <f t="array" ref="O5">IFERROR(INDEX(Enter!$H$3:$K$252,MATCH(SMALL(Enter!$O$3:$O$252,K5),Enter!$O$3:$O$252,0),4),"")</f>
        <v>jj</v>
      </c>
      <c r="Q5" s="19" t="str">
        <f t="array" ref="Q5">IF(R5="","",IF(INDEX(Enter!$B$3:$K$252,MATCH(SMALL(Enter!$P$3:$P$252,E5),Enter!$P$3:$P$252,0),1)="oco","oco",E5))</f>
        <v/>
      </c>
      <c r="R5" s="20" t="str">
        <f t="array" ref="R5">IFERROR(INDEX(Enter!$A$3:$M$252,MATCH(SMALL(Enter!$P$3:$P$252,T5),Enter!$P$3:$P$252,0),7),"")</f>
        <v/>
      </c>
      <c r="S5" s="20" t="str">
        <f t="array" ref="S5">IFERROR(INDEX(Enter!$A$3:$K$252,MATCH(SMALL(Enter!$P$3:$P$252,T5),Enter!$P$3:$P$252,0),8),"")</f>
        <v/>
      </c>
      <c r="T5" s="20">
        <v>4</v>
      </c>
      <c r="V5" s="19" t="str">
        <f t="shared" si="1"/>
        <v/>
      </c>
      <c r="W5" s="20" t="str">
        <f t="array" ref="W5">IFERROR(INDEX(Enter!$A$3:$M$252,MATCH(SMALL(Enter!$Q$3:$Q$252,Y5),Enter!$Q$3:$Q$252,0),6),"")</f>
        <v/>
      </c>
      <c r="X5" s="20" t="str">
        <f t="array" ref="X5">IFERROR(INDEX(Enter!$A$3:$K$252,MATCH(SMALL(Enter!$Q$3:$Q$252,Y5),Enter!$Q$3:$Q$252,0),7),"")</f>
        <v/>
      </c>
      <c r="Y5" s="20">
        <v>4</v>
      </c>
      <c r="AA5" s="19" t="str">
        <f t="shared" si="2"/>
        <v/>
      </c>
      <c r="AB5" s="20" t="str">
        <f t="array" ref="AB5">IFERROR(INDEX(Enter!$A$3:$M$252,MATCH(SMALL(Enter!$R$3:$R$252,T5),Enter!$R$3:$R$252,0),7),"")</f>
        <v/>
      </c>
      <c r="AC5" s="20" t="str">
        <f t="array" ref="AC5">IFERROR(INDEX(Enter!$A$3:$K$252,MATCH(SMALL(Enter!$R$3:$R$252,T5),Enter!$R$3:$R$252,0),8),"")</f>
        <v/>
      </c>
    </row>
    <row r="6" spans="1:29">
      <c r="A6" s="19">
        <f t="array" ref="A6">IF(B6="","",IF(INDEX(Enter!$C$3:$K$252,MATCH(SMALL(Enter!$M$3:$M$252,E6),Enter!$M$3:$M$252,0),1)="yco","yco",E6))</f>
        <v>5</v>
      </c>
      <c r="B6" s="20" t="str">
        <f t="array" ref="B6">IFERROR(IF(INDEX(Enter!$D$3:$M$252,MATCH(SMALL(Enter!$M$3:$M$252,E6),Enter!$M$3:$M$252,0),1)="x",INDEX(Enter!$C$3:$M$252,MATCH(SMALL(Enter!$M$3:$M$252,E6),Enter!$M$3:$M$252,0),8)&amp;" (Y)",IF(INDEX(Enter!$D$3:$M$252,MATCH(SMALL(Enter!$M$3:$M$252,E6),Enter!$M$3:$M$252,0),1)="o",INDEX(Enter!$C$3:$M$252,MATCH(SMALL(Enter!$M$3:$M$252,E6),Enter!$M$3:$M$252,0),8)&amp;" (Y only)",INDEX(Enter!$C$3:$M$252,MATCH(SMALL(Enter!$M$3:$M$252,E6),Enter!$M$3:$M$252,0),8))),"")</f>
        <v>Bethany Keller</v>
      </c>
      <c r="C6" s="20" t="str">
        <f t="array" ref="C6">IFERROR(INDEX(Enter!$C$3:$M$252,MATCH(SMALL(Enter!$M$3:$M$252,E6),Enter!$M$3:$M$252,0),8),"")</f>
        <v>Bethany Keller</v>
      </c>
      <c r="D6" s="20" t="str">
        <f t="array" ref="D6">IFERROR(INDEX(Enter!$C$3:$K$252,MATCH(SMALL(Enter!$M$3:$M$252,E6),Enter!$M$3:$M$252,0),9),"")</f>
        <v>Okey Dokey Snowman</v>
      </c>
      <c r="E6" s="20">
        <v>5</v>
      </c>
      <c r="G6" s="19">
        <f t="array" ref="G6">IF(H6="","",IF(INDEX(Enter!$F$3:$K$252,MATCH(SMALL(Enter!$N$3:$N$252,E6),Enter!$N$3:$N$252,0),1)="co","co",IF(INDEX(Enter!$F$3:$K$252,MATCH(SMALL(Enter!$N$3:$N$252,E6),Enter!$N$3:$N$252,0),1)="yco","yco",E6)))</f>
        <v>5</v>
      </c>
      <c r="H6" s="20" t="str">
        <f t="array" ref="H6">IFERROR(IF(INDEX(Enter!$G$3:$K$252,MATCH(SMALL(Enter!$N$3:$N$252,E6),Enter!$N$3:$N$252,0),1)="x",INDEX(Enter!$F$3:$K$252,MATCH(SMALL(Enter!$N$3:$N$252,E6),Enter!$N$3:$N$252,0),5)&amp;" (Y)",IF(INDEX(Enter!$G$3:$K$252,MATCH(SMALL(Enter!$N$3:$N$252,E6),Enter!$N$3:$N$252,0),1)="o",INDEX(Enter!$F$3:$K$252,MATCH(SMALL(Enter!$N$3:$N$252,E6),Enter!$N$3:$N$252,0),5)&amp;" (Y only)",INDEX(Enter!$F$3:$K$252,MATCH(SMALL(Enter!$N$3:$N$252,E6),Enter!$N$3:$N$252,0),5))),"")</f>
        <v>morgan ober</v>
      </c>
      <c r="I6" s="20" t="str">
        <f t="array" ref="I6">IFERROR(INDEX(Enter!$F$3:$K$252,MATCH(SMALL(Enter!$N$3:$N$252,E6),Enter!$N$3:$N$252,0),5),"")</f>
        <v>morgan ober</v>
      </c>
      <c r="J6" s="20" t="str">
        <f t="array" ref="J6">IFERROR(INDEX(Enter!$F$3:$K$252,MATCH(SMALL(Enter!$N$3:$N$252,E6),Enter!$N$3:$N$252,0),6),"")</f>
        <v>bubba</v>
      </c>
      <c r="K6" s="20">
        <v>5</v>
      </c>
      <c r="L6" s="19">
        <f t="shared" si="0"/>
        <v>5</v>
      </c>
      <c r="M6" s="19" t="str">
        <f t="array" ref="M6">IFERROR(IF(INDEX(Enter!$I$3:$K$252,MATCH(SMALL(Enter!$O$3:$O$252,K6),Enter!$O$3:$O$252,0),1)="x",INDEX(Enter!$H$3:$K$252,MATCH(SMALL(Enter!$O$3:$O$252,K6),Enter!$O$3:$O$252,0),3)&amp;" (Y)",IF(INDEX(Enter!$I$3:$K$252,MATCH(SMALL(Enter!$O$3:$O$252,K6),Enter!$O$3:$O$252,0),1)="o",INDEX(Enter!$H$3:$K$252,MATCH(SMALL(Enter!$O$3:$O$252,K6),Enter!$O$3:$O$252,0),3)&amp;" (Y only)",INDEX(Enter!$H$3:$K$252,MATCH(SMALL(Enter!$O$3:$O$252,K6),Enter!$O$3:$O$252,0),3))),"")</f>
        <v>sadie deruyter (Y)</v>
      </c>
      <c r="N6" s="20" t="str">
        <f t="array" ref="N6">IFERROR(INDEX(Enter!$H$3:$K$252,MATCH(SMALL(Enter!$O$3:$O$252,K6),Enter!$O$3:$O$252,0),3),"")</f>
        <v>sadie deruyter</v>
      </c>
      <c r="O6" s="20" t="str">
        <f t="array" ref="O6">IFERROR(INDEX(Enter!$H$3:$K$252,MATCH(SMALL(Enter!$O$3:$O$252,K6),Enter!$O$3:$O$252,0),4),"")</f>
        <v>dutch</v>
      </c>
      <c r="Q6" s="19" t="str">
        <f t="array" ref="Q6">IF(R6="","",IF(INDEX(Enter!$B$3:$K$252,MATCH(SMALL(Enter!$P$3:$P$252,E6),Enter!$P$3:$P$252,0),1)="oco","oco",E6))</f>
        <v/>
      </c>
      <c r="R6" s="20" t="str">
        <f t="array" ref="R6">IFERROR(INDEX(Enter!$A$3:$M$252,MATCH(SMALL(Enter!$P$3:$P$252,T6),Enter!$P$3:$P$252,0),7),"")</f>
        <v/>
      </c>
      <c r="S6" s="20" t="str">
        <f t="array" ref="S6">IFERROR(INDEX(Enter!$A$3:$K$252,MATCH(SMALL(Enter!$P$3:$P$252,T6),Enter!$P$3:$P$252,0),8),"")</f>
        <v/>
      </c>
      <c r="T6" s="20">
        <v>5</v>
      </c>
      <c r="V6" s="19" t="str">
        <f t="shared" si="1"/>
        <v/>
      </c>
      <c r="W6" s="20" t="str">
        <f t="array" ref="W6">IFERROR(INDEX(Enter!$A$3:$M$252,MATCH(SMALL(Enter!$Q$3:$Q$252,Y6),Enter!$Q$3:$Q$252,0),6),"")</f>
        <v/>
      </c>
      <c r="X6" s="20" t="str">
        <f t="array" ref="X6">IFERROR(INDEX(Enter!$A$3:$K$252,MATCH(SMALL(Enter!$Q$3:$Q$252,Y6),Enter!$Q$3:$Q$252,0),7),"")</f>
        <v/>
      </c>
      <c r="Y6" s="20">
        <v>5</v>
      </c>
      <c r="AA6" s="19" t="str">
        <f t="shared" si="2"/>
        <v/>
      </c>
      <c r="AB6" s="20" t="str">
        <f t="array" ref="AB6">IFERROR(INDEX(Enter!$A$3:$M$252,MATCH(SMALL(Enter!$R$3:$R$252,T6),Enter!$R$3:$R$252,0),7),"")</f>
        <v/>
      </c>
      <c r="AC6" s="20" t="str">
        <f t="array" ref="AC6">IFERROR(INDEX(Enter!$A$3:$K$252,MATCH(SMALL(Enter!$R$3:$R$252,T6),Enter!$R$3:$R$252,0),8),"")</f>
        <v/>
      </c>
    </row>
    <row r="7" spans="1:29">
      <c r="A7" s="19" t="str">
        <f t="array" ref="A7">IF(B7="","",IF(INDEX(Enter!$C$3:$K$252,MATCH(SMALL(Enter!$M$3:$M$252,E7),Enter!$M$3:$M$252,0),1)="yco","yco",E7))</f>
        <v/>
      </c>
      <c r="B7" s="20" t="str">
        <f t="array" ref="B7">IFERROR(IF(INDEX(Enter!$D$3:$M$252,MATCH(SMALL(Enter!$M$3:$M$252,E7),Enter!$M$3:$M$252,0),1)="x",INDEX(Enter!$C$3:$M$252,MATCH(SMALL(Enter!$M$3:$M$252,E7),Enter!$M$3:$M$252,0),8)&amp;" (Y)",IF(INDEX(Enter!$D$3:$M$252,MATCH(SMALL(Enter!$M$3:$M$252,E7),Enter!$M$3:$M$252,0),1)="o",INDEX(Enter!$C$3:$M$252,MATCH(SMALL(Enter!$M$3:$M$252,E7),Enter!$M$3:$M$252,0),8)&amp;" (Y only)",INDEX(Enter!$C$3:$M$252,MATCH(SMALL(Enter!$M$3:$M$252,E7),Enter!$M$3:$M$252,0),8))),"")</f>
        <v/>
      </c>
      <c r="C7" s="20" t="str">
        <f t="array" ref="C7">IFERROR(INDEX(Enter!$C$3:$M$252,MATCH(SMALL(Enter!$M$3:$M$252,E7),Enter!$M$3:$M$252,0),8),"")</f>
        <v/>
      </c>
      <c r="D7" s="20" t="str">
        <f t="array" ref="D7">IFERROR(INDEX(Enter!$C$3:$K$252,MATCH(SMALL(Enter!$M$3:$M$252,E7),Enter!$M$3:$M$252,0),9),"")</f>
        <v/>
      </c>
      <c r="E7" s="20"/>
      <c r="G7" s="19" t="str">
        <f t="array" ref="G7">IF(H7="","",IF(INDEX(Enter!$F$3:$K$252,MATCH(SMALL(Enter!$N$3:$N$252,E7),Enter!$N$3:$N$252,0),1)="co","co",IF(INDEX(Enter!$F$3:$K$252,MATCH(SMALL(Enter!$N$3:$N$252,E7),Enter!$N$3:$N$252,0),1)="yco","yco",E7)))</f>
        <v/>
      </c>
      <c r="H7" s="20" t="str">
        <f t="array" ref="H7">IFERROR(IF(INDEX(Enter!$G$3:$K$252,MATCH(SMALL(Enter!$N$3:$N$252,E7),Enter!$N$3:$N$252,0),1)="x",INDEX(Enter!$F$3:$K$252,MATCH(SMALL(Enter!$N$3:$N$252,E7),Enter!$N$3:$N$252,0),5)&amp;" (Y)",IF(INDEX(Enter!$G$3:$K$252,MATCH(SMALL(Enter!$N$3:$N$252,E7),Enter!$N$3:$N$252,0),1)="o",INDEX(Enter!$F$3:$K$252,MATCH(SMALL(Enter!$N$3:$N$252,E7),Enter!$N$3:$N$252,0),5)&amp;" (Y only)",INDEX(Enter!$F$3:$K$252,MATCH(SMALL(Enter!$N$3:$N$252,E7),Enter!$N$3:$N$252,0),5))),"")</f>
        <v/>
      </c>
      <c r="I7" s="20" t="str">
        <f t="array" ref="I7">IFERROR(INDEX(Enter!$F$3:$K$252,MATCH(SMALL(Enter!$N$3:$N$252,E7),Enter!$N$3:$N$252,0),5),"")</f>
        <v/>
      </c>
      <c r="J7" s="20" t="str">
        <f t="array" ref="J7">IFERROR(INDEX(Enter!$F$3:$K$252,MATCH(SMALL(Enter!$N$3:$N$252,E7),Enter!$N$3:$N$252,0),6),"")</f>
        <v/>
      </c>
      <c r="K7" s="20">
        <v>6</v>
      </c>
      <c r="L7" s="19">
        <f t="shared" si="0"/>
        <v>6</v>
      </c>
      <c r="M7" s="19" t="str">
        <f t="array" ref="M7">IFERROR(IF(INDEX(Enter!$I$3:$K$252,MATCH(SMALL(Enter!$O$3:$O$252,K7),Enter!$O$3:$O$252,0),1)="x",INDEX(Enter!$H$3:$K$252,MATCH(SMALL(Enter!$O$3:$O$252,K7),Enter!$O$3:$O$252,0),3)&amp;" (Y)",IF(INDEX(Enter!$I$3:$K$252,MATCH(SMALL(Enter!$O$3:$O$252,K7),Enter!$O$3:$O$252,0),1)="o",INDEX(Enter!$H$3:$K$252,MATCH(SMALL(Enter!$O$3:$O$252,K7),Enter!$O$3:$O$252,0),3)&amp;" (Y only)",INDEX(Enter!$H$3:$K$252,MATCH(SMALL(Enter!$O$3:$O$252,K7),Enter!$O$3:$O$252,0),3))),"")</f>
        <v>Jacey Ilse</v>
      </c>
      <c r="N7" s="20" t="str">
        <f t="array" ref="N7">IFERROR(INDEX(Enter!$H$3:$K$252,MATCH(SMALL(Enter!$O$3:$O$252,K7),Enter!$O$3:$O$252,0),3),"")</f>
        <v>Jacey Ilse</v>
      </c>
      <c r="O7" s="20" t="str">
        <f t="array" ref="O7">IFERROR(INDEX(Enter!$H$3:$K$252,MATCH(SMALL(Enter!$O$3:$O$252,K7),Enter!$O$3:$O$252,0),4),"")</f>
        <v>zanalyst babe</v>
      </c>
      <c r="Q7" s="19" t="str">
        <f t="array" ref="Q7">IF(R7="","",IF(INDEX(Enter!$B$3:$K$252,MATCH(SMALL(Enter!$P$3:$P$252,E7),Enter!$P$3:$P$252,0),1)="oco","oco",E7))</f>
        <v/>
      </c>
      <c r="R7" s="20" t="str">
        <f t="array" ref="R7">IFERROR(INDEX(Enter!$A$3:$M$252,MATCH(SMALL(Enter!$P$3:$P$252,T7),Enter!$P$3:$P$252,0),7),"")</f>
        <v/>
      </c>
      <c r="S7" s="20" t="str">
        <f t="array" ref="S7">IFERROR(INDEX(Enter!$A$3:$K$252,MATCH(SMALL(Enter!$P$3:$P$252,T7),Enter!$P$3:$P$252,0),8),"")</f>
        <v/>
      </c>
      <c r="V7" s="19" t="str">
        <f t="shared" ref="V7:V251" si="3">IF(W7="","",Y8)</f>
        <v/>
      </c>
      <c r="W7" s="20" t="str">
        <f t="array" ref="W7">IFERROR(INDEX(Enter!$A$3:$M$252,MATCH(SMALL(Enter!$Q$3:$Q$252,Y8),Enter!$Q$3:$Q$252,0),6),"")</f>
        <v/>
      </c>
      <c r="X7" s="20" t="str">
        <f t="array" ref="X7">IFERROR(INDEX(Enter!$A$3:$K$252,MATCH(SMALL(Enter!$Q$3:$Q$252,Y8),Enter!$Q$3:$Q$252,0),7),"")</f>
        <v/>
      </c>
      <c r="AA7" s="19" t="str">
        <f t="shared" si="2"/>
        <v/>
      </c>
      <c r="AB7" s="20" t="str">
        <f t="array" ref="AB7">IFERROR(INDEX(Enter!$A$3:$M$252,MATCH(SMALL(Enter!$R$3:$R$252,T7),Enter!$R$3:$R$252,0),7),"")</f>
        <v/>
      </c>
      <c r="AC7" s="20" t="str">
        <f t="array" ref="AC7">IFERROR(INDEX(Enter!$A$3:$K$252,MATCH(SMALL(Enter!$R$3:$R$252,T7),Enter!$R$3:$R$252,0),8),"")</f>
        <v/>
      </c>
    </row>
    <row r="8" spans="1:29">
      <c r="A8" s="19">
        <f t="array" ref="A8">IF(B8="","",IF(INDEX(Enter!$C$3:$K$252,MATCH(SMALL(Enter!$M$3:$M$252,E8),Enter!$M$3:$M$252,0),1)="yco","yco",E8))</f>
        <v>6</v>
      </c>
      <c r="B8" s="20" t="str">
        <f t="array" ref="B8">IFERROR(IF(INDEX(Enter!$D$3:$M$252,MATCH(SMALL(Enter!$M$3:$M$252,E8),Enter!$M$3:$M$252,0),1)="x",INDEX(Enter!$C$3:$M$252,MATCH(SMALL(Enter!$M$3:$M$252,E8),Enter!$M$3:$M$252,0),8)&amp;" (Y)",IF(INDEX(Enter!$D$3:$M$252,MATCH(SMALL(Enter!$M$3:$M$252,E8),Enter!$M$3:$M$252,0),1)="o",INDEX(Enter!$C$3:$M$252,MATCH(SMALL(Enter!$M$3:$M$252,E8),Enter!$M$3:$M$252,0),8)&amp;" (Y only)",INDEX(Enter!$C$3:$M$252,MATCH(SMALL(Enter!$M$3:$M$252,E8),Enter!$M$3:$M$252,0),8))),"")</f>
        <v>alexis gilbertson (Y only)</v>
      </c>
      <c r="C8" s="20" t="str">
        <f t="array" ref="C8">IFERROR(INDEX(Enter!$C$3:$M$252,MATCH(SMALL(Enter!$M$3:$M$252,E8),Enter!$M$3:$M$252,0),8),"")</f>
        <v>alexis gilbertson</v>
      </c>
      <c r="D8" s="20" t="str">
        <f t="array" ref="D8">IFERROR(INDEX(Enter!$C$3:$K$252,MATCH(SMALL(Enter!$M$3:$M$252,E8),Enter!$M$3:$M$252,0),9),"")</f>
        <v>autumn</v>
      </c>
      <c r="E8" s="20">
        <v>6</v>
      </c>
      <c r="G8" s="19">
        <f t="array" ref="G8">IF(H8="","",IF(INDEX(Enter!$F$3:$K$252,MATCH(SMALL(Enter!$N$3:$N$252,E8),Enter!$N$3:$N$252,0),1)="co","co",IF(INDEX(Enter!$F$3:$K$252,MATCH(SMALL(Enter!$N$3:$N$252,E8),Enter!$N$3:$N$252,0),1)="yco","yco",E8)))</f>
        <v>6</v>
      </c>
      <c r="H8" s="20" t="str">
        <f t="array" ref="H8">IFERROR(IF(INDEX(Enter!$G$3:$K$252,MATCH(SMALL(Enter!$N$3:$N$252,E8),Enter!$N$3:$N$252,0),1)="x",INDEX(Enter!$F$3:$K$252,MATCH(SMALL(Enter!$N$3:$N$252,E8),Enter!$N$3:$N$252,0),5)&amp;" (Y)",IF(INDEX(Enter!$G$3:$K$252,MATCH(SMALL(Enter!$N$3:$N$252,E8),Enter!$N$3:$N$252,0),1)="o",INDEX(Enter!$F$3:$K$252,MATCH(SMALL(Enter!$N$3:$N$252,E8),Enter!$N$3:$N$252,0),5)&amp;" (Y only)",INDEX(Enter!$F$3:$K$252,MATCH(SMALL(Enter!$N$3:$N$252,E8),Enter!$N$3:$N$252,0),5))),"")</f>
        <v>sadie deruyter</v>
      </c>
      <c r="I8" s="20" t="str">
        <f t="array" ref="I8">IFERROR(INDEX(Enter!$F$3:$K$252,MATCH(SMALL(Enter!$N$3:$N$252,E8),Enter!$N$3:$N$252,0),5),"")</f>
        <v>sadie deruyter</v>
      </c>
      <c r="J8" s="20" t="str">
        <f t="array" ref="J8">IFERROR(INDEX(Enter!$F$3:$K$252,MATCH(SMALL(Enter!$N$3:$N$252,E8),Enter!$N$3:$N$252,0),6),"")</f>
        <v>cowboy</v>
      </c>
      <c r="K8" s="20">
        <v>7</v>
      </c>
      <c r="L8" s="19">
        <f t="shared" si="0"/>
        <v>7</v>
      </c>
      <c r="M8" s="19" t="str">
        <f t="array" ref="M8">IFERROR(IF(INDEX(Enter!$I$3:$K$252,MATCH(SMALL(Enter!$O$3:$O$252,K8),Enter!$O$3:$O$252,0),1)="x",INDEX(Enter!$H$3:$K$252,MATCH(SMALL(Enter!$O$3:$O$252,K8),Enter!$O$3:$O$252,0),3)&amp;" (Y)",IF(INDEX(Enter!$I$3:$K$252,MATCH(SMALL(Enter!$O$3:$O$252,K8),Enter!$O$3:$O$252,0),1)="o",INDEX(Enter!$H$3:$K$252,MATCH(SMALL(Enter!$O$3:$O$252,K8),Enter!$O$3:$O$252,0),3)&amp;" (Y only)",INDEX(Enter!$H$3:$K$252,MATCH(SMALL(Enter!$O$3:$O$252,K8),Enter!$O$3:$O$252,0),3))),"")</f>
        <v>megan rosendahl</v>
      </c>
      <c r="N8" s="20" t="str">
        <f t="array" ref="N8">IFERROR(INDEX(Enter!$H$3:$K$252,MATCH(SMALL(Enter!$O$3:$O$252,K8),Enter!$O$3:$O$252,0),3),"")</f>
        <v>megan rosendahl</v>
      </c>
      <c r="O8" s="20" t="str">
        <f t="array" ref="O8">IFERROR(INDEX(Enter!$H$3:$K$252,MATCH(SMALL(Enter!$O$3:$O$252,K8),Enter!$O$3:$O$252,0),4),"")</f>
        <v>ozzie</v>
      </c>
      <c r="Q8" s="19" t="str">
        <f t="array" ref="Q8">IF(R8="","",IF(INDEX(Enter!$B$3:$K$252,MATCH(SMALL(Enter!$P$3:$P$252,E8),Enter!$P$3:$P$252,0),1)="oco","oco",E8))</f>
        <v/>
      </c>
      <c r="R8" s="20" t="str">
        <f t="array" ref="R8">IFERROR(INDEX(Enter!$A$3:$M$252,MATCH(SMALL(Enter!$P$3:$P$252,T8),Enter!$P$3:$P$252,0),7),"")</f>
        <v/>
      </c>
      <c r="S8" s="20" t="str">
        <f t="array" ref="S8">IFERROR(INDEX(Enter!$A$3:$K$252,MATCH(SMALL(Enter!$P$3:$P$252,T8),Enter!$P$3:$P$252,0),8),"")</f>
        <v/>
      </c>
      <c r="T8" s="20">
        <v>6</v>
      </c>
      <c r="V8" s="19" t="str">
        <f t="shared" si="3"/>
        <v/>
      </c>
      <c r="W8" s="20" t="str">
        <f t="array" ref="W8">IFERROR(INDEX(Enter!$A$3:$M$252,MATCH(SMALL(Enter!$Q$3:$Q$252,Y9),Enter!$Q$3:$Q$252,0),6),"")</f>
        <v/>
      </c>
      <c r="X8" s="20" t="str">
        <f t="array" ref="X8">IFERROR(INDEX(Enter!$A$3:$K$252,MATCH(SMALL(Enter!$Q$3:$Q$252,Y9),Enter!$Q$3:$Q$252,0),7),"")</f>
        <v/>
      </c>
      <c r="Y8" s="20">
        <v>6</v>
      </c>
      <c r="AA8" s="19" t="str">
        <f t="shared" si="2"/>
        <v/>
      </c>
      <c r="AB8" s="20" t="str">
        <f t="array" ref="AB8">IFERROR(INDEX(Enter!$A$3:$M$252,MATCH(SMALL(Enter!$R$3:$R$252,T8),Enter!$R$3:$R$252,0),7),"")</f>
        <v/>
      </c>
      <c r="AC8" s="20" t="str">
        <f t="array" ref="AC8">IFERROR(INDEX(Enter!$A$3:$K$252,MATCH(SMALL(Enter!$R$3:$R$252,T8),Enter!$R$3:$R$252,0),8),"")</f>
        <v/>
      </c>
    </row>
    <row r="9" spans="1:29">
      <c r="A9" s="19">
        <f t="array" ref="A9">IF(B9="","",IF(INDEX(Enter!$C$3:$K$252,MATCH(SMALL(Enter!$M$3:$M$252,E9),Enter!$M$3:$M$252,0),1)="yco","yco",E9))</f>
        <v>7</v>
      </c>
      <c r="B9" s="20" t="str">
        <f t="array" ref="B9">IFERROR(IF(INDEX(Enter!$D$3:$M$252,MATCH(SMALL(Enter!$M$3:$M$252,E9),Enter!$M$3:$M$252,0),1)="x",INDEX(Enter!$C$3:$M$252,MATCH(SMALL(Enter!$M$3:$M$252,E9),Enter!$M$3:$M$252,0),8)&amp;" (Y)",IF(INDEX(Enter!$D$3:$M$252,MATCH(SMALL(Enter!$M$3:$M$252,E9),Enter!$M$3:$M$252,0),1)="o",INDEX(Enter!$C$3:$M$252,MATCH(SMALL(Enter!$M$3:$M$252,E9),Enter!$M$3:$M$252,0),8)&amp;" (Y only)",INDEX(Enter!$C$3:$M$252,MATCH(SMALL(Enter!$M$3:$M$252,E9),Enter!$M$3:$M$252,0),8))),"")</f>
        <v>morgan ober</v>
      </c>
      <c r="C9" s="20" t="str">
        <f t="array" ref="C9">IFERROR(INDEX(Enter!$C$3:$M$252,MATCH(SMALL(Enter!$M$3:$M$252,E9),Enter!$M$3:$M$252,0),8),"")</f>
        <v>morgan ober</v>
      </c>
      <c r="D9" s="20" t="str">
        <f t="array" ref="D9">IFERROR(INDEX(Enter!$C$3:$K$252,MATCH(SMALL(Enter!$M$3:$M$252,E9),Enter!$M$3:$M$252,0),9),"")</f>
        <v>bubba</v>
      </c>
      <c r="E9" s="20">
        <v>7</v>
      </c>
      <c r="G9" s="19">
        <f t="array" ref="G9">IF(H9="","",IF(INDEX(Enter!$F$3:$K$252,MATCH(SMALL(Enter!$N$3:$N$252,E9),Enter!$N$3:$N$252,0),1)="co","co",IF(INDEX(Enter!$F$3:$K$252,MATCH(SMALL(Enter!$N$3:$N$252,E9),Enter!$N$3:$N$252,0),1)="yco","yco",E9)))</f>
        <v>7</v>
      </c>
      <c r="H9" s="20" t="str">
        <f t="array" ref="H9">IFERROR(IF(INDEX(Enter!$G$3:$K$252,MATCH(SMALL(Enter!$N$3:$N$252,E9),Enter!$N$3:$N$252,0),1)="x",INDEX(Enter!$F$3:$K$252,MATCH(SMALL(Enter!$N$3:$N$252,E9),Enter!$N$3:$N$252,0),5)&amp;" (Y)",IF(INDEX(Enter!$G$3:$K$252,MATCH(SMALL(Enter!$N$3:$N$252,E9),Enter!$N$3:$N$252,0),1)="o",INDEX(Enter!$F$3:$K$252,MATCH(SMALL(Enter!$N$3:$N$252,E9),Enter!$N$3:$N$252,0),5)&amp;" (Y only)",INDEX(Enter!$F$3:$K$252,MATCH(SMALL(Enter!$N$3:$N$252,E9),Enter!$N$3:$N$252,0),5))),"")</f>
        <v>sadie deruyter (Y only)</v>
      </c>
      <c r="I9" s="20" t="str">
        <f t="array" ref="I9">IFERROR(INDEX(Enter!$F$3:$K$252,MATCH(SMALL(Enter!$N$3:$N$252,E9),Enter!$N$3:$N$252,0),5),"")</f>
        <v>sadie deruyter</v>
      </c>
      <c r="J9" s="20" t="str">
        <f t="array" ref="J9">IFERROR(INDEX(Enter!$F$3:$K$252,MATCH(SMALL(Enter!$N$3:$N$252,E9),Enter!$N$3:$N$252,0),6),"")</f>
        <v>dutch</v>
      </c>
      <c r="K9" s="20">
        <v>8</v>
      </c>
      <c r="L9" s="19">
        <f t="shared" si="0"/>
        <v>8</v>
      </c>
      <c r="M9" s="19" t="str">
        <f t="array" ref="M9">IFERROR(IF(INDEX(Enter!$I$3:$K$252,MATCH(SMALL(Enter!$O$3:$O$252,K9),Enter!$O$3:$O$252,0),1)="x",INDEX(Enter!$H$3:$K$252,MATCH(SMALL(Enter!$O$3:$O$252,K9),Enter!$O$3:$O$252,0),3)&amp;" (Y)",IF(INDEX(Enter!$I$3:$K$252,MATCH(SMALL(Enter!$O$3:$O$252,K9),Enter!$O$3:$O$252,0),1)="o",INDEX(Enter!$H$3:$K$252,MATCH(SMALL(Enter!$O$3:$O$252,K9),Enter!$O$3:$O$252,0),3)&amp;" (Y only)",INDEX(Enter!$H$3:$K$252,MATCH(SMALL(Enter!$O$3:$O$252,K9),Enter!$O$3:$O$252,0),3))),"")</f>
        <v>macy gubbins (Y only)</v>
      </c>
      <c r="N9" s="20" t="str">
        <f t="array" ref="N9">IFERROR(INDEX(Enter!$H$3:$K$252,MATCH(SMALL(Enter!$O$3:$O$252,K9),Enter!$O$3:$O$252,0),3),"")</f>
        <v>macy gubbins</v>
      </c>
      <c r="O9" s="20" t="str">
        <f t="array" ref="O9">IFERROR(INDEX(Enter!$H$3:$K$252,MATCH(SMALL(Enter!$O$3:$O$252,K9),Enter!$O$3:$O$252,0),4),"")</f>
        <v>dual cha cha</v>
      </c>
      <c r="Q9" s="19" t="str">
        <f t="array" ref="Q9">IF(R9="","",IF(INDEX(Enter!$B$3:$K$252,MATCH(SMALL(Enter!$P$3:$P$252,E9),Enter!$P$3:$P$252,0),1)="oco","oco",E9))</f>
        <v/>
      </c>
      <c r="R9" s="20" t="str">
        <f t="array" ref="R9">IFERROR(INDEX(Enter!$A$3:$M$252,MATCH(SMALL(Enter!$P$3:$P$252,T9),Enter!$P$3:$P$252,0),7),"")</f>
        <v/>
      </c>
      <c r="S9" s="20" t="str">
        <f t="array" ref="S9">IFERROR(INDEX(Enter!$A$3:$K$252,MATCH(SMALL(Enter!$P$3:$P$252,T9),Enter!$P$3:$P$252,0),8),"")</f>
        <v/>
      </c>
      <c r="T9" s="20">
        <v>7</v>
      </c>
      <c r="V9" s="19" t="str">
        <f t="shared" si="3"/>
        <v/>
      </c>
      <c r="W9" s="20" t="str">
        <f t="array" ref="W9">IFERROR(INDEX(Enter!$A$3:$M$252,MATCH(SMALL(Enter!$Q$3:$Q$252,Y10),Enter!$Q$3:$Q$252,0),6),"")</f>
        <v/>
      </c>
      <c r="X9" s="20" t="str">
        <f t="array" ref="X9">IFERROR(INDEX(Enter!$A$3:$K$252,MATCH(SMALL(Enter!$Q$3:$Q$252,Y10),Enter!$Q$3:$Q$252,0),7),"")</f>
        <v/>
      </c>
      <c r="Y9" s="20">
        <v>7</v>
      </c>
      <c r="AA9" s="19" t="str">
        <f t="shared" si="2"/>
        <v/>
      </c>
      <c r="AB9" s="20" t="str">
        <f t="array" ref="AB9">IFERROR(INDEX(Enter!$A$3:$M$252,MATCH(SMALL(Enter!$R$3:$R$252,T9),Enter!$R$3:$R$252,0),7),"")</f>
        <v/>
      </c>
      <c r="AC9" s="20" t="str">
        <f t="array" ref="AC9">IFERROR(INDEX(Enter!$A$3:$K$252,MATCH(SMALL(Enter!$R$3:$R$252,T9),Enter!$R$3:$R$252,0),8),"")</f>
        <v/>
      </c>
    </row>
    <row r="10" spans="1:29">
      <c r="A10" s="19">
        <f t="array" ref="A10">IF(B10="","",IF(INDEX(Enter!$C$3:$K$252,MATCH(SMALL(Enter!$M$3:$M$252,E10),Enter!$M$3:$M$252,0),1)="yco","yco",E10))</f>
        <v>8</v>
      </c>
      <c r="B10" s="20" t="str">
        <f t="array" ref="B10">IFERROR(IF(INDEX(Enter!$D$3:$M$252,MATCH(SMALL(Enter!$M$3:$M$252,E10),Enter!$M$3:$M$252,0),1)="x",INDEX(Enter!$C$3:$M$252,MATCH(SMALL(Enter!$M$3:$M$252,E10),Enter!$M$3:$M$252,0),8)&amp;" (Y)",IF(INDEX(Enter!$D$3:$M$252,MATCH(SMALL(Enter!$M$3:$M$252,E10),Enter!$M$3:$M$252,0),1)="o",INDEX(Enter!$C$3:$M$252,MATCH(SMALL(Enter!$M$3:$M$252,E10),Enter!$M$3:$M$252,0),8)&amp;" (Y only)",INDEX(Enter!$C$3:$M$252,MATCH(SMALL(Enter!$M$3:$M$252,E10),Enter!$M$3:$M$252,0),8))),"")</f>
        <v>sadie deruyter</v>
      </c>
      <c r="C10" s="20" t="str">
        <f t="array" ref="C10">IFERROR(INDEX(Enter!$C$3:$M$252,MATCH(SMALL(Enter!$M$3:$M$252,E10),Enter!$M$3:$M$252,0),8),"")</f>
        <v>sadie deruyter</v>
      </c>
      <c r="D10" s="20" t="str">
        <f t="array" ref="D10">IFERROR(INDEX(Enter!$C$3:$K$252,MATCH(SMALL(Enter!$M$3:$M$252,E10),Enter!$M$3:$M$252,0),9),"")</f>
        <v>cowboy</v>
      </c>
      <c r="E10" s="20">
        <v>8</v>
      </c>
      <c r="G10" s="19">
        <f t="array" ref="G10">IF(H10="","",IF(INDEX(Enter!$F$3:$K$252,MATCH(SMALL(Enter!$N$3:$N$252,E10),Enter!$N$3:$N$252,0),1)="co","co",IF(INDEX(Enter!$F$3:$K$252,MATCH(SMALL(Enter!$N$3:$N$252,E10),Enter!$N$3:$N$252,0),1)="yco","yco",E10)))</f>
        <v>8</v>
      </c>
      <c r="H10" s="20" t="str">
        <f t="array" ref="H10">IFERROR(IF(INDEX(Enter!$G$3:$K$252,MATCH(SMALL(Enter!$N$3:$N$252,E10),Enter!$N$3:$N$252,0),1)="x",INDEX(Enter!$F$3:$K$252,MATCH(SMALL(Enter!$N$3:$N$252,E10),Enter!$N$3:$N$252,0),5)&amp;" (Y)",IF(INDEX(Enter!$G$3:$K$252,MATCH(SMALL(Enter!$N$3:$N$252,E10),Enter!$N$3:$N$252,0),1)="o",INDEX(Enter!$F$3:$K$252,MATCH(SMALL(Enter!$N$3:$N$252,E10),Enter!$N$3:$N$252,0),5)&amp;" (Y only)",INDEX(Enter!$F$3:$K$252,MATCH(SMALL(Enter!$N$3:$N$252,E10),Enter!$N$3:$N$252,0),5))),"")</f>
        <v>Jacey Ilse (Y)</v>
      </c>
      <c r="I10" s="20" t="str">
        <f t="array" ref="I10">IFERROR(INDEX(Enter!$F$3:$K$252,MATCH(SMALL(Enter!$N$3:$N$252,E10),Enter!$N$3:$N$252,0),5),"")</f>
        <v>Jacey Ilse</v>
      </c>
      <c r="J10" s="20" t="str">
        <f t="array" ref="J10">IFERROR(INDEX(Enter!$F$3:$K$252,MATCH(SMALL(Enter!$N$3:$N$252,E10),Enter!$N$3:$N$252,0),6),"")</f>
        <v>zanalyst babe</v>
      </c>
      <c r="K10" s="20">
        <v>9</v>
      </c>
      <c r="L10" s="19">
        <f t="shared" si="0"/>
        <v>9</v>
      </c>
      <c r="M10" s="19" t="str">
        <f t="array" ref="M10">IFERROR(IF(INDEX(Enter!$I$3:$K$252,MATCH(SMALL(Enter!$O$3:$O$252,K10),Enter!$O$3:$O$252,0),1)="x",INDEX(Enter!$H$3:$K$252,MATCH(SMALL(Enter!$O$3:$O$252,K10),Enter!$O$3:$O$252,0),3)&amp;" (Y)",IF(INDEX(Enter!$I$3:$K$252,MATCH(SMALL(Enter!$O$3:$O$252,K10),Enter!$O$3:$O$252,0),1)="o",INDEX(Enter!$H$3:$K$252,MATCH(SMALL(Enter!$O$3:$O$252,K10),Enter!$O$3:$O$252,0),3)&amp;" (Y only)",INDEX(Enter!$H$3:$K$252,MATCH(SMALL(Enter!$O$3:$O$252,K10),Enter!$O$3:$O$252,0),3))),"")</f>
        <v>Meritt Rustad (Y only)</v>
      </c>
      <c r="N10" s="20" t="str">
        <f t="array" ref="N10">IFERROR(INDEX(Enter!$H$3:$K$252,MATCH(SMALL(Enter!$O$3:$O$252,K10),Enter!$O$3:$O$252,0),3),"")</f>
        <v>Meritt Rustad</v>
      </c>
      <c r="O10" s="20" t="str">
        <f t="array" ref="O10">IFERROR(INDEX(Enter!$H$3:$K$252,MATCH(SMALL(Enter!$O$3:$O$252,K10),Enter!$O$3:$O$252,0),4),"")</f>
        <v>Swead</v>
      </c>
      <c r="Q10" s="19" t="str">
        <f t="array" ref="Q10">IF(R10="","",IF(INDEX(Enter!$B$3:$K$252,MATCH(SMALL(Enter!$P$3:$P$252,E10),Enter!$P$3:$P$252,0),1)="oco","oco",E10))</f>
        <v/>
      </c>
      <c r="R10" s="20" t="str">
        <f t="array" ref="R10">IFERROR(INDEX(Enter!$A$3:$M$252,MATCH(SMALL(Enter!$P$3:$P$252,T10),Enter!$P$3:$P$252,0),7),"")</f>
        <v/>
      </c>
      <c r="S10" s="20" t="str">
        <f t="array" ref="S10">IFERROR(INDEX(Enter!$A$3:$K$252,MATCH(SMALL(Enter!$P$3:$P$252,T10),Enter!$P$3:$P$252,0),8),"")</f>
        <v/>
      </c>
      <c r="T10" s="20">
        <v>8</v>
      </c>
      <c r="V10" s="19" t="str">
        <f t="shared" si="3"/>
        <v/>
      </c>
      <c r="W10" s="20" t="str">
        <f t="array" ref="W10">IFERROR(INDEX(Enter!$A$3:$M$252,MATCH(SMALL(Enter!$Q$3:$Q$252,Y11),Enter!$Q$3:$Q$252,0),6),"")</f>
        <v/>
      </c>
      <c r="X10" s="20" t="str">
        <f t="array" ref="X10">IFERROR(INDEX(Enter!$A$3:$K$252,MATCH(SMALL(Enter!$Q$3:$Q$252,Y11),Enter!$Q$3:$Q$252,0),7),"")</f>
        <v/>
      </c>
      <c r="Y10" s="20">
        <v>8</v>
      </c>
      <c r="AA10" s="19" t="str">
        <f t="shared" si="2"/>
        <v/>
      </c>
      <c r="AB10" s="20" t="str">
        <f t="array" ref="AB10">IFERROR(INDEX(Enter!$A$3:$M$252,MATCH(SMALL(Enter!$R$3:$R$252,T10),Enter!$R$3:$R$252,0),7),"")</f>
        <v/>
      </c>
      <c r="AC10" s="20" t="str">
        <f t="array" ref="AC10">IFERROR(INDEX(Enter!$A$3:$K$252,MATCH(SMALL(Enter!$R$3:$R$252,T10),Enter!$R$3:$R$252,0),8),"")</f>
        <v/>
      </c>
    </row>
    <row r="11" spans="1:29">
      <c r="A11" s="19">
        <f t="array" ref="A11">IF(B11="","",IF(INDEX(Enter!$C$3:$K$252,MATCH(SMALL(Enter!$M$3:$M$252,E11),Enter!$M$3:$M$252,0),1)="yco","yco",E11))</f>
        <v>9</v>
      </c>
      <c r="B11" s="20" t="str">
        <f t="array" ref="B11">IFERROR(IF(INDEX(Enter!$D$3:$M$252,MATCH(SMALL(Enter!$M$3:$M$252,E11),Enter!$M$3:$M$252,0),1)="x",INDEX(Enter!$C$3:$M$252,MATCH(SMALL(Enter!$M$3:$M$252,E11),Enter!$M$3:$M$252,0),8)&amp;" (Y)",IF(INDEX(Enter!$D$3:$M$252,MATCH(SMALL(Enter!$M$3:$M$252,E11),Enter!$M$3:$M$252,0),1)="o",INDEX(Enter!$C$3:$M$252,MATCH(SMALL(Enter!$M$3:$M$252,E11),Enter!$M$3:$M$252,0),8)&amp;" (Y only)",INDEX(Enter!$C$3:$M$252,MATCH(SMALL(Enter!$M$3:$M$252,E11),Enter!$M$3:$M$252,0),8))),"")</f>
        <v>Jacey Ilse (Y)</v>
      </c>
      <c r="C11" s="20" t="str">
        <f t="array" ref="C11">IFERROR(INDEX(Enter!$C$3:$M$252,MATCH(SMALL(Enter!$M$3:$M$252,E11),Enter!$M$3:$M$252,0),8),"")</f>
        <v>Jacey Ilse</v>
      </c>
      <c r="D11" s="20" t="str">
        <f t="array" ref="D11">IFERROR(INDEX(Enter!$C$3:$K$252,MATCH(SMALL(Enter!$M$3:$M$252,E11),Enter!$M$3:$M$252,0),9),"")</f>
        <v>zanalyst babe</v>
      </c>
      <c r="E11" s="20">
        <v>9</v>
      </c>
      <c r="G11" s="19">
        <f t="array" ref="G11">IF(H11="","",IF(INDEX(Enter!$F$3:$K$252,MATCH(SMALL(Enter!$N$3:$N$252,E11),Enter!$N$3:$N$252,0),1)="co","co",IF(INDEX(Enter!$F$3:$K$252,MATCH(SMALL(Enter!$N$3:$N$252,E11),Enter!$N$3:$N$252,0),1)="yco","yco",E11)))</f>
        <v>9</v>
      </c>
      <c r="H11" s="20" t="str">
        <f t="array" ref="H11">IFERROR(IF(INDEX(Enter!$G$3:$K$252,MATCH(SMALL(Enter!$N$3:$N$252,E11),Enter!$N$3:$N$252,0),1)="x",INDEX(Enter!$F$3:$K$252,MATCH(SMALL(Enter!$N$3:$N$252,E11),Enter!$N$3:$N$252,0),5)&amp;" (Y)",IF(INDEX(Enter!$G$3:$K$252,MATCH(SMALL(Enter!$N$3:$N$252,E11),Enter!$N$3:$N$252,0),1)="o",INDEX(Enter!$F$3:$K$252,MATCH(SMALL(Enter!$N$3:$N$252,E11),Enter!$N$3:$N$252,0),5)&amp;" (Y only)",INDEX(Enter!$F$3:$K$252,MATCH(SMALL(Enter!$N$3:$N$252,E11),Enter!$N$3:$N$252,0),5))),"")</f>
        <v>brekyn klarenbeek (Y only)</v>
      </c>
      <c r="I11" s="20" t="str">
        <f t="array" ref="I11">IFERROR(INDEX(Enter!$F$3:$K$252,MATCH(SMALL(Enter!$N$3:$N$252,E11),Enter!$N$3:$N$252,0),5),"")</f>
        <v>brekyn klarenbeek</v>
      </c>
      <c r="J11" s="20" t="str">
        <f t="array" ref="J11">IFERROR(INDEX(Enter!$F$3:$K$252,MATCH(SMALL(Enter!$N$3:$N$252,E11),Enter!$N$3:$N$252,0),6),"")</f>
        <v>diamond</v>
      </c>
      <c r="K11" s="20">
        <v>10</v>
      </c>
      <c r="L11" s="19">
        <f t="shared" si="0"/>
        <v>10</v>
      </c>
      <c r="M11" s="19" t="str">
        <f t="array" ref="M11">IFERROR(IF(INDEX(Enter!$I$3:$K$252,MATCH(SMALL(Enter!$O$3:$O$252,K11),Enter!$O$3:$O$252,0),1)="x",INDEX(Enter!$H$3:$K$252,MATCH(SMALL(Enter!$O$3:$O$252,K11),Enter!$O$3:$O$252,0),3)&amp;" (Y)",IF(INDEX(Enter!$I$3:$K$252,MATCH(SMALL(Enter!$O$3:$O$252,K11),Enter!$O$3:$O$252,0),1)="o",INDEX(Enter!$H$3:$K$252,MATCH(SMALL(Enter!$O$3:$O$252,K11),Enter!$O$3:$O$252,0),3)&amp;" (Y only)",INDEX(Enter!$H$3:$K$252,MATCH(SMALL(Enter!$O$3:$O$252,K11),Enter!$O$3:$O$252,0),3))),"")</f>
        <v>Autumn Maxfield (Y only)</v>
      </c>
      <c r="N11" s="20" t="str">
        <f t="array" ref="N11">IFERROR(INDEX(Enter!$H$3:$K$252,MATCH(SMALL(Enter!$O$3:$O$252,K11),Enter!$O$3:$O$252,0),3),"")</f>
        <v>Autumn Maxfield</v>
      </c>
      <c r="O11" s="20" t="str">
        <f t="array" ref="O11">IFERROR(INDEX(Enter!$H$3:$K$252,MATCH(SMALL(Enter!$O$3:$O$252,K11),Enter!$O$3:$O$252,0),4),"")</f>
        <v>Casey</v>
      </c>
      <c r="Q11" s="19" t="str">
        <f t="array" ref="Q11">IF(R11="","",IF(INDEX(Enter!$B$3:$K$252,MATCH(SMALL(Enter!$P$3:$P$252,E11),Enter!$P$3:$P$252,0),1)="oco","oco",E11))</f>
        <v/>
      </c>
      <c r="R11" s="20" t="str">
        <f t="array" ref="R11">IFERROR(INDEX(Enter!$A$3:$M$252,MATCH(SMALL(Enter!$P$3:$P$252,T11),Enter!$P$3:$P$252,0),7),"")</f>
        <v/>
      </c>
      <c r="S11" s="20" t="str">
        <f t="array" ref="S11">IFERROR(INDEX(Enter!$A$3:$K$252,MATCH(SMALL(Enter!$P$3:$P$252,T11),Enter!$P$3:$P$252,0),8),"")</f>
        <v/>
      </c>
      <c r="T11" s="20">
        <v>9</v>
      </c>
      <c r="V11" s="19" t="str">
        <f t="shared" si="3"/>
        <v/>
      </c>
      <c r="W11" s="20" t="str">
        <f t="array" ref="W11">IFERROR(INDEX(Enter!$A$3:$M$252,MATCH(SMALL(Enter!$Q$3:$Q$252,Y12),Enter!$Q$3:$Q$252,0),6),"")</f>
        <v/>
      </c>
      <c r="X11" s="20" t="str">
        <f t="array" ref="X11">IFERROR(INDEX(Enter!$A$3:$K$252,MATCH(SMALL(Enter!$Q$3:$Q$252,Y12),Enter!$Q$3:$Q$252,0),7),"")</f>
        <v/>
      </c>
      <c r="Y11" s="20">
        <v>9</v>
      </c>
      <c r="AA11" s="19" t="str">
        <f t="shared" si="2"/>
        <v/>
      </c>
      <c r="AB11" s="20" t="str">
        <f t="array" ref="AB11">IFERROR(INDEX(Enter!$A$3:$M$252,MATCH(SMALL(Enter!$R$3:$R$252,T11),Enter!$R$3:$R$252,0),7),"")</f>
        <v/>
      </c>
      <c r="AC11" s="20" t="str">
        <f t="array" ref="AC11">IFERROR(INDEX(Enter!$A$3:$K$252,MATCH(SMALL(Enter!$R$3:$R$252,T11),Enter!$R$3:$R$252,0),8),"")</f>
        <v/>
      </c>
    </row>
    <row r="12" spans="1:29">
      <c r="A12" s="19">
        <f t="array" ref="A12">IF(B12="","",IF(INDEX(Enter!$C$3:$K$252,MATCH(SMALL(Enter!$M$3:$M$252,E12),Enter!$M$3:$M$252,0),1)="yco","yco",E12))</f>
        <v>10</v>
      </c>
      <c r="B12" s="20" t="str">
        <f t="array" ref="B12">IFERROR(IF(INDEX(Enter!$D$3:$M$252,MATCH(SMALL(Enter!$M$3:$M$252,E12),Enter!$M$3:$M$252,0),1)="x",INDEX(Enter!$C$3:$M$252,MATCH(SMALL(Enter!$M$3:$M$252,E12),Enter!$M$3:$M$252,0),8)&amp;" (Y)",IF(INDEX(Enter!$D$3:$M$252,MATCH(SMALL(Enter!$M$3:$M$252,E12),Enter!$M$3:$M$252,0),1)="o",INDEX(Enter!$C$3:$M$252,MATCH(SMALL(Enter!$M$3:$M$252,E12),Enter!$M$3:$M$252,0),8)&amp;" (Y only)",INDEX(Enter!$C$3:$M$252,MATCH(SMALL(Enter!$M$3:$M$252,E12),Enter!$M$3:$M$252,0),8))),"")</f>
        <v>kamryn chapman</v>
      </c>
      <c r="C12" s="20" t="str">
        <f t="array" ref="C12">IFERROR(INDEX(Enter!$C$3:$M$252,MATCH(SMALL(Enter!$M$3:$M$252,E12),Enter!$M$3:$M$252,0),8),"")</f>
        <v>kamryn chapman</v>
      </c>
      <c r="D12" s="20" t="str">
        <f t="array" ref="D12">IFERROR(INDEX(Enter!$C$3:$K$252,MATCH(SMALL(Enter!$M$3:$M$252,E12),Enter!$M$3:$M$252,0),9),"")</f>
        <v>firewater marvel ice</v>
      </c>
      <c r="E12" s="20">
        <v>10</v>
      </c>
      <c r="G12" s="19">
        <f t="array" ref="G12">IF(H12="","",IF(INDEX(Enter!$F$3:$K$252,MATCH(SMALL(Enter!$N$3:$N$252,E12),Enter!$N$3:$N$252,0),1)="co","co",IF(INDEX(Enter!$F$3:$K$252,MATCH(SMALL(Enter!$N$3:$N$252,E12),Enter!$N$3:$N$252,0),1)="yco","yco",E12)))</f>
        <v>10</v>
      </c>
      <c r="H12" s="20" t="str">
        <f t="array" ref="H12">IFERROR(IF(INDEX(Enter!$G$3:$K$252,MATCH(SMALL(Enter!$N$3:$N$252,E12),Enter!$N$3:$N$252,0),1)="x",INDEX(Enter!$F$3:$K$252,MATCH(SMALL(Enter!$N$3:$N$252,E12),Enter!$N$3:$N$252,0),5)&amp;" (Y)",IF(INDEX(Enter!$G$3:$K$252,MATCH(SMALL(Enter!$N$3:$N$252,E12),Enter!$N$3:$N$252,0),1)="o",INDEX(Enter!$F$3:$K$252,MATCH(SMALL(Enter!$N$3:$N$252,E12),Enter!$N$3:$N$252,0),5)&amp;" (Y only)",INDEX(Enter!$F$3:$K$252,MATCH(SMALL(Enter!$N$3:$N$252,E12),Enter!$N$3:$N$252,0),5))),"")</f>
        <v>macy gubbins (Y only)</v>
      </c>
      <c r="I12" s="20" t="str">
        <f t="array" ref="I12">IFERROR(INDEX(Enter!$F$3:$K$252,MATCH(SMALL(Enter!$N$3:$N$252,E12),Enter!$N$3:$N$252,0),5),"")</f>
        <v>macy gubbins</v>
      </c>
      <c r="J12" s="20" t="str">
        <f t="array" ref="J12">IFERROR(INDEX(Enter!$F$3:$K$252,MATCH(SMALL(Enter!$N$3:$N$252,E12),Enter!$N$3:$N$252,0),6),"")</f>
        <v>dual cha cha</v>
      </c>
      <c r="L12" s="19" t="str">
        <f t="shared" si="0"/>
        <v/>
      </c>
      <c r="M12" s="19" t="str">
        <f t="array" ref="M12">IFERROR(IF(INDEX(Enter!$I$3:$K$252,MATCH(SMALL(Enter!$O$3:$O$252,K12),Enter!$O$3:$O$252,0),1)="x",INDEX(Enter!$H$3:$K$252,MATCH(SMALL(Enter!$O$3:$O$252,K12),Enter!$O$3:$O$252,0),3)&amp;" (Y)",IF(INDEX(Enter!$I$3:$K$252,MATCH(SMALL(Enter!$O$3:$O$252,K12),Enter!$O$3:$O$252,0),1)="o",INDEX(Enter!$H$3:$K$252,MATCH(SMALL(Enter!$O$3:$O$252,K12),Enter!$O$3:$O$252,0),3)&amp;" (Y only)",INDEX(Enter!$H$3:$K$252,MATCH(SMALL(Enter!$O$3:$O$252,K12),Enter!$O$3:$O$252,0),3))),"")</f>
        <v/>
      </c>
      <c r="N12" s="20" t="str">
        <f t="array" ref="N12">IFERROR(INDEX(Enter!$H$3:$K$252,MATCH(SMALL(Enter!$O$3:$O$252,K12),Enter!$O$3:$O$252,0),3),"")</f>
        <v/>
      </c>
      <c r="O12" s="20" t="str">
        <f t="array" ref="O12">IFERROR(INDEX(Enter!$H$3:$K$252,MATCH(SMALL(Enter!$O$3:$O$252,K12),Enter!$O$3:$O$252,0),4),"")</f>
        <v/>
      </c>
      <c r="Q12" s="19" t="str">
        <f t="array" ref="Q12">IF(R12="","",IF(INDEX(Enter!$B$3:$K$252,MATCH(SMALL(Enter!$P$3:$P$252,E12),Enter!$P$3:$P$252,0),1)="oco","oco",E12))</f>
        <v/>
      </c>
      <c r="R12" s="20" t="str">
        <f t="array" ref="R12">IFERROR(INDEX(Enter!$A$3:$M$252,MATCH(SMALL(Enter!$P$3:$P$252,T12),Enter!$P$3:$P$252,0),7),"")</f>
        <v/>
      </c>
      <c r="S12" s="20" t="str">
        <f t="array" ref="S12">IFERROR(INDEX(Enter!$A$3:$K$252,MATCH(SMALL(Enter!$P$3:$P$252,T12),Enter!$P$3:$P$252,0),8),"")</f>
        <v/>
      </c>
      <c r="T12" s="20">
        <v>10</v>
      </c>
      <c r="V12" s="19" t="str">
        <f t="shared" si="3"/>
        <v/>
      </c>
      <c r="W12" s="20" t="str">
        <f t="array" ref="W12">IFERROR(INDEX(Enter!$A$3:$M$252,MATCH(SMALL(Enter!$Q$3:$Q$252,Y13),Enter!$Q$3:$Q$252,0),6),"")</f>
        <v/>
      </c>
      <c r="X12" s="20" t="str">
        <f t="array" ref="X12">IFERROR(INDEX(Enter!$A$3:$K$252,MATCH(SMALL(Enter!$Q$3:$Q$252,Y13),Enter!$Q$3:$Q$252,0),7),"")</f>
        <v/>
      </c>
      <c r="Y12" s="20">
        <v>10</v>
      </c>
      <c r="AA12" s="19" t="str">
        <f t="shared" si="2"/>
        <v/>
      </c>
      <c r="AB12" s="20" t="str">
        <f t="array" ref="AB12">IFERROR(INDEX(Enter!$A$3:$M$252,MATCH(SMALL(Enter!$R$3:$R$252,T12),Enter!$R$3:$R$252,0),7),"")</f>
        <v/>
      </c>
      <c r="AC12" s="20" t="str">
        <f t="array" ref="AC12">IFERROR(INDEX(Enter!$A$3:$K$252,MATCH(SMALL(Enter!$R$3:$R$252,T12),Enter!$R$3:$R$252,0),8),"")</f>
        <v/>
      </c>
    </row>
    <row r="13" spans="1:29">
      <c r="A13" s="19" t="str">
        <f t="array" ref="A13">IF(B13="","",IF(INDEX(Enter!$C$3:$K$252,MATCH(SMALL(Enter!$M$3:$M$252,E13),Enter!$M$3:$M$252,0),1)="yco","yco",E13))</f>
        <v/>
      </c>
      <c r="B13" s="20" t="str">
        <f t="array" ref="B13">IFERROR(IF(INDEX(Enter!$D$3:$M$252,MATCH(SMALL(Enter!$M$3:$M$252,E13),Enter!$M$3:$M$252,0),1)="x",INDEX(Enter!$C$3:$M$252,MATCH(SMALL(Enter!$M$3:$M$252,E13),Enter!$M$3:$M$252,0),8)&amp;" (Y)",IF(INDEX(Enter!$D$3:$M$252,MATCH(SMALL(Enter!$M$3:$M$252,E13),Enter!$M$3:$M$252,0),1)="o",INDEX(Enter!$C$3:$M$252,MATCH(SMALL(Enter!$M$3:$M$252,E13),Enter!$M$3:$M$252,0),8)&amp;" (Y only)",INDEX(Enter!$C$3:$M$252,MATCH(SMALL(Enter!$M$3:$M$252,E13),Enter!$M$3:$M$252,0),8))),"")</f>
        <v/>
      </c>
      <c r="C13" s="20" t="str">
        <f t="array" ref="C13">IFERROR(INDEX(Enter!$C$3:$M$252,MATCH(SMALL(Enter!$M$3:$M$252,E13),Enter!$M$3:$M$252,0),8),"")</f>
        <v/>
      </c>
      <c r="D13" s="20" t="str">
        <f t="array" ref="D13">IFERROR(INDEX(Enter!$C$3:$K$252,MATCH(SMALL(Enter!$M$3:$M$252,E13),Enter!$M$3:$M$252,0),9),"")</f>
        <v/>
      </c>
      <c r="E13" s="20"/>
      <c r="G13" s="19" t="str">
        <f t="array" ref="G13">IF(H13="","",IF(INDEX(Enter!$F$3:$K$252,MATCH(SMALL(Enter!$N$3:$N$252,E13),Enter!$N$3:$N$252,0),1)="co","co",IF(INDEX(Enter!$F$3:$K$252,MATCH(SMALL(Enter!$N$3:$N$252,E13),Enter!$N$3:$N$252,0),1)="yco","yco",E13)))</f>
        <v/>
      </c>
      <c r="H13" s="20" t="str">
        <f t="array" ref="H13">IFERROR(IF(INDEX(Enter!$G$3:$K$252,MATCH(SMALL(Enter!$N$3:$N$252,E13),Enter!$N$3:$N$252,0),1)="x",INDEX(Enter!$F$3:$K$252,MATCH(SMALL(Enter!$N$3:$N$252,E13),Enter!$N$3:$N$252,0),5)&amp;" (Y)",IF(INDEX(Enter!$G$3:$K$252,MATCH(SMALL(Enter!$N$3:$N$252,E13),Enter!$N$3:$N$252,0),1)="o",INDEX(Enter!$F$3:$K$252,MATCH(SMALL(Enter!$N$3:$N$252,E13),Enter!$N$3:$N$252,0),5)&amp;" (Y only)",INDEX(Enter!$F$3:$K$252,MATCH(SMALL(Enter!$N$3:$N$252,E13),Enter!$N$3:$N$252,0),5))),"")</f>
        <v/>
      </c>
      <c r="I13" s="20" t="str">
        <f t="array" ref="I13">IFERROR(INDEX(Enter!$F$3:$K$252,MATCH(SMALL(Enter!$N$3:$N$252,E13),Enter!$N$3:$N$252,0),5),"")</f>
        <v/>
      </c>
      <c r="J13" s="20" t="str">
        <f t="array" ref="J13">IFERROR(INDEX(Enter!$F$3:$K$252,MATCH(SMALL(Enter!$N$3:$N$252,E13),Enter!$N$3:$N$252,0),6),"")</f>
        <v/>
      </c>
      <c r="K13" s="20">
        <v>11</v>
      </c>
      <c r="L13" s="19">
        <f t="shared" si="0"/>
        <v>11</v>
      </c>
      <c r="M13" s="19" t="str">
        <f t="array" ref="M13">IFERROR(IF(INDEX(Enter!$I$3:$K$252,MATCH(SMALL(Enter!$O$3:$O$252,K13),Enter!$O$3:$O$252,0),1)="x",INDEX(Enter!$H$3:$K$252,MATCH(SMALL(Enter!$O$3:$O$252,K13),Enter!$O$3:$O$252,0),3)&amp;" (Y)",IF(INDEX(Enter!$I$3:$K$252,MATCH(SMALL(Enter!$O$3:$O$252,K13),Enter!$O$3:$O$252,0),1)="o",INDEX(Enter!$H$3:$K$252,MATCH(SMALL(Enter!$O$3:$O$252,K13),Enter!$O$3:$O$252,0),3)&amp;" (Y only)",INDEX(Enter!$H$3:$K$252,MATCH(SMALL(Enter!$O$3:$O$252,K13),Enter!$O$3:$O$252,0),3))),"")</f>
        <v>Melissa Rosendahl</v>
      </c>
      <c r="N13" s="20" t="str">
        <f t="array" ref="N13">IFERROR(INDEX(Enter!$H$3:$K$252,MATCH(SMALL(Enter!$O$3:$O$252,K13),Enter!$O$3:$O$252,0),3),"")</f>
        <v>Melissa Rosendahl</v>
      </c>
      <c r="O13" s="20" t="str">
        <f t="array" ref="O13">IFERROR(INDEX(Enter!$H$3:$K$252,MATCH(SMALL(Enter!$O$3:$O$252,K13),Enter!$O$3:$O$252,0),4),"")</f>
        <v>LeRoy</v>
      </c>
      <c r="Q13" s="19" t="str">
        <f t="array" ref="Q13">IF(R13="","",IF(INDEX(Enter!$B$3:$K$252,MATCH(SMALL(Enter!$P$3:$P$252,E13),Enter!$P$3:$P$252,0),1)="oco","oco",E13))</f>
        <v/>
      </c>
      <c r="R13" s="20" t="str">
        <f t="array" ref="R13">IFERROR(INDEX(Enter!$A$3:$M$252,MATCH(SMALL(Enter!$P$3:$P$252,T13),Enter!$P$3:$P$252,0),7),"")</f>
        <v/>
      </c>
      <c r="S13" s="20" t="str">
        <f t="array" ref="S13">IFERROR(INDEX(Enter!$A$3:$K$252,MATCH(SMALL(Enter!$P$3:$P$252,T13),Enter!$P$3:$P$252,0),8),"")</f>
        <v/>
      </c>
      <c r="V13" s="19" t="str">
        <f t="shared" si="3"/>
        <v/>
      </c>
      <c r="W13" s="20" t="str">
        <f t="array" ref="W13">IFERROR(INDEX(Enter!$A$3:$M$252,MATCH(SMALL(Enter!$Q$3:$Q$252,Y14),Enter!$Q$3:$Q$252,0),6),"")</f>
        <v/>
      </c>
      <c r="X13" s="20" t="str">
        <f t="array" ref="X13">IFERROR(INDEX(Enter!$A$3:$K$252,MATCH(SMALL(Enter!$Q$3:$Q$252,Y14),Enter!$Q$3:$Q$252,0),7),"")</f>
        <v/>
      </c>
      <c r="AA13" s="19" t="str">
        <f t="shared" si="2"/>
        <v/>
      </c>
      <c r="AB13" s="20" t="str">
        <f t="array" ref="AB13">IFERROR(INDEX(Enter!$A$3:$M$252,MATCH(SMALL(Enter!$R$3:$R$252,T13),Enter!$R$3:$R$252,0),7),"")</f>
        <v/>
      </c>
      <c r="AC13" s="20" t="str">
        <f t="array" ref="AC13">IFERROR(INDEX(Enter!$A$3:$K$252,MATCH(SMALL(Enter!$R$3:$R$252,T13),Enter!$R$3:$R$252,0),8),"")</f>
        <v/>
      </c>
    </row>
    <row r="14" spans="1:29">
      <c r="A14" s="19">
        <f t="array" ref="A14">IF(B14="","",IF(INDEX(Enter!$C$3:$K$252,MATCH(SMALL(Enter!$M$3:$M$252,E14),Enter!$M$3:$M$252,0),1)="yco","yco",E14))</f>
        <v>11</v>
      </c>
      <c r="B14" s="20" t="str">
        <f t="array" ref="B14">IFERROR(IF(INDEX(Enter!$D$3:$M$252,MATCH(SMALL(Enter!$M$3:$M$252,E14),Enter!$M$3:$M$252,0),1)="x",INDEX(Enter!$C$3:$M$252,MATCH(SMALL(Enter!$M$3:$M$252,E14),Enter!$M$3:$M$252,0),8)&amp;" (Y)",IF(INDEX(Enter!$D$3:$M$252,MATCH(SMALL(Enter!$M$3:$M$252,E14),Enter!$M$3:$M$252,0),1)="o",INDEX(Enter!$C$3:$M$252,MATCH(SMALL(Enter!$M$3:$M$252,E14),Enter!$M$3:$M$252,0),8)&amp;" (Y only)",INDEX(Enter!$C$3:$M$252,MATCH(SMALL(Enter!$M$3:$M$252,E14),Enter!$M$3:$M$252,0),8))),"")</f>
        <v>megan rosendahl</v>
      </c>
      <c r="C14" s="20" t="str">
        <f t="array" ref="C14">IFERROR(INDEX(Enter!$C$3:$M$252,MATCH(SMALL(Enter!$M$3:$M$252,E14),Enter!$M$3:$M$252,0),8),"")</f>
        <v>megan rosendahl</v>
      </c>
      <c r="D14" s="20" t="str">
        <f t="array" ref="D14">IFERROR(INDEX(Enter!$C$3:$K$252,MATCH(SMALL(Enter!$M$3:$M$252,E14),Enter!$M$3:$M$252,0),9),"")</f>
        <v>leroy</v>
      </c>
      <c r="E14" s="20">
        <v>11</v>
      </c>
      <c r="G14" s="19">
        <f t="array" ref="G14">IF(H14="","",IF(INDEX(Enter!$F$3:$K$252,MATCH(SMALL(Enter!$N$3:$N$252,E14),Enter!$N$3:$N$252,0),1)="co","co",IF(INDEX(Enter!$F$3:$K$252,MATCH(SMALL(Enter!$N$3:$N$252,E14),Enter!$N$3:$N$252,0),1)="yco","yco",E14)))</f>
        <v>11</v>
      </c>
      <c r="H14" s="20" t="str">
        <f t="array" ref="H14">IFERROR(IF(INDEX(Enter!$G$3:$K$252,MATCH(SMALL(Enter!$N$3:$N$252,E14),Enter!$N$3:$N$252,0),1)="x",INDEX(Enter!$F$3:$K$252,MATCH(SMALL(Enter!$N$3:$N$252,E14),Enter!$N$3:$N$252,0),5)&amp;" (Y)",IF(INDEX(Enter!$G$3:$K$252,MATCH(SMALL(Enter!$N$3:$N$252,E14),Enter!$N$3:$N$252,0),1)="o",INDEX(Enter!$F$3:$K$252,MATCH(SMALL(Enter!$N$3:$N$252,E14),Enter!$N$3:$N$252,0),5)&amp;" (Y only)",INDEX(Enter!$F$3:$K$252,MATCH(SMALL(Enter!$N$3:$N$252,E14),Enter!$N$3:$N$252,0),5))),"")</f>
        <v>lacey lumpkin (Y only)</v>
      </c>
      <c r="I14" s="20" t="str">
        <f t="array" ref="I14">IFERROR(INDEX(Enter!$F$3:$K$252,MATCH(SMALL(Enter!$N$3:$N$252,E14),Enter!$N$3:$N$252,0),5),"")</f>
        <v>lacey lumpkin</v>
      </c>
      <c r="J14" s="20" t="str">
        <f t="array" ref="J14">IFERROR(INDEX(Enter!$F$3:$K$252,MATCH(SMALL(Enter!$N$3:$N$252,E14),Enter!$N$3:$N$252,0),6),"")</f>
        <v>bert</v>
      </c>
      <c r="K14" s="20">
        <v>12</v>
      </c>
      <c r="L14" s="19">
        <f t="shared" si="0"/>
        <v>12</v>
      </c>
      <c r="M14" s="19" t="str">
        <f t="array" ref="M14">IFERROR(IF(INDEX(Enter!$I$3:$K$252,MATCH(SMALL(Enter!$O$3:$O$252,K14),Enter!$O$3:$O$252,0),1)="x",INDEX(Enter!$H$3:$K$252,MATCH(SMALL(Enter!$O$3:$O$252,K14),Enter!$O$3:$O$252,0),3)&amp;" (Y)",IF(INDEX(Enter!$I$3:$K$252,MATCH(SMALL(Enter!$O$3:$O$252,K14),Enter!$O$3:$O$252,0),1)="o",INDEX(Enter!$H$3:$K$252,MATCH(SMALL(Enter!$O$3:$O$252,K14),Enter!$O$3:$O$252,0),3)&amp;" (Y only)",INDEX(Enter!$H$3:$K$252,MATCH(SMALL(Enter!$O$3:$O$252,K14),Enter!$O$3:$O$252,0),3))),"")</f>
        <v>Kenley Fluit (Y only)</v>
      </c>
      <c r="N14" s="20" t="str">
        <f t="array" ref="N14">IFERROR(INDEX(Enter!$H$3:$K$252,MATCH(SMALL(Enter!$O$3:$O$252,K14),Enter!$O$3:$O$252,0),3),"")</f>
        <v>Kenley Fluit</v>
      </c>
      <c r="O14" s="20" t="str">
        <f t="array" ref="O14">IFERROR(INDEX(Enter!$H$3:$K$252,MATCH(SMALL(Enter!$O$3:$O$252,K14),Enter!$O$3:$O$252,0),4),"")</f>
        <v>Kodie</v>
      </c>
      <c r="Q14" s="19" t="str">
        <f t="array" ref="Q14">IF(R14="","",IF(INDEX(Enter!$B$3:$K$252,MATCH(SMALL(Enter!$P$3:$P$252,E14),Enter!$P$3:$P$252,0),1)="oco","oco",E14))</f>
        <v/>
      </c>
      <c r="R14" s="20" t="str">
        <f t="array" ref="R14">IFERROR(INDEX(Enter!$A$3:$M$252,MATCH(SMALL(Enter!$P$3:$P$252,T14),Enter!$P$3:$P$252,0),7),"")</f>
        <v/>
      </c>
      <c r="S14" s="20" t="str">
        <f t="array" ref="S14">IFERROR(INDEX(Enter!$A$3:$K$252,MATCH(SMALL(Enter!$P$3:$P$252,T14),Enter!$P$3:$P$252,0),8),"")</f>
        <v/>
      </c>
      <c r="T14" s="20">
        <v>11</v>
      </c>
      <c r="V14" s="19" t="str">
        <f t="shared" si="3"/>
        <v/>
      </c>
      <c r="W14" s="20" t="str">
        <f t="array" ref="W14">IFERROR(INDEX(Enter!$A$3:$M$252,MATCH(SMALL(Enter!$Q$3:$Q$252,Y15),Enter!$Q$3:$Q$252,0),6),"")</f>
        <v/>
      </c>
      <c r="X14" s="20" t="str">
        <f t="array" ref="X14">IFERROR(INDEX(Enter!$A$3:$K$252,MATCH(SMALL(Enter!$Q$3:$Q$252,Y15),Enter!$Q$3:$Q$252,0),7),"")</f>
        <v/>
      </c>
      <c r="Y14" s="20">
        <v>11</v>
      </c>
      <c r="AA14" s="19" t="str">
        <f t="shared" si="2"/>
        <v/>
      </c>
      <c r="AB14" s="20" t="str">
        <f t="array" ref="AB14">IFERROR(INDEX(Enter!$A$3:$M$252,MATCH(SMALL(Enter!$R$3:$R$252,T14),Enter!$R$3:$R$252,0),7),"")</f>
        <v/>
      </c>
      <c r="AC14" s="20" t="str">
        <f t="array" ref="AC14">IFERROR(INDEX(Enter!$A$3:$K$252,MATCH(SMALL(Enter!$R$3:$R$252,T14),Enter!$R$3:$R$252,0),8),"")</f>
        <v/>
      </c>
    </row>
    <row r="15" spans="1:29">
      <c r="A15" s="19">
        <f t="array" ref="A15">IF(B15="","",IF(INDEX(Enter!$C$3:$K$252,MATCH(SMALL(Enter!$M$3:$M$252,E15),Enter!$M$3:$M$252,0),1)="yco","yco",E15))</f>
        <v>12</v>
      </c>
      <c r="B15" s="20" t="str">
        <f t="array" ref="B15">IFERROR(IF(INDEX(Enter!$D$3:$M$252,MATCH(SMALL(Enter!$M$3:$M$252,E15),Enter!$M$3:$M$252,0),1)="x",INDEX(Enter!$C$3:$M$252,MATCH(SMALL(Enter!$M$3:$M$252,E15),Enter!$M$3:$M$252,0),8)&amp;" (Y)",IF(INDEX(Enter!$D$3:$M$252,MATCH(SMALL(Enter!$M$3:$M$252,E15),Enter!$M$3:$M$252,0),1)="o",INDEX(Enter!$C$3:$M$252,MATCH(SMALL(Enter!$M$3:$M$252,E15),Enter!$M$3:$M$252,0),8)&amp;" (Y only)",INDEX(Enter!$C$3:$M$252,MATCH(SMALL(Enter!$M$3:$M$252,E15),Enter!$M$3:$M$252,0),8))),"")</f>
        <v>lizzie chapa</v>
      </c>
      <c r="C15" s="20" t="str">
        <f t="array" ref="C15">IFERROR(INDEX(Enter!$C$3:$M$252,MATCH(SMALL(Enter!$M$3:$M$252,E15),Enter!$M$3:$M$252,0),8),"")</f>
        <v>lizzie chapa</v>
      </c>
      <c r="D15" s="20" t="str">
        <f t="array" ref="D15">IFERROR(INDEX(Enter!$C$3:$K$252,MATCH(SMALL(Enter!$M$3:$M$252,E15),Enter!$M$3:$M$252,0),9),"")</f>
        <v>cracker</v>
      </c>
      <c r="E15" s="20">
        <v>12</v>
      </c>
      <c r="G15" s="19">
        <f t="array" ref="G15">IF(H15="","",IF(INDEX(Enter!$F$3:$K$252,MATCH(SMALL(Enter!$N$3:$N$252,E15),Enter!$N$3:$N$252,0),1)="co","co",IF(INDEX(Enter!$F$3:$K$252,MATCH(SMALL(Enter!$N$3:$N$252,E15),Enter!$N$3:$N$252,0),1)="yco","yco",E15)))</f>
        <v>12</v>
      </c>
      <c r="H15" s="20" t="str">
        <f t="array" ref="H15">IFERROR(IF(INDEX(Enter!$G$3:$K$252,MATCH(SMALL(Enter!$N$3:$N$252,E15),Enter!$N$3:$N$252,0),1)="x",INDEX(Enter!$F$3:$K$252,MATCH(SMALL(Enter!$N$3:$N$252,E15),Enter!$N$3:$N$252,0),5)&amp;" (Y)",IF(INDEX(Enter!$G$3:$K$252,MATCH(SMALL(Enter!$N$3:$N$252,E15),Enter!$N$3:$N$252,0),1)="o",INDEX(Enter!$F$3:$K$252,MATCH(SMALL(Enter!$N$3:$N$252,E15),Enter!$N$3:$N$252,0),5)&amp;" (Y only)",INDEX(Enter!$F$3:$K$252,MATCH(SMALL(Enter!$N$3:$N$252,E15),Enter!$N$3:$N$252,0),5))),"")</f>
        <v>alexis gilbertson (Y only)</v>
      </c>
      <c r="I15" s="20" t="str">
        <f t="array" ref="I15">IFERROR(INDEX(Enter!$F$3:$K$252,MATCH(SMALL(Enter!$N$3:$N$252,E15),Enter!$N$3:$N$252,0),5),"")</f>
        <v>alexis gilbertson</v>
      </c>
      <c r="J15" s="20" t="str">
        <f t="array" ref="J15">IFERROR(INDEX(Enter!$F$3:$K$252,MATCH(SMALL(Enter!$N$3:$N$252,E15),Enter!$N$3:$N$252,0),6),"")</f>
        <v>autumn</v>
      </c>
      <c r="K15" s="20">
        <v>13</v>
      </c>
      <c r="L15" s="19">
        <f t="shared" si="0"/>
        <v>13</v>
      </c>
      <c r="M15" s="19" t="str">
        <f t="array" ref="M15">IFERROR(IF(INDEX(Enter!$I$3:$K$252,MATCH(SMALL(Enter!$O$3:$O$252,K15),Enter!$O$3:$O$252,0),1)="x",INDEX(Enter!$H$3:$K$252,MATCH(SMALL(Enter!$O$3:$O$252,K15),Enter!$O$3:$O$252,0),3)&amp;" (Y)",IF(INDEX(Enter!$I$3:$K$252,MATCH(SMALL(Enter!$O$3:$O$252,K15),Enter!$O$3:$O$252,0),1)="o",INDEX(Enter!$H$3:$K$252,MATCH(SMALL(Enter!$O$3:$O$252,K15),Enter!$O$3:$O$252,0),3)&amp;" (Y only)",INDEX(Enter!$H$3:$K$252,MATCH(SMALL(Enter!$O$3:$O$252,K15),Enter!$O$3:$O$252,0),3))),"")</f>
        <v>Jasmine Fuller</v>
      </c>
      <c r="N15" s="20" t="str">
        <f t="array" ref="N15">IFERROR(INDEX(Enter!$H$3:$K$252,MATCH(SMALL(Enter!$O$3:$O$252,K15),Enter!$O$3:$O$252,0),3),"")</f>
        <v>Jasmine Fuller</v>
      </c>
      <c r="O15" s="20" t="str">
        <f t="array" ref="O15">IFERROR(INDEX(Enter!$H$3:$K$252,MATCH(SMALL(Enter!$O$3:$O$252,K15),Enter!$O$3:$O$252,0),4),"")</f>
        <v>Hank</v>
      </c>
      <c r="Q15" s="19" t="str">
        <f t="array" ref="Q15">IF(R15="","",IF(INDEX(Enter!$B$3:$K$252,MATCH(SMALL(Enter!$P$3:$P$252,E15),Enter!$P$3:$P$252,0),1)="oco","oco",E15))</f>
        <v/>
      </c>
      <c r="R15" s="20" t="str">
        <f t="array" ref="R15">IFERROR(INDEX(Enter!$A$3:$M$252,MATCH(SMALL(Enter!$P$3:$P$252,T15),Enter!$P$3:$P$252,0),7),"")</f>
        <v/>
      </c>
      <c r="S15" s="20" t="str">
        <f t="array" ref="S15">IFERROR(INDEX(Enter!$A$3:$K$252,MATCH(SMALL(Enter!$P$3:$P$252,T15),Enter!$P$3:$P$252,0),8),"")</f>
        <v/>
      </c>
      <c r="T15" s="20">
        <v>12</v>
      </c>
      <c r="V15" s="19" t="str">
        <f t="shared" si="3"/>
        <v/>
      </c>
      <c r="W15" s="20" t="str">
        <f t="array" ref="W15">IFERROR(INDEX(Enter!$A$3:$M$252,MATCH(SMALL(Enter!$Q$3:$Q$252,Y16),Enter!$Q$3:$Q$252,0),6),"")</f>
        <v/>
      </c>
      <c r="X15" s="20" t="str">
        <f t="array" ref="X15">IFERROR(INDEX(Enter!$A$3:$K$252,MATCH(SMALL(Enter!$Q$3:$Q$252,Y16),Enter!$Q$3:$Q$252,0),7),"")</f>
        <v/>
      </c>
      <c r="Y15" s="20">
        <v>12</v>
      </c>
      <c r="AA15" s="19" t="str">
        <f t="shared" si="2"/>
        <v/>
      </c>
      <c r="AB15" s="20" t="str">
        <f t="array" ref="AB15">IFERROR(INDEX(Enter!$A$3:$M$252,MATCH(SMALL(Enter!$R$3:$R$252,T15),Enter!$R$3:$R$252,0),7),"")</f>
        <v/>
      </c>
      <c r="AC15" s="20" t="str">
        <f t="array" ref="AC15">IFERROR(INDEX(Enter!$A$3:$K$252,MATCH(SMALL(Enter!$R$3:$R$252,T15),Enter!$R$3:$R$252,0),8),"")</f>
        <v/>
      </c>
    </row>
    <row r="16" spans="1:29">
      <c r="A16" s="19">
        <f t="array" ref="A16">IF(B16="","",IF(INDEX(Enter!$C$3:$K$252,MATCH(SMALL(Enter!$M$3:$M$252,E16),Enter!$M$3:$M$252,0),1)="yco","yco",E16))</f>
        <v>13</v>
      </c>
      <c r="B16" s="20" t="str">
        <f t="array" ref="B16">IFERROR(IF(INDEX(Enter!$D$3:$M$252,MATCH(SMALL(Enter!$M$3:$M$252,E16),Enter!$M$3:$M$252,0),1)="x",INDEX(Enter!$C$3:$M$252,MATCH(SMALL(Enter!$M$3:$M$252,E16),Enter!$M$3:$M$252,0),8)&amp;" (Y)",IF(INDEX(Enter!$D$3:$M$252,MATCH(SMALL(Enter!$M$3:$M$252,E16),Enter!$M$3:$M$252,0),1)="o",INDEX(Enter!$C$3:$M$252,MATCH(SMALL(Enter!$M$3:$M$252,E16),Enter!$M$3:$M$252,0),8)&amp;" (Y only)",INDEX(Enter!$C$3:$M$252,MATCH(SMALL(Enter!$M$3:$M$252,E16),Enter!$M$3:$M$252,0),8))),"")</f>
        <v>brekyn klarenbeek (Y only)</v>
      </c>
      <c r="C16" s="20" t="str">
        <f t="array" ref="C16">IFERROR(INDEX(Enter!$C$3:$M$252,MATCH(SMALL(Enter!$M$3:$M$252,E16),Enter!$M$3:$M$252,0),8),"")</f>
        <v>brekyn klarenbeek</v>
      </c>
      <c r="D16" s="20" t="str">
        <f t="array" ref="D16">IFERROR(INDEX(Enter!$C$3:$K$252,MATCH(SMALL(Enter!$M$3:$M$252,E16),Enter!$M$3:$M$252,0),9),"")</f>
        <v>diamond</v>
      </c>
      <c r="E16" s="20">
        <v>13</v>
      </c>
      <c r="G16" s="19">
        <f t="array" ref="G16">IF(H16="","",IF(INDEX(Enter!$F$3:$K$252,MATCH(SMALL(Enter!$N$3:$N$252,E16),Enter!$N$3:$N$252,0),1)="co","co",IF(INDEX(Enter!$F$3:$K$252,MATCH(SMALL(Enter!$N$3:$N$252,E16),Enter!$N$3:$N$252,0),1)="yco","yco",E16)))</f>
        <v>13</v>
      </c>
      <c r="H16" s="20" t="str">
        <f t="array" ref="H16">IFERROR(IF(INDEX(Enter!$G$3:$K$252,MATCH(SMALL(Enter!$N$3:$N$252,E16),Enter!$N$3:$N$252,0),1)="x",INDEX(Enter!$F$3:$K$252,MATCH(SMALL(Enter!$N$3:$N$252,E16),Enter!$N$3:$N$252,0),5)&amp;" (Y)",IF(INDEX(Enter!$G$3:$K$252,MATCH(SMALL(Enter!$N$3:$N$252,E16),Enter!$N$3:$N$252,0),1)="o",INDEX(Enter!$F$3:$K$252,MATCH(SMALL(Enter!$N$3:$N$252,E16),Enter!$N$3:$N$252,0),5)&amp;" (Y only)",INDEX(Enter!$F$3:$K$252,MATCH(SMALL(Enter!$N$3:$N$252,E16),Enter!$N$3:$N$252,0),5))),"")</f>
        <v>addi melby (Y only)</v>
      </c>
      <c r="I16" s="20" t="str">
        <f t="array" ref="I16">IFERROR(INDEX(Enter!$F$3:$K$252,MATCH(SMALL(Enter!$N$3:$N$252,E16),Enter!$N$3:$N$252,0),5),"")</f>
        <v>addi melby</v>
      </c>
      <c r="J16" s="20" t="str">
        <f t="array" ref="J16">IFERROR(INDEX(Enter!$F$3:$K$252,MATCH(SMALL(Enter!$N$3:$N$252,E16),Enter!$N$3:$N$252,0),6),"")</f>
        <v>jj</v>
      </c>
      <c r="K16" s="20">
        <v>14</v>
      </c>
      <c r="L16" s="19" t="str">
        <f t="shared" si="0"/>
        <v/>
      </c>
      <c r="M16" s="19" t="str">
        <f t="array" ref="M16">IFERROR(IF(INDEX(Enter!$I$3:$K$252,MATCH(SMALL(Enter!$O$3:$O$252,K16),Enter!$O$3:$O$252,0),1)="x",INDEX(Enter!$H$3:$K$252,MATCH(SMALL(Enter!$O$3:$O$252,K16),Enter!$O$3:$O$252,0),3)&amp;" (Y)",IF(INDEX(Enter!$I$3:$K$252,MATCH(SMALL(Enter!$O$3:$O$252,K16),Enter!$O$3:$O$252,0),1)="o",INDEX(Enter!$H$3:$K$252,MATCH(SMALL(Enter!$O$3:$O$252,K16),Enter!$O$3:$O$252,0),3)&amp;" (Y only)",INDEX(Enter!$H$3:$K$252,MATCH(SMALL(Enter!$O$3:$O$252,K16),Enter!$O$3:$O$252,0),3))),"")</f>
        <v/>
      </c>
      <c r="N16" s="20" t="str">
        <f t="array" ref="N16">IFERROR(INDEX(Enter!$H$3:$K$252,MATCH(SMALL(Enter!$O$3:$O$252,K16),Enter!$O$3:$O$252,0),3),"")</f>
        <v/>
      </c>
      <c r="O16" s="20" t="str">
        <f t="array" ref="O16">IFERROR(INDEX(Enter!$H$3:$K$252,MATCH(SMALL(Enter!$O$3:$O$252,K16),Enter!$O$3:$O$252,0),4),"")</f>
        <v/>
      </c>
      <c r="Q16" s="19" t="str">
        <f t="array" ref="Q16">IF(R16="","",IF(INDEX(Enter!$B$3:$K$252,MATCH(SMALL(Enter!$P$3:$P$252,E16),Enter!$P$3:$P$252,0),1)="oco","oco",E16))</f>
        <v/>
      </c>
      <c r="R16" s="20" t="str">
        <f t="array" ref="R16">IFERROR(INDEX(Enter!$A$3:$M$252,MATCH(SMALL(Enter!$P$3:$P$252,T16),Enter!$P$3:$P$252,0),7),"")</f>
        <v/>
      </c>
      <c r="S16" s="20" t="str">
        <f t="array" ref="S16">IFERROR(INDEX(Enter!$A$3:$K$252,MATCH(SMALL(Enter!$P$3:$P$252,T16),Enter!$P$3:$P$252,0),8),"")</f>
        <v/>
      </c>
      <c r="T16" s="20">
        <v>13</v>
      </c>
      <c r="V16" s="19" t="str">
        <f t="shared" si="3"/>
        <v/>
      </c>
      <c r="W16" s="20" t="str">
        <f t="array" ref="W16">IFERROR(INDEX(Enter!$A$3:$M$252,MATCH(SMALL(Enter!$Q$3:$Q$252,Y17),Enter!$Q$3:$Q$252,0),6),"")</f>
        <v/>
      </c>
      <c r="X16" s="20" t="str">
        <f t="array" ref="X16">IFERROR(INDEX(Enter!$A$3:$K$252,MATCH(SMALL(Enter!$Q$3:$Q$252,Y17),Enter!$Q$3:$Q$252,0),7),"")</f>
        <v/>
      </c>
      <c r="Y16" s="20">
        <v>13</v>
      </c>
      <c r="AA16" s="19" t="str">
        <f t="shared" si="2"/>
        <v/>
      </c>
      <c r="AB16" s="20" t="str">
        <f t="array" ref="AB16">IFERROR(INDEX(Enter!$A$3:$M$252,MATCH(SMALL(Enter!$R$3:$R$252,T16),Enter!$R$3:$R$252,0),7),"")</f>
        <v/>
      </c>
      <c r="AC16" s="20" t="str">
        <f t="array" ref="AC16">IFERROR(INDEX(Enter!$A$3:$K$252,MATCH(SMALL(Enter!$R$3:$R$252,T16),Enter!$R$3:$R$252,0),8),"")</f>
        <v/>
      </c>
    </row>
    <row r="17" spans="1:29">
      <c r="A17" s="19">
        <f t="array" ref="A17">IF(B17="","",IF(INDEX(Enter!$C$3:$K$252,MATCH(SMALL(Enter!$M$3:$M$252,E17),Enter!$M$3:$M$252,0),1)="yco","yco",E17))</f>
        <v>14</v>
      </c>
      <c r="B17" s="20" t="str">
        <f t="array" ref="B17">IFERROR(IF(INDEX(Enter!$D$3:$M$252,MATCH(SMALL(Enter!$M$3:$M$252,E17),Enter!$M$3:$M$252,0),1)="x",INDEX(Enter!$C$3:$M$252,MATCH(SMALL(Enter!$M$3:$M$252,E17),Enter!$M$3:$M$252,0),8)&amp;" (Y)",IF(INDEX(Enter!$D$3:$M$252,MATCH(SMALL(Enter!$M$3:$M$252,E17),Enter!$M$3:$M$252,0),1)="o",INDEX(Enter!$C$3:$M$252,MATCH(SMALL(Enter!$M$3:$M$252,E17),Enter!$M$3:$M$252,0),8)&amp;" (Y only)",INDEX(Enter!$C$3:$M$252,MATCH(SMALL(Enter!$M$3:$M$252,E17),Enter!$M$3:$M$252,0),8))),"")</f>
        <v>jackie feikema (Y)</v>
      </c>
      <c r="C17" s="20" t="str">
        <f t="array" ref="C17">IFERROR(INDEX(Enter!$C$3:$M$252,MATCH(SMALL(Enter!$M$3:$M$252,E17),Enter!$M$3:$M$252,0),8),"")</f>
        <v>jackie feikema</v>
      </c>
      <c r="D17" s="20" t="str">
        <f t="array" ref="D17">IFERROR(INDEX(Enter!$C$3:$K$252,MATCH(SMALL(Enter!$M$3:$M$252,E17),Enter!$M$3:$M$252,0),9),"")</f>
        <v>marked with chrome</v>
      </c>
      <c r="E17" s="20">
        <v>14</v>
      </c>
      <c r="G17" s="19">
        <f t="array" ref="G17">IF(H17="","",IF(INDEX(Enter!$F$3:$K$252,MATCH(SMALL(Enter!$N$3:$N$252,E17),Enter!$N$3:$N$252,0),1)="co","co",IF(INDEX(Enter!$F$3:$K$252,MATCH(SMALL(Enter!$N$3:$N$252,E17),Enter!$N$3:$N$252,0),1)="yco","yco",E17)))</f>
        <v>14</v>
      </c>
      <c r="H17" s="20" t="str">
        <f t="array" ref="H17">IFERROR(IF(INDEX(Enter!$G$3:$K$252,MATCH(SMALL(Enter!$N$3:$N$252,E17),Enter!$N$3:$N$252,0),1)="x",INDEX(Enter!$F$3:$K$252,MATCH(SMALL(Enter!$N$3:$N$252,E17),Enter!$N$3:$N$252,0),5)&amp;" (Y)",IF(INDEX(Enter!$G$3:$K$252,MATCH(SMALL(Enter!$N$3:$N$252,E17),Enter!$N$3:$N$252,0),1)="o",INDEX(Enter!$F$3:$K$252,MATCH(SMALL(Enter!$N$3:$N$252,E17),Enter!$N$3:$N$252,0),5)&amp;" (Y only)",INDEX(Enter!$F$3:$K$252,MATCH(SMALL(Enter!$N$3:$N$252,E17),Enter!$N$3:$N$252,0),5))),"")</f>
        <v>diane bucher</v>
      </c>
      <c r="I17" s="20" t="str">
        <f t="array" ref="I17">IFERROR(INDEX(Enter!$F$3:$K$252,MATCH(SMALL(Enter!$N$3:$N$252,E17),Enter!$N$3:$N$252,0),5),"")</f>
        <v>diane bucher</v>
      </c>
      <c r="J17" s="20" t="str">
        <f t="array" ref="J17">IFERROR(INDEX(Enter!$F$3:$K$252,MATCH(SMALL(Enter!$N$3:$N$252,E17),Enter!$N$3:$N$252,0),6),"")</f>
        <v>KC Shady Cash</v>
      </c>
      <c r="K17" s="20">
        <v>15</v>
      </c>
      <c r="L17" s="19" t="str">
        <f t="shared" si="0"/>
        <v/>
      </c>
      <c r="M17" s="19" t="str">
        <f t="array" ref="M17">IFERROR(IF(INDEX(Enter!$I$3:$K$252,MATCH(SMALL(Enter!$O$3:$O$252,K17),Enter!$O$3:$O$252,0),1)="x",INDEX(Enter!$H$3:$K$252,MATCH(SMALL(Enter!$O$3:$O$252,K17),Enter!$O$3:$O$252,0),3)&amp;" (Y)",IF(INDEX(Enter!$I$3:$K$252,MATCH(SMALL(Enter!$O$3:$O$252,K17),Enter!$O$3:$O$252,0),1)="o",INDEX(Enter!$H$3:$K$252,MATCH(SMALL(Enter!$O$3:$O$252,K17),Enter!$O$3:$O$252,0),3)&amp;" (Y only)",INDEX(Enter!$H$3:$K$252,MATCH(SMALL(Enter!$O$3:$O$252,K17),Enter!$O$3:$O$252,0),3))),"")</f>
        <v/>
      </c>
      <c r="N17" s="20" t="str">
        <f t="array" ref="N17">IFERROR(INDEX(Enter!$H$3:$K$252,MATCH(SMALL(Enter!$O$3:$O$252,K17),Enter!$O$3:$O$252,0),3),"")</f>
        <v/>
      </c>
      <c r="O17" s="20" t="str">
        <f t="array" ref="O17">IFERROR(INDEX(Enter!$H$3:$K$252,MATCH(SMALL(Enter!$O$3:$O$252,K17),Enter!$O$3:$O$252,0),4),"")</f>
        <v/>
      </c>
      <c r="Q17" s="19" t="str">
        <f t="array" ref="Q17">IF(R17="","",IF(INDEX(Enter!$B$3:$K$252,MATCH(SMALL(Enter!$P$3:$P$252,E17),Enter!$P$3:$P$252,0),1)="oco","oco",E17))</f>
        <v/>
      </c>
      <c r="R17" s="20" t="str">
        <f t="array" ref="R17">IFERROR(INDEX(Enter!$A$3:$M$252,MATCH(SMALL(Enter!$P$3:$P$252,T17),Enter!$P$3:$P$252,0),7),"")</f>
        <v/>
      </c>
      <c r="S17" s="20" t="str">
        <f t="array" ref="S17">IFERROR(INDEX(Enter!$A$3:$K$252,MATCH(SMALL(Enter!$P$3:$P$252,T17),Enter!$P$3:$P$252,0),8),"")</f>
        <v/>
      </c>
      <c r="T17" s="20">
        <v>14</v>
      </c>
      <c r="V17" s="19" t="str">
        <f t="shared" si="3"/>
        <v/>
      </c>
      <c r="W17" s="20" t="str">
        <f t="array" ref="W17">IFERROR(INDEX(Enter!$A$3:$M$252,MATCH(SMALL(Enter!$Q$3:$Q$252,Y18),Enter!$Q$3:$Q$252,0),6),"")</f>
        <v/>
      </c>
      <c r="X17" s="20" t="str">
        <f t="array" ref="X17">IFERROR(INDEX(Enter!$A$3:$K$252,MATCH(SMALL(Enter!$Q$3:$Q$252,Y18),Enter!$Q$3:$Q$252,0),7),"")</f>
        <v/>
      </c>
      <c r="Y17" s="20">
        <v>14</v>
      </c>
      <c r="AA17" s="19" t="str">
        <f t="shared" si="2"/>
        <v/>
      </c>
      <c r="AB17" s="20" t="str">
        <f t="array" ref="AB17">IFERROR(INDEX(Enter!$A$3:$M$252,MATCH(SMALL(Enter!$R$3:$R$252,T17),Enter!$R$3:$R$252,0),7),"")</f>
        <v/>
      </c>
      <c r="AC17" s="20" t="str">
        <f t="array" ref="AC17">IFERROR(INDEX(Enter!$A$3:$K$252,MATCH(SMALL(Enter!$R$3:$R$252,T17),Enter!$R$3:$R$252,0),8),"")</f>
        <v/>
      </c>
    </row>
    <row r="18" spans="1:29">
      <c r="A18" s="19">
        <f t="array" ref="A18">IF(B18="","",IF(INDEX(Enter!$C$3:$K$252,MATCH(SMALL(Enter!$M$3:$M$252,E18),Enter!$M$3:$M$252,0),1)="yco","yco",E18))</f>
        <v>15</v>
      </c>
      <c r="B18" s="20" t="str">
        <f t="array" ref="B18">IFERROR(IF(INDEX(Enter!$D$3:$M$252,MATCH(SMALL(Enter!$M$3:$M$252,E18),Enter!$M$3:$M$252,0),1)="x",INDEX(Enter!$C$3:$M$252,MATCH(SMALL(Enter!$M$3:$M$252,E18),Enter!$M$3:$M$252,0),8)&amp;" (Y)",IF(INDEX(Enter!$D$3:$M$252,MATCH(SMALL(Enter!$M$3:$M$252,E18),Enter!$M$3:$M$252,0),1)="o",INDEX(Enter!$C$3:$M$252,MATCH(SMALL(Enter!$M$3:$M$252,E18),Enter!$M$3:$M$252,0),8)&amp;" (Y only)",INDEX(Enter!$C$3:$M$252,MATCH(SMALL(Enter!$M$3:$M$252,E18),Enter!$M$3:$M$252,0),8))),"")</f>
        <v>macy gubbins (Y only)</v>
      </c>
      <c r="C18" s="20" t="str">
        <f t="array" ref="C18">IFERROR(INDEX(Enter!$C$3:$M$252,MATCH(SMALL(Enter!$M$3:$M$252,E18),Enter!$M$3:$M$252,0),8),"")</f>
        <v>macy gubbins</v>
      </c>
      <c r="D18" s="20" t="str">
        <f t="array" ref="D18">IFERROR(INDEX(Enter!$C$3:$K$252,MATCH(SMALL(Enter!$M$3:$M$252,E18),Enter!$M$3:$M$252,0),9),"")</f>
        <v>dual cha cha</v>
      </c>
      <c r="E18" s="20">
        <v>15</v>
      </c>
      <c r="G18" s="19">
        <f t="array" ref="G18">IF(H18="","",IF(INDEX(Enter!$F$3:$K$252,MATCH(SMALL(Enter!$N$3:$N$252,E18),Enter!$N$3:$N$252,0),1)="co","co",IF(INDEX(Enter!$F$3:$K$252,MATCH(SMALL(Enter!$N$3:$N$252,E18),Enter!$N$3:$N$252,0),1)="yco","yco",E18)))</f>
        <v>15</v>
      </c>
      <c r="H18" s="20" t="str">
        <f t="array" ref="H18">IFERROR(IF(INDEX(Enter!$G$3:$K$252,MATCH(SMALL(Enter!$N$3:$N$252,E18),Enter!$N$3:$N$252,0),1)="x",INDEX(Enter!$F$3:$K$252,MATCH(SMALL(Enter!$N$3:$N$252,E18),Enter!$N$3:$N$252,0),5)&amp;" (Y)",IF(INDEX(Enter!$G$3:$K$252,MATCH(SMALL(Enter!$N$3:$N$252,E18),Enter!$N$3:$N$252,0),1)="o",INDEX(Enter!$F$3:$K$252,MATCH(SMALL(Enter!$N$3:$N$252,E18),Enter!$N$3:$N$252,0),5)&amp;" (Y only)",INDEX(Enter!$F$3:$K$252,MATCH(SMALL(Enter!$N$3:$N$252,E18),Enter!$N$3:$N$252,0),5))),"")</f>
        <v>Laura Roelfs</v>
      </c>
      <c r="I18" s="20" t="str">
        <f t="array" ref="I18">IFERROR(INDEX(Enter!$F$3:$K$252,MATCH(SMALL(Enter!$N$3:$N$252,E18),Enter!$N$3:$N$252,0),5),"")</f>
        <v>Laura Roelfs</v>
      </c>
      <c r="J18" s="20" t="str">
        <f t="array" ref="J18">IFERROR(INDEX(Enter!$F$3:$K$252,MATCH(SMALL(Enter!$N$3:$N$252,E18),Enter!$N$3:$N$252,0),6),"")</f>
        <v>Ranger</v>
      </c>
      <c r="K18" s="20">
        <v>16</v>
      </c>
      <c r="L18" s="19" t="str">
        <f t="shared" si="0"/>
        <v/>
      </c>
      <c r="M18" s="19" t="str">
        <f t="array" ref="M18">IFERROR(IF(INDEX(Enter!$I$3:$K$252,MATCH(SMALL(Enter!$O$3:$O$252,K18),Enter!$O$3:$O$252,0),1)="x",INDEX(Enter!$H$3:$K$252,MATCH(SMALL(Enter!$O$3:$O$252,K18),Enter!$O$3:$O$252,0),3)&amp;" (Y)",IF(INDEX(Enter!$I$3:$K$252,MATCH(SMALL(Enter!$O$3:$O$252,K18),Enter!$O$3:$O$252,0),1)="o",INDEX(Enter!$H$3:$K$252,MATCH(SMALL(Enter!$O$3:$O$252,K18),Enter!$O$3:$O$252,0),3)&amp;" (Y only)",INDEX(Enter!$H$3:$K$252,MATCH(SMALL(Enter!$O$3:$O$252,K18),Enter!$O$3:$O$252,0),3))),"")</f>
        <v/>
      </c>
      <c r="N18" s="20" t="str">
        <f t="array" ref="N18">IFERROR(INDEX(Enter!$H$3:$K$252,MATCH(SMALL(Enter!$O$3:$O$252,K18),Enter!$O$3:$O$252,0),3),"")</f>
        <v/>
      </c>
      <c r="O18" s="20" t="str">
        <f t="array" ref="O18">IFERROR(INDEX(Enter!$H$3:$K$252,MATCH(SMALL(Enter!$O$3:$O$252,K18),Enter!$O$3:$O$252,0),4),"")</f>
        <v/>
      </c>
      <c r="Q18" s="19" t="str">
        <f t="array" ref="Q18">IF(R18="","",IF(INDEX(Enter!$B$3:$K$252,MATCH(SMALL(Enter!$P$3:$P$252,E18),Enter!$P$3:$P$252,0),1)="oco","oco",E18))</f>
        <v/>
      </c>
      <c r="R18" s="20" t="str">
        <f t="array" ref="R18">IFERROR(INDEX(Enter!$A$3:$M$252,MATCH(SMALL(Enter!$P$3:$P$252,T18),Enter!$P$3:$P$252,0),7),"")</f>
        <v/>
      </c>
      <c r="S18" s="20" t="str">
        <f t="array" ref="S18">IFERROR(INDEX(Enter!$A$3:$K$252,MATCH(SMALL(Enter!$P$3:$P$252,T18),Enter!$P$3:$P$252,0),8),"")</f>
        <v/>
      </c>
      <c r="T18" s="20">
        <v>15</v>
      </c>
      <c r="V18" s="19" t="str">
        <f t="shared" si="3"/>
        <v/>
      </c>
      <c r="W18" s="20" t="str">
        <f t="array" ref="W18">IFERROR(INDEX(Enter!$A$3:$M$252,MATCH(SMALL(Enter!$Q$3:$Q$252,Y19),Enter!$Q$3:$Q$252,0),6),"")</f>
        <v/>
      </c>
      <c r="X18" s="20" t="str">
        <f t="array" ref="X18">IFERROR(INDEX(Enter!$A$3:$K$252,MATCH(SMALL(Enter!$Q$3:$Q$252,Y19),Enter!$Q$3:$Q$252,0),7),"")</f>
        <v/>
      </c>
      <c r="Y18" s="20">
        <v>15</v>
      </c>
      <c r="AA18" s="19" t="str">
        <f t="shared" si="2"/>
        <v/>
      </c>
      <c r="AB18" s="20" t="str">
        <f t="array" ref="AB18">IFERROR(INDEX(Enter!$A$3:$M$252,MATCH(SMALL(Enter!$R$3:$R$252,T18),Enter!$R$3:$R$252,0),7),"")</f>
        <v/>
      </c>
      <c r="AC18" s="20" t="str">
        <f t="array" ref="AC18">IFERROR(INDEX(Enter!$A$3:$K$252,MATCH(SMALL(Enter!$R$3:$R$252,T18),Enter!$R$3:$R$252,0),8),"")</f>
        <v/>
      </c>
    </row>
    <row r="19" spans="1:29">
      <c r="A19" s="19" t="str">
        <f t="array" ref="A19">IF(B19="","",IF(INDEX(Enter!$C$3:$K$252,MATCH(SMALL(Enter!$M$3:$M$252,E19),Enter!$M$3:$M$252,0),1)="yco","yco",E19))</f>
        <v/>
      </c>
      <c r="B19" s="20" t="str">
        <f t="array" ref="B19">IFERROR(IF(INDEX(Enter!$D$3:$M$252,MATCH(SMALL(Enter!$M$3:$M$252,E19),Enter!$M$3:$M$252,0),1)="x",INDEX(Enter!$C$3:$M$252,MATCH(SMALL(Enter!$M$3:$M$252,E19),Enter!$M$3:$M$252,0),8)&amp;" (Y)",IF(INDEX(Enter!$D$3:$M$252,MATCH(SMALL(Enter!$M$3:$M$252,E19),Enter!$M$3:$M$252,0),1)="o",INDEX(Enter!$C$3:$M$252,MATCH(SMALL(Enter!$M$3:$M$252,E19),Enter!$M$3:$M$252,0),8)&amp;" (Y only)",INDEX(Enter!$C$3:$M$252,MATCH(SMALL(Enter!$M$3:$M$252,E19),Enter!$M$3:$M$252,0),8))),"")</f>
        <v/>
      </c>
      <c r="C19" s="20" t="str">
        <f t="array" ref="C19">IFERROR(INDEX(Enter!$C$3:$M$252,MATCH(SMALL(Enter!$M$3:$M$252,E19),Enter!$M$3:$M$252,0),8),"")</f>
        <v/>
      </c>
      <c r="D19" s="20" t="str">
        <f t="array" ref="D19">IFERROR(INDEX(Enter!$C$3:$K$252,MATCH(SMALL(Enter!$M$3:$M$252,E19),Enter!$M$3:$M$252,0),9),"")</f>
        <v/>
      </c>
      <c r="E19" s="20"/>
      <c r="G19" s="19" t="str">
        <f t="array" ref="G19">IF(H19="","",IF(INDEX(Enter!$F$3:$K$252,MATCH(SMALL(Enter!$N$3:$N$252,E19),Enter!$N$3:$N$252,0),1)="co","co",IF(INDEX(Enter!$F$3:$K$252,MATCH(SMALL(Enter!$N$3:$N$252,E19),Enter!$N$3:$N$252,0),1)="yco","yco",E19)))</f>
        <v/>
      </c>
      <c r="H19" s="20" t="str">
        <f t="array" ref="H19">IFERROR(IF(INDEX(Enter!$G$3:$K$252,MATCH(SMALL(Enter!$N$3:$N$252,E19),Enter!$N$3:$N$252,0),1)="x",INDEX(Enter!$F$3:$K$252,MATCH(SMALL(Enter!$N$3:$N$252,E19),Enter!$N$3:$N$252,0),5)&amp;" (Y)",IF(INDEX(Enter!$G$3:$K$252,MATCH(SMALL(Enter!$N$3:$N$252,E19),Enter!$N$3:$N$252,0),1)="o",INDEX(Enter!$F$3:$K$252,MATCH(SMALL(Enter!$N$3:$N$252,E19),Enter!$N$3:$N$252,0),5)&amp;" (Y only)",INDEX(Enter!$F$3:$K$252,MATCH(SMALL(Enter!$N$3:$N$252,E19),Enter!$N$3:$N$252,0),5))),"")</f>
        <v/>
      </c>
      <c r="I19" s="20" t="str">
        <f t="array" ref="I19">IFERROR(INDEX(Enter!$F$3:$K$252,MATCH(SMALL(Enter!$N$3:$N$252,E19),Enter!$N$3:$N$252,0),5),"")</f>
        <v/>
      </c>
      <c r="J19" s="20" t="str">
        <f t="array" ref="J19">IFERROR(INDEX(Enter!$F$3:$K$252,MATCH(SMALL(Enter!$N$3:$N$252,E19),Enter!$N$3:$N$252,0),6),"")</f>
        <v/>
      </c>
      <c r="K19" s="20">
        <v>17</v>
      </c>
      <c r="L19" s="19" t="str">
        <f t="shared" si="0"/>
        <v/>
      </c>
      <c r="M19" s="19" t="str">
        <f t="array" ref="M19">IFERROR(IF(INDEX(Enter!$I$3:$K$252,MATCH(SMALL(Enter!$O$3:$O$252,K19),Enter!$O$3:$O$252,0),1)="x",INDEX(Enter!$H$3:$K$252,MATCH(SMALL(Enter!$O$3:$O$252,K19),Enter!$O$3:$O$252,0),3)&amp;" (Y)",IF(INDEX(Enter!$I$3:$K$252,MATCH(SMALL(Enter!$O$3:$O$252,K19),Enter!$O$3:$O$252,0),1)="o",INDEX(Enter!$H$3:$K$252,MATCH(SMALL(Enter!$O$3:$O$252,K19),Enter!$O$3:$O$252,0),3)&amp;" (Y only)",INDEX(Enter!$H$3:$K$252,MATCH(SMALL(Enter!$O$3:$O$252,K19),Enter!$O$3:$O$252,0),3))),"")</f>
        <v/>
      </c>
      <c r="N19" s="20" t="str">
        <f t="array" ref="N19">IFERROR(INDEX(Enter!$H$3:$K$252,MATCH(SMALL(Enter!$O$3:$O$252,K19),Enter!$O$3:$O$252,0),3),"")</f>
        <v/>
      </c>
      <c r="O19" s="20" t="str">
        <f t="array" ref="O19">IFERROR(INDEX(Enter!$H$3:$K$252,MATCH(SMALL(Enter!$O$3:$O$252,K19),Enter!$O$3:$O$252,0),4),"")</f>
        <v/>
      </c>
      <c r="Q19" s="19" t="str">
        <f t="array" ref="Q19">IF(R19="","",IF(INDEX(Enter!$B$3:$K$252,MATCH(SMALL(Enter!$P$3:$P$252,E19),Enter!$P$3:$P$252,0),1)="oco","oco",E19))</f>
        <v/>
      </c>
      <c r="R19" s="20" t="str">
        <f t="array" ref="R19">IFERROR(INDEX(Enter!$A$3:$M$252,MATCH(SMALL(Enter!$P$3:$P$252,T19),Enter!$P$3:$P$252,0),7),"")</f>
        <v/>
      </c>
      <c r="S19" s="20" t="str">
        <f t="array" ref="S19">IFERROR(INDEX(Enter!$A$3:$K$252,MATCH(SMALL(Enter!$P$3:$P$252,T19),Enter!$P$3:$P$252,0),8),"")</f>
        <v/>
      </c>
      <c r="V19" s="19" t="str">
        <f t="shared" si="3"/>
        <v/>
      </c>
      <c r="W19" s="20" t="str">
        <f t="array" ref="W19">IFERROR(INDEX(Enter!$A$3:$M$252,MATCH(SMALL(Enter!$Q$3:$Q$252,Y20),Enter!$Q$3:$Q$252,0),6),"")</f>
        <v/>
      </c>
      <c r="X19" s="20" t="str">
        <f t="array" ref="X19">IFERROR(INDEX(Enter!$A$3:$K$252,MATCH(SMALL(Enter!$Q$3:$Q$252,Y20),Enter!$Q$3:$Q$252,0),7),"")</f>
        <v/>
      </c>
      <c r="AA19" s="19" t="str">
        <f t="shared" si="2"/>
        <v/>
      </c>
      <c r="AB19" s="20" t="str">
        <f t="array" ref="AB19">IFERROR(INDEX(Enter!$A$3:$M$252,MATCH(SMALL(Enter!$R$3:$R$252,T19),Enter!$R$3:$R$252,0),7),"")</f>
        <v/>
      </c>
      <c r="AC19" s="20" t="str">
        <f t="array" ref="AC19">IFERROR(INDEX(Enter!$A$3:$K$252,MATCH(SMALL(Enter!$R$3:$R$252,T19),Enter!$R$3:$R$252,0),8),"")</f>
        <v/>
      </c>
    </row>
    <row r="20" spans="1:29">
      <c r="A20" s="19">
        <f t="array" ref="A20">IF(B20="","",IF(INDEX(Enter!$C$3:$K$252,MATCH(SMALL(Enter!$M$3:$M$252,E20),Enter!$M$3:$M$252,0),1)="yco","yco",E20))</f>
        <v>16</v>
      </c>
      <c r="B20" s="20" t="str">
        <f t="array" ref="B20">IFERROR(IF(INDEX(Enter!$D$3:$M$252,MATCH(SMALL(Enter!$M$3:$M$252,E20),Enter!$M$3:$M$252,0),1)="x",INDEX(Enter!$C$3:$M$252,MATCH(SMALL(Enter!$M$3:$M$252,E20),Enter!$M$3:$M$252,0),8)&amp;" (Y)",IF(INDEX(Enter!$D$3:$M$252,MATCH(SMALL(Enter!$M$3:$M$252,E20),Enter!$M$3:$M$252,0),1)="o",INDEX(Enter!$C$3:$M$252,MATCH(SMALL(Enter!$M$3:$M$252,E20),Enter!$M$3:$M$252,0),8)&amp;" (Y only)",INDEX(Enter!$C$3:$M$252,MATCH(SMALL(Enter!$M$3:$M$252,E20),Enter!$M$3:$M$252,0),8))),"")</f>
        <v>lacey lumpkin (Y only)</v>
      </c>
      <c r="C20" s="20" t="str">
        <f t="array" ref="C20">IFERROR(INDEX(Enter!$C$3:$M$252,MATCH(SMALL(Enter!$M$3:$M$252,E20),Enter!$M$3:$M$252,0),8),"")</f>
        <v>lacey lumpkin</v>
      </c>
      <c r="D20" s="20" t="str">
        <f t="array" ref="D20">IFERROR(INDEX(Enter!$C$3:$K$252,MATCH(SMALL(Enter!$M$3:$M$252,E20),Enter!$M$3:$M$252,0),9),"")</f>
        <v>bert</v>
      </c>
      <c r="E20" s="20">
        <v>16</v>
      </c>
      <c r="G20" s="19">
        <f t="array" ref="G20">IF(H20="","",IF(INDEX(Enter!$F$3:$K$252,MATCH(SMALL(Enter!$N$3:$N$252,E20),Enter!$N$3:$N$252,0),1)="co","co",IF(INDEX(Enter!$F$3:$K$252,MATCH(SMALL(Enter!$N$3:$N$252,E20),Enter!$N$3:$N$252,0),1)="yco","yco",E20)))</f>
        <v>16</v>
      </c>
      <c r="H20" s="20" t="str">
        <f t="array" ref="H20">IFERROR(IF(INDEX(Enter!$G$3:$K$252,MATCH(SMALL(Enter!$N$3:$N$252,E20),Enter!$N$3:$N$252,0),1)="x",INDEX(Enter!$F$3:$K$252,MATCH(SMALL(Enter!$N$3:$N$252,E20),Enter!$N$3:$N$252,0),5)&amp;" (Y)",IF(INDEX(Enter!$G$3:$K$252,MATCH(SMALL(Enter!$N$3:$N$252,E20),Enter!$N$3:$N$252,0),1)="o",INDEX(Enter!$F$3:$K$252,MATCH(SMALL(Enter!$N$3:$N$252,E20),Enter!$N$3:$N$252,0),5)&amp;" (Y only)",INDEX(Enter!$F$3:$K$252,MATCH(SMALL(Enter!$N$3:$N$252,E20),Enter!$N$3:$N$252,0),5))),"")</f>
        <v>Kenley Fluit (Y)</v>
      </c>
      <c r="I20" s="20" t="str">
        <f t="array" ref="I20">IFERROR(INDEX(Enter!$F$3:$K$252,MATCH(SMALL(Enter!$N$3:$N$252,E20),Enter!$N$3:$N$252,0),5),"")</f>
        <v>Kenley Fluit</v>
      </c>
      <c r="J20" s="20" t="str">
        <f t="array" ref="J20">IFERROR(INDEX(Enter!$F$3:$K$252,MATCH(SMALL(Enter!$N$3:$N$252,E20),Enter!$N$3:$N$252,0),6),"")</f>
        <v>Kodie</v>
      </c>
      <c r="K20" s="20">
        <v>18</v>
      </c>
      <c r="L20" s="19" t="str">
        <f t="shared" si="0"/>
        <v/>
      </c>
      <c r="M20" s="19" t="str">
        <f t="array" ref="M20">IFERROR(IF(INDEX(Enter!$I$3:$K$252,MATCH(SMALL(Enter!$O$3:$O$252,K20),Enter!$O$3:$O$252,0),1)="x",INDEX(Enter!$H$3:$K$252,MATCH(SMALL(Enter!$O$3:$O$252,K20),Enter!$O$3:$O$252,0),3)&amp;" (Y)",IF(INDEX(Enter!$I$3:$K$252,MATCH(SMALL(Enter!$O$3:$O$252,K20),Enter!$O$3:$O$252,0),1)="o",INDEX(Enter!$H$3:$K$252,MATCH(SMALL(Enter!$O$3:$O$252,K20),Enter!$O$3:$O$252,0),3)&amp;" (Y only)",INDEX(Enter!$H$3:$K$252,MATCH(SMALL(Enter!$O$3:$O$252,K20),Enter!$O$3:$O$252,0),3))),"")</f>
        <v/>
      </c>
      <c r="N20" s="20" t="str">
        <f t="array" ref="N20">IFERROR(INDEX(Enter!$H$3:$K$252,MATCH(SMALL(Enter!$O$3:$O$252,K20),Enter!$O$3:$O$252,0),3),"")</f>
        <v/>
      </c>
      <c r="O20" s="20" t="str">
        <f t="array" ref="O20">IFERROR(INDEX(Enter!$H$3:$K$252,MATCH(SMALL(Enter!$O$3:$O$252,K20),Enter!$O$3:$O$252,0),4),"")</f>
        <v/>
      </c>
      <c r="Q20" s="19" t="str">
        <f t="array" ref="Q20">IF(R20="","",IF(INDEX(Enter!$B$3:$K$252,MATCH(SMALL(Enter!$P$3:$P$252,E20),Enter!$P$3:$P$252,0),1)="oco","oco",E20))</f>
        <v/>
      </c>
      <c r="R20" s="20" t="str">
        <f t="array" ref="R20">IFERROR(INDEX(Enter!$A$3:$M$252,MATCH(SMALL(Enter!$P$3:$P$252,T20),Enter!$P$3:$P$252,0),7),"")</f>
        <v/>
      </c>
      <c r="S20" s="20" t="str">
        <f t="array" ref="S20">IFERROR(INDEX(Enter!$A$3:$K$252,MATCH(SMALL(Enter!$P$3:$P$252,T20),Enter!$P$3:$P$252,0),8),"")</f>
        <v/>
      </c>
      <c r="T20" s="20">
        <v>16</v>
      </c>
      <c r="V20" s="19" t="str">
        <f t="shared" si="3"/>
        <v/>
      </c>
      <c r="W20" s="20" t="str">
        <f t="array" ref="W20">IFERROR(INDEX(Enter!$A$3:$M$252,MATCH(SMALL(Enter!$Q$3:$Q$252,Y21),Enter!$Q$3:$Q$252,0),6),"")</f>
        <v/>
      </c>
      <c r="X20" s="20" t="str">
        <f t="array" ref="X20">IFERROR(INDEX(Enter!$A$3:$K$252,MATCH(SMALL(Enter!$Q$3:$Q$252,Y21),Enter!$Q$3:$Q$252,0),7),"")</f>
        <v/>
      </c>
      <c r="Y20" s="20">
        <v>16</v>
      </c>
      <c r="AA20" s="19" t="str">
        <f t="shared" si="2"/>
        <v/>
      </c>
      <c r="AB20" s="20" t="str">
        <f t="array" ref="AB20">IFERROR(INDEX(Enter!$A$3:$M$252,MATCH(SMALL(Enter!$R$3:$R$252,T20),Enter!$R$3:$R$252,0),7),"")</f>
        <v/>
      </c>
      <c r="AC20" s="20" t="str">
        <f t="array" ref="AC20">IFERROR(INDEX(Enter!$A$3:$K$252,MATCH(SMALL(Enter!$R$3:$R$252,T20),Enter!$R$3:$R$252,0),8),"")</f>
        <v/>
      </c>
    </row>
    <row r="21" spans="1:29" ht="15.75" customHeight="1">
      <c r="A21" s="19">
        <f t="array" ref="A21">IF(B21="","",IF(INDEX(Enter!$C$3:$K$252,MATCH(SMALL(Enter!$M$3:$M$252,E21),Enter!$M$3:$M$252,0),1)="yco","yco",E21))</f>
        <v>17</v>
      </c>
      <c r="B21" s="20" t="str">
        <f t="array" ref="B21">IFERROR(IF(INDEX(Enter!$D$3:$M$252,MATCH(SMALL(Enter!$M$3:$M$252,E21),Enter!$M$3:$M$252,0),1)="x",INDEX(Enter!$C$3:$M$252,MATCH(SMALL(Enter!$M$3:$M$252,E21),Enter!$M$3:$M$252,0),8)&amp;" (Y)",IF(INDEX(Enter!$D$3:$M$252,MATCH(SMALL(Enter!$M$3:$M$252,E21),Enter!$M$3:$M$252,0),1)="o",INDEX(Enter!$C$3:$M$252,MATCH(SMALL(Enter!$M$3:$M$252,E21),Enter!$M$3:$M$252,0),8)&amp;" (Y only)",INDEX(Enter!$C$3:$M$252,MATCH(SMALL(Enter!$M$3:$M$252,E21),Enter!$M$3:$M$252,0),8))),"")</f>
        <v>cheyenne hulstien</v>
      </c>
      <c r="C21" s="20" t="str">
        <f t="array" ref="C21">IFERROR(INDEX(Enter!$C$3:$M$252,MATCH(SMALL(Enter!$M$3:$M$252,E21),Enter!$M$3:$M$252,0),8),"")</f>
        <v>cheyenne hulstien</v>
      </c>
      <c r="D21" s="20" t="str">
        <f t="array" ref="D21">IFERROR(INDEX(Enter!$C$3:$K$252,MATCH(SMALL(Enter!$M$3:$M$252,E21),Enter!$M$3:$M$252,0),9),"")</f>
        <v>elite shade of grey</v>
      </c>
      <c r="E21" s="20">
        <v>17</v>
      </c>
      <c r="G21" s="19">
        <f t="array" ref="G21">IF(H21="","",IF(INDEX(Enter!$F$3:$K$252,MATCH(SMALL(Enter!$N$3:$N$252,E21),Enter!$N$3:$N$252,0),1)="co","co",IF(INDEX(Enter!$F$3:$K$252,MATCH(SMALL(Enter!$N$3:$N$252,E21),Enter!$N$3:$N$252,0),1)="yco","yco",E21)))</f>
        <v>17</v>
      </c>
      <c r="H21" s="20" t="str">
        <f t="array" ref="H21">IFERROR(IF(INDEX(Enter!$G$3:$K$252,MATCH(SMALL(Enter!$N$3:$N$252,E21),Enter!$N$3:$N$252,0),1)="x",INDEX(Enter!$F$3:$K$252,MATCH(SMALL(Enter!$N$3:$N$252,E21),Enter!$N$3:$N$252,0),5)&amp;" (Y)",IF(INDEX(Enter!$G$3:$K$252,MATCH(SMALL(Enter!$N$3:$N$252,E21),Enter!$N$3:$N$252,0),1)="o",INDEX(Enter!$F$3:$K$252,MATCH(SMALL(Enter!$N$3:$N$252,E21),Enter!$N$3:$N$252,0),5)&amp;" (Y only)",INDEX(Enter!$F$3:$K$252,MATCH(SMALL(Enter!$N$3:$N$252,E21),Enter!$N$3:$N$252,0),5))),"")</f>
        <v>Jasmine Fuller (Y only)</v>
      </c>
      <c r="I21" s="20" t="str">
        <f t="array" ref="I21">IFERROR(INDEX(Enter!$F$3:$K$252,MATCH(SMALL(Enter!$N$3:$N$252,E21),Enter!$N$3:$N$252,0),5),"")</f>
        <v>Jasmine Fuller</v>
      </c>
      <c r="J21" s="20" t="str">
        <f t="array" ref="J21">IFERROR(INDEX(Enter!$F$3:$K$252,MATCH(SMALL(Enter!$N$3:$N$252,E21),Enter!$N$3:$N$252,0),6),"")</f>
        <v>Hank</v>
      </c>
      <c r="K21" s="20">
        <v>19</v>
      </c>
      <c r="L21" s="19" t="str">
        <f t="shared" si="0"/>
        <v/>
      </c>
      <c r="M21" s="19" t="str">
        <f t="array" ref="M21">IFERROR(IF(INDEX(Enter!$I$3:$K$252,MATCH(SMALL(Enter!$O$3:$O$252,K21),Enter!$O$3:$O$252,0),1)="x",INDEX(Enter!$H$3:$K$252,MATCH(SMALL(Enter!$O$3:$O$252,K21),Enter!$O$3:$O$252,0),3)&amp;" (Y)",IF(INDEX(Enter!$I$3:$K$252,MATCH(SMALL(Enter!$O$3:$O$252,K21),Enter!$O$3:$O$252,0),1)="o",INDEX(Enter!$H$3:$K$252,MATCH(SMALL(Enter!$O$3:$O$252,K21),Enter!$O$3:$O$252,0),3)&amp;" (Y only)",INDEX(Enter!$H$3:$K$252,MATCH(SMALL(Enter!$O$3:$O$252,K21),Enter!$O$3:$O$252,0),3))),"")</f>
        <v/>
      </c>
      <c r="N21" s="20" t="str">
        <f t="array" ref="N21">IFERROR(INDEX(Enter!$H$3:$K$252,MATCH(SMALL(Enter!$O$3:$O$252,K21),Enter!$O$3:$O$252,0),3),"")</f>
        <v/>
      </c>
      <c r="O21" s="20" t="str">
        <f t="array" ref="O21">IFERROR(INDEX(Enter!$H$3:$K$252,MATCH(SMALL(Enter!$O$3:$O$252,K21),Enter!$O$3:$O$252,0),4),"")</f>
        <v/>
      </c>
      <c r="Q21" s="19" t="str">
        <f t="array" ref="Q21">IF(R21="","",IF(INDEX(Enter!$B$3:$K$252,MATCH(SMALL(Enter!$P$3:$P$252,E21),Enter!$P$3:$P$252,0),1)="oco","oco",E21))</f>
        <v/>
      </c>
      <c r="R21" s="20" t="str">
        <f t="array" ref="R21">IFERROR(INDEX(Enter!$A$3:$M$252,MATCH(SMALL(Enter!$P$3:$P$252,T21),Enter!$P$3:$P$252,0),7),"")</f>
        <v/>
      </c>
      <c r="S21" s="20" t="str">
        <f t="array" ref="S21">IFERROR(INDEX(Enter!$A$3:$K$252,MATCH(SMALL(Enter!$P$3:$P$252,T21),Enter!$P$3:$P$252,0),8),"")</f>
        <v/>
      </c>
      <c r="T21" s="20">
        <v>17</v>
      </c>
      <c r="V21" s="19" t="str">
        <f t="shared" si="3"/>
        <v/>
      </c>
      <c r="W21" s="20" t="str">
        <f t="array" ref="W21">IFERROR(INDEX(Enter!$A$3:$M$252,MATCH(SMALL(Enter!$Q$3:$Q$252,Y22),Enter!$Q$3:$Q$252,0),6),"")</f>
        <v/>
      </c>
      <c r="X21" s="20" t="str">
        <f t="array" ref="X21">IFERROR(INDEX(Enter!$A$3:$K$252,MATCH(SMALL(Enter!$Q$3:$Q$252,Y22),Enter!$Q$3:$Q$252,0),7),"")</f>
        <v/>
      </c>
      <c r="Y21" s="20">
        <v>17</v>
      </c>
      <c r="AA21" s="19" t="str">
        <f t="shared" si="2"/>
        <v/>
      </c>
      <c r="AB21" s="20" t="str">
        <f t="array" ref="AB21">IFERROR(INDEX(Enter!$A$3:$M$252,MATCH(SMALL(Enter!$R$3:$R$252,T21),Enter!$R$3:$R$252,0),7),"")</f>
        <v/>
      </c>
      <c r="AC21" s="20" t="str">
        <f t="array" ref="AC21">IFERROR(INDEX(Enter!$A$3:$K$252,MATCH(SMALL(Enter!$R$3:$R$252,T21),Enter!$R$3:$R$252,0),8),"")</f>
        <v/>
      </c>
    </row>
    <row r="22" spans="1:29" ht="15.75" customHeight="1">
      <c r="A22" s="19">
        <f t="array" ref="A22">IF(B22="","",IF(INDEX(Enter!$C$3:$K$252,MATCH(SMALL(Enter!$M$3:$M$252,E22),Enter!$M$3:$M$252,0),1)="yco","yco",E22))</f>
        <v>18</v>
      </c>
      <c r="B22" s="20" t="str">
        <f t="array" ref="B22">IFERROR(IF(INDEX(Enter!$D$3:$M$252,MATCH(SMALL(Enter!$M$3:$M$252,E22),Enter!$M$3:$M$252,0),1)="x",INDEX(Enter!$C$3:$M$252,MATCH(SMALL(Enter!$M$3:$M$252,E22),Enter!$M$3:$M$252,0),8)&amp;" (Y)",IF(INDEX(Enter!$D$3:$M$252,MATCH(SMALL(Enter!$M$3:$M$252,E22),Enter!$M$3:$M$252,0),1)="o",INDEX(Enter!$C$3:$M$252,MATCH(SMALL(Enter!$M$3:$M$252,E22),Enter!$M$3:$M$252,0),8)&amp;" (Y only)",INDEX(Enter!$C$3:$M$252,MATCH(SMALL(Enter!$M$3:$M$252,E22),Enter!$M$3:$M$252,0),8))),"")</f>
        <v>kamryn chapman</v>
      </c>
      <c r="C22" s="20" t="str">
        <f t="array" ref="C22">IFERROR(INDEX(Enter!$C$3:$M$252,MATCH(SMALL(Enter!$M$3:$M$252,E22),Enter!$M$3:$M$252,0),8),"")</f>
        <v>kamryn chapman</v>
      </c>
      <c r="D22" s="20" t="str">
        <f t="array" ref="D22">IFERROR(INDEX(Enter!$C$3:$K$252,MATCH(SMALL(Enter!$M$3:$M$252,E22),Enter!$M$3:$M$252,0),9),"")</f>
        <v>PC Dashin for Hollywood</v>
      </c>
      <c r="E22" s="20">
        <v>18</v>
      </c>
      <c r="G22" s="19" t="str">
        <f t="array" ref="G22">IF(H22="","",IF(INDEX(Enter!$F$3:$K$252,MATCH(SMALL(Enter!$N$3:$N$252,E22),Enter!$N$3:$N$252,0),1)="co","co",IF(INDEX(Enter!$F$3:$K$252,MATCH(SMALL(Enter!$N$3:$N$252,E22),Enter!$N$3:$N$252,0),1)="yco","yco",E22)))</f>
        <v>co</v>
      </c>
      <c r="H22" s="20" t="str">
        <f t="array" ref="H22">IFERROR(IF(INDEX(Enter!$G$3:$K$252,MATCH(SMALL(Enter!$N$3:$N$252,E22),Enter!$N$3:$N$252,0),1)="x",INDEX(Enter!$F$3:$K$252,MATCH(SMALL(Enter!$N$3:$N$252,E22),Enter!$N$3:$N$252,0),5)&amp;" (Y)",IF(INDEX(Enter!$G$3:$K$252,MATCH(SMALL(Enter!$N$3:$N$252,E22),Enter!$N$3:$N$252,0),1)="o",INDEX(Enter!$F$3:$K$252,MATCH(SMALL(Enter!$N$3:$N$252,E22),Enter!$N$3:$N$252,0),5)&amp;" (Y only)",INDEX(Enter!$F$3:$K$252,MATCH(SMALL(Enter!$N$3:$N$252,E22),Enter!$N$3:$N$252,0),5))),"")</f>
        <v>Bethany Keller</v>
      </c>
      <c r="I22" s="20" t="str">
        <f t="array" ref="I22">IFERROR(INDEX(Enter!$F$3:$K$252,MATCH(SMALL(Enter!$N$3:$N$252,E22),Enter!$N$3:$N$252,0),5),"")</f>
        <v>Bethany Keller</v>
      </c>
      <c r="J22" s="20" t="str">
        <f t="array" ref="J22">IFERROR(INDEX(Enter!$F$3:$K$252,MATCH(SMALL(Enter!$N$3:$N$252,E22),Enter!$N$3:$N$252,0),6),"")</f>
        <v>Okey Dokey Snowman</v>
      </c>
      <c r="K22" s="20">
        <v>20</v>
      </c>
      <c r="L22" s="19" t="str">
        <f t="shared" si="0"/>
        <v/>
      </c>
      <c r="M22" s="19" t="str">
        <f t="array" ref="M22">IFERROR(IF(INDEX(Enter!$I$3:$K$252,MATCH(SMALL(Enter!$O$3:$O$252,K22),Enter!$O$3:$O$252,0),1)="x",INDEX(Enter!$H$3:$K$252,MATCH(SMALL(Enter!$O$3:$O$252,K22),Enter!$O$3:$O$252,0),3)&amp;" (Y)",IF(INDEX(Enter!$I$3:$K$252,MATCH(SMALL(Enter!$O$3:$O$252,K22),Enter!$O$3:$O$252,0),1)="o",INDEX(Enter!$H$3:$K$252,MATCH(SMALL(Enter!$O$3:$O$252,K22),Enter!$O$3:$O$252,0),3)&amp;" (Y only)",INDEX(Enter!$H$3:$K$252,MATCH(SMALL(Enter!$O$3:$O$252,K22),Enter!$O$3:$O$252,0),3))),"")</f>
        <v/>
      </c>
      <c r="N22" s="20" t="str">
        <f t="array" ref="N22">IFERROR(INDEX(Enter!$H$3:$K$252,MATCH(SMALL(Enter!$O$3:$O$252,K22),Enter!$O$3:$O$252,0),3),"")</f>
        <v/>
      </c>
      <c r="O22" s="20" t="str">
        <f t="array" ref="O22">IFERROR(INDEX(Enter!$H$3:$K$252,MATCH(SMALL(Enter!$O$3:$O$252,K22),Enter!$O$3:$O$252,0),4),"")</f>
        <v/>
      </c>
      <c r="Q22" s="19" t="str">
        <f t="array" ref="Q22">IF(R22="","",IF(INDEX(Enter!$B$3:$K$252,MATCH(SMALL(Enter!$P$3:$P$252,E22),Enter!$P$3:$P$252,0),1)="oco","oco",E22))</f>
        <v/>
      </c>
      <c r="R22" s="20" t="str">
        <f t="array" ref="R22">IFERROR(INDEX(Enter!$A$3:$M$252,MATCH(SMALL(Enter!$P$3:$P$252,T22),Enter!$P$3:$P$252,0),7),"")</f>
        <v/>
      </c>
      <c r="S22" s="20" t="str">
        <f t="array" ref="S22">IFERROR(INDEX(Enter!$A$3:$K$252,MATCH(SMALL(Enter!$P$3:$P$252,T22),Enter!$P$3:$P$252,0),8),"")</f>
        <v/>
      </c>
      <c r="T22" s="20">
        <v>18</v>
      </c>
      <c r="V22" s="19" t="str">
        <f t="shared" si="3"/>
        <v/>
      </c>
      <c r="W22" s="20" t="str">
        <f t="array" ref="W22">IFERROR(INDEX(Enter!$A$3:$M$252,MATCH(SMALL(Enter!$Q$3:$Q$252,Y23),Enter!$Q$3:$Q$252,0),6),"")</f>
        <v/>
      </c>
      <c r="X22" s="20" t="str">
        <f t="array" ref="X22">IFERROR(INDEX(Enter!$A$3:$K$252,MATCH(SMALL(Enter!$Q$3:$Q$252,Y23),Enter!$Q$3:$Q$252,0),7),"")</f>
        <v/>
      </c>
      <c r="Y22" s="20">
        <v>18</v>
      </c>
      <c r="AA22" s="19" t="str">
        <f t="shared" si="2"/>
        <v/>
      </c>
      <c r="AB22" s="20" t="str">
        <f t="array" ref="AB22">IFERROR(INDEX(Enter!$A$3:$M$252,MATCH(SMALL(Enter!$R$3:$R$252,T22),Enter!$R$3:$R$252,0),7),"")</f>
        <v/>
      </c>
      <c r="AC22" s="20" t="str">
        <f t="array" ref="AC22">IFERROR(INDEX(Enter!$A$3:$K$252,MATCH(SMALL(Enter!$R$3:$R$252,T22),Enter!$R$3:$R$252,0),8),"")</f>
        <v/>
      </c>
    </row>
    <row r="23" spans="1:29" ht="15.75" customHeight="1">
      <c r="A23" s="19">
        <f t="array" ref="A23">IF(B23="","",IF(INDEX(Enter!$C$3:$K$252,MATCH(SMALL(Enter!$M$3:$M$252,E23),Enter!$M$3:$M$252,0),1)="yco","yco",E23))</f>
        <v>19</v>
      </c>
      <c r="B23" s="20" t="str">
        <f t="array" ref="B23">IFERROR(IF(INDEX(Enter!$D$3:$M$252,MATCH(SMALL(Enter!$M$3:$M$252,E23),Enter!$M$3:$M$252,0),1)="x",INDEX(Enter!$C$3:$M$252,MATCH(SMALL(Enter!$M$3:$M$252,E23),Enter!$M$3:$M$252,0),8)&amp;" (Y)",IF(INDEX(Enter!$D$3:$M$252,MATCH(SMALL(Enter!$M$3:$M$252,E23),Enter!$M$3:$M$252,0),1)="o",INDEX(Enter!$C$3:$M$252,MATCH(SMALL(Enter!$M$3:$M$252,E23),Enter!$M$3:$M$252,0),8)&amp;" (Y only)",INDEX(Enter!$C$3:$M$252,MATCH(SMALL(Enter!$M$3:$M$252,E23),Enter!$M$3:$M$252,0),8))),"")</f>
        <v>addi melby (Y only)</v>
      </c>
      <c r="C23" s="20" t="str">
        <f t="array" ref="C23">IFERROR(INDEX(Enter!$C$3:$M$252,MATCH(SMALL(Enter!$M$3:$M$252,E23),Enter!$M$3:$M$252,0),8),"")</f>
        <v>addi melby</v>
      </c>
      <c r="D23" s="20" t="str">
        <f t="array" ref="D23">IFERROR(INDEX(Enter!$C$3:$K$252,MATCH(SMALL(Enter!$M$3:$M$252,E23),Enter!$M$3:$M$252,0),9),"")</f>
        <v>jj</v>
      </c>
      <c r="E23" s="20">
        <v>19</v>
      </c>
      <c r="G23" s="19" t="str">
        <f t="array" ref="G23">IF(H23="","",IF(INDEX(Enter!$F$3:$K$252,MATCH(SMALL(Enter!$N$3:$N$252,E23),Enter!$N$3:$N$252,0),1)="co","co",IF(INDEX(Enter!$F$3:$K$252,MATCH(SMALL(Enter!$N$3:$N$252,E23),Enter!$N$3:$N$252,0),1)="yco","yco",E23)))</f>
        <v/>
      </c>
      <c r="H23" s="20" t="str">
        <f t="array" ref="H23">IFERROR(IF(INDEX(Enter!$G$3:$K$252,MATCH(SMALL(Enter!$N$3:$N$252,E23),Enter!$N$3:$N$252,0),1)="x",INDEX(Enter!$F$3:$K$252,MATCH(SMALL(Enter!$N$3:$N$252,E23),Enter!$N$3:$N$252,0),5)&amp;" (Y)",IF(INDEX(Enter!$G$3:$K$252,MATCH(SMALL(Enter!$N$3:$N$252,E23),Enter!$N$3:$N$252,0),1)="o",INDEX(Enter!$F$3:$K$252,MATCH(SMALL(Enter!$N$3:$N$252,E23),Enter!$N$3:$N$252,0),5)&amp;" (Y only)",INDEX(Enter!$F$3:$K$252,MATCH(SMALL(Enter!$N$3:$N$252,E23),Enter!$N$3:$N$252,0),5))),"")</f>
        <v/>
      </c>
      <c r="I23" s="20" t="str">
        <f t="array" ref="I23">IFERROR(INDEX(Enter!$F$3:$K$252,MATCH(SMALL(Enter!$N$3:$N$252,E23),Enter!$N$3:$N$252,0),5),"")</f>
        <v/>
      </c>
      <c r="J23" s="20" t="str">
        <f t="array" ref="J23">IFERROR(INDEX(Enter!$F$3:$K$252,MATCH(SMALL(Enter!$N$3:$N$252,E23),Enter!$N$3:$N$252,0),6),"")</f>
        <v/>
      </c>
      <c r="L23" s="19" t="str">
        <f t="shared" si="0"/>
        <v/>
      </c>
      <c r="M23" s="19" t="str">
        <f t="array" ref="M23">IFERROR(IF(INDEX(Enter!$I$3:$K$252,MATCH(SMALL(Enter!$O$3:$O$252,K23),Enter!$O$3:$O$252,0),1)="x",INDEX(Enter!$H$3:$K$252,MATCH(SMALL(Enter!$O$3:$O$252,K23),Enter!$O$3:$O$252,0),3)&amp;" (Y)",IF(INDEX(Enter!$I$3:$K$252,MATCH(SMALL(Enter!$O$3:$O$252,K23),Enter!$O$3:$O$252,0),1)="o",INDEX(Enter!$H$3:$K$252,MATCH(SMALL(Enter!$O$3:$O$252,K23),Enter!$O$3:$O$252,0),3)&amp;" (Y only)",INDEX(Enter!$H$3:$K$252,MATCH(SMALL(Enter!$O$3:$O$252,K23),Enter!$O$3:$O$252,0),3))),"")</f>
        <v/>
      </c>
      <c r="N23" s="20" t="str">
        <f t="array" ref="N23">IFERROR(INDEX(Enter!$H$3:$K$252,MATCH(SMALL(Enter!$O$3:$O$252,K23),Enter!$O$3:$O$252,0),3),"")</f>
        <v/>
      </c>
      <c r="O23" s="20" t="str">
        <f t="array" ref="O23">IFERROR(INDEX(Enter!$H$3:$K$252,MATCH(SMALL(Enter!$O$3:$O$252,K23),Enter!$O$3:$O$252,0),4),"")</f>
        <v/>
      </c>
      <c r="Q23" s="19" t="str">
        <f t="array" ref="Q23">IF(R23="","",IF(INDEX(Enter!$B$3:$K$252,MATCH(SMALL(Enter!$P$3:$P$252,E23),Enter!$P$3:$P$252,0),1)="oco","oco",E23))</f>
        <v/>
      </c>
      <c r="R23" s="20" t="str">
        <f t="array" ref="R23">IFERROR(INDEX(Enter!$A$3:$M$252,MATCH(SMALL(Enter!$P$3:$P$252,T23),Enter!$P$3:$P$252,0),7),"")</f>
        <v/>
      </c>
      <c r="S23" s="20" t="str">
        <f t="array" ref="S23">IFERROR(INDEX(Enter!$A$3:$K$252,MATCH(SMALL(Enter!$P$3:$P$252,T23),Enter!$P$3:$P$252,0),8),"")</f>
        <v/>
      </c>
      <c r="T23" s="20">
        <v>19</v>
      </c>
      <c r="V23" s="19" t="str">
        <f t="shared" si="3"/>
        <v/>
      </c>
      <c r="W23" s="20" t="str">
        <f t="array" ref="W23">IFERROR(INDEX(Enter!$A$3:$M$252,MATCH(SMALL(Enter!$Q$3:$Q$252,Y24),Enter!$Q$3:$Q$252,0),6),"")</f>
        <v/>
      </c>
      <c r="X23" s="20" t="str">
        <f t="array" ref="X23">IFERROR(INDEX(Enter!$A$3:$K$252,MATCH(SMALL(Enter!$Q$3:$Q$252,Y24),Enter!$Q$3:$Q$252,0),7),"")</f>
        <v/>
      </c>
      <c r="Y23" s="20">
        <v>19</v>
      </c>
      <c r="AA23" s="19" t="str">
        <f t="shared" si="2"/>
        <v/>
      </c>
      <c r="AB23" s="20" t="str">
        <f t="array" ref="AB23">IFERROR(INDEX(Enter!$A$3:$M$252,MATCH(SMALL(Enter!$R$3:$R$252,T23),Enter!$R$3:$R$252,0),7),"")</f>
        <v/>
      </c>
      <c r="AC23" s="20" t="str">
        <f t="array" ref="AC23">IFERROR(INDEX(Enter!$A$3:$K$252,MATCH(SMALL(Enter!$R$3:$R$252,T23),Enter!$R$3:$R$252,0),8),"")</f>
        <v/>
      </c>
    </row>
    <row r="24" spans="1:29" ht="15.75" customHeight="1">
      <c r="A24" s="19">
        <f t="array" ref="A24">IF(B24="","",IF(INDEX(Enter!$C$3:$K$252,MATCH(SMALL(Enter!$M$3:$M$252,E24),Enter!$M$3:$M$252,0),1)="yco","yco",E24))</f>
        <v>20</v>
      </c>
      <c r="B24" s="20" t="str">
        <f t="array" ref="B24">IFERROR(IF(INDEX(Enter!$D$3:$M$252,MATCH(SMALL(Enter!$M$3:$M$252,E24),Enter!$M$3:$M$252,0),1)="x",INDEX(Enter!$C$3:$M$252,MATCH(SMALL(Enter!$M$3:$M$252,E24),Enter!$M$3:$M$252,0),8)&amp;" (Y)",IF(INDEX(Enter!$D$3:$M$252,MATCH(SMALL(Enter!$M$3:$M$252,E24),Enter!$M$3:$M$252,0),1)="o",INDEX(Enter!$C$3:$M$252,MATCH(SMALL(Enter!$M$3:$M$252,E24),Enter!$M$3:$M$252,0),8)&amp;" (Y only)",INDEX(Enter!$C$3:$M$252,MATCH(SMALL(Enter!$M$3:$M$252,E24),Enter!$M$3:$M$252,0),8))),"")</f>
        <v>diane bucher</v>
      </c>
      <c r="C24" s="20" t="str">
        <f t="array" ref="C24">IFERROR(INDEX(Enter!$C$3:$M$252,MATCH(SMALL(Enter!$M$3:$M$252,E24),Enter!$M$3:$M$252,0),8),"")</f>
        <v>diane bucher</v>
      </c>
      <c r="D24" s="20" t="str">
        <f t="array" ref="D24">IFERROR(INDEX(Enter!$C$3:$K$252,MATCH(SMALL(Enter!$M$3:$M$252,E24),Enter!$M$3:$M$252,0),9),"")</f>
        <v>KC Shady Cash</v>
      </c>
      <c r="E24" s="20">
        <v>20</v>
      </c>
      <c r="G24" s="19" t="str">
        <f t="array" ref="G24">IF(H24="","",IF(INDEX(Enter!$F$3:$K$252,MATCH(SMALL(Enter!$N$3:$N$252,E24),Enter!$N$3:$N$252,0),1)="co","co",IF(INDEX(Enter!$F$3:$K$252,MATCH(SMALL(Enter!$N$3:$N$252,E24),Enter!$N$3:$N$252,0),1)="yco","yco",E24)))</f>
        <v/>
      </c>
      <c r="H24" s="20" t="str">
        <f t="array" ref="H24">IFERROR(IF(INDEX(Enter!$G$3:$K$252,MATCH(SMALL(Enter!$N$3:$N$252,E24),Enter!$N$3:$N$252,0),1)="x",INDEX(Enter!$F$3:$K$252,MATCH(SMALL(Enter!$N$3:$N$252,E24),Enter!$N$3:$N$252,0),5)&amp;" (Y)",IF(INDEX(Enter!$G$3:$K$252,MATCH(SMALL(Enter!$N$3:$N$252,E24),Enter!$N$3:$N$252,0),1)="o",INDEX(Enter!$F$3:$K$252,MATCH(SMALL(Enter!$N$3:$N$252,E24),Enter!$N$3:$N$252,0),5)&amp;" (Y only)",INDEX(Enter!$F$3:$K$252,MATCH(SMALL(Enter!$N$3:$N$252,E24),Enter!$N$3:$N$252,0),5))),"")</f>
        <v/>
      </c>
      <c r="I24" s="20" t="str">
        <f t="array" ref="I24">IFERROR(INDEX(Enter!$F$3:$K$252,MATCH(SMALL(Enter!$N$3:$N$252,E24),Enter!$N$3:$N$252,0),5),"")</f>
        <v/>
      </c>
      <c r="J24" s="20" t="str">
        <f t="array" ref="J24">IFERROR(INDEX(Enter!$F$3:$K$252,MATCH(SMALL(Enter!$N$3:$N$252,E24),Enter!$N$3:$N$252,0),6),"")</f>
        <v/>
      </c>
      <c r="K24" s="20">
        <v>21</v>
      </c>
      <c r="L24" s="19" t="str">
        <f t="shared" si="0"/>
        <v/>
      </c>
      <c r="M24" s="19" t="str">
        <f t="array" ref="M24">IFERROR(IF(INDEX(Enter!$I$3:$K$252,MATCH(SMALL(Enter!$O$3:$O$252,K24),Enter!$O$3:$O$252,0),1)="x",INDEX(Enter!$H$3:$K$252,MATCH(SMALL(Enter!$O$3:$O$252,K24),Enter!$O$3:$O$252,0),3)&amp;" (Y)",IF(INDEX(Enter!$I$3:$K$252,MATCH(SMALL(Enter!$O$3:$O$252,K24),Enter!$O$3:$O$252,0),1)="o",INDEX(Enter!$H$3:$K$252,MATCH(SMALL(Enter!$O$3:$O$252,K24),Enter!$O$3:$O$252,0),3)&amp;" (Y only)",INDEX(Enter!$H$3:$K$252,MATCH(SMALL(Enter!$O$3:$O$252,K24),Enter!$O$3:$O$252,0),3))),"")</f>
        <v/>
      </c>
      <c r="N24" s="20" t="str">
        <f t="array" ref="N24">IFERROR(INDEX(Enter!$H$3:$K$252,MATCH(SMALL(Enter!$O$3:$O$252,K24),Enter!$O$3:$O$252,0),3),"")</f>
        <v/>
      </c>
      <c r="O24" s="20" t="str">
        <f t="array" ref="O24">IFERROR(INDEX(Enter!$H$3:$K$252,MATCH(SMALL(Enter!$O$3:$O$252,K24),Enter!$O$3:$O$252,0),4),"")</f>
        <v/>
      </c>
      <c r="Q24" s="19" t="str">
        <f t="array" ref="Q24">IF(R24="","",IF(INDEX(Enter!$B$3:$K$252,MATCH(SMALL(Enter!$P$3:$P$252,E24),Enter!$P$3:$P$252,0),1)="oco","oco",E24))</f>
        <v/>
      </c>
      <c r="R24" s="20" t="str">
        <f t="array" ref="R24">IFERROR(INDEX(Enter!$A$3:$M$252,MATCH(SMALL(Enter!$P$3:$P$252,T24),Enter!$P$3:$P$252,0),7),"")</f>
        <v/>
      </c>
      <c r="S24" s="20" t="str">
        <f t="array" ref="S24">IFERROR(INDEX(Enter!$A$3:$K$252,MATCH(SMALL(Enter!$P$3:$P$252,T24),Enter!$P$3:$P$252,0),8),"")</f>
        <v/>
      </c>
      <c r="T24" s="20">
        <v>20</v>
      </c>
      <c r="V24" s="19" t="str">
        <f t="shared" si="3"/>
        <v/>
      </c>
      <c r="W24" s="20" t="str">
        <f t="array" ref="W24">IFERROR(INDEX(Enter!$A$3:$M$252,MATCH(SMALL(Enter!$Q$3:$Q$252,Y25),Enter!$Q$3:$Q$252,0),6),"")</f>
        <v/>
      </c>
      <c r="X24" s="20" t="str">
        <f t="array" ref="X24">IFERROR(INDEX(Enter!$A$3:$K$252,MATCH(SMALL(Enter!$Q$3:$Q$252,Y25),Enter!$Q$3:$Q$252,0),7),"")</f>
        <v/>
      </c>
      <c r="Y24" s="20">
        <v>20</v>
      </c>
      <c r="AA24" s="19" t="str">
        <f t="shared" si="2"/>
        <v/>
      </c>
      <c r="AB24" s="20" t="str">
        <f t="array" ref="AB24">IFERROR(INDEX(Enter!$A$3:$M$252,MATCH(SMALL(Enter!$R$3:$R$252,T24),Enter!$R$3:$R$252,0),7),"")</f>
        <v/>
      </c>
      <c r="AC24" s="20" t="str">
        <f t="array" ref="AC24">IFERROR(INDEX(Enter!$A$3:$K$252,MATCH(SMALL(Enter!$R$3:$R$252,T24),Enter!$R$3:$R$252,0),8),"")</f>
        <v/>
      </c>
    </row>
    <row r="25" spans="1:29" ht="15.75" customHeight="1">
      <c r="A25" s="19" t="str">
        <f t="array" ref="A25">IF(B25="","",IF(INDEX(Enter!$C$3:$K$252,MATCH(SMALL(Enter!$M$3:$M$252,E25),Enter!$M$3:$M$252,0),1)="yco","yco",E25))</f>
        <v/>
      </c>
      <c r="B25" s="20" t="str">
        <f t="array" ref="B25">IFERROR(IF(INDEX(Enter!$D$3:$M$252,MATCH(SMALL(Enter!$M$3:$M$252,E25),Enter!$M$3:$M$252,0),1)="x",INDEX(Enter!$C$3:$M$252,MATCH(SMALL(Enter!$M$3:$M$252,E25),Enter!$M$3:$M$252,0),8)&amp;" (Y)",IF(INDEX(Enter!$D$3:$M$252,MATCH(SMALL(Enter!$M$3:$M$252,E25),Enter!$M$3:$M$252,0),1)="o",INDEX(Enter!$C$3:$M$252,MATCH(SMALL(Enter!$M$3:$M$252,E25),Enter!$M$3:$M$252,0),8)&amp;" (Y only)",INDEX(Enter!$C$3:$M$252,MATCH(SMALL(Enter!$M$3:$M$252,E25),Enter!$M$3:$M$252,0),8))),"")</f>
        <v/>
      </c>
      <c r="C25" s="20" t="str">
        <f t="array" ref="C25">IFERROR(INDEX(Enter!$C$3:$M$252,MATCH(SMALL(Enter!$M$3:$M$252,E25),Enter!$M$3:$M$252,0),8),"")</f>
        <v/>
      </c>
      <c r="D25" s="20" t="str">
        <f t="array" ref="D25">IFERROR(INDEX(Enter!$C$3:$K$252,MATCH(SMALL(Enter!$M$3:$M$252,E25),Enter!$M$3:$M$252,0),9),"")</f>
        <v/>
      </c>
      <c r="E25" s="20"/>
      <c r="G25" s="19" t="str">
        <f t="array" ref="G25">IF(H25="","",IF(INDEX(Enter!$F$3:$K$252,MATCH(SMALL(Enter!$N$3:$N$252,E25),Enter!$N$3:$N$252,0),1)="co","co",IF(INDEX(Enter!$F$3:$K$252,MATCH(SMALL(Enter!$N$3:$N$252,E25),Enter!$N$3:$N$252,0),1)="yco","yco",E25)))</f>
        <v/>
      </c>
      <c r="H25" s="20" t="str">
        <f t="array" ref="H25">IFERROR(IF(INDEX(Enter!$G$3:$K$252,MATCH(SMALL(Enter!$N$3:$N$252,E25),Enter!$N$3:$N$252,0),1)="x",INDEX(Enter!$F$3:$K$252,MATCH(SMALL(Enter!$N$3:$N$252,E25),Enter!$N$3:$N$252,0),5)&amp;" (Y)",IF(INDEX(Enter!$G$3:$K$252,MATCH(SMALL(Enter!$N$3:$N$252,E25),Enter!$N$3:$N$252,0),1)="o",INDEX(Enter!$F$3:$K$252,MATCH(SMALL(Enter!$N$3:$N$252,E25),Enter!$N$3:$N$252,0),5)&amp;" (Y only)",INDEX(Enter!$F$3:$K$252,MATCH(SMALL(Enter!$N$3:$N$252,E25),Enter!$N$3:$N$252,0),5))),"")</f>
        <v/>
      </c>
      <c r="I25" s="20" t="str">
        <f t="array" ref="I25">IFERROR(INDEX(Enter!$F$3:$K$252,MATCH(SMALL(Enter!$N$3:$N$252,E25),Enter!$N$3:$N$252,0),5),"")</f>
        <v/>
      </c>
      <c r="J25" s="20" t="str">
        <f t="array" ref="J25">IFERROR(INDEX(Enter!$F$3:$K$252,MATCH(SMALL(Enter!$N$3:$N$252,E25),Enter!$N$3:$N$252,0),6),"")</f>
        <v/>
      </c>
      <c r="K25" s="20">
        <v>22</v>
      </c>
      <c r="L25" s="19" t="str">
        <f t="shared" si="0"/>
        <v/>
      </c>
      <c r="M25" s="19" t="str">
        <f t="array" ref="M25">IFERROR(IF(INDEX(Enter!$I$3:$K$252,MATCH(SMALL(Enter!$O$3:$O$252,K25),Enter!$O$3:$O$252,0),1)="x",INDEX(Enter!$H$3:$K$252,MATCH(SMALL(Enter!$O$3:$O$252,K25),Enter!$O$3:$O$252,0),3)&amp;" (Y)",IF(INDEX(Enter!$I$3:$K$252,MATCH(SMALL(Enter!$O$3:$O$252,K25),Enter!$O$3:$O$252,0),1)="o",INDEX(Enter!$H$3:$K$252,MATCH(SMALL(Enter!$O$3:$O$252,K25),Enter!$O$3:$O$252,0),3)&amp;" (Y only)",INDEX(Enter!$H$3:$K$252,MATCH(SMALL(Enter!$O$3:$O$252,K25),Enter!$O$3:$O$252,0),3))),"")</f>
        <v/>
      </c>
      <c r="N25" s="20" t="str">
        <f t="array" ref="N25">IFERROR(INDEX(Enter!$H$3:$K$252,MATCH(SMALL(Enter!$O$3:$O$252,K25),Enter!$O$3:$O$252,0),3),"")</f>
        <v/>
      </c>
      <c r="O25" s="20" t="str">
        <f t="array" ref="O25">IFERROR(INDEX(Enter!$H$3:$K$252,MATCH(SMALL(Enter!$O$3:$O$252,K25),Enter!$O$3:$O$252,0),4),"")</f>
        <v/>
      </c>
      <c r="Q25" s="19" t="str">
        <f t="array" ref="Q25">IF(R25="","",IF(INDEX(Enter!$B$3:$K$252,MATCH(SMALL(Enter!$P$3:$P$252,E25),Enter!$P$3:$P$252,0),1)="oco","oco",E25))</f>
        <v/>
      </c>
      <c r="R25" s="20" t="str">
        <f t="array" ref="R25">IFERROR(INDEX(Enter!$A$3:$M$252,MATCH(SMALL(Enter!$P$3:$P$252,T25),Enter!$P$3:$P$252,0),7),"")</f>
        <v/>
      </c>
      <c r="S25" s="20" t="str">
        <f t="array" ref="S25">IFERROR(INDEX(Enter!$A$3:$K$252,MATCH(SMALL(Enter!$P$3:$P$252,T25),Enter!$P$3:$P$252,0),8),"")</f>
        <v/>
      </c>
      <c r="V25" s="19" t="str">
        <f t="shared" si="3"/>
        <v/>
      </c>
      <c r="W25" s="20" t="str">
        <f t="array" ref="W25">IFERROR(INDEX(Enter!$A$3:$M$252,MATCH(SMALL(Enter!$Q$3:$Q$252,Y26),Enter!$Q$3:$Q$252,0),6),"")</f>
        <v/>
      </c>
      <c r="X25" s="20" t="str">
        <f t="array" ref="X25">IFERROR(INDEX(Enter!$A$3:$K$252,MATCH(SMALL(Enter!$Q$3:$Q$252,Y26),Enter!$Q$3:$Q$252,0),7),"")</f>
        <v/>
      </c>
      <c r="AA25" s="19" t="str">
        <f t="shared" si="2"/>
        <v/>
      </c>
      <c r="AB25" s="20" t="str">
        <f t="array" ref="AB25">IFERROR(INDEX(Enter!$A$3:$M$252,MATCH(SMALL(Enter!$R$3:$R$252,T25),Enter!$R$3:$R$252,0),7),"")</f>
        <v/>
      </c>
      <c r="AC25" s="20" t="str">
        <f t="array" ref="AC25">IFERROR(INDEX(Enter!$A$3:$K$252,MATCH(SMALL(Enter!$R$3:$R$252,T25),Enter!$R$3:$R$252,0),8),"")</f>
        <v/>
      </c>
    </row>
    <row r="26" spans="1:29" ht="15.75" customHeight="1">
      <c r="A26" s="19">
        <f t="array" ref="A26">IF(B26="","",IF(INDEX(Enter!$C$3:$K$252,MATCH(SMALL(Enter!$M$3:$M$252,E26),Enter!$M$3:$M$252,0),1)="yco","yco",E26))</f>
        <v>21</v>
      </c>
      <c r="B26" s="20" t="str">
        <f t="array" ref="B26">IFERROR(IF(INDEX(Enter!$D$3:$M$252,MATCH(SMALL(Enter!$M$3:$M$252,E26),Enter!$M$3:$M$252,0),1)="x",INDEX(Enter!$C$3:$M$252,MATCH(SMALL(Enter!$M$3:$M$252,E26),Enter!$M$3:$M$252,0),8)&amp;" (Y)",IF(INDEX(Enter!$D$3:$M$252,MATCH(SMALL(Enter!$M$3:$M$252,E26),Enter!$M$3:$M$252,0),1)="o",INDEX(Enter!$C$3:$M$252,MATCH(SMALL(Enter!$M$3:$M$252,E26),Enter!$M$3:$M$252,0),8)&amp;" (Y only)",INDEX(Enter!$C$3:$M$252,MATCH(SMALL(Enter!$M$3:$M$252,E26),Enter!$M$3:$M$252,0),8))),"")</f>
        <v>kamryn chapman</v>
      </c>
      <c r="C26" s="20" t="str">
        <f t="array" ref="C26">IFERROR(INDEX(Enter!$C$3:$M$252,MATCH(SMALL(Enter!$M$3:$M$252,E26),Enter!$M$3:$M$252,0),8),"")</f>
        <v>kamryn chapman</v>
      </c>
      <c r="D26" s="20" t="str">
        <f t="array" ref="D26">IFERROR(INDEX(Enter!$C$3:$K$252,MATCH(SMALL(Enter!$M$3:$M$252,E26),Enter!$M$3:$M$252,0),9),"")</f>
        <v>bw so bada lover</v>
      </c>
      <c r="E26" s="20">
        <v>21</v>
      </c>
      <c r="G26" s="19" t="str">
        <f t="array" ref="G26">IF(H26="","",IF(INDEX(Enter!$F$3:$K$252,MATCH(SMALL(Enter!$N$3:$N$252,E26),Enter!$N$3:$N$252,0),1)="co","co",IF(INDEX(Enter!$F$3:$K$252,MATCH(SMALL(Enter!$N$3:$N$252,E26),Enter!$N$3:$N$252,0),1)="yco","yco",E26)))</f>
        <v/>
      </c>
      <c r="H26" s="20" t="str">
        <f t="array" ref="H26">IFERROR(IF(INDEX(Enter!$G$3:$K$252,MATCH(SMALL(Enter!$N$3:$N$252,E26),Enter!$N$3:$N$252,0),1)="x",INDEX(Enter!$F$3:$K$252,MATCH(SMALL(Enter!$N$3:$N$252,E26),Enter!$N$3:$N$252,0),5)&amp;" (Y)",IF(INDEX(Enter!$G$3:$K$252,MATCH(SMALL(Enter!$N$3:$N$252,E26),Enter!$N$3:$N$252,0),1)="o",INDEX(Enter!$F$3:$K$252,MATCH(SMALL(Enter!$N$3:$N$252,E26),Enter!$N$3:$N$252,0),5)&amp;" (Y only)",INDEX(Enter!$F$3:$K$252,MATCH(SMALL(Enter!$N$3:$N$252,E26),Enter!$N$3:$N$252,0),5))),"")</f>
        <v/>
      </c>
      <c r="I26" s="20" t="str">
        <f t="array" ref="I26">IFERROR(INDEX(Enter!$F$3:$K$252,MATCH(SMALL(Enter!$N$3:$N$252,E26),Enter!$N$3:$N$252,0),5),"")</f>
        <v/>
      </c>
      <c r="J26" s="20" t="str">
        <f t="array" ref="J26">IFERROR(INDEX(Enter!$F$3:$K$252,MATCH(SMALL(Enter!$N$3:$N$252,E26),Enter!$N$3:$N$252,0),6),"")</f>
        <v/>
      </c>
      <c r="K26" s="20">
        <v>23</v>
      </c>
      <c r="L26" s="19" t="str">
        <f t="shared" si="0"/>
        <v/>
      </c>
      <c r="M26" s="19" t="str">
        <f t="array" ref="M26">IFERROR(IF(INDEX(Enter!$I$3:$K$252,MATCH(SMALL(Enter!$O$3:$O$252,K26),Enter!$O$3:$O$252,0),1)="x",INDEX(Enter!$H$3:$K$252,MATCH(SMALL(Enter!$O$3:$O$252,K26),Enter!$O$3:$O$252,0),3)&amp;" (Y)",IF(INDEX(Enter!$I$3:$K$252,MATCH(SMALL(Enter!$O$3:$O$252,K26),Enter!$O$3:$O$252,0),1)="o",INDEX(Enter!$H$3:$K$252,MATCH(SMALL(Enter!$O$3:$O$252,K26),Enter!$O$3:$O$252,0),3)&amp;" (Y only)",INDEX(Enter!$H$3:$K$252,MATCH(SMALL(Enter!$O$3:$O$252,K26),Enter!$O$3:$O$252,0),3))),"")</f>
        <v/>
      </c>
      <c r="N26" s="20" t="str">
        <f t="array" ref="N26">IFERROR(INDEX(Enter!$H$3:$K$252,MATCH(SMALL(Enter!$O$3:$O$252,K26),Enter!$O$3:$O$252,0),3),"")</f>
        <v/>
      </c>
      <c r="O26" s="20" t="str">
        <f t="array" ref="O26">IFERROR(INDEX(Enter!$H$3:$K$252,MATCH(SMALL(Enter!$O$3:$O$252,K26),Enter!$O$3:$O$252,0),4),"")</f>
        <v/>
      </c>
      <c r="Q26" s="19" t="str">
        <f t="array" ref="Q26">IF(R26="","",IF(INDEX(Enter!$B$3:$K$252,MATCH(SMALL(Enter!$P$3:$P$252,E26),Enter!$P$3:$P$252,0),1)="oco","oco",E26))</f>
        <v/>
      </c>
      <c r="R26" s="20" t="str">
        <f t="array" ref="R26">IFERROR(INDEX(Enter!$A$3:$M$252,MATCH(SMALL(Enter!$P$3:$P$252,T26),Enter!$P$3:$P$252,0),7),"")</f>
        <v/>
      </c>
      <c r="S26" s="20" t="str">
        <f t="array" ref="S26">IFERROR(INDEX(Enter!$A$3:$K$252,MATCH(SMALL(Enter!$P$3:$P$252,T26),Enter!$P$3:$P$252,0),8),"")</f>
        <v/>
      </c>
      <c r="T26" s="20">
        <v>21</v>
      </c>
      <c r="V26" s="19" t="str">
        <f t="shared" si="3"/>
        <v/>
      </c>
      <c r="W26" s="20" t="str">
        <f t="array" ref="W26">IFERROR(INDEX(Enter!$A$3:$M$252,MATCH(SMALL(Enter!$Q$3:$Q$252,Y27),Enter!$Q$3:$Q$252,0),6),"")</f>
        <v/>
      </c>
      <c r="X26" s="20" t="str">
        <f t="array" ref="X26">IFERROR(INDEX(Enter!$A$3:$K$252,MATCH(SMALL(Enter!$Q$3:$Q$252,Y27),Enter!$Q$3:$Q$252,0),7),"")</f>
        <v/>
      </c>
      <c r="Y26" s="20">
        <v>21</v>
      </c>
      <c r="AA26" s="19" t="str">
        <f t="shared" si="2"/>
        <v/>
      </c>
      <c r="AB26" s="20" t="str">
        <f t="array" ref="AB26">IFERROR(INDEX(Enter!$A$3:$M$252,MATCH(SMALL(Enter!$R$3:$R$252,T26),Enter!$R$3:$R$252,0),7),"")</f>
        <v/>
      </c>
      <c r="AC26" s="20" t="str">
        <f t="array" ref="AC26">IFERROR(INDEX(Enter!$A$3:$K$252,MATCH(SMALL(Enter!$R$3:$R$252,T26),Enter!$R$3:$R$252,0),8),"")</f>
        <v/>
      </c>
    </row>
    <row r="27" spans="1:29" ht="15.75" customHeight="1">
      <c r="A27" s="19">
        <f t="array" ref="A27">IF(B27="","",IF(INDEX(Enter!$C$3:$K$252,MATCH(SMALL(Enter!$M$3:$M$252,E27),Enter!$M$3:$M$252,0),1)="yco","yco",E27))</f>
        <v>22</v>
      </c>
      <c r="B27" s="20" t="str">
        <f t="array" ref="B27">IFERROR(IF(INDEX(Enter!$D$3:$M$252,MATCH(SMALL(Enter!$M$3:$M$252,E27),Enter!$M$3:$M$252,0),1)="x",INDEX(Enter!$C$3:$M$252,MATCH(SMALL(Enter!$M$3:$M$252,E27),Enter!$M$3:$M$252,0),8)&amp;" (Y)",IF(INDEX(Enter!$D$3:$M$252,MATCH(SMALL(Enter!$M$3:$M$252,E27),Enter!$M$3:$M$252,0),1)="o",INDEX(Enter!$C$3:$M$252,MATCH(SMALL(Enter!$M$3:$M$252,E27),Enter!$M$3:$M$252,0),8)&amp;" (Y only)",INDEX(Enter!$C$3:$M$252,MATCH(SMALL(Enter!$M$3:$M$252,E27),Enter!$M$3:$M$252,0),8))),"")</f>
        <v>Meritt Rustad (Y only)</v>
      </c>
      <c r="C27" s="20" t="str">
        <f t="array" ref="C27">IFERROR(INDEX(Enter!$C$3:$M$252,MATCH(SMALL(Enter!$M$3:$M$252,E27),Enter!$M$3:$M$252,0),8),"")</f>
        <v>Meritt Rustad</v>
      </c>
      <c r="D27" s="20" t="str">
        <f t="array" ref="D27">IFERROR(INDEX(Enter!$C$3:$K$252,MATCH(SMALL(Enter!$M$3:$M$252,E27),Enter!$M$3:$M$252,0),9),"")</f>
        <v>Swead</v>
      </c>
      <c r="E27" s="20">
        <v>22</v>
      </c>
      <c r="G27" s="19" t="str">
        <f t="array" ref="G27">IF(H27="","",IF(INDEX(Enter!$F$3:$K$252,MATCH(SMALL(Enter!$N$3:$N$252,E27),Enter!$N$3:$N$252,0),1)="co","co",IF(INDEX(Enter!$F$3:$K$252,MATCH(SMALL(Enter!$N$3:$N$252,E27),Enter!$N$3:$N$252,0),1)="yco","yco",E27)))</f>
        <v/>
      </c>
      <c r="H27" s="20" t="str">
        <f t="array" ref="H27">IFERROR(IF(INDEX(Enter!$G$3:$K$252,MATCH(SMALL(Enter!$N$3:$N$252,E27),Enter!$N$3:$N$252,0),1)="x",INDEX(Enter!$F$3:$K$252,MATCH(SMALL(Enter!$N$3:$N$252,E27),Enter!$N$3:$N$252,0),5)&amp;" (Y)",IF(INDEX(Enter!$G$3:$K$252,MATCH(SMALL(Enter!$N$3:$N$252,E27),Enter!$N$3:$N$252,0),1)="o",INDEX(Enter!$F$3:$K$252,MATCH(SMALL(Enter!$N$3:$N$252,E27),Enter!$N$3:$N$252,0),5)&amp;" (Y only)",INDEX(Enter!$F$3:$K$252,MATCH(SMALL(Enter!$N$3:$N$252,E27),Enter!$N$3:$N$252,0),5))),"")</f>
        <v/>
      </c>
      <c r="I27" s="20" t="str">
        <f t="array" ref="I27">IFERROR(INDEX(Enter!$F$3:$K$252,MATCH(SMALL(Enter!$N$3:$N$252,E27),Enter!$N$3:$N$252,0),5),"")</f>
        <v/>
      </c>
      <c r="J27" s="20" t="str">
        <f t="array" ref="J27">IFERROR(INDEX(Enter!$F$3:$K$252,MATCH(SMALL(Enter!$N$3:$N$252,E27),Enter!$N$3:$N$252,0),6),"")</f>
        <v/>
      </c>
      <c r="K27" s="20">
        <v>24</v>
      </c>
      <c r="L27" s="19" t="str">
        <f t="shared" si="0"/>
        <v/>
      </c>
      <c r="M27" s="19" t="str">
        <f t="array" ref="M27">IFERROR(IF(INDEX(Enter!$I$3:$K$252,MATCH(SMALL(Enter!$O$3:$O$252,K27),Enter!$O$3:$O$252,0),1)="x",INDEX(Enter!$H$3:$K$252,MATCH(SMALL(Enter!$O$3:$O$252,K27),Enter!$O$3:$O$252,0),3)&amp;" (Y)",IF(INDEX(Enter!$I$3:$K$252,MATCH(SMALL(Enter!$O$3:$O$252,K27),Enter!$O$3:$O$252,0),1)="o",INDEX(Enter!$H$3:$K$252,MATCH(SMALL(Enter!$O$3:$O$252,K27),Enter!$O$3:$O$252,0),3)&amp;" (Y only)",INDEX(Enter!$H$3:$K$252,MATCH(SMALL(Enter!$O$3:$O$252,K27),Enter!$O$3:$O$252,0),3))),"")</f>
        <v/>
      </c>
      <c r="N27" s="20" t="str">
        <f t="array" ref="N27">IFERROR(INDEX(Enter!$H$3:$K$252,MATCH(SMALL(Enter!$O$3:$O$252,K27),Enter!$O$3:$O$252,0),3),"")</f>
        <v/>
      </c>
      <c r="O27" s="20" t="str">
        <f t="array" ref="O27">IFERROR(INDEX(Enter!$H$3:$K$252,MATCH(SMALL(Enter!$O$3:$O$252,K27),Enter!$O$3:$O$252,0),4),"")</f>
        <v/>
      </c>
      <c r="Q27" s="19" t="str">
        <f t="array" ref="Q27">IF(R27="","",IF(INDEX(Enter!$B$3:$K$252,MATCH(SMALL(Enter!$P$3:$P$252,E27),Enter!$P$3:$P$252,0),1)="oco","oco",E27))</f>
        <v/>
      </c>
      <c r="R27" s="20" t="str">
        <f t="array" ref="R27">IFERROR(INDEX(Enter!$A$3:$M$252,MATCH(SMALL(Enter!$P$3:$P$252,T27),Enter!$P$3:$P$252,0),7),"")</f>
        <v/>
      </c>
      <c r="S27" s="20" t="str">
        <f t="array" ref="S27">IFERROR(INDEX(Enter!$A$3:$K$252,MATCH(SMALL(Enter!$P$3:$P$252,T27),Enter!$P$3:$P$252,0),8),"")</f>
        <v/>
      </c>
      <c r="T27" s="20">
        <v>22</v>
      </c>
      <c r="V27" s="19" t="str">
        <f t="shared" si="3"/>
        <v/>
      </c>
      <c r="W27" s="20" t="str">
        <f t="array" ref="W27">IFERROR(INDEX(Enter!$A$3:$M$252,MATCH(SMALL(Enter!$Q$3:$Q$252,Y28),Enter!$Q$3:$Q$252,0),6),"")</f>
        <v/>
      </c>
      <c r="X27" s="20" t="str">
        <f t="array" ref="X27">IFERROR(INDEX(Enter!$A$3:$K$252,MATCH(SMALL(Enter!$Q$3:$Q$252,Y28),Enter!$Q$3:$Q$252,0),7),"")</f>
        <v/>
      </c>
      <c r="Y27" s="20">
        <v>22</v>
      </c>
      <c r="AA27" s="19" t="str">
        <f t="shared" si="2"/>
        <v/>
      </c>
      <c r="AB27" s="20" t="str">
        <f t="array" ref="AB27">IFERROR(INDEX(Enter!$A$3:$M$252,MATCH(SMALL(Enter!$R$3:$R$252,T27),Enter!$R$3:$R$252,0),7),"")</f>
        <v/>
      </c>
      <c r="AC27" s="20" t="str">
        <f t="array" ref="AC27">IFERROR(INDEX(Enter!$A$3:$K$252,MATCH(SMALL(Enter!$R$3:$R$252,T27),Enter!$R$3:$R$252,0),8),"")</f>
        <v/>
      </c>
    </row>
    <row r="28" spans="1:29" ht="15.75" customHeight="1">
      <c r="A28" s="19">
        <f t="array" ref="A28">IF(B28="","",IF(INDEX(Enter!$C$3:$K$252,MATCH(SMALL(Enter!$M$3:$M$252,E28),Enter!$M$3:$M$252,0),1)="yco","yco",E28))</f>
        <v>23</v>
      </c>
      <c r="B28" s="20" t="str">
        <f t="array" ref="B28">IFERROR(IF(INDEX(Enter!$D$3:$M$252,MATCH(SMALL(Enter!$M$3:$M$252,E28),Enter!$M$3:$M$252,0),1)="x",INDEX(Enter!$C$3:$M$252,MATCH(SMALL(Enter!$M$3:$M$252,E28),Enter!$M$3:$M$252,0),8)&amp;" (Y)",IF(INDEX(Enter!$D$3:$M$252,MATCH(SMALL(Enter!$M$3:$M$252,E28),Enter!$M$3:$M$252,0),1)="o",INDEX(Enter!$C$3:$M$252,MATCH(SMALL(Enter!$M$3:$M$252,E28),Enter!$M$3:$M$252,0),8)&amp;" (Y only)",INDEX(Enter!$C$3:$M$252,MATCH(SMALL(Enter!$M$3:$M$252,E28),Enter!$M$3:$M$252,0),8))),"")</f>
        <v>Laura Roelfs</v>
      </c>
      <c r="C28" s="20" t="str">
        <f t="array" ref="C28">IFERROR(INDEX(Enter!$C$3:$M$252,MATCH(SMALL(Enter!$M$3:$M$252,E28),Enter!$M$3:$M$252,0),8),"")</f>
        <v>Laura Roelfs</v>
      </c>
      <c r="D28" s="20" t="str">
        <f t="array" ref="D28">IFERROR(INDEX(Enter!$C$3:$K$252,MATCH(SMALL(Enter!$M$3:$M$252,E28),Enter!$M$3:$M$252,0),9),"")</f>
        <v>Ranger</v>
      </c>
      <c r="E28" s="20">
        <v>23</v>
      </c>
      <c r="G28" s="19" t="str">
        <f t="array" ref="G28">IF(H28="","",IF(INDEX(Enter!$F$3:$K$252,MATCH(SMALL(Enter!$N$3:$N$252,E28),Enter!$N$3:$N$252,0),1)="co","co",IF(INDEX(Enter!$F$3:$K$252,MATCH(SMALL(Enter!$N$3:$N$252,E28),Enter!$N$3:$N$252,0),1)="yco","yco",E28)))</f>
        <v/>
      </c>
      <c r="H28" s="20" t="str">
        <f t="array" ref="H28">IFERROR(IF(INDEX(Enter!$G$3:$K$252,MATCH(SMALL(Enter!$N$3:$N$252,E28),Enter!$N$3:$N$252,0),1)="x",INDEX(Enter!$F$3:$K$252,MATCH(SMALL(Enter!$N$3:$N$252,E28),Enter!$N$3:$N$252,0),5)&amp;" (Y)",IF(INDEX(Enter!$G$3:$K$252,MATCH(SMALL(Enter!$N$3:$N$252,E28),Enter!$N$3:$N$252,0),1)="o",INDEX(Enter!$F$3:$K$252,MATCH(SMALL(Enter!$N$3:$N$252,E28),Enter!$N$3:$N$252,0),5)&amp;" (Y only)",INDEX(Enter!$F$3:$K$252,MATCH(SMALL(Enter!$N$3:$N$252,E28),Enter!$N$3:$N$252,0),5))),"")</f>
        <v/>
      </c>
      <c r="I28" s="20" t="str">
        <f t="array" ref="I28">IFERROR(INDEX(Enter!$F$3:$K$252,MATCH(SMALL(Enter!$N$3:$N$252,E28),Enter!$N$3:$N$252,0),5),"")</f>
        <v/>
      </c>
      <c r="J28" s="20" t="str">
        <f t="array" ref="J28">IFERROR(INDEX(Enter!$F$3:$K$252,MATCH(SMALL(Enter!$N$3:$N$252,E28),Enter!$N$3:$N$252,0),6),"")</f>
        <v/>
      </c>
      <c r="K28" s="20">
        <v>25</v>
      </c>
      <c r="L28" s="19" t="str">
        <f t="shared" si="0"/>
        <v/>
      </c>
      <c r="M28" s="19" t="str">
        <f t="array" ref="M28">IFERROR(IF(INDEX(Enter!$I$3:$K$252,MATCH(SMALL(Enter!$O$3:$O$252,K28),Enter!$O$3:$O$252,0),1)="x",INDEX(Enter!$H$3:$K$252,MATCH(SMALL(Enter!$O$3:$O$252,K28),Enter!$O$3:$O$252,0),3)&amp;" (Y)",IF(INDEX(Enter!$I$3:$K$252,MATCH(SMALL(Enter!$O$3:$O$252,K28),Enter!$O$3:$O$252,0),1)="o",INDEX(Enter!$H$3:$K$252,MATCH(SMALL(Enter!$O$3:$O$252,K28),Enter!$O$3:$O$252,0),3)&amp;" (Y only)",INDEX(Enter!$H$3:$K$252,MATCH(SMALL(Enter!$O$3:$O$252,K28),Enter!$O$3:$O$252,0),3))),"")</f>
        <v/>
      </c>
      <c r="N28" s="20" t="str">
        <f t="array" ref="N28">IFERROR(INDEX(Enter!$H$3:$K$252,MATCH(SMALL(Enter!$O$3:$O$252,K28),Enter!$O$3:$O$252,0),3),"")</f>
        <v/>
      </c>
      <c r="O28" s="20" t="str">
        <f t="array" ref="O28">IFERROR(INDEX(Enter!$H$3:$K$252,MATCH(SMALL(Enter!$O$3:$O$252,K28),Enter!$O$3:$O$252,0),4),"")</f>
        <v/>
      </c>
      <c r="Q28" s="19" t="str">
        <f t="array" ref="Q28">IF(R28="","",IF(INDEX(Enter!$B$3:$K$252,MATCH(SMALL(Enter!$P$3:$P$252,E28),Enter!$P$3:$P$252,0),1)="oco","oco",E28))</f>
        <v/>
      </c>
      <c r="R28" s="20" t="str">
        <f t="array" ref="R28">IFERROR(INDEX(Enter!$A$3:$M$252,MATCH(SMALL(Enter!$P$3:$P$252,T28),Enter!$P$3:$P$252,0),7),"")</f>
        <v/>
      </c>
      <c r="S28" s="20" t="str">
        <f t="array" ref="S28">IFERROR(INDEX(Enter!$A$3:$K$252,MATCH(SMALL(Enter!$P$3:$P$252,T28),Enter!$P$3:$P$252,0),8),"")</f>
        <v/>
      </c>
      <c r="T28" s="20">
        <v>23</v>
      </c>
      <c r="V28" s="19" t="str">
        <f t="shared" si="3"/>
        <v/>
      </c>
      <c r="W28" s="20" t="str">
        <f t="array" ref="W28">IFERROR(INDEX(Enter!$A$3:$M$252,MATCH(SMALL(Enter!$Q$3:$Q$252,Y29),Enter!$Q$3:$Q$252,0),6),"")</f>
        <v/>
      </c>
      <c r="X28" s="20" t="str">
        <f t="array" ref="X28">IFERROR(INDEX(Enter!$A$3:$K$252,MATCH(SMALL(Enter!$Q$3:$Q$252,Y29),Enter!$Q$3:$Q$252,0),7),"")</f>
        <v/>
      </c>
      <c r="Y28" s="20">
        <v>23</v>
      </c>
      <c r="AA28" s="19" t="str">
        <f t="shared" si="2"/>
        <v/>
      </c>
      <c r="AB28" s="20" t="str">
        <f t="array" ref="AB28">IFERROR(INDEX(Enter!$A$3:$M$252,MATCH(SMALL(Enter!$R$3:$R$252,T28),Enter!$R$3:$R$252,0),7),"")</f>
        <v/>
      </c>
      <c r="AC28" s="20" t="str">
        <f t="array" ref="AC28">IFERROR(INDEX(Enter!$A$3:$K$252,MATCH(SMALL(Enter!$R$3:$R$252,T28),Enter!$R$3:$R$252,0),8),"")</f>
        <v/>
      </c>
    </row>
    <row r="29" spans="1:29" ht="15.75" customHeight="1">
      <c r="A29" s="19">
        <f t="array" ref="A29">IF(B29="","",IF(INDEX(Enter!$C$3:$K$252,MATCH(SMALL(Enter!$M$3:$M$252,E29),Enter!$M$3:$M$252,0),1)="yco","yco",E29))</f>
        <v>24</v>
      </c>
      <c r="B29" s="20" t="str">
        <f t="array" ref="B29">IFERROR(IF(INDEX(Enter!$D$3:$M$252,MATCH(SMALL(Enter!$M$3:$M$252,E29),Enter!$M$3:$M$252,0),1)="x",INDEX(Enter!$C$3:$M$252,MATCH(SMALL(Enter!$M$3:$M$252,E29),Enter!$M$3:$M$252,0),8)&amp;" (Y)",IF(INDEX(Enter!$D$3:$M$252,MATCH(SMALL(Enter!$M$3:$M$252,E29),Enter!$M$3:$M$252,0),1)="o",INDEX(Enter!$C$3:$M$252,MATCH(SMALL(Enter!$M$3:$M$252,E29),Enter!$M$3:$M$252,0),8)&amp;" (Y only)",INDEX(Enter!$C$3:$M$252,MATCH(SMALL(Enter!$M$3:$M$252,E29),Enter!$M$3:$M$252,0),8))),"")</f>
        <v>Kenley Fluit (Y)</v>
      </c>
      <c r="C29" s="20" t="str">
        <f t="array" ref="C29">IFERROR(INDEX(Enter!$C$3:$M$252,MATCH(SMALL(Enter!$M$3:$M$252,E29),Enter!$M$3:$M$252,0),8),"")</f>
        <v>Kenley Fluit</v>
      </c>
      <c r="D29" s="20" t="str">
        <f t="array" ref="D29">IFERROR(INDEX(Enter!$C$3:$K$252,MATCH(SMALL(Enter!$M$3:$M$252,E29),Enter!$M$3:$M$252,0),9),"")</f>
        <v>Kodie</v>
      </c>
      <c r="E29" s="20">
        <v>24</v>
      </c>
      <c r="G29" s="19" t="str">
        <f t="array" ref="G29">IF(H29="","",IF(INDEX(Enter!$F$3:$K$252,MATCH(SMALL(Enter!$N$3:$N$252,E29),Enter!$N$3:$N$252,0),1)="co","co",IF(INDEX(Enter!$F$3:$K$252,MATCH(SMALL(Enter!$N$3:$N$252,E29),Enter!$N$3:$N$252,0),1)="yco","yco",E29)))</f>
        <v/>
      </c>
      <c r="H29" s="20" t="str">
        <f t="array" ref="H29">IFERROR(IF(INDEX(Enter!$G$3:$K$252,MATCH(SMALL(Enter!$N$3:$N$252,E29),Enter!$N$3:$N$252,0),1)="x",INDEX(Enter!$F$3:$K$252,MATCH(SMALL(Enter!$N$3:$N$252,E29),Enter!$N$3:$N$252,0),5)&amp;" (Y)",IF(INDEX(Enter!$G$3:$K$252,MATCH(SMALL(Enter!$N$3:$N$252,E29),Enter!$N$3:$N$252,0),1)="o",INDEX(Enter!$F$3:$K$252,MATCH(SMALL(Enter!$N$3:$N$252,E29),Enter!$N$3:$N$252,0),5)&amp;" (Y only)",INDEX(Enter!$F$3:$K$252,MATCH(SMALL(Enter!$N$3:$N$252,E29),Enter!$N$3:$N$252,0),5))),"")</f>
        <v/>
      </c>
      <c r="I29" s="20" t="str">
        <f t="array" ref="I29">IFERROR(INDEX(Enter!$F$3:$K$252,MATCH(SMALL(Enter!$N$3:$N$252,E29),Enter!$N$3:$N$252,0),5),"")</f>
        <v/>
      </c>
      <c r="J29" s="20" t="str">
        <f t="array" ref="J29">IFERROR(INDEX(Enter!$F$3:$K$252,MATCH(SMALL(Enter!$N$3:$N$252,E29),Enter!$N$3:$N$252,0),6),"")</f>
        <v/>
      </c>
      <c r="K29" s="20">
        <v>26</v>
      </c>
      <c r="L29" s="19" t="str">
        <f t="shared" si="0"/>
        <v/>
      </c>
      <c r="M29" s="19" t="str">
        <f t="array" ref="M29">IFERROR(IF(INDEX(Enter!$I$3:$K$252,MATCH(SMALL(Enter!$O$3:$O$252,K29),Enter!$O$3:$O$252,0),1)="x",INDEX(Enter!$H$3:$K$252,MATCH(SMALL(Enter!$O$3:$O$252,K29),Enter!$O$3:$O$252,0),3)&amp;" (Y)",IF(INDEX(Enter!$I$3:$K$252,MATCH(SMALL(Enter!$O$3:$O$252,K29),Enter!$O$3:$O$252,0),1)="o",INDEX(Enter!$H$3:$K$252,MATCH(SMALL(Enter!$O$3:$O$252,K29),Enter!$O$3:$O$252,0),3)&amp;" (Y only)",INDEX(Enter!$H$3:$K$252,MATCH(SMALL(Enter!$O$3:$O$252,K29),Enter!$O$3:$O$252,0),3))),"")</f>
        <v/>
      </c>
      <c r="N29" s="20" t="str">
        <f t="array" ref="N29">IFERROR(INDEX(Enter!$H$3:$K$252,MATCH(SMALL(Enter!$O$3:$O$252,K29),Enter!$O$3:$O$252,0),3),"")</f>
        <v/>
      </c>
      <c r="O29" s="20" t="str">
        <f t="array" ref="O29">IFERROR(INDEX(Enter!$H$3:$K$252,MATCH(SMALL(Enter!$O$3:$O$252,K29),Enter!$O$3:$O$252,0),4),"")</f>
        <v/>
      </c>
      <c r="Q29" s="19" t="str">
        <f t="array" ref="Q29">IF(R29="","",IF(INDEX(Enter!$B$3:$K$252,MATCH(SMALL(Enter!$P$3:$P$252,E29),Enter!$P$3:$P$252,0),1)="oco","oco",E29))</f>
        <v/>
      </c>
      <c r="R29" s="20" t="str">
        <f t="array" ref="R29">IFERROR(INDEX(Enter!$A$3:$M$252,MATCH(SMALL(Enter!$P$3:$P$252,T29),Enter!$P$3:$P$252,0),7),"")</f>
        <v/>
      </c>
      <c r="S29" s="20" t="str">
        <f t="array" ref="S29">IFERROR(INDEX(Enter!$A$3:$K$252,MATCH(SMALL(Enter!$P$3:$P$252,T29),Enter!$P$3:$P$252,0),8),"")</f>
        <v/>
      </c>
      <c r="T29" s="20">
        <v>24</v>
      </c>
      <c r="V29" s="19" t="str">
        <f t="shared" si="3"/>
        <v/>
      </c>
      <c r="W29" s="20" t="str">
        <f t="array" ref="W29">IFERROR(INDEX(Enter!$A$3:$M$252,MATCH(SMALL(Enter!$Q$3:$Q$252,Y30),Enter!$Q$3:$Q$252,0),6),"")</f>
        <v/>
      </c>
      <c r="X29" s="20" t="str">
        <f t="array" ref="X29">IFERROR(INDEX(Enter!$A$3:$K$252,MATCH(SMALL(Enter!$Q$3:$Q$252,Y30),Enter!$Q$3:$Q$252,0),7),"")</f>
        <v/>
      </c>
      <c r="Y29" s="20">
        <v>24</v>
      </c>
      <c r="AA29" s="19" t="str">
        <f t="shared" si="2"/>
        <v/>
      </c>
      <c r="AB29" s="20" t="str">
        <f t="array" ref="AB29">IFERROR(INDEX(Enter!$A$3:$M$252,MATCH(SMALL(Enter!$R$3:$R$252,T29),Enter!$R$3:$R$252,0),7),"")</f>
        <v/>
      </c>
      <c r="AC29" s="20" t="str">
        <f t="array" ref="AC29">IFERROR(INDEX(Enter!$A$3:$K$252,MATCH(SMALL(Enter!$R$3:$R$252,T29),Enter!$R$3:$R$252,0),8),"")</f>
        <v/>
      </c>
    </row>
    <row r="30" spans="1:29" ht="15.75" customHeight="1">
      <c r="A30" s="19">
        <f t="array" ref="A30">IF(B30="","",IF(INDEX(Enter!$C$3:$K$252,MATCH(SMALL(Enter!$M$3:$M$252,E30),Enter!$M$3:$M$252,0),1)="yco","yco",E30))</f>
        <v>25</v>
      </c>
      <c r="B30" s="20" t="str">
        <f t="array" ref="B30">IFERROR(IF(INDEX(Enter!$D$3:$M$252,MATCH(SMALL(Enter!$M$3:$M$252,E30),Enter!$M$3:$M$252,0),1)="x",INDEX(Enter!$C$3:$M$252,MATCH(SMALL(Enter!$M$3:$M$252,E30),Enter!$M$3:$M$252,0),8)&amp;" (Y)",IF(INDEX(Enter!$D$3:$M$252,MATCH(SMALL(Enter!$M$3:$M$252,E30),Enter!$M$3:$M$252,0),1)="o",INDEX(Enter!$C$3:$M$252,MATCH(SMALL(Enter!$M$3:$M$252,E30),Enter!$M$3:$M$252,0),8)&amp;" (Y only)",INDEX(Enter!$C$3:$M$252,MATCH(SMALL(Enter!$M$3:$M$252,E30),Enter!$M$3:$M$252,0),8))),"")</f>
        <v>sadie deruyter (Y only)</v>
      </c>
      <c r="C30" s="20" t="str">
        <f t="array" ref="C30">IFERROR(INDEX(Enter!$C$3:$M$252,MATCH(SMALL(Enter!$M$3:$M$252,E30),Enter!$M$3:$M$252,0),8),"")</f>
        <v>sadie deruyter</v>
      </c>
      <c r="D30" s="20" t="str">
        <f t="array" ref="D30">IFERROR(INDEX(Enter!$C$3:$K$252,MATCH(SMALL(Enter!$M$3:$M$252,E30),Enter!$M$3:$M$252,0),9),"")</f>
        <v>dutch</v>
      </c>
      <c r="E30" s="20">
        <v>25</v>
      </c>
      <c r="G30" s="19" t="str">
        <f t="array" ref="G30">IF(H30="","",IF(INDEX(Enter!$F$3:$K$252,MATCH(SMALL(Enter!$N$3:$N$252,E30),Enter!$N$3:$N$252,0),1)="co","co",IF(INDEX(Enter!$F$3:$K$252,MATCH(SMALL(Enter!$N$3:$N$252,E30),Enter!$N$3:$N$252,0),1)="yco","yco",E30)))</f>
        <v/>
      </c>
      <c r="H30" s="20" t="str">
        <f t="array" ref="H30">IFERROR(IF(INDEX(Enter!$G$3:$K$252,MATCH(SMALL(Enter!$N$3:$N$252,E30),Enter!$N$3:$N$252,0),1)="x",INDEX(Enter!$F$3:$K$252,MATCH(SMALL(Enter!$N$3:$N$252,E30),Enter!$N$3:$N$252,0),5)&amp;" (Y)",IF(INDEX(Enter!$G$3:$K$252,MATCH(SMALL(Enter!$N$3:$N$252,E30),Enter!$N$3:$N$252,0),1)="o",INDEX(Enter!$F$3:$K$252,MATCH(SMALL(Enter!$N$3:$N$252,E30),Enter!$N$3:$N$252,0),5)&amp;" (Y only)",INDEX(Enter!$F$3:$K$252,MATCH(SMALL(Enter!$N$3:$N$252,E30),Enter!$N$3:$N$252,0),5))),"")</f>
        <v/>
      </c>
      <c r="I30" s="20" t="str">
        <f t="array" ref="I30">IFERROR(INDEX(Enter!$F$3:$K$252,MATCH(SMALL(Enter!$N$3:$N$252,E30),Enter!$N$3:$N$252,0),5),"")</f>
        <v/>
      </c>
      <c r="J30" s="20" t="str">
        <f t="array" ref="J30">IFERROR(INDEX(Enter!$F$3:$K$252,MATCH(SMALL(Enter!$N$3:$N$252,E30),Enter!$N$3:$N$252,0),6),"")</f>
        <v/>
      </c>
      <c r="K30" s="20">
        <v>27</v>
      </c>
      <c r="L30" s="19" t="str">
        <f t="shared" si="0"/>
        <v/>
      </c>
      <c r="M30" s="19" t="str">
        <f t="array" ref="M30">IFERROR(IF(INDEX(Enter!$I$3:$K$252,MATCH(SMALL(Enter!$O$3:$O$252,K30),Enter!$O$3:$O$252,0),1)="x",INDEX(Enter!$H$3:$K$252,MATCH(SMALL(Enter!$O$3:$O$252,K30),Enter!$O$3:$O$252,0),3)&amp;" (Y)",IF(INDEX(Enter!$I$3:$K$252,MATCH(SMALL(Enter!$O$3:$O$252,K30),Enter!$O$3:$O$252,0),1)="o",INDEX(Enter!$H$3:$K$252,MATCH(SMALL(Enter!$O$3:$O$252,K30),Enter!$O$3:$O$252,0),3)&amp;" (Y only)",INDEX(Enter!$H$3:$K$252,MATCH(SMALL(Enter!$O$3:$O$252,K30),Enter!$O$3:$O$252,0),3))),"")</f>
        <v/>
      </c>
      <c r="N30" s="20" t="str">
        <f t="array" ref="N30">IFERROR(INDEX(Enter!$H$3:$K$252,MATCH(SMALL(Enter!$O$3:$O$252,K30),Enter!$O$3:$O$252,0),3),"")</f>
        <v/>
      </c>
      <c r="O30" s="20" t="str">
        <f t="array" ref="O30">IFERROR(INDEX(Enter!$H$3:$K$252,MATCH(SMALL(Enter!$O$3:$O$252,K30),Enter!$O$3:$O$252,0),4),"")</f>
        <v/>
      </c>
      <c r="Q30" s="19" t="str">
        <f t="array" ref="Q30">IF(R30="","",IF(INDEX(Enter!$B$3:$K$252,MATCH(SMALL(Enter!$P$3:$P$252,E30),Enter!$P$3:$P$252,0),1)="oco","oco",E30))</f>
        <v/>
      </c>
      <c r="R30" s="20" t="str">
        <f t="array" ref="R30">IFERROR(INDEX(Enter!$A$3:$M$252,MATCH(SMALL(Enter!$P$3:$P$252,T30),Enter!$P$3:$P$252,0),7),"")</f>
        <v/>
      </c>
      <c r="S30" s="20" t="str">
        <f t="array" ref="S30">IFERROR(INDEX(Enter!$A$3:$K$252,MATCH(SMALL(Enter!$P$3:$P$252,T30),Enter!$P$3:$P$252,0),8),"")</f>
        <v/>
      </c>
      <c r="T30" s="20">
        <v>25</v>
      </c>
      <c r="V30" s="19" t="str">
        <f t="shared" si="3"/>
        <v/>
      </c>
      <c r="W30" s="20" t="str">
        <f t="array" ref="W30">IFERROR(INDEX(Enter!$A$3:$M$252,MATCH(SMALL(Enter!$Q$3:$Q$252,Y31),Enter!$Q$3:$Q$252,0),6),"")</f>
        <v/>
      </c>
      <c r="X30" s="20" t="str">
        <f t="array" ref="X30">IFERROR(INDEX(Enter!$A$3:$K$252,MATCH(SMALL(Enter!$Q$3:$Q$252,Y31),Enter!$Q$3:$Q$252,0),7),"")</f>
        <v/>
      </c>
      <c r="Y30" s="20">
        <v>25</v>
      </c>
      <c r="AA30" s="19" t="str">
        <f t="shared" si="2"/>
        <v/>
      </c>
      <c r="AB30" s="20" t="str">
        <f t="array" ref="AB30">IFERROR(INDEX(Enter!$A$3:$M$252,MATCH(SMALL(Enter!$R$3:$R$252,T30),Enter!$R$3:$R$252,0),7),"")</f>
        <v/>
      </c>
      <c r="AC30" s="20" t="str">
        <f t="array" ref="AC30">IFERROR(INDEX(Enter!$A$3:$K$252,MATCH(SMALL(Enter!$R$3:$R$252,T30),Enter!$R$3:$R$252,0),8),"")</f>
        <v/>
      </c>
    </row>
    <row r="31" spans="1:29" ht="15.75" customHeight="1">
      <c r="A31" s="19" t="str">
        <f t="array" ref="A31">IF(B31="","",IF(INDEX(Enter!$C$3:$K$252,MATCH(SMALL(Enter!$M$3:$M$252,E31),Enter!$M$3:$M$252,0),1)="yco","yco",E31))</f>
        <v/>
      </c>
      <c r="B31" s="20" t="str">
        <f t="array" ref="B31">IFERROR(IF(INDEX(Enter!$D$3:$M$252,MATCH(SMALL(Enter!$M$3:$M$252,E31),Enter!$M$3:$M$252,0),1)="x",INDEX(Enter!$C$3:$M$252,MATCH(SMALL(Enter!$M$3:$M$252,E31),Enter!$M$3:$M$252,0),8)&amp;" (Y)",IF(INDEX(Enter!$D$3:$M$252,MATCH(SMALL(Enter!$M$3:$M$252,E31),Enter!$M$3:$M$252,0),1)="o",INDEX(Enter!$C$3:$M$252,MATCH(SMALL(Enter!$M$3:$M$252,E31),Enter!$M$3:$M$252,0),8)&amp;" (Y only)",INDEX(Enter!$C$3:$M$252,MATCH(SMALL(Enter!$M$3:$M$252,E31),Enter!$M$3:$M$252,0),8))),"")</f>
        <v/>
      </c>
      <c r="C31" s="20" t="str">
        <f t="array" ref="C31">IFERROR(INDEX(Enter!$C$3:$M$252,MATCH(SMALL(Enter!$M$3:$M$252,E31),Enter!$M$3:$M$252,0),8),"")</f>
        <v/>
      </c>
      <c r="D31" s="20" t="str">
        <f t="array" ref="D31">IFERROR(INDEX(Enter!$C$3:$K$252,MATCH(SMALL(Enter!$M$3:$M$252,E31),Enter!$M$3:$M$252,0),9),"")</f>
        <v/>
      </c>
      <c r="E31" s="20"/>
      <c r="G31" s="19" t="str">
        <f t="array" ref="G31">IF(H31="","",IF(INDEX(Enter!$F$3:$K$252,MATCH(SMALL(Enter!$N$3:$N$252,E31),Enter!$N$3:$N$252,0),1)="co","co",IF(INDEX(Enter!$F$3:$K$252,MATCH(SMALL(Enter!$N$3:$N$252,E31),Enter!$N$3:$N$252,0),1)="yco","yco",E31)))</f>
        <v/>
      </c>
      <c r="H31" s="20" t="str">
        <f t="array" ref="H31">IFERROR(IF(INDEX(Enter!$G$3:$K$252,MATCH(SMALL(Enter!$N$3:$N$252,E31),Enter!$N$3:$N$252,0),1)="x",INDEX(Enter!$F$3:$K$252,MATCH(SMALL(Enter!$N$3:$N$252,E31),Enter!$N$3:$N$252,0),5)&amp;" (Y)",IF(INDEX(Enter!$G$3:$K$252,MATCH(SMALL(Enter!$N$3:$N$252,E31),Enter!$N$3:$N$252,0),1)="o",INDEX(Enter!$F$3:$K$252,MATCH(SMALL(Enter!$N$3:$N$252,E31),Enter!$N$3:$N$252,0),5)&amp;" (Y only)",INDEX(Enter!$F$3:$K$252,MATCH(SMALL(Enter!$N$3:$N$252,E31),Enter!$N$3:$N$252,0),5))),"")</f>
        <v/>
      </c>
      <c r="I31" s="20" t="str">
        <f t="array" ref="I31">IFERROR(INDEX(Enter!$F$3:$K$252,MATCH(SMALL(Enter!$N$3:$N$252,E31),Enter!$N$3:$N$252,0),5),"")</f>
        <v/>
      </c>
      <c r="J31" s="20" t="str">
        <f t="array" ref="J31">IFERROR(INDEX(Enter!$F$3:$K$252,MATCH(SMALL(Enter!$N$3:$N$252,E31),Enter!$N$3:$N$252,0),6),"")</f>
        <v/>
      </c>
      <c r="K31" s="20">
        <v>28</v>
      </c>
      <c r="L31" s="19" t="str">
        <f t="shared" si="0"/>
        <v/>
      </c>
      <c r="M31" s="19" t="str">
        <f t="array" ref="M31">IFERROR(IF(INDEX(Enter!$I$3:$K$252,MATCH(SMALL(Enter!$O$3:$O$252,K31),Enter!$O$3:$O$252,0),1)="x",INDEX(Enter!$H$3:$K$252,MATCH(SMALL(Enter!$O$3:$O$252,K31),Enter!$O$3:$O$252,0),3)&amp;" (Y)",IF(INDEX(Enter!$I$3:$K$252,MATCH(SMALL(Enter!$O$3:$O$252,K31),Enter!$O$3:$O$252,0),1)="o",INDEX(Enter!$H$3:$K$252,MATCH(SMALL(Enter!$O$3:$O$252,K31),Enter!$O$3:$O$252,0),3)&amp;" (Y only)",INDEX(Enter!$H$3:$K$252,MATCH(SMALL(Enter!$O$3:$O$252,K31),Enter!$O$3:$O$252,0),3))),"")</f>
        <v/>
      </c>
      <c r="N31" s="20" t="str">
        <f t="array" ref="N31">IFERROR(INDEX(Enter!$H$3:$K$252,MATCH(SMALL(Enter!$O$3:$O$252,K31),Enter!$O$3:$O$252,0),3),"")</f>
        <v/>
      </c>
      <c r="O31" s="20" t="str">
        <f t="array" ref="O31">IFERROR(INDEX(Enter!$H$3:$K$252,MATCH(SMALL(Enter!$O$3:$O$252,K31),Enter!$O$3:$O$252,0),4),"")</f>
        <v/>
      </c>
      <c r="Q31" s="19" t="str">
        <f t="array" ref="Q31">IF(R31="","",IF(INDEX(Enter!$B$3:$K$252,MATCH(SMALL(Enter!$P$3:$P$252,E31),Enter!$P$3:$P$252,0),1)="oco","oco",E31))</f>
        <v/>
      </c>
      <c r="R31" s="20" t="str">
        <f t="array" ref="R31">IFERROR(INDEX(Enter!$A$3:$M$252,MATCH(SMALL(Enter!$P$3:$P$252,T31),Enter!$P$3:$P$252,0),7),"")</f>
        <v/>
      </c>
      <c r="S31" s="20" t="str">
        <f t="array" ref="S31">IFERROR(INDEX(Enter!$A$3:$K$252,MATCH(SMALL(Enter!$P$3:$P$252,T31),Enter!$P$3:$P$252,0),8),"")</f>
        <v/>
      </c>
      <c r="V31" s="19" t="str">
        <f t="shared" si="3"/>
        <v/>
      </c>
      <c r="W31" s="20" t="str">
        <f t="array" ref="W31">IFERROR(INDEX(Enter!$A$3:$M$252,MATCH(SMALL(Enter!$Q$3:$Q$252,Y32),Enter!$Q$3:$Q$252,0),6),"")</f>
        <v/>
      </c>
      <c r="X31" s="20" t="str">
        <f t="array" ref="X31">IFERROR(INDEX(Enter!$A$3:$K$252,MATCH(SMALL(Enter!$Q$3:$Q$252,Y32),Enter!$Q$3:$Q$252,0),7),"")</f>
        <v/>
      </c>
      <c r="AA31" s="19" t="str">
        <f t="shared" si="2"/>
        <v/>
      </c>
      <c r="AB31" s="20" t="str">
        <f t="array" ref="AB31">IFERROR(INDEX(Enter!$A$3:$M$252,MATCH(SMALL(Enter!$R$3:$R$252,T31),Enter!$R$3:$R$252,0),7),"")</f>
        <v/>
      </c>
      <c r="AC31" s="20" t="str">
        <f t="array" ref="AC31">IFERROR(INDEX(Enter!$A$3:$K$252,MATCH(SMALL(Enter!$R$3:$R$252,T31),Enter!$R$3:$R$252,0),8),"")</f>
        <v/>
      </c>
    </row>
    <row r="32" spans="1:29" ht="15.75" customHeight="1">
      <c r="A32" s="19">
        <f t="array" ref="A32">IF(B32="","",IF(INDEX(Enter!$C$3:$K$252,MATCH(SMALL(Enter!$M$3:$M$252,E32),Enter!$M$3:$M$252,0),1)="yco","yco",E32))</f>
        <v>26</v>
      </c>
      <c r="B32" s="20" t="str">
        <f t="array" ref="B32">IFERROR(IF(INDEX(Enter!$D$3:$M$252,MATCH(SMALL(Enter!$M$3:$M$252,E32),Enter!$M$3:$M$252,0),1)="x",INDEX(Enter!$C$3:$M$252,MATCH(SMALL(Enter!$M$3:$M$252,E32),Enter!$M$3:$M$252,0),8)&amp;" (Y)",IF(INDEX(Enter!$D$3:$M$252,MATCH(SMALL(Enter!$M$3:$M$252,E32),Enter!$M$3:$M$252,0),1)="o",INDEX(Enter!$C$3:$M$252,MATCH(SMALL(Enter!$M$3:$M$252,E32),Enter!$M$3:$M$252,0),8)&amp;" (Y only)",INDEX(Enter!$C$3:$M$252,MATCH(SMALL(Enter!$M$3:$M$252,E32),Enter!$M$3:$M$252,0),8))),"")</f>
        <v>Jasmine Fuller (Y only)</v>
      </c>
      <c r="C32" s="20" t="str">
        <f t="array" ref="C32">IFERROR(INDEX(Enter!$C$3:$M$252,MATCH(SMALL(Enter!$M$3:$M$252,E32),Enter!$M$3:$M$252,0),8),"")</f>
        <v>Jasmine Fuller</v>
      </c>
      <c r="D32" s="20" t="str">
        <f t="array" ref="D32">IFERROR(INDEX(Enter!$C$3:$K$252,MATCH(SMALL(Enter!$M$3:$M$252,E32),Enter!$M$3:$M$252,0),9),"")</f>
        <v>Hank</v>
      </c>
      <c r="E32" s="20">
        <v>26</v>
      </c>
      <c r="G32" s="19" t="str">
        <f t="array" ref="G32">IF(H32="","",IF(INDEX(Enter!$F$3:$K$252,MATCH(SMALL(Enter!$N$3:$N$252,E32),Enter!$N$3:$N$252,0),1)="co","co",IF(INDEX(Enter!$F$3:$K$252,MATCH(SMALL(Enter!$N$3:$N$252,E32),Enter!$N$3:$N$252,0),1)="yco","yco",E32)))</f>
        <v/>
      </c>
      <c r="H32" s="20" t="str">
        <f t="array" ref="H32">IFERROR(IF(INDEX(Enter!$G$3:$K$252,MATCH(SMALL(Enter!$N$3:$N$252,E32),Enter!$N$3:$N$252,0),1)="x",INDEX(Enter!$F$3:$K$252,MATCH(SMALL(Enter!$N$3:$N$252,E32),Enter!$N$3:$N$252,0),5)&amp;" (Y)",IF(INDEX(Enter!$G$3:$K$252,MATCH(SMALL(Enter!$N$3:$N$252,E32),Enter!$N$3:$N$252,0),1)="o",INDEX(Enter!$F$3:$K$252,MATCH(SMALL(Enter!$N$3:$N$252,E32),Enter!$N$3:$N$252,0),5)&amp;" (Y only)",INDEX(Enter!$F$3:$K$252,MATCH(SMALL(Enter!$N$3:$N$252,E32),Enter!$N$3:$N$252,0),5))),"")</f>
        <v/>
      </c>
      <c r="I32" s="20" t="str">
        <f t="array" ref="I32">IFERROR(INDEX(Enter!$F$3:$K$252,MATCH(SMALL(Enter!$N$3:$N$252,E32),Enter!$N$3:$N$252,0),5),"")</f>
        <v/>
      </c>
      <c r="J32" s="20" t="str">
        <f t="array" ref="J32">IFERROR(INDEX(Enter!$F$3:$K$252,MATCH(SMALL(Enter!$N$3:$N$252,E32),Enter!$N$3:$N$252,0),6),"")</f>
        <v/>
      </c>
      <c r="K32" s="20">
        <v>29</v>
      </c>
      <c r="L32" s="19" t="str">
        <f t="shared" si="0"/>
        <v/>
      </c>
      <c r="M32" s="19" t="str">
        <f t="array" ref="M32">IFERROR(IF(INDEX(Enter!$I$3:$K$252,MATCH(SMALL(Enter!$O$3:$O$252,K32),Enter!$O$3:$O$252,0),1)="x",INDEX(Enter!$H$3:$K$252,MATCH(SMALL(Enter!$O$3:$O$252,K32),Enter!$O$3:$O$252,0),3)&amp;" (Y)",IF(INDEX(Enter!$I$3:$K$252,MATCH(SMALL(Enter!$O$3:$O$252,K32),Enter!$O$3:$O$252,0),1)="o",INDEX(Enter!$H$3:$K$252,MATCH(SMALL(Enter!$O$3:$O$252,K32),Enter!$O$3:$O$252,0),3)&amp;" (Y only)",INDEX(Enter!$H$3:$K$252,MATCH(SMALL(Enter!$O$3:$O$252,K32),Enter!$O$3:$O$252,0),3))),"")</f>
        <v/>
      </c>
      <c r="N32" s="20" t="str">
        <f t="array" ref="N32">IFERROR(INDEX(Enter!$H$3:$K$252,MATCH(SMALL(Enter!$O$3:$O$252,K32),Enter!$O$3:$O$252,0),3),"")</f>
        <v/>
      </c>
      <c r="O32" s="20" t="str">
        <f t="array" ref="O32">IFERROR(INDEX(Enter!$H$3:$K$252,MATCH(SMALL(Enter!$O$3:$O$252,K32),Enter!$O$3:$O$252,0),4),"")</f>
        <v/>
      </c>
      <c r="Q32" s="19" t="str">
        <f t="array" ref="Q32">IF(R32="","",IF(INDEX(Enter!$B$3:$K$252,MATCH(SMALL(Enter!$P$3:$P$252,E32),Enter!$P$3:$P$252,0),1)="oco","oco",E32))</f>
        <v/>
      </c>
      <c r="R32" s="20" t="str">
        <f t="array" ref="R32">IFERROR(INDEX(Enter!$A$3:$M$252,MATCH(SMALL(Enter!$P$3:$P$252,T32),Enter!$P$3:$P$252,0),7),"")</f>
        <v/>
      </c>
      <c r="S32" s="20" t="str">
        <f t="array" ref="S32">IFERROR(INDEX(Enter!$A$3:$K$252,MATCH(SMALL(Enter!$P$3:$P$252,T32),Enter!$P$3:$P$252,0),8),"")</f>
        <v/>
      </c>
      <c r="T32" s="20">
        <v>26</v>
      </c>
      <c r="V32" s="19" t="str">
        <f t="shared" si="3"/>
        <v/>
      </c>
      <c r="W32" s="20" t="str">
        <f t="array" ref="W32">IFERROR(INDEX(Enter!$A$3:$M$252,MATCH(SMALL(Enter!$Q$3:$Q$252,Y33),Enter!$Q$3:$Q$252,0),6),"")</f>
        <v/>
      </c>
      <c r="X32" s="20" t="str">
        <f t="array" ref="X32">IFERROR(INDEX(Enter!$A$3:$K$252,MATCH(SMALL(Enter!$Q$3:$Q$252,Y33),Enter!$Q$3:$Q$252,0),7),"")</f>
        <v/>
      </c>
      <c r="Y32" s="20">
        <v>26</v>
      </c>
      <c r="AA32" s="19" t="str">
        <f t="shared" si="2"/>
        <v/>
      </c>
      <c r="AB32" s="20" t="str">
        <f t="array" ref="AB32">IFERROR(INDEX(Enter!$A$3:$M$252,MATCH(SMALL(Enter!$R$3:$R$252,T32),Enter!$R$3:$R$252,0),7),"")</f>
        <v/>
      </c>
      <c r="AC32" s="20" t="str">
        <f t="array" ref="AC32">IFERROR(INDEX(Enter!$A$3:$K$252,MATCH(SMALL(Enter!$R$3:$R$252,T32),Enter!$R$3:$R$252,0),8),"")</f>
        <v/>
      </c>
    </row>
    <row r="33" spans="1:29" ht="15.75" customHeight="1">
      <c r="A33" s="19">
        <f t="array" ref="A33">IF(B33="","",IF(INDEX(Enter!$C$3:$K$252,MATCH(SMALL(Enter!$M$3:$M$252,E33),Enter!$M$3:$M$252,0),1)="yco","yco",E33))</f>
        <v>27</v>
      </c>
      <c r="B33" s="20" t="str">
        <f t="array" ref="B33">IFERROR(IF(INDEX(Enter!$D$3:$M$252,MATCH(SMALL(Enter!$M$3:$M$252,E33),Enter!$M$3:$M$252,0),1)="x",INDEX(Enter!$C$3:$M$252,MATCH(SMALL(Enter!$M$3:$M$252,E33),Enter!$M$3:$M$252,0),8)&amp;" (Y)",IF(INDEX(Enter!$D$3:$M$252,MATCH(SMALL(Enter!$M$3:$M$252,E33),Enter!$M$3:$M$252,0),1)="o",INDEX(Enter!$C$3:$M$252,MATCH(SMALL(Enter!$M$3:$M$252,E33),Enter!$M$3:$M$252,0),8)&amp;" (Y only)",INDEX(Enter!$C$3:$M$252,MATCH(SMALL(Enter!$M$3:$M$252,E33),Enter!$M$3:$M$252,0),8))),"")</f>
        <v>Adair Klassen (Y only)</v>
      </c>
      <c r="C33" s="20" t="str">
        <f t="array" ref="C33">IFERROR(INDEX(Enter!$C$3:$M$252,MATCH(SMALL(Enter!$M$3:$M$252,E33),Enter!$M$3:$M$252,0),8),"")</f>
        <v>Adair Klassen</v>
      </c>
      <c r="D33" s="20" t="str">
        <f t="array" ref="D33">IFERROR(INDEX(Enter!$C$3:$K$252,MATCH(SMALL(Enter!$M$3:$M$252,E33),Enter!$M$3:$M$252,0),9),"")</f>
        <v>Rev</v>
      </c>
      <c r="E33" s="20">
        <v>27</v>
      </c>
      <c r="G33" s="19" t="str">
        <f t="array" ref="G33">IF(H33="","",IF(INDEX(Enter!$F$3:$K$252,MATCH(SMALL(Enter!$N$3:$N$252,E33),Enter!$N$3:$N$252,0),1)="co","co",IF(INDEX(Enter!$F$3:$K$252,MATCH(SMALL(Enter!$N$3:$N$252,E33),Enter!$N$3:$N$252,0),1)="yco","yco",E33)))</f>
        <v/>
      </c>
      <c r="H33" s="20" t="str">
        <f t="array" ref="H33">IFERROR(IF(INDEX(Enter!$G$3:$K$252,MATCH(SMALL(Enter!$N$3:$N$252,E33),Enter!$N$3:$N$252,0),1)="x",INDEX(Enter!$F$3:$K$252,MATCH(SMALL(Enter!$N$3:$N$252,E33),Enter!$N$3:$N$252,0),5)&amp;" (Y)",IF(INDEX(Enter!$G$3:$K$252,MATCH(SMALL(Enter!$N$3:$N$252,E33),Enter!$N$3:$N$252,0),1)="o",INDEX(Enter!$F$3:$K$252,MATCH(SMALL(Enter!$N$3:$N$252,E33),Enter!$N$3:$N$252,0),5)&amp;" (Y only)",INDEX(Enter!$F$3:$K$252,MATCH(SMALL(Enter!$N$3:$N$252,E33),Enter!$N$3:$N$252,0),5))),"")</f>
        <v/>
      </c>
      <c r="I33" s="20" t="str">
        <f t="array" ref="I33">IFERROR(INDEX(Enter!$F$3:$K$252,MATCH(SMALL(Enter!$N$3:$N$252,E33),Enter!$N$3:$N$252,0),5),"")</f>
        <v/>
      </c>
      <c r="J33" s="20" t="str">
        <f t="array" ref="J33">IFERROR(INDEX(Enter!$F$3:$K$252,MATCH(SMALL(Enter!$N$3:$N$252,E33),Enter!$N$3:$N$252,0),6),"")</f>
        <v/>
      </c>
      <c r="K33" s="20">
        <v>30</v>
      </c>
      <c r="L33" s="19" t="str">
        <f t="shared" si="0"/>
        <v/>
      </c>
      <c r="M33" s="19" t="str">
        <f t="array" ref="M33">IFERROR(IF(INDEX(Enter!$I$3:$K$252,MATCH(SMALL(Enter!$O$3:$O$252,K33),Enter!$O$3:$O$252,0),1)="x",INDEX(Enter!$H$3:$K$252,MATCH(SMALL(Enter!$O$3:$O$252,K33),Enter!$O$3:$O$252,0),3)&amp;" (Y)",IF(INDEX(Enter!$I$3:$K$252,MATCH(SMALL(Enter!$O$3:$O$252,K33),Enter!$O$3:$O$252,0),1)="o",INDEX(Enter!$H$3:$K$252,MATCH(SMALL(Enter!$O$3:$O$252,K33),Enter!$O$3:$O$252,0),3)&amp;" (Y only)",INDEX(Enter!$H$3:$K$252,MATCH(SMALL(Enter!$O$3:$O$252,K33),Enter!$O$3:$O$252,0),3))),"")</f>
        <v/>
      </c>
      <c r="N33" s="20" t="str">
        <f t="array" ref="N33">IFERROR(INDEX(Enter!$H$3:$K$252,MATCH(SMALL(Enter!$O$3:$O$252,K33),Enter!$O$3:$O$252,0),3),"")</f>
        <v/>
      </c>
      <c r="O33" s="20" t="str">
        <f t="array" ref="O33">IFERROR(INDEX(Enter!$H$3:$K$252,MATCH(SMALL(Enter!$O$3:$O$252,K33),Enter!$O$3:$O$252,0),4),"")</f>
        <v/>
      </c>
      <c r="Q33" s="19" t="str">
        <f t="array" ref="Q33">IF(R33="","",IF(INDEX(Enter!$B$3:$K$252,MATCH(SMALL(Enter!$P$3:$P$252,E33),Enter!$P$3:$P$252,0),1)="oco","oco",E33))</f>
        <v/>
      </c>
      <c r="R33" s="20" t="str">
        <f t="array" ref="R33">IFERROR(INDEX(Enter!$A$3:$M$252,MATCH(SMALL(Enter!$P$3:$P$252,T33),Enter!$P$3:$P$252,0),7),"")</f>
        <v/>
      </c>
      <c r="S33" s="20" t="str">
        <f t="array" ref="S33">IFERROR(INDEX(Enter!$A$3:$K$252,MATCH(SMALL(Enter!$P$3:$P$252,T33),Enter!$P$3:$P$252,0),8),"")</f>
        <v/>
      </c>
      <c r="T33" s="20">
        <v>27</v>
      </c>
      <c r="V33" s="19" t="str">
        <f t="shared" si="3"/>
        <v/>
      </c>
      <c r="W33" s="20" t="str">
        <f t="array" ref="W33">IFERROR(INDEX(Enter!$A$3:$M$252,MATCH(SMALL(Enter!$Q$3:$Q$252,Y34),Enter!$Q$3:$Q$252,0),6),"")</f>
        <v/>
      </c>
      <c r="X33" s="20" t="str">
        <f t="array" ref="X33">IFERROR(INDEX(Enter!$A$3:$K$252,MATCH(SMALL(Enter!$Q$3:$Q$252,Y34),Enter!$Q$3:$Q$252,0),7),"")</f>
        <v/>
      </c>
      <c r="Y33" s="20">
        <v>27</v>
      </c>
      <c r="AA33" s="19" t="str">
        <f t="shared" si="2"/>
        <v/>
      </c>
      <c r="AB33" s="20" t="str">
        <f t="array" ref="AB33">IFERROR(INDEX(Enter!$A$3:$M$252,MATCH(SMALL(Enter!$R$3:$R$252,T33),Enter!$R$3:$R$252,0),7),"")</f>
        <v/>
      </c>
      <c r="AC33" s="20" t="str">
        <f t="array" ref="AC33">IFERROR(INDEX(Enter!$A$3:$K$252,MATCH(SMALL(Enter!$R$3:$R$252,T33),Enter!$R$3:$R$252,0),8),"")</f>
        <v/>
      </c>
    </row>
    <row r="34" spans="1:29" ht="15.75" customHeight="1">
      <c r="A34" s="19" t="str">
        <f t="array" ref="A34">IF(B34="","",IF(INDEX(Enter!$C$3:$K$252,MATCH(SMALL(Enter!$M$3:$M$252,E34),Enter!$M$3:$M$252,0),1)="yco","yco",E34))</f>
        <v/>
      </c>
      <c r="B34" s="20" t="str">
        <f t="array" ref="B34">IFERROR(IF(INDEX(Enter!$D$3:$M$252,MATCH(SMALL(Enter!$M$3:$M$252,E34),Enter!$M$3:$M$252,0),1)="x",INDEX(Enter!$C$3:$M$252,MATCH(SMALL(Enter!$M$3:$M$252,E34),Enter!$M$3:$M$252,0),8)&amp;" (Y)",IF(INDEX(Enter!$D$3:$M$252,MATCH(SMALL(Enter!$M$3:$M$252,E34),Enter!$M$3:$M$252,0),1)="o",INDEX(Enter!$C$3:$M$252,MATCH(SMALL(Enter!$M$3:$M$252,E34),Enter!$M$3:$M$252,0),8)&amp;" (Y only)",INDEX(Enter!$C$3:$M$252,MATCH(SMALL(Enter!$M$3:$M$252,E34),Enter!$M$3:$M$252,0),8))),"")</f>
        <v/>
      </c>
      <c r="C34" s="20" t="str">
        <f t="array" ref="C34">IFERROR(INDEX(Enter!$C$3:$M$252,MATCH(SMALL(Enter!$M$3:$M$252,E34),Enter!$M$3:$M$252,0),8),"")</f>
        <v/>
      </c>
      <c r="D34" s="20" t="str">
        <f t="array" ref="D34">IFERROR(INDEX(Enter!$C$3:$K$252,MATCH(SMALL(Enter!$M$3:$M$252,E34),Enter!$M$3:$M$252,0),9),"")</f>
        <v/>
      </c>
      <c r="E34" s="20">
        <v>28</v>
      </c>
      <c r="G34" s="19" t="str">
        <f t="array" ref="G34">IF(H34="","",IF(INDEX(Enter!$F$3:$K$252,MATCH(SMALL(Enter!$N$3:$N$252,E34),Enter!$N$3:$N$252,0),1)="co","co",IF(INDEX(Enter!$F$3:$K$252,MATCH(SMALL(Enter!$N$3:$N$252,E34),Enter!$N$3:$N$252,0),1)="yco","yco",E34)))</f>
        <v/>
      </c>
      <c r="H34" s="20" t="str">
        <f t="array" ref="H34">IFERROR(IF(INDEX(Enter!$G$3:$K$252,MATCH(SMALL(Enter!$N$3:$N$252,E34),Enter!$N$3:$N$252,0),1)="x",INDEX(Enter!$F$3:$K$252,MATCH(SMALL(Enter!$N$3:$N$252,E34),Enter!$N$3:$N$252,0),5)&amp;" (Y)",IF(INDEX(Enter!$G$3:$K$252,MATCH(SMALL(Enter!$N$3:$N$252,E34),Enter!$N$3:$N$252,0),1)="o",INDEX(Enter!$F$3:$K$252,MATCH(SMALL(Enter!$N$3:$N$252,E34),Enter!$N$3:$N$252,0),5)&amp;" (Y only)",INDEX(Enter!$F$3:$K$252,MATCH(SMALL(Enter!$N$3:$N$252,E34),Enter!$N$3:$N$252,0),5))),"")</f>
        <v/>
      </c>
      <c r="I34" s="20" t="str">
        <f t="array" ref="I34">IFERROR(INDEX(Enter!$F$3:$K$252,MATCH(SMALL(Enter!$N$3:$N$252,E34),Enter!$N$3:$N$252,0),5),"")</f>
        <v/>
      </c>
      <c r="J34" s="20" t="str">
        <f t="array" ref="J34">IFERROR(INDEX(Enter!$F$3:$K$252,MATCH(SMALL(Enter!$N$3:$N$252,E34),Enter!$N$3:$N$252,0),6),"")</f>
        <v/>
      </c>
      <c r="L34" s="19" t="str">
        <f t="shared" si="0"/>
        <v/>
      </c>
      <c r="M34" s="19" t="str">
        <f t="array" ref="M34">IFERROR(IF(INDEX(Enter!$I$3:$K$252,MATCH(SMALL(Enter!$O$3:$O$252,K34),Enter!$O$3:$O$252,0),1)="x",INDEX(Enter!$H$3:$K$252,MATCH(SMALL(Enter!$O$3:$O$252,K34),Enter!$O$3:$O$252,0),3)&amp;" (Y)",IF(INDEX(Enter!$I$3:$K$252,MATCH(SMALL(Enter!$O$3:$O$252,K34),Enter!$O$3:$O$252,0),1)="o",INDEX(Enter!$H$3:$K$252,MATCH(SMALL(Enter!$O$3:$O$252,K34),Enter!$O$3:$O$252,0),3)&amp;" (Y only)",INDEX(Enter!$H$3:$K$252,MATCH(SMALL(Enter!$O$3:$O$252,K34),Enter!$O$3:$O$252,0),3))),"")</f>
        <v/>
      </c>
      <c r="N34" s="20" t="str">
        <f t="array" ref="N34">IFERROR(INDEX(Enter!$H$3:$K$252,MATCH(SMALL(Enter!$O$3:$O$252,K34),Enter!$O$3:$O$252,0),3),"")</f>
        <v/>
      </c>
      <c r="O34" s="20" t="str">
        <f t="array" ref="O34">IFERROR(INDEX(Enter!$H$3:$K$252,MATCH(SMALL(Enter!$O$3:$O$252,K34),Enter!$O$3:$O$252,0),4),"")</f>
        <v/>
      </c>
      <c r="Q34" s="19" t="str">
        <f t="array" ref="Q34">IF(R34="","",IF(INDEX(Enter!$B$3:$K$252,MATCH(SMALL(Enter!$P$3:$P$252,E34),Enter!$P$3:$P$252,0),1)="oco","oco",E34))</f>
        <v/>
      </c>
      <c r="R34" s="20" t="str">
        <f t="array" ref="R34">IFERROR(INDEX(Enter!$A$3:$M$252,MATCH(SMALL(Enter!$P$3:$P$252,T34),Enter!$P$3:$P$252,0),7),"")</f>
        <v/>
      </c>
      <c r="S34" s="20" t="str">
        <f t="array" ref="S34">IFERROR(INDEX(Enter!$A$3:$K$252,MATCH(SMALL(Enter!$P$3:$P$252,T34),Enter!$P$3:$P$252,0),8),"")</f>
        <v/>
      </c>
      <c r="T34" s="20">
        <v>28</v>
      </c>
      <c r="V34" s="19" t="str">
        <f t="shared" si="3"/>
        <v/>
      </c>
      <c r="W34" s="20" t="str">
        <f t="array" ref="W34">IFERROR(INDEX(Enter!$A$3:$M$252,MATCH(SMALL(Enter!$Q$3:$Q$252,Y35),Enter!$Q$3:$Q$252,0),6),"")</f>
        <v/>
      </c>
      <c r="X34" s="20" t="str">
        <f t="array" ref="X34">IFERROR(INDEX(Enter!$A$3:$K$252,MATCH(SMALL(Enter!$Q$3:$Q$252,Y35),Enter!$Q$3:$Q$252,0),7),"")</f>
        <v/>
      </c>
      <c r="Y34" s="20">
        <v>28</v>
      </c>
      <c r="AA34" s="19" t="str">
        <f t="shared" si="2"/>
        <v/>
      </c>
      <c r="AB34" s="20" t="str">
        <f t="array" ref="AB34">IFERROR(INDEX(Enter!$A$3:$M$252,MATCH(SMALL(Enter!$R$3:$R$252,T34),Enter!$R$3:$R$252,0),7),"")</f>
        <v/>
      </c>
      <c r="AC34" s="20" t="str">
        <f t="array" ref="AC34">IFERROR(INDEX(Enter!$A$3:$K$252,MATCH(SMALL(Enter!$R$3:$R$252,T34),Enter!$R$3:$R$252,0),8),"")</f>
        <v/>
      </c>
    </row>
    <row r="35" spans="1:29" ht="15.75" customHeight="1">
      <c r="A35" s="19" t="str">
        <f t="array" ref="A35">IF(B35="","",IF(INDEX(Enter!$C$3:$K$252,MATCH(SMALL(Enter!$M$3:$M$252,E35),Enter!$M$3:$M$252,0),1)="yco","yco",E35))</f>
        <v/>
      </c>
      <c r="B35" s="20" t="str">
        <f t="array" ref="B35">IFERROR(IF(INDEX(Enter!$D$3:$M$252,MATCH(SMALL(Enter!$M$3:$M$252,E35),Enter!$M$3:$M$252,0),1)="x",INDEX(Enter!$C$3:$M$252,MATCH(SMALL(Enter!$M$3:$M$252,E35),Enter!$M$3:$M$252,0),8)&amp;" (Y)",IF(INDEX(Enter!$D$3:$M$252,MATCH(SMALL(Enter!$M$3:$M$252,E35),Enter!$M$3:$M$252,0),1)="o",INDEX(Enter!$C$3:$M$252,MATCH(SMALL(Enter!$M$3:$M$252,E35),Enter!$M$3:$M$252,0),8)&amp;" (Y only)",INDEX(Enter!$C$3:$M$252,MATCH(SMALL(Enter!$M$3:$M$252,E35),Enter!$M$3:$M$252,0),8))),"")</f>
        <v/>
      </c>
      <c r="C35" s="20" t="str">
        <f t="array" ref="C35">IFERROR(INDEX(Enter!$C$3:$M$252,MATCH(SMALL(Enter!$M$3:$M$252,E35),Enter!$M$3:$M$252,0),8),"")</f>
        <v/>
      </c>
      <c r="D35" s="20" t="str">
        <f t="array" ref="D35">IFERROR(INDEX(Enter!$C$3:$K$252,MATCH(SMALL(Enter!$M$3:$M$252,E35),Enter!$M$3:$M$252,0),9),"")</f>
        <v/>
      </c>
      <c r="E35" s="20">
        <v>29</v>
      </c>
      <c r="G35" s="19" t="str">
        <f t="array" ref="G35">IF(H35="","",IF(INDEX(Enter!$F$3:$K$252,MATCH(SMALL(Enter!$N$3:$N$252,E35),Enter!$N$3:$N$252,0),1)="co","co",IF(INDEX(Enter!$F$3:$K$252,MATCH(SMALL(Enter!$N$3:$N$252,E35),Enter!$N$3:$N$252,0),1)="yco","yco",E35)))</f>
        <v/>
      </c>
      <c r="H35" s="20" t="str">
        <f t="array" ref="H35">IFERROR(IF(INDEX(Enter!$G$3:$K$252,MATCH(SMALL(Enter!$N$3:$N$252,E35),Enter!$N$3:$N$252,0),1)="x",INDEX(Enter!$F$3:$K$252,MATCH(SMALL(Enter!$N$3:$N$252,E35),Enter!$N$3:$N$252,0),5)&amp;" (Y)",IF(INDEX(Enter!$G$3:$K$252,MATCH(SMALL(Enter!$N$3:$N$252,E35),Enter!$N$3:$N$252,0),1)="o",INDEX(Enter!$F$3:$K$252,MATCH(SMALL(Enter!$N$3:$N$252,E35),Enter!$N$3:$N$252,0),5)&amp;" (Y only)",INDEX(Enter!$F$3:$K$252,MATCH(SMALL(Enter!$N$3:$N$252,E35),Enter!$N$3:$N$252,0),5))),"")</f>
        <v/>
      </c>
      <c r="I35" s="20" t="str">
        <f t="array" ref="I35">IFERROR(INDEX(Enter!$F$3:$K$252,MATCH(SMALL(Enter!$N$3:$N$252,E35),Enter!$N$3:$N$252,0),5),"")</f>
        <v/>
      </c>
      <c r="J35" s="20" t="str">
        <f t="array" ref="J35">IFERROR(INDEX(Enter!$F$3:$K$252,MATCH(SMALL(Enter!$N$3:$N$252,E35),Enter!$N$3:$N$252,0),6),"")</f>
        <v/>
      </c>
      <c r="K35" s="20">
        <v>31</v>
      </c>
      <c r="L35" s="19" t="str">
        <f t="shared" si="0"/>
        <v/>
      </c>
      <c r="M35" s="19" t="str">
        <f t="array" ref="M35">IFERROR(IF(INDEX(Enter!$I$3:$K$252,MATCH(SMALL(Enter!$O$3:$O$252,K35),Enter!$O$3:$O$252,0),1)="x",INDEX(Enter!$H$3:$K$252,MATCH(SMALL(Enter!$O$3:$O$252,K35),Enter!$O$3:$O$252,0),3)&amp;" (Y)",IF(INDEX(Enter!$I$3:$K$252,MATCH(SMALL(Enter!$O$3:$O$252,K35),Enter!$O$3:$O$252,0),1)="o",INDEX(Enter!$H$3:$K$252,MATCH(SMALL(Enter!$O$3:$O$252,K35),Enter!$O$3:$O$252,0),3)&amp;" (Y only)",INDEX(Enter!$H$3:$K$252,MATCH(SMALL(Enter!$O$3:$O$252,K35),Enter!$O$3:$O$252,0),3))),"")</f>
        <v/>
      </c>
      <c r="N35" s="20" t="str">
        <f t="array" ref="N35">IFERROR(INDEX(Enter!$H$3:$K$252,MATCH(SMALL(Enter!$O$3:$O$252,K35),Enter!$O$3:$O$252,0),3),"")</f>
        <v/>
      </c>
      <c r="O35" s="20" t="str">
        <f t="array" ref="O35">IFERROR(INDEX(Enter!$H$3:$K$252,MATCH(SMALL(Enter!$O$3:$O$252,K35),Enter!$O$3:$O$252,0),4),"")</f>
        <v/>
      </c>
      <c r="Q35" s="19" t="str">
        <f t="array" ref="Q35">IF(R35="","",IF(INDEX(Enter!$B$3:$K$252,MATCH(SMALL(Enter!$P$3:$P$252,E35),Enter!$P$3:$P$252,0),1)="oco","oco",E35))</f>
        <v/>
      </c>
      <c r="R35" s="20" t="str">
        <f t="array" ref="R35">IFERROR(INDEX(Enter!$A$3:$M$252,MATCH(SMALL(Enter!$P$3:$P$252,T35),Enter!$P$3:$P$252,0),7),"")</f>
        <v/>
      </c>
      <c r="S35" s="20" t="str">
        <f t="array" ref="S35">IFERROR(INDEX(Enter!$A$3:$K$252,MATCH(SMALL(Enter!$P$3:$P$252,T35),Enter!$P$3:$P$252,0),8),"")</f>
        <v/>
      </c>
      <c r="T35" s="20">
        <v>29</v>
      </c>
      <c r="V35" s="19" t="str">
        <f t="shared" si="3"/>
        <v/>
      </c>
      <c r="W35" s="20" t="str">
        <f t="array" ref="W35">IFERROR(INDEX(Enter!$A$3:$M$252,MATCH(SMALL(Enter!$Q$3:$Q$252,Y36),Enter!$Q$3:$Q$252,0),6),"")</f>
        <v/>
      </c>
      <c r="X35" s="20" t="str">
        <f t="array" ref="X35">IFERROR(INDEX(Enter!$A$3:$K$252,MATCH(SMALL(Enter!$Q$3:$Q$252,Y36),Enter!$Q$3:$Q$252,0),7),"")</f>
        <v/>
      </c>
      <c r="Y35" s="20">
        <v>29</v>
      </c>
      <c r="AA35" s="19" t="str">
        <f t="shared" si="2"/>
        <v/>
      </c>
      <c r="AB35" s="20" t="str">
        <f t="array" ref="AB35">IFERROR(INDEX(Enter!$A$3:$M$252,MATCH(SMALL(Enter!$R$3:$R$252,T35),Enter!$R$3:$R$252,0),7),"")</f>
        <v/>
      </c>
      <c r="AC35" s="20" t="str">
        <f t="array" ref="AC35">IFERROR(INDEX(Enter!$A$3:$K$252,MATCH(SMALL(Enter!$R$3:$R$252,T35),Enter!$R$3:$R$252,0),8),"")</f>
        <v/>
      </c>
    </row>
    <row r="36" spans="1:29" ht="15.75" customHeight="1">
      <c r="A36" s="19" t="str">
        <f t="array" ref="A36">IF(B36="","",IF(INDEX(Enter!$C$3:$K$252,MATCH(SMALL(Enter!$M$3:$M$252,E36),Enter!$M$3:$M$252,0),1)="yco","yco",E36))</f>
        <v/>
      </c>
      <c r="B36" s="20" t="str">
        <f t="array" ref="B36">IFERROR(IF(INDEX(Enter!$D$3:$M$252,MATCH(SMALL(Enter!$M$3:$M$252,E36),Enter!$M$3:$M$252,0),1)="x",INDEX(Enter!$C$3:$M$252,MATCH(SMALL(Enter!$M$3:$M$252,E36),Enter!$M$3:$M$252,0),8)&amp;" (Y)",IF(INDEX(Enter!$D$3:$M$252,MATCH(SMALL(Enter!$M$3:$M$252,E36),Enter!$M$3:$M$252,0),1)="o",INDEX(Enter!$C$3:$M$252,MATCH(SMALL(Enter!$M$3:$M$252,E36),Enter!$M$3:$M$252,0),8)&amp;" (Y only)",INDEX(Enter!$C$3:$M$252,MATCH(SMALL(Enter!$M$3:$M$252,E36),Enter!$M$3:$M$252,0),8))),"")</f>
        <v/>
      </c>
      <c r="C36" s="20" t="str">
        <f t="array" ref="C36">IFERROR(INDEX(Enter!$C$3:$M$252,MATCH(SMALL(Enter!$M$3:$M$252,E36),Enter!$M$3:$M$252,0),8),"")</f>
        <v/>
      </c>
      <c r="D36" s="20" t="str">
        <f t="array" ref="D36">IFERROR(INDEX(Enter!$C$3:$K$252,MATCH(SMALL(Enter!$M$3:$M$252,E36),Enter!$M$3:$M$252,0),9),"")</f>
        <v/>
      </c>
      <c r="E36" s="20">
        <v>30</v>
      </c>
      <c r="G36" s="19" t="str">
        <f t="array" ref="G36">IF(H36="","",IF(INDEX(Enter!$F$3:$K$252,MATCH(SMALL(Enter!$N$3:$N$252,E36),Enter!$N$3:$N$252,0),1)="co","co",IF(INDEX(Enter!$F$3:$K$252,MATCH(SMALL(Enter!$N$3:$N$252,E36),Enter!$N$3:$N$252,0),1)="yco","yco",E36)))</f>
        <v/>
      </c>
      <c r="H36" s="20" t="str">
        <f t="array" ref="H36">IFERROR(IF(INDEX(Enter!$G$3:$K$252,MATCH(SMALL(Enter!$N$3:$N$252,E36),Enter!$N$3:$N$252,0),1)="x",INDEX(Enter!$F$3:$K$252,MATCH(SMALL(Enter!$N$3:$N$252,E36),Enter!$N$3:$N$252,0),5)&amp;" (Y)",IF(INDEX(Enter!$G$3:$K$252,MATCH(SMALL(Enter!$N$3:$N$252,E36),Enter!$N$3:$N$252,0),1)="o",INDEX(Enter!$F$3:$K$252,MATCH(SMALL(Enter!$N$3:$N$252,E36),Enter!$N$3:$N$252,0),5)&amp;" (Y only)",INDEX(Enter!$F$3:$K$252,MATCH(SMALL(Enter!$N$3:$N$252,E36),Enter!$N$3:$N$252,0),5))),"")</f>
        <v/>
      </c>
      <c r="I36" s="20" t="str">
        <f t="array" ref="I36">IFERROR(INDEX(Enter!$F$3:$K$252,MATCH(SMALL(Enter!$N$3:$N$252,E36),Enter!$N$3:$N$252,0),5),"")</f>
        <v/>
      </c>
      <c r="J36" s="20" t="str">
        <f t="array" ref="J36">IFERROR(INDEX(Enter!$F$3:$K$252,MATCH(SMALL(Enter!$N$3:$N$252,E36),Enter!$N$3:$N$252,0),6),"")</f>
        <v/>
      </c>
      <c r="K36" s="20">
        <v>32</v>
      </c>
      <c r="L36" s="19" t="str">
        <f t="shared" si="0"/>
        <v/>
      </c>
      <c r="M36" s="19" t="str">
        <f t="array" ref="M36">IFERROR(IF(INDEX(Enter!$I$3:$K$252,MATCH(SMALL(Enter!$O$3:$O$252,K36),Enter!$O$3:$O$252,0),1)="x",INDEX(Enter!$H$3:$K$252,MATCH(SMALL(Enter!$O$3:$O$252,K36),Enter!$O$3:$O$252,0),3)&amp;" (Y)",IF(INDEX(Enter!$I$3:$K$252,MATCH(SMALL(Enter!$O$3:$O$252,K36),Enter!$O$3:$O$252,0),1)="o",INDEX(Enter!$H$3:$K$252,MATCH(SMALL(Enter!$O$3:$O$252,K36),Enter!$O$3:$O$252,0),3)&amp;" (Y only)",INDEX(Enter!$H$3:$K$252,MATCH(SMALL(Enter!$O$3:$O$252,K36),Enter!$O$3:$O$252,0),3))),"")</f>
        <v/>
      </c>
      <c r="N36" s="20" t="str">
        <f t="array" ref="N36">IFERROR(INDEX(Enter!$H$3:$K$252,MATCH(SMALL(Enter!$O$3:$O$252,K36),Enter!$O$3:$O$252,0),3),"")</f>
        <v/>
      </c>
      <c r="O36" s="20" t="str">
        <f t="array" ref="O36">IFERROR(INDEX(Enter!$H$3:$K$252,MATCH(SMALL(Enter!$O$3:$O$252,K36),Enter!$O$3:$O$252,0),4),"")</f>
        <v/>
      </c>
      <c r="Q36" s="19" t="str">
        <f t="array" ref="Q36">IF(R36="","",IF(INDEX(Enter!$B$3:$K$252,MATCH(SMALL(Enter!$P$3:$P$252,E36),Enter!$P$3:$P$252,0),1)="oco","oco",E36))</f>
        <v/>
      </c>
      <c r="R36" s="20" t="str">
        <f t="array" ref="R36">IFERROR(INDEX(Enter!$A$3:$M$252,MATCH(SMALL(Enter!$P$3:$P$252,T36),Enter!$P$3:$P$252,0),7),"")</f>
        <v/>
      </c>
      <c r="S36" s="20" t="str">
        <f t="array" ref="S36">IFERROR(INDEX(Enter!$A$3:$K$252,MATCH(SMALL(Enter!$P$3:$P$252,T36),Enter!$P$3:$P$252,0),8),"")</f>
        <v/>
      </c>
      <c r="T36" s="20">
        <v>30</v>
      </c>
      <c r="V36" s="19" t="str">
        <f t="shared" si="3"/>
        <v/>
      </c>
      <c r="W36" s="20" t="str">
        <f t="array" ref="W36">IFERROR(INDEX(Enter!$A$3:$M$252,MATCH(SMALL(Enter!$Q$3:$Q$252,Y37),Enter!$Q$3:$Q$252,0),6),"")</f>
        <v/>
      </c>
      <c r="X36" s="20" t="str">
        <f t="array" ref="X36">IFERROR(INDEX(Enter!$A$3:$K$252,MATCH(SMALL(Enter!$Q$3:$Q$252,Y37),Enter!$Q$3:$Q$252,0),7),"")</f>
        <v/>
      </c>
      <c r="Y36" s="20">
        <v>30</v>
      </c>
      <c r="AA36" s="19" t="str">
        <f t="shared" si="2"/>
        <v/>
      </c>
      <c r="AB36" s="20" t="str">
        <f t="array" ref="AB36">IFERROR(INDEX(Enter!$A$3:$M$252,MATCH(SMALL(Enter!$R$3:$R$252,T36),Enter!$R$3:$R$252,0),7),"")</f>
        <v/>
      </c>
      <c r="AC36" s="20" t="str">
        <f t="array" ref="AC36">IFERROR(INDEX(Enter!$A$3:$K$252,MATCH(SMALL(Enter!$R$3:$R$252,T36),Enter!$R$3:$R$252,0),8),"")</f>
        <v/>
      </c>
    </row>
    <row r="37" spans="1:29" ht="15.75" customHeight="1">
      <c r="A37" s="19" t="str">
        <f t="array" ref="A37">IF(B37="","",IF(INDEX(Enter!$C$3:$K$252,MATCH(SMALL(Enter!$M$3:$M$252,E37),Enter!$M$3:$M$252,0),1)="yco","yco",E37))</f>
        <v/>
      </c>
      <c r="B37" s="20" t="str">
        <f t="array" ref="B37">IFERROR(IF(INDEX(Enter!$D$3:$M$252,MATCH(SMALL(Enter!$M$3:$M$252,E37),Enter!$M$3:$M$252,0),1)="x",INDEX(Enter!$C$3:$M$252,MATCH(SMALL(Enter!$M$3:$M$252,E37),Enter!$M$3:$M$252,0),8)&amp;" (Y)",IF(INDEX(Enter!$D$3:$M$252,MATCH(SMALL(Enter!$M$3:$M$252,E37),Enter!$M$3:$M$252,0),1)="o",INDEX(Enter!$C$3:$M$252,MATCH(SMALL(Enter!$M$3:$M$252,E37),Enter!$M$3:$M$252,0),8)&amp;" (Y only)",INDEX(Enter!$C$3:$M$252,MATCH(SMALL(Enter!$M$3:$M$252,E37),Enter!$M$3:$M$252,0),8))),"")</f>
        <v/>
      </c>
      <c r="C37" s="20" t="str">
        <f t="array" ref="C37">IFERROR(INDEX(Enter!$C$3:$M$252,MATCH(SMALL(Enter!$M$3:$M$252,E37),Enter!$M$3:$M$252,0),8),"")</f>
        <v/>
      </c>
      <c r="D37" s="20" t="str">
        <f t="array" ref="D37">IFERROR(INDEX(Enter!$C$3:$K$252,MATCH(SMALL(Enter!$M$3:$M$252,E37),Enter!$M$3:$M$252,0),9),"")</f>
        <v/>
      </c>
      <c r="E37" s="20"/>
      <c r="G37" s="19" t="str">
        <f t="array" ref="G37">IF(H37="","",IF(INDEX(Enter!$F$3:$K$252,MATCH(SMALL(Enter!$N$3:$N$252,E37),Enter!$N$3:$N$252,0),1)="co","co",IF(INDEX(Enter!$F$3:$K$252,MATCH(SMALL(Enter!$N$3:$N$252,E37),Enter!$N$3:$N$252,0),1)="yco","yco",E37)))</f>
        <v/>
      </c>
      <c r="H37" s="20" t="str">
        <f t="array" ref="H37">IFERROR(IF(INDEX(Enter!$G$3:$K$252,MATCH(SMALL(Enter!$N$3:$N$252,E37),Enter!$N$3:$N$252,0),1)="x",INDEX(Enter!$F$3:$K$252,MATCH(SMALL(Enter!$N$3:$N$252,E37),Enter!$N$3:$N$252,0),5)&amp;" (Y)",IF(INDEX(Enter!$G$3:$K$252,MATCH(SMALL(Enter!$N$3:$N$252,E37),Enter!$N$3:$N$252,0),1)="o",INDEX(Enter!$F$3:$K$252,MATCH(SMALL(Enter!$N$3:$N$252,E37),Enter!$N$3:$N$252,0),5)&amp;" (Y only)",INDEX(Enter!$F$3:$K$252,MATCH(SMALL(Enter!$N$3:$N$252,E37),Enter!$N$3:$N$252,0),5))),"")</f>
        <v/>
      </c>
      <c r="I37" s="20" t="str">
        <f t="array" ref="I37">IFERROR(INDEX(Enter!$F$3:$K$252,MATCH(SMALL(Enter!$N$3:$N$252,E37),Enter!$N$3:$N$252,0),5),"")</f>
        <v/>
      </c>
      <c r="J37" s="20" t="str">
        <f t="array" ref="J37">IFERROR(INDEX(Enter!$F$3:$K$252,MATCH(SMALL(Enter!$N$3:$N$252,E37),Enter!$N$3:$N$252,0),6),"")</f>
        <v/>
      </c>
      <c r="K37" s="20">
        <v>33</v>
      </c>
      <c r="L37" s="19" t="str">
        <f t="shared" si="0"/>
        <v/>
      </c>
      <c r="M37" s="19" t="str">
        <f t="array" ref="M37">IFERROR(IF(INDEX(Enter!$I$3:$K$252,MATCH(SMALL(Enter!$O$3:$O$252,K37),Enter!$O$3:$O$252,0),1)="x",INDEX(Enter!$H$3:$K$252,MATCH(SMALL(Enter!$O$3:$O$252,K37),Enter!$O$3:$O$252,0),3)&amp;" (Y)",IF(INDEX(Enter!$I$3:$K$252,MATCH(SMALL(Enter!$O$3:$O$252,K37),Enter!$O$3:$O$252,0),1)="o",INDEX(Enter!$H$3:$K$252,MATCH(SMALL(Enter!$O$3:$O$252,K37),Enter!$O$3:$O$252,0),3)&amp;" (Y only)",INDEX(Enter!$H$3:$K$252,MATCH(SMALL(Enter!$O$3:$O$252,K37),Enter!$O$3:$O$252,0),3))),"")</f>
        <v/>
      </c>
      <c r="N37" s="20" t="str">
        <f t="array" ref="N37">IFERROR(INDEX(Enter!$H$3:$K$252,MATCH(SMALL(Enter!$O$3:$O$252,K37),Enter!$O$3:$O$252,0),3),"")</f>
        <v/>
      </c>
      <c r="O37" s="20" t="str">
        <f t="array" ref="O37">IFERROR(INDEX(Enter!$H$3:$K$252,MATCH(SMALL(Enter!$O$3:$O$252,K37),Enter!$O$3:$O$252,0),4),"")</f>
        <v/>
      </c>
      <c r="Q37" s="19" t="str">
        <f t="array" ref="Q37">IF(R37="","",IF(INDEX(Enter!$B$3:$K$252,MATCH(SMALL(Enter!$P$3:$P$252,E37),Enter!$P$3:$P$252,0),1)="oco","oco",E37))</f>
        <v/>
      </c>
      <c r="R37" s="20" t="str">
        <f t="array" ref="R37">IFERROR(INDEX(Enter!$A$3:$M$252,MATCH(SMALL(Enter!$P$3:$P$252,T37),Enter!$P$3:$P$252,0),7),"")</f>
        <v/>
      </c>
      <c r="S37" s="20" t="str">
        <f t="array" ref="S37">IFERROR(INDEX(Enter!$A$3:$K$252,MATCH(SMALL(Enter!$P$3:$P$252,T37),Enter!$P$3:$P$252,0),8),"")</f>
        <v/>
      </c>
      <c r="V37" s="19" t="str">
        <f t="shared" si="3"/>
        <v/>
      </c>
      <c r="W37" s="20" t="str">
        <f t="array" ref="W37">IFERROR(INDEX(Enter!$A$3:$M$252,MATCH(SMALL(Enter!$Q$3:$Q$252,Y38),Enter!$Q$3:$Q$252,0),6),"")</f>
        <v/>
      </c>
      <c r="X37" s="20" t="str">
        <f t="array" ref="X37">IFERROR(INDEX(Enter!$A$3:$K$252,MATCH(SMALL(Enter!$Q$3:$Q$252,Y38),Enter!$Q$3:$Q$252,0),7),"")</f>
        <v/>
      </c>
      <c r="AA37" s="19" t="str">
        <f t="shared" si="2"/>
        <v/>
      </c>
      <c r="AB37" s="20" t="str">
        <f t="array" ref="AB37">IFERROR(INDEX(Enter!$A$3:$M$252,MATCH(SMALL(Enter!$R$3:$R$252,T37),Enter!$R$3:$R$252,0),7),"")</f>
        <v/>
      </c>
      <c r="AC37" s="20" t="str">
        <f t="array" ref="AC37">IFERROR(INDEX(Enter!$A$3:$K$252,MATCH(SMALL(Enter!$R$3:$R$252,T37),Enter!$R$3:$R$252,0),8),"")</f>
        <v/>
      </c>
    </row>
    <row r="38" spans="1:29" ht="15.75" customHeight="1">
      <c r="A38" s="19" t="str">
        <f t="array" ref="A38">IF(B38="","",IF(INDEX(Enter!$C$3:$K$252,MATCH(SMALL(Enter!$M$3:$M$252,E38),Enter!$M$3:$M$252,0),1)="yco","yco",E38))</f>
        <v/>
      </c>
      <c r="B38" s="20" t="str">
        <f t="array" ref="B38">IFERROR(IF(INDEX(Enter!$D$3:$M$252,MATCH(SMALL(Enter!$M$3:$M$252,E38),Enter!$M$3:$M$252,0),1)="x",INDEX(Enter!$C$3:$M$252,MATCH(SMALL(Enter!$M$3:$M$252,E38),Enter!$M$3:$M$252,0),8)&amp;" (Y)",IF(INDEX(Enter!$D$3:$M$252,MATCH(SMALL(Enter!$M$3:$M$252,E38),Enter!$M$3:$M$252,0),1)="o",INDEX(Enter!$C$3:$M$252,MATCH(SMALL(Enter!$M$3:$M$252,E38),Enter!$M$3:$M$252,0),8)&amp;" (Y only)",INDEX(Enter!$C$3:$M$252,MATCH(SMALL(Enter!$M$3:$M$252,E38),Enter!$M$3:$M$252,0),8))),"")</f>
        <v/>
      </c>
      <c r="C38" s="20" t="str">
        <f t="array" ref="C38">IFERROR(INDEX(Enter!$C$3:$M$252,MATCH(SMALL(Enter!$M$3:$M$252,E38),Enter!$M$3:$M$252,0),8),"")</f>
        <v/>
      </c>
      <c r="D38" s="20" t="str">
        <f t="array" ref="D38">IFERROR(INDEX(Enter!$C$3:$K$252,MATCH(SMALL(Enter!$M$3:$M$252,E38),Enter!$M$3:$M$252,0),9),"")</f>
        <v/>
      </c>
      <c r="E38" s="20">
        <v>31</v>
      </c>
      <c r="G38" s="19" t="str">
        <f t="array" ref="G38">IF(H38="","",IF(INDEX(Enter!$F$3:$K$252,MATCH(SMALL(Enter!$N$3:$N$252,E38),Enter!$N$3:$N$252,0),1)="co","co",IF(INDEX(Enter!$F$3:$K$252,MATCH(SMALL(Enter!$N$3:$N$252,E38),Enter!$N$3:$N$252,0),1)="yco","yco",E38)))</f>
        <v/>
      </c>
      <c r="H38" s="20" t="str">
        <f t="array" ref="H38">IFERROR(IF(INDEX(Enter!$G$3:$K$252,MATCH(SMALL(Enter!$N$3:$N$252,E38),Enter!$N$3:$N$252,0),1)="x",INDEX(Enter!$F$3:$K$252,MATCH(SMALL(Enter!$N$3:$N$252,E38),Enter!$N$3:$N$252,0),5)&amp;" (Y)",IF(INDEX(Enter!$G$3:$K$252,MATCH(SMALL(Enter!$N$3:$N$252,E38),Enter!$N$3:$N$252,0),1)="o",INDEX(Enter!$F$3:$K$252,MATCH(SMALL(Enter!$N$3:$N$252,E38),Enter!$N$3:$N$252,0),5)&amp;" (Y only)",INDEX(Enter!$F$3:$K$252,MATCH(SMALL(Enter!$N$3:$N$252,E38),Enter!$N$3:$N$252,0),5))),"")</f>
        <v/>
      </c>
      <c r="I38" s="20" t="str">
        <f t="array" ref="I38">IFERROR(INDEX(Enter!$F$3:$K$252,MATCH(SMALL(Enter!$N$3:$N$252,E38),Enter!$N$3:$N$252,0),5),"")</f>
        <v/>
      </c>
      <c r="J38" s="20" t="str">
        <f t="array" ref="J38">IFERROR(INDEX(Enter!$F$3:$K$252,MATCH(SMALL(Enter!$N$3:$N$252,E38),Enter!$N$3:$N$252,0),6),"")</f>
        <v/>
      </c>
      <c r="K38" s="20">
        <v>34</v>
      </c>
      <c r="L38" s="19" t="str">
        <f t="shared" si="0"/>
        <v/>
      </c>
      <c r="M38" s="19" t="str">
        <f t="array" ref="M38">IFERROR(IF(INDEX(Enter!$I$3:$K$252,MATCH(SMALL(Enter!$O$3:$O$252,K38),Enter!$O$3:$O$252,0),1)="x",INDEX(Enter!$H$3:$K$252,MATCH(SMALL(Enter!$O$3:$O$252,K38),Enter!$O$3:$O$252,0),3)&amp;" (Y)",IF(INDEX(Enter!$I$3:$K$252,MATCH(SMALL(Enter!$O$3:$O$252,K38),Enter!$O$3:$O$252,0),1)="o",INDEX(Enter!$H$3:$K$252,MATCH(SMALL(Enter!$O$3:$O$252,K38),Enter!$O$3:$O$252,0),3)&amp;" (Y only)",INDEX(Enter!$H$3:$K$252,MATCH(SMALL(Enter!$O$3:$O$252,K38),Enter!$O$3:$O$252,0),3))),"")</f>
        <v/>
      </c>
      <c r="N38" s="20" t="str">
        <f t="array" ref="N38">IFERROR(INDEX(Enter!$H$3:$K$252,MATCH(SMALL(Enter!$O$3:$O$252,K38),Enter!$O$3:$O$252,0),3),"")</f>
        <v/>
      </c>
      <c r="O38" s="20" t="str">
        <f t="array" ref="O38">IFERROR(INDEX(Enter!$H$3:$K$252,MATCH(SMALL(Enter!$O$3:$O$252,K38),Enter!$O$3:$O$252,0),4),"")</f>
        <v/>
      </c>
      <c r="Q38" s="19" t="str">
        <f t="array" ref="Q38">IF(R38="","",IF(INDEX(Enter!$B$3:$K$252,MATCH(SMALL(Enter!$P$3:$P$252,E38),Enter!$P$3:$P$252,0),1)="oco","oco",E38))</f>
        <v/>
      </c>
      <c r="R38" s="20" t="str">
        <f t="array" ref="R38">IFERROR(INDEX(Enter!$A$3:$M$252,MATCH(SMALL(Enter!$P$3:$P$252,T38),Enter!$P$3:$P$252,0),7),"")</f>
        <v/>
      </c>
      <c r="S38" s="20" t="str">
        <f t="array" ref="S38">IFERROR(INDEX(Enter!$A$3:$K$252,MATCH(SMALL(Enter!$P$3:$P$252,T38),Enter!$P$3:$P$252,0),8),"")</f>
        <v/>
      </c>
      <c r="T38" s="20">
        <v>31</v>
      </c>
      <c r="V38" s="19" t="str">
        <f t="shared" si="3"/>
        <v/>
      </c>
      <c r="W38" s="20" t="str">
        <f t="array" ref="W38">IFERROR(INDEX(Enter!$A$3:$M$252,MATCH(SMALL(Enter!$Q$3:$Q$252,Y39),Enter!$Q$3:$Q$252,0),6),"")</f>
        <v/>
      </c>
      <c r="X38" s="20" t="str">
        <f t="array" ref="X38">IFERROR(INDEX(Enter!$A$3:$K$252,MATCH(SMALL(Enter!$Q$3:$Q$252,Y39),Enter!$Q$3:$Q$252,0),7),"")</f>
        <v/>
      </c>
      <c r="Y38" s="20">
        <v>31</v>
      </c>
      <c r="AA38" s="19" t="str">
        <f t="shared" si="2"/>
        <v/>
      </c>
      <c r="AB38" s="20" t="str">
        <f t="array" ref="AB38">IFERROR(INDEX(Enter!$A$3:$M$252,MATCH(SMALL(Enter!$R$3:$R$252,T38),Enter!$R$3:$R$252,0),7),"")</f>
        <v/>
      </c>
      <c r="AC38" s="20" t="str">
        <f t="array" ref="AC38">IFERROR(INDEX(Enter!$A$3:$K$252,MATCH(SMALL(Enter!$R$3:$R$252,T38),Enter!$R$3:$R$252,0),8),"")</f>
        <v/>
      </c>
    </row>
    <row r="39" spans="1:29" ht="15.75" customHeight="1">
      <c r="A39" s="19" t="str">
        <f t="array" ref="A39">IF(B39="","",IF(INDEX(Enter!$C$3:$K$252,MATCH(SMALL(Enter!$M$3:$M$252,E39),Enter!$M$3:$M$252,0),1)="yco","yco",E39))</f>
        <v/>
      </c>
      <c r="B39" s="20" t="str">
        <f t="array" ref="B39">IFERROR(IF(INDEX(Enter!$D$3:$M$252,MATCH(SMALL(Enter!$M$3:$M$252,E39),Enter!$M$3:$M$252,0),1)="x",INDEX(Enter!$C$3:$M$252,MATCH(SMALL(Enter!$M$3:$M$252,E39),Enter!$M$3:$M$252,0),8)&amp;" (Y)",IF(INDEX(Enter!$D$3:$M$252,MATCH(SMALL(Enter!$M$3:$M$252,E39),Enter!$M$3:$M$252,0),1)="o",INDEX(Enter!$C$3:$M$252,MATCH(SMALL(Enter!$M$3:$M$252,E39),Enter!$M$3:$M$252,0),8)&amp;" (Y only)",INDEX(Enter!$C$3:$M$252,MATCH(SMALL(Enter!$M$3:$M$252,E39),Enter!$M$3:$M$252,0),8))),"")</f>
        <v/>
      </c>
      <c r="C39" s="20" t="str">
        <f t="array" ref="C39">IFERROR(INDEX(Enter!$C$3:$M$252,MATCH(SMALL(Enter!$M$3:$M$252,E39),Enter!$M$3:$M$252,0),8),"")</f>
        <v/>
      </c>
      <c r="D39" s="20" t="str">
        <f t="array" ref="D39">IFERROR(INDEX(Enter!$C$3:$K$252,MATCH(SMALL(Enter!$M$3:$M$252,E39),Enter!$M$3:$M$252,0),9),"")</f>
        <v/>
      </c>
      <c r="E39" s="20">
        <v>32</v>
      </c>
      <c r="G39" s="19" t="str">
        <f t="array" ref="G39">IF(H39="","",IF(INDEX(Enter!$F$3:$K$252,MATCH(SMALL(Enter!$N$3:$N$252,E39),Enter!$N$3:$N$252,0),1)="co","co",IF(INDEX(Enter!$F$3:$K$252,MATCH(SMALL(Enter!$N$3:$N$252,E39),Enter!$N$3:$N$252,0),1)="yco","yco",E39)))</f>
        <v/>
      </c>
      <c r="H39" s="20" t="str">
        <f t="array" ref="H39">IFERROR(IF(INDEX(Enter!$G$3:$K$252,MATCH(SMALL(Enter!$N$3:$N$252,E39),Enter!$N$3:$N$252,0),1)="x",INDEX(Enter!$F$3:$K$252,MATCH(SMALL(Enter!$N$3:$N$252,E39),Enter!$N$3:$N$252,0),5)&amp;" (Y)",IF(INDEX(Enter!$G$3:$K$252,MATCH(SMALL(Enter!$N$3:$N$252,E39),Enter!$N$3:$N$252,0),1)="o",INDEX(Enter!$F$3:$K$252,MATCH(SMALL(Enter!$N$3:$N$252,E39),Enter!$N$3:$N$252,0),5)&amp;" (Y only)",INDEX(Enter!$F$3:$K$252,MATCH(SMALL(Enter!$N$3:$N$252,E39),Enter!$N$3:$N$252,0),5))),"")</f>
        <v/>
      </c>
      <c r="I39" s="20" t="str">
        <f t="array" ref="I39">IFERROR(INDEX(Enter!$F$3:$K$252,MATCH(SMALL(Enter!$N$3:$N$252,E39),Enter!$N$3:$N$252,0),5),"")</f>
        <v/>
      </c>
      <c r="J39" s="20" t="str">
        <f t="array" ref="J39">IFERROR(INDEX(Enter!$F$3:$K$252,MATCH(SMALL(Enter!$N$3:$N$252,E39),Enter!$N$3:$N$252,0),6),"")</f>
        <v/>
      </c>
      <c r="K39" s="20">
        <v>35</v>
      </c>
      <c r="L39" s="19" t="str">
        <f t="shared" si="0"/>
        <v/>
      </c>
      <c r="M39" s="19" t="str">
        <f t="array" ref="M39">IFERROR(IF(INDEX(Enter!$I$3:$K$252,MATCH(SMALL(Enter!$O$3:$O$252,K39),Enter!$O$3:$O$252,0),1)="x",INDEX(Enter!$H$3:$K$252,MATCH(SMALL(Enter!$O$3:$O$252,K39),Enter!$O$3:$O$252,0),3)&amp;" (Y)",IF(INDEX(Enter!$I$3:$K$252,MATCH(SMALL(Enter!$O$3:$O$252,K39),Enter!$O$3:$O$252,0),1)="o",INDEX(Enter!$H$3:$K$252,MATCH(SMALL(Enter!$O$3:$O$252,K39),Enter!$O$3:$O$252,0),3)&amp;" (Y only)",INDEX(Enter!$H$3:$K$252,MATCH(SMALL(Enter!$O$3:$O$252,K39),Enter!$O$3:$O$252,0),3))),"")</f>
        <v/>
      </c>
      <c r="N39" s="20" t="str">
        <f t="array" ref="N39">IFERROR(INDEX(Enter!$H$3:$K$252,MATCH(SMALL(Enter!$O$3:$O$252,K39),Enter!$O$3:$O$252,0),3),"")</f>
        <v/>
      </c>
      <c r="O39" s="20" t="str">
        <f t="array" ref="O39">IFERROR(INDEX(Enter!$H$3:$K$252,MATCH(SMALL(Enter!$O$3:$O$252,K39),Enter!$O$3:$O$252,0),4),"")</f>
        <v/>
      </c>
      <c r="Q39" s="19" t="str">
        <f t="array" ref="Q39">IF(R39="","",IF(INDEX(Enter!$B$3:$K$252,MATCH(SMALL(Enter!$P$3:$P$252,E39),Enter!$P$3:$P$252,0),1)="oco","oco",E39))</f>
        <v/>
      </c>
      <c r="R39" s="20" t="str">
        <f t="array" ref="R39">IFERROR(INDEX(Enter!$A$3:$M$252,MATCH(SMALL(Enter!$P$3:$P$252,T39),Enter!$P$3:$P$252,0),7),"")</f>
        <v/>
      </c>
      <c r="S39" s="20" t="str">
        <f t="array" ref="S39">IFERROR(INDEX(Enter!$A$3:$K$252,MATCH(SMALL(Enter!$P$3:$P$252,T39),Enter!$P$3:$P$252,0),8),"")</f>
        <v/>
      </c>
      <c r="T39" s="20">
        <v>32</v>
      </c>
      <c r="V39" s="19" t="str">
        <f t="shared" si="3"/>
        <v/>
      </c>
      <c r="W39" s="20" t="str">
        <f t="array" ref="W39">IFERROR(INDEX(Enter!$A$3:$M$252,MATCH(SMALL(Enter!$Q$3:$Q$252,Y40),Enter!$Q$3:$Q$252,0),6),"")</f>
        <v/>
      </c>
      <c r="X39" s="20" t="str">
        <f t="array" ref="X39">IFERROR(INDEX(Enter!$A$3:$K$252,MATCH(SMALL(Enter!$Q$3:$Q$252,Y40),Enter!$Q$3:$Q$252,0),7),"")</f>
        <v/>
      </c>
      <c r="Y39" s="20">
        <v>32</v>
      </c>
      <c r="AA39" s="19" t="str">
        <f t="shared" si="2"/>
        <v/>
      </c>
      <c r="AB39" s="20" t="str">
        <f t="array" ref="AB39">IFERROR(INDEX(Enter!$A$3:$M$252,MATCH(SMALL(Enter!$R$3:$R$252,T39),Enter!$R$3:$R$252,0),7),"")</f>
        <v/>
      </c>
      <c r="AC39" s="20" t="str">
        <f t="array" ref="AC39">IFERROR(INDEX(Enter!$A$3:$K$252,MATCH(SMALL(Enter!$R$3:$R$252,T39),Enter!$R$3:$R$252,0),8),"")</f>
        <v/>
      </c>
    </row>
    <row r="40" spans="1:29" ht="15.75" customHeight="1">
      <c r="A40" s="19" t="str">
        <f t="array" ref="A40">IF(B40="","",IF(INDEX(Enter!$C$3:$K$252,MATCH(SMALL(Enter!$M$3:$M$252,E40),Enter!$M$3:$M$252,0),1)="yco","yco",E40))</f>
        <v/>
      </c>
      <c r="B40" s="20" t="str">
        <f t="array" ref="B40">IFERROR(IF(INDEX(Enter!$D$3:$M$252,MATCH(SMALL(Enter!$M$3:$M$252,E40),Enter!$M$3:$M$252,0),1)="x",INDEX(Enter!$C$3:$M$252,MATCH(SMALL(Enter!$M$3:$M$252,E40),Enter!$M$3:$M$252,0),8)&amp;" (Y)",IF(INDEX(Enter!$D$3:$M$252,MATCH(SMALL(Enter!$M$3:$M$252,E40),Enter!$M$3:$M$252,0),1)="o",INDEX(Enter!$C$3:$M$252,MATCH(SMALL(Enter!$M$3:$M$252,E40),Enter!$M$3:$M$252,0),8)&amp;" (Y only)",INDEX(Enter!$C$3:$M$252,MATCH(SMALL(Enter!$M$3:$M$252,E40),Enter!$M$3:$M$252,0),8))),"")</f>
        <v/>
      </c>
      <c r="C40" s="20" t="str">
        <f t="array" ref="C40">IFERROR(INDEX(Enter!$C$3:$M$252,MATCH(SMALL(Enter!$M$3:$M$252,E40),Enter!$M$3:$M$252,0),8),"")</f>
        <v/>
      </c>
      <c r="D40" s="20" t="str">
        <f t="array" ref="D40">IFERROR(INDEX(Enter!$C$3:$K$252,MATCH(SMALL(Enter!$M$3:$M$252,E40),Enter!$M$3:$M$252,0),9),"")</f>
        <v/>
      </c>
      <c r="E40" s="20">
        <v>33</v>
      </c>
      <c r="G40" s="19" t="str">
        <f t="array" ref="G40">IF(H40="","",IF(INDEX(Enter!$F$3:$K$252,MATCH(SMALL(Enter!$N$3:$N$252,E40),Enter!$N$3:$N$252,0),1)="co","co",IF(INDEX(Enter!$F$3:$K$252,MATCH(SMALL(Enter!$N$3:$N$252,E40),Enter!$N$3:$N$252,0),1)="yco","yco",E40)))</f>
        <v/>
      </c>
      <c r="H40" s="20" t="str">
        <f t="array" ref="H40">IFERROR(IF(INDEX(Enter!$G$3:$K$252,MATCH(SMALL(Enter!$N$3:$N$252,E40),Enter!$N$3:$N$252,0),1)="x",INDEX(Enter!$F$3:$K$252,MATCH(SMALL(Enter!$N$3:$N$252,E40),Enter!$N$3:$N$252,0),5)&amp;" (Y)",IF(INDEX(Enter!$G$3:$K$252,MATCH(SMALL(Enter!$N$3:$N$252,E40),Enter!$N$3:$N$252,0),1)="o",INDEX(Enter!$F$3:$K$252,MATCH(SMALL(Enter!$N$3:$N$252,E40),Enter!$N$3:$N$252,0),5)&amp;" (Y only)",INDEX(Enter!$F$3:$K$252,MATCH(SMALL(Enter!$N$3:$N$252,E40),Enter!$N$3:$N$252,0),5))),"")</f>
        <v/>
      </c>
      <c r="I40" s="20" t="str">
        <f t="array" ref="I40">IFERROR(INDEX(Enter!$F$3:$K$252,MATCH(SMALL(Enter!$N$3:$N$252,E40),Enter!$N$3:$N$252,0),5),"")</f>
        <v/>
      </c>
      <c r="J40" s="20" t="str">
        <f t="array" ref="J40">IFERROR(INDEX(Enter!$F$3:$K$252,MATCH(SMALL(Enter!$N$3:$N$252,E40),Enter!$N$3:$N$252,0),6),"")</f>
        <v/>
      </c>
      <c r="K40" s="20">
        <v>36</v>
      </c>
      <c r="L40" s="19" t="str">
        <f t="shared" si="0"/>
        <v/>
      </c>
      <c r="M40" s="19" t="str">
        <f t="array" ref="M40">IFERROR(IF(INDEX(Enter!$I$3:$K$252,MATCH(SMALL(Enter!$O$3:$O$252,K40),Enter!$O$3:$O$252,0),1)="x",INDEX(Enter!$H$3:$K$252,MATCH(SMALL(Enter!$O$3:$O$252,K40),Enter!$O$3:$O$252,0),3)&amp;" (Y)",IF(INDEX(Enter!$I$3:$K$252,MATCH(SMALL(Enter!$O$3:$O$252,K40),Enter!$O$3:$O$252,0),1)="o",INDEX(Enter!$H$3:$K$252,MATCH(SMALL(Enter!$O$3:$O$252,K40),Enter!$O$3:$O$252,0),3)&amp;" (Y only)",INDEX(Enter!$H$3:$K$252,MATCH(SMALL(Enter!$O$3:$O$252,K40),Enter!$O$3:$O$252,0),3))),"")</f>
        <v/>
      </c>
      <c r="N40" s="20" t="str">
        <f t="array" ref="N40">IFERROR(INDEX(Enter!$H$3:$K$252,MATCH(SMALL(Enter!$O$3:$O$252,K40),Enter!$O$3:$O$252,0),3),"")</f>
        <v/>
      </c>
      <c r="O40" s="20" t="str">
        <f t="array" ref="O40">IFERROR(INDEX(Enter!$H$3:$K$252,MATCH(SMALL(Enter!$O$3:$O$252,K40),Enter!$O$3:$O$252,0),4),"")</f>
        <v/>
      </c>
      <c r="Q40" s="19" t="str">
        <f t="array" ref="Q40">IF(R40="","",IF(INDEX(Enter!$B$3:$K$252,MATCH(SMALL(Enter!$P$3:$P$252,E40),Enter!$P$3:$P$252,0),1)="oco","oco",E40))</f>
        <v/>
      </c>
      <c r="R40" s="20" t="str">
        <f t="array" ref="R40">IFERROR(INDEX(Enter!$A$3:$M$252,MATCH(SMALL(Enter!$P$3:$P$252,T40),Enter!$P$3:$P$252,0),7),"")</f>
        <v/>
      </c>
      <c r="S40" s="20" t="str">
        <f t="array" ref="S40">IFERROR(INDEX(Enter!$A$3:$K$252,MATCH(SMALL(Enter!$P$3:$P$252,T40),Enter!$P$3:$P$252,0),8),"")</f>
        <v/>
      </c>
      <c r="T40" s="20">
        <v>33</v>
      </c>
      <c r="V40" s="19" t="str">
        <f t="shared" si="3"/>
        <v/>
      </c>
      <c r="W40" s="20" t="str">
        <f t="array" ref="W40">IFERROR(INDEX(Enter!$A$3:$M$252,MATCH(SMALL(Enter!$Q$3:$Q$252,Y41),Enter!$Q$3:$Q$252,0),6),"")</f>
        <v/>
      </c>
      <c r="X40" s="20" t="str">
        <f t="array" ref="X40">IFERROR(INDEX(Enter!$A$3:$K$252,MATCH(SMALL(Enter!$Q$3:$Q$252,Y41),Enter!$Q$3:$Q$252,0),7),"")</f>
        <v/>
      </c>
      <c r="Y40" s="20">
        <v>33</v>
      </c>
      <c r="AA40" s="19" t="str">
        <f t="shared" si="2"/>
        <v/>
      </c>
      <c r="AB40" s="20" t="str">
        <f t="array" ref="AB40">IFERROR(INDEX(Enter!$A$3:$M$252,MATCH(SMALL(Enter!$R$3:$R$252,T40),Enter!$R$3:$R$252,0),7),"")</f>
        <v/>
      </c>
      <c r="AC40" s="20" t="str">
        <f t="array" ref="AC40">IFERROR(INDEX(Enter!$A$3:$K$252,MATCH(SMALL(Enter!$R$3:$R$252,T40),Enter!$R$3:$R$252,0),8),"")</f>
        <v/>
      </c>
    </row>
    <row r="41" spans="1:29" ht="15.75" customHeight="1">
      <c r="A41" s="19" t="str">
        <f t="array" ref="A41">IF(B41="","",IF(INDEX(Enter!$C$3:$K$252,MATCH(SMALL(Enter!$M$3:$M$252,E41),Enter!$M$3:$M$252,0),1)="yco","yco",E41))</f>
        <v/>
      </c>
      <c r="B41" s="20" t="str">
        <f t="array" ref="B41">IFERROR(IF(INDEX(Enter!$D$3:$M$252,MATCH(SMALL(Enter!$M$3:$M$252,E41),Enter!$M$3:$M$252,0),1)="x",INDEX(Enter!$C$3:$M$252,MATCH(SMALL(Enter!$M$3:$M$252,E41),Enter!$M$3:$M$252,0),8)&amp;" (Y)",IF(INDEX(Enter!$D$3:$M$252,MATCH(SMALL(Enter!$M$3:$M$252,E41),Enter!$M$3:$M$252,0),1)="o",INDEX(Enter!$C$3:$M$252,MATCH(SMALL(Enter!$M$3:$M$252,E41),Enter!$M$3:$M$252,0),8)&amp;" (Y only)",INDEX(Enter!$C$3:$M$252,MATCH(SMALL(Enter!$M$3:$M$252,E41),Enter!$M$3:$M$252,0),8))),"")</f>
        <v/>
      </c>
      <c r="C41" s="20" t="str">
        <f t="array" ref="C41">IFERROR(INDEX(Enter!$C$3:$M$252,MATCH(SMALL(Enter!$M$3:$M$252,E41),Enter!$M$3:$M$252,0),8),"")</f>
        <v/>
      </c>
      <c r="D41" s="20" t="str">
        <f t="array" ref="D41">IFERROR(INDEX(Enter!$C$3:$K$252,MATCH(SMALL(Enter!$M$3:$M$252,E41),Enter!$M$3:$M$252,0),9),"")</f>
        <v/>
      </c>
      <c r="E41" s="20">
        <v>34</v>
      </c>
      <c r="G41" s="19" t="str">
        <f t="array" ref="G41">IF(H41="","",IF(INDEX(Enter!$F$3:$K$252,MATCH(SMALL(Enter!$N$3:$N$252,E41),Enter!$N$3:$N$252,0),1)="co","co",IF(INDEX(Enter!$F$3:$K$252,MATCH(SMALL(Enter!$N$3:$N$252,E41),Enter!$N$3:$N$252,0),1)="yco","yco",E41)))</f>
        <v/>
      </c>
      <c r="H41" s="20" t="str">
        <f t="array" ref="H41">IFERROR(IF(INDEX(Enter!$G$3:$K$252,MATCH(SMALL(Enter!$N$3:$N$252,E41),Enter!$N$3:$N$252,0),1)="x",INDEX(Enter!$F$3:$K$252,MATCH(SMALL(Enter!$N$3:$N$252,E41),Enter!$N$3:$N$252,0),5)&amp;" (Y)",IF(INDEX(Enter!$G$3:$K$252,MATCH(SMALL(Enter!$N$3:$N$252,E41),Enter!$N$3:$N$252,0),1)="o",INDEX(Enter!$F$3:$K$252,MATCH(SMALL(Enter!$N$3:$N$252,E41),Enter!$N$3:$N$252,0),5)&amp;" (Y only)",INDEX(Enter!$F$3:$K$252,MATCH(SMALL(Enter!$N$3:$N$252,E41),Enter!$N$3:$N$252,0),5))),"")</f>
        <v/>
      </c>
      <c r="I41" s="20" t="str">
        <f t="array" ref="I41">IFERROR(INDEX(Enter!$F$3:$K$252,MATCH(SMALL(Enter!$N$3:$N$252,E41),Enter!$N$3:$N$252,0),5),"")</f>
        <v/>
      </c>
      <c r="J41" s="20" t="str">
        <f t="array" ref="J41">IFERROR(INDEX(Enter!$F$3:$K$252,MATCH(SMALL(Enter!$N$3:$N$252,E41),Enter!$N$3:$N$252,0),6),"")</f>
        <v/>
      </c>
      <c r="K41" s="20">
        <v>37</v>
      </c>
      <c r="L41" s="19" t="str">
        <f t="shared" si="0"/>
        <v/>
      </c>
      <c r="M41" s="19" t="str">
        <f t="array" ref="M41">IFERROR(IF(INDEX(Enter!$I$3:$K$252,MATCH(SMALL(Enter!$O$3:$O$252,K41),Enter!$O$3:$O$252,0),1)="x",INDEX(Enter!$H$3:$K$252,MATCH(SMALL(Enter!$O$3:$O$252,K41),Enter!$O$3:$O$252,0),3)&amp;" (Y)",IF(INDEX(Enter!$I$3:$K$252,MATCH(SMALL(Enter!$O$3:$O$252,K41),Enter!$O$3:$O$252,0),1)="o",INDEX(Enter!$H$3:$K$252,MATCH(SMALL(Enter!$O$3:$O$252,K41),Enter!$O$3:$O$252,0),3)&amp;" (Y only)",INDEX(Enter!$H$3:$K$252,MATCH(SMALL(Enter!$O$3:$O$252,K41),Enter!$O$3:$O$252,0),3))),"")</f>
        <v/>
      </c>
      <c r="N41" s="20" t="str">
        <f t="array" ref="N41">IFERROR(INDEX(Enter!$H$3:$K$252,MATCH(SMALL(Enter!$O$3:$O$252,K41),Enter!$O$3:$O$252,0),3),"")</f>
        <v/>
      </c>
      <c r="O41" s="20" t="str">
        <f t="array" ref="O41">IFERROR(INDEX(Enter!$H$3:$K$252,MATCH(SMALL(Enter!$O$3:$O$252,K41),Enter!$O$3:$O$252,0),4),"")</f>
        <v/>
      </c>
      <c r="Q41" s="19" t="str">
        <f t="array" ref="Q41">IF(R41="","",IF(INDEX(Enter!$B$3:$K$252,MATCH(SMALL(Enter!$P$3:$P$252,E41),Enter!$P$3:$P$252,0),1)="oco","oco",E41))</f>
        <v/>
      </c>
      <c r="R41" s="20" t="str">
        <f t="array" ref="R41">IFERROR(INDEX(Enter!$A$3:$M$252,MATCH(SMALL(Enter!$P$3:$P$252,T41),Enter!$P$3:$P$252,0),7),"")</f>
        <v/>
      </c>
      <c r="S41" s="20" t="str">
        <f t="array" ref="S41">IFERROR(INDEX(Enter!$A$3:$K$252,MATCH(SMALL(Enter!$P$3:$P$252,T41),Enter!$P$3:$P$252,0),8),"")</f>
        <v/>
      </c>
      <c r="T41" s="20">
        <v>34</v>
      </c>
      <c r="V41" s="19" t="str">
        <f t="shared" si="3"/>
        <v/>
      </c>
      <c r="W41" s="20" t="str">
        <f t="array" ref="W41">IFERROR(INDEX(Enter!$A$3:$M$252,MATCH(SMALL(Enter!$Q$3:$Q$252,Y42),Enter!$Q$3:$Q$252,0),6),"")</f>
        <v/>
      </c>
      <c r="X41" s="20" t="str">
        <f t="array" ref="X41">IFERROR(INDEX(Enter!$A$3:$K$252,MATCH(SMALL(Enter!$Q$3:$Q$252,Y42),Enter!$Q$3:$Q$252,0),7),"")</f>
        <v/>
      </c>
      <c r="Y41" s="20">
        <v>34</v>
      </c>
      <c r="AA41" s="19" t="str">
        <f t="shared" si="2"/>
        <v/>
      </c>
      <c r="AB41" s="20" t="str">
        <f t="array" ref="AB41">IFERROR(INDEX(Enter!$A$3:$M$252,MATCH(SMALL(Enter!$R$3:$R$252,T41),Enter!$R$3:$R$252,0),7),"")</f>
        <v/>
      </c>
      <c r="AC41" s="20" t="str">
        <f t="array" ref="AC41">IFERROR(INDEX(Enter!$A$3:$K$252,MATCH(SMALL(Enter!$R$3:$R$252,T41),Enter!$R$3:$R$252,0),8),"")</f>
        <v/>
      </c>
    </row>
    <row r="42" spans="1:29" ht="15.75" customHeight="1">
      <c r="A42" s="19" t="str">
        <f t="array" ref="A42">IF(B42="","",IF(INDEX(Enter!$C$3:$K$252,MATCH(SMALL(Enter!$M$3:$M$252,E42),Enter!$M$3:$M$252,0),1)="yco","yco",E42))</f>
        <v/>
      </c>
      <c r="B42" s="20" t="str">
        <f t="array" ref="B42">IFERROR(IF(INDEX(Enter!$D$3:$M$252,MATCH(SMALL(Enter!$M$3:$M$252,E42),Enter!$M$3:$M$252,0),1)="x",INDEX(Enter!$C$3:$M$252,MATCH(SMALL(Enter!$M$3:$M$252,E42),Enter!$M$3:$M$252,0),8)&amp;" (Y)",IF(INDEX(Enter!$D$3:$M$252,MATCH(SMALL(Enter!$M$3:$M$252,E42),Enter!$M$3:$M$252,0),1)="o",INDEX(Enter!$C$3:$M$252,MATCH(SMALL(Enter!$M$3:$M$252,E42),Enter!$M$3:$M$252,0),8)&amp;" (Y only)",INDEX(Enter!$C$3:$M$252,MATCH(SMALL(Enter!$M$3:$M$252,E42),Enter!$M$3:$M$252,0),8))),"")</f>
        <v/>
      </c>
      <c r="C42" s="20" t="str">
        <f t="array" ref="C42">IFERROR(INDEX(Enter!$C$3:$M$252,MATCH(SMALL(Enter!$M$3:$M$252,E42),Enter!$M$3:$M$252,0),8),"")</f>
        <v/>
      </c>
      <c r="D42" s="20" t="str">
        <f t="array" ref="D42">IFERROR(INDEX(Enter!$C$3:$K$252,MATCH(SMALL(Enter!$M$3:$M$252,E42),Enter!$M$3:$M$252,0),9),"")</f>
        <v/>
      </c>
      <c r="E42" s="20">
        <v>35</v>
      </c>
      <c r="G42" s="19" t="str">
        <f t="array" ref="G42">IF(H42="","",IF(INDEX(Enter!$F$3:$K$252,MATCH(SMALL(Enter!$N$3:$N$252,E42),Enter!$N$3:$N$252,0),1)="co","co",IF(INDEX(Enter!$F$3:$K$252,MATCH(SMALL(Enter!$N$3:$N$252,E42),Enter!$N$3:$N$252,0),1)="yco","yco",E42)))</f>
        <v/>
      </c>
      <c r="H42" s="20" t="str">
        <f t="array" ref="H42">IFERROR(IF(INDEX(Enter!$G$3:$K$252,MATCH(SMALL(Enter!$N$3:$N$252,E42),Enter!$N$3:$N$252,0),1)="x",INDEX(Enter!$F$3:$K$252,MATCH(SMALL(Enter!$N$3:$N$252,E42),Enter!$N$3:$N$252,0),5)&amp;" (Y)",IF(INDEX(Enter!$G$3:$K$252,MATCH(SMALL(Enter!$N$3:$N$252,E42),Enter!$N$3:$N$252,0),1)="o",INDEX(Enter!$F$3:$K$252,MATCH(SMALL(Enter!$N$3:$N$252,E42),Enter!$N$3:$N$252,0),5)&amp;" (Y only)",INDEX(Enter!$F$3:$K$252,MATCH(SMALL(Enter!$N$3:$N$252,E42),Enter!$N$3:$N$252,0),5))),"")</f>
        <v/>
      </c>
      <c r="I42" s="20" t="str">
        <f t="array" ref="I42">IFERROR(INDEX(Enter!$F$3:$K$252,MATCH(SMALL(Enter!$N$3:$N$252,E42),Enter!$N$3:$N$252,0),5),"")</f>
        <v/>
      </c>
      <c r="J42" s="20" t="str">
        <f t="array" ref="J42">IFERROR(INDEX(Enter!$F$3:$K$252,MATCH(SMALL(Enter!$N$3:$N$252,E42),Enter!$N$3:$N$252,0),6),"")</f>
        <v/>
      </c>
      <c r="K42" s="20">
        <v>38</v>
      </c>
      <c r="L42" s="19" t="str">
        <f t="shared" si="0"/>
        <v/>
      </c>
      <c r="M42" s="19" t="str">
        <f t="array" ref="M42">IFERROR(IF(INDEX(Enter!$I$3:$K$252,MATCH(SMALL(Enter!$O$3:$O$252,K42),Enter!$O$3:$O$252,0),1)="x",INDEX(Enter!$H$3:$K$252,MATCH(SMALL(Enter!$O$3:$O$252,K42),Enter!$O$3:$O$252,0),3)&amp;" (Y)",IF(INDEX(Enter!$I$3:$K$252,MATCH(SMALL(Enter!$O$3:$O$252,K42),Enter!$O$3:$O$252,0),1)="o",INDEX(Enter!$H$3:$K$252,MATCH(SMALL(Enter!$O$3:$O$252,K42),Enter!$O$3:$O$252,0),3)&amp;" (Y only)",INDEX(Enter!$H$3:$K$252,MATCH(SMALL(Enter!$O$3:$O$252,K42),Enter!$O$3:$O$252,0),3))),"")</f>
        <v/>
      </c>
      <c r="N42" s="20" t="str">
        <f t="array" ref="N42">IFERROR(INDEX(Enter!$H$3:$K$252,MATCH(SMALL(Enter!$O$3:$O$252,K42),Enter!$O$3:$O$252,0),3),"")</f>
        <v/>
      </c>
      <c r="O42" s="20" t="str">
        <f t="array" ref="O42">IFERROR(INDEX(Enter!$H$3:$K$252,MATCH(SMALL(Enter!$O$3:$O$252,K42),Enter!$O$3:$O$252,0),4),"")</f>
        <v/>
      </c>
      <c r="Q42" s="19" t="str">
        <f t="array" ref="Q42">IF(R42="","",IF(INDEX(Enter!$B$3:$K$252,MATCH(SMALL(Enter!$P$3:$P$252,E42),Enter!$P$3:$P$252,0),1)="oco","oco",E42))</f>
        <v/>
      </c>
      <c r="R42" s="20" t="str">
        <f t="array" ref="R42">IFERROR(INDEX(Enter!$A$3:$M$252,MATCH(SMALL(Enter!$P$3:$P$252,T42),Enter!$P$3:$P$252,0),7),"")</f>
        <v/>
      </c>
      <c r="S42" s="20" t="str">
        <f t="array" ref="S42">IFERROR(INDEX(Enter!$A$3:$K$252,MATCH(SMALL(Enter!$P$3:$P$252,T42),Enter!$P$3:$P$252,0),8),"")</f>
        <v/>
      </c>
      <c r="T42" s="20">
        <v>35</v>
      </c>
      <c r="V42" s="19" t="str">
        <f t="shared" si="3"/>
        <v/>
      </c>
      <c r="W42" s="20" t="str">
        <f t="array" ref="W42">IFERROR(INDEX(Enter!$A$3:$M$252,MATCH(SMALL(Enter!$Q$3:$Q$252,Y43),Enter!$Q$3:$Q$252,0),6),"")</f>
        <v/>
      </c>
      <c r="X42" s="20" t="str">
        <f t="array" ref="X42">IFERROR(INDEX(Enter!$A$3:$K$252,MATCH(SMALL(Enter!$Q$3:$Q$252,Y43),Enter!$Q$3:$Q$252,0),7),"")</f>
        <v/>
      </c>
      <c r="Y42" s="20">
        <v>35</v>
      </c>
      <c r="AA42" s="19" t="str">
        <f t="shared" si="2"/>
        <v/>
      </c>
      <c r="AB42" s="20" t="str">
        <f t="array" ref="AB42">IFERROR(INDEX(Enter!$A$3:$M$252,MATCH(SMALL(Enter!$R$3:$R$252,T42),Enter!$R$3:$R$252,0),7),"")</f>
        <v/>
      </c>
      <c r="AC42" s="20" t="str">
        <f t="array" ref="AC42">IFERROR(INDEX(Enter!$A$3:$K$252,MATCH(SMALL(Enter!$R$3:$R$252,T42),Enter!$R$3:$R$252,0),8),"")</f>
        <v/>
      </c>
    </row>
    <row r="43" spans="1:29" ht="15.75" customHeight="1">
      <c r="A43" s="19" t="str">
        <f t="array" ref="A43">IF(B43="","",IF(INDEX(Enter!$C$3:$K$252,MATCH(SMALL(Enter!$M$3:$M$252,E43),Enter!$M$3:$M$252,0),1)="yco","yco",E43))</f>
        <v/>
      </c>
      <c r="B43" s="20" t="str">
        <f t="array" ref="B43">IFERROR(IF(INDEX(Enter!$D$3:$M$252,MATCH(SMALL(Enter!$M$3:$M$252,E43),Enter!$M$3:$M$252,0),1)="x",INDEX(Enter!$C$3:$M$252,MATCH(SMALL(Enter!$M$3:$M$252,E43),Enter!$M$3:$M$252,0),8)&amp;" (Y)",IF(INDEX(Enter!$D$3:$M$252,MATCH(SMALL(Enter!$M$3:$M$252,E43),Enter!$M$3:$M$252,0),1)="o",INDEX(Enter!$C$3:$M$252,MATCH(SMALL(Enter!$M$3:$M$252,E43),Enter!$M$3:$M$252,0),8)&amp;" (Y only)",INDEX(Enter!$C$3:$M$252,MATCH(SMALL(Enter!$M$3:$M$252,E43),Enter!$M$3:$M$252,0),8))),"")</f>
        <v/>
      </c>
      <c r="C43" s="20" t="str">
        <f t="array" ref="C43">IFERROR(INDEX(Enter!$C$3:$M$252,MATCH(SMALL(Enter!$M$3:$M$252,E43),Enter!$M$3:$M$252,0),8),"")</f>
        <v/>
      </c>
      <c r="D43" s="20" t="str">
        <f t="array" ref="D43">IFERROR(INDEX(Enter!$C$3:$K$252,MATCH(SMALL(Enter!$M$3:$M$252,E43),Enter!$M$3:$M$252,0),9),"")</f>
        <v/>
      </c>
      <c r="E43" s="20"/>
      <c r="G43" s="19" t="str">
        <f t="array" ref="G43">IF(H43="","",IF(INDEX(Enter!$F$3:$K$252,MATCH(SMALL(Enter!$N$3:$N$252,E43),Enter!$N$3:$N$252,0),1)="co","co",IF(INDEX(Enter!$F$3:$K$252,MATCH(SMALL(Enter!$N$3:$N$252,E43),Enter!$N$3:$N$252,0),1)="yco","yco",E43)))</f>
        <v/>
      </c>
      <c r="H43" s="20" t="str">
        <f t="array" ref="H43">IFERROR(IF(INDEX(Enter!$G$3:$K$252,MATCH(SMALL(Enter!$N$3:$N$252,E43),Enter!$N$3:$N$252,0),1)="x",INDEX(Enter!$F$3:$K$252,MATCH(SMALL(Enter!$N$3:$N$252,E43),Enter!$N$3:$N$252,0),5)&amp;" (Y)",IF(INDEX(Enter!$G$3:$K$252,MATCH(SMALL(Enter!$N$3:$N$252,E43),Enter!$N$3:$N$252,0),1)="o",INDEX(Enter!$F$3:$K$252,MATCH(SMALL(Enter!$N$3:$N$252,E43),Enter!$N$3:$N$252,0),5)&amp;" (Y only)",INDEX(Enter!$F$3:$K$252,MATCH(SMALL(Enter!$N$3:$N$252,E43),Enter!$N$3:$N$252,0),5))),"")</f>
        <v/>
      </c>
      <c r="I43" s="20" t="str">
        <f t="array" ref="I43">IFERROR(INDEX(Enter!$F$3:$K$252,MATCH(SMALL(Enter!$N$3:$N$252,E43),Enter!$N$3:$N$252,0),5),"")</f>
        <v/>
      </c>
      <c r="J43" s="20" t="str">
        <f t="array" ref="J43">IFERROR(INDEX(Enter!$F$3:$K$252,MATCH(SMALL(Enter!$N$3:$N$252,E43),Enter!$N$3:$N$252,0),6),"")</f>
        <v/>
      </c>
      <c r="K43" s="20">
        <v>39</v>
      </c>
      <c r="L43" s="19" t="str">
        <f t="shared" si="0"/>
        <v/>
      </c>
      <c r="M43" s="19" t="str">
        <f t="array" ref="M43">IFERROR(IF(INDEX(Enter!$I$3:$K$252,MATCH(SMALL(Enter!$O$3:$O$252,K43),Enter!$O$3:$O$252,0),1)="x",INDEX(Enter!$H$3:$K$252,MATCH(SMALL(Enter!$O$3:$O$252,K43),Enter!$O$3:$O$252,0),3)&amp;" (Y)",IF(INDEX(Enter!$I$3:$K$252,MATCH(SMALL(Enter!$O$3:$O$252,K43),Enter!$O$3:$O$252,0),1)="o",INDEX(Enter!$H$3:$K$252,MATCH(SMALL(Enter!$O$3:$O$252,K43),Enter!$O$3:$O$252,0),3)&amp;" (Y only)",INDEX(Enter!$H$3:$K$252,MATCH(SMALL(Enter!$O$3:$O$252,K43),Enter!$O$3:$O$252,0),3))),"")</f>
        <v/>
      </c>
      <c r="N43" s="20" t="str">
        <f t="array" ref="N43">IFERROR(INDEX(Enter!$H$3:$K$252,MATCH(SMALL(Enter!$O$3:$O$252,K43),Enter!$O$3:$O$252,0),3),"")</f>
        <v/>
      </c>
      <c r="O43" s="20" t="str">
        <f t="array" ref="O43">IFERROR(INDEX(Enter!$H$3:$K$252,MATCH(SMALL(Enter!$O$3:$O$252,K43),Enter!$O$3:$O$252,0),4),"")</f>
        <v/>
      </c>
      <c r="Q43" s="19" t="str">
        <f t="array" ref="Q43">IF(R43="","",IF(INDEX(Enter!$B$3:$K$252,MATCH(SMALL(Enter!$P$3:$P$252,E43),Enter!$P$3:$P$252,0),1)="oco","oco",E43))</f>
        <v/>
      </c>
      <c r="R43" s="20" t="str">
        <f t="array" ref="R43">IFERROR(INDEX(Enter!$A$3:$M$252,MATCH(SMALL(Enter!$P$3:$P$252,T43),Enter!$P$3:$P$252,0),7),"")</f>
        <v/>
      </c>
      <c r="S43" s="20" t="str">
        <f t="array" ref="S43">IFERROR(INDEX(Enter!$A$3:$K$252,MATCH(SMALL(Enter!$P$3:$P$252,T43),Enter!$P$3:$P$252,0),8),"")</f>
        <v/>
      </c>
      <c r="V43" s="19" t="str">
        <f t="shared" si="3"/>
        <v/>
      </c>
      <c r="W43" s="20" t="str">
        <f t="array" ref="W43">IFERROR(INDEX(Enter!$A$3:$M$252,MATCH(SMALL(Enter!$Q$3:$Q$252,Y44),Enter!$Q$3:$Q$252,0),6),"")</f>
        <v/>
      </c>
      <c r="X43" s="20" t="str">
        <f t="array" ref="X43">IFERROR(INDEX(Enter!$A$3:$K$252,MATCH(SMALL(Enter!$Q$3:$Q$252,Y44),Enter!$Q$3:$Q$252,0),7),"")</f>
        <v/>
      </c>
      <c r="AA43" s="19" t="str">
        <f t="shared" si="2"/>
        <v/>
      </c>
      <c r="AB43" s="20" t="str">
        <f t="array" ref="AB43">IFERROR(INDEX(Enter!$A$3:$M$252,MATCH(SMALL(Enter!$R$3:$R$252,T43),Enter!$R$3:$R$252,0),7),"")</f>
        <v/>
      </c>
      <c r="AC43" s="20" t="str">
        <f t="array" ref="AC43">IFERROR(INDEX(Enter!$A$3:$K$252,MATCH(SMALL(Enter!$R$3:$R$252,T43),Enter!$R$3:$R$252,0),8),"")</f>
        <v/>
      </c>
    </row>
    <row r="44" spans="1:29" ht="15.75" customHeight="1">
      <c r="A44" s="19" t="str">
        <f t="array" ref="A44">IF(B44="","",IF(INDEX(Enter!$C$3:$K$252,MATCH(SMALL(Enter!$M$3:$M$252,E44),Enter!$M$3:$M$252,0),1)="yco","yco",E44))</f>
        <v/>
      </c>
      <c r="B44" s="20" t="str">
        <f t="array" ref="B44">IFERROR(IF(INDEX(Enter!$D$3:$M$252,MATCH(SMALL(Enter!$M$3:$M$252,E44),Enter!$M$3:$M$252,0),1)="x",INDEX(Enter!$C$3:$M$252,MATCH(SMALL(Enter!$M$3:$M$252,E44),Enter!$M$3:$M$252,0),8)&amp;" (Y)",IF(INDEX(Enter!$D$3:$M$252,MATCH(SMALL(Enter!$M$3:$M$252,E44),Enter!$M$3:$M$252,0),1)="o",INDEX(Enter!$C$3:$M$252,MATCH(SMALL(Enter!$M$3:$M$252,E44),Enter!$M$3:$M$252,0),8)&amp;" (Y only)",INDEX(Enter!$C$3:$M$252,MATCH(SMALL(Enter!$M$3:$M$252,E44),Enter!$M$3:$M$252,0),8))),"")</f>
        <v/>
      </c>
      <c r="C44" s="20" t="str">
        <f t="array" ref="C44">IFERROR(INDEX(Enter!$C$3:$M$252,MATCH(SMALL(Enter!$M$3:$M$252,E44),Enter!$M$3:$M$252,0),8),"")</f>
        <v/>
      </c>
      <c r="D44" s="20" t="str">
        <f t="array" ref="D44">IFERROR(INDEX(Enter!$C$3:$K$252,MATCH(SMALL(Enter!$M$3:$M$252,E44),Enter!$M$3:$M$252,0),9),"")</f>
        <v/>
      </c>
      <c r="E44" s="20">
        <v>36</v>
      </c>
      <c r="G44" s="19" t="str">
        <f t="array" ref="G44">IF(H44="","",IF(INDEX(Enter!$F$3:$K$252,MATCH(SMALL(Enter!$N$3:$N$252,E44),Enter!$N$3:$N$252,0),1)="co","co",IF(INDEX(Enter!$F$3:$K$252,MATCH(SMALL(Enter!$N$3:$N$252,E44),Enter!$N$3:$N$252,0),1)="yco","yco",E44)))</f>
        <v/>
      </c>
      <c r="H44" s="20" t="str">
        <f t="array" ref="H44">IFERROR(IF(INDEX(Enter!$G$3:$K$252,MATCH(SMALL(Enter!$N$3:$N$252,E44),Enter!$N$3:$N$252,0),1)="x",INDEX(Enter!$F$3:$K$252,MATCH(SMALL(Enter!$N$3:$N$252,E44),Enter!$N$3:$N$252,0),5)&amp;" (Y)",IF(INDEX(Enter!$G$3:$K$252,MATCH(SMALL(Enter!$N$3:$N$252,E44),Enter!$N$3:$N$252,0),1)="o",INDEX(Enter!$F$3:$K$252,MATCH(SMALL(Enter!$N$3:$N$252,E44),Enter!$N$3:$N$252,0),5)&amp;" (Y only)",INDEX(Enter!$F$3:$K$252,MATCH(SMALL(Enter!$N$3:$N$252,E44),Enter!$N$3:$N$252,0),5))),"")</f>
        <v/>
      </c>
      <c r="I44" s="20" t="str">
        <f t="array" ref="I44">IFERROR(INDEX(Enter!$F$3:$K$252,MATCH(SMALL(Enter!$N$3:$N$252,E44),Enter!$N$3:$N$252,0),5),"")</f>
        <v/>
      </c>
      <c r="J44" s="20" t="str">
        <f t="array" ref="J44">IFERROR(INDEX(Enter!$F$3:$K$252,MATCH(SMALL(Enter!$N$3:$N$252,E44),Enter!$N$3:$N$252,0),6),"")</f>
        <v/>
      </c>
      <c r="K44" s="20">
        <v>40</v>
      </c>
      <c r="L44" s="19" t="str">
        <f t="shared" si="0"/>
        <v/>
      </c>
      <c r="M44" s="19" t="str">
        <f t="array" ref="M44">IFERROR(IF(INDEX(Enter!$I$3:$K$252,MATCH(SMALL(Enter!$O$3:$O$252,K44),Enter!$O$3:$O$252,0),1)="x",INDEX(Enter!$H$3:$K$252,MATCH(SMALL(Enter!$O$3:$O$252,K44),Enter!$O$3:$O$252,0),3)&amp;" (Y)",IF(INDEX(Enter!$I$3:$K$252,MATCH(SMALL(Enter!$O$3:$O$252,K44),Enter!$O$3:$O$252,0),1)="o",INDEX(Enter!$H$3:$K$252,MATCH(SMALL(Enter!$O$3:$O$252,K44),Enter!$O$3:$O$252,0),3)&amp;" (Y only)",INDEX(Enter!$H$3:$K$252,MATCH(SMALL(Enter!$O$3:$O$252,K44),Enter!$O$3:$O$252,0),3))),"")</f>
        <v/>
      </c>
      <c r="N44" s="20" t="str">
        <f t="array" ref="N44">IFERROR(INDEX(Enter!$H$3:$K$252,MATCH(SMALL(Enter!$O$3:$O$252,K44),Enter!$O$3:$O$252,0),3),"")</f>
        <v/>
      </c>
      <c r="O44" s="20" t="str">
        <f t="array" ref="O44">IFERROR(INDEX(Enter!$H$3:$K$252,MATCH(SMALL(Enter!$O$3:$O$252,K44),Enter!$O$3:$O$252,0),4),"")</f>
        <v/>
      </c>
      <c r="Q44" s="19" t="str">
        <f t="array" ref="Q44">IF(R44="","",IF(INDEX(Enter!$B$3:$K$252,MATCH(SMALL(Enter!$P$3:$P$252,E44),Enter!$P$3:$P$252,0),1)="oco","oco",E44))</f>
        <v/>
      </c>
      <c r="R44" s="20" t="str">
        <f t="array" ref="R44">IFERROR(INDEX(Enter!$A$3:$M$252,MATCH(SMALL(Enter!$P$3:$P$252,T44),Enter!$P$3:$P$252,0),7),"")</f>
        <v/>
      </c>
      <c r="S44" s="20" t="str">
        <f t="array" ref="S44">IFERROR(INDEX(Enter!$A$3:$K$252,MATCH(SMALL(Enter!$P$3:$P$252,T44),Enter!$P$3:$P$252,0),8),"")</f>
        <v/>
      </c>
      <c r="T44" s="20">
        <v>36</v>
      </c>
      <c r="V44" s="19" t="str">
        <f t="shared" si="3"/>
        <v/>
      </c>
      <c r="W44" s="20" t="str">
        <f t="array" ref="W44">IFERROR(INDEX(Enter!$A$3:$M$252,MATCH(SMALL(Enter!$Q$3:$Q$252,Y45),Enter!$Q$3:$Q$252,0),6),"")</f>
        <v/>
      </c>
      <c r="X44" s="20" t="str">
        <f t="array" ref="X44">IFERROR(INDEX(Enter!$A$3:$K$252,MATCH(SMALL(Enter!$Q$3:$Q$252,Y45),Enter!$Q$3:$Q$252,0),7),"")</f>
        <v/>
      </c>
      <c r="Y44" s="20">
        <v>36</v>
      </c>
      <c r="AA44" s="19" t="str">
        <f t="shared" si="2"/>
        <v/>
      </c>
      <c r="AB44" s="20" t="str">
        <f t="array" ref="AB44">IFERROR(INDEX(Enter!$A$3:$M$252,MATCH(SMALL(Enter!$R$3:$R$252,T44),Enter!$R$3:$R$252,0),7),"")</f>
        <v/>
      </c>
      <c r="AC44" s="20" t="str">
        <f t="array" ref="AC44">IFERROR(INDEX(Enter!$A$3:$K$252,MATCH(SMALL(Enter!$R$3:$R$252,T44),Enter!$R$3:$R$252,0),8),"")</f>
        <v/>
      </c>
    </row>
    <row r="45" spans="1:29" ht="15.75" customHeight="1">
      <c r="A45" s="19" t="str">
        <f t="array" ref="A45">IF(B45="","",IF(INDEX(Enter!$C$3:$K$252,MATCH(SMALL(Enter!$M$3:$M$252,E45),Enter!$M$3:$M$252,0),1)="yco","yco",E45))</f>
        <v/>
      </c>
      <c r="B45" s="20" t="str">
        <f t="array" ref="B45">IFERROR(IF(INDEX(Enter!$D$3:$M$252,MATCH(SMALL(Enter!$M$3:$M$252,E45),Enter!$M$3:$M$252,0),1)="x",INDEX(Enter!$C$3:$M$252,MATCH(SMALL(Enter!$M$3:$M$252,E45),Enter!$M$3:$M$252,0),8)&amp;" (Y)",IF(INDEX(Enter!$D$3:$M$252,MATCH(SMALL(Enter!$M$3:$M$252,E45),Enter!$M$3:$M$252,0),1)="o",INDEX(Enter!$C$3:$M$252,MATCH(SMALL(Enter!$M$3:$M$252,E45),Enter!$M$3:$M$252,0),8)&amp;" (Y only)",INDEX(Enter!$C$3:$M$252,MATCH(SMALL(Enter!$M$3:$M$252,E45),Enter!$M$3:$M$252,0),8))),"")</f>
        <v/>
      </c>
      <c r="C45" s="20" t="str">
        <f t="array" ref="C45">IFERROR(INDEX(Enter!$C$3:$M$252,MATCH(SMALL(Enter!$M$3:$M$252,E45),Enter!$M$3:$M$252,0),8),"")</f>
        <v/>
      </c>
      <c r="D45" s="20" t="str">
        <f t="array" ref="D45">IFERROR(INDEX(Enter!$C$3:$K$252,MATCH(SMALL(Enter!$M$3:$M$252,E45),Enter!$M$3:$M$252,0),9),"")</f>
        <v/>
      </c>
      <c r="E45" s="20">
        <v>37</v>
      </c>
      <c r="G45" s="19" t="str">
        <f t="array" ref="G45">IF(H45="","",IF(INDEX(Enter!$F$3:$K$252,MATCH(SMALL(Enter!$N$3:$N$252,E45),Enter!$N$3:$N$252,0),1)="co","co",IF(INDEX(Enter!$F$3:$K$252,MATCH(SMALL(Enter!$N$3:$N$252,E45),Enter!$N$3:$N$252,0),1)="yco","yco",E45)))</f>
        <v/>
      </c>
      <c r="H45" s="20" t="str">
        <f t="array" ref="H45">IFERROR(IF(INDEX(Enter!$G$3:$K$252,MATCH(SMALL(Enter!$N$3:$N$252,E45),Enter!$N$3:$N$252,0),1)="x",INDEX(Enter!$F$3:$K$252,MATCH(SMALL(Enter!$N$3:$N$252,E45),Enter!$N$3:$N$252,0),5)&amp;" (Y)",IF(INDEX(Enter!$G$3:$K$252,MATCH(SMALL(Enter!$N$3:$N$252,E45),Enter!$N$3:$N$252,0),1)="o",INDEX(Enter!$F$3:$K$252,MATCH(SMALL(Enter!$N$3:$N$252,E45),Enter!$N$3:$N$252,0),5)&amp;" (Y only)",INDEX(Enter!$F$3:$K$252,MATCH(SMALL(Enter!$N$3:$N$252,E45),Enter!$N$3:$N$252,0),5))),"")</f>
        <v/>
      </c>
      <c r="I45" s="20" t="str">
        <f t="array" ref="I45">IFERROR(INDEX(Enter!$F$3:$K$252,MATCH(SMALL(Enter!$N$3:$N$252,E45),Enter!$N$3:$N$252,0),5),"")</f>
        <v/>
      </c>
      <c r="J45" s="20" t="str">
        <f t="array" ref="J45">IFERROR(INDEX(Enter!$F$3:$K$252,MATCH(SMALL(Enter!$N$3:$N$252,E45),Enter!$N$3:$N$252,0),6),"")</f>
        <v/>
      </c>
      <c r="L45" s="19" t="str">
        <f t="shared" si="0"/>
        <v/>
      </c>
      <c r="M45" s="19" t="str">
        <f t="array" ref="M45">IFERROR(IF(INDEX(Enter!$I$3:$K$252,MATCH(SMALL(Enter!$O$3:$O$252,K45),Enter!$O$3:$O$252,0),1)="x",INDEX(Enter!$H$3:$K$252,MATCH(SMALL(Enter!$O$3:$O$252,K45),Enter!$O$3:$O$252,0),3)&amp;" (Y)",IF(INDEX(Enter!$I$3:$K$252,MATCH(SMALL(Enter!$O$3:$O$252,K45),Enter!$O$3:$O$252,0),1)="o",INDEX(Enter!$H$3:$K$252,MATCH(SMALL(Enter!$O$3:$O$252,K45),Enter!$O$3:$O$252,0),3)&amp;" (Y only)",INDEX(Enter!$H$3:$K$252,MATCH(SMALL(Enter!$O$3:$O$252,K45),Enter!$O$3:$O$252,0),3))),"")</f>
        <v/>
      </c>
      <c r="N45" s="20" t="str">
        <f t="array" ref="N45">IFERROR(INDEX(Enter!$H$3:$K$252,MATCH(SMALL(Enter!$O$3:$O$252,K45),Enter!$O$3:$O$252,0),3),"")</f>
        <v/>
      </c>
      <c r="O45" s="20" t="str">
        <f t="array" ref="O45">IFERROR(INDEX(Enter!$H$3:$K$252,MATCH(SMALL(Enter!$O$3:$O$252,K45),Enter!$O$3:$O$252,0),4),"")</f>
        <v/>
      </c>
      <c r="Q45" s="19" t="str">
        <f t="array" ref="Q45">IF(R45="","",IF(INDEX(Enter!$B$3:$K$252,MATCH(SMALL(Enter!$P$3:$P$252,E45),Enter!$P$3:$P$252,0),1)="oco","oco",E45))</f>
        <v/>
      </c>
      <c r="R45" s="20" t="str">
        <f t="array" ref="R45">IFERROR(INDEX(Enter!$A$3:$M$252,MATCH(SMALL(Enter!$P$3:$P$252,T45),Enter!$P$3:$P$252,0),7),"")</f>
        <v/>
      </c>
      <c r="S45" s="20" t="str">
        <f t="array" ref="S45">IFERROR(INDEX(Enter!$A$3:$K$252,MATCH(SMALL(Enter!$P$3:$P$252,T45),Enter!$P$3:$P$252,0),8),"")</f>
        <v/>
      </c>
      <c r="T45" s="20">
        <v>37</v>
      </c>
      <c r="V45" s="19" t="str">
        <f t="shared" si="3"/>
        <v/>
      </c>
      <c r="W45" s="20" t="str">
        <f t="array" ref="W45">IFERROR(INDEX(Enter!$A$3:$M$252,MATCH(SMALL(Enter!$Q$3:$Q$252,Y46),Enter!$Q$3:$Q$252,0),6),"")</f>
        <v/>
      </c>
      <c r="X45" s="20" t="str">
        <f t="array" ref="X45">IFERROR(INDEX(Enter!$A$3:$K$252,MATCH(SMALL(Enter!$Q$3:$Q$252,Y46),Enter!$Q$3:$Q$252,0),7),"")</f>
        <v/>
      </c>
      <c r="Y45" s="20">
        <v>37</v>
      </c>
      <c r="AA45" s="19" t="str">
        <f t="shared" si="2"/>
        <v/>
      </c>
      <c r="AB45" s="20" t="str">
        <f t="array" ref="AB45">IFERROR(INDEX(Enter!$A$3:$M$252,MATCH(SMALL(Enter!$R$3:$R$252,T45),Enter!$R$3:$R$252,0),7),"")</f>
        <v/>
      </c>
      <c r="AC45" s="20" t="str">
        <f t="array" ref="AC45">IFERROR(INDEX(Enter!$A$3:$K$252,MATCH(SMALL(Enter!$R$3:$R$252,T45),Enter!$R$3:$R$252,0),8),"")</f>
        <v/>
      </c>
    </row>
    <row r="46" spans="1:29" ht="15.75" customHeight="1">
      <c r="A46" s="19" t="str">
        <f t="array" ref="A46">IF(B46="","",IF(INDEX(Enter!$C$3:$K$252,MATCH(SMALL(Enter!$M$3:$M$252,E46),Enter!$M$3:$M$252,0),1)="yco","yco",E46))</f>
        <v/>
      </c>
      <c r="B46" s="20" t="str">
        <f t="array" ref="B46">IFERROR(IF(INDEX(Enter!$D$3:$M$252,MATCH(SMALL(Enter!$M$3:$M$252,E46),Enter!$M$3:$M$252,0),1)="x",INDEX(Enter!$C$3:$M$252,MATCH(SMALL(Enter!$M$3:$M$252,E46),Enter!$M$3:$M$252,0),8)&amp;" (Y)",IF(INDEX(Enter!$D$3:$M$252,MATCH(SMALL(Enter!$M$3:$M$252,E46),Enter!$M$3:$M$252,0),1)="o",INDEX(Enter!$C$3:$M$252,MATCH(SMALL(Enter!$M$3:$M$252,E46),Enter!$M$3:$M$252,0),8)&amp;" (Y only)",INDEX(Enter!$C$3:$M$252,MATCH(SMALL(Enter!$M$3:$M$252,E46),Enter!$M$3:$M$252,0),8))),"")</f>
        <v/>
      </c>
      <c r="C46" s="20" t="str">
        <f t="array" ref="C46">IFERROR(INDEX(Enter!$C$3:$M$252,MATCH(SMALL(Enter!$M$3:$M$252,E46),Enter!$M$3:$M$252,0),8),"")</f>
        <v/>
      </c>
      <c r="D46" s="20" t="str">
        <f t="array" ref="D46">IFERROR(INDEX(Enter!$C$3:$K$252,MATCH(SMALL(Enter!$M$3:$M$252,E46),Enter!$M$3:$M$252,0),9),"")</f>
        <v/>
      </c>
      <c r="E46" s="20">
        <v>38</v>
      </c>
      <c r="G46" s="19" t="str">
        <f t="array" ref="G46">IF(H46="","",IF(INDEX(Enter!$F$3:$K$252,MATCH(SMALL(Enter!$N$3:$N$252,E46),Enter!$N$3:$N$252,0),1)="co","co",IF(INDEX(Enter!$F$3:$K$252,MATCH(SMALL(Enter!$N$3:$N$252,E46),Enter!$N$3:$N$252,0),1)="yco","yco",E46)))</f>
        <v/>
      </c>
      <c r="H46" s="20" t="str">
        <f t="array" ref="H46">IFERROR(IF(INDEX(Enter!$G$3:$K$252,MATCH(SMALL(Enter!$N$3:$N$252,E46),Enter!$N$3:$N$252,0),1)="x",INDEX(Enter!$F$3:$K$252,MATCH(SMALL(Enter!$N$3:$N$252,E46),Enter!$N$3:$N$252,0),5)&amp;" (Y)",IF(INDEX(Enter!$G$3:$K$252,MATCH(SMALL(Enter!$N$3:$N$252,E46),Enter!$N$3:$N$252,0),1)="o",INDEX(Enter!$F$3:$K$252,MATCH(SMALL(Enter!$N$3:$N$252,E46),Enter!$N$3:$N$252,0),5)&amp;" (Y only)",INDEX(Enter!$F$3:$K$252,MATCH(SMALL(Enter!$N$3:$N$252,E46),Enter!$N$3:$N$252,0),5))),"")</f>
        <v/>
      </c>
      <c r="I46" s="20" t="str">
        <f t="array" ref="I46">IFERROR(INDEX(Enter!$F$3:$K$252,MATCH(SMALL(Enter!$N$3:$N$252,E46),Enter!$N$3:$N$252,0),5),"")</f>
        <v/>
      </c>
      <c r="J46" s="20" t="str">
        <f t="array" ref="J46">IFERROR(INDEX(Enter!$F$3:$K$252,MATCH(SMALL(Enter!$N$3:$N$252,E46),Enter!$N$3:$N$252,0),6),"")</f>
        <v/>
      </c>
      <c r="K46" s="20">
        <v>41</v>
      </c>
      <c r="L46" s="19" t="str">
        <f t="shared" si="0"/>
        <v/>
      </c>
      <c r="M46" s="19" t="str">
        <f t="array" ref="M46">IFERROR(IF(INDEX(Enter!$I$3:$K$252,MATCH(SMALL(Enter!$O$3:$O$252,K46),Enter!$O$3:$O$252,0),1)="x",INDEX(Enter!$H$3:$K$252,MATCH(SMALL(Enter!$O$3:$O$252,K46),Enter!$O$3:$O$252,0),3)&amp;" (Y)",IF(INDEX(Enter!$I$3:$K$252,MATCH(SMALL(Enter!$O$3:$O$252,K46),Enter!$O$3:$O$252,0),1)="o",INDEX(Enter!$H$3:$K$252,MATCH(SMALL(Enter!$O$3:$O$252,K46),Enter!$O$3:$O$252,0),3)&amp;" (Y only)",INDEX(Enter!$H$3:$K$252,MATCH(SMALL(Enter!$O$3:$O$252,K46),Enter!$O$3:$O$252,0),3))),"")</f>
        <v/>
      </c>
      <c r="N46" s="20" t="str">
        <f t="array" ref="N46">IFERROR(INDEX(Enter!$H$3:$K$252,MATCH(SMALL(Enter!$O$3:$O$252,K46),Enter!$O$3:$O$252,0),3),"")</f>
        <v/>
      </c>
      <c r="O46" s="20" t="str">
        <f t="array" ref="O46">IFERROR(INDEX(Enter!$H$3:$K$252,MATCH(SMALL(Enter!$O$3:$O$252,K46),Enter!$O$3:$O$252,0),4),"")</f>
        <v/>
      </c>
      <c r="Q46" s="19" t="str">
        <f t="array" ref="Q46">IF(R46="","",IF(INDEX(Enter!$B$3:$K$252,MATCH(SMALL(Enter!$P$3:$P$252,E46),Enter!$P$3:$P$252,0),1)="oco","oco",E46))</f>
        <v/>
      </c>
      <c r="R46" s="20" t="str">
        <f t="array" ref="R46">IFERROR(INDEX(Enter!$A$3:$M$252,MATCH(SMALL(Enter!$P$3:$P$252,T46),Enter!$P$3:$P$252,0),7),"")</f>
        <v/>
      </c>
      <c r="S46" s="20" t="str">
        <f t="array" ref="S46">IFERROR(INDEX(Enter!$A$3:$K$252,MATCH(SMALL(Enter!$P$3:$P$252,T46),Enter!$P$3:$P$252,0),8),"")</f>
        <v/>
      </c>
      <c r="T46" s="20">
        <v>38</v>
      </c>
      <c r="V46" s="19" t="str">
        <f t="shared" si="3"/>
        <v/>
      </c>
      <c r="W46" s="20" t="str">
        <f t="array" ref="W46">IFERROR(INDEX(Enter!$A$3:$M$252,MATCH(SMALL(Enter!$Q$3:$Q$252,Y47),Enter!$Q$3:$Q$252,0),6),"")</f>
        <v/>
      </c>
      <c r="X46" s="20" t="str">
        <f t="array" ref="X46">IFERROR(INDEX(Enter!$A$3:$K$252,MATCH(SMALL(Enter!$Q$3:$Q$252,Y47),Enter!$Q$3:$Q$252,0),7),"")</f>
        <v/>
      </c>
      <c r="Y46" s="20">
        <v>38</v>
      </c>
      <c r="AA46" s="19" t="str">
        <f t="shared" si="2"/>
        <v/>
      </c>
      <c r="AB46" s="20" t="str">
        <f t="array" ref="AB46">IFERROR(INDEX(Enter!$A$3:$M$252,MATCH(SMALL(Enter!$R$3:$R$252,T46),Enter!$R$3:$R$252,0),7),"")</f>
        <v/>
      </c>
      <c r="AC46" s="20" t="str">
        <f t="array" ref="AC46">IFERROR(INDEX(Enter!$A$3:$K$252,MATCH(SMALL(Enter!$R$3:$R$252,T46),Enter!$R$3:$R$252,0),8),"")</f>
        <v/>
      </c>
    </row>
    <row r="47" spans="1:29" ht="15.75" customHeight="1">
      <c r="A47" s="19" t="str">
        <f t="array" ref="A47">IF(B47="","",IF(INDEX(Enter!$C$3:$K$252,MATCH(SMALL(Enter!$M$3:$M$252,E47),Enter!$M$3:$M$252,0),1)="yco","yco",E47))</f>
        <v/>
      </c>
      <c r="B47" s="20" t="str">
        <f t="array" ref="B47">IFERROR(IF(INDEX(Enter!$D$3:$M$252,MATCH(SMALL(Enter!$M$3:$M$252,E47),Enter!$M$3:$M$252,0),1)="x",INDEX(Enter!$C$3:$M$252,MATCH(SMALL(Enter!$M$3:$M$252,E47),Enter!$M$3:$M$252,0),8)&amp;" (Y)",IF(INDEX(Enter!$D$3:$M$252,MATCH(SMALL(Enter!$M$3:$M$252,E47),Enter!$M$3:$M$252,0),1)="o",INDEX(Enter!$C$3:$M$252,MATCH(SMALL(Enter!$M$3:$M$252,E47),Enter!$M$3:$M$252,0),8)&amp;" (Y only)",INDEX(Enter!$C$3:$M$252,MATCH(SMALL(Enter!$M$3:$M$252,E47),Enter!$M$3:$M$252,0),8))),"")</f>
        <v/>
      </c>
      <c r="C47" s="20" t="str">
        <f t="array" ref="C47">IFERROR(INDEX(Enter!$C$3:$M$252,MATCH(SMALL(Enter!$M$3:$M$252,E47),Enter!$M$3:$M$252,0),8),"")</f>
        <v/>
      </c>
      <c r="D47" s="20" t="str">
        <f t="array" ref="D47">IFERROR(INDEX(Enter!$C$3:$K$252,MATCH(SMALL(Enter!$M$3:$M$252,E47),Enter!$M$3:$M$252,0),9),"")</f>
        <v/>
      </c>
      <c r="E47" s="20">
        <v>39</v>
      </c>
      <c r="G47" s="19" t="str">
        <f t="array" ref="G47">IF(H47="","",IF(INDEX(Enter!$F$3:$K$252,MATCH(SMALL(Enter!$N$3:$N$252,E47),Enter!$N$3:$N$252,0),1)="co","co",IF(INDEX(Enter!$F$3:$K$252,MATCH(SMALL(Enter!$N$3:$N$252,E47),Enter!$N$3:$N$252,0),1)="yco","yco",E47)))</f>
        <v/>
      </c>
      <c r="H47" s="20" t="str">
        <f t="array" ref="H47">IFERROR(IF(INDEX(Enter!$G$3:$K$252,MATCH(SMALL(Enter!$N$3:$N$252,E47),Enter!$N$3:$N$252,0),1)="x",INDEX(Enter!$F$3:$K$252,MATCH(SMALL(Enter!$N$3:$N$252,E47),Enter!$N$3:$N$252,0),5)&amp;" (Y)",IF(INDEX(Enter!$G$3:$K$252,MATCH(SMALL(Enter!$N$3:$N$252,E47),Enter!$N$3:$N$252,0),1)="o",INDEX(Enter!$F$3:$K$252,MATCH(SMALL(Enter!$N$3:$N$252,E47),Enter!$N$3:$N$252,0),5)&amp;" (Y only)",INDEX(Enter!$F$3:$K$252,MATCH(SMALL(Enter!$N$3:$N$252,E47),Enter!$N$3:$N$252,0),5))),"")</f>
        <v/>
      </c>
      <c r="I47" s="20" t="str">
        <f t="array" ref="I47">IFERROR(INDEX(Enter!$F$3:$K$252,MATCH(SMALL(Enter!$N$3:$N$252,E47),Enter!$N$3:$N$252,0),5),"")</f>
        <v/>
      </c>
      <c r="J47" s="20" t="str">
        <f t="array" ref="J47">IFERROR(INDEX(Enter!$F$3:$K$252,MATCH(SMALL(Enter!$N$3:$N$252,E47),Enter!$N$3:$N$252,0),6),"")</f>
        <v/>
      </c>
      <c r="K47" s="20">
        <v>42</v>
      </c>
      <c r="L47" s="19" t="str">
        <f t="shared" si="0"/>
        <v/>
      </c>
      <c r="M47" s="19" t="str">
        <f t="array" ref="M47">IFERROR(IF(INDEX(Enter!$I$3:$K$252,MATCH(SMALL(Enter!$O$3:$O$252,K47),Enter!$O$3:$O$252,0),1)="x",INDEX(Enter!$H$3:$K$252,MATCH(SMALL(Enter!$O$3:$O$252,K47),Enter!$O$3:$O$252,0),3)&amp;" (Y)",IF(INDEX(Enter!$I$3:$K$252,MATCH(SMALL(Enter!$O$3:$O$252,K47),Enter!$O$3:$O$252,0),1)="o",INDEX(Enter!$H$3:$K$252,MATCH(SMALL(Enter!$O$3:$O$252,K47),Enter!$O$3:$O$252,0),3)&amp;" (Y only)",INDEX(Enter!$H$3:$K$252,MATCH(SMALL(Enter!$O$3:$O$252,K47),Enter!$O$3:$O$252,0),3))),"")</f>
        <v/>
      </c>
      <c r="N47" s="20" t="str">
        <f t="array" ref="N47">IFERROR(INDEX(Enter!$H$3:$K$252,MATCH(SMALL(Enter!$O$3:$O$252,K47),Enter!$O$3:$O$252,0),3),"")</f>
        <v/>
      </c>
      <c r="O47" s="20" t="str">
        <f t="array" ref="O47">IFERROR(INDEX(Enter!$H$3:$K$252,MATCH(SMALL(Enter!$O$3:$O$252,K47),Enter!$O$3:$O$252,0),4),"")</f>
        <v/>
      </c>
      <c r="Q47" s="19" t="str">
        <f t="array" ref="Q47">IF(R47="","",IF(INDEX(Enter!$B$3:$K$252,MATCH(SMALL(Enter!$P$3:$P$252,E47),Enter!$P$3:$P$252,0),1)="oco","oco",E47))</f>
        <v/>
      </c>
      <c r="R47" s="20" t="str">
        <f t="array" ref="R47">IFERROR(INDEX(Enter!$A$3:$M$252,MATCH(SMALL(Enter!$P$3:$P$252,T47),Enter!$P$3:$P$252,0),7),"")</f>
        <v/>
      </c>
      <c r="S47" s="20" t="str">
        <f t="array" ref="S47">IFERROR(INDEX(Enter!$A$3:$K$252,MATCH(SMALL(Enter!$P$3:$P$252,T47),Enter!$P$3:$P$252,0),8),"")</f>
        <v/>
      </c>
      <c r="T47" s="20">
        <v>39</v>
      </c>
      <c r="V47" s="19" t="str">
        <f t="shared" si="3"/>
        <v/>
      </c>
      <c r="W47" s="20" t="str">
        <f t="array" ref="W47">IFERROR(INDEX(Enter!$A$3:$M$252,MATCH(SMALL(Enter!$Q$3:$Q$252,Y48),Enter!$Q$3:$Q$252,0),6),"")</f>
        <v/>
      </c>
      <c r="X47" s="20" t="str">
        <f t="array" ref="X47">IFERROR(INDEX(Enter!$A$3:$K$252,MATCH(SMALL(Enter!$Q$3:$Q$252,Y48),Enter!$Q$3:$Q$252,0),7),"")</f>
        <v/>
      </c>
      <c r="Y47" s="20">
        <v>39</v>
      </c>
      <c r="AA47" s="19" t="str">
        <f t="shared" si="2"/>
        <v/>
      </c>
      <c r="AB47" s="20" t="str">
        <f t="array" ref="AB47">IFERROR(INDEX(Enter!$A$3:$M$252,MATCH(SMALL(Enter!$R$3:$R$252,T47),Enter!$R$3:$R$252,0),7),"")</f>
        <v/>
      </c>
      <c r="AC47" s="20" t="str">
        <f t="array" ref="AC47">IFERROR(INDEX(Enter!$A$3:$K$252,MATCH(SMALL(Enter!$R$3:$R$252,T47),Enter!$R$3:$R$252,0),8),"")</f>
        <v/>
      </c>
    </row>
    <row r="48" spans="1:29" ht="15.75" customHeight="1">
      <c r="A48" s="19" t="str">
        <f t="array" ref="A48">IF(B48="","",IF(INDEX(Enter!$C$3:$K$252,MATCH(SMALL(Enter!$M$3:$M$252,E48),Enter!$M$3:$M$252,0),1)="yco","yco",E48))</f>
        <v/>
      </c>
      <c r="B48" s="20" t="str">
        <f t="array" ref="B48">IFERROR(IF(INDEX(Enter!$D$3:$M$252,MATCH(SMALL(Enter!$M$3:$M$252,E48),Enter!$M$3:$M$252,0),1)="x",INDEX(Enter!$C$3:$M$252,MATCH(SMALL(Enter!$M$3:$M$252,E48),Enter!$M$3:$M$252,0),8)&amp;" (Y)",IF(INDEX(Enter!$D$3:$M$252,MATCH(SMALL(Enter!$M$3:$M$252,E48),Enter!$M$3:$M$252,0),1)="o",INDEX(Enter!$C$3:$M$252,MATCH(SMALL(Enter!$M$3:$M$252,E48),Enter!$M$3:$M$252,0),8)&amp;" (Y only)",INDEX(Enter!$C$3:$M$252,MATCH(SMALL(Enter!$M$3:$M$252,E48),Enter!$M$3:$M$252,0),8))),"")</f>
        <v/>
      </c>
      <c r="C48" s="20" t="str">
        <f t="array" ref="C48">IFERROR(INDEX(Enter!$C$3:$M$252,MATCH(SMALL(Enter!$M$3:$M$252,E48),Enter!$M$3:$M$252,0),8),"")</f>
        <v/>
      </c>
      <c r="D48" s="20" t="str">
        <f t="array" ref="D48">IFERROR(INDEX(Enter!$C$3:$K$252,MATCH(SMALL(Enter!$M$3:$M$252,E48),Enter!$M$3:$M$252,0),9),"")</f>
        <v/>
      </c>
      <c r="E48" s="20">
        <v>40</v>
      </c>
      <c r="G48" s="19" t="str">
        <f t="array" ref="G48">IF(H48="","",IF(INDEX(Enter!$F$3:$K$252,MATCH(SMALL(Enter!$N$3:$N$252,E48),Enter!$N$3:$N$252,0),1)="co","co",IF(INDEX(Enter!$F$3:$K$252,MATCH(SMALL(Enter!$N$3:$N$252,E48),Enter!$N$3:$N$252,0),1)="yco","yco",E48)))</f>
        <v/>
      </c>
      <c r="H48" s="20" t="str">
        <f t="array" ref="H48">IFERROR(IF(INDEX(Enter!$G$3:$K$252,MATCH(SMALL(Enter!$N$3:$N$252,E48),Enter!$N$3:$N$252,0),1)="x",INDEX(Enter!$F$3:$K$252,MATCH(SMALL(Enter!$N$3:$N$252,E48),Enter!$N$3:$N$252,0),5)&amp;" (Y)",IF(INDEX(Enter!$G$3:$K$252,MATCH(SMALL(Enter!$N$3:$N$252,E48),Enter!$N$3:$N$252,0),1)="o",INDEX(Enter!$F$3:$K$252,MATCH(SMALL(Enter!$N$3:$N$252,E48),Enter!$N$3:$N$252,0),5)&amp;" (Y only)",INDEX(Enter!$F$3:$K$252,MATCH(SMALL(Enter!$N$3:$N$252,E48),Enter!$N$3:$N$252,0),5))),"")</f>
        <v/>
      </c>
      <c r="I48" s="20" t="str">
        <f t="array" ref="I48">IFERROR(INDEX(Enter!$F$3:$K$252,MATCH(SMALL(Enter!$N$3:$N$252,E48),Enter!$N$3:$N$252,0),5),"")</f>
        <v/>
      </c>
      <c r="J48" s="20" t="str">
        <f t="array" ref="J48">IFERROR(INDEX(Enter!$F$3:$K$252,MATCH(SMALL(Enter!$N$3:$N$252,E48),Enter!$N$3:$N$252,0),6),"")</f>
        <v/>
      </c>
      <c r="K48" s="20">
        <v>43</v>
      </c>
      <c r="L48" s="19" t="str">
        <f t="shared" si="0"/>
        <v/>
      </c>
      <c r="M48" s="19" t="str">
        <f t="array" ref="M48">IFERROR(IF(INDEX(Enter!$I$3:$K$252,MATCH(SMALL(Enter!$O$3:$O$252,K48),Enter!$O$3:$O$252,0),1)="x",INDEX(Enter!$H$3:$K$252,MATCH(SMALL(Enter!$O$3:$O$252,K48),Enter!$O$3:$O$252,0),3)&amp;" (Y)",IF(INDEX(Enter!$I$3:$K$252,MATCH(SMALL(Enter!$O$3:$O$252,K48),Enter!$O$3:$O$252,0),1)="o",INDEX(Enter!$H$3:$K$252,MATCH(SMALL(Enter!$O$3:$O$252,K48),Enter!$O$3:$O$252,0),3)&amp;" (Y only)",INDEX(Enter!$H$3:$K$252,MATCH(SMALL(Enter!$O$3:$O$252,K48),Enter!$O$3:$O$252,0),3))),"")</f>
        <v/>
      </c>
      <c r="N48" s="20" t="str">
        <f t="array" ref="N48">IFERROR(INDEX(Enter!$H$3:$K$252,MATCH(SMALL(Enter!$O$3:$O$252,K48),Enter!$O$3:$O$252,0),3),"")</f>
        <v/>
      </c>
      <c r="O48" s="20" t="str">
        <f t="array" ref="O48">IFERROR(INDEX(Enter!$H$3:$K$252,MATCH(SMALL(Enter!$O$3:$O$252,K48),Enter!$O$3:$O$252,0),4),"")</f>
        <v/>
      </c>
      <c r="Q48" s="19" t="str">
        <f t="array" ref="Q48">IF(R48="","",IF(INDEX(Enter!$B$3:$K$252,MATCH(SMALL(Enter!$P$3:$P$252,E48),Enter!$P$3:$P$252,0),1)="oco","oco",E48))</f>
        <v/>
      </c>
      <c r="R48" s="20" t="str">
        <f t="array" ref="R48">IFERROR(INDEX(Enter!$A$3:$M$252,MATCH(SMALL(Enter!$P$3:$P$252,T48),Enter!$P$3:$P$252,0),7),"")</f>
        <v/>
      </c>
      <c r="S48" s="20" t="str">
        <f t="array" ref="S48">IFERROR(INDEX(Enter!$A$3:$K$252,MATCH(SMALL(Enter!$P$3:$P$252,T48),Enter!$P$3:$P$252,0),8),"")</f>
        <v/>
      </c>
      <c r="T48" s="20">
        <v>40</v>
      </c>
      <c r="V48" s="19" t="str">
        <f t="shared" si="3"/>
        <v/>
      </c>
      <c r="W48" s="20" t="str">
        <f t="array" ref="W48">IFERROR(INDEX(Enter!$A$3:$M$252,MATCH(SMALL(Enter!$Q$3:$Q$252,Y49),Enter!$Q$3:$Q$252,0),6),"")</f>
        <v/>
      </c>
      <c r="X48" s="20" t="str">
        <f t="array" ref="X48">IFERROR(INDEX(Enter!$A$3:$K$252,MATCH(SMALL(Enter!$Q$3:$Q$252,Y49),Enter!$Q$3:$Q$252,0),7),"")</f>
        <v/>
      </c>
      <c r="Y48" s="20">
        <v>40</v>
      </c>
      <c r="AA48" s="19" t="str">
        <f t="shared" si="2"/>
        <v/>
      </c>
      <c r="AB48" s="20" t="str">
        <f t="array" ref="AB48">IFERROR(INDEX(Enter!$A$3:$M$252,MATCH(SMALL(Enter!$R$3:$R$252,T48),Enter!$R$3:$R$252,0),7),"")</f>
        <v/>
      </c>
      <c r="AC48" s="20" t="str">
        <f t="array" ref="AC48">IFERROR(INDEX(Enter!$A$3:$K$252,MATCH(SMALL(Enter!$R$3:$R$252,T48),Enter!$R$3:$R$252,0),8),"")</f>
        <v/>
      </c>
    </row>
    <row r="49" spans="1:29" ht="15.75" customHeight="1">
      <c r="A49" s="19" t="str">
        <f t="array" ref="A49">IF(B49="","",IF(INDEX(Enter!$C$3:$K$252,MATCH(SMALL(Enter!$M$3:$M$252,E49),Enter!$M$3:$M$252,0),1)="yco","yco",E49))</f>
        <v/>
      </c>
      <c r="B49" s="20" t="str">
        <f t="array" ref="B49">IFERROR(IF(INDEX(Enter!$D$3:$M$252,MATCH(SMALL(Enter!$M$3:$M$252,E49),Enter!$M$3:$M$252,0),1)="x",INDEX(Enter!$C$3:$M$252,MATCH(SMALL(Enter!$M$3:$M$252,E49),Enter!$M$3:$M$252,0),8)&amp;" (Y)",IF(INDEX(Enter!$D$3:$M$252,MATCH(SMALL(Enter!$M$3:$M$252,E49),Enter!$M$3:$M$252,0),1)="o",INDEX(Enter!$C$3:$M$252,MATCH(SMALL(Enter!$M$3:$M$252,E49),Enter!$M$3:$M$252,0),8)&amp;" (Y only)",INDEX(Enter!$C$3:$M$252,MATCH(SMALL(Enter!$M$3:$M$252,E49),Enter!$M$3:$M$252,0),8))),"")</f>
        <v/>
      </c>
      <c r="C49" s="20" t="str">
        <f t="array" ref="C49">IFERROR(INDEX(Enter!$C$3:$M$252,MATCH(SMALL(Enter!$M$3:$M$252,E49),Enter!$M$3:$M$252,0),8),"")</f>
        <v/>
      </c>
      <c r="D49" s="20" t="str">
        <f t="array" ref="D49">IFERROR(INDEX(Enter!$C$3:$K$252,MATCH(SMALL(Enter!$M$3:$M$252,E49),Enter!$M$3:$M$252,0),9),"")</f>
        <v/>
      </c>
      <c r="E49" s="20"/>
      <c r="G49" s="19" t="str">
        <f t="array" ref="G49">IF(H49="","",IF(INDEX(Enter!$F$3:$K$252,MATCH(SMALL(Enter!$N$3:$N$252,E49),Enter!$N$3:$N$252,0),1)="co","co",IF(INDEX(Enter!$F$3:$K$252,MATCH(SMALL(Enter!$N$3:$N$252,E49),Enter!$N$3:$N$252,0),1)="yco","yco",E49)))</f>
        <v/>
      </c>
      <c r="H49" s="20" t="str">
        <f t="array" ref="H49">IFERROR(IF(INDEX(Enter!$G$3:$K$252,MATCH(SMALL(Enter!$N$3:$N$252,E49),Enter!$N$3:$N$252,0),1)="x",INDEX(Enter!$F$3:$K$252,MATCH(SMALL(Enter!$N$3:$N$252,E49),Enter!$N$3:$N$252,0),5)&amp;" (Y)",IF(INDEX(Enter!$G$3:$K$252,MATCH(SMALL(Enter!$N$3:$N$252,E49),Enter!$N$3:$N$252,0),1)="o",INDEX(Enter!$F$3:$K$252,MATCH(SMALL(Enter!$N$3:$N$252,E49),Enter!$N$3:$N$252,0),5)&amp;" (Y only)",INDEX(Enter!$F$3:$K$252,MATCH(SMALL(Enter!$N$3:$N$252,E49),Enter!$N$3:$N$252,0),5))),"")</f>
        <v/>
      </c>
      <c r="I49" s="20" t="str">
        <f t="array" ref="I49">IFERROR(INDEX(Enter!$F$3:$K$252,MATCH(SMALL(Enter!$N$3:$N$252,E49),Enter!$N$3:$N$252,0),5),"")</f>
        <v/>
      </c>
      <c r="J49" s="20" t="str">
        <f t="array" ref="J49">IFERROR(INDEX(Enter!$F$3:$K$252,MATCH(SMALL(Enter!$N$3:$N$252,E49),Enter!$N$3:$N$252,0),6),"")</f>
        <v/>
      </c>
      <c r="K49" s="20">
        <v>44</v>
      </c>
      <c r="L49" s="19" t="str">
        <f t="shared" si="0"/>
        <v/>
      </c>
      <c r="M49" s="19" t="str">
        <f t="array" ref="M49">IFERROR(IF(INDEX(Enter!$I$3:$K$252,MATCH(SMALL(Enter!$O$3:$O$252,K49),Enter!$O$3:$O$252,0),1)="x",INDEX(Enter!$H$3:$K$252,MATCH(SMALL(Enter!$O$3:$O$252,K49),Enter!$O$3:$O$252,0),3)&amp;" (Y)",IF(INDEX(Enter!$I$3:$K$252,MATCH(SMALL(Enter!$O$3:$O$252,K49),Enter!$O$3:$O$252,0),1)="o",INDEX(Enter!$H$3:$K$252,MATCH(SMALL(Enter!$O$3:$O$252,K49),Enter!$O$3:$O$252,0),3)&amp;" (Y only)",INDEX(Enter!$H$3:$K$252,MATCH(SMALL(Enter!$O$3:$O$252,K49),Enter!$O$3:$O$252,0),3))),"")</f>
        <v/>
      </c>
      <c r="N49" s="20" t="str">
        <f t="array" ref="N49">IFERROR(INDEX(Enter!$H$3:$K$252,MATCH(SMALL(Enter!$O$3:$O$252,K49),Enter!$O$3:$O$252,0),3),"")</f>
        <v/>
      </c>
      <c r="O49" s="20" t="str">
        <f t="array" ref="O49">IFERROR(INDEX(Enter!$H$3:$K$252,MATCH(SMALL(Enter!$O$3:$O$252,K49),Enter!$O$3:$O$252,0),4),"")</f>
        <v/>
      </c>
      <c r="Q49" s="19" t="str">
        <f t="array" ref="Q49">IF(R49="","",IF(INDEX(Enter!$B$3:$K$252,MATCH(SMALL(Enter!$P$3:$P$252,E49),Enter!$P$3:$P$252,0),1)="oco","oco",E49))</f>
        <v/>
      </c>
      <c r="R49" s="20" t="str">
        <f t="array" ref="R49">IFERROR(INDEX(Enter!$A$3:$M$252,MATCH(SMALL(Enter!$P$3:$P$252,T49),Enter!$P$3:$P$252,0),7),"")</f>
        <v/>
      </c>
      <c r="S49" s="20" t="str">
        <f t="array" ref="S49">IFERROR(INDEX(Enter!$A$3:$K$252,MATCH(SMALL(Enter!$P$3:$P$252,T49),Enter!$P$3:$P$252,0),8),"")</f>
        <v/>
      </c>
      <c r="V49" s="19" t="str">
        <f t="shared" si="3"/>
        <v/>
      </c>
      <c r="W49" s="20" t="str">
        <f t="array" ref="W49">IFERROR(INDEX(Enter!$A$3:$M$252,MATCH(SMALL(Enter!$Q$3:$Q$252,Y50),Enter!$Q$3:$Q$252,0),6),"")</f>
        <v/>
      </c>
      <c r="X49" s="20" t="str">
        <f t="array" ref="X49">IFERROR(INDEX(Enter!$A$3:$K$252,MATCH(SMALL(Enter!$Q$3:$Q$252,Y50),Enter!$Q$3:$Q$252,0),7),"")</f>
        <v/>
      </c>
      <c r="AA49" s="19" t="str">
        <f t="shared" si="2"/>
        <v/>
      </c>
      <c r="AB49" s="20" t="str">
        <f t="array" ref="AB49">IFERROR(INDEX(Enter!$A$3:$M$252,MATCH(SMALL(Enter!$R$3:$R$252,T49),Enter!$R$3:$R$252,0),7),"")</f>
        <v/>
      </c>
      <c r="AC49" s="20" t="str">
        <f t="array" ref="AC49">IFERROR(INDEX(Enter!$A$3:$K$252,MATCH(SMALL(Enter!$R$3:$R$252,T49),Enter!$R$3:$R$252,0),8),"")</f>
        <v/>
      </c>
    </row>
    <row r="50" spans="1:29" ht="15.75" customHeight="1">
      <c r="A50" s="19" t="str">
        <f t="array" ref="A50">IF(B50="","",IF(INDEX(Enter!$C$3:$K$252,MATCH(SMALL(Enter!$M$3:$M$252,E50),Enter!$M$3:$M$252,0),1)="yco","yco",E50))</f>
        <v/>
      </c>
      <c r="B50" s="20" t="str">
        <f t="array" ref="B50">IFERROR(IF(INDEX(Enter!$D$3:$M$252,MATCH(SMALL(Enter!$M$3:$M$252,E50),Enter!$M$3:$M$252,0),1)="x",INDEX(Enter!$C$3:$M$252,MATCH(SMALL(Enter!$M$3:$M$252,E50),Enter!$M$3:$M$252,0),8)&amp;" (Y)",IF(INDEX(Enter!$D$3:$M$252,MATCH(SMALL(Enter!$M$3:$M$252,E50),Enter!$M$3:$M$252,0),1)="o",INDEX(Enter!$C$3:$M$252,MATCH(SMALL(Enter!$M$3:$M$252,E50),Enter!$M$3:$M$252,0),8)&amp;" (Y only)",INDEX(Enter!$C$3:$M$252,MATCH(SMALL(Enter!$M$3:$M$252,E50),Enter!$M$3:$M$252,0),8))),"")</f>
        <v/>
      </c>
      <c r="C50" s="20" t="str">
        <f t="array" ref="C50">IFERROR(INDEX(Enter!$C$3:$M$252,MATCH(SMALL(Enter!$M$3:$M$252,E50),Enter!$M$3:$M$252,0),8),"")</f>
        <v/>
      </c>
      <c r="D50" s="20" t="str">
        <f t="array" ref="D50">IFERROR(INDEX(Enter!$C$3:$K$252,MATCH(SMALL(Enter!$M$3:$M$252,E50),Enter!$M$3:$M$252,0),9),"")</f>
        <v/>
      </c>
      <c r="E50" s="20">
        <v>41</v>
      </c>
      <c r="G50" s="19" t="str">
        <f t="array" ref="G50">IF(H50="","",IF(INDEX(Enter!$F$3:$K$252,MATCH(SMALL(Enter!$N$3:$N$252,E50),Enter!$N$3:$N$252,0),1)="co","co",IF(INDEX(Enter!$F$3:$K$252,MATCH(SMALL(Enter!$N$3:$N$252,E50),Enter!$N$3:$N$252,0),1)="yco","yco",E50)))</f>
        <v/>
      </c>
      <c r="H50" s="20" t="str">
        <f t="array" ref="H50">IFERROR(IF(INDEX(Enter!$G$3:$K$252,MATCH(SMALL(Enter!$N$3:$N$252,E50),Enter!$N$3:$N$252,0),1)="x",INDEX(Enter!$F$3:$K$252,MATCH(SMALL(Enter!$N$3:$N$252,E50),Enter!$N$3:$N$252,0),5)&amp;" (Y)",IF(INDEX(Enter!$G$3:$K$252,MATCH(SMALL(Enter!$N$3:$N$252,E50),Enter!$N$3:$N$252,0),1)="o",INDEX(Enter!$F$3:$K$252,MATCH(SMALL(Enter!$N$3:$N$252,E50),Enter!$N$3:$N$252,0),5)&amp;" (Y only)",INDEX(Enter!$F$3:$K$252,MATCH(SMALL(Enter!$N$3:$N$252,E50),Enter!$N$3:$N$252,0),5))),"")</f>
        <v/>
      </c>
      <c r="I50" s="20" t="str">
        <f t="array" ref="I50">IFERROR(INDEX(Enter!$F$3:$K$252,MATCH(SMALL(Enter!$N$3:$N$252,E50),Enter!$N$3:$N$252,0),5),"")</f>
        <v/>
      </c>
      <c r="J50" s="20" t="str">
        <f t="array" ref="J50">IFERROR(INDEX(Enter!$F$3:$K$252,MATCH(SMALL(Enter!$N$3:$N$252,E50),Enter!$N$3:$N$252,0),6),"")</f>
        <v/>
      </c>
      <c r="K50" s="20">
        <v>45</v>
      </c>
      <c r="L50" s="19" t="str">
        <f t="shared" si="0"/>
        <v/>
      </c>
      <c r="M50" s="19" t="str">
        <f t="array" ref="M50">IFERROR(IF(INDEX(Enter!$I$3:$K$252,MATCH(SMALL(Enter!$O$3:$O$252,K50),Enter!$O$3:$O$252,0),1)="x",INDEX(Enter!$H$3:$K$252,MATCH(SMALL(Enter!$O$3:$O$252,K50),Enter!$O$3:$O$252,0),3)&amp;" (Y)",IF(INDEX(Enter!$I$3:$K$252,MATCH(SMALL(Enter!$O$3:$O$252,K50),Enter!$O$3:$O$252,0),1)="o",INDEX(Enter!$H$3:$K$252,MATCH(SMALL(Enter!$O$3:$O$252,K50),Enter!$O$3:$O$252,0),3)&amp;" (Y only)",INDEX(Enter!$H$3:$K$252,MATCH(SMALL(Enter!$O$3:$O$252,K50),Enter!$O$3:$O$252,0),3))),"")</f>
        <v/>
      </c>
      <c r="N50" s="20" t="str">
        <f t="array" ref="N50">IFERROR(INDEX(Enter!$H$3:$K$252,MATCH(SMALL(Enter!$O$3:$O$252,K50),Enter!$O$3:$O$252,0),3),"")</f>
        <v/>
      </c>
      <c r="O50" s="20" t="str">
        <f t="array" ref="O50">IFERROR(INDEX(Enter!$H$3:$K$252,MATCH(SMALL(Enter!$O$3:$O$252,K50),Enter!$O$3:$O$252,0),4),"")</f>
        <v/>
      </c>
      <c r="Q50" s="19" t="str">
        <f t="array" ref="Q50">IF(R50="","",IF(INDEX(Enter!$B$3:$K$252,MATCH(SMALL(Enter!$P$3:$P$252,E50),Enter!$P$3:$P$252,0),1)="oco","oco",E50))</f>
        <v/>
      </c>
      <c r="R50" s="20" t="str">
        <f t="array" ref="R50">IFERROR(INDEX(Enter!$A$3:$M$252,MATCH(SMALL(Enter!$P$3:$P$252,T50),Enter!$P$3:$P$252,0),7),"")</f>
        <v/>
      </c>
      <c r="S50" s="20" t="str">
        <f t="array" ref="S50">IFERROR(INDEX(Enter!$A$3:$K$252,MATCH(SMALL(Enter!$P$3:$P$252,T50),Enter!$P$3:$P$252,0),8),"")</f>
        <v/>
      </c>
      <c r="T50" s="20">
        <v>41</v>
      </c>
      <c r="V50" s="19" t="str">
        <f t="shared" si="3"/>
        <v/>
      </c>
      <c r="W50" s="20" t="str">
        <f t="array" ref="W50">IFERROR(INDEX(Enter!$A$3:$M$252,MATCH(SMALL(Enter!$Q$3:$Q$252,Y51),Enter!$Q$3:$Q$252,0),6),"")</f>
        <v/>
      </c>
      <c r="X50" s="20" t="str">
        <f t="array" ref="X50">IFERROR(INDEX(Enter!$A$3:$K$252,MATCH(SMALL(Enter!$Q$3:$Q$252,Y51),Enter!$Q$3:$Q$252,0),7),"")</f>
        <v/>
      </c>
      <c r="Y50" s="20">
        <v>41</v>
      </c>
      <c r="AA50" s="19" t="str">
        <f t="shared" si="2"/>
        <v/>
      </c>
      <c r="AB50" s="20" t="str">
        <f t="array" ref="AB50">IFERROR(INDEX(Enter!$A$3:$M$252,MATCH(SMALL(Enter!$R$3:$R$252,T50),Enter!$R$3:$R$252,0),7),"")</f>
        <v/>
      </c>
      <c r="AC50" s="20" t="str">
        <f t="array" ref="AC50">IFERROR(INDEX(Enter!$A$3:$K$252,MATCH(SMALL(Enter!$R$3:$R$252,T50),Enter!$R$3:$R$252,0),8),"")</f>
        <v/>
      </c>
    </row>
    <row r="51" spans="1:29" ht="15.75" customHeight="1">
      <c r="A51" s="19" t="str">
        <f t="array" ref="A51">IF(B51="","",IF(INDEX(Enter!$C$3:$K$252,MATCH(SMALL(Enter!$M$3:$M$252,E51),Enter!$M$3:$M$252,0),1)="yco","yco",E51))</f>
        <v/>
      </c>
      <c r="B51" s="20" t="str">
        <f t="array" ref="B51">IFERROR(IF(INDEX(Enter!$D$3:$M$252,MATCH(SMALL(Enter!$M$3:$M$252,E51),Enter!$M$3:$M$252,0),1)="x",INDEX(Enter!$C$3:$M$252,MATCH(SMALL(Enter!$M$3:$M$252,E51),Enter!$M$3:$M$252,0),8)&amp;" (Y)",IF(INDEX(Enter!$D$3:$M$252,MATCH(SMALL(Enter!$M$3:$M$252,E51),Enter!$M$3:$M$252,0),1)="o",INDEX(Enter!$C$3:$M$252,MATCH(SMALL(Enter!$M$3:$M$252,E51),Enter!$M$3:$M$252,0),8)&amp;" (Y only)",INDEX(Enter!$C$3:$M$252,MATCH(SMALL(Enter!$M$3:$M$252,E51),Enter!$M$3:$M$252,0),8))),"")</f>
        <v/>
      </c>
      <c r="C51" s="20" t="str">
        <f t="array" ref="C51">IFERROR(INDEX(Enter!$C$3:$M$252,MATCH(SMALL(Enter!$M$3:$M$252,E51),Enter!$M$3:$M$252,0),8),"")</f>
        <v/>
      </c>
      <c r="D51" s="20" t="str">
        <f t="array" ref="D51">IFERROR(INDEX(Enter!$C$3:$K$252,MATCH(SMALL(Enter!$M$3:$M$252,E51),Enter!$M$3:$M$252,0),9),"")</f>
        <v/>
      </c>
      <c r="E51" s="20">
        <v>42</v>
      </c>
      <c r="G51" s="19" t="str">
        <f t="array" ref="G51">IF(H51="","",IF(INDEX(Enter!$F$3:$K$252,MATCH(SMALL(Enter!$N$3:$N$252,E51),Enter!$N$3:$N$252,0),1)="co","co",IF(INDEX(Enter!$F$3:$K$252,MATCH(SMALL(Enter!$N$3:$N$252,E51),Enter!$N$3:$N$252,0),1)="yco","yco",E51)))</f>
        <v/>
      </c>
      <c r="H51" s="20" t="str">
        <f t="array" ref="H51">IFERROR(IF(INDEX(Enter!$G$3:$K$252,MATCH(SMALL(Enter!$N$3:$N$252,E51),Enter!$N$3:$N$252,0),1)="x",INDEX(Enter!$F$3:$K$252,MATCH(SMALL(Enter!$N$3:$N$252,E51),Enter!$N$3:$N$252,0),5)&amp;" (Y)",IF(INDEX(Enter!$G$3:$K$252,MATCH(SMALL(Enter!$N$3:$N$252,E51),Enter!$N$3:$N$252,0),1)="o",INDEX(Enter!$F$3:$K$252,MATCH(SMALL(Enter!$N$3:$N$252,E51),Enter!$N$3:$N$252,0),5)&amp;" (Y only)",INDEX(Enter!$F$3:$K$252,MATCH(SMALL(Enter!$N$3:$N$252,E51),Enter!$N$3:$N$252,0),5))),"")</f>
        <v/>
      </c>
      <c r="I51" s="20" t="str">
        <f t="array" ref="I51">IFERROR(INDEX(Enter!$F$3:$K$252,MATCH(SMALL(Enter!$N$3:$N$252,E51),Enter!$N$3:$N$252,0),5),"")</f>
        <v/>
      </c>
      <c r="J51" s="20" t="str">
        <f t="array" ref="J51">IFERROR(INDEX(Enter!$F$3:$K$252,MATCH(SMALL(Enter!$N$3:$N$252,E51),Enter!$N$3:$N$252,0),6),"")</f>
        <v/>
      </c>
      <c r="K51" s="20">
        <v>46</v>
      </c>
      <c r="L51" s="19" t="str">
        <f t="shared" si="0"/>
        <v/>
      </c>
      <c r="M51" s="19" t="str">
        <f t="array" ref="M51">IFERROR(IF(INDEX(Enter!$I$3:$K$252,MATCH(SMALL(Enter!$O$3:$O$252,K51),Enter!$O$3:$O$252,0),1)="x",INDEX(Enter!$H$3:$K$252,MATCH(SMALL(Enter!$O$3:$O$252,K51),Enter!$O$3:$O$252,0),3)&amp;" (Y)",IF(INDEX(Enter!$I$3:$K$252,MATCH(SMALL(Enter!$O$3:$O$252,K51),Enter!$O$3:$O$252,0),1)="o",INDEX(Enter!$H$3:$K$252,MATCH(SMALL(Enter!$O$3:$O$252,K51),Enter!$O$3:$O$252,0),3)&amp;" (Y only)",INDEX(Enter!$H$3:$K$252,MATCH(SMALL(Enter!$O$3:$O$252,K51),Enter!$O$3:$O$252,0),3))),"")</f>
        <v/>
      </c>
      <c r="N51" s="20" t="str">
        <f t="array" ref="N51">IFERROR(INDEX(Enter!$H$3:$K$252,MATCH(SMALL(Enter!$O$3:$O$252,K51),Enter!$O$3:$O$252,0),3),"")</f>
        <v/>
      </c>
      <c r="O51" s="20" t="str">
        <f t="array" ref="O51">IFERROR(INDEX(Enter!$H$3:$K$252,MATCH(SMALL(Enter!$O$3:$O$252,K51),Enter!$O$3:$O$252,0),4),"")</f>
        <v/>
      </c>
      <c r="Q51" s="19" t="str">
        <f t="array" ref="Q51">IF(R51="","",IF(INDEX(Enter!$B$3:$K$252,MATCH(SMALL(Enter!$P$3:$P$252,E51),Enter!$P$3:$P$252,0),1)="oco","oco",E51))</f>
        <v/>
      </c>
      <c r="R51" s="20" t="str">
        <f t="array" ref="R51">IFERROR(INDEX(Enter!$A$3:$M$252,MATCH(SMALL(Enter!$P$3:$P$252,T51),Enter!$P$3:$P$252,0),7),"")</f>
        <v/>
      </c>
      <c r="S51" s="20" t="str">
        <f t="array" ref="S51">IFERROR(INDEX(Enter!$A$3:$K$252,MATCH(SMALL(Enter!$P$3:$P$252,T51),Enter!$P$3:$P$252,0),8),"")</f>
        <v/>
      </c>
      <c r="T51" s="20">
        <v>42</v>
      </c>
      <c r="V51" s="19" t="str">
        <f t="shared" si="3"/>
        <v/>
      </c>
      <c r="W51" s="20" t="str">
        <f t="array" ref="W51">IFERROR(INDEX(Enter!$A$3:$M$252,MATCH(SMALL(Enter!$Q$3:$Q$252,Y52),Enter!$Q$3:$Q$252,0),6),"")</f>
        <v/>
      </c>
      <c r="X51" s="20" t="str">
        <f t="array" ref="X51">IFERROR(INDEX(Enter!$A$3:$K$252,MATCH(SMALL(Enter!$Q$3:$Q$252,Y52),Enter!$Q$3:$Q$252,0),7),"")</f>
        <v/>
      </c>
      <c r="Y51" s="20">
        <v>42</v>
      </c>
      <c r="AA51" s="19" t="str">
        <f t="shared" si="2"/>
        <v/>
      </c>
      <c r="AB51" s="20" t="str">
        <f t="array" ref="AB51">IFERROR(INDEX(Enter!$A$3:$M$252,MATCH(SMALL(Enter!$R$3:$R$252,T51),Enter!$R$3:$R$252,0),7),"")</f>
        <v/>
      </c>
      <c r="AC51" s="20" t="str">
        <f t="array" ref="AC51">IFERROR(INDEX(Enter!$A$3:$K$252,MATCH(SMALL(Enter!$R$3:$R$252,T51),Enter!$R$3:$R$252,0),8),"")</f>
        <v/>
      </c>
    </row>
    <row r="52" spans="1:29" ht="15.75" customHeight="1">
      <c r="A52" s="19" t="str">
        <f t="array" ref="A52">IF(B52="","",IF(INDEX(Enter!$C$3:$K$252,MATCH(SMALL(Enter!$M$3:$M$252,E52),Enter!$M$3:$M$252,0),1)="yco","yco",E52))</f>
        <v/>
      </c>
      <c r="B52" s="20" t="str">
        <f t="array" ref="B52">IFERROR(IF(INDEX(Enter!$D$3:$M$252,MATCH(SMALL(Enter!$M$3:$M$252,E52),Enter!$M$3:$M$252,0),1)="x",INDEX(Enter!$C$3:$M$252,MATCH(SMALL(Enter!$M$3:$M$252,E52),Enter!$M$3:$M$252,0),8)&amp;" (Y)",IF(INDEX(Enter!$D$3:$M$252,MATCH(SMALL(Enter!$M$3:$M$252,E52),Enter!$M$3:$M$252,0),1)="o",INDEX(Enter!$C$3:$M$252,MATCH(SMALL(Enter!$M$3:$M$252,E52),Enter!$M$3:$M$252,0),8)&amp;" (Y only)",INDEX(Enter!$C$3:$M$252,MATCH(SMALL(Enter!$M$3:$M$252,E52),Enter!$M$3:$M$252,0),8))),"")</f>
        <v/>
      </c>
      <c r="C52" s="20" t="str">
        <f t="array" ref="C52">IFERROR(INDEX(Enter!$C$3:$M$252,MATCH(SMALL(Enter!$M$3:$M$252,E52),Enter!$M$3:$M$252,0),8),"")</f>
        <v/>
      </c>
      <c r="D52" s="20" t="str">
        <f t="array" ref="D52">IFERROR(INDEX(Enter!$C$3:$K$252,MATCH(SMALL(Enter!$M$3:$M$252,E52),Enter!$M$3:$M$252,0),9),"")</f>
        <v/>
      </c>
      <c r="E52" s="20">
        <v>43</v>
      </c>
      <c r="G52" s="19" t="str">
        <f t="array" ref="G52">IF(H52="","",IF(INDEX(Enter!$F$3:$K$252,MATCH(SMALL(Enter!$N$3:$N$252,E52),Enter!$N$3:$N$252,0),1)="co","co",IF(INDEX(Enter!$F$3:$K$252,MATCH(SMALL(Enter!$N$3:$N$252,E52),Enter!$N$3:$N$252,0),1)="yco","yco",E52)))</f>
        <v/>
      </c>
      <c r="H52" s="20" t="str">
        <f t="array" ref="H52">IFERROR(IF(INDEX(Enter!$G$3:$K$252,MATCH(SMALL(Enter!$N$3:$N$252,E52),Enter!$N$3:$N$252,0),1)="x",INDEX(Enter!$F$3:$K$252,MATCH(SMALL(Enter!$N$3:$N$252,E52),Enter!$N$3:$N$252,0),5)&amp;" (Y)",IF(INDEX(Enter!$G$3:$K$252,MATCH(SMALL(Enter!$N$3:$N$252,E52),Enter!$N$3:$N$252,0),1)="o",INDEX(Enter!$F$3:$K$252,MATCH(SMALL(Enter!$N$3:$N$252,E52),Enter!$N$3:$N$252,0),5)&amp;" (Y only)",INDEX(Enter!$F$3:$K$252,MATCH(SMALL(Enter!$N$3:$N$252,E52),Enter!$N$3:$N$252,0),5))),"")</f>
        <v/>
      </c>
      <c r="I52" s="20" t="str">
        <f t="array" ref="I52">IFERROR(INDEX(Enter!$F$3:$K$252,MATCH(SMALL(Enter!$N$3:$N$252,E52),Enter!$N$3:$N$252,0),5),"")</f>
        <v/>
      </c>
      <c r="J52" s="20" t="str">
        <f t="array" ref="J52">IFERROR(INDEX(Enter!$F$3:$K$252,MATCH(SMALL(Enter!$N$3:$N$252,E52),Enter!$N$3:$N$252,0),6),"")</f>
        <v/>
      </c>
      <c r="K52" s="20">
        <v>47</v>
      </c>
      <c r="L52" s="19" t="str">
        <f t="shared" si="0"/>
        <v/>
      </c>
      <c r="M52" s="19" t="str">
        <f t="array" ref="M52">IFERROR(IF(INDEX(Enter!$I$3:$K$252,MATCH(SMALL(Enter!$O$3:$O$252,K52),Enter!$O$3:$O$252,0),1)="x",INDEX(Enter!$H$3:$K$252,MATCH(SMALL(Enter!$O$3:$O$252,K52),Enter!$O$3:$O$252,0),3)&amp;" (Y)",IF(INDEX(Enter!$I$3:$K$252,MATCH(SMALL(Enter!$O$3:$O$252,K52),Enter!$O$3:$O$252,0),1)="o",INDEX(Enter!$H$3:$K$252,MATCH(SMALL(Enter!$O$3:$O$252,K52),Enter!$O$3:$O$252,0),3)&amp;" (Y only)",INDEX(Enter!$H$3:$K$252,MATCH(SMALL(Enter!$O$3:$O$252,K52),Enter!$O$3:$O$252,0),3))),"")</f>
        <v/>
      </c>
      <c r="N52" s="20" t="str">
        <f t="array" ref="N52">IFERROR(INDEX(Enter!$H$3:$K$252,MATCH(SMALL(Enter!$O$3:$O$252,K52),Enter!$O$3:$O$252,0),3),"")</f>
        <v/>
      </c>
      <c r="O52" s="20" t="str">
        <f t="array" ref="O52">IFERROR(INDEX(Enter!$H$3:$K$252,MATCH(SMALL(Enter!$O$3:$O$252,K52),Enter!$O$3:$O$252,0),4),"")</f>
        <v/>
      </c>
      <c r="Q52" s="19" t="str">
        <f t="array" ref="Q52">IF(R52="","",IF(INDEX(Enter!$B$3:$K$252,MATCH(SMALL(Enter!$P$3:$P$252,E52),Enter!$P$3:$P$252,0),1)="oco","oco",E52))</f>
        <v/>
      </c>
      <c r="R52" s="20" t="str">
        <f t="array" ref="R52">IFERROR(INDEX(Enter!$A$3:$M$252,MATCH(SMALL(Enter!$P$3:$P$252,T52),Enter!$P$3:$P$252,0),7),"")</f>
        <v/>
      </c>
      <c r="S52" s="20" t="str">
        <f t="array" ref="S52">IFERROR(INDEX(Enter!$A$3:$K$252,MATCH(SMALL(Enter!$P$3:$P$252,T52),Enter!$P$3:$P$252,0),8),"")</f>
        <v/>
      </c>
      <c r="T52" s="20">
        <v>43</v>
      </c>
      <c r="V52" s="19" t="str">
        <f t="shared" si="3"/>
        <v/>
      </c>
      <c r="W52" s="20" t="str">
        <f t="array" ref="W52">IFERROR(INDEX(Enter!$A$3:$M$252,MATCH(SMALL(Enter!$Q$3:$Q$252,Y53),Enter!$Q$3:$Q$252,0),6),"")</f>
        <v/>
      </c>
      <c r="X52" s="20" t="str">
        <f t="array" ref="X52">IFERROR(INDEX(Enter!$A$3:$K$252,MATCH(SMALL(Enter!$Q$3:$Q$252,Y53),Enter!$Q$3:$Q$252,0),7),"")</f>
        <v/>
      </c>
      <c r="Y52" s="20">
        <v>43</v>
      </c>
      <c r="AA52" s="19" t="str">
        <f t="shared" si="2"/>
        <v/>
      </c>
      <c r="AB52" s="20" t="str">
        <f t="array" ref="AB52">IFERROR(INDEX(Enter!$A$3:$M$252,MATCH(SMALL(Enter!$R$3:$R$252,T52),Enter!$R$3:$R$252,0),7),"")</f>
        <v/>
      </c>
      <c r="AC52" s="20" t="str">
        <f t="array" ref="AC52">IFERROR(INDEX(Enter!$A$3:$K$252,MATCH(SMALL(Enter!$R$3:$R$252,T52),Enter!$R$3:$R$252,0),8),"")</f>
        <v/>
      </c>
    </row>
    <row r="53" spans="1:29" ht="15.75" customHeight="1">
      <c r="A53" s="19" t="str">
        <f t="array" ref="A53">IF(B53="","",IF(INDEX(Enter!$C$3:$K$252,MATCH(SMALL(Enter!$M$3:$M$252,E53),Enter!$M$3:$M$252,0),1)="yco","yco",E53))</f>
        <v/>
      </c>
      <c r="B53" s="20" t="str">
        <f t="array" ref="B53">IFERROR(IF(INDEX(Enter!$D$3:$M$252,MATCH(SMALL(Enter!$M$3:$M$252,E53),Enter!$M$3:$M$252,0),1)="x",INDEX(Enter!$C$3:$M$252,MATCH(SMALL(Enter!$M$3:$M$252,E53),Enter!$M$3:$M$252,0),8)&amp;" (Y)",IF(INDEX(Enter!$D$3:$M$252,MATCH(SMALL(Enter!$M$3:$M$252,E53),Enter!$M$3:$M$252,0),1)="o",INDEX(Enter!$C$3:$M$252,MATCH(SMALL(Enter!$M$3:$M$252,E53),Enter!$M$3:$M$252,0),8)&amp;" (Y only)",INDEX(Enter!$C$3:$M$252,MATCH(SMALL(Enter!$M$3:$M$252,E53),Enter!$M$3:$M$252,0),8))),"")</f>
        <v/>
      </c>
      <c r="C53" s="20" t="str">
        <f t="array" ref="C53">IFERROR(INDEX(Enter!$C$3:$M$252,MATCH(SMALL(Enter!$M$3:$M$252,E53),Enter!$M$3:$M$252,0),8),"")</f>
        <v/>
      </c>
      <c r="D53" s="20" t="str">
        <f t="array" ref="D53">IFERROR(INDEX(Enter!$C$3:$K$252,MATCH(SMALL(Enter!$M$3:$M$252,E53),Enter!$M$3:$M$252,0),9),"")</f>
        <v/>
      </c>
      <c r="E53" s="20">
        <v>44</v>
      </c>
      <c r="G53" s="19" t="str">
        <f t="array" ref="G53">IF(H53="","",IF(INDEX(Enter!$F$3:$K$252,MATCH(SMALL(Enter!$N$3:$N$252,E53),Enter!$N$3:$N$252,0),1)="co","co",IF(INDEX(Enter!$F$3:$K$252,MATCH(SMALL(Enter!$N$3:$N$252,E53),Enter!$N$3:$N$252,0),1)="yco","yco",E53)))</f>
        <v/>
      </c>
      <c r="H53" s="20" t="str">
        <f t="array" ref="H53">IFERROR(IF(INDEX(Enter!$G$3:$K$252,MATCH(SMALL(Enter!$N$3:$N$252,E53),Enter!$N$3:$N$252,0),1)="x",INDEX(Enter!$F$3:$K$252,MATCH(SMALL(Enter!$N$3:$N$252,E53),Enter!$N$3:$N$252,0),5)&amp;" (Y)",IF(INDEX(Enter!$G$3:$K$252,MATCH(SMALL(Enter!$N$3:$N$252,E53),Enter!$N$3:$N$252,0),1)="o",INDEX(Enter!$F$3:$K$252,MATCH(SMALL(Enter!$N$3:$N$252,E53),Enter!$N$3:$N$252,0),5)&amp;" (Y only)",INDEX(Enter!$F$3:$K$252,MATCH(SMALL(Enter!$N$3:$N$252,E53),Enter!$N$3:$N$252,0),5))),"")</f>
        <v/>
      </c>
      <c r="I53" s="20" t="str">
        <f t="array" ref="I53">IFERROR(INDEX(Enter!$F$3:$K$252,MATCH(SMALL(Enter!$N$3:$N$252,E53),Enter!$N$3:$N$252,0),5),"")</f>
        <v/>
      </c>
      <c r="J53" s="20" t="str">
        <f t="array" ref="J53">IFERROR(INDEX(Enter!$F$3:$K$252,MATCH(SMALL(Enter!$N$3:$N$252,E53),Enter!$N$3:$N$252,0),6),"")</f>
        <v/>
      </c>
      <c r="K53" s="20">
        <v>48</v>
      </c>
      <c r="L53" s="19" t="str">
        <f t="shared" si="0"/>
        <v/>
      </c>
      <c r="M53" s="19" t="str">
        <f t="array" ref="M53">IFERROR(IF(INDEX(Enter!$I$3:$K$252,MATCH(SMALL(Enter!$O$3:$O$252,K53),Enter!$O$3:$O$252,0),1)="x",INDEX(Enter!$H$3:$K$252,MATCH(SMALL(Enter!$O$3:$O$252,K53),Enter!$O$3:$O$252,0),3)&amp;" (Y)",IF(INDEX(Enter!$I$3:$K$252,MATCH(SMALL(Enter!$O$3:$O$252,K53),Enter!$O$3:$O$252,0),1)="o",INDEX(Enter!$H$3:$K$252,MATCH(SMALL(Enter!$O$3:$O$252,K53),Enter!$O$3:$O$252,0),3)&amp;" (Y only)",INDEX(Enter!$H$3:$K$252,MATCH(SMALL(Enter!$O$3:$O$252,K53),Enter!$O$3:$O$252,0),3))),"")</f>
        <v/>
      </c>
      <c r="N53" s="20" t="str">
        <f t="array" ref="N53">IFERROR(INDEX(Enter!$H$3:$K$252,MATCH(SMALL(Enter!$O$3:$O$252,K53),Enter!$O$3:$O$252,0),3),"")</f>
        <v/>
      </c>
      <c r="O53" s="20" t="str">
        <f t="array" ref="O53">IFERROR(INDEX(Enter!$H$3:$K$252,MATCH(SMALL(Enter!$O$3:$O$252,K53),Enter!$O$3:$O$252,0),4),"")</f>
        <v/>
      </c>
      <c r="Q53" s="19" t="str">
        <f t="array" ref="Q53">IF(R53="","",IF(INDEX(Enter!$B$3:$K$252,MATCH(SMALL(Enter!$P$3:$P$252,E53),Enter!$P$3:$P$252,0),1)="oco","oco",E53))</f>
        <v/>
      </c>
      <c r="R53" s="20" t="str">
        <f t="array" ref="R53">IFERROR(INDEX(Enter!$A$3:$M$252,MATCH(SMALL(Enter!$P$3:$P$252,T53),Enter!$P$3:$P$252,0),7),"")</f>
        <v/>
      </c>
      <c r="S53" s="20" t="str">
        <f t="array" ref="S53">IFERROR(INDEX(Enter!$A$3:$K$252,MATCH(SMALL(Enter!$P$3:$P$252,T53),Enter!$P$3:$P$252,0),8),"")</f>
        <v/>
      </c>
      <c r="T53" s="20">
        <v>44</v>
      </c>
      <c r="V53" s="19" t="str">
        <f t="shared" si="3"/>
        <v/>
      </c>
      <c r="W53" s="20" t="str">
        <f t="array" ref="W53">IFERROR(INDEX(Enter!$A$3:$M$252,MATCH(SMALL(Enter!$Q$3:$Q$252,Y54),Enter!$Q$3:$Q$252,0),6),"")</f>
        <v/>
      </c>
      <c r="X53" s="20" t="str">
        <f t="array" ref="X53">IFERROR(INDEX(Enter!$A$3:$K$252,MATCH(SMALL(Enter!$Q$3:$Q$252,Y54),Enter!$Q$3:$Q$252,0),7),"")</f>
        <v/>
      </c>
      <c r="Y53" s="20">
        <v>44</v>
      </c>
      <c r="AA53" s="19" t="str">
        <f t="shared" si="2"/>
        <v/>
      </c>
      <c r="AB53" s="20" t="str">
        <f t="array" ref="AB53">IFERROR(INDEX(Enter!$A$3:$M$252,MATCH(SMALL(Enter!$R$3:$R$252,T53),Enter!$R$3:$R$252,0),7),"")</f>
        <v/>
      </c>
      <c r="AC53" s="20" t="str">
        <f t="array" ref="AC53">IFERROR(INDEX(Enter!$A$3:$K$252,MATCH(SMALL(Enter!$R$3:$R$252,T53),Enter!$R$3:$R$252,0),8),"")</f>
        <v/>
      </c>
    </row>
    <row r="54" spans="1:29" ht="15.75" customHeight="1">
      <c r="A54" s="19" t="str">
        <f t="array" ref="A54">IF(B54="","",IF(INDEX(Enter!$C$3:$K$252,MATCH(SMALL(Enter!$M$3:$M$252,E54),Enter!$M$3:$M$252,0),1)="yco","yco",E54))</f>
        <v/>
      </c>
      <c r="B54" s="20" t="str">
        <f t="array" ref="B54">IFERROR(IF(INDEX(Enter!$D$3:$M$252,MATCH(SMALL(Enter!$M$3:$M$252,E54),Enter!$M$3:$M$252,0),1)="x",INDEX(Enter!$C$3:$M$252,MATCH(SMALL(Enter!$M$3:$M$252,E54),Enter!$M$3:$M$252,0),8)&amp;" (Y)",IF(INDEX(Enter!$D$3:$M$252,MATCH(SMALL(Enter!$M$3:$M$252,E54),Enter!$M$3:$M$252,0),1)="o",INDEX(Enter!$C$3:$M$252,MATCH(SMALL(Enter!$M$3:$M$252,E54),Enter!$M$3:$M$252,0),8)&amp;" (Y only)",INDEX(Enter!$C$3:$M$252,MATCH(SMALL(Enter!$M$3:$M$252,E54),Enter!$M$3:$M$252,0),8))),"")</f>
        <v/>
      </c>
      <c r="C54" s="20" t="str">
        <f t="array" ref="C54">IFERROR(INDEX(Enter!$C$3:$M$252,MATCH(SMALL(Enter!$M$3:$M$252,E54),Enter!$M$3:$M$252,0),8),"")</f>
        <v/>
      </c>
      <c r="D54" s="20" t="str">
        <f t="array" ref="D54">IFERROR(INDEX(Enter!$C$3:$K$252,MATCH(SMALL(Enter!$M$3:$M$252,E54),Enter!$M$3:$M$252,0),9),"")</f>
        <v/>
      </c>
      <c r="E54" s="20">
        <v>45</v>
      </c>
      <c r="G54" s="19" t="str">
        <f t="array" ref="G54">IF(H54="","",IF(INDEX(Enter!$F$3:$K$252,MATCH(SMALL(Enter!$N$3:$N$252,E54),Enter!$N$3:$N$252,0),1)="co","co",IF(INDEX(Enter!$F$3:$K$252,MATCH(SMALL(Enter!$N$3:$N$252,E54),Enter!$N$3:$N$252,0),1)="yco","yco",E54)))</f>
        <v/>
      </c>
      <c r="H54" s="20" t="str">
        <f t="array" ref="H54">IFERROR(IF(INDEX(Enter!$G$3:$K$252,MATCH(SMALL(Enter!$N$3:$N$252,E54),Enter!$N$3:$N$252,0),1)="x",INDEX(Enter!$F$3:$K$252,MATCH(SMALL(Enter!$N$3:$N$252,E54),Enter!$N$3:$N$252,0),5)&amp;" (Y)",IF(INDEX(Enter!$G$3:$K$252,MATCH(SMALL(Enter!$N$3:$N$252,E54),Enter!$N$3:$N$252,0),1)="o",INDEX(Enter!$F$3:$K$252,MATCH(SMALL(Enter!$N$3:$N$252,E54),Enter!$N$3:$N$252,0),5)&amp;" (Y only)",INDEX(Enter!$F$3:$K$252,MATCH(SMALL(Enter!$N$3:$N$252,E54),Enter!$N$3:$N$252,0),5))),"")</f>
        <v/>
      </c>
      <c r="I54" s="20" t="str">
        <f t="array" ref="I54">IFERROR(INDEX(Enter!$F$3:$K$252,MATCH(SMALL(Enter!$N$3:$N$252,E54),Enter!$N$3:$N$252,0),5),"")</f>
        <v/>
      </c>
      <c r="J54" s="20" t="str">
        <f t="array" ref="J54">IFERROR(INDEX(Enter!$F$3:$K$252,MATCH(SMALL(Enter!$N$3:$N$252,E54),Enter!$N$3:$N$252,0),6),"")</f>
        <v/>
      </c>
      <c r="K54" s="20">
        <v>49</v>
      </c>
      <c r="L54" s="19" t="str">
        <f t="shared" si="0"/>
        <v/>
      </c>
      <c r="M54" s="19" t="str">
        <f t="array" ref="M54">IFERROR(IF(INDEX(Enter!$I$3:$K$252,MATCH(SMALL(Enter!$O$3:$O$252,K54),Enter!$O$3:$O$252,0),1)="x",INDEX(Enter!$H$3:$K$252,MATCH(SMALL(Enter!$O$3:$O$252,K54),Enter!$O$3:$O$252,0),3)&amp;" (Y)",IF(INDEX(Enter!$I$3:$K$252,MATCH(SMALL(Enter!$O$3:$O$252,K54),Enter!$O$3:$O$252,0),1)="o",INDEX(Enter!$H$3:$K$252,MATCH(SMALL(Enter!$O$3:$O$252,K54),Enter!$O$3:$O$252,0),3)&amp;" (Y only)",INDEX(Enter!$H$3:$K$252,MATCH(SMALL(Enter!$O$3:$O$252,K54),Enter!$O$3:$O$252,0),3))),"")</f>
        <v/>
      </c>
      <c r="N54" s="20" t="str">
        <f t="array" ref="N54">IFERROR(INDEX(Enter!$H$3:$K$252,MATCH(SMALL(Enter!$O$3:$O$252,K54),Enter!$O$3:$O$252,0),3),"")</f>
        <v/>
      </c>
      <c r="O54" s="20" t="str">
        <f t="array" ref="O54">IFERROR(INDEX(Enter!$H$3:$K$252,MATCH(SMALL(Enter!$O$3:$O$252,K54),Enter!$O$3:$O$252,0),4),"")</f>
        <v/>
      </c>
      <c r="Q54" s="19" t="str">
        <f t="array" ref="Q54">IF(R54="","",IF(INDEX(Enter!$B$3:$K$252,MATCH(SMALL(Enter!$P$3:$P$252,E54),Enter!$P$3:$P$252,0),1)="oco","oco",E54))</f>
        <v/>
      </c>
      <c r="R54" s="20" t="str">
        <f t="array" ref="R54">IFERROR(INDEX(Enter!$A$3:$M$252,MATCH(SMALL(Enter!$P$3:$P$252,T54),Enter!$P$3:$P$252,0),7),"")</f>
        <v/>
      </c>
      <c r="S54" s="20" t="str">
        <f t="array" ref="S54">IFERROR(INDEX(Enter!$A$3:$K$252,MATCH(SMALL(Enter!$P$3:$P$252,T54),Enter!$P$3:$P$252,0),8),"")</f>
        <v/>
      </c>
      <c r="T54" s="20">
        <v>45</v>
      </c>
      <c r="V54" s="19" t="str">
        <f t="shared" si="3"/>
        <v/>
      </c>
      <c r="W54" s="20" t="str">
        <f t="array" ref="W54">IFERROR(INDEX(Enter!$A$3:$M$252,MATCH(SMALL(Enter!$Q$3:$Q$252,Y55),Enter!$Q$3:$Q$252,0),6),"")</f>
        <v/>
      </c>
      <c r="X54" s="20" t="str">
        <f t="array" ref="X54">IFERROR(INDEX(Enter!$A$3:$K$252,MATCH(SMALL(Enter!$Q$3:$Q$252,Y55),Enter!$Q$3:$Q$252,0),7),"")</f>
        <v/>
      </c>
      <c r="Y54" s="20">
        <v>45</v>
      </c>
      <c r="AA54" s="19" t="str">
        <f t="shared" si="2"/>
        <v/>
      </c>
      <c r="AB54" s="20" t="str">
        <f t="array" ref="AB54">IFERROR(INDEX(Enter!$A$3:$M$252,MATCH(SMALL(Enter!$R$3:$R$252,T54),Enter!$R$3:$R$252,0),7),"")</f>
        <v/>
      </c>
      <c r="AC54" s="20" t="str">
        <f t="array" ref="AC54">IFERROR(INDEX(Enter!$A$3:$K$252,MATCH(SMALL(Enter!$R$3:$R$252,T54),Enter!$R$3:$R$252,0),8),"")</f>
        <v/>
      </c>
    </row>
    <row r="55" spans="1:29" ht="15.75" customHeight="1">
      <c r="A55" s="19" t="str">
        <f t="array" ref="A55">IF(B55="","",IF(INDEX(Enter!$C$3:$K$252,MATCH(SMALL(Enter!$M$3:$M$252,E55),Enter!$M$3:$M$252,0),1)="yco","yco",E55))</f>
        <v/>
      </c>
      <c r="B55" s="20" t="str">
        <f t="array" ref="B55">IFERROR(IF(INDEX(Enter!$D$3:$M$252,MATCH(SMALL(Enter!$M$3:$M$252,E55),Enter!$M$3:$M$252,0),1)="x",INDEX(Enter!$C$3:$M$252,MATCH(SMALL(Enter!$M$3:$M$252,E55),Enter!$M$3:$M$252,0),8)&amp;" (Y)",IF(INDEX(Enter!$D$3:$M$252,MATCH(SMALL(Enter!$M$3:$M$252,E55),Enter!$M$3:$M$252,0),1)="o",INDEX(Enter!$C$3:$M$252,MATCH(SMALL(Enter!$M$3:$M$252,E55),Enter!$M$3:$M$252,0),8)&amp;" (Y only)",INDEX(Enter!$C$3:$M$252,MATCH(SMALL(Enter!$M$3:$M$252,E55),Enter!$M$3:$M$252,0),8))),"")</f>
        <v/>
      </c>
      <c r="C55" s="20" t="str">
        <f t="array" ref="C55">IFERROR(INDEX(Enter!$C$3:$M$252,MATCH(SMALL(Enter!$M$3:$M$252,E55),Enter!$M$3:$M$252,0),8),"")</f>
        <v/>
      </c>
      <c r="D55" s="20" t="str">
        <f t="array" ref="D55">IFERROR(INDEX(Enter!$C$3:$K$252,MATCH(SMALL(Enter!$M$3:$M$252,E55),Enter!$M$3:$M$252,0),9),"")</f>
        <v/>
      </c>
      <c r="E55" s="20"/>
      <c r="G55" s="19" t="str">
        <f t="array" ref="G55">IF(H55="","",IF(INDEX(Enter!$F$3:$K$252,MATCH(SMALL(Enter!$N$3:$N$252,E55),Enter!$N$3:$N$252,0),1)="co","co",IF(INDEX(Enter!$F$3:$K$252,MATCH(SMALL(Enter!$N$3:$N$252,E55),Enter!$N$3:$N$252,0),1)="yco","yco",E55)))</f>
        <v/>
      </c>
      <c r="H55" s="20" t="str">
        <f t="array" ref="H55">IFERROR(IF(INDEX(Enter!$G$3:$K$252,MATCH(SMALL(Enter!$N$3:$N$252,E55),Enter!$N$3:$N$252,0),1)="x",INDEX(Enter!$F$3:$K$252,MATCH(SMALL(Enter!$N$3:$N$252,E55),Enter!$N$3:$N$252,0),5)&amp;" (Y)",IF(INDEX(Enter!$G$3:$K$252,MATCH(SMALL(Enter!$N$3:$N$252,E55),Enter!$N$3:$N$252,0),1)="o",INDEX(Enter!$F$3:$K$252,MATCH(SMALL(Enter!$N$3:$N$252,E55),Enter!$N$3:$N$252,0),5)&amp;" (Y only)",INDEX(Enter!$F$3:$K$252,MATCH(SMALL(Enter!$N$3:$N$252,E55),Enter!$N$3:$N$252,0),5))),"")</f>
        <v/>
      </c>
      <c r="I55" s="20" t="str">
        <f t="array" ref="I55">IFERROR(INDEX(Enter!$F$3:$K$252,MATCH(SMALL(Enter!$N$3:$N$252,E55),Enter!$N$3:$N$252,0),5),"")</f>
        <v/>
      </c>
      <c r="J55" s="20" t="str">
        <f t="array" ref="J55">IFERROR(INDEX(Enter!$F$3:$K$252,MATCH(SMALL(Enter!$N$3:$N$252,E55),Enter!$N$3:$N$252,0),6),"")</f>
        <v/>
      </c>
      <c r="K55" s="20">
        <v>50</v>
      </c>
      <c r="L55" s="19" t="str">
        <f t="shared" si="0"/>
        <v/>
      </c>
      <c r="M55" s="19" t="str">
        <f t="array" ref="M55">IFERROR(IF(INDEX(Enter!$I$3:$K$252,MATCH(SMALL(Enter!$O$3:$O$252,K55),Enter!$O$3:$O$252,0),1)="x",INDEX(Enter!$H$3:$K$252,MATCH(SMALL(Enter!$O$3:$O$252,K55),Enter!$O$3:$O$252,0),3)&amp;" (Y)",IF(INDEX(Enter!$I$3:$K$252,MATCH(SMALL(Enter!$O$3:$O$252,K55),Enter!$O$3:$O$252,0),1)="o",INDEX(Enter!$H$3:$K$252,MATCH(SMALL(Enter!$O$3:$O$252,K55),Enter!$O$3:$O$252,0),3)&amp;" (Y only)",INDEX(Enter!$H$3:$K$252,MATCH(SMALL(Enter!$O$3:$O$252,K55),Enter!$O$3:$O$252,0),3))),"")</f>
        <v/>
      </c>
      <c r="N55" s="20" t="str">
        <f t="array" ref="N55">IFERROR(INDEX(Enter!$H$3:$K$252,MATCH(SMALL(Enter!$O$3:$O$252,K55),Enter!$O$3:$O$252,0),3),"")</f>
        <v/>
      </c>
      <c r="O55" s="20" t="str">
        <f t="array" ref="O55">IFERROR(INDEX(Enter!$H$3:$K$252,MATCH(SMALL(Enter!$O$3:$O$252,K55),Enter!$O$3:$O$252,0),4),"")</f>
        <v/>
      </c>
      <c r="Q55" s="19" t="str">
        <f t="array" ref="Q55">IF(R55="","",IF(INDEX(Enter!$B$3:$K$252,MATCH(SMALL(Enter!$P$3:$P$252,E55),Enter!$P$3:$P$252,0),1)="oco","oco",E55))</f>
        <v/>
      </c>
      <c r="R55" s="20" t="str">
        <f t="array" ref="R55">IFERROR(INDEX(Enter!$A$3:$M$252,MATCH(SMALL(Enter!$P$3:$P$252,T55),Enter!$P$3:$P$252,0),7),"")</f>
        <v/>
      </c>
      <c r="S55" s="20" t="str">
        <f t="array" ref="S55">IFERROR(INDEX(Enter!$A$3:$K$252,MATCH(SMALL(Enter!$P$3:$P$252,T55),Enter!$P$3:$P$252,0),8),"")</f>
        <v/>
      </c>
      <c r="V55" s="19" t="str">
        <f t="shared" si="3"/>
        <v/>
      </c>
      <c r="W55" s="20" t="str">
        <f t="array" ref="W55">IFERROR(INDEX(Enter!$A$3:$M$252,MATCH(SMALL(Enter!$Q$3:$Q$252,Y56),Enter!$Q$3:$Q$252,0),6),"")</f>
        <v/>
      </c>
      <c r="X55" s="20" t="str">
        <f t="array" ref="X55">IFERROR(INDEX(Enter!$A$3:$K$252,MATCH(SMALL(Enter!$Q$3:$Q$252,Y56),Enter!$Q$3:$Q$252,0),7),"")</f>
        <v/>
      </c>
      <c r="AA55" s="19" t="str">
        <f t="shared" si="2"/>
        <v/>
      </c>
      <c r="AB55" s="20" t="str">
        <f t="array" ref="AB55">IFERROR(INDEX(Enter!$A$3:$M$252,MATCH(SMALL(Enter!$R$3:$R$252,T55),Enter!$R$3:$R$252,0),7),"")</f>
        <v/>
      </c>
      <c r="AC55" s="20" t="str">
        <f t="array" ref="AC55">IFERROR(INDEX(Enter!$A$3:$K$252,MATCH(SMALL(Enter!$R$3:$R$252,T55),Enter!$R$3:$R$252,0),8),"")</f>
        <v/>
      </c>
    </row>
    <row r="56" spans="1:29" ht="15.75" customHeight="1">
      <c r="A56" s="19" t="str">
        <f t="array" ref="A56">IF(B56="","",IF(INDEX(Enter!$C$3:$K$252,MATCH(SMALL(Enter!$M$3:$M$252,E56),Enter!$M$3:$M$252,0),1)="yco","yco",E56))</f>
        <v/>
      </c>
      <c r="B56" s="20" t="str">
        <f t="array" ref="B56">IFERROR(IF(INDEX(Enter!$D$3:$M$252,MATCH(SMALL(Enter!$M$3:$M$252,E56),Enter!$M$3:$M$252,0),1)="x",INDEX(Enter!$C$3:$M$252,MATCH(SMALL(Enter!$M$3:$M$252,E56),Enter!$M$3:$M$252,0),8)&amp;" (Y)",IF(INDEX(Enter!$D$3:$M$252,MATCH(SMALL(Enter!$M$3:$M$252,E56),Enter!$M$3:$M$252,0),1)="o",INDEX(Enter!$C$3:$M$252,MATCH(SMALL(Enter!$M$3:$M$252,E56),Enter!$M$3:$M$252,0),8)&amp;" (Y only)",INDEX(Enter!$C$3:$M$252,MATCH(SMALL(Enter!$M$3:$M$252,E56),Enter!$M$3:$M$252,0),8))),"")</f>
        <v/>
      </c>
      <c r="C56" s="20" t="str">
        <f t="array" ref="C56">IFERROR(INDEX(Enter!$C$3:$M$252,MATCH(SMALL(Enter!$M$3:$M$252,E56),Enter!$M$3:$M$252,0),8),"")</f>
        <v/>
      </c>
      <c r="D56" s="20" t="str">
        <f t="array" ref="D56">IFERROR(INDEX(Enter!$C$3:$K$252,MATCH(SMALL(Enter!$M$3:$M$252,E56),Enter!$M$3:$M$252,0),9),"")</f>
        <v/>
      </c>
      <c r="E56" s="20">
        <v>46</v>
      </c>
      <c r="G56" s="19" t="str">
        <f t="array" ref="G56">IF(H56="","",IF(INDEX(Enter!$F$3:$K$252,MATCH(SMALL(Enter!$N$3:$N$252,E56),Enter!$N$3:$N$252,0),1)="co","co",IF(INDEX(Enter!$F$3:$K$252,MATCH(SMALL(Enter!$N$3:$N$252,E56),Enter!$N$3:$N$252,0),1)="yco","yco",E56)))</f>
        <v/>
      </c>
      <c r="H56" s="20" t="str">
        <f t="array" ref="H56">IFERROR(IF(INDEX(Enter!$G$3:$K$252,MATCH(SMALL(Enter!$N$3:$N$252,E56),Enter!$N$3:$N$252,0),1)="x",INDEX(Enter!$F$3:$K$252,MATCH(SMALL(Enter!$N$3:$N$252,E56),Enter!$N$3:$N$252,0),5)&amp;" (Y)",IF(INDEX(Enter!$G$3:$K$252,MATCH(SMALL(Enter!$N$3:$N$252,E56),Enter!$N$3:$N$252,0),1)="o",INDEX(Enter!$F$3:$K$252,MATCH(SMALL(Enter!$N$3:$N$252,E56),Enter!$N$3:$N$252,0),5)&amp;" (Y only)",INDEX(Enter!$F$3:$K$252,MATCH(SMALL(Enter!$N$3:$N$252,E56),Enter!$N$3:$N$252,0),5))),"")</f>
        <v/>
      </c>
      <c r="I56" s="20" t="str">
        <f t="array" ref="I56">IFERROR(INDEX(Enter!$F$3:$K$252,MATCH(SMALL(Enter!$N$3:$N$252,E56),Enter!$N$3:$N$252,0),5),"")</f>
        <v/>
      </c>
      <c r="J56" s="20" t="str">
        <f t="array" ref="J56">IFERROR(INDEX(Enter!$F$3:$K$252,MATCH(SMALL(Enter!$N$3:$N$252,E56),Enter!$N$3:$N$252,0),6),"")</f>
        <v/>
      </c>
      <c r="L56" s="19" t="str">
        <f t="shared" si="0"/>
        <v/>
      </c>
      <c r="M56" s="19" t="str">
        <f t="array" ref="M56">IFERROR(IF(INDEX(Enter!$I$3:$K$252,MATCH(SMALL(Enter!$O$3:$O$252,K56),Enter!$O$3:$O$252,0),1)="x",INDEX(Enter!$H$3:$K$252,MATCH(SMALL(Enter!$O$3:$O$252,K56),Enter!$O$3:$O$252,0),3)&amp;" (Y)",IF(INDEX(Enter!$I$3:$K$252,MATCH(SMALL(Enter!$O$3:$O$252,K56),Enter!$O$3:$O$252,0),1)="o",INDEX(Enter!$H$3:$K$252,MATCH(SMALL(Enter!$O$3:$O$252,K56),Enter!$O$3:$O$252,0),3)&amp;" (Y only)",INDEX(Enter!$H$3:$K$252,MATCH(SMALL(Enter!$O$3:$O$252,K56),Enter!$O$3:$O$252,0),3))),"")</f>
        <v/>
      </c>
      <c r="N56" s="20" t="str">
        <f t="array" ref="N56">IFERROR(INDEX(Enter!$H$3:$K$252,MATCH(SMALL(Enter!$O$3:$O$252,K56),Enter!$O$3:$O$252,0),3),"")</f>
        <v/>
      </c>
      <c r="O56" s="20" t="str">
        <f t="array" ref="O56">IFERROR(INDEX(Enter!$H$3:$K$252,MATCH(SMALL(Enter!$O$3:$O$252,K56),Enter!$O$3:$O$252,0),4),"")</f>
        <v/>
      </c>
      <c r="Q56" s="19" t="str">
        <f t="array" ref="Q56">IF(R56="","",IF(INDEX(Enter!$B$3:$K$252,MATCH(SMALL(Enter!$P$3:$P$252,E56),Enter!$P$3:$P$252,0),1)="oco","oco",E56))</f>
        <v/>
      </c>
      <c r="R56" s="20" t="str">
        <f t="array" ref="R56">IFERROR(INDEX(Enter!$A$3:$M$252,MATCH(SMALL(Enter!$P$3:$P$252,T56),Enter!$P$3:$P$252,0),7),"")</f>
        <v/>
      </c>
      <c r="S56" s="20" t="str">
        <f t="array" ref="S56">IFERROR(INDEX(Enter!$A$3:$K$252,MATCH(SMALL(Enter!$P$3:$P$252,T56),Enter!$P$3:$P$252,0),8),"")</f>
        <v/>
      </c>
      <c r="T56" s="20">
        <v>46</v>
      </c>
      <c r="V56" s="19" t="str">
        <f t="shared" si="3"/>
        <v/>
      </c>
      <c r="W56" s="20" t="str">
        <f t="array" ref="W56">IFERROR(INDEX(Enter!$A$3:$M$252,MATCH(SMALL(Enter!$Q$3:$Q$252,Y57),Enter!$Q$3:$Q$252,0),6),"")</f>
        <v/>
      </c>
      <c r="X56" s="20" t="str">
        <f t="array" ref="X56">IFERROR(INDEX(Enter!$A$3:$K$252,MATCH(SMALL(Enter!$Q$3:$Q$252,Y57),Enter!$Q$3:$Q$252,0),7),"")</f>
        <v/>
      </c>
      <c r="Y56" s="20">
        <v>46</v>
      </c>
      <c r="AA56" s="19" t="str">
        <f t="shared" si="2"/>
        <v/>
      </c>
      <c r="AB56" s="20" t="str">
        <f t="array" ref="AB56">IFERROR(INDEX(Enter!$A$3:$M$252,MATCH(SMALL(Enter!$R$3:$R$252,T56),Enter!$R$3:$R$252,0),7),"")</f>
        <v/>
      </c>
      <c r="AC56" s="20" t="str">
        <f t="array" ref="AC56">IFERROR(INDEX(Enter!$A$3:$K$252,MATCH(SMALL(Enter!$R$3:$R$252,T56),Enter!$R$3:$R$252,0),8),"")</f>
        <v/>
      </c>
    </row>
    <row r="57" spans="1:29" ht="15.75" customHeight="1">
      <c r="A57" s="19" t="str">
        <f t="array" ref="A57">IF(B57="","",IF(INDEX(Enter!$C$3:$K$252,MATCH(SMALL(Enter!$M$3:$M$252,E57),Enter!$M$3:$M$252,0),1)="yco","yco",E57))</f>
        <v/>
      </c>
      <c r="B57" s="20" t="str">
        <f t="array" ref="B57">IFERROR(IF(INDEX(Enter!$D$3:$M$252,MATCH(SMALL(Enter!$M$3:$M$252,E57),Enter!$M$3:$M$252,0),1)="x",INDEX(Enter!$C$3:$M$252,MATCH(SMALL(Enter!$M$3:$M$252,E57),Enter!$M$3:$M$252,0),8)&amp;" (Y)",IF(INDEX(Enter!$D$3:$M$252,MATCH(SMALL(Enter!$M$3:$M$252,E57),Enter!$M$3:$M$252,0),1)="o",INDEX(Enter!$C$3:$M$252,MATCH(SMALL(Enter!$M$3:$M$252,E57),Enter!$M$3:$M$252,0),8)&amp;" (Y only)",INDEX(Enter!$C$3:$M$252,MATCH(SMALL(Enter!$M$3:$M$252,E57),Enter!$M$3:$M$252,0),8))),"")</f>
        <v/>
      </c>
      <c r="C57" s="20" t="str">
        <f t="array" ref="C57">IFERROR(INDEX(Enter!$C$3:$M$252,MATCH(SMALL(Enter!$M$3:$M$252,E57),Enter!$M$3:$M$252,0),8),"")</f>
        <v/>
      </c>
      <c r="D57" s="20" t="str">
        <f t="array" ref="D57">IFERROR(INDEX(Enter!$C$3:$K$252,MATCH(SMALL(Enter!$M$3:$M$252,E57),Enter!$M$3:$M$252,0),9),"")</f>
        <v/>
      </c>
      <c r="E57" s="20">
        <v>47</v>
      </c>
      <c r="G57" s="19" t="str">
        <f t="array" ref="G57">IF(H57="","",IF(INDEX(Enter!$F$3:$K$252,MATCH(SMALL(Enter!$N$3:$N$252,E57),Enter!$N$3:$N$252,0),1)="co","co",IF(INDEX(Enter!$F$3:$K$252,MATCH(SMALL(Enter!$N$3:$N$252,E57),Enter!$N$3:$N$252,0),1)="yco","yco",E57)))</f>
        <v/>
      </c>
      <c r="H57" s="20" t="str">
        <f t="array" ref="H57">IFERROR(IF(INDEX(Enter!$G$3:$K$252,MATCH(SMALL(Enter!$N$3:$N$252,E57),Enter!$N$3:$N$252,0),1)="x",INDEX(Enter!$F$3:$K$252,MATCH(SMALL(Enter!$N$3:$N$252,E57),Enter!$N$3:$N$252,0),5)&amp;" (Y)",IF(INDEX(Enter!$G$3:$K$252,MATCH(SMALL(Enter!$N$3:$N$252,E57),Enter!$N$3:$N$252,0),1)="o",INDEX(Enter!$F$3:$K$252,MATCH(SMALL(Enter!$N$3:$N$252,E57),Enter!$N$3:$N$252,0),5)&amp;" (Y only)",INDEX(Enter!$F$3:$K$252,MATCH(SMALL(Enter!$N$3:$N$252,E57),Enter!$N$3:$N$252,0),5))),"")</f>
        <v/>
      </c>
      <c r="I57" s="20" t="str">
        <f t="array" ref="I57">IFERROR(INDEX(Enter!$F$3:$K$252,MATCH(SMALL(Enter!$N$3:$N$252,E57),Enter!$N$3:$N$252,0),5),"")</f>
        <v/>
      </c>
      <c r="J57" s="20" t="str">
        <f t="array" ref="J57">IFERROR(INDEX(Enter!$F$3:$K$252,MATCH(SMALL(Enter!$N$3:$N$252,E57),Enter!$N$3:$N$252,0),6),"")</f>
        <v/>
      </c>
      <c r="K57" s="20">
        <v>51</v>
      </c>
      <c r="L57" s="19" t="str">
        <f t="shared" si="0"/>
        <v/>
      </c>
      <c r="M57" s="19" t="str">
        <f t="array" ref="M57">IFERROR(IF(INDEX(Enter!$I$3:$K$252,MATCH(SMALL(Enter!$O$3:$O$252,K57),Enter!$O$3:$O$252,0),1)="x",INDEX(Enter!$H$3:$K$252,MATCH(SMALL(Enter!$O$3:$O$252,K57),Enter!$O$3:$O$252,0),3)&amp;" (Y)",IF(INDEX(Enter!$I$3:$K$252,MATCH(SMALL(Enter!$O$3:$O$252,K57),Enter!$O$3:$O$252,0),1)="o",INDEX(Enter!$H$3:$K$252,MATCH(SMALL(Enter!$O$3:$O$252,K57),Enter!$O$3:$O$252,0),3)&amp;" (Y only)",INDEX(Enter!$H$3:$K$252,MATCH(SMALL(Enter!$O$3:$O$252,K57),Enter!$O$3:$O$252,0),3))),"")</f>
        <v/>
      </c>
      <c r="N57" s="20" t="str">
        <f t="array" ref="N57">IFERROR(INDEX(Enter!$H$3:$K$252,MATCH(SMALL(Enter!$O$3:$O$252,K57),Enter!$O$3:$O$252,0),3),"")</f>
        <v/>
      </c>
      <c r="O57" s="20" t="str">
        <f t="array" ref="O57">IFERROR(INDEX(Enter!$H$3:$K$252,MATCH(SMALL(Enter!$O$3:$O$252,K57),Enter!$O$3:$O$252,0),4),"")</f>
        <v/>
      </c>
      <c r="Q57" s="19" t="str">
        <f t="array" ref="Q57">IF(R57="","",IF(INDEX(Enter!$B$3:$K$252,MATCH(SMALL(Enter!$P$3:$P$252,E57),Enter!$P$3:$P$252,0),1)="oco","oco",E57))</f>
        <v/>
      </c>
      <c r="R57" s="20" t="str">
        <f t="array" ref="R57">IFERROR(INDEX(Enter!$A$3:$M$252,MATCH(SMALL(Enter!$P$3:$P$252,T57),Enter!$P$3:$P$252,0),7),"")</f>
        <v/>
      </c>
      <c r="S57" s="20" t="str">
        <f t="array" ref="S57">IFERROR(INDEX(Enter!$A$3:$K$252,MATCH(SMALL(Enter!$P$3:$P$252,T57),Enter!$P$3:$P$252,0),8),"")</f>
        <v/>
      </c>
      <c r="T57" s="20">
        <v>47</v>
      </c>
      <c r="V57" s="19" t="str">
        <f t="shared" si="3"/>
        <v/>
      </c>
      <c r="W57" s="20" t="str">
        <f t="array" ref="W57">IFERROR(INDEX(Enter!$A$3:$M$252,MATCH(SMALL(Enter!$Q$3:$Q$252,Y58),Enter!$Q$3:$Q$252,0),6),"")</f>
        <v/>
      </c>
      <c r="X57" s="20" t="str">
        <f t="array" ref="X57">IFERROR(INDEX(Enter!$A$3:$K$252,MATCH(SMALL(Enter!$Q$3:$Q$252,Y58),Enter!$Q$3:$Q$252,0),7),"")</f>
        <v/>
      </c>
      <c r="Y57" s="20">
        <v>47</v>
      </c>
      <c r="AA57" s="19" t="str">
        <f t="shared" si="2"/>
        <v/>
      </c>
      <c r="AB57" s="20" t="str">
        <f t="array" ref="AB57">IFERROR(INDEX(Enter!$A$3:$M$252,MATCH(SMALL(Enter!$R$3:$R$252,T57),Enter!$R$3:$R$252,0),7),"")</f>
        <v/>
      </c>
      <c r="AC57" s="20" t="str">
        <f t="array" ref="AC57">IFERROR(INDEX(Enter!$A$3:$K$252,MATCH(SMALL(Enter!$R$3:$R$252,T57),Enter!$R$3:$R$252,0),8),"")</f>
        <v/>
      </c>
    </row>
    <row r="58" spans="1:29" ht="15.75" customHeight="1">
      <c r="A58" s="19" t="str">
        <f t="array" ref="A58">IF(B58="","",IF(INDEX(Enter!$C$3:$K$252,MATCH(SMALL(Enter!$M$3:$M$252,E58),Enter!$M$3:$M$252,0),1)="yco","yco",E58))</f>
        <v/>
      </c>
      <c r="B58" s="20" t="str">
        <f t="array" ref="B58">IFERROR(IF(INDEX(Enter!$D$3:$M$252,MATCH(SMALL(Enter!$M$3:$M$252,E58),Enter!$M$3:$M$252,0),1)="x",INDEX(Enter!$C$3:$M$252,MATCH(SMALL(Enter!$M$3:$M$252,E58),Enter!$M$3:$M$252,0),8)&amp;" (Y)",IF(INDEX(Enter!$D$3:$M$252,MATCH(SMALL(Enter!$M$3:$M$252,E58),Enter!$M$3:$M$252,0),1)="o",INDEX(Enter!$C$3:$M$252,MATCH(SMALL(Enter!$M$3:$M$252,E58),Enter!$M$3:$M$252,0),8)&amp;" (Y only)",INDEX(Enter!$C$3:$M$252,MATCH(SMALL(Enter!$M$3:$M$252,E58),Enter!$M$3:$M$252,0),8))),"")</f>
        <v/>
      </c>
      <c r="C58" s="20" t="str">
        <f t="array" ref="C58">IFERROR(INDEX(Enter!$C$3:$M$252,MATCH(SMALL(Enter!$M$3:$M$252,E58),Enter!$M$3:$M$252,0),8),"")</f>
        <v/>
      </c>
      <c r="D58" s="20" t="str">
        <f t="array" ref="D58">IFERROR(INDEX(Enter!$C$3:$K$252,MATCH(SMALL(Enter!$M$3:$M$252,E58),Enter!$M$3:$M$252,0),9),"")</f>
        <v/>
      </c>
      <c r="E58" s="20">
        <v>48</v>
      </c>
      <c r="G58" s="19" t="str">
        <f t="array" ref="G58">IF(H58="","",IF(INDEX(Enter!$F$3:$K$252,MATCH(SMALL(Enter!$N$3:$N$252,E58),Enter!$N$3:$N$252,0),1)="co","co",IF(INDEX(Enter!$F$3:$K$252,MATCH(SMALL(Enter!$N$3:$N$252,E58),Enter!$N$3:$N$252,0),1)="yco","yco",E58)))</f>
        <v/>
      </c>
      <c r="H58" s="20" t="str">
        <f t="array" ref="H58">IFERROR(IF(INDEX(Enter!$G$3:$K$252,MATCH(SMALL(Enter!$N$3:$N$252,E58),Enter!$N$3:$N$252,0),1)="x",INDEX(Enter!$F$3:$K$252,MATCH(SMALL(Enter!$N$3:$N$252,E58),Enter!$N$3:$N$252,0),5)&amp;" (Y)",IF(INDEX(Enter!$G$3:$K$252,MATCH(SMALL(Enter!$N$3:$N$252,E58),Enter!$N$3:$N$252,0),1)="o",INDEX(Enter!$F$3:$K$252,MATCH(SMALL(Enter!$N$3:$N$252,E58),Enter!$N$3:$N$252,0),5)&amp;" (Y only)",INDEX(Enter!$F$3:$K$252,MATCH(SMALL(Enter!$N$3:$N$252,E58),Enter!$N$3:$N$252,0),5))),"")</f>
        <v/>
      </c>
      <c r="I58" s="20" t="str">
        <f t="array" ref="I58">IFERROR(INDEX(Enter!$F$3:$K$252,MATCH(SMALL(Enter!$N$3:$N$252,E58),Enter!$N$3:$N$252,0),5),"")</f>
        <v/>
      </c>
      <c r="J58" s="20" t="str">
        <f t="array" ref="J58">IFERROR(INDEX(Enter!$F$3:$K$252,MATCH(SMALL(Enter!$N$3:$N$252,E58),Enter!$N$3:$N$252,0),6),"")</f>
        <v/>
      </c>
      <c r="K58" s="20">
        <v>52</v>
      </c>
      <c r="L58" s="19" t="str">
        <f t="shared" si="0"/>
        <v/>
      </c>
      <c r="M58" s="19" t="str">
        <f t="array" ref="M58">IFERROR(IF(INDEX(Enter!$I$3:$K$252,MATCH(SMALL(Enter!$O$3:$O$252,K58),Enter!$O$3:$O$252,0),1)="x",INDEX(Enter!$H$3:$K$252,MATCH(SMALL(Enter!$O$3:$O$252,K58),Enter!$O$3:$O$252,0),3)&amp;" (Y)",IF(INDEX(Enter!$I$3:$K$252,MATCH(SMALL(Enter!$O$3:$O$252,K58),Enter!$O$3:$O$252,0),1)="o",INDEX(Enter!$H$3:$K$252,MATCH(SMALL(Enter!$O$3:$O$252,K58),Enter!$O$3:$O$252,0),3)&amp;" (Y only)",INDEX(Enter!$H$3:$K$252,MATCH(SMALL(Enter!$O$3:$O$252,K58),Enter!$O$3:$O$252,0),3))),"")</f>
        <v/>
      </c>
      <c r="N58" s="20" t="str">
        <f t="array" ref="N58">IFERROR(INDEX(Enter!$H$3:$K$252,MATCH(SMALL(Enter!$O$3:$O$252,K58),Enter!$O$3:$O$252,0),3),"")</f>
        <v/>
      </c>
      <c r="O58" s="20" t="str">
        <f t="array" ref="O58">IFERROR(INDEX(Enter!$H$3:$K$252,MATCH(SMALL(Enter!$O$3:$O$252,K58),Enter!$O$3:$O$252,0),4),"")</f>
        <v/>
      </c>
      <c r="Q58" s="19" t="str">
        <f t="array" ref="Q58">IF(R58="","",IF(INDEX(Enter!$B$3:$K$252,MATCH(SMALL(Enter!$P$3:$P$252,E58),Enter!$P$3:$P$252,0),1)="oco","oco",E58))</f>
        <v/>
      </c>
      <c r="R58" s="20" t="str">
        <f t="array" ref="R58">IFERROR(INDEX(Enter!$A$3:$M$252,MATCH(SMALL(Enter!$P$3:$P$252,T58),Enter!$P$3:$P$252,0),7),"")</f>
        <v/>
      </c>
      <c r="S58" s="20" t="str">
        <f t="array" ref="S58">IFERROR(INDEX(Enter!$A$3:$K$252,MATCH(SMALL(Enter!$P$3:$P$252,T58),Enter!$P$3:$P$252,0),8),"")</f>
        <v/>
      </c>
      <c r="T58" s="20">
        <v>48</v>
      </c>
      <c r="V58" s="19" t="str">
        <f t="shared" si="3"/>
        <v/>
      </c>
      <c r="W58" s="20" t="str">
        <f t="array" ref="W58">IFERROR(INDEX(Enter!$A$3:$M$252,MATCH(SMALL(Enter!$Q$3:$Q$252,Y59),Enter!$Q$3:$Q$252,0),6),"")</f>
        <v/>
      </c>
      <c r="X58" s="20" t="str">
        <f t="array" ref="X58">IFERROR(INDEX(Enter!$A$3:$K$252,MATCH(SMALL(Enter!$Q$3:$Q$252,Y59),Enter!$Q$3:$Q$252,0),7),"")</f>
        <v/>
      </c>
      <c r="Y58" s="20">
        <v>48</v>
      </c>
      <c r="AA58" s="19" t="str">
        <f t="shared" si="2"/>
        <v/>
      </c>
      <c r="AB58" s="20" t="str">
        <f t="array" ref="AB58">IFERROR(INDEX(Enter!$A$3:$M$252,MATCH(SMALL(Enter!$R$3:$R$252,T58),Enter!$R$3:$R$252,0),7),"")</f>
        <v/>
      </c>
      <c r="AC58" s="20" t="str">
        <f t="array" ref="AC58">IFERROR(INDEX(Enter!$A$3:$K$252,MATCH(SMALL(Enter!$R$3:$R$252,T58),Enter!$R$3:$R$252,0),8),"")</f>
        <v/>
      </c>
    </row>
    <row r="59" spans="1:29" ht="15.75" customHeight="1">
      <c r="A59" s="19" t="str">
        <f t="array" ref="A59">IF(B59="","",IF(INDEX(Enter!$C$3:$K$252,MATCH(SMALL(Enter!$M$3:$M$252,E59),Enter!$M$3:$M$252,0),1)="yco","yco",E59))</f>
        <v/>
      </c>
      <c r="B59" s="20" t="str">
        <f t="array" ref="B59">IFERROR(IF(INDEX(Enter!$D$3:$M$252,MATCH(SMALL(Enter!$M$3:$M$252,E59),Enter!$M$3:$M$252,0),1)="x",INDEX(Enter!$C$3:$M$252,MATCH(SMALL(Enter!$M$3:$M$252,E59),Enter!$M$3:$M$252,0),8)&amp;" (Y)",IF(INDEX(Enter!$D$3:$M$252,MATCH(SMALL(Enter!$M$3:$M$252,E59),Enter!$M$3:$M$252,0),1)="o",INDEX(Enter!$C$3:$M$252,MATCH(SMALL(Enter!$M$3:$M$252,E59),Enter!$M$3:$M$252,0),8)&amp;" (Y only)",INDEX(Enter!$C$3:$M$252,MATCH(SMALL(Enter!$M$3:$M$252,E59),Enter!$M$3:$M$252,0),8))),"")</f>
        <v/>
      </c>
      <c r="C59" s="20" t="str">
        <f t="array" ref="C59">IFERROR(INDEX(Enter!$C$3:$M$252,MATCH(SMALL(Enter!$M$3:$M$252,E59),Enter!$M$3:$M$252,0),8),"")</f>
        <v/>
      </c>
      <c r="D59" s="20" t="str">
        <f t="array" ref="D59">IFERROR(INDEX(Enter!$C$3:$K$252,MATCH(SMALL(Enter!$M$3:$M$252,E59),Enter!$M$3:$M$252,0),9),"")</f>
        <v/>
      </c>
      <c r="E59" s="20">
        <v>49</v>
      </c>
      <c r="G59" s="19" t="str">
        <f t="array" ref="G59">IF(H59="","",IF(INDEX(Enter!$F$3:$K$252,MATCH(SMALL(Enter!$N$3:$N$252,E59),Enter!$N$3:$N$252,0),1)="co","co",IF(INDEX(Enter!$F$3:$K$252,MATCH(SMALL(Enter!$N$3:$N$252,E59),Enter!$N$3:$N$252,0),1)="yco","yco",E59)))</f>
        <v/>
      </c>
      <c r="H59" s="20" t="str">
        <f t="array" ref="H59">IFERROR(IF(INDEX(Enter!$G$3:$K$252,MATCH(SMALL(Enter!$N$3:$N$252,E59),Enter!$N$3:$N$252,0),1)="x",INDEX(Enter!$F$3:$K$252,MATCH(SMALL(Enter!$N$3:$N$252,E59),Enter!$N$3:$N$252,0),5)&amp;" (Y)",IF(INDEX(Enter!$G$3:$K$252,MATCH(SMALL(Enter!$N$3:$N$252,E59),Enter!$N$3:$N$252,0),1)="o",INDEX(Enter!$F$3:$K$252,MATCH(SMALL(Enter!$N$3:$N$252,E59),Enter!$N$3:$N$252,0),5)&amp;" (Y only)",INDEX(Enter!$F$3:$K$252,MATCH(SMALL(Enter!$N$3:$N$252,E59),Enter!$N$3:$N$252,0),5))),"")</f>
        <v/>
      </c>
      <c r="I59" s="20" t="str">
        <f t="array" ref="I59">IFERROR(INDEX(Enter!$F$3:$K$252,MATCH(SMALL(Enter!$N$3:$N$252,E59),Enter!$N$3:$N$252,0),5),"")</f>
        <v/>
      </c>
      <c r="J59" s="20" t="str">
        <f t="array" ref="J59">IFERROR(INDEX(Enter!$F$3:$K$252,MATCH(SMALL(Enter!$N$3:$N$252,E59),Enter!$N$3:$N$252,0),6),"")</f>
        <v/>
      </c>
      <c r="K59" s="20">
        <v>53</v>
      </c>
      <c r="L59" s="19" t="str">
        <f t="shared" si="0"/>
        <v/>
      </c>
      <c r="M59" s="19" t="str">
        <f t="array" ref="M59">IFERROR(IF(INDEX(Enter!$I$3:$K$252,MATCH(SMALL(Enter!$O$3:$O$252,K59),Enter!$O$3:$O$252,0),1)="x",INDEX(Enter!$H$3:$K$252,MATCH(SMALL(Enter!$O$3:$O$252,K59),Enter!$O$3:$O$252,0),3)&amp;" (Y)",IF(INDEX(Enter!$I$3:$K$252,MATCH(SMALL(Enter!$O$3:$O$252,K59),Enter!$O$3:$O$252,0),1)="o",INDEX(Enter!$H$3:$K$252,MATCH(SMALL(Enter!$O$3:$O$252,K59),Enter!$O$3:$O$252,0),3)&amp;" (Y only)",INDEX(Enter!$H$3:$K$252,MATCH(SMALL(Enter!$O$3:$O$252,K59),Enter!$O$3:$O$252,0),3))),"")</f>
        <v/>
      </c>
      <c r="N59" s="20" t="str">
        <f t="array" ref="N59">IFERROR(INDEX(Enter!$H$3:$K$252,MATCH(SMALL(Enter!$O$3:$O$252,K59),Enter!$O$3:$O$252,0),3),"")</f>
        <v/>
      </c>
      <c r="O59" s="20" t="str">
        <f t="array" ref="O59">IFERROR(INDEX(Enter!$H$3:$K$252,MATCH(SMALL(Enter!$O$3:$O$252,K59),Enter!$O$3:$O$252,0),4),"")</f>
        <v/>
      </c>
      <c r="Q59" s="19" t="str">
        <f t="array" ref="Q59">IF(R59="","",IF(INDEX(Enter!$B$3:$K$252,MATCH(SMALL(Enter!$P$3:$P$252,E59),Enter!$P$3:$P$252,0),1)="oco","oco",E59))</f>
        <v/>
      </c>
      <c r="R59" s="20" t="str">
        <f t="array" ref="R59">IFERROR(INDEX(Enter!$A$3:$M$252,MATCH(SMALL(Enter!$P$3:$P$252,T59),Enter!$P$3:$P$252,0),7),"")</f>
        <v/>
      </c>
      <c r="S59" s="20" t="str">
        <f t="array" ref="S59">IFERROR(INDEX(Enter!$A$3:$K$252,MATCH(SMALL(Enter!$P$3:$P$252,T59),Enter!$P$3:$P$252,0),8),"")</f>
        <v/>
      </c>
      <c r="T59" s="20">
        <v>49</v>
      </c>
      <c r="V59" s="19" t="str">
        <f t="shared" si="3"/>
        <v/>
      </c>
      <c r="W59" s="20" t="str">
        <f t="array" ref="W59">IFERROR(INDEX(Enter!$A$3:$M$252,MATCH(SMALL(Enter!$Q$3:$Q$252,Y60),Enter!$Q$3:$Q$252,0),6),"")</f>
        <v/>
      </c>
      <c r="X59" s="20" t="str">
        <f t="array" ref="X59">IFERROR(INDEX(Enter!$A$3:$K$252,MATCH(SMALL(Enter!$Q$3:$Q$252,Y60),Enter!$Q$3:$Q$252,0),7),"")</f>
        <v/>
      </c>
      <c r="Y59" s="20">
        <v>49</v>
      </c>
      <c r="AA59" s="19" t="str">
        <f t="shared" si="2"/>
        <v/>
      </c>
      <c r="AB59" s="20" t="str">
        <f t="array" ref="AB59">IFERROR(INDEX(Enter!$A$3:$M$252,MATCH(SMALL(Enter!$R$3:$R$252,T59),Enter!$R$3:$R$252,0),7),"")</f>
        <v/>
      </c>
      <c r="AC59" s="20" t="str">
        <f t="array" ref="AC59">IFERROR(INDEX(Enter!$A$3:$K$252,MATCH(SMALL(Enter!$R$3:$R$252,T59),Enter!$R$3:$R$252,0),8),"")</f>
        <v/>
      </c>
    </row>
    <row r="60" spans="1:29" ht="15.75" customHeight="1">
      <c r="A60" s="19" t="str">
        <f t="array" ref="A60">IF(B60="","",IF(INDEX(Enter!$C$3:$K$252,MATCH(SMALL(Enter!$M$3:$M$252,E60),Enter!$M$3:$M$252,0),1)="yco","yco",E60))</f>
        <v/>
      </c>
      <c r="B60" s="20" t="str">
        <f t="array" ref="B60">IFERROR(IF(INDEX(Enter!$D$3:$M$252,MATCH(SMALL(Enter!$M$3:$M$252,E60),Enter!$M$3:$M$252,0),1)="x",INDEX(Enter!$C$3:$M$252,MATCH(SMALL(Enter!$M$3:$M$252,E60),Enter!$M$3:$M$252,0),8)&amp;" (Y)",IF(INDEX(Enter!$D$3:$M$252,MATCH(SMALL(Enter!$M$3:$M$252,E60),Enter!$M$3:$M$252,0),1)="o",INDEX(Enter!$C$3:$M$252,MATCH(SMALL(Enter!$M$3:$M$252,E60),Enter!$M$3:$M$252,0),8)&amp;" (Y only)",INDEX(Enter!$C$3:$M$252,MATCH(SMALL(Enter!$M$3:$M$252,E60),Enter!$M$3:$M$252,0),8))),"")</f>
        <v/>
      </c>
      <c r="C60" s="20" t="str">
        <f t="array" ref="C60">IFERROR(INDEX(Enter!$C$3:$M$252,MATCH(SMALL(Enter!$M$3:$M$252,E60),Enter!$M$3:$M$252,0),8),"")</f>
        <v/>
      </c>
      <c r="D60" s="20" t="str">
        <f t="array" ref="D60">IFERROR(INDEX(Enter!$C$3:$K$252,MATCH(SMALL(Enter!$M$3:$M$252,E60),Enter!$M$3:$M$252,0),9),"")</f>
        <v/>
      </c>
      <c r="E60" s="20">
        <v>50</v>
      </c>
      <c r="G60" s="19" t="str">
        <f t="array" ref="G60">IF(H60="","",IF(INDEX(Enter!$F$3:$K$252,MATCH(SMALL(Enter!$N$3:$N$252,E60),Enter!$N$3:$N$252,0),1)="co","co",IF(INDEX(Enter!$F$3:$K$252,MATCH(SMALL(Enter!$N$3:$N$252,E60),Enter!$N$3:$N$252,0),1)="yco","yco",E60)))</f>
        <v/>
      </c>
      <c r="H60" s="20" t="str">
        <f t="array" ref="H60">IFERROR(IF(INDEX(Enter!$G$3:$K$252,MATCH(SMALL(Enter!$N$3:$N$252,E60),Enter!$N$3:$N$252,0),1)="x",INDEX(Enter!$F$3:$K$252,MATCH(SMALL(Enter!$N$3:$N$252,E60),Enter!$N$3:$N$252,0),5)&amp;" (Y)",IF(INDEX(Enter!$G$3:$K$252,MATCH(SMALL(Enter!$N$3:$N$252,E60),Enter!$N$3:$N$252,0),1)="o",INDEX(Enter!$F$3:$K$252,MATCH(SMALL(Enter!$N$3:$N$252,E60),Enter!$N$3:$N$252,0),5)&amp;" (Y only)",INDEX(Enter!$F$3:$K$252,MATCH(SMALL(Enter!$N$3:$N$252,E60),Enter!$N$3:$N$252,0),5))),"")</f>
        <v/>
      </c>
      <c r="I60" s="20" t="str">
        <f t="array" ref="I60">IFERROR(INDEX(Enter!$F$3:$K$252,MATCH(SMALL(Enter!$N$3:$N$252,E60),Enter!$N$3:$N$252,0),5),"")</f>
        <v/>
      </c>
      <c r="J60" s="20" t="str">
        <f t="array" ref="J60">IFERROR(INDEX(Enter!$F$3:$K$252,MATCH(SMALL(Enter!$N$3:$N$252,E60),Enter!$N$3:$N$252,0),6),"")</f>
        <v/>
      </c>
      <c r="K60" s="20">
        <v>54</v>
      </c>
      <c r="L60" s="19" t="str">
        <f t="shared" si="0"/>
        <v/>
      </c>
      <c r="M60" s="19" t="str">
        <f t="array" ref="M60">IFERROR(IF(INDEX(Enter!$I$3:$K$252,MATCH(SMALL(Enter!$O$3:$O$252,K60),Enter!$O$3:$O$252,0),1)="x",INDEX(Enter!$H$3:$K$252,MATCH(SMALL(Enter!$O$3:$O$252,K60),Enter!$O$3:$O$252,0),3)&amp;" (Y)",IF(INDEX(Enter!$I$3:$K$252,MATCH(SMALL(Enter!$O$3:$O$252,K60),Enter!$O$3:$O$252,0),1)="o",INDEX(Enter!$H$3:$K$252,MATCH(SMALL(Enter!$O$3:$O$252,K60),Enter!$O$3:$O$252,0),3)&amp;" (Y only)",INDEX(Enter!$H$3:$K$252,MATCH(SMALL(Enter!$O$3:$O$252,K60),Enter!$O$3:$O$252,0),3))),"")</f>
        <v/>
      </c>
      <c r="N60" s="20" t="str">
        <f t="array" ref="N60">IFERROR(INDEX(Enter!$H$3:$K$252,MATCH(SMALL(Enter!$O$3:$O$252,K60),Enter!$O$3:$O$252,0),3),"")</f>
        <v/>
      </c>
      <c r="O60" s="20" t="str">
        <f t="array" ref="O60">IFERROR(INDEX(Enter!$H$3:$K$252,MATCH(SMALL(Enter!$O$3:$O$252,K60),Enter!$O$3:$O$252,0),4),"")</f>
        <v/>
      </c>
      <c r="Q60" s="19" t="str">
        <f t="array" ref="Q60">IF(R60="","",IF(INDEX(Enter!$B$3:$K$252,MATCH(SMALL(Enter!$P$3:$P$252,E60),Enter!$P$3:$P$252,0),1)="oco","oco",E60))</f>
        <v/>
      </c>
      <c r="R60" s="20" t="str">
        <f t="array" ref="R60">IFERROR(INDEX(Enter!$A$3:$M$252,MATCH(SMALL(Enter!$P$3:$P$252,T60),Enter!$P$3:$P$252,0),7),"")</f>
        <v/>
      </c>
      <c r="S60" s="20" t="str">
        <f t="array" ref="S60">IFERROR(INDEX(Enter!$A$3:$K$252,MATCH(SMALL(Enter!$P$3:$P$252,T60),Enter!$P$3:$P$252,0),8),"")</f>
        <v/>
      </c>
      <c r="T60" s="20">
        <v>50</v>
      </c>
      <c r="V60" s="19" t="str">
        <f t="shared" si="3"/>
        <v/>
      </c>
      <c r="W60" s="20" t="str">
        <f t="array" ref="W60">IFERROR(INDEX(Enter!$A$3:$M$252,MATCH(SMALL(Enter!$Q$3:$Q$252,Y61),Enter!$Q$3:$Q$252,0),6),"")</f>
        <v/>
      </c>
      <c r="X60" s="20" t="str">
        <f t="array" ref="X60">IFERROR(INDEX(Enter!$A$3:$K$252,MATCH(SMALL(Enter!$Q$3:$Q$252,Y61),Enter!$Q$3:$Q$252,0),7),"")</f>
        <v/>
      </c>
      <c r="Y60" s="20">
        <v>50</v>
      </c>
      <c r="AA60" s="19" t="str">
        <f t="shared" si="2"/>
        <v/>
      </c>
      <c r="AB60" s="20" t="str">
        <f t="array" ref="AB60">IFERROR(INDEX(Enter!$A$3:$M$252,MATCH(SMALL(Enter!$R$3:$R$252,T60),Enter!$R$3:$R$252,0),7),"")</f>
        <v/>
      </c>
      <c r="AC60" s="20" t="str">
        <f t="array" ref="AC60">IFERROR(INDEX(Enter!$A$3:$K$252,MATCH(SMALL(Enter!$R$3:$R$252,T60),Enter!$R$3:$R$252,0),8),"")</f>
        <v/>
      </c>
    </row>
    <row r="61" spans="1:29" ht="15.75" customHeight="1">
      <c r="A61" s="19" t="str">
        <f t="array" ref="A61">IF(B61="","",IF(INDEX(Enter!$C$3:$K$252,MATCH(SMALL(Enter!$M$3:$M$252,E61),Enter!$M$3:$M$252,0),1)="yco","yco",E61))</f>
        <v/>
      </c>
      <c r="B61" s="20" t="str">
        <f t="array" ref="B61">IFERROR(IF(INDEX(Enter!$D$3:$M$252,MATCH(SMALL(Enter!$M$3:$M$252,E61),Enter!$M$3:$M$252,0),1)="x",INDEX(Enter!$C$3:$M$252,MATCH(SMALL(Enter!$M$3:$M$252,E61),Enter!$M$3:$M$252,0),8)&amp;" (Y)",IF(INDEX(Enter!$D$3:$M$252,MATCH(SMALL(Enter!$M$3:$M$252,E61),Enter!$M$3:$M$252,0),1)="o",INDEX(Enter!$C$3:$M$252,MATCH(SMALL(Enter!$M$3:$M$252,E61),Enter!$M$3:$M$252,0),8)&amp;" (Y only)",INDEX(Enter!$C$3:$M$252,MATCH(SMALL(Enter!$M$3:$M$252,E61),Enter!$M$3:$M$252,0),8))),"")</f>
        <v/>
      </c>
      <c r="C61" s="20" t="str">
        <f t="array" ref="C61">IFERROR(INDEX(Enter!$C$3:$M$252,MATCH(SMALL(Enter!$M$3:$M$252,E61),Enter!$M$3:$M$252,0),8),"")</f>
        <v/>
      </c>
      <c r="D61" s="20" t="str">
        <f t="array" ref="D61">IFERROR(INDEX(Enter!$C$3:$K$252,MATCH(SMALL(Enter!$M$3:$M$252,E61),Enter!$M$3:$M$252,0),9),"")</f>
        <v/>
      </c>
      <c r="E61" s="20"/>
      <c r="G61" s="19" t="str">
        <f t="array" ref="G61">IF(H61="","",IF(INDEX(Enter!$F$3:$K$252,MATCH(SMALL(Enter!$N$3:$N$252,E61),Enter!$N$3:$N$252,0),1)="co","co",IF(INDEX(Enter!$F$3:$K$252,MATCH(SMALL(Enter!$N$3:$N$252,E61),Enter!$N$3:$N$252,0),1)="yco","yco",E61)))</f>
        <v/>
      </c>
      <c r="H61" s="20" t="str">
        <f t="array" ref="H61">IFERROR(IF(INDEX(Enter!$G$3:$K$252,MATCH(SMALL(Enter!$N$3:$N$252,E61),Enter!$N$3:$N$252,0),1)="x",INDEX(Enter!$F$3:$K$252,MATCH(SMALL(Enter!$N$3:$N$252,E61),Enter!$N$3:$N$252,0),5)&amp;" (Y)",IF(INDEX(Enter!$G$3:$K$252,MATCH(SMALL(Enter!$N$3:$N$252,E61),Enter!$N$3:$N$252,0),1)="o",INDEX(Enter!$F$3:$K$252,MATCH(SMALL(Enter!$N$3:$N$252,E61),Enter!$N$3:$N$252,0),5)&amp;" (Y only)",INDEX(Enter!$F$3:$K$252,MATCH(SMALL(Enter!$N$3:$N$252,E61),Enter!$N$3:$N$252,0),5))),"")</f>
        <v/>
      </c>
      <c r="I61" s="20" t="str">
        <f t="array" ref="I61">IFERROR(INDEX(Enter!$F$3:$K$252,MATCH(SMALL(Enter!$N$3:$N$252,E61),Enter!$N$3:$N$252,0),5),"")</f>
        <v/>
      </c>
      <c r="J61" s="20" t="str">
        <f t="array" ref="J61">IFERROR(INDEX(Enter!$F$3:$K$252,MATCH(SMALL(Enter!$N$3:$N$252,E61),Enter!$N$3:$N$252,0),6),"")</f>
        <v/>
      </c>
      <c r="K61" s="20">
        <v>55</v>
      </c>
      <c r="L61" s="19" t="str">
        <f t="shared" si="0"/>
        <v/>
      </c>
      <c r="M61" s="19" t="str">
        <f t="array" ref="M61">IFERROR(IF(INDEX(Enter!$I$3:$K$252,MATCH(SMALL(Enter!$O$3:$O$252,K61),Enter!$O$3:$O$252,0),1)="x",INDEX(Enter!$H$3:$K$252,MATCH(SMALL(Enter!$O$3:$O$252,K61),Enter!$O$3:$O$252,0),3)&amp;" (Y)",IF(INDEX(Enter!$I$3:$K$252,MATCH(SMALL(Enter!$O$3:$O$252,K61),Enter!$O$3:$O$252,0),1)="o",INDEX(Enter!$H$3:$K$252,MATCH(SMALL(Enter!$O$3:$O$252,K61),Enter!$O$3:$O$252,0),3)&amp;" (Y only)",INDEX(Enter!$H$3:$K$252,MATCH(SMALL(Enter!$O$3:$O$252,K61),Enter!$O$3:$O$252,0),3))),"")</f>
        <v/>
      </c>
      <c r="N61" s="20" t="str">
        <f t="array" ref="N61">IFERROR(INDEX(Enter!$H$3:$K$252,MATCH(SMALL(Enter!$O$3:$O$252,K61),Enter!$O$3:$O$252,0),3),"")</f>
        <v/>
      </c>
      <c r="O61" s="20" t="str">
        <f t="array" ref="O61">IFERROR(INDEX(Enter!$H$3:$K$252,MATCH(SMALL(Enter!$O$3:$O$252,K61),Enter!$O$3:$O$252,0),4),"")</f>
        <v/>
      </c>
      <c r="Q61" s="19" t="str">
        <f t="array" ref="Q61">IF(R61="","",IF(INDEX(Enter!$B$3:$K$252,MATCH(SMALL(Enter!$P$3:$P$252,E61),Enter!$P$3:$P$252,0),1)="oco","oco",E61))</f>
        <v/>
      </c>
      <c r="R61" s="20" t="str">
        <f t="array" ref="R61">IFERROR(INDEX(Enter!$A$3:$M$252,MATCH(SMALL(Enter!$P$3:$P$252,T61),Enter!$P$3:$P$252,0),7),"")</f>
        <v/>
      </c>
      <c r="S61" s="20" t="str">
        <f t="array" ref="S61">IFERROR(INDEX(Enter!$A$3:$K$252,MATCH(SMALL(Enter!$P$3:$P$252,T61),Enter!$P$3:$P$252,0),8),"")</f>
        <v/>
      </c>
      <c r="V61" s="19" t="str">
        <f t="shared" si="3"/>
        <v/>
      </c>
      <c r="W61" s="20" t="str">
        <f t="array" ref="W61">IFERROR(INDEX(Enter!$A$3:$M$252,MATCH(SMALL(Enter!$Q$3:$Q$252,Y62),Enter!$Q$3:$Q$252,0),6),"")</f>
        <v/>
      </c>
      <c r="X61" s="20" t="str">
        <f t="array" ref="X61">IFERROR(INDEX(Enter!$A$3:$K$252,MATCH(SMALL(Enter!$Q$3:$Q$252,Y62),Enter!$Q$3:$Q$252,0),7),"")</f>
        <v/>
      </c>
      <c r="AA61" s="19" t="str">
        <f t="shared" si="2"/>
        <v/>
      </c>
      <c r="AB61" s="20" t="str">
        <f t="array" ref="AB61">IFERROR(INDEX(Enter!$A$3:$M$252,MATCH(SMALL(Enter!$R$3:$R$252,T61),Enter!$R$3:$R$252,0),7),"")</f>
        <v/>
      </c>
      <c r="AC61" s="20" t="str">
        <f t="array" ref="AC61">IFERROR(INDEX(Enter!$A$3:$K$252,MATCH(SMALL(Enter!$R$3:$R$252,T61),Enter!$R$3:$R$252,0),8),"")</f>
        <v/>
      </c>
    </row>
    <row r="62" spans="1:29" ht="15.75" customHeight="1">
      <c r="A62" s="19" t="str">
        <f t="array" ref="A62">IF(B62="","",IF(INDEX(Enter!$C$3:$K$252,MATCH(SMALL(Enter!$M$3:$M$252,E62),Enter!$M$3:$M$252,0),1)="yco","yco",E62))</f>
        <v/>
      </c>
      <c r="B62" s="20" t="str">
        <f t="array" ref="B62">IFERROR(IF(INDEX(Enter!$D$3:$M$252,MATCH(SMALL(Enter!$M$3:$M$252,E62),Enter!$M$3:$M$252,0),1)="x",INDEX(Enter!$C$3:$M$252,MATCH(SMALL(Enter!$M$3:$M$252,E62),Enter!$M$3:$M$252,0),8)&amp;" (Y)",IF(INDEX(Enter!$D$3:$M$252,MATCH(SMALL(Enter!$M$3:$M$252,E62),Enter!$M$3:$M$252,0),1)="o",INDEX(Enter!$C$3:$M$252,MATCH(SMALL(Enter!$M$3:$M$252,E62),Enter!$M$3:$M$252,0),8)&amp;" (Y only)",INDEX(Enter!$C$3:$M$252,MATCH(SMALL(Enter!$M$3:$M$252,E62),Enter!$M$3:$M$252,0),8))),"")</f>
        <v/>
      </c>
      <c r="C62" s="20" t="str">
        <f t="array" ref="C62">IFERROR(INDEX(Enter!$C$3:$M$252,MATCH(SMALL(Enter!$M$3:$M$252,E62),Enter!$M$3:$M$252,0),8),"")</f>
        <v/>
      </c>
      <c r="D62" s="20" t="str">
        <f t="array" ref="D62">IFERROR(INDEX(Enter!$C$3:$K$252,MATCH(SMALL(Enter!$M$3:$M$252,E62),Enter!$M$3:$M$252,0),9),"")</f>
        <v/>
      </c>
      <c r="E62" s="20">
        <v>51</v>
      </c>
      <c r="G62" s="19" t="str">
        <f t="array" ref="G62">IF(H62="","",IF(INDEX(Enter!$F$3:$K$252,MATCH(SMALL(Enter!$N$3:$N$252,E62),Enter!$N$3:$N$252,0),1)="co","co",IF(INDEX(Enter!$F$3:$K$252,MATCH(SMALL(Enter!$N$3:$N$252,E62),Enter!$N$3:$N$252,0),1)="yco","yco",E62)))</f>
        <v/>
      </c>
      <c r="H62" s="20" t="str">
        <f t="array" ref="H62">IFERROR(IF(INDEX(Enter!$G$3:$K$252,MATCH(SMALL(Enter!$N$3:$N$252,E62),Enter!$N$3:$N$252,0),1)="x",INDEX(Enter!$F$3:$K$252,MATCH(SMALL(Enter!$N$3:$N$252,E62),Enter!$N$3:$N$252,0),5)&amp;" (Y)",IF(INDEX(Enter!$G$3:$K$252,MATCH(SMALL(Enter!$N$3:$N$252,E62),Enter!$N$3:$N$252,0),1)="o",INDEX(Enter!$F$3:$K$252,MATCH(SMALL(Enter!$N$3:$N$252,E62),Enter!$N$3:$N$252,0),5)&amp;" (Y only)",INDEX(Enter!$F$3:$K$252,MATCH(SMALL(Enter!$N$3:$N$252,E62),Enter!$N$3:$N$252,0),5))),"")</f>
        <v/>
      </c>
      <c r="I62" s="20" t="str">
        <f t="array" ref="I62">IFERROR(INDEX(Enter!$F$3:$K$252,MATCH(SMALL(Enter!$N$3:$N$252,E62),Enter!$N$3:$N$252,0),5),"")</f>
        <v/>
      </c>
      <c r="J62" s="20" t="str">
        <f t="array" ref="J62">IFERROR(INDEX(Enter!$F$3:$K$252,MATCH(SMALL(Enter!$N$3:$N$252,E62),Enter!$N$3:$N$252,0),6),"")</f>
        <v/>
      </c>
      <c r="K62" s="20">
        <v>56</v>
      </c>
      <c r="L62" s="19" t="str">
        <f t="shared" si="0"/>
        <v/>
      </c>
      <c r="M62" s="19" t="str">
        <f t="array" ref="M62">IFERROR(IF(INDEX(Enter!$I$3:$K$252,MATCH(SMALL(Enter!$O$3:$O$252,K62),Enter!$O$3:$O$252,0),1)="x",INDEX(Enter!$H$3:$K$252,MATCH(SMALL(Enter!$O$3:$O$252,K62),Enter!$O$3:$O$252,0),3)&amp;" (Y)",IF(INDEX(Enter!$I$3:$K$252,MATCH(SMALL(Enter!$O$3:$O$252,K62),Enter!$O$3:$O$252,0),1)="o",INDEX(Enter!$H$3:$K$252,MATCH(SMALL(Enter!$O$3:$O$252,K62),Enter!$O$3:$O$252,0),3)&amp;" (Y only)",INDEX(Enter!$H$3:$K$252,MATCH(SMALL(Enter!$O$3:$O$252,K62),Enter!$O$3:$O$252,0),3))),"")</f>
        <v/>
      </c>
      <c r="N62" s="20" t="str">
        <f t="array" ref="N62">IFERROR(INDEX(Enter!$H$3:$K$252,MATCH(SMALL(Enter!$O$3:$O$252,K62),Enter!$O$3:$O$252,0),3),"")</f>
        <v/>
      </c>
      <c r="O62" s="20" t="str">
        <f t="array" ref="O62">IFERROR(INDEX(Enter!$H$3:$K$252,MATCH(SMALL(Enter!$O$3:$O$252,K62),Enter!$O$3:$O$252,0),4),"")</f>
        <v/>
      </c>
      <c r="Q62" s="19" t="str">
        <f t="array" ref="Q62">IF(R62="","",IF(INDEX(Enter!$B$3:$K$252,MATCH(SMALL(Enter!$P$3:$P$252,E62),Enter!$P$3:$P$252,0),1)="oco","oco",E62))</f>
        <v/>
      </c>
      <c r="R62" s="20" t="str">
        <f t="array" ref="R62">IFERROR(INDEX(Enter!$A$3:$M$252,MATCH(SMALL(Enter!$P$3:$P$252,T62),Enter!$P$3:$P$252,0),7),"")</f>
        <v/>
      </c>
      <c r="S62" s="20" t="str">
        <f t="array" ref="S62">IFERROR(INDEX(Enter!$A$3:$K$252,MATCH(SMALL(Enter!$P$3:$P$252,T62),Enter!$P$3:$P$252,0),8),"")</f>
        <v/>
      </c>
      <c r="T62" s="20">
        <v>51</v>
      </c>
      <c r="V62" s="19" t="str">
        <f t="shared" si="3"/>
        <v/>
      </c>
      <c r="W62" s="20" t="str">
        <f t="array" ref="W62">IFERROR(INDEX(Enter!$A$3:$M$252,MATCH(SMALL(Enter!$Q$3:$Q$252,Y63),Enter!$Q$3:$Q$252,0),6),"")</f>
        <v/>
      </c>
      <c r="X62" s="20" t="str">
        <f t="array" ref="X62">IFERROR(INDEX(Enter!$A$3:$K$252,MATCH(SMALL(Enter!$Q$3:$Q$252,Y63),Enter!$Q$3:$Q$252,0),7),"")</f>
        <v/>
      </c>
      <c r="Y62" s="20">
        <v>51</v>
      </c>
      <c r="AA62" s="19" t="str">
        <f t="shared" si="2"/>
        <v/>
      </c>
      <c r="AB62" s="20" t="str">
        <f t="array" ref="AB62">IFERROR(INDEX(Enter!$A$3:$M$252,MATCH(SMALL(Enter!$R$3:$R$252,T62),Enter!$R$3:$R$252,0),7),"")</f>
        <v/>
      </c>
      <c r="AC62" s="20" t="str">
        <f t="array" ref="AC62">IFERROR(INDEX(Enter!$A$3:$K$252,MATCH(SMALL(Enter!$R$3:$R$252,T62),Enter!$R$3:$R$252,0),8),"")</f>
        <v/>
      </c>
    </row>
    <row r="63" spans="1:29" ht="15.75" customHeight="1">
      <c r="A63" s="19" t="str">
        <f t="array" ref="A63">IF(B63="","",IF(INDEX(Enter!$C$3:$K$252,MATCH(SMALL(Enter!$M$3:$M$252,E63),Enter!$M$3:$M$252,0),1)="yco","yco",E63))</f>
        <v/>
      </c>
      <c r="B63" s="20" t="str">
        <f t="array" ref="B63">IFERROR(IF(INDEX(Enter!$D$3:$M$252,MATCH(SMALL(Enter!$M$3:$M$252,E63),Enter!$M$3:$M$252,0),1)="x",INDEX(Enter!$C$3:$M$252,MATCH(SMALL(Enter!$M$3:$M$252,E63),Enter!$M$3:$M$252,0),8)&amp;" (Y)",IF(INDEX(Enter!$D$3:$M$252,MATCH(SMALL(Enter!$M$3:$M$252,E63),Enter!$M$3:$M$252,0),1)="o",INDEX(Enter!$C$3:$M$252,MATCH(SMALL(Enter!$M$3:$M$252,E63),Enter!$M$3:$M$252,0),8)&amp;" (Y only)",INDEX(Enter!$C$3:$M$252,MATCH(SMALL(Enter!$M$3:$M$252,E63),Enter!$M$3:$M$252,0),8))),"")</f>
        <v/>
      </c>
      <c r="C63" s="20" t="str">
        <f t="array" ref="C63">IFERROR(INDEX(Enter!$C$3:$M$252,MATCH(SMALL(Enter!$M$3:$M$252,E63),Enter!$M$3:$M$252,0),8),"")</f>
        <v/>
      </c>
      <c r="D63" s="20" t="str">
        <f t="array" ref="D63">IFERROR(INDEX(Enter!$C$3:$K$252,MATCH(SMALL(Enter!$M$3:$M$252,E63),Enter!$M$3:$M$252,0),9),"")</f>
        <v/>
      </c>
      <c r="E63" s="20">
        <v>52</v>
      </c>
      <c r="G63" s="19" t="str">
        <f t="array" ref="G63">IF(H63="","",IF(INDEX(Enter!$F$3:$K$252,MATCH(SMALL(Enter!$N$3:$N$252,E63),Enter!$N$3:$N$252,0),1)="co","co",IF(INDEX(Enter!$F$3:$K$252,MATCH(SMALL(Enter!$N$3:$N$252,E63),Enter!$N$3:$N$252,0),1)="yco","yco",E63)))</f>
        <v/>
      </c>
      <c r="H63" s="20" t="str">
        <f t="array" ref="H63">IFERROR(IF(INDEX(Enter!$G$3:$K$252,MATCH(SMALL(Enter!$N$3:$N$252,E63),Enter!$N$3:$N$252,0),1)="x",INDEX(Enter!$F$3:$K$252,MATCH(SMALL(Enter!$N$3:$N$252,E63),Enter!$N$3:$N$252,0),5)&amp;" (Y)",IF(INDEX(Enter!$G$3:$K$252,MATCH(SMALL(Enter!$N$3:$N$252,E63),Enter!$N$3:$N$252,0),1)="o",INDEX(Enter!$F$3:$K$252,MATCH(SMALL(Enter!$N$3:$N$252,E63),Enter!$N$3:$N$252,0),5)&amp;" (Y only)",INDEX(Enter!$F$3:$K$252,MATCH(SMALL(Enter!$N$3:$N$252,E63),Enter!$N$3:$N$252,0),5))),"")</f>
        <v/>
      </c>
      <c r="I63" s="20" t="str">
        <f t="array" ref="I63">IFERROR(INDEX(Enter!$F$3:$K$252,MATCH(SMALL(Enter!$N$3:$N$252,E63),Enter!$N$3:$N$252,0),5),"")</f>
        <v/>
      </c>
      <c r="J63" s="20" t="str">
        <f t="array" ref="J63">IFERROR(INDEX(Enter!$F$3:$K$252,MATCH(SMALL(Enter!$N$3:$N$252,E63),Enter!$N$3:$N$252,0),6),"")</f>
        <v/>
      </c>
      <c r="K63" s="20">
        <v>57</v>
      </c>
      <c r="L63" s="19" t="str">
        <f t="shared" si="0"/>
        <v/>
      </c>
      <c r="M63" s="19" t="str">
        <f t="array" ref="M63">IFERROR(IF(INDEX(Enter!$I$3:$K$252,MATCH(SMALL(Enter!$O$3:$O$252,K63),Enter!$O$3:$O$252,0),1)="x",INDEX(Enter!$H$3:$K$252,MATCH(SMALL(Enter!$O$3:$O$252,K63),Enter!$O$3:$O$252,0),3)&amp;" (Y)",IF(INDEX(Enter!$I$3:$K$252,MATCH(SMALL(Enter!$O$3:$O$252,K63),Enter!$O$3:$O$252,0),1)="o",INDEX(Enter!$H$3:$K$252,MATCH(SMALL(Enter!$O$3:$O$252,K63),Enter!$O$3:$O$252,0),3)&amp;" (Y only)",INDEX(Enter!$H$3:$K$252,MATCH(SMALL(Enter!$O$3:$O$252,K63),Enter!$O$3:$O$252,0),3))),"")</f>
        <v/>
      </c>
      <c r="N63" s="20" t="str">
        <f t="array" ref="N63">IFERROR(INDEX(Enter!$H$3:$K$252,MATCH(SMALL(Enter!$O$3:$O$252,K63),Enter!$O$3:$O$252,0),3),"")</f>
        <v/>
      </c>
      <c r="O63" s="20" t="str">
        <f t="array" ref="O63">IFERROR(INDEX(Enter!$H$3:$K$252,MATCH(SMALL(Enter!$O$3:$O$252,K63),Enter!$O$3:$O$252,0),4),"")</f>
        <v/>
      </c>
      <c r="Q63" s="19" t="str">
        <f t="array" ref="Q63">IF(R63="","",IF(INDEX(Enter!$B$3:$K$252,MATCH(SMALL(Enter!$P$3:$P$252,E63),Enter!$P$3:$P$252,0),1)="oco","oco",E63))</f>
        <v/>
      </c>
      <c r="R63" s="20" t="str">
        <f t="array" ref="R63">IFERROR(INDEX(Enter!$A$3:$M$252,MATCH(SMALL(Enter!$P$3:$P$252,T63),Enter!$P$3:$P$252,0),7),"")</f>
        <v/>
      </c>
      <c r="S63" s="20" t="str">
        <f t="array" ref="S63">IFERROR(INDEX(Enter!$A$3:$K$252,MATCH(SMALL(Enter!$P$3:$P$252,T63),Enter!$P$3:$P$252,0),8),"")</f>
        <v/>
      </c>
      <c r="T63" s="20">
        <v>52</v>
      </c>
      <c r="V63" s="19" t="str">
        <f t="shared" si="3"/>
        <v/>
      </c>
      <c r="W63" s="20" t="str">
        <f t="array" ref="W63">IFERROR(INDEX(Enter!$A$3:$M$252,MATCH(SMALL(Enter!$Q$3:$Q$252,Y64),Enter!$Q$3:$Q$252,0),6),"")</f>
        <v/>
      </c>
      <c r="X63" s="20" t="str">
        <f t="array" ref="X63">IFERROR(INDEX(Enter!$A$3:$K$252,MATCH(SMALL(Enter!$Q$3:$Q$252,Y64),Enter!$Q$3:$Q$252,0),7),"")</f>
        <v/>
      </c>
      <c r="Y63" s="20">
        <v>52</v>
      </c>
      <c r="AA63" s="19" t="str">
        <f t="shared" si="2"/>
        <v/>
      </c>
      <c r="AB63" s="20" t="str">
        <f t="array" ref="AB63">IFERROR(INDEX(Enter!$A$3:$M$252,MATCH(SMALL(Enter!$R$3:$R$252,T63),Enter!$R$3:$R$252,0),7),"")</f>
        <v/>
      </c>
      <c r="AC63" s="20" t="str">
        <f t="array" ref="AC63">IFERROR(INDEX(Enter!$A$3:$K$252,MATCH(SMALL(Enter!$R$3:$R$252,T63),Enter!$R$3:$R$252,0),8),"")</f>
        <v/>
      </c>
    </row>
    <row r="64" spans="1:29" ht="15.75" customHeight="1">
      <c r="A64" s="19" t="str">
        <f t="array" ref="A64">IF(B64="","",IF(INDEX(Enter!$C$3:$K$252,MATCH(SMALL(Enter!$M$3:$M$252,E64),Enter!$M$3:$M$252,0),1)="yco","yco",E64))</f>
        <v/>
      </c>
      <c r="B64" s="20" t="str">
        <f t="array" ref="B64">IFERROR(IF(INDEX(Enter!$D$3:$M$252,MATCH(SMALL(Enter!$M$3:$M$252,E64),Enter!$M$3:$M$252,0),1)="x",INDEX(Enter!$C$3:$M$252,MATCH(SMALL(Enter!$M$3:$M$252,E64),Enter!$M$3:$M$252,0),8)&amp;" (Y)",IF(INDEX(Enter!$D$3:$M$252,MATCH(SMALL(Enter!$M$3:$M$252,E64),Enter!$M$3:$M$252,0),1)="o",INDEX(Enter!$C$3:$M$252,MATCH(SMALL(Enter!$M$3:$M$252,E64),Enter!$M$3:$M$252,0),8)&amp;" (Y only)",INDEX(Enter!$C$3:$M$252,MATCH(SMALL(Enter!$M$3:$M$252,E64),Enter!$M$3:$M$252,0),8))),"")</f>
        <v/>
      </c>
      <c r="C64" s="20" t="str">
        <f t="array" ref="C64">IFERROR(INDEX(Enter!$C$3:$M$252,MATCH(SMALL(Enter!$M$3:$M$252,E64),Enter!$M$3:$M$252,0),8),"")</f>
        <v/>
      </c>
      <c r="D64" s="20" t="str">
        <f t="array" ref="D64">IFERROR(INDEX(Enter!$C$3:$K$252,MATCH(SMALL(Enter!$M$3:$M$252,E64),Enter!$M$3:$M$252,0),9),"")</f>
        <v/>
      </c>
      <c r="E64" s="20">
        <v>53</v>
      </c>
      <c r="G64" s="19" t="str">
        <f t="array" ref="G64">IF(H64="","",IF(INDEX(Enter!$F$3:$K$252,MATCH(SMALL(Enter!$N$3:$N$252,E64),Enter!$N$3:$N$252,0),1)="co","co",IF(INDEX(Enter!$F$3:$K$252,MATCH(SMALL(Enter!$N$3:$N$252,E64),Enter!$N$3:$N$252,0),1)="yco","yco",E64)))</f>
        <v/>
      </c>
      <c r="H64" s="20" t="str">
        <f t="array" ref="H64">IFERROR(IF(INDEX(Enter!$G$3:$K$252,MATCH(SMALL(Enter!$N$3:$N$252,E64),Enter!$N$3:$N$252,0),1)="x",INDEX(Enter!$F$3:$K$252,MATCH(SMALL(Enter!$N$3:$N$252,E64),Enter!$N$3:$N$252,0),5)&amp;" (Y)",IF(INDEX(Enter!$G$3:$K$252,MATCH(SMALL(Enter!$N$3:$N$252,E64),Enter!$N$3:$N$252,0),1)="o",INDEX(Enter!$F$3:$K$252,MATCH(SMALL(Enter!$N$3:$N$252,E64),Enter!$N$3:$N$252,0),5)&amp;" (Y only)",INDEX(Enter!$F$3:$K$252,MATCH(SMALL(Enter!$N$3:$N$252,E64),Enter!$N$3:$N$252,0),5))),"")</f>
        <v/>
      </c>
      <c r="I64" s="20" t="str">
        <f t="array" ref="I64">IFERROR(INDEX(Enter!$F$3:$K$252,MATCH(SMALL(Enter!$N$3:$N$252,E64),Enter!$N$3:$N$252,0),5),"")</f>
        <v/>
      </c>
      <c r="J64" s="20" t="str">
        <f t="array" ref="J64">IFERROR(INDEX(Enter!$F$3:$K$252,MATCH(SMALL(Enter!$N$3:$N$252,E64),Enter!$N$3:$N$252,0),6),"")</f>
        <v/>
      </c>
      <c r="K64" s="20">
        <v>58</v>
      </c>
      <c r="L64" s="19" t="str">
        <f t="shared" si="0"/>
        <v/>
      </c>
      <c r="M64" s="19" t="str">
        <f t="array" ref="M64">IFERROR(IF(INDEX(Enter!$I$3:$K$252,MATCH(SMALL(Enter!$O$3:$O$252,K64),Enter!$O$3:$O$252,0),1)="x",INDEX(Enter!$H$3:$K$252,MATCH(SMALL(Enter!$O$3:$O$252,K64),Enter!$O$3:$O$252,0),3)&amp;" (Y)",IF(INDEX(Enter!$I$3:$K$252,MATCH(SMALL(Enter!$O$3:$O$252,K64),Enter!$O$3:$O$252,0),1)="o",INDEX(Enter!$H$3:$K$252,MATCH(SMALL(Enter!$O$3:$O$252,K64),Enter!$O$3:$O$252,0),3)&amp;" (Y only)",INDEX(Enter!$H$3:$K$252,MATCH(SMALL(Enter!$O$3:$O$252,K64),Enter!$O$3:$O$252,0),3))),"")</f>
        <v/>
      </c>
      <c r="N64" s="20" t="str">
        <f t="array" ref="N64">IFERROR(INDEX(Enter!$H$3:$K$252,MATCH(SMALL(Enter!$O$3:$O$252,K64),Enter!$O$3:$O$252,0),3),"")</f>
        <v/>
      </c>
      <c r="O64" s="20" t="str">
        <f t="array" ref="O64">IFERROR(INDEX(Enter!$H$3:$K$252,MATCH(SMALL(Enter!$O$3:$O$252,K64),Enter!$O$3:$O$252,0),4),"")</f>
        <v/>
      </c>
      <c r="Q64" s="19" t="str">
        <f t="array" ref="Q64">IF(R64="","",IF(INDEX(Enter!$B$3:$K$252,MATCH(SMALL(Enter!$P$3:$P$252,E64),Enter!$P$3:$P$252,0),1)="oco","oco",E64))</f>
        <v/>
      </c>
      <c r="R64" s="20" t="str">
        <f t="array" ref="R64">IFERROR(INDEX(Enter!$A$3:$M$252,MATCH(SMALL(Enter!$P$3:$P$252,T64),Enter!$P$3:$P$252,0),7),"")</f>
        <v/>
      </c>
      <c r="S64" s="20" t="str">
        <f t="array" ref="S64">IFERROR(INDEX(Enter!$A$3:$K$252,MATCH(SMALL(Enter!$P$3:$P$252,T64),Enter!$P$3:$P$252,0),8),"")</f>
        <v/>
      </c>
      <c r="T64" s="20">
        <v>53</v>
      </c>
      <c r="V64" s="19" t="str">
        <f t="shared" si="3"/>
        <v/>
      </c>
      <c r="W64" s="20" t="str">
        <f t="array" ref="W64">IFERROR(INDEX(Enter!$A$3:$M$252,MATCH(SMALL(Enter!$Q$3:$Q$252,Y65),Enter!$Q$3:$Q$252,0),6),"")</f>
        <v/>
      </c>
      <c r="X64" s="20" t="str">
        <f t="array" ref="X64">IFERROR(INDEX(Enter!$A$3:$K$252,MATCH(SMALL(Enter!$Q$3:$Q$252,Y65),Enter!$Q$3:$Q$252,0),7),"")</f>
        <v/>
      </c>
      <c r="Y64" s="20">
        <v>53</v>
      </c>
      <c r="AA64" s="19" t="str">
        <f t="shared" si="2"/>
        <v/>
      </c>
      <c r="AB64" s="20" t="str">
        <f t="array" ref="AB64">IFERROR(INDEX(Enter!$A$3:$M$252,MATCH(SMALL(Enter!$R$3:$R$252,T64),Enter!$R$3:$R$252,0),7),"")</f>
        <v/>
      </c>
      <c r="AC64" s="20" t="str">
        <f t="array" ref="AC64">IFERROR(INDEX(Enter!$A$3:$K$252,MATCH(SMALL(Enter!$R$3:$R$252,T64),Enter!$R$3:$R$252,0),8),"")</f>
        <v/>
      </c>
    </row>
    <row r="65" spans="1:29" ht="15.75" customHeight="1">
      <c r="A65" s="19" t="str">
        <f t="array" ref="A65">IF(B65="","",IF(INDEX(Enter!$C$3:$K$252,MATCH(SMALL(Enter!$M$3:$M$252,E65),Enter!$M$3:$M$252,0),1)="yco","yco",E65))</f>
        <v/>
      </c>
      <c r="B65" s="20" t="str">
        <f t="array" ref="B65">IFERROR(IF(INDEX(Enter!$D$3:$M$252,MATCH(SMALL(Enter!$M$3:$M$252,E65),Enter!$M$3:$M$252,0),1)="x",INDEX(Enter!$C$3:$M$252,MATCH(SMALL(Enter!$M$3:$M$252,E65),Enter!$M$3:$M$252,0),8)&amp;" (Y)",IF(INDEX(Enter!$D$3:$M$252,MATCH(SMALL(Enter!$M$3:$M$252,E65),Enter!$M$3:$M$252,0),1)="o",INDEX(Enter!$C$3:$M$252,MATCH(SMALL(Enter!$M$3:$M$252,E65),Enter!$M$3:$M$252,0),8)&amp;" (Y only)",INDEX(Enter!$C$3:$M$252,MATCH(SMALL(Enter!$M$3:$M$252,E65),Enter!$M$3:$M$252,0),8))),"")</f>
        <v/>
      </c>
      <c r="C65" s="20" t="str">
        <f t="array" ref="C65">IFERROR(INDEX(Enter!$C$3:$M$252,MATCH(SMALL(Enter!$M$3:$M$252,E65),Enter!$M$3:$M$252,0),8),"")</f>
        <v/>
      </c>
      <c r="D65" s="20" t="str">
        <f t="array" ref="D65">IFERROR(INDEX(Enter!$C$3:$K$252,MATCH(SMALL(Enter!$M$3:$M$252,E65),Enter!$M$3:$M$252,0),9),"")</f>
        <v/>
      </c>
      <c r="E65" s="20">
        <v>54</v>
      </c>
      <c r="G65" s="19" t="str">
        <f t="array" ref="G65">IF(H65="","",IF(INDEX(Enter!$F$3:$K$252,MATCH(SMALL(Enter!$N$3:$N$252,E65),Enter!$N$3:$N$252,0),1)="co","co",IF(INDEX(Enter!$F$3:$K$252,MATCH(SMALL(Enter!$N$3:$N$252,E65),Enter!$N$3:$N$252,0),1)="yco","yco",E65)))</f>
        <v/>
      </c>
      <c r="H65" s="20" t="str">
        <f t="array" ref="H65">IFERROR(IF(INDEX(Enter!$G$3:$K$252,MATCH(SMALL(Enter!$N$3:$N$252,E65),Enter!$N$3:$N$252,0),1)="x",INDEX(Enter!$F$3:$K$252,MATCH(SMALL(Enter!$N$3:$N$252,E65),Enter!$N$3:$N$252,0),5)&amp;" (Y)",IF(INDEX(Enter!$G$3:$K$252,MATCH(SMALL(Enter!$N$3:$N$252,E65),Enter!$N$3:$N$252,0),1)="o",INDEX(Enter!$F$3:$K$252,MATCH(SMALL(Enter!$N$3:$N$252,E65),Enter!$N$3:$N$252,0),5)&amp;" (Y only)",INDEX(Enter!$F$3:$K$252,MATCH(SMALL(Enter!$N$3:$N$252,E65),Enter!$N$3:$N$252,0),5))),"")</f>
        <v/>
      </c>
      <c r="I65" s="20" t="str">
        <f t="array" ref="I65">IFERROR(INDEX(Enter!$F$3:$K$252,MATCH(SMALL(Enter!$N$3:$N$252,E65),Enter!$N$3:$N$252,0),5),"")</f>
        <v/>
      </c>
      <c r="J65" s="20" t="str">
        <f t="array" ref="J65">IFERROR(INDEX(Enter!$F$3:$K$252,MATCH(SMALL(Enter!$N$3:$N$252,E65),Enter!$N$3:$N$252,0),6),"")</f>
        <v/>
      </c>
      <c r="K65" s="20">
        <v>59</v>
      </c>
      <c r="L65" s="19" t="str">
        <f t="shared" si="0"/>
        <v/>
      </c>
      <c r="M65" s="19" t="str">
        <f t="array" ref="M65">IFERROR(IF(INDEX(Enter!$I$3:$K$252,MATCH(SMALL(Enter!$O$3:$O$252,K65),Enter!$O$3:$O$252,0),1)="x",INDEX(Enter!$H$3:$K$252,MATCH(SMALL(Enter!$O$3:$O$252,K65),Enter!$O$3:$O$252,0),3)&amp;" (Y)",IF(INDEX(Enter!$I$3:$K$252,MATCH(SMALL(Enter!$O$3:$O$252,K65),Enter!$O$3:$O$252,0),1)="o",INDEX(Enter!$H$3:$K$252,MATCH(SMALL(Enter!$O$3:$O$252,K65),Enter!$O$3:$O$252,0),3)&amp;" (Y only)",INDEX(Enter!$H$3:$K$252,MATCH(SMALL(Enter!$O$3:$O$252,K65),Enter!$O$3:$O$252,0),3))),"")</f>
        <v/>
      </c>
      <c r="N65" s="20" t="str">
        <f t="array" ref="N65">IFERROR(INDEX(Enter!$H$3:$K$252,MATCH(SMALL(Enter!$O$3:$O$252,K65),Enter!$O$3:$O$252,0),3),"")</f>
        <v/>
      </c>
      <c r="O65" s="20" t="str">
        <f t="array" ref="O65">IFERROR(INDEX(Enter!$H$3:$K$252,MATCH(SMALL(Enter!$O$3:$O$252,K65),Enter!$O$3:$O$252,0),4),"")</f>
        <v/>
      </c>
      <c r="Q65" s="19" t="str">
        <f t="array" ref="Q65">IF(R65="","",IF(INDEX(Enter!$B$3:$K$252,MATCH(SMALL(Enter!$P$3:$P$252,E65),Enter!$P$3:$P$252,0),1)="oco","oco",E65))</f>
        <v/>
      </c>
      <c r="R65" s="20" t="str">
        <f t="array" ref="R65">IFERROR(INDEX(Enter!$A$3:$M$252,MATCH(SMALL(Enter!$P$3:$P$252,T65),Enter!$P$3:$P$252,0),7),"")</f>
        <v/>
      </c>
      <c r="S65" s="20" t="str">
        <f t="array" ref="S65">IFERROR(INDEX(Enter!$A$3:$K$252,MATCH(SMALL(Enter!$P$3:$P$252,T65),Enter!$P$3:$P$252,0),8),"")</f>
        <v/>
      </c>
      <c r="T65" s="20">
        <v>54</v>
      </c>
      <c r="V65" s="19" t="str">
        <f t="shared" si="3"/>
        <v/>
      </c>
      <c r="W65" s="20" t="str">
        <f t="array" ref="W65">IFERROR(INDEX(Enter!$A$3:$M$252,MATCH(SMALL(Enter!$Q$3:$Q$252,Y66),Enter!$Q$3:$Q$252,0),6),"")</f>
        <v/>
      </c>
      <c r="X65" s="20" t="str">
        <f t="array" ref="X65">IFERROR(INDEX(Enter!$A$3:$K$252,MATCH(SMALL(Enter!$Q$3:$Q$252,Y66),Enter!$Q$3:$Q$252,0),7),"")</f>
        <v/>
      </c>
      <c r="Y65" s="20">
        <v>54</v>
      </c>
      <c r="AA65" s="19" t="str">
        <f t="shared" si="2"/>
        <v/>
      </c>
      <c r="AB65" s="20" t="str">
        <f t="array" ref="AB65">IFERROR(INDEX(Enter!$A$3:$M$252,MATCH(SMALL(Enter!$R$3:$R$252,T65),Enter!$R$3:$R$252,0),7),"")</f>
        <v/>
      </c>
      <c r="AC65" s="20" t="str">
        <f t="array" ref="AC65">IFERROR(INDEX(Enter!$A$3:$K$252,MATCH(SMALL(Enter!$R$3:$R$252,T65),Enter!$R$3:$R$252,0),8),"")</f>
        <v/>
      </c>
    </row>
    <row r="66" spans="1:29" ht="15.75" customHeight="1">
      <c r="A66" s="19" t="str">
        <f t="array" ref="A66">IF(B66="","",IF(INDEX(Enter!$C$3:$K$252,MATCH(SMALL(Enter!$M$3:$M$252,E66),Enter!$M$3:$M$252,0),1)="yco","yco",E66))</f>
        <v/>
      </c>
      <c r="B66" s="20" t="str">
        <f t="array" ref="B66">IFERROR(IF(INDEX(Enter!$D$3:$M$252,MATCH(SMALL(Enter!$M$3:$M$252,E66),Enter!$M$3:$M$252,0),1)="x",INDEX(Enter!$C$3:$M$252,MATCH(SMALL(Enter!$M$3:$M$252,E66),Enter!$M$3:$M$252,0),8)&amp;" (Y)",IF(INDEX(Enter!$D$3:$M$252,MATCH(SMALL(Enter!$M$3:$M$252,E66),Enter!$M$3:$M$252,0),1)="o",INDEX(Enter!$C$3:$M$252,MATCH(SMALL(Enter!$M$3:$M$252,E66),Enter!$M$3:$M$252,0),8)&amp;" (Y only)",INDEX(Enter!$C$3:$M$252,MATCH(SMALL(Enter!$M$3:$M$252,E66),Enter!$M$3:$M$252,0),8))),"")</f>
        <v/>
      </c>
      <c r="C66" s="20" t="str">
        <f t="array" ref="C66">IFERROR(INDEX(Enter!$C$3:$M$252,MATCH(SMALL(Enter!$M$3:$M$252,E66),Enter!$M$3:$M$252,0),8),"")</f>
        <v/>
      </c>
      <c r="D66" s="20" t="str">
        <f t="array" ref="D66">IFERROR(INDEX(Enter!$C$3:$K$252,MATCH(SMALL(Enter!$M$3:$M$252,E66),Enter!$M$3:$M$252,0),9),"")</f>
        <v/>
      </c>
      <c r="E66" s="20">
        <v>55</v>
      </c>
      <c r="G66" s="19" t="str">
        <f t="array" ref="G66">IF(H66="","",IF(INDEX(Enter!$F$3:$K$252,MATCH(SMALL(Enter!$N$3:$N$252,E66),Enter!$N$3:$N$252,0),1)="co","co",IF(INDEX(Enter!$F$3:$K$252,MATCH(SMALL(Enter!$N$3:$N$252,E66),Enter!$N$3:$N$252,0),1)="yco","yco",E66)))</f>
        <v/>
      </c>
      <c r="H66" s="20" t="str">
        <f t="array" ref="H66">IFERROR(IF(INDEX(Enter!$G$3:$K$252,MATCH(SMALL(Enter!$N$3:$N$252,E66),Enter!$N$3:$N$252,0),1)="x",INDEX(Enter!$F$3:$K$252,MATCH(SMALL(Enter!$N$3:$N$252,E66),Enter!$N$3:$N$252,0),5)&amp;" (Y)",IF(INDEX(Enter!$G$3:$K$252,MATCH(SMALL(Enter!$N$3:$N$252,E66),Enter!$N$3:$N$252,0),1)="o",INDEX(Enter!$F$3:$K$252,MATCH(SMALL(Enter!$N$3:$N$252,E66),Enter!$N$3:$N$252,0),5)&amp;" (Y only)",INDEX(Enter!$F$3:$K$252,MATCH(SMALL(Enter!$N$3:$N$252,E66),Enter!$N$3:$N$252,0),5))),"")</f>
        <v/>
      </c>
      <c r="I66" s="20" t="str">
        <f t="array" ref="I66">IFERROR(INDEX(Enter!$F$3:$K$252,MATCH(SMALL(Enter!$N$3:$N$252,E66),Enter!$N$3:$N$252,0),5),"")</f>
        <v/>
      </c>
      <c r="J66" s="20" t="str">
        <f t="array" ref="J66">IFERROR(INDEX(Enter!$F$3:$K$252,MATCH(SMALL(Enter!$N$3:$N$252,E66),Enter!$N$3:$N$252,0),6),"")</f>
        <v/>
      </c>
      <c r="K66" s="20">
        <v>60</v>
      </c>
      <c r="L66" s="19" t="str">
        <f t="shared" si="0"/>
        <v/>
      </c>
      <c r="M66" s="19" t="str">
        <f t="array" ref="M66">IFERROR(IF(INDEX(Enter!$I$3:$K$252,MATCH(SMALL(Enter!$O$3:$O$252,K66),Enter!$O$3:$O$252,0),1)="x",INDEX(Enter!$H$3:$K$252,MATCH(SMALL(Enter!$O$3:$O$252,K66),Enter!$O$3:$O$252,0),3)&amp;" (Y)",IF(INDEX(Enter!$I$3:$K$252,MATCH(SMALL(Enter!$O$3:$O$252,K66),Enter!$O$3:$O$252,0),1)="o",INDEX(Enter!$H$3:$K$252,MATCH(SMALL(Enter!$O$3:$O$252,K66),Enter!$O$3:$O$252,0),3)&amp;" (Y only)",INDEX(Enter!$H$3:$K$252,MATCH(SMALL(Enter!$O$3:$O$252,K66),Enter!$O$3:$O$252,0),3))),"")</f>
        <v/>
      </c>
      <c r="N66" s="20" t="str">
        <f t="array" ref="N66">IFERROR(INDEX(Enter!$H$3:$K$252,MATCH(SMALL(Enter!$O$3:$O$252,K66),Enter!$O$3:$O$252,0),3),"")</f>
        <v/>
      </c>
      <c r="O66" s="20" t="str">
        <f t="array" ref="O66">IFERROR(INDEX(Enter!$H$3:$K$252,MATCH(SMALL(Enter!$O$3:$O$252,K66),Enter!$O$3:$O$252,0),4),"")</f>
        <v/>
      </c>
      <c r="Q66" s="19" t="str">
        <f t="array" ref="Q66">IF(R66="","",IF(INDEX(Enter!$B$3:$K$252,MATCH(SMALL(Enter!$P$3:$P$252,E66),Enter!$P$3:$P$252,0),1)="oco","oco",E66))</f>
        <v/>
      </c>
      <c r="R66" s="20" t="str">
        <f t="array" ref="R66">IFERROR(INDEX(Enter!$A$3:$M$252,MATCH(SMALL(Enter!$P$3:$P$252,T66),Enter!$P$3:$P$252,0),7),"")</f>
        <v/>
      </c>
      <c r="S66" s="20" t="str">
        <f t="array" ref="S66">IFERROR(INDEX(Enter!$A$3:$K$252,MATCH(SMALL(Enter!$P$3:$P$252,T66),Enter!$P$3:$P$252,0),8),"")</f>
        <v/>
      </c>
      <c r="T66" s="20">
        <v>55</v>
      </c>
      <c r="V66" s="19" t="str">
        <f t="shared" si="3"/>
        <v/>
      </c>
      <c r="W66" s="20" t="str">
        <f t="array" ref="W66">IFERROR(INDEX(Enter!$A$3:$M$252,MATCH(SMALL(Enter!$Q$3:$Q$252,Y67),Enter!$Q$3:$Q$252,0),6),"")</f>
        <v/>
      </c>
      <c r="X66" s="20" t="str">
        <f t="array" ref="X66">IFERROR(INDEX(Enter!$A$3:$K$252,MATCH(SMALL(Enter!$Q$3:$Q$252,Y67),Enter!$Q$3:$Q$252,0),7),"")</f>
        <v/>
      </c>
      <c r="Y66" s="20">
        <v>55</v>
      </c>
      <c r="AA66" s="19" t="str">
        <f t="shared" si="2"/>
        <v/>
      </c>
      <c r="AB66" s="20" t="str">
        <f t="array" ref="AB66">IFERROR(INDEX(Enter!$A$3:$M$252,MATCH(SMALL(Enter!$R$3:$R$252,T66),Enter!$R$3:$R$252,0),7),"")</f>
        <v/>
      </c>
      <c r="AC66" s="20" t="str">
        <f t="array" ref="AC66">IFERROR(INDEX(Enter!$A$3:$K$252,MATCH(SMALL(Enter!$R$3:$R$252,T66),Enter!$R$3:$R$252,0),8),"")</f>
        <v/>
      </c>
    </row>
    <row r="67" spans="1:29" ht="15.75" customHeight="1">
      <c r="A67" s="19" t="str">
        <f t="array" ref="A67">IF(B67="","",IF(INDEX(Enter!$C$3:$K$252,MATCH(SMALL(Enter!$M$3:$M$252,E67),Enter!$M$3:$M$252,0),1)="yco","yco",E67))</f>
        <v/>
      </c>
      <c r="B67" s="20" t="str">
        <f t="array" ref="B67">IFERROR(IF(INDEX(Enter!$D$3:$M$252,MATCH(SMALL(Enter!$M$3:$M$252,E67),Enter!$M$3:$M$252,0),1)="x",INDEX(Enter!$C$3:$M$252,MATCH(SMALL(Enter!$M$3:$M$252,E67),Enter!$M$3:$M$252,0),8)&amp;" (Y)",IF(INDEX(Enter!$D$3:$M$252,MATCH(SMALL(Enter!$M$3:$M$252,E67),Enter!$M$3:$M$252,0),1)="o",INDEX(Enter!$C$3:$M$252,MATCH(SMALL(Enter!$M$3:$M$252,E67),Enter!$M$3:$M$252,0),8)&amp;" (Y only)",INDEX(Enter!$C$3:$M$252,MATCH(SMALL(Enter!$M$3:$M$252,E67),Enter!$M$3:$M$252,0),8))),"")</f>
        <v/>
      </c>
      <c r="C67" s="20" t="str">
        <f t="array" ref="C67">IFERROR(INDEX(Enter!$C$3:$M$252,MATCH(SMALL(Enter!$M$3:$M$252,E67),Enter!$M$3:$M$252,0),8),"")</f>
        <v/>
      </c>
      <c r="D67" s="20" t="str">
        <f t="array" ref="D67">IFERROR(INDEX(Enter!$C$3:$K$252,MATCH(SMALL(Enter!$M$3:$M$252,E67),Enter!$M$3:$M$252,0),9),"")</f>
        <v/>
      </c>
      <c r="E67" s="20"/>
      <c r="G67" s="19" t="str">
        <f t="array" ref="G67">IF(H67="","",IF(INDEX(Enter!$F$3:$K$252,MATCH(SMALL(Enter!$N$3:$N$252,E67),Enter!$N$3:$N$252,0),1)="co","co",IF(INDEX(Enter!$F$3:$K$252,MATCH(SMALL(Enter!$N$3:$N$252,E67),Enter!$N$3:$N$252,0),1)="yco","yco",E67)))</f>
        <v/>
      </c>
      <c r="H67" s="20" t="str">
        <f t="array" ref="H67">IFERROR(IF(INDEX(Enter!$G$3:$K$252,MATCH(SMALL(Enter!$N$3:$N$252,E67),Enter!$N$3:$N$252,0),1)="x",INDEX(Enter!$F$3:$K$252,MATCH(SMALL(Enter!$N$3:$N$252,E67),Enter!$N$3:$N$252,0),5)&amp;" (Y)",IF(INDEX(Enter!$G$3:$K$252,MATCH(SMALL(Enter!$N$3:$N$252,E67),Enter!$N$3:$N$252,0),1)="o",INDEX(Enter!$F$3:$K$252,MATCH(SMALL(Enter!$N$3:$N$252,E67),Enter!$N$3:$N$252,0),5)&amp;" (Y only)",INDEX(Enter!$F$3:$K$252,MATCH(SMALL(Enter!$N$3:$N$252,E67),Enter!$N$3:$N$252,0),5))),"")</f>
        <v/>
      </c>
      <c r="I67" s="20" t="str">
        <f t="array" ref="I67">IFERROR(INDEX(Enter!$F$3:$K$252,MATCH(SMALL(Enter!$N$3:$N$252,E67),Enter!$N$3:$N$252,0),5),"")</f>
        <v/>
      </c>
      <c r="J67" s="20" t="str">
        <f t="array" ref="J67">IFERROR(INDEX(Enter!$F$3:$K$252,MATCH(SMALL(Enter!$N$3:$N$252,E67),Enter!$N$3:$N$252,0),6),"")</f>
        <v/>
      </c>
      <c r="L67" s="19" t="str">
        <f t="shared" si="0"/>
        <v/>
      </c>
      <c r="M67" s="19" t="str">
        <f t="array" ref="M67">IFERROR(IF(INDEX(Enter!$I$3:$K$252,MATCH(SMALL(Enter!$O$3:$O$252,K67),Enter!$O$3:$O$252,0),1)="x",INDEX(Enter!$H$3:$K$252,MATCH(SMALL(Enter!$O$3:$O$252,K67),Enter!$O$3:$O$252,0),3)&amp;" (Y)",IF(INDEX(Enter!$I$3:$K$252,MATCH(SMALL(Enter!$O$3:$O$252,K67),Enter!$O$3:$O$252,0),1)="o",INDEX(Enter!$H$3:$K$252,MATCH(SMALL(Enter!$O$3:$O$252,K67),Enter!$O$3:$O$252,0),3)&amp;" (Y only)",INDEX(Enter!$H$3:$K$252,MATCH(SMALL(Enter!$O$3:$O$252,K67),Enter!$O$3:$O$252,0),3))),"")</f>
        <v/>
      </c>
      <c r="N67" s="20" t="str">
        <f t="array" ref="N67">IFERROR(INDEX(Enter!$H$3:$K$252,MATCH(SMALL(Enter!$O$3:$O$252,K67),Enter!$O$3:$O$252,0),3),"")</f>
        <v/>
      </c>
      <c r="O67" s="20" t="str">
        <f t="array" ref="O67">IFERROR(INDEX(Enter!$H$3:$K$252,MATCH(SMALL(Enter!$O$3:$O$252,K67),Enter!$O$3:$O$252,0),4),"")</f>
        <v/>
      </c>
      <c r="Q67" s="19" t="str">
        <f t="array" ref="Q67">IF(R67="","",IF(INDEX(Enter!$B$3:$K$252,MATCH(SMALL(Enter!$P$3:$P$252,E67),Enter!$P$3:$P$252,0),1)="oco","oco",E67))</f>
        <v/>
      </c>
      <c r="R67" s="20" t="str">
        <f t="array" ref="R67">IFERROR(INDEX(Enter!$A$3:$M$252,MATCH(SMALL(Enter!$P$3:$P$252,T67),Enter!$P$3:$P$252,0),7),"")</f>
        <v/>
      </c>
      <c r="S67" s="20" t="str">
        <f t="array" ref="S67">IFERROR(INDEX(Enter!$A$3:$K$252,MATCH(SMALL(Enter!$P$3:$P$252,T67),Enter!$P$3:$P$252,0),8),"")</f>
        <v/>
      </c>
      <c r="V67" s="19" t="str">
        <f t="shared" si="3"/>
        <v/>
      </c>
      <c r="W67" s="20" t="str">
        <f t="array" ref="W67">IFERROR(INDEX(Enter!$A$3:$M$252,MATCH(SMALL(Enter!$Q$3:$Q$252,Y68),Enter!$Q$3:$Q$252,0),6),"")</f>
        <v/>
      </c>
      <c r="X67" s="20" t="str">
        <f t="array" ref="X67">IFERROR(INDEX(Enter!$A$3:$K$252,MATCH(SMALL(Enter!$Q$3:$Q$252,Y68),Enter!$Q$3:$Q$252,0),7),"")</f>
        <v/>
      </c>
      <c r="AA67" s="19" t="str">
        <f t="shared" si="2"/>
        <v/>
      </c>
      <c r="AB67" s="20" t="str">
        <f t="array" ref="AB67">IFERROR(INDEX(Enter!$A$3:$M$252,MATCH(SMALL(Enter!$R$3:$R$252,T67),Enter!$R$3:$R$252,0),7),"")</f>
        <v/>
      </c>
      <c r="AC67" s="20" t="str">
        <f t="array" ref="AC67">IFERROR(INDEX(Enter!$A$3:$K$252,MATCH(SMALL(Enter!$R$3:$R$252,T67),Enter!$R$3:$R$252,0),8),"")</f>
        <v/>
      </c>
    </row>
    <row r="68" spans="1:29" ht="15.75" customHeight="1">
      <c r="A68" s="19" t="str">
        <f t="array" ref="A68">IF(B68="","",IF(INDEX(Enter!$C$3:$K$252,MATCH(SMALL(Enter!$M$3:$M$252,E68),Enter!$M$3:$M$252,0),1)="yco","yco",E68))</f>
        <v/>
      </c>
      <c r="B68" s="20" t="str">
        <f t="array" ref="B68">IFERROR(IF(INDEX(Enter!$D$3:$M$252,MATCH(SMALL(Enter!$M$3:$M$252,E68),Enter!$M$3:$M$252,0),1)="x",INDEX(Enter!$C$3:$M$252,MATCH(SMALL(Enter!$M$3:$M$252,E68),Enter!$M$3:$M$252,0),8)&amp;" (Y)",IF(INDEX(Enter!$D$3:$M$252,MATCH(SMALL(Enter!$M$3:$M$252,E68),Enter!$M$3:$M$252,0),1)="o",INDEX(Enter!$C$3:$M$252,MATCH(SMALL(Enter!$M$3:$M$252,E68),Enter!$M$3:$M$252,0),8)&amp;" (Y only)",INDEX(Enter!$C$3:$M$252,MATCH(SMALL(Enter!$M$3:$M$252,E68),Enter!$M$3:$M$252,0),8))),"")</f>
        <v/>
      </c>
      <c r="C68" s="20" t="str">
        <f t="array" ref="C68">IFERROR(INDEX(Enter!$C$3:$M$252,MATCH(SMALL(Enter!$M$3:$M$252,E68),Enter!$M$3:$M$252,0),8),"")</f>
        <v/>
      </c>
      <c r="D68" s="20" t="str">
        <f t="array" ref="D68">IFERROR(INDEX(Enter!$C$3:$K$252,MATCH(SMALL(Enter!$M$3:$M$252,E68),Enter!$M$3:$M$252,0),9),"")</f>
        <v/>
      </c>
      <c r="E68" s="20">
        <v>56</v>
      </c>
      <c r="G68" s="19" t="str">
        <f t="array" ref="G68">IF(H68="","",IF(INDEX(Enter!$F$3:$K$252,MATCH(SMALL(Enter!$N$3:$N$252,E68),Enter!$N$3:$N$252,0),1)="co","co",IF(INDEX(Enter!$F$3:$K$252,MATCH(SMALL(Enter!$N$3:$N$252,E68),Enter!$N$3:$N$252,0),1)="yco","yco",E68)))</f>
        <v/>
      </c>
      <c r="H68" s="20" t="str">
        <f t="array" ref="H68">IFERROR(IF(INDEX(Enter!$G$3:$K$252,MATCH(SMALL(Enter!$N$3:$N$252,E68),Enter!$N$3:$N$252,0),1)="x",INDEX(Enter!$F$3:$K$252,MATCH(SMALL(Enter!$N$3:$N$252,E68),Enter!$N$3:$N$252,0),5)&amp;" (Y)",IF(INDEX(Enter!$G$3:$K$252,MATCH(SMALL(Enter!$N$3:$N$252,E68),Enter!$N$3:$N$252,0),1)="o",INDEX(Enter!$F$3:$K$252,MATCH(SMALL(Enter!$N$3:$N$252,E68),Enter!$N$3:$N$252,0),5)&amp;" (Y only)",INDEX(Enter!$F$3:$K$252,MATCH(SMALL(Enter!$N$3:$N$252,E68),Enter!$N$3:$N$252,0),5))),"")</f>
        <v/>
      </c>
      <c r="I68" s="20" t="str">
        <f t="array" ref="I68">IFERROR(INDEX(Enter!$F$3:$K$252,MATCH(SMALL(Enter!$N$3:$N$252,E68),Enter!$N$3:$N$252,0),5),"")</f>
        <v/>
      </c>
      <c r="J68" s="20" t="str">
        <f t="array" ref="J68">IFERROR(INDEX(Enter!$F$3:$K$252,MATCH(SMALL(Enter!$N$3:$N$252,E68),Enter!$N$3:$N$252,0),6),"")</f>
        <v/>
      </c>
      <c r="K68" s="20">
        <v>61</v>
      </c>
      <c r="L68" s="19" t="str">
        <f t="shared" si="0"/>
        <v/>
      </c>
      <c r="M68" s="19" t="str">
        <f t="array" ref="M68">IFERROR(IF(INDEX(Enter!$I$3:$K$252,MATCH(SMALL(Enter!$O$3:$O$252,K68),Enter!$O$3:$O$252,0),1)="x",INDEX(Enter!$H$3:$K$252,MATCH(SMALL(Enter!$O$3:$O$252,K68),Enter!$O$3:$O$252,0),3)&amp;" (Y)",IF(INDEX(Enter!$I$3:$K$252,MATCH(SMALL(Enter!$O$3:$O$252,K68),Enter!$O$3:$O$252,0),1)="o",INDEX(Enter!$H$3:$K$252,MATCH(SMALL(Enter!$O$3:$O$252,K68),Enter!$O$3:$O$252,0),3)&amp;" (Y only)",INDEX(Enter!$H$3:$K$252,MATCH(SMALL(Enter!$O$3:$O$252,K68),Enter!$O$3:$O$252,0),3))),"")</f>
        <v/>
      </c>
      <c r="N68" s="20" t="str">
        <f t="array" ref="N68">IFERROR(INDEX(Enter!$H$3:$K$252,MATCH(SMALL(Enter!$O$3:$O$252,K68),Enter!$O$3:$O$252,0),3),"")</f>
        <v/>
      </c>
      <c r="O68" s="20" t="str">
        <f t="array" ref="O68">IFERROR(INDEX(Enter!$H$3:$K$252,MATCH(SMALL(Enter!$O$3:$O$252,K68),Enter!$O$3:$O$252,0),4),"")</f>
        <v/>
      </c>
      <c r="Q68" s="19" t="str">
        <f t="array" ref="Q68">IF(R68="","",IF(INDEX(Enter!$B$3:$K$252,MATCH(SMALL(Enter!$P$3:$P$252,E68),Enter!$P$3:$P$252,0),1)="oco","oco",E68))</f>
        <v/>
      </c>
      <c r="R68" s="20" t="str">
        <f t="array" ref="R68">IFERROR(INDEX(Enter!$A$3:$M$252,MATCH(SMALL(Enter!$P$3:$P$252,T68),Enter!$P$3:$P$252,0),7),"")</f>
        <v/>
      </c>
      <c r="S68" s="20" t="str">
        <f t="array" ref="S68">IFERROR(INDEX(Enter!$A$3:$K$252,MATCH(SMALL(Enter!$P$3:$P$252,T68),Enter!$P$3:$P$252,0),8),"")</f>
        <v/>
      </c>
      <c r="T68" s="20">
        <v>56</v>
      </c>
      <c r="V68" s="19" t="str">
        <f t="shared" si="3"/>
        <v/>
      </c>
      <c r="W68" s="20" t="str">
        <f t="array" ref="W68">IFERROR(INDEX(Enter!$A$3:$M$252,MATCH(SMALL(Enter!$Q$3:$Q$252,Y69),Enter!$Q$3:$Q$252,0),6),"")</f>
        <v/>
      </c>
      <c r="X68" s="20" t="str">
        <f t="array" ref="X68">IFERROR(INDEX(Enter!$A$3:$K$252,MATCH(SMALL(Enter!$Q$3:$Q$252,Y69),Enter!$Q$3:$Q$252,0),7),"")</f>
        <v/>
      </c>
      <c r="Y68" s="20">
        <v>56</v>
      </c>
      <c r="AA68" s="19" t="str">
        <f t="shared" si="2"/>
        <v/>
      </c>
      <c r="AB68" s="20" t="str">
        <f t="array" ref="AB68">IFERROR(INDEX(Enter!$A$3:$M$252,MATCH(SMALL(Enter!$R$3:$R$252,T68),Enter!$R$3:$R$252,0),7),"")</f>
        <v/>
      </c>
      <c r="AC68" s="20" t="str">
        <f t="array" ref="AC68">IFERROR(INDEX(Enter!$A$3:$K$252,MATCH(SMALL(Enter!$R$3:$R$252,T68),Enter!$R$3:$R$252,0),8),"")</f>
        <v/>
      </c>
    </row>
    <row r="69" spans="1:29" ht="15.75" customHeight="1">
      <c r="A69" s="19" t="str">
        <f t="array" ref="A69">IF(B69="","",IF(INDEX(Enter!$C$3:$K$252,MATCH(SMALL(Enter!$M$3:$M$252,E69),Enter!$M$3:$M$252,0),1)="yco","yco",E69))</f>
        <v/>
      </c>
      <c r="B69" s="20" t="str">
        <f t="array" ref="B69">IFERROR(IF(INDEX(Enter!$D$3:$M$252,MATCH(SMALL(Enter!$M$3:$M$252,E69),Enter!$M$3:$M$252,0),1)="x",INDEX(Enter!$C$3:$M$252,MATCH(SMALL(Enter!$M$3:$M$252,E69),Enter!$M$3:$M$252,0),8)&amp;" (Y)",IF(INDEX(Enter!$D$3:$M$252,MATCH(SMALL(Enter!$M$3:$M$252,E69),Enter!$M$3:$M$252,0),1)="o",INDEX(Enter!$C$3:$M$252,MATCH(SMALL(Enter!$M$3:$M$252,E69),Enter!$M$3:$M$252,0),8)&amp;" (Y only)",INDEX(Enter!$C$3:$M$252,MATCH(SMALL(Enter!$M$3:$M$252,E69),Enter!$M$3:$M$252,0),8))),"")</f>
        <v/>
      </c>
      <c r="C69" s="20" t="str">
        <f t="array" ref="C69">IFERROR(INDEX(Enter!$C$3:$M$252,MATCH(SMALL(Enter!$M$3:$M$252,E69),Enter!$M$3:$M$252,0),8),"")</f>
        <v/>
      </c>
      <c r="D69" s="20" t="str">
        <f t="array" ref="D69">IFERROR(INDEX(Enter!$C$3:$K$252,MATCH(SMALL(Enter!$M$3:$M$252,E69),Enter!$M$3:$M$252,0),9),"")</f>
        <v/>
      </c>
      <c r="E69" s="20">
        <v>57</v>
      </c>
      <c r="G69" s="19" t="str">
        <f t="array" ref="G69">IF(H69="","",IF(INDEX(Enter!$F$3:$K$252,MATCH(SMALL(Enter!$N$3:$N$252,E69),Enter!$N$3:$N$252,0),1)="co","co",IF(INDEX(Enter!$F$3:$K$252,MATCH(SMALL(Enter!$N$3:$N$252,E69),Enter!$N$3:$N$252,0),1)="yco","yco",E69)))</f>
        <v/>
      </c>
      <c r="H69" s="20" t="str">
        <f t="array" ref="H69">IFERROR(IF(INDEX(Enter!$G$3:$K$252,MATCH(SMALL(Enter!$N$3:$N$252,E69),Enter!$N$3:$N$252,0),1)="x",INDEX(Enter!$F$3:$K$252,MATCH(SMALL(Enter!$N$3:$N$252,E69),Enter!$N$3:$N$252,0),5)&amp;" (Y)",IF(INDEX(Enter!$G$3:$K$252,MATCH(SMALL(Enter!$N$3:$N$252,E69),Enter!$N$3:$N$252,0),1)="o",INDEX(Enter!$F$3:$K$252,MATCH(SMALL(Enter!$N$3:$N$252,E69),Enter!$N$3:$N$252,0),5)&amp;" (Y only)",INDEX(Enter!$F$3:$K$252,MATCH(SMALL(Enter!$N$3:$N$252,E69),Enter!$N$3:$N$252,0),5))),"")</f>
        <v/>
      </c>
      <c r="I69" s="20" t="str">
        <f t="array" ref="I69">IFERROR(INDEX(Enter!$F$3:$K$252,MATCH(SMALL(Enter!$N$3:$N$252,E69),Enter!$N$3:$N$252,0),5),"")</f>
        <v/>
      </c>
      <c r="J69" s="20" t="str">
        <f t="array" ref="J69">IFERROR(INDEX(Enter!$F$3:$K$252,MATCH(SMALL(Enter!$N$3:$N$252,E69),Enter!$N$3:$N$252,0),6),"")</f>
        <v/>
      </c>
      <c r="K69" s="20">
        <v>62</v>
      </c>
      <c r="L69" s="19" t="str">
        <f t="shared" si="0"/>
        <v/>
      </c>
      <c r="M69" s="19" t="str">
        <f t="array" ref="M69">IFERROR(IF(INDEX(Enter!$I$3:$K$252,MATCH(SMALL(Enter!$O$3:$O$252,K69),Enter!$O$3:$O$252,0),1)="x",INDEX(Enter!$H$3:$K$252,MATCH(SMALL(Enter!$O$3:$O$252,K69),Enter!$O$3:$O$252,0),3)&amp;" (Y)",IF(INDEX(Enter!$I$3:$K$252,MATCH(SMALL(Enter!$O$3:$O$252,K69),Enter!$O$3:$O$252,0),1)="o",INDEX(Enter!$H$3:$K$252,MATCH(SMALL(Enter!$O$3:$O$252,K69),Enter!$O$3:$O$252,0),3)&amp;" (Y only)",INDEX(Enter!$H$3:$K$252,MATCH(SMALL(Enter!$O$3:$O$252,K69),Enter!$O$3:$O$252,0),3))),"")</f>
        <v/>
      </c>
      <c r="N69" s="20" t="str">
        <f t="array" ref="N69">IFERROR(INDEX(Enter!$H$3:$K$252,MATCH(SMALL(Enter!$O$3:$O$252,K69),Enter!$O$3:$O$252,0),3),"")</f>
        <v/>
      </c>
      <c r="O69" s="20" t="str">
        <f t="array" ref="O69">IFERROR(INDEX(Enter!$H$3:$K$252,MATCH(SMALL(Enter!$O$3:$O$252,K69),Enter!$O$3:$O$252,0),4),"")</f>
        <v/>
      </c>
      <c r="Q69" s="19" t="str">
        <f t="array" ref="Q69">IF(R69="","",IF(INDEX(Enter!$B$3:$K$252,MATCH(SMALL(Enter!$P$3:$P$252,E69),Enter!$P$3:$P$252,0),1)="oco","oco",E69))</f>
        <v/>
      </c>
      <c r="R69" s="20" t="str">
        <f t="array" ref="R69">IFERROR(INDEX(Enter!$A$3:$M$252,MATCH(SMALL(Enter!$P$3:$P$252,T69),Enter!$P$3:$P$252,0),7),"")</f>
        <v/>
      </c>
      <c r="S69" s="20" t="str">
        <f t="array" ref="S69">IFERROR(INDEX(Enter!$A$3:$K$252,MATCH(SMALL(Enter!$P$3:$P$252,T69),Enter!$P$3:$P$252,0),8),"")</f>
        <v/>
      </c>
      <c r="T69" s="20">
        <v>57</v>
      </c>
      <c r="V69" s="19" t="str">
        <f t="shared" si="3"/>
        <v/>
      </c>
      <c r="W69" s="20" t="str">
        <f t="array" ref="W69">IFERROR(INDEX(Enter!$A$3:$M$252,MATCH(SMALL(Enter!$Q$3:$Q$252,Y70),Enter!$Q$3:$Q$252,0),6),"")</f>
        <v/>
      </c>
      <c r="X69" s="20" t="str">
        <f t="array" ref="X69">IFERROR(INDEX(Enter!$A$3:$K$252,MATCH(SMALL(Enter!$Q$3:$Q$252,Y70),Enter!$Q$3:$Q$252,0),7),"")</f>
        <v/>
      </c>
      <c r="Y69" s="20">
        <v>57</v>
      </c>
      <c r="AA69" s="19" t="str">
        <f t="shared" si="2"/>
        <v/>
      </c>
      <c r="AB69" s="20" t="str">
        <f t="array" ref="AB69">IFERROR(INDEX(Enter!$A$3:$M$252,MATCH(SMALL(Enter!$R$3:$R$252,T69),Enter!$R$3:$R$252,0),7),"")</f>
        <v/>
      </c>
      <c r="AC69" s="20" t="str">
        <f t="array" ref="AC69">IFERROR(INDEX(Enter!$A$3:$K$252,MATCH(SMALL(Enter!$R$3:$R$252,T69),Enter!$R$3:$R$252,0),8),"")</f>
        <v/>
      </c>
    </row>
    <row r="70" spans="1:29" ht="15.75" customHeight="1">
      <c r="A70" s="19" t="str">
        <f t="array" ref="A70">IF(B70="","",IF(INDEX(Enter!$C$3:$K$252,MATCH(SMALL(Enter!$M$3:$M$252,E70),Enter!$M$3:$M$252,0),1)="yco","yco",E70))</f>
        <v/>
      </c>
      <c r="B70" s="20" t="str">
        <f t="array" ref="B70">IFERROR(IF(INDEX(Enter!$D$3:$M$252,MATCH(SMALL(Enter!$M$3:$M$252,E70),Enter!$M$3:$M$252,0),1)="x",INDEX(Enter!$C$3:$M$252,MATCH(SMALL(Enter!$M$3:$M$252,E70),Enter!$M$3:$M$252,0),8)&amp;" (Y)",IF(INDEX(Enter!$D$3:$M$252,MATCH(SMALL(Enter!$M$3:$M$252,E70),Enter!$M$3:$M$252,0),1)="o",INDEX(Enter!$C$3:$M$252,MATCH(SMALL(Enter!$M$3:$M$252,E70),Enter!$M$3:$M$252,0),8)&amp;" (Y only)",INDEX(Enter!$C$3:$M$252,MATCH(SMALL(Enter!$M$3:$M$252,E70),Enter!$M$3:$M$252,0),8))),"")</f>
        <v/>
      </c>
      <c r="C70" s="20" t="str">
        <f t="array" ref="C70">IFERROR(INDEX(Enter!$C$3:$M$252,MATCH(SMALL(Enter!$M$3:$M$252,E70),Enter!$M$3:$M$252,0),8),"")</f>
        <v/>
      </c>
      <c r="D70" s="20" t="str">
        <f t="array" ref="D70">IFERROR(INDEX(Enter!$C$3:$K$252,MATCH(SMALL(Enter!$M$3:$M$252,E70),Enter!$M$3:$M$252,0),9),"")</f>
        <v/>
      </c>
      <c r="E70" s="20">
        <v>58</v>
      </c>
      <c r="G70" s="19" t="str">
        <f t="array" ref="G70">IF(H70="","",IF(INDEX(Enter!$F$3:$K$252,MATCH(SMALL(Enter!$N$3:$N$252,E70),Enter!$N$3:$N$252,0),1)="co","co",IF(INDEX(Enter!$F$3:$K$252,MATCH(SMALL(Enter!$N$3:$N$252,E70),Enter!$N$3:$N$252,0),1)="yco","yco",E70)))</f>
        <v/>
      </c>
      <c r="H70" s="20" t="str">
        <f t="array" ref="H70">IFERROR(IF(INDEX(Enter!$G$3:$K$252,MATCH(SMALL(Enter!$N$3:$N$252,E70),Enter!$N$3:$N$252,0),1)="x",INDEX(Enter!$F$3:$K$252,MATCH(SMALL(Enter!$N$3:$N$252,E70),Enter!$N$3:$N$252,0),5)&amp;" (Y)",IF(INDEX(Enter!$G$3:$K$252,MATCH(SMALL(Enter!$N$3:$N$252,E70),Enter!$N$3:$N$252,0),1)="o",INDEX(Enter!$F$3:$K$252,MATCH(SMALL(Enter!$N$3:$N$252,E70),Enter!$N$3:$N$252,0),5)&amp;" (Y only)",INDEX(Enter!$F$3:$K$252,MATCH(SMALL(Enter!$N$3:$N$252,E70),Enter!$N$3:$N$252,0),5))),"")</f>
        <v/>
      </c>
      <c r="I70" s="20" t="str">
        <f t="array" ref="I70">IFERROR(INDEX(Enter!$F$3:$K$252,MATCH(SMALL(Enter!$N$3:$N$252,E70),Enter!$N$3:$N$252,0),5),"")</f>
        <v/>
      </c>
      <c r="J70" s="20" t="str">
        <f t="array" ref="J70">IFERROR(INDEX(Enter!$F$3:$K$252,MATCH(SMALL(Enter!$N$3:$N$252,E70),Enter!$N$3:$N$252,0),6),"")</f>
        <v/>
      </c>
      <c r="K70" s="20">
        <v>63</v>
      </c>
      <c r="L70" s="19" t="str">
        <f t="shared" si="0"/>
        <v/>
      </c>
      <c r="M70" s="19" t="str">
        <f t="array" ref="M70">IFERROR(IF(INDEX(Enter!$I$3:$K$252,MATCH(SMALL(Enter!$O$3:$O$252,K70),Enter!$O$3:$O$252,0),1)="x",INDEX(Enter!$H$3:$K$252,MATCH(SMALL(Enter!$O$3:$O$252,K70),Enter!$O$3:$O$252,0),3)&amp;" (Y)",IF(INDEX(Enter!$I$3:$K$252,MATCH(SMALL(Enter!$O$3:$O$252,K70),Enter!$O$3:$O$252,0),1)="o",INDEX(Enter!$H$3:$K$252,MATCH(SMALL(Enter!$O$3:$O$252,K70),Enter!$O$3:$O$252,0),3)&amp;" (Y only)",INDEX(Enter!$H$3:$K$252,MATCH(SMALL(Enter!$O$3:$O$252,K70),Enter!$O$3:$O$252,0),3))),"")</f>
        <v/>
      </c>
      <c r="N70" s="20" t="str">
        <f t="array" ref="N70">IFERROR(INDEX(Enter!$H$3:$K$252,MATCH(SMALL(Enter!$O$3:$O$252,K70),Enter!$O$3:$O$252,0),3),"")</f>
        <v/>
      </c>
      <c r="O70" s="20" t="str">
        <f t="array" ref="O70">IFERROR(INDEX(Enter!$H$3:$K$252,MATCH(SMALL(Enter!$O$3:$O$252,K70),Enter!$O$3:$O$252,0),4),"")</f>
        <v/>
      </c>
      <c r="Q70" s="19" t="str">
        <f t="array" ref="Q70">IF(R70="","",IF(INDEX(Enter!$B$3:$K$252,MATCH(SMALL(Enter!$P$3:$P$252,E70),Enter!$P$3:$P$252,0),1)="oco","oco",E70))</f>
        <v/>
      </c>
      <c r="R70" s="20" t="str">
        <f t="array" ref="R70">IFERROR(INDEX(Enter!$A$3:$M$252,MATCH(SMALL(Enter!$P$3:$P$252,T70),Enter!$P$3:$P$252,0),7),"")</f>
        <v/>
      </c>
      <c r="S70" s="20" t="str">
        <f t="array" ref="S70">IFERROR(INDEX(Enter!$A$3:$K$252,MATCH(SMALL(Enter!$P$3:$P$252,T70),Enter!$P$3:$P$252,0),8),"")</f>
        <v/>
      </c>
      <c r="T70" s="20">
        <v>58</v>
      </c>
      <c r="V70" s="19" t="str">
        <f t="shared" si="3"/>
        <v/>
      </c>
      <c r="W70" s="20" t="str">
        <f t="array" ref="W70">IFERROR(INDEX(Enter!$A$3:$M$252,MATCH(SMALL(Enter!$Q$3:$Q$252,Y71),Enter!$Q$3:$Q$252,0),6),"")</f>
        <v/>
      </c>
      <c r="X70" s="20" t="str">
        <f t="array" ref="X70">IFERROR(INDEX(Enter!$A$3:$K$252,MATCH(SMALL(Enter!$Q$3:$Q$252,Y71),Enter!$Q$3:$Q$252,0),7),"")</f>
        <v/>
      </c>
      <c r="Y70" s="20">
        <v>58</v>
      </c>
      <c r="AA70" s="19" t="str">
        <f t="shared" si="2"/>
        <v/>
      </c>
      <c r="AB70" s="20" t="str">
        <f t="array" ref="AB70">IFERROR(INDEX(Enter!$A$3:$M$252,MATCH(SMALL(Enter!$R$3:$R$252,T70),Enter!$R$3:$R$252,0),7),"")</f>
        <v/>
      </c>
      <c r="AC70" s="20" t="str">
        <f t="array" ref="AC70">IFERROR(INDEX(Enter!$A$3:$K$252,MATCH(SMALL(Enter!$R$3:$R$252,T70),Enter!$R$3:$R$252,0),8),"")</f>
        <v/>
      </c>
    </row>
    <row r="71" spans="1:29" ht="15.75" customHeight="1">
      <c r="A71" s="19" t="str">
        <f t="array" ref="A71">IF(B71="","",IF(INDEX(Enter!$C$3:$K$252,MATCH(SMALL(Enter!$M$3:$M$252,E71),Enter!$M$3:$M$252,0),1)="yco","yco",E71))</f>
        <v/>
      </c>
      <c r="B71" s="20" t="str">
        <f t="array" ref="B71">IFERROR(IF(INDEX(Enter!$D$3:$M$252,MATCH(SMALL(Enter!$M$3:$M$252,E71),Enter!$M$3:$M$252,0),1)="x",INDEX(Enter!$C$3:$M$252,MATCH(SMALL(Enter!$M$3:$M$252,E71),Enter!$M$3:$M$252,0),8)&amp;" (Y)",IF(INDEX(Enter!$D$3:$M$252,MATCH(SMALL(Enter!$M$3:$M$252,E71),Enter!$M$3:$M$252,0),1)="o",INDEX(Enter!$C$3:$M$252,MATCH(SMALL(Enter!$M$3:$M$252,E71),Enter!$M$3:$M$252,0),8)&amp;" (Y only)",INDEX(Enter!$C$3:$M$252,MATCH(SMALL(Enter!$M$3:$M$252,E71),Enter!$M$3:$M$252,0),8))),"")</f>
        <v/>
      </c>
      <c r="C71" s="20" t="str">
        <f t="array" ref="C71">IFERROR(INDEX(Enter!$C$3:$M$252,MATCH(SMALL(Enter!$M$3:$M$252,E71),Enter!$M$3:$M$252,0),8),"")</f>
        <v/>
      </c>
      <c r="D71" s="20" t="str">
        <f t="array" ref="D71">IFERROR(INDEX(Enter!$C$3:$K$252,MATCH(SMALL(Enter!$M$3:$M$252,E71),Enter!$M$3:$M$252,0),9),"")</f>
        <v/>
      </c>
      <c r="E71" s="20">
        <v>59</v>
      </c>
      <c r="G71" s="19" t="str">
        <f t="array" ref="G71">IF(H71="","",IF(INDEX(Enter!$F$3:$K$252,MATCH(SMALL(Enter!$N$3:$N$252,E71),Enter!$N$3:$N$252,0),1)="co","co",IF(INDEX(Enter!$F$3:$K$252,MATCH(SMALL(Enter!$N$3:$N$252,E71),Enter!$N$3:$N$252,0),1)="yco","yco",E71)))</f>
        <v/>
      </c>
      <c r="H71" s="20" t="str">
        <f t="array" ref="H71">IFERROR(IF(INDEX(Enter!$G$3:$K$252,MATCH(SMALL(Enter!$N$3:$N$252,E71),Enter!$N$3:$N$252,0),1)="x",INDEX(Enter!$F$3:$K$252,MATCH(SMALL(Enter!$N$3:$N$252,E71),Enter!$N$3:$N$252,0),5)&amp;" (Y)",IF(INDEX(Enter!$G$3:$K$252,MATCH(SMALL(Enter!$N$3:$N$252,E71),Enter!$N$3:$N$252,0),1)="o",INDEX(Enter!$F$3:$K$252,MATCH(SMALL(Enter!$N$3:$N$252,E71),Enter!$N$3:$N$252,0),5)&amp;" (Y only)",INDEX(Enter!$F$3:$K$252,MATCH(SMALL(Enter!$N$3:$N$252,E71),Enter!$N$3:$N$252,0),5))),"")</f>
        <v/>
      </c>
      <c r="I71" s="20" t="str">
        <f t="array" ref="I71">IFERROR(INDEX(Enter!$F$3:$K$252,MATCH(SMALL(Enter!$N$3:$N$252,E71),Enter!$N$3:$N$252,0),5),"")</f>
        <v/>
      </c>
      <c r="J71" s="20" t="str">
        <f t="array" ref="J71">IFERROR(INDEX(Enter!$F$3:$K$252,MATCH(SMALL(Enter!$N$3:$N$252,E71),Enter!$N$3:$N$252,0),6),"")</f>
        <v/>
      </c>
      <c r="K71" s="20">
        <v>64</v>
      </c>
      <c r="L71" s="19" t="str">
        <f t="shared" si="0"/>
        <v/>
      </c>
      <c r="M71" s="19" t="str">
        <f t="array" ref="M71">IFERROR(IF(INDEX(Enter!$I$3:$K$252,MATCH(SMALL(Enter!$O$3:$O$252,K71),Enter!$O$3:$O$252,0),1)="x",INDEX(Enter!$H$3:$K$252,MATCH(SMALL(Enter!$O$3:$O$252,K71),Enter!$O$3:$O$252,0),3)&amp;" (Y)",IF(INDEX(Enter!$I$3:$K$252,MATCH(SMALL(Enter!$O$3:$O$252,K71),Enter!$O$3:$O$252,0),1)="o",INDEX(Enter!$H$3:$K$252,MATCH(SMALL(Enter!$O$3:$O$252,K71),Enter!$O$3:$O$252,0),3)&amp;" (Y only)",INDEX(Enter!$H$3:$K$252,MATCH(SMALL(Enter!$O$3:$O$252,K71),Enter!$O$3:$O$252,0),3))),"")</f>
        <v/>
      </c>
      <c r="N71" s="20" t="str">
        <f t="array" ref="N71">IFERROR(INDEX(Enter!$H$3:$K$252,MATCH(SMALL(Enter!$O$3:$O$252,K71),Enter!$O$3:$O$252,0),3),"")</f>
        <v/>
      </c>
      <c r="O71" s="20" t="str">
        <f t="array" ref="O71">IFERROR(INDEX(Enter!$H$3:$K$252,MATCH(SMALL(Enter!$O$3:$O$252,K71),Enter!$O$3:$O$252,0),4),"")</f>
        <v/>
      </c>
      <c r="Q71" s="19" t="str">
        <f t="array" ref="Q71">IF(R71="","",IF(INDEX(Enter!$B$3:$K$252,MATCH(SMALL(Enter!$P$3:$P$252,E71),Enter!$P$3:$P$252,0),1)="oco","oco",E71))</f>
        <v/>
      </c>
      <c r="R71" s="20" t="str">
        <f t="array" ref="R71">IFERROR(INDEX(Enter!$A$3:$M$252,MATCH(SMALL(Enter!$P$3:$P$252,T71),Enter!$P$3:$P$252,0),7),"")</f>
        <v/>
      </c>
      <c r="S71" s="20" t="str">
        <f t="array" ref="S71">IFERROR(INDEX(Enter!$A$3:$K$252,MATCH(SMALL(Enter!$P$3:$P$252,T71),Enter!$P$3:$P$252,0),8),"")</f>
        <v/>
      </c>
      <c r="T71" s="20">
        <v>59</v>
      </c>
      <c r="V71" s="19" t="str">
        <f t="shared" si="3"/>
        <v/>
      </c>
      <c r="W71" s="20" t="str">
        <f t="array" ref="W71">IFERROR(INDEX(Enter!$A$3:$M$252,MATCH(SMALL(Enter!$Q$3:$Q$252,Y72),Enter!$Q$3:$Q$252,0),6),"")</f>
        <v/>
      </c>
      <c r="X71" s="20" t="str">
        <f t="array" ref="X71">IFERROR(INDEX(Enter!$A$3:$K$252,MATCH(SMALL(Enter!$Q$3:$Q$252,Y72),Enter!$Q$3:$Q$252,0),7),"")</f>
        <v/>
      </c>
      <c r="Y71" s="20">
        <v>59</v>
      </c>
      <c r="AA71" s="19" t="str">
        <f t="shared" si="2"/>
        <v/>
      </c>
      <c r="AB71" s="20" t="str">
        <f t="array" ref="AB71">IFERROR(INDEX(Enter!$A$3:$M$252,MATCH(SMALL(Enter!$R$3:$R$252,T71),Enter!$R$3:$R$252,0),7),"")</f>
        <v/>
      </c>
      <c r="AC71" s="20" t="str">
        <f t="array" ref="AC71">IFERROR(INDEX(Enter!$A$3:$K$252,MATCH(SMALL(Enter!$R$3:$R$252,T71),Enter!$R$3:$R$252,0),8),"")</f>
        <v/>
      </c>
    </row>
    <row r="72" spans="1:29" ht="15.75" customHeight="1">
      <c r="A72" s="19" t="str">
        <f t="array" ref="A72">IF(B72="","",IF(INDEX(Enter!$C$3:$K$252,MATCH(SMALL(Enter!$M$3:$M$252,E72),Enter!$M$3:$M$252,0),1)="yco","yco",E72))</f>
        <v/>
      </c>
      <c r="B72" s="20" t="str">
        <f t="array" ref="B72">IFERROR(IF(INDEX(Enter!$D$3:$M$252,MATCH(SMALL(Enter!$M$3:$M$252,E72),Enter!$M$3:$M$252,0),1)="x",INDEX(Enter!$C$3:$M$252,MATCH(SMALL(Enter!$M$3:$M$252,E72),Enter!$M$3:$M$252,0),8)&amp;" (Y)",IF(INDEX(Enter!$D$3:$M$252,MATCH(SMALL(Enter!$M$3:$M$252,E72),Enter!$M$3:$M$252,0),1)="o",INDEX(Enter!$C$3:$M$252,MATCH(SMALL(Enter!$M$3:$M$252,E72),Enter!$M$3:$M$252,0),8)&amp;" (Y only)",INDEX(Enter!$C$3:$M$252,MATCH(SMALL(Enter!$M$3:$M$252,E72),Enter!$M$3:$M$252,0),8))),"")</f>
        <v/>
      </c>
      <c r="C72" s="20" t="str">
        <f t="array" ref="C72">IFERROR(INDEX(Enter!$C$3:$M$252,MATCH(SMALL(Enter!$M$3:$M$252,E72),Enter!$M$3:$M$252,0),8),"")</f>
        <v/>
      </c>
      <c r="D72" s="20" t="str">
        <f t="array" ref="D72">IFERROR(INDEX(Enter!$C$3:$K$252,MATCH(SMALL(Enter!$M$3:$M$252,E72),Enter!$M$3:$M$252,0),9),"")</f>
        <v/>
      </c>
      <c r="E72" s="20">
        <v>60</v>
      </c>
      <c r="G72" s="19" t="str">
        <f t="array" ref="G72">IF(H72="","",IF(INDEX(Enter!$F$3:$K$252,MATCH(SMALL(Enter!$N$3:$N$252,E72),Enter!$N$3:$N$252,0),1)="co","co",IF(INDEX(Enter!$F$3:$K$252,MATCH(SMALL(Enter!$N$3:$N$252,E72),Enter!$N$3:$N$252,0),1)="yco","yco",E72)))</f>
        <v/>
      </c>
      <c r="H72" s="20" t="str">
        <f t="array" ref="H72">IFERROR(IF(INDEX(Enter!$G$3:$K$252,MATCH(SMALL(Enter!$N$3:$N$252,E72),Enter!$N$3:$N$252,0),1)="x",INDEX(Enter!$F$3:$K$252,MATCH(SMALL(Enter!$N$3:$N$252,E72),Enter!$N$3:$N$252,0),5)&amp;" (Y)",IF(INDEX(Enter!$G$3:$K$252,MATCH(SMALL(Enter!$N$3:$N$252,E72),Enter!$N$3:$N$252,0),1)="o",INDEX(Enter!$F$3:$K$252,MATCH(SMALL(Enter!$N$3:$N$252,E72),Enter!$N$3:$N$252,0),5)&amp;" (Y only)",INDEX(Enter!$F$3:$K$252,MATCH(SMALL(Enter!$N$3:$N$252,E72),Enter!$N$3:$N$252,0),5))),"")</f>
        <v/>
      </c>
      <c r="I72" s="20" t="str">
        <f t="array" ref="I72">IFERROR(INDEX(Enter!$F$3:$K$252,MATCH(SMALL(Enter!$N$3:$N$252,E72),Enter!$N$3:$N$252,0),5),"")</f>
        <v/>
      </c>
      <c r="J72" s="20" t="str">
        <f t="array" ref="J72">IFERROR(INDEX(Enter!$F$3:$K$252,MATCH(SMALL(Enter!$N$3:$N$252,E72),Enter!$N$3:$N$252,0),6),"")</f>
        <v/>
      </c>
      <c r="K72" s="20">
        <v>65</v>
      </c>
      <c r="L72" s="19" t="str">
        <f t="shared" si="0"/>
        <v/>
      </c>
      <c r="M72" s="19" t="str">
        <f t="array" ref="M72">IFERROR(IF(INDEX(Enter!$I$3:$K$252,MATCH(SMALL(Enter!$O$3:$O$252,K72),Enter!$O$3:$O$252,0),1)="x",INDEX(Enter!$H$3:$K$252,MATCH(SMALL(Enter!$O$3:$O$252,K72),Enter!$O$3:$O$252,0),3)&amp;" (Y)",IF(INDEX(Enter!$I$3:$K$252,MATCH(SMALL(Enter!$O$3:$O$252,K72),Enter!$O$3:$O$252,0),1)="o",INDEX(Enter!$H$3:$K$252,MATCH(SMALL(Enter!$O$3:$O$252,K72),Enter!$O$3:$O$252,0),3)&amp;" (Y only)",INDEX(Enter!$H$3:$K$252,MATCH(SMALL(Enter!$O$3:$O$252,K72),Enter!$O$3:$O$252,0),3))),"")</f>
        <v/>
      </c>
      <c r="N72" s="20" t="str">
        <f t="array" ref="N72">IFERROR(INDEX(Enter!$H$3:$K$252,MATCH(SMALL(Enter!$O$3:$O$252,K72),Enter!$O$3:$O$252,0),3),"")</f>
        <v/>
      </c>
      <c r="O72" s="20" t="str">
        <f t="array" ref="O72">IFERROR(INDEX(Enter!$H$3:$K$252,MATCH(SMALL(Enter!$O$3:$O$252,K72),Enter!$O$3:$O$252,0),4),"")</f>
        <v/>
      </c>
      <c r="Q72" s="19" t="str">
        <f t="array" ref="Q72">IF(R72="","",IF(INDEX(Enter!$B$3:$K$252,MATCH(SMALL(Enter!$P$3:$P$252,E72),Enter!$P$3:$P$252,0),1)="oco","oco",E72))</f>
        <v/>
      </c>
      <c r="R72" s="20" t="str">
        <f t="array" ref="R72">IFERROR(INDEX(Enter!$A$3:$M$252,MATCH(SMALL(Enter!$P$3:$P$252,T72),Enter!$P$3:$P$252,0),7),"")</f>
        <v/>
      </c>
      <c r="S72" s="20" t="str">
        <f t="array" ref="S72">IFERROR(INDEX(Enter!$A$3:$K$252,MATCH(SMALL(Enter!$P$3:$P$252,T72),Enter!$P$3:$P$252,0),8),"")</f>
        <v/>
      </c>
      <c r="T72" s="20">
        <v>60</v>
      </c>
      <c r="V72" s="19" t="str">
        <f t="shared" si="3"/>
        <v/>
      </c>
      <c r="W72" s="20" t="str">
        <f t="array" ref="W72">IFERROR(INDEX(Enter!$A$3:$M$252,MATCH(SMALL(Enter!$Q$3:$Q$252,Y73),Enter!$Q$3:$Q$252,0),6),"")</f>
        <v/>
      </c>
      <c r="X72" s="20" t="str">
        <f t="array" ref="X72">IFERROR(INDEX(Enter!$A$3:$K$252,MATCH(SMALL(Enter!$Q$3:$Q$252,Y73),Enter!$Q$3:$Q$252,0),7),"")</f>
        <v/>
      </c>
      <c r="Y72" s="20">
        <v>60</v>
      </c>
      <c r="AA72" s="19" t="str">
        <f t="shared" si="2"/>
        <v/>
      </c>
      <c r="AB72" s="20" t="str">
        <f t="array" ref="AB72">IFERROR(INDEX(Enter!$A$3:$M$252,MATCH(SMALL(Enter!$R$3:$R$252,T72),Enter!$R$3:$R$252,0),7),"")</f>
        <v/>
      </c>
      <c r="AC72" s="20" t="str">
        <f t="array" ref="AC72">IFERROR(INDEX(Enter!$A$3:$K$252,MATCH(SMALL(Enter!$R$3:$R$252,T72),Enter!$R$3:$R$252,0),8),"")</f>
        <v/>
      </c>
    </row>
    <row r="73" spans="1:29" ht="15.75" customHeight="1">
      <c r="A73" s="19" t="str">
        <f t="array" ref="A73">IF(B73="","",IF(INDEX(Enter!$C$3:$K$252,MATCH(SMALL(Enter!$M$3:$M$252,E73),Enter!$M$3:$M$252,0),1)="yco","yco",E73))</f>
        <v/>
      </c>
      <c r="B73" s="20" t="str">
        <f t="array" ref="B73">IFERROR(IF(INDEX(Enter!$D$3:$M$252,MATCH(SMALL(Enter!$M$3:$M$252,E73),Enter!$M$3:$M$252,0),1)="x",INDEX(Enter!$C$3:$M$252,MATCH(SMALL(Enter!$M$3:$M$252,E73),Enter!$M$3:$M$252,0),8)&amp;" (Y)",IF(INDEX(Enter!$D$3:$M$252,MATCH(SMALL(Enter!$M$3:$M$252,E73),Enter!$M$3:$M$252,0),1)="o",INDEX(Enter!$C$3:$M$252,MATCH(SMALL(Enter!$M$3:$M$252,E73),Enter!$M$3:$M$252,0),8)&amp;" (Y only)",INDEX(Enter!$C$3:$M$252,MATCH(SMALL(Enter!$M$3:$M$252,E73),Enter!$M$3:$M$252,0),8))),"")</f>
        <v/>
      </c>
      <c r="C73" s="20" t="str">
        <f t="array" ref="C73">IFERROR(INDEX(Enter!$C$3:$M$252,MATCH(SMALL(Enter!$M$3:$M$252,E73),Enter!$M$3:$M$252,0),8),"")</f>
        <v/>
      </c>
      <c r="D73" s="20" t="str">
        <f t="array" ref="D73">IFERROR(INDEX(Enter!$C$3:$K$252,MATCH(SMALL(Enter!$M$3:$M$252,E73),Enter!$M$3:$M$252,0),9),"")</f>
        <v/>
      </c>
      <c r="E73" s="20"/>
      <c r="G73" s="19" t="str">
        <f t="array" ref="G73">IF(H73="","",IF(INDEX(Enter!$F$3:$K$252,MATCH(SMALL(Enter!$N$3:$N$252,E73),Enter!$N$3:$N$252,0),1)="co","co",IF(INDEX(Enter!$F$3:$K$252,MATCH(SMALL(Enter!$N$3:$N$252,E73),Enter!$N$3:$N$252,0),1)="yco","yco",E73)))</f>
        <v/>
      </c>
      <c r="H73" s="20" t="str">
        <f t="array" ref="H73">IFERROR(IF(INDEX(Enter!$G$3:$K$252,MATCH(SMALL(Enter!$N$3:$N$252,E73),Enter!$N$3:$N$252,0),1)="x",INDEX(Enter!$F$3:$K$252,MATCH(SMALL(Enter!$N$3:$N$252,E73),Enter!$N$3:$N$252,0),5)&amp;" (Y)",IF(INDEX(Enter!$G$3:$K$252,MATCH(SMALL(Enter!$N$3:$N$252,E73),Enter!$N$3:$N$252,0),1)="o",INDEX(Enter!$F$3:$K$252,MATCH(SMALL(Enter!$N$3:$N$252,E73),Enter!$N$3:$N$252,0),5)&amp;" (Y only)",INDEX(Enter!$F$3:$K$252,MATCH(SMALL(Enter!$N$3:$N$252,E73),Enter!$N$3:$N$252,0),5))),"")</f>
        <v/>
      </c>
      <c r="I73" s="20" t="str">
        <f t="array" ref="I73">IFERROR(INDEX(Enter!$F$3:$K$252,MATCH(SMALL(Enter!$N$3:$N$252,E73),Enter!$N$3:$N$252,0),5),"")</f>
        <v/>
      </c>
      <c r="J73" s="20" t="str">
        <f t="array" ref="J73">IFERROR(INDEX(Enter!$F$3:$K$252,MATCH(SMALL(Enter!$N$3:$N$252,E73),Enter!$N$3:$N$252,0),6),"")</f>
        <v/>
      </c>
      <c r="K73" s="20">
        <v>66</v>
      </c>
      <c r="L73" s="19" t="str">
        <f t="shared" si="0"/>
        <v/>
      </c>
      <c r="M73" s="19" t="str">
        <f t="array" ref="M73">IFERROR(IF(INDEX(Enter!$I$3:$K$252,MATCH(SMALL(Enter!$O$3:$O$252,K73),Enter!$O$3:$O$252,0),1)="x",INDEX(Enter!$H$3:$K$252,MATCH(SMALL(Enter!$O$3:$O$252,K73),Enter!$O$3:$O$252,0),3)&amp;" (Y)",IF(INDEX(Enter!$I$3:$K$252,MATCH(SMALL(Enter!$O$3:$O$252,K73),Enter!$O$3:$O$252,0),1)="o",INDEX(Enter!$H$3:$K$252,MATCH(SMALL(Enter!$O$3:$O$252,K73),Enter!$O$3:$O$252,0),3)&amp;" (Y only)",INDEX(Enter!$H$3:$K$252,MATCH(SMALL(Enter!$O$3:$O$252,K73),Enter!$O$3:$O$252,0),3))),"")</f>
        <v/>
      </c>
      <c r="N73" s="20" t="str">
        <f t="array" ref="N73">IFERROR(INDEX(Enter!$H$3:$K$252,MATCH(SMALL(Enter!$O$3:$O$252,K73),Enter!$O$3:$O$252,0),3),"")</f>
        <v/>
      </c>
      <c r="O73" s="20" t="str">
        <f t="array" ref="O73">IFERROR(INDEX(Enter!$H$3:$K$252,MATCH(SMALL(Enter!$O$3:$O$252,K73),Enter!$O$3:$O$252,0),4),"")</f>
        <v/>
      </c>
      <c r="Q73" s="19" t="str">
        <f t="array" ref="Q73">IF(R73="","",IF(INDEX(Enter!$B$3:$K$252,MATCH(SMALL(Enter!$P$3:$P$252,E73),Enter!$P$3:$P$252,0),1)="oco","oco",E73))</f>
        <v/>
      </c>
      <c r="R73" s="20" t="str">
        <f t="array" ref="R73">IFERROR(INDEX(Enter!$A$3:$M$252,MATCH(SMALL(Enter!$P$3:$P$252,T73),Enter!$P$3:$P$252,0),7),"")</f>
        <v/>
      </c>
      <c r="S73" s="20" t="str">
        <f t="array" ref="S73">IFERROR(INDEX(Enter!$A$3:$K$252,MATCH(SMALL(Enter!$P$3:$P$252,T73),Enter!$P$3:$P$252,0),8),"")</f>
        <v/>
      </c>
      <c r="V73" s="19" t="str">
        <f t="shared" si="3"/>
        <v/>
      </c>
      <c r="W73" s="20" t="str">
        <f t="array" ref="W73">IFERROR(INDEX(Enter!$A$3:$M$252,MATCH(SMALL(Enter!$Q$3:$Q$252,Y74),Enter!$Q$3:$Q$252,0),6),"")</f>
        <v/>
      </c>
      <c r="X73" s="20" t="str">
        <f t="array" ref="X73">IFERROR(INDEX(Enter!$A$3:$K$252,MATCH(SMALL(Enter!$Q$3:$Q$252,Y74),Enter!$Q$3:$Q$252,0),7),"")</f>
        <v/>
      </c>
      <c r="AA73" s="19" t="str">
        <f t="shared" si="2"/>
        <v/>
      </c>
      <c r="AB73" s="20" t="str">
        <f t="array" ref="AB73">IFERROR(INDEX(Enter!$A$3:$M$252,MATCH(SMALL(Enter!$R$3:$R$252,T73),Enter!$R$3:$R$252,0),7),"")</f>
        <v/>
      </c>
      <c r="AC73" s="20" t="str">
        <f t="array" ref="AC73">IFERROR(INDEX(Enter!$A$3:$K$252,MATCH(SMALL(Enter!$R$3:$R$252,T73),Enter!$R$3:$R$252,0),8),"")</f>
        <v/>
      </c>
    </row>
    <row r="74" spans="1:29" ht="15.75" customHeight="1">
      <c r="A74" s="19" t="str">
        <f t="array" ref="A74">IF(B74="","",IF(INDEX(Enter!$C$3:$K$252,MATCH(SMALL(Enter!$M$3:$M$252,E74),Enter!$M$3:$M$252,0),1)="yco","yco",E74))</f>
        <v/>
      </c>
      <c r="B74" s="20" t="str">
        <f t="array" ref="B74">IFERROR(IF(INDEX(Enter!$D$3:$M$252,MATCH(SMALL(Enter!$M$3:$M$252,E74),Enter!$M$3:$M$252,0),1)="x",INDEX(Enter!$C$3:$M$252,MATCH(SMALL(Enter!$M$3:$M$252,E74),Enter!$M$3:$M$252,0),8)&amp;" (Y)",IF(INDEX(Enter!$D$3:$M$252,MATCH(SMALL(Enter!$M$3:$M$252,E74),Enter!$M$3:$M$252,0),1)="o",INDEX(Enter!$C$3:$M$252,MATCH(SMALL(Enter!$M$3:$M$252,E74),Enter!$M$3:$M$252,0),8)&amp;" (Y only)",INDEX(Enter!$C$3:$M$252,MATCH(SMALL(Enter!$M$3:$M$252,E74),Enter!$M$3:$M$252,0),8))),"")</f>
        <v/>
      </c>
      <c r="C74" s="20" t="str">
        <f t="array" ref="C74">IFERROR(INDEX(Enter!$C$3:$M$252,MATCH(SMALL(Enter!$M$3:$M$252,E74),Enter!$M$3:$M$252,0),8),"")</f>
        <v/>
      </c>
      <c r="D74" s="20" t="str">
        <f t="array" ref="D74">IFERROR(INDEX(Enter!$C$3:$K$252,MATCH(SMALL(Enter!$M$3:$M$252,E74),Enter!$M$3:$M$252,0),9),"")</f>
        <v/>
      </c>
      <c r="E74" s="20">
        <v>61</v>
      </c>
      <c r="G74" s="19" t="str">
        <f t="array" ref="G74">IF(H74="","",IF(INDEX(Enter!$F$3:$K$252,MATCH(SMALL(Enter!$N$3:$N$252,E74),Enter!$N$3:$N$252,0),1)="co","co",IF(INDEX(Enter!$F$3:$K$252,MATCH(SMALL(Enter!$N$3:$N$252,E74),Enter!$N$3:$N$252,0),1)="yco","yco",E74)))</f>
        <v/>
      </c>
      <c r="H74" s="20" t="str">
        <f t="array" ref="H74">IFERROR(IF(INDEX(Enter!$G$3:$K$252,MATCH(SMALL(Enter!$N$3:$N$252,E74),Enter!$N$3:$N$252,0),1)="x",INDEX(Enter!$F$3:$K$252,MATCH(SMALL(Enter!$N$3:$N$252,E74),Enter!$N$3:$N$252,0),5)&amp;" (Y)",IF(INDEX(Enter!$G$3:$K$252,MATCH(SMALL(Enter!$N$3:$N$252,E74),Enter!$N$3:$N$252,0),1)="o",INDEX(Enter!$F$3:$K$252,MATCH(SMALL(Enter!$N$3:$N$252,E74),Enter!$N$3:$N$252,0),5)&amp;" (Y only)",INDEX(Enter!$F$3:$K$252,MATCH(SMALL(Enter!$N$3:$N$252,E74),Enter!$N$3:$N$252,0),5))),"")</f>
        <v/>
      </c>
      <c r="I74" s="20" t="str">
        <f t="array" ref="I74">IFERROR(INDEX(Enter!$F$3:$K$252,MATCH(SMALL(Enter!$N$3:$N$252,E74),Enter!$N$3:$N$252,0),5),"")</f>
        <v/>
      </c>
      <c r="J74" s="20" t="str">
        <f t="array" ref="J74">IFERROR(INDEX(Enter!$F$3:$K$252,MATCH(SMALL(Enter!$N$3:$N$252,E74),Enter!$N$3:$N$252,0),6),"")</f>
        <v/>
      </c>
      <c r="K74" s="20">
        <v>67</v>
      </c>
      <c r="L74" s="19" t="str">
        <f t="shared" si="0"/>
        <v/>
      </c>
      <c r="M74" s="19" t="str">
        <f t="array" ref="M74">IFERROR(IF(INDEX(Enter!$I$3:$K$252,MATCH(SMALL(Enter!$O$3:$O$252,K74),Enter!$O$3:$O$252,0),1)="x",INDEX(Enter!$H$3:$K$252,MATCH(SMALL(Enter!$O$3:$O$252,K74),Enter!$O$3:$O$252,0),3)&amp;" (Y)",IF(INDEX(Enter!$I$3:$K$252,MATCH(SMALL(Enter!$O$3:$O$252,K74),Enter!$O$3:$O$252,0),1)="o",INDEX(Enter!$H$3:$K$252,MATCH(SMALL(Enter!$O$3:$O$252,K74),Enter!$O$3:$O$252,0),3)&amp;" (Y only)",INDEX(Enter!$H$3:$K$252,MATCH(SMALL(Enter!$O$3:$O$252,K74),Enter!$O$3:$O$252,0),3))),"")</f>
        <v/>
      </c>
      <c r="N74" s="20" t="str">
        <f t="array" ref="N74">IFERROR(INDEX(Enter!$H$3:$K$252,MATCH(SMALL(Enter!$O$3:$O$252,K74),Enter!$O$3:$O$252,0),3),"")</f>
        <v/>
      </c>
      <c r="O74" s="20" t="str">
        <f t="array" ref="O74">IFERROR(INDEX(Enter!$H$3:$K$252,MATCH(SMALL(Enter!$O$3:$O$252,K74),Enter!$O$3:$O$252,0),4),"")</f>
        <v/>
      </c>
      <c r="Q74" s="19" t="str">
        <f t="array" ref="Q74">IF(R74="","",IF(INDEX(Enter!$B$3:$K$252,MATCH(SMALL(Enter!$P$3:$P$252,E74),Enter!$P$3:$P$252,0),1)="oco","oco",E74))</f>
        <v/>
      </c>
      <c r="R74" s="20" t="str">
        <f t="array" ref="R74">IFERROR(INDEX(Enter!$A$3:$M$252,MATCH(SMALL(Enter!$P$3:$P$252,T74),Enter!$P$3:$P$252,0),7),"")</f>
        <v/>
      </c>
      <c r="S74" s="20" t="str">
        <f t="array" ref="S74">IFERROR(INDEX(Enter!$A$3:$K$252,MATCH(SMALL(Enter!$P$3:$P$252,T74),Enter!$P$3:$P$252,0),8),"")</f>
        <v/>
      </c>
      <c r="T74" s="20">
        <v>61</v>
      </c>
      <c r="V74" s="19" t="str">
        <f t="shared" si="3"/>
        <v/>
      </c>
      <c r="W74" s="20" t="str">
        <f t="array" ref="W74">IFERROR(INDEX(Enter!$A$3:$M$252,MATCH(SMALL(Enter!$Q$3:$Q$252,Y75),Enter!$Q$3:$Q$252,0),6),"")</f>
        <v/>
      </c>
      <c r="X74" s="20" t="str">
        <f t="array" ref="X74">IFERROR(INDEX(Enter!$A$3:$K$252,MATCH(SMALL(Enter!$Q$3:$Q$252,Y75),Enter!$Q$3:$Q$252,0),7),"")</f>
        <v/>
      </c>
      <c r="Y74" s="20">
        <v>61</v>
      </c>
      <c r="AA74" s="19" t="str">
        <f t="shared" si="2"/>
        <v/>
      </c>
      <c r="AB74" s="20" t="str">
        <f t="array" ref="AB74">IFERROR(INDEX(Enter!$A$3:$M$252,MATCH(SMALL(Enter!$R$3:$R$252,T74),Enter!$R$3:$R$252,0),7),"")</f>
        <v/>
      </c>
      <c r="AC74" s="20" t="str">
        <f t="array" ref="AC74">IFERROR(INDEX(Enter!$A$3:$K$252,MATCH(SMALL(Enter!$R$3:$R$252,T74),Enter!$R$3:$R$252,0),8),"")</f>
        <v/>
      </c>
    </row>
    <row r="75" spans="1:29" ht="15.75" customHeight="1">
      <c r="A75" s="19" t="str">
        <f t="array" ref="A75">IF(B75="","",IF(INDEX(Enter!$C$3:$K$252,MATCH(SMALL(Enter!$M$3:$M$252,E75),Enter!$M$3:$M$252,0),1)="yco","yco",E75))</f>
        <v/>
      </c>
      <c r="B75" s="20" t="str">
        <f t="array" ref="B75">IFERROR(IF(INDEX(Enter!$D$3:$M$252,MATCH(SMALL(Enter!$M$3:$M$252,E75),Enter!$M$3:$M$252,0),1)="x",INDEX(Enter!$C$3:$M$252,MATCH(SMALL(Enter!$M$3:$M$252,E75),Enter!$M$3:$M$252,0),8)&amp;" (Y)",IF(INDEX(Enter!$D$3:$M$252,MATCH(SMALL(Enter!$M$3:$M$252,E75),Enter!$M$3:$M$252,0),1)="o",INDEX(Enter!$C$3:$M$252,MATCH(SMALL(Enter!$M$3:$M$252,E75),Enter!$M$3:$M$252,0),8)&amp;" (Y only)",INDEX(Enter!$C$3:$M$252,MATCH(SMALL(Enter!$M$3:$M$252,E75),Enter!$M$3:$M$252,0),8))),"")</f>
        <v/>
      </c>
      <c r="C75" s="20" t="str">
        <f t="array" ref="C75">IFERROR(INDEX(Enter!$C$3:$M$252,MATCH(SMALL(Enter!$M$3:$M$252,E75),Enter!$M$3:$M$252,0),8),"")</f>
        <v/>
      </c>
      <c r="D75" s="20" t="str">
        <f t="array" ref="D75">IFERROR(INDEX(Enter!$C$3:$K$252,MATCH(SMALL(Enter!$M$3:$M$252,E75),Enter!$M$3:$M$252,0),9),"")</f>
        <v/>
      </c>
      <c r="E75" s="20">
        <v>62</v>
      </c>
      <c r="G75" s="19" t="str">
        <f t="array" ref="G75">IF(H75="","",IF(INDEX(Enter!$F$3:$K$252,MATCH(SMALL(Enter!$N$3:$N$252,E75),Enter!$N$3:$N$252,0),1)="co","co",IF(INDEX(Enter!$F$3:$K$252,MATCH(SMALL(Enter!$N$3:$N$252,E75),Enter!$N$3:$N$252,0),1)="yco","yco",E75)))</f>
        <v/>
      </c>
      <c r="H75" s="20" t="str">
        <f t="array" ref="H75">IFERROR(IF(INDEX(Enter!$G$3:$K$252,MATCH(SMALL(Enter!$N$3:$N$252,E75),Enter!$N$3:$N$252,0),1)="x",INDEX(Enter!$F$3:$K$252,MATCH(SMALL(Enter!$N$3:$N$252,E75),Enter!$N$3:$N$252,0),5)&amp;" (Y)",IF(INDEX(Enter!$G$3:$K$252,MATCH(SMALL(Enter!$N$3:$N$252,E75),Enter!$N$3:$N$252,0),1)="o",INDEX(Enter!$F$3:$K$252,MATCH(SMALL(Enter!$N$3:$N$252,E75),Enter!$N$3:$N$252,0),5)&amp;" (Y only)",INDEX(Enter!$F$3:$K$252,MATCH(SMALL(Enter!$N$3:$N$252,E75),Enter!$N$3:$N$252,0),5))),"")</f>
        <v/>
      </c>
      <c r="I75" s="20" t="str">
        <f t="array" ref="I75">IFERROR(INDEX(Enter!$F$3:$K$252,MATCH(SMALL(Enter!$N$3:$N$252,E75),Enter!$N$3:$N$252,0),5),"")</f>
        <v/>
      </c>
      <c r="J75" s="20" t="str">
        <f t="array" ref="J75">IFERROR(INDEX(Enter!$F$3:$K$252,MATCH(SMALL(Enter!$N$3:$N$252,E75),Enter!$N$3:$N$252,0),6),"")</f>
        <v/>
      </c>
      <c r="K75" s="20">
        <v>68</v>
      </c>
      <c r="L75" s="19" t="str">
        <f t="shared" si="0"/>
        <v/>
      </c>
      <c r="M75" s="19" t="str">
        <f t="array" ref="M75">IFERROR(IF(INDEX(Enter!$I$3:$K$252,MATCH(SMALL(Enter!$O$3:$O$252,K75),Enter!$O$3:$O$252,0),1)="x",INDEX(Enter!$H$3:$K$252,MATCH(SMALL(Enter!$O$3:$O$252,K75),Enter!$O$3:$O$252,0),3)&amp;" (Y)",IF(INDEX(Enter!$I$3:$K$252,MATCH(SMALL(Enter!$O$3:$O$252,K75),Enter!$O$3:$O$252,0),1)="o",INDEX(Enter!$H$3:$K$252,MATCH(SMALL(Enter!$O$3:$O$252,K75),Enter!$O$3:$O$252,0),3)&amp;" (Y only)",INDEX(Enter!$H$3:$K$252,MATCH(SMALL(Enter!$O$3:$O$252,K75),Enter!$O$3:$O$252,0),3))),"")</f>
        <v/>
      </c>
      <c r="N75" s="20" t="str">
        <f t="array" ref="N75">IFERROR(INDEX(Enter!$H$3:$K$252,MATCH(SMALL(Enter!$O$3:$O$252,K75),Enter!$O$3:$O$252,0),3),"")</f>
        <v/>
      </c>
      <c r="O75" s="20" t="str">
        <f t="array" ref="O75">IFERROR(INDEX(Enter!$H$3:$K$252,MATCH(SMALL(Enter!$O$3:$O$252,K75),Enter!$O$3:$O$252,0),4),"")</f>
        <v/>
      </c>
      <c r="Q75" s="19" t="str">
        <f t="array" ref="Q75">IF(R75="","",IF(INDEX(Enter!$B$3:$K$252,MATCH(SMALL(Enter!$P$3:$P$252,E75),Enter!$P$3:$P$252,0),1)="oco","oco",E75))</f>
        <v/>
      </c>
      <c r="R75" s="20" t="str">
        <f t="array" ref="R75">IFERROR(INDEX(Enter!$A$3:$M$252,MATCH(SMALL(Enter!$P$3:$P$252,T75),Enter!$P$3:$P$252,0),7),"")</f>
        <v/>
      </c>
      <c r="S75" s="20" t="str">
        <f t="array" ref="S75">IFERROR(INDEX(Enter!$A$3:$K$252,MATCH(SMALL(Enter!$P$3:$P$252,T75),Enter!$P$3:$P$252,0),8),"")</f>
        <v/>
      </c>
      <c r="T75" s="20">
        <v>62</v>
      </c>
      <c r="V75" s="19" t="str">
        <f t="shared" si="3"/>
        <v/>
      </c>
      <c r="W75" s="20" t="str">
        <f t="array" ref="W75">IFERROR(INDEX(Enter!$A$3:$M$252,MATCH(SMALL(Enter!$Q$3:$Q$252,Y76),Enter!$Q$3:$Q$252,0),6),"")</f>
        <v/>
      </c>
      <c r="X75" s="20" t="str">
        <f t="array" ref="X75">IFERROR(INDEX(Enter!$A$3:$K$252,MATCH(SMALL(Enter!$Q$3:$Q$252,Y76),Enter!$Q$3:$Q$252,0),7),"")</f>
        <v/>
      </c>
      <c r="Y75" s="20">
        <v>62</v>
      </c>
      <c r="AA75" s="19" t="str">
        <f t="shared" si="2"/>
        <v/>
      </c>
      <c r="AB75" s="20" t="str">
        <f t="array" ref="AB75">IFERROR(INDEX(Enter!$A$3:$M$252,MATCH(SMALL(Enter!$R$3:$R$252,T75),Enter!$R$3:$R$252,0),7),"")</f>
        <v/>
      </c>
      <c r="AC75" s="20" t="str">
        <f t="array" ref="AC75">IFERROR(INDEX(Enter!$A$3:$K$252,MATCH(SMALL(Enter!$R$3:$R$252,T75),Enter!$R$3:$R$252,0),8),"")</f>
        <v/>
      </c>
    </row>
    <row r="76" spans="1:29" ht="15.75" customHeight="1">
      <c r="A76" s="19" t="str">
        <f t="array" ref="A76">IF(B76="","",IF(INDEX(Enter!$C$3:$K$252,MATCH(SMALL(Enter!$M$3:$M$252,E76),Enter!$M$3:$M$252,0),1)="yco","yco",E76))</f>
        <v/>
      </c>
      <c r="B76" s="20" t="str">
        <f t="array" ref="B76">IFERROR(IF(INDEX(Enter!$D$3:$M$252,MATCH(SMALL(Enter!$M$3:$M$252,E76),Enter!$M$3:$M$252,0),1)="x",INDEX(Enter!$C$3:$M$252,MATCH(SMALL(Enter!$M$3:$M$252,E76),Enter!$M$3:$M$252,0),8)&amp;" (Y)",IF(INDEX(Enter!$D$3:$M$252,MATCH(SMALL(Enter!$M$3:$M$252,E76),Enter!$M$3:$M$252,0),1)="o",INDEX(Enter!$C$3:$M$252,MATCH(SMALL(Enter!$M$3:$M$252,E76),Enter!$M$3:$M$252,0),8)&amp;" (Y only)",INDEX(Enter!$C$3:$M$252,MATCH(SMALL(Enter!$M$3:$M$252,E76),Enter!$M$3:$M$252,0),8))),"")</f>
        <v/>
      </c>
      <c r="C76" s="20" t="str">
        <f t="array" ref="C76">IFERROR(INDEX(Enter!$C$3:$M$252,MATCH(SMALL(Enter!$M$3:$M$252,E76),Enter!$M$3:$M$252,0),8),"")</f>
        <v/>
      </c>
      <c r="D76" s="20" t="str">
        <f t="array" ref="D76">IFERROR(INDEX(Enter!$C$3:$K$252,MATCH(SMALL(Enter!$M$3:$M$252,E76),Enter!$M$3:$M$252,0),9),"")</f>
        <v/>
      </c>
      <c r="E76" s="20">
        <v>63</v>
      </c>
      <c r="G76" s="19" t="str">
        <f t="array" ref="G76">IF(H76="","",IF(INDEX(Enter!$F$3:$K$252,MATCH(SMALL(Enter!$N$3:$N$252,E76),Enter!$N$3:$N$252,0),1)="co","co",IF(INDEX(Enter!$F$3:$K$252,MATCH(SMALL(Enter!$N$3:$N$252,E76),Enter!$N$3:$N$252,0),1)="yco","yco",E76)))</f>
        <v/>
      </c>
      <c r="H76" s="20" t="str">
        <f t="array" ref="H76">IFERROR(IF(INDEX(Enter!$G$3:$K$252,MATCH(SMALL(Enter!$N$3:$N$252,E76),Enter!$N$3:$N$252,0),1)="x",INDEX(Enter!$F$3:$K$252,MATCH(SMALL(Enter!$N$3:$N$252,E76),Enter!$N$3:$N$252,0),5)&amp;" (Y)",IF(INDEX(Enter!$G$3:$K$252,MATCH(SMALL(Enter!$N$3:$N$252,E76),Enter!$N$3:$N$252,0),1)="o",INDEX(Enter!$F$3:$K$252,MATCH(SMALL(Enter!$N$3:$N$252,E76),Enter!$N$3:$N$252,0),5)&amp;" (Y only)",INDEX(Enter!$F$3:$K$252,MATCH(SMALL(Enter!$N$3:$N$252,E76),Enter!$N$3:$N$252,0),5))),"")</f>
        <v/>
      </c>
      <c r="I76" s="20" t="str">
        <f t="array" ref="I76">IFERROR(INDEX(Enter!$F$3:$K$252,MATCH(SMALL(Enter!$N$3:$N$252,E76),Enter!$N$3:$N$252,0),5),"")</f>
        <v/>
      </c>
      <c r="J76" s="20" t="str">
        <f t="array" ref="J76">IFERROR(INDEX(Enter!$F$3:$K$252,MATCH(SMALL(Enter!$N$3:$N$252,E76),Enter!$N$3:$N$252,0),6),"")</f>
        <v/>
      </c>
      <c r="K76" s="20">
        <v>69</v>
      </c>
      <c r="L76" s="19" t="str">
        <f t="shared" si="0"/>
        <v/>
      </c>
      <c r="M76" s="19" t="str">
        <f t="array" ref="M76">IFERROR(IF(INDEX(Enter!$I$3:$K$252,MATCH(SMALL(Enter!$O$3:$O$252,K76),Enter!$O$3:$O$252,0),1)="x",INDEX(Enter!$H$3:$K$252,MATCH(SMALL(Enter!$O$3:$O$252,K76),Enter!$O$3:$O$252,0),3)&amp;" (Y)",IF(INDEX(Enter!$I$3:$K$252,MATCH(SMALL(Enter!$O$3:$O$252,K76),Enter!$O$3:$O$252,0),1)="o",INDEX(Enter!$H$3:$K$252,MATCH(SMALL(Enter!$O$3:$O$252,K76),Enter!$O$3:$O$252,0),3)&amp;" (Y only)",INDEX(Enter!$H$3:$K$252,MATCH(SMALL(Enter!$O$3:$O$252,K76),Enter!$O$3:$O$252,0),3))),"")</f>
        <v/>
      </c>
      <c r="N76" s="20" t="str">
        <f t="array" ref="N76">IFERROR(INDEX(Enter!$H$3:$K$252,MATCH(SMALL(Enter!$O$3:$O$252,K76),Enter!$O$3:$O$252,0),3),"")</f>
        <v/>
      </c>
      <c r="O76" s="20" t="str">
        <f t="array" ref="O76">IFERROR(INDEX(Enter!$H$3:$K$252,MATCH(SMALL(Enter!$O$3:$O$252,K76),Enter!$O$3:$O$252,0),4),"")</f>
        <v/>
      </c>
      <c r="Q76" s="19" t="str">
        <f t="array" ref="Q76">IF(R76="","",IF(INDEX(Enter!$B$3:$K$252,MATCH(SMALL(Enter!$P$3:$P$252,E76),Enter!$P$3:$P$252,0),1)="oco","oco",E76))</f>
        <v/>
      </c>
      <c r="R76" s="20" t="str">
        <f t="array" ref="R76">IFERROR(INDEX(Enter!$A$3:$M$252,MATCH(SMALL(Enter!$P$3:$P$252,T76),Enter!$P$3:$P$252,0),7),"")</f>
        <v/>
      </c>
      <c r="S76" s="20" t="str">
        <f t="array" ref="S76">IFERROR(INDEX(Enter!$A$3:$K$252,MATCH(SMALL(Enter!$P$3:$P$252,T76),Enter!$P$3:$P$252,0),8),"")</f>
        <v/>
      </c>
      <c r="T76" s="20">
        <v>63</v>
      </c>
      <c r="V76" s="19" t="str">
        <f t="shared" si="3"/>
        <v/>
      </c>
      <c r="W76" s="20" t="str">
        <f t="array" ref="W76">IFERROR(INDEX(Enter!$A$3:$M$252,MATCH(SMALL(Enter!$Q$3:$Q$252,Y77),Enter!$Q$3:$Q$252,0),6),"")</f>
        <v/>
      </c>
      <c r="X76" s="20" t="str">
        <f t="array" ref="X76">IFERROR(INDEX(Enter!$A$3:$K$252,MATCH(SMALL(Enter!$Q$3:$Q$252,Y77),Enter!$Q$3:$Q$252,0),7),"")</f>
        <v/>
      </c>
      <c r="Y76" s="20">
        <v>63</v>
      </c>
      <c r="AA76" s="19" t="str">
        <f t="shared" si="2"/>
        <v/>
      </c>
      <c r="AB76" s="20" t="str">
        <f t="array" ref="AB76">IFERROR(INDEX(Enter!$A$3:$M$252,MATCH(SMALL(Enter!$R$3:$R$252,T76),Enter!$R$3:$R$252,0),7),"")</f>
        <v/>
      </c>
      <c r="AC76" s="20" t="str">
        <f t="array" ref="AC76">IFERROR(INDEX(Enter!$A$3:$K$252,MATCH(SMALL(Enter!$R$3:$R$252,T76),Enter!$R$3:$R$252,0),8),"")</f>
        <v/>
      </c>
    </row>
    <row r="77" spans="1:29" ht="15.75" customHeight="1">
      <c r="A77" s="19" t="str">
        <f t="array" ref="A77">IF(B77="","",IF(INDEX(Enter!$C$3:$K$252,MATCH(SMALL(Enter!$M$3:$M$252,E77),Enter!$M$3:$M$252,0),1)="yco","yco",E77))</f>
        <v/>
      </c>
      <c r="B77" s="20" t="str">
        <f t="array" ref="B77">IFERROR(IF(INDEX(Enter!$D$3:$M$252,MATCH(SMALL(Enter!$M$3:$M$252,E77),Enter!$M$3:$M$252,0),1)="x",INDEX(Enter!$C$3:$M$252,MATCH(SMALL(Enter!$M$3:$M$252,E77),Enter!$M$3:$M$252,0),8)&amp;" (Y)",IF(INDEX(Enter!$D$3:$M$252,MATCH(SMALL(Enter!$M$3:$M$252,E77),Enter!$M$3:$M$252,0),1)="o",INDEX(Enter!$C$3:$M$252,MATCH(SMALL(Enter!$M$3:$M$252,E77),Enter!$M$3:$M$252,0),8)&amp;" (Y only)",INDEX(Enter!$C$3:$M$252,MATCH(SMALL(Enter!$M$3:$M$252,E77),Enter!$M$3:$M$252,0),8))),"")</f>
        <v/>
      </c>
      <c r="C77" s="20" t="str">
        <f t="array" ref="C77">IFERROR(INDEX(Enter!$C$3:$M$252,MATCH(SMALL(Enter!$M$3:$M$252,E77),Enter!$M$3:$M$252,0),8),"")</f>
        <v/>
      </c>
      <c r="D77" s="20" t="str">
        <f t="array" ref="D77">IFERROR(INDEX(Enter!$C$3:$K$252,MATCH(SMALL(Enter!$M$3:$M$252,E77),Enter!$M$3:$M$252,0),9),"")</f>
        <v/>
      </c>
      <c r="E77" s="20">
        <v>64</v>
      </c>
      <c r="G77" s="19" t="str">
        <f t="array" ref="G77">IF(H77="","",IF(INDEX(Enter!$F$3:$K$252,MATCH(SMALL(Enter!$N$3:$N$252,E77),Enter!$N$3:$N$252,0),1)="co","co",IF(INDEX(Enter!$F$3:$K$252,MATCH(SMALL(Enter!$N$3:$N$252,E77),Enter!$N$3:$N$252,0),1)="yco","yco",E77)))</f>
        <v/>
      </c>
      <c r="H77" s="20" t="str">
        <f t="array" ref="H77">IFERROR(IF(INDEX(Enter!$G$3:$K$252,MATCH(SMALL(Enter!$N$3:$N$252,E77),Enter!$N$3:$N$252,0),1)="x",INDEX(Enter!$F$3:$K$252,MATCH(SMALL(Enter!$N$3:$N$252,E77),Enter!$N$3:$N$252,0),5)&amp;" (Y)",IF(INDEX(Enter!$G$3:$K$252,MATCH(SMALL(Enter!$N$3:$N$252,E77),Enter!$N$3:$N$252,0),1)="o",INDEX(Enter!$F$3:$K$252,MATCH(SMALL(Enter!$N$3:$N$252,E77),Enter!$N$3:$N$252,0),5)&amp;" (Y only)",INDEX(Enter!$F$3:$K$252,MATCH(SMALL(Enter!$N$3:$N$252,E77),Enter!$N$3:$N$252,0),5))),"")</f>
        <v/>
      </c>
      <c r="I77" s="20" t="str">
        <f t="array" ref="I77">IFERROR(INDEX(Enter!$F$3:$K$252,MATCH(SMALL(Enter!$N$3:$N$252,E77),Enter!$N$3:$N$252,0),5),"")</f>
        <v/>
      </c>
      <c r="J77" s="20" t="str">
        <f t="array" ref="J77">IFERROR(INDEX(Enter!$F$3:$K$252,MATCH(SMALL(Enter!$N$3:$N$252,E77),Enter!$N$3:$N$252,0),6),"")</f>
        <v/>
      </c>
      <c r="K77" s="20">
        <v>70</v>
      </c>
      <c r="L77" s="19" t="str">
        <f t="shared" si="0"/>
        <v/>
      </c>
      <c r="M77" s="19" t="str">
        <f t="array" ref="M77">IFERROR(IF(INDEX(Enter!$I$3:$K$252,MATCH(SMALL(Enter!$O$3:$O$252,K77),Enter!$O$3:$O$252,0),1)="x",INDEX(Enter!$H$3:$K$252,MATCH(SMALL(Enter!$O$3:$O$252,K77),Enter!$O$3:$O$252,0),3)&amp;" (Y)",IF(INDEX(Enter!$I$3:$K$252,MATCH(SMALL(Enter!$O$3:$O$252,K77),Enter!$O$3:$O$252,0),1)="o",INDEX(Enter!$H$3:$K$252,MATCH(SMALL(Enter!$O$3:$O$252,K77),Enter!$O$3:$O$252,0),3)&amp;" (Y only)",INDEX(Enter!$H$3:$K$252,MATCH(SMALL(Enter!$O$3:$O$252,K77),Enter!$O$3:$O$252,0),3))),"")</f>
        <v/>
      </c>
      <c r="N77" s="20" t="str">
        <f t="array" ref="N77">IFERROR(INDEX(Enter!$H$3:$K$252,MATCH(SMALL(Enter!$O$3:$O$252,K77),Enter!$O$3:$O$252,0),3),"")</f>
        <v/>
      </c>
      <c r="O77" s="20" t="str">
        <f t="array" ref="O77">IFERROR(INDEX(Enter!$H$3:$K$252,MATCH(SMALL(Enter!$O$3:$O$252,K77),Enter!$O$3:$O$252,0),4),"")</f>
        <v/>
      </c>
      <c r="Q77" s="19" t="str">
        <f t="array" ref="Q77">IF(R77="","",IF(INDEX(Enter!$B$3:$K$252,MATCH(SMALL(Enter!$P$3:$P$252,E77),Enter!$P$3:$P$252,0),1)="oco","oco",E77))</f>
        <v/>
      </c>
      <c r="R77" s="20" t="str">
        <f t="array" ref="R77">IFERROR(INDEX(Enter!$A$3:$M$252,MATCH(SMALL(Enter!$P$3:$P$252,T77),Enter!$P$3:$P$252,0),7),"")</f>
        <v/>
      </c>
      <c r="S77" s="20" t="str">
        <f t="array" ref="S77">IFERROR(INDEX(Enter!$A$3:$K$252,MATCH(SMALL(Enter!$P$3:$P$252,T77),Enter!$P$3:$P$252,0),8),"")</f>
        <v/>
      </c>
      <c r="T77" s="20">
        <v>64</v>
      </c>
      <c r="V77" s="19" t="str">
        <f t="shared" si="3"/>
        <v/>
      </c>
      <c r="W77" s="20" t="str">
        <f t="array" ref="W77">IFERROR(INDEX(Enter!$A$3:$M$252,MATCH(SMALL(Enter!$Q$3:$Q$252,Y78),Enter!$Q$3:$Q$252,0),6),"")</f>
        <v/>
      </c>
      <c r="X77" s="20" t="str">
        <f t="array" ref="X77">IFERROR(INDEX(Enter!$A$3:$K$252,MATCH(SMALL(Enter!$Q$3:$Q$252,Y78),Enter!$Q$3:$Q$252,0),7),"")</f>
        <v/>
      </c>
      <c r="Y77" s="20">
        <v>64</v>
      </c>
      <c r="AA77" s="19" t="str">
        <f t="shared" si="2"/>
        <v/>
      </c>
      <c r="AB77" s="20" t="str">
        <f t="array" ref="AB77">IFERROR(INDEX(Enter!$A$3:$M$252,MATCH(SMALL(Enter!$R$3:$R$252,T77),Enter!$R$3:$R$252,0),7),"")</f>
        <v/>
      </c>
      <c r="AC77" s="20" t="str">
        <f t="array" ref="AC77">IFERROR(INDEX(Enter!$A$3:$K$252,MATCH(SMALL(Enter!$R$3:$R$252,T77),Enter!$R$3:$R$252,0),8),"")</f>
        <v/>
      </c>
    </row>
    <row r="78" spans="1:29" ht="15.75" customHeight="1">
      <c r="A78" s="19" t="str">
        <f t="array" ref="A78">IF(B78="","",IF(INDEX(Enter!$C$3:$K$252,MATCH(SMALL(Enter!$M$3:$M$252,E78),Enter!$M$3:$M$252,0),1)="yco","yco",E78))</f>
        <v/>
      </c>
      <c r="B78" s="20" t="str">
        <f t="array" ref="B78">IFERROR(IF(INDEX(Enter!$D$3:$M$252,MATCH(SMALL(Enter!$M$3:$M$252,E78),Enter!$M$3:$M$252,0),1)="x",INDEX(Enter!$C$3:$M$252,MATCH(SMALL(Enter!$M$3:$M$252,E78),Enter!$M$3:$M$252,0),8)&amp;" (Y)",IF(INDEX(Enter!$D$3:$M$252,MATCH(SMALL(Enter!$M$3:$M$252,E78),Enter!$M$3:$M$252,0),1)="o",INDEX(Enter!$C$3:$M$252,MATCH(SMALL(Enter!$M$3:$M$252,E78),Enter!$M$3:$M$252,0),8)&amp;" (Y only)",INDEX(Enter!$C$3:$M$252,MATCH(SMALL(Enter!$M$3:$M$252,E78),Enter!$M$3:$M$252,0),8))),"")</f>
        <v/>
      </c>
      <c r="C78" s="20" t="str">
        <f t="array" ref="C78">IFERROR(INDEX(Enter!$C$3:$M$252,MATCH(SMALL(Enter!$M$3:$M$252,E78),Enter!$M$3:$M$252,0),8),"")</f>
        <v/>
      </c>
      <c r="D78" s="20" t="str">
        <f t="array" ref="D78">IFERROR(INDEX(Enter!$C$3:$K$252,MATCH(SMALL(Enter!$M$3:$M$252,E78),Enter!$M$3:$M$252,0),9),"")</f>
        <v/>
      </c>
      <c r="E78" s="20">
        <v>65</v>
      </c>
      <c r="G78" s="19" t="str">
        <f t="array" ref="G78">IF(H78="","",IF(INDEX(Enter!$F$3:$K$252,MATCH(SMALL(Enter!$N$3:$N$252,E78),Enter!$N$3:$N$252,0),1)="co","co",IF(INDEX(Enter!$F$3:$K$252,MATCH(SMALL(Enter!$N$3:$N$252,E78),Enter!$N$3:$N$252,0),1)="yco","yco",E78)))</f>
        <v/>
      </c>
      <c r="H78" s="20" t="str">
        <f t="array" ref="H78">IFERROR(IF(INDEX(Enter!$G$3:$K$252,MATCH(SMALL(Enter!$N$3:$N$252,E78),Enter!$N$3:$N$252,0),1)="x",INDEX(Enter!$F$3:$K$252,MATCH(SMALL(Enter!$N$3:$N$252,E78),Enter!$N$3:$N$252,0),5)&amp;" (Y)",IF(INDEX(Enter!$G$3:$K$252,MATCH(SMALL(Enter!$N$3:$N$252,E78),Enter!$N$3:$N$252,0),1)="o",INDEX(Enter!$F$3:$K$252,MATCH(SMALL(Enter!$N$3:$N$252,E78),Enter!$N$3:$N$252,0),5)&amp;" (Y only)",INDEX(Enter!$F$3:$K$252,MATCH(SMALL(Enter!$N$3:$N$252,E78),Enter!$N$3:$N$252,0),5))),"")</f>
        <v/>
      </c>
      <c r="I78" s="20" t="str">
        <f t="array" ref="I78">IFERROR(INDEX(Enter!$F$3:$K$252,MATCH(SMALL(Enter!$N$3:$N$252,E78),Enter!$N$3:$N$252,0),5),"")</f>
        <v/>
      </c>
      <c r="J78" s="20" t="str">
        <f t="array" ref="J78">IFERROR(INDEX(Enter!$F$3:$K$252,MATCH(SMALL(Enter!$N$3:$N$252,E78),Enter!$N$3:$N$252,0),6),"")</f>
        <v/>
      </c>
      <c r="L78" s="19" t="str">
        <f t="shared" si="0"/>
        <v/>
      </c>
      <c r="M78" s="19" t="str">
        <f t="array" ref="M78">IFERROR(IF(INDEX(Enter!$I$3:$K$252,MATCH(SMALL(Enter!$O$3:$O$252,K78),Enter!$O$3:$O$252,0),1)="x",INDEX(Enter!$H$3:$K$252,MATCH(SMALL(Enter!$O$3:$O$252,K78),Enter!$O$3:$O$252,0),3)&amp;" (Y)",IF(INDEX(Enter!$I$3:$K$252,MATCH(SMALL(Enter!$O$3:$O$252,K78),Enter!$O$3:$O$252,0),1)="o",INDEX(Enter!$H$3:$K$252,MATCH(SMALL(Enter!$O$3:$O$252,K78),Enter!$O$3:$O$252,0),3)&amp;" (Y only)",INDEX(Enter!$H$3:$K$252,MATCH(SMALL(Enter!$O$3:$O$252,K78),Enter!$O$3:$O$252,0),3))),"")</f>
        <v/>
      </c>
      <c r="N78" s="20" t="str">
        <f t="array" ref="N78">IFERROR(INDEX(Enter!$H$3:$K$252,MATCH(SMALL(Enter!$O$3:$O$252,K78),Enter!$O$3:$O$252,0),3),"")</f>
        <v/>
      </c>
      <c r="O78" s="20" t="str">
        <f t="array" ref="O78">IFERROR(INDEX(Enter!$H$3:$K$252,MATCH(SMALL(Enter!$O$3:$O$252,K78),Enter!$O$3:$O$252,0),4),"")</f>
        <v/>
      </c>
      <c r="Q78" s="19" t="str">
        <f t="array" ref="Q78">IF(R78="","",IF(INDEX(Enter!$B$3:$K$252,MATCH(SMALL(Enter!$P$3:$P$252,E78),Enter!$P$3:$P$252,0),1)="oco","oco",E78))</f>
        <v/>
      </c>
      <c r="R78" s="20" t="str">
        <f t="array" ref="R78">IFERROR(INDEX(Enter!$A$3:$M$252,MATCH(SMALL(Enter!$P$3:$P$252,T78),Enter!$P$3:$P$252,0),7),"")</f>
        <v/>
      </c>
      <c r="S78" s="20" t="str">
        <f t="array" ref="S78">IFERROR(INDEX(Enter!$A$3:$K$252,MATCH(SMALL(Enter!$P$3:$P$252,T78),Enter!$P$3:$P$252,0),8),"")</f>
        <v/>
      </c>
      <c r="T78" s="20">
        <v>65</v>
      </c>
      <c r="V78" s="19" t="str">
        <f t="shared" si="3"/>
        <v/>
      </c>
      <c r="W78" s="20" t="str">
        <f t="array" ref="W78">IFERROR(INDEX(Enter!$A$3:$M$252,MATCH(SMALL(Enter!$Q$3:$Q$252,Y79),Enter!$Q$3:$Q$252,0),6),"")</f>
        <v/>
      </c>
      <c r="X78" s="20" t="str">
        <f t="array" ref="X78">IFERROR(INDEX(Enter!$A$3:$K$252,MATCH(SMALL(Enter!$Q$3:$Q$252,Y79),Enter!$Q$3:$Q$252,0),7),"")</f>
        <v/>
      </c>
      <c r="Y78" s="20">
        <v>65</v>
      </c>
      <c r="AA78" s="19" t="str">
        <f t="shared" si="2"/>
        <v/>
      </c>
      <c r="AB78" s="20" t="str">
        <f t="array" ref="AB78">IFERROR(INDEX(Enter!$A$3:$M$252,MATCH(SMALL(Enter!$R$3:$R$252,T78),Enter!$R$3:$R$252,0),7),"")</f>
        <v/>
      </c>
      <c r="AC78" s="20" t="str">
        <f t="array" ref="AC78">IFERROR(INDEX(Enter!$A$3:$K$252,MATCH(SMALL(Enter!$R$3:$R$252,T78),Enter!$R$3:$R$252,0),8),"")</f>
        <v/>
      </c>
    </row>
    <row r="79" spans="1:29" ht="15.75" customHeight="1">
      <c r="A79" s="19" t="str">
        <f t="array" ref="A79">IF(B79="","",IF(INDEX(Enter!$C$3:$K$252,MATCH(SMALL(Enter!$M$3:$M$252,E79),Enter!$M$3:$M$252,0),1)="yco","yco",E79))</f>
        <v/>
      </c>
      <c r="B79" s="20" t="str">
        <f t="array" ref="B79">IFERROR(IF(INDEX(Enter!$D$3:$M$252,MATCH(SMALL(Enter!$M$3:$M$252,E79),Enter!$M$3:$M$252,0),1)="x",INDEX(Enter!$C$3:$M$252,MATCH(SMALL(Enter!$M$3:$M$252,E79),Enter!$M$3:$M$252,0),8)&amp;" (Y)",IF(INDEX(Enter!$D$3:$M$252,MATCH(SMALL(Enter!$M$3:$M$252,E79),Enter!$M$3:$M$252,0),1)="o",INDEX(Enter!$C$3:$M$252,MATCH(SMALL(Enter!$M$3:$M$252,E79),Enter!$M$3:$M$252,0),8)&amp;" (Y only)",INDEX(Enter!$C$3:$M$252,MATCH(SMALL(Enter!$M$3:$M$252,E79),Enter!$M$3:$M$252,0),8))),"")</f>
        <v/>
      </c>
      <c r="C79" s="20" t="str">
        <f t="array" ref="C79">IFERROR(INDEX(Enter!$C$3:$M$252,MATCH(SMALL(Enter!$M$3:$M$252,E79),Enter!$M$3:$M$252,0),8),"")</f>
        <v/>
      </c>
      <c r="D79" s="20" t="str">
        <f t="array" ref="D79">IFERROR(INDEX(Enter!$C$3:$K$252,MATCH(SMALL(Enter!$M$3:$M$252,E79),Enter!$M$3:$M$252,0),9),"")</f>
        <v/>
      </c>
      <c r="E79" s="20"/>
      <c r="G79" s="19" t="str">
        <f t="array" ref="G79">IF(H79="","",IF(INDEX(Enter!$F$3:$K$252,MATCH(SMALL(Enter!$N$3:$N$252,E79),Enter!$N$3:$N$252,0),1)="co","co",IF(INDEX(Enter!$F$3:$K$252,MATCH(SMALL(Enter!$N$3:$N$252,E79),Enter!$N$3:$N$252,0),1)="yco","yco",E79)))</f>
        <v/>
      </c>
      <c r="H79" s="20" t="str">
        <f t="array" ref="H79">IFERROR(IF(INDEX(Enter!$G$3:$K$252,MATCH(SMALL(Enter!$N$3:$N$252,E79),Enter!$N$3:$N$252,0),1)="x",INDEX(Enter!$F$3:$K$252,MATCH(SMALL(Enter!$N$3:$N$252,E79),Enter!$N$3:$N$252,0),5)&amp;" (Y)",IF(INDEX(Enter!$G$3:$K$252,MATCH(SMALL(Enter!$N$3:$N$252,E79),Enter!$N$3:$N$252,0),1)="o",INDEX(Enter!$F$3:$K$252,MATCH(SMALL(Enter!$N$3:$N$252,E79),Enter!$N$3:$N$252,0),5)&amp;" (Y only)",INDEX(Enter!$F$3:$K$252,MATCH(SMALL(Enter!$N$3:$N$252,E79),Enter!$N$3:$N$252,0),5))),"")</f>
        <v/>
      </c>
      <c r="I79" s="20" t="str">
        <f t="array" ref="I79">IFERROR(INDEX(Enter!$F$3:$K$252,MATCH(SMALL(Enter!$N$3:$N$252,E79),Enter!$N$3:$N$252,0),5),"")</f>
        <v/>
      </c>
      <c r="J79" s="20" t="str">
        <f t="array" ref="J79">IFERROR(INDEX(Enter!$F$3:$K$252,MATCH(SMALL(Enter!$N$3:$N$252,E79),Enter!$N$3:$N$252,0),6),"")</f>
        <v/>
      </c>
      <c r="K79" s="20">
        <v>71</v>
      </c>
      <c r="L79" s="19" t="str">
        <f t="shared" si="0"/>
        <v/>
      </c>
      <c r="M79" s="19" t="str">
        <f t="array" ref="M79">IFERROR(IF(INDEX(Enter!$I$3:$K$252,MATCH(SMALL(Enter!$O$3:$O$252,K79),Enter!$O$3:$O$252,0),1)="x",INDEX(Enter!$H$3:$K$252,MATCH(SMALL(Enter!$O$3:$O$252,K79),Enter!$O$3:$O$252,0),3)&amp;" (Y)",IF(INDEX(Enter!$I$3:$K$252,MATCH(SMALL(Enter!$O$3:$O$252,K79),Enter!$O$3:$O$252,0),1)="o",INDEX(Enter!$H$3:$K$252,MATCH(SMALL(Enter!$O$3:$O$252,K79),Enter!$O$3:$O$252,0),3)&amp;" (Y only)",INDEX(Enter!$H$3:$K$252,MATCH(SMALL(Enter!$O$3:$O$252,K79),Enter!$O$3:$O$252,0),3))),"")</f>
        <v/>
      </c>
      <c r="N79" s="20" t="str">
        <f t="array" ref="N79">IFERROR(INDEX(Enter!$H$3:$K$252,MATCH(SMALL(Enter!$O$3:$O$252,K79),Enter!$O$3:$O$252,0),3),"")</f>
        <v/>
      </c>
      <c r="O79" s="20" t="str">
        <f t="array" ref="O79">IFERROR(INDEX(Enter!$H$3:$K$252,MATCH(SMALL(Enter!$O$3:$O$252,K79),Enter!$O$3:$O$252,0),4),"")</f>
        <v/>
      </c>
      <c r="Q79" s="19" t="str">
        <f t="array" ref="Q79">IF(R79="","",IF(INDEX(Enter!$B$3:$K$252,MATCH(SMALL(Enter!$P$3:$P$252,E79),Enter!$P$3:$P$252,0),1)="oco","oco",E79))</f>
        <v/>
      </c>
      <c r="R79" s="20" t="str">
        <f t="array" ref="R79">IFERROR(INDEX(Enter!$A$3:$M$252,MATCH(SMALL(Enter!$P$3:$P$252,T79),Enter!$P$3:$P$252,0),7),"")</f>
        <v/>
      </c>
      <c r="S79" s="20" t="str">
        <f t="array" ref="S79">IFERROR(INDEX(Enter!$A$3:$K$252,MATCH(SMALL(Enter!$P$3:$P$252,T79),Enter!$P$3:$P$252,0),8),"")</f>
        <v/>
      </c>
      <c r="V79" s="19" t="str">
        <f t="shared" si="3"/>
        <v/>
      </c>
      <c r="W79" s="20" t="str">
        <f t="array" ref="W79">IFERROR(INDEX(Enter!$A$3:$M$252,MATCH(SMALL(Enter!$Q$3:$Q$252,Y80),Enter!$Q$3:$Q$252,0),6),"")</f>
        <v/>
      </c>
      <c r="X79" s="20" t="str">
        <f t="array" ref="X79">IFERROR(INDEX(Enter!$A$3:$K$252,MATCH(SMALL(Enter!$Q$3:$Q$252,Y80),Enter!$Q$3:$Q$252,0),7),"")</f>
        <v/>
      </c>
      <c r="AA79" s="19" t="str">
        <f t="shared" si="2"/>
        <v/>
      </c>
      <c r="AB79" s="20" t="str">
        <f t="array" ref="AB79">IFERROR(INDEX(Enter!$A$3:$M$252,MATCH(SMALL(Enter!$R$3:$R$252,T79),Enter!$R$3:$R$252,0),7),"")</f>
        <v/>
      </c>
      <c r="AC79" s="20" t="str">
        <f t="array" ref="AC79">IFERROR(INDEX(Enter!$A$3:$K$252,MATCH(SMALL(Enter!$R$3:$R$252,T79),Enter!$R$3:$R$252,0),8),"")</f>
        <v/>
      </c>
    </row>
    <row r="80" spans="1:29" ht="15.75" customHeight="1">
      <c r="A80" s="19" t="str">
        <f t="array" ref="A80">IF(B80="","",IF(INDEX(Enter!$C$3:$K$252,MATCH(SMALL(Enter!$M$3:$M$252,E80),Enter!$M$3:$M$252,0),1)="yco","yco",E80))</f>
        <v/>
      </c>
      <c r="B80" s="20" t="str">
        <f t="array" ref="B80">IFERROR(IF(INDEX(Enter!$D$3:$M$252,MATCH(SMALL(Enter!$M$3:$M$252,E80),Enter!$M$3:$M$252,0),1)="x",INDEX(Enter!$C$3:$M$252,MATCH(SMALL(Enter!$M$3:$M$252,E80),Enter!$M$3:$M$252,0),8)&amp;" (Y)",IF(INDEX(Enter!$D$3:$M$252,MATCH(SMALL(Enter!$M$3:$M$252,E80),Enter!$M$3:$M$252,0),1)="o",INDEX(Enter!$C$3:$M$252,MATCH(SMALL(Enter!$M$3:$M$252,E80),Enter!$M$3:$M$252,0),8)&amp;" (Y only)",INDEX(Enter!$C$3:$M$252,MATCH(SMALL(Enter!$M$3:$M$252,E80),Enter!$M$3:$M$252,0),8))),"")</f>
        <v/>
      </c>
      <c r="C80" s="20" t="str">
        <f t="array" ref="C80">IFERROR(INDEX(Enter!$C$3:$M$252,MATCH(SMALL(Enter!$M$3:$M$252,E80),Enter!$M$3:$M$252,0),8),"")</f>
        <v/>
      </c>
      <c r="D80" s="20" t="str">
        <f t="array" ref="D80">IFERROR(INDEX(Enter!$C$3:$K$252,MATCH(SMALL(Enter!$M$3:$M$252,E80),Enter!$M$3:$M$252,0),9),"")</f>
        <v/>
      </c>
      <c r="E80" s="20">
        <v>66</v>
      </c>
      <c r="G80" s="19" t="str">
        <f t="array" ref="G80">IF(H80="","",IF(INDEX(Enter!$F$3:$K$252,MATCH(SMALL(Enter!$N$3:$N$252,E80),Enter!$N$3:$N$252,0),1)="co","co",IF(INDEX(Enter!$F$3:$K$252,MATCH(SMALL(Enter!$N$3:$N$252,E80),Enter!$N$3:$N$252,0),1)="yco","yco",E80)))</f>
        <v/>
      </c>
      <c r="H80" s="20" t="str">
        <f t="array" ref="H80">IFERROR(IF(INDEX(Enter!$G$3:$K$252,MATCH(SMALL(Enter!$N$3:$N$252,E80),Enter!$N$3:$N$252,0),1)="x",INDEX(Enter!$F$3:$K$252,MATCH(SMALL(Enter!$N$3:$N$252,E80),Enter!$N$3:$N$252,0),5)&amp;" (Y)",IF(INDEX(Enter!$G$3:$K$252,MATCH(SMALL(Enter!$N$3:$N$252,E80),Enter!$N$3:$N$252,0),1)="o",INDEX(Enter!$F$3:$K$252,MATCH(SMALL(Enter!$N$3:$N$252,E80),Enter!$N$3:$N$252,0),5)&amp;" (Y only)",INDEX(Enter!$F$3:$K$252,MATCH(SMALL(Enter!$N$3:$N$252,E80),Enter!$N$3:$N$252,0),5))),"")</f>
        <v/>
      </c>
      <c r="I80" s="20" t="str">
        <f t="array" ref="I80">IFERROR(INDEX(Enter!$F$3:$K$252,MATCH(SMALL(Enter!$N$3:$N$252,E80),Enter!$N$3:$N$252,0),5),"")</f>
        <v/>
      </c>
      <c r="J80" s="20" t="str">
        <f t="array" ref="J80">IFERROR(INDEX(Enter!$F$3:$K$252,MATCH(SMALL(Enter!$N$3:$N$252,E80),Enter!$N$3:$N$252,0),6),"")</f>
        <v/>
      </c>
      <c r="K80" s="20">
        <v>72</v>
      </c>
      <c r="L80" s="19" t="str">
        <f t="shared" si="0"/>
        <v/>
      </c>
      <c r="M80" s="19" t="str">
        <f t="array" ref="M80">IFERROR(IF(INDEX(Enter!$I$3:$K$252,MATCH(SMALL(Enter!$O$3:$O$252,K80),Enter!$O$3:$O$252,0),1)="x",INDEX(Enter!$H$3:$K$252,MATCH(SMALL(Enter!$O$3:$O$252,K80),Enter!$O$3:$O$252,0),3)&amp;" (Y)",IF(INDEX(Enter!$I$3:$K$252,MATCH(SMALL(Enter!$O$3:$O$252,K80),Enter!$O$3:$O$252,0),1)="o",INDEX(Enter!$H$3:$K$252,MATCH(SMALL(Enter!$O$3:$O$252,K80),Enter!$O$3:$O$252,0),3)&amp;" (Y only)",INDEX(Enter!$H$3:$K$252,MATCH(SMALL(Enter!$O$3:$O$252,K80),Enter!$O$3:$O$252,0),3))),"")</f>
        <v/>
      </c>
      <c r="N80" s="20" t="str">
        <f t="array" ref="N80">IFERROR(INDEX(Enter!$H$3:$K$252,MATCH(SMALL(Enter!$O$3:$O$252,K80),Enter!$O$3:$O$252,0),3),"")</f>
        <v/>
      </c>
      <c r="O80" s="20" t="str">
        <f t="array" ref="O80">IFERROR(INDEX(Enter!$H$3:$K$252,MATCH(SMALL(Enter!$O$3:$O$252,K80),Enter!$O$3:$O$252,0),4),"")</f>
        <v/>
      </c>
      <c r="Q80" s="19" t="str">
        <f t="array" ref="Q80">IF(R80="","",IF(INDEX(Enter!$B$3:$K$252,MATCH(SMALL(Enter!$P$3:$P$252,E80),Enter!$P$3:$P$252,0),1)="oco","oco",E80))</f>
        <v/>
      </c>
      <c r="R80" s="20" t="str">
        <f t="array" ref="R80">IFERROR(INDEX(Enter!$A$3:$M$252,MATCH(SMALL(Enter!$P$3:$P$252,T80),Enter!$P$3:$P$252,0),7),"")</f>
        <v/>
      </c>
      <c r="S80" s="20" t="str">
        <f t="array" ref="S80">IFERROR(INDEX(Enter!$A$3:$K$252,MATCH(SMALL(Enter!$P$3:$P$252,T80),Enter!$P$3:$P$252,0),8),"")</f>
        <v/>
      </c>
      <c r="T80" s="20">
        <v>66</v>
      </c>
      <c r="V80" s="19" t="str">
        <f t="shared" si="3"/>
        <v/>
      </c>
      <c r="W80" s="20" t="str">
        <f t="array" ref="W80">IFERROR(INDEX(Enter!$A$3:$M$252,MATCH(SMALL(Enter!$Q$3:$Q$252,Y81),Enter!$Q$3:$Q$252,0),6),"")</f>
        <v/>
      </c>
      <c r="X80" s="20" t="str">
        <f t="array" ref="X80">IFERROR(INDEX(Enter!$A$3:$K$252,MATCH(SMALL(Enter!$Q$3:$Q$252,Y81),Enter!$Q$3:$Q$252,0),7),"")</f>
        <v/>
      </c>
      <c r="Y80" s="20">
        <v>66</v>
      </c>
      <c r="AA80" s="19" t="str">
        <f t="shared" si="2"/>
        <v/>
      </c>
      <c r="AB80" s="20" t="str">
        <f t="array" ref="AB80">IFERROR(INDEX(Enter!$A$3:$M$252,MATCH(SMALL(Enter!$R$3:$R$252,T80),Enter!$R$3:$R$252,0),7),"")</f>
        <v/>
      </c>
      <c r="AC80" s="20" t="str">
        <f t="array" ref="AC80">IFERROR(INDEX(Enter!$A$3:$K$252,MATCH(SMALL(Enter!$R$3:$R$252,T80),Enter!$R$3:$R$252,0),8),"")</f>
        <v/>
      </c>
    </row>
    <row r="81" spans="1:29" ht="15.75" customHeight="1">
      <c r="A81" s="19" t="str">
        <f t="array" ref="A81">IF(B81="","",IF(INDEX(Enter!$C$3:$K$252,MATCH(SMALL(Enter!$M$3:$M$252,E81),Enter!$M$3:$M$252,0),1)="yco","yco",E81))</f>
        <v/>
      </c>
      <c r="B81" s="20" t="str">
        <f t="array" ref="B81">IFERROR(IF(INDEX(Enter!$D$3:$M$252,MATCH(SMALL(Enter!$M$3:$M$252,E81),Enter!$M$3:$M$252,0),1)="x",INDEX(Enter!$C$3:$M$252,MATCH(SMALL(Enter!$M$3:$M$252,E81),Enter!$M$3:$M$252,0),8)&amp;" (Y)",IF(INDEX(Enter!$D$3:$M$252,MATCH(SMALL(Enter!$M$3:$M$252,E81),Enter!$M$3:$M$252,0),1)="o",INDEX(Enter!$C$3:$M$252,MATCH(SMALL(Enter!$M$3:$M$252,E81),Enter!$M$3:$M$252,0),8)&amp;" (Y only)",INDEX(Enter!$C$3:$M$252,MATCH(SMALL(Enter!$M$3:$M$252,E81),Enter!$M$3:$M$252,0),8))),"")</f>
        <v/>
      </c>
      <c r="C81" s="20" t="str">
        <f t="array" ref="C81">IFERROR(INDEX(Enter!$C$3:$M$252,MATCH(SMALL(Enter!$M$3:$M$252,E81),Enter!$M$3:$M$252,0),8),"")</f>
        <v/>
      </c>
      <c r="D81" s="20" t="str">
        <f t="array" ref="D81">IFERROR(INDEX(Enter!$C$3:$K$252,MATCH(SMALL(Enter!$M$3:$M$252,E81),Enter!$M$3:$M$252,0),9),"")</f>
        <v/>
      </c>
      <c r="E81" s="20">
        <v>67</v>
      </c>
      <c r="G81" s="19" t="str">
        <f t="array" ref="G81">IF(H81="","",IF(INDEX(Enter!$F$3:$K$252,MATCH(SMALL(Enter!$N$3:$N$252,E81),Enter!$N$3:$N$252,0),1)="co","co",IF(INDEX(Enter!$F$3:$K$252,MATCH(SMALL(Enter!$N$3:$N$252,E81),Enter!$N$3:$N$252,0),1)="yco","yco",E81)))</f>
        <v/>
      </c>
      <c r="H81" s="20" t="str">
        <f t="array" ref="H81">IFERROR(IF(INDEX(Enter!$G$3:$K$252,MATCH(SMALL(Enter!$N$3:$N$252,E81),Enter!$N$3:$N$252,0),1)="x",INDEX(Enter!$F$3:$K$252,MATCH(SMALL(Enter!$N$3:$N$252,E81),Enter!$N$3:$N$252,0),5)&amp;" (Y)",IF(INDEX(Enter!$G$3:$K$252,MATCH(SMALL(Enter!$N$3:$N$252,E81),Enter!$N$3:$N$252,0),1)="o",INDEX(Enter!$F$3:$K$252,MATCH(SMALL(Enter!$N$3:$N$252,E81),Enter!$N$3:$N$252,0),5)&amp;" (Y only)",INDEX(Enter!$F$3:$K$252,MATCH(SMALL(Enter!$N$3:$N$252,E81),Enter!$N$3:$N$252,0),5))),"")</f>
        <v/>
      </c>
      <c r="I81" s="20" t="str">
        <f t="array" ref="I81">IFERROR(INDEX(Enter!$F$3:$K$252,MATCH(SMALL(Enter!$N$3:$N$252,E81),Enter!$N$3:$N$252,0),5),"")</f>
        <v/>
      </c>
      <c r="J81" s="20" t="str">
        <f t="array" ref="J81">IFERROR(INDEX(Enter!$F$3:$K$252,MATCH(SMALL(Enter!$N$3:$N$252,E81),Enter!$N$3:$N$252,0),6),"")</f>
        <v/>
      </c>
      <c r="K81" s="20">
        <v>73</v>
      </c>
      <c r="L81" s="19" t="str">
        <f t="shared" si="0"/>
        <v/>
      </c>
      <c r="M81" s="19" t="str">
        <f t="array" ref="M81">IFERROR(IF(INDEX(Enter!$I$3:$K$252,MATCH(SMALL(Enter!$O$3:$O$252,K81),Enter!$O$3:$O$252,0),1)="x",INDEX(Enter!$H$3:$K$252,MATCH(SMALL(Enter!$O$3:$O$252,K81),Enter!$O$3:$O$252,0),3)&amp;" (Y)",IF(INDEX(Enter!$I$3:$K$252,MATCH(SMALL(Enter!$O$3:$O$252,K81),Enter!$O$3:$O$252,0),1)="o",INDEX(Enter!$H$3:$K$252,MATCH(SMALL(Enter!$O$3:$O$252,K81),Enter!$O$3:$O$252,0),3)&amp;" (Y only)",INDEX(Enter!$H$3:$K$252,MATCH(SMALL(Enter!$O$3:$O$252,K81),Enter!$O$3:$O$252,0),3))),"")</f>
        <v/>
      </c>
      <c r="N81" s="20" t="str">
        <f t="array" ref="N81">IFERROR(INDEX(Enter!$H$3:$K$252,MATCH(SMALL(Enter!$O$3:$O$252,K81),Enter!$O$3:$O$252,0),3),"")</f>
        <v/>
      </c>
      <c r="O81" s="20" t="str">
        <f t="array" ref="O81">IFERROR(INDEX(Enter!$H$3:$K$252,MATCH(SMALL(Enter!$O$3:$O$252,K81),Enter!$O$3:$O$252,0),4),"")</f>
        <v/>
      </c>
      <c r="Q81" s="19" t="str">
        <f t="array" ref="Q81">IF(R81="","",IF(INDEX(Enter!$B$3:$K$252,MATCH(SMALL(Enter!$P$3:$P$252,E81),Enter!$P$3:$P$252,0),1)="oco","oco",E81))</f>
        <v/>
      </c>
      <c r="R81" s="20" t="str">
        <f t="array" ref="R81">IFERROR(INDEX(Enter!$A$3:$M$252,MATCH(SMALL(Enter!$P$3:$P$252,T81),Enter!$P$3:$P$252,0),7),"")</f>
        <v/>
      </c>
      <c r="S81" s="20" t="str">
        <f t="array" ref="S81">IFERROR(INDEX(Enter!$A$3:$K$252,MATCH(SMALL(Enter!$P$3:$P$252,T81),Enter!$P$3:$P$252,0),8),"")</f>
        <v/>
      </c>
      <c r="T81" s="20">
        <v>67</v>
      </c>
      <c r="V81" s="19" t="str">
        <f t="shared" si="3"/>
        <v/>
      </c>
      <c r="W81" s="20" t="str">
        <f t="array" ref="W81">IFERROR(INDEX(Enter!$A$3:$M$252,MATCH(SMALL(Enter!$Q$3:$Q$252,Y82),Enter!$Q$3:$Q$252,0),6),"")</f>
        <v/>
      </c>
      <c r="X81" s="20" t="str">
        <f t="array" ref="X81">IFERROR(INDEX(Enter!$A$3:$K$252,MATCH(SMALL(Enter!$Q$3:$Q$252,Y82),Enter!$Q$3:$Q$252,0),7),"")</f>
        <v/>
      </c>
      <c r="Y81" s="20">
        <v>67</v>
      </c>
      <c r="AA81" s="19" t="str">
        <f t="shared" si="2"/>
        <v/>
      </c>
      <c r="AB81" s="20" t="str">
        <f t="array" ref="AB81">IFERROR(INDEX(Enter!$A$3:$M$252,MATCH(SMALL(Enter!$R$3:$R$252,T81),Enter!$R$3:$R$252,0),7),"")</f>
        <v/>
      </c>
      <c r="AC81" s="20" t="str">
        <f t="array" ref="AC81">IFERROR(INDEX(Enter!$A$3:$K$252,MATCH(SMALL(Enter!$R$3:$R$252,T81),Enter!$R$3:$R$252,0),8),"")</f>
        <v/>
      </c>
    </row>
    <row r="82" spans="1:29" ht="15.75" customHeight="1">
      <c r="A82" s="19" t="str">
        <f t="array" ref="A82">IF(B82="","",IF(INDEX(Enter!$C$3:$K$252,MATCH(SMALL(Enter!$M$3:$M$252,E82),Enter!$M$3:$M$252,0),1)="yco","yco",E82))</f>
        <v/>
      </c>
      <c r="B82" s="20" t="str">
        <f t="array" ref="B82">IFERROR(IF(INDEX(Enter!$D$3:$M$252,MATCH(SMALL(Enter!$M$3:$M$252,E82),Enter!$M$3:$M$252,0),1)="x",INDEX(Enter!$C$3:$M$252,MATCH(SMALL(Enter!$M$3:$M$252,E82),Enter!$M$3:$M$252,0),8)&amp;" (Y)",IF(INDEX(Enter!$D$3:$M$252,MATCH(SMALL(Enter!$M$3:$M$252,E82),Enter!$M$3:$M$252,0),1)="o",INDEX(Enter!$C$3:$M$252,MATCH(SMALL(Enter!$M$3:$M$252,E82),Enter!$M$3:$M$252,0),8)&amp;" (Y only)",INDEX(Enter!$C$3:$M$252,MATCH(SMALL(Enter!$M$3:$M$252,E82),Enter!$M$3:$M$252,0),8))),"")</f>
        <v/>
      </c>
      <c r="C82" s="20" t="str">
        <f t="array" ref="C82">IFERROR(INDEX(Enter!$C$3:$M$252,MATCH(SMALL(Enter!$M$3:$M$252,E82),Enter!$M$3:$M$252,0),8),"")</f>
        <v/>
      </c>
      <c r="D82" s="20" t="str">
        <f t="array" ref="D82">IFERROR(INDEX(Enter!$C$3:$K$252,MATCH(SMALL(Enter!$M$3:$M$252,E82),Enter!$M$3:$M$252,0),9),"")</f>
        <v/>
      </c>
      <c r="E82" s="20">
        <v>68</v>
      </c>
      <c r="G82" s="19" t="str">
        <f t="array" ref="G82">IF(H82="","",IF(INDEX(Enter!$F$3:$K$252,MATCH(SMALL(Enter!$N$3:$N$252,E82),Enter!$N$3:$N$252,0),1)="co","co",IF(INDEX(Enter!$F$3:$K$252,MATCH(SMALL(Enter!$N$3:$N$252,E82),Enter!$N$3:$N$252,0),1)="yco","yco",E82)))</f>
        <v/>
      </c>
      <c r="H82" s="20" t="str">
        <f t="array" ref="H82">IFERROR(IF(INDEX(Enter!$G$3:$K$252,MATCH(SMALL(Enter!$N$3:$N$252,E82),Enter!$N$3:$N$252,0),1)="x",INDEX(Enter!$F$3:$K$252,MATCH(SMALL(Enter!$N$3:$N$252,E82),Enter!$N$3:$N$252,0),5)&amp;" (Y)",IF(INDEX(Enter!$G$3:$K$252,MATCH(SMALL(Enter!$N$3:$N$252,E82),Enter!$N$3:$N$252,0),1)="o",INDEX(Enter!$F$3:$K$252,MATCH(SMALL(Enter!$N$3:$N$252,E82),Enter!$N$3:$N$252,0),5)&amp;" (Y only)",INDEX(Enter!$F$3:$K$252,MATCH(SMALL(Enter!$N$3:$N$252,E82),Enter!$N$3:$N$252,0),5))),"")</f>
        <v/>
      </c>
      <c r="I82" s="20" t="str">
        <f t="array" ref="I82">IFERROR(INDEX(Enter!$F$3:$K$252,MATCH(SMALL(Enter!$N$3:$N$252,E82),Enter!$N$3:$N$252,0),5),"")</f>
        <v/>
      </c>
      <c r="J82" s="20" t="str">
        <f t="array" ref="J82">IFERROR(INDEX(Enter!$F$3:$K$252,MATCH(SMALL(Enter!$N$3:$N$252,E82),Enter!$N$3:$N$252,0),6),"")</f>
        <v/>
      </c>
      <c r="K82" s="20">
        <v>74</v>
      </c>
      <c r="L82" s="19" t="str">
        <f t="shared" si="0"/>
        <v/>
      </c>
      <c r="M82" s="19" t="str">
        <f t="array" ref="M82">IFERROR(IF(INDEX(Enter!$I$3:$K$252,MATCH(SMALL(Enter!$O$3:$O$252,K82),Enter!$O$3:$O$252,0),1)="x",INDEX(Enter!$H$3:$K$252,MATCH(SMALL(Enter!$O$3:$O$252,K82),Enter!$O$3:$O$252,0),3)&amp;" (Y)",IF(INDEX(Enter!$I$3:$K$252,MATCH(SMALL(Enter!$O$3:$O$252,K82),Enter!$O$3:$O$252,0),1)="o",INDEX(Enter!$H$3:$K$252,MATCH(SMALL(Enter!$O$3:$O$252,K82),Enter!$O$3:$O$252,0),3)&amp;" (Y only)",INDEX(Enter!$H$3:$K$252,MATCH(SMALL(Enter!$O$3:$O$252,K82),Enter!$O$3:$O$252,0),3))),"")</f>
        <v/>
      </c>
      <c r="N82" s="20" t="str">
        <f t="array" ref="N82">IFERROR(INDEX(Enter!$H$3:$K$252,MATCH(SMALL(Enter!$O$3:$O$252,K82),Enter!$O$3:$O$252,0),3),"")</f>
        <v/>
      </c>
      <c r="O82" s="20" t="str">
        <f t="array" ref="O82">IFERROR(INDEX(Enter!$H$3:$K$252,MATCH(SMALL(Enter!$O$3:$O$252,K82),Enter!$O$3:$O$252,0),4),"")</f>
        <v/>
      </c>
      <c r="Q82" s="19" t="str">
        <f t="array" ref="Q82">IF(R82="","",IF(INDEX(Enter!$B$3:$K$252,MATCH(SMALL(Enter!$P$3:$P$252,E82),Enter!$P$3:$P$252,0),1)="oco","oco",E82))</f>
        <v/>
      </c>
      <c r="R82" s="20" t="str">
        <f t="array" ref="R82">IFERROR(INDEX(Enter!$A$3:$M$252,MATCH(SMALL(Enter!$P$3:$P$252,T82),Enter!$P$3:$P$252,0),7),"")</f>
        <v/>
      </c>
      <c r="S82" s="20" t="str">
        <f t="array" ref="S82">IFERROR(INDEX(Enter!$A$3:$K$252,MATCH(SMALL(Enter!$P$3:$P$252,T82),Enter!$P$3:$P$252,0),8),"")</f>
        <v/>
      </c>
      <c r="T82" s="20">
        <v>68</v>
      </c>
      <c r="V82" s="19" t="str">
        <f t="shared" si="3"/>
        <v/>
      </c>
      <c r="W82" s="20" t="str">
        <f t="array" ref="W82">IFERROR(INDEX(Enter!$A$3:$M$252,MATCH(SMALL(Enter!$Q$3:$Q$252,Y83),Enter!$Q$3:$Q$252,0),6),"")</f>
        <v/>
      </c>
      <c r="X82" s="20" t="str">
        <f t="array" ref="X82">IFERROR(INDEX(Enter!$A$3:$K$252,MATCH(SMALL(Enter!$Q$3:$Q$252,Y83),Enter!$Q$3:$Q$252,0),7),"")</f>
        <v/>
      </c>
      <c r="Y82" s="20">
        <v>68</v>
      </c>
      <c r="AA82" s="19" t="str">
        <f t="shared" si="2"/>
        <v/>
      </c>
      <c r="AB82" s="20" t="str">
        <f t="array" ref="AB82">IFERROR(INDEX(Enter!$A$3:$M$252,MATCH(SMALL(Enter!$R$3:$R$252,T82),Enter!$R$3:$R$252,0),7),"")</f>
        <v/>
      </c>
      <c r="AC82" s="20" t="str">
        <f t="array" ref="AC82">IFERROR(INDEX(Enter!$A$3:$K$252,MATCH(SMALL(Enter!$R$3:$R$252,T82),Enter!$R$3:$R$252,0),8),"")</f>
        <v/>
      </c>
    </row>
    <row r="83" spans="1:29" ht="15.75" customHeight="1">
      <c r="A83" s="19" t="str">
        <f t="array" ref="A83">IF(B83="","",IF(INDEX(Enter!$C$3:$K$252,MATCH(SMALL(Enter!$M$3:$M$252,E83),Enter!$M$3:$M$252,0),1)="yco","yco",E83))</f>
        <v/>
      </c>
      <c r="B83" s="20" t="str">
        <f t="array" ref="B83">IFERROR(IF(INDEX(Enter!$D$3:$M$252,MATCH(SMALL(Enter!$M$3:$M$252,E83),Enter!$M$3:$M$252,0),1)="x",INDEX(Enter!$C$3:$M$252,MATCH(SMALL(Enter!$M$3:$M$252,E83),Enter!$M$3:$M$252,0),8)&amp;" (Y)",IF(INDEX(Enter!$D$3:$M$252,MATCH(SMALL(Enter!$M$3:$M$252,E83),Enter!$M$3:$M$252,0),1)="o",INDEX(Enter!$C$3:$M$252,MATCH(SMALL(Enter!$M$3:$M$252,E83),Enter!$M$3:$M$252,0),8)&amp;" (Y only)",INDEX(Enter!$C$3:$M$252,MATCH(SMALL(Enter!$M$3:$M$252,E83),Enter!$M$3:$M$252,0),8))),"")</f>
        <v/>
      </c>
      <c r="C83" s="20" t="str">
        <f t="array" ref="C83">IFERROR(INDEX(Enter!$C$3:$M$252,MATCH(SMALL(Enter!$M$3:$M$252,E83),Enter!$M$3:$M$252,0),8),"")</f>
        <v/>
      </c>
      <c r="D83" s="20" t="str">
        <f t="array" ref="D83">IFERROR(INDEX(Enter!$C$3:$K$252,MATCH(SMALL(Enter!$M$3:$M$252,E83),Enter!$M$3:$M$252,0),9),"")</f>
        <v/>
      </c>
      <c r="E83" s="20">
        <v>69</v>
      </c>
      <c r="G83" s="19" t="str">
        <f t="array" ref="G83">IF(H83="","",IF(INDEX(Enter!$F$3:$K$252,MATCH(SMALL(Enter!$N$3:$N$252,E83),Enter!$N$3:$N$252,0),1)="co","co",IF(INDEX(Enter!$F$3:$K$252,MATCH(SMALL(Enter!$N$3:$N$252,E83),Enter!$N$3:$N$252,0),1)="yco","yco",E83)))</f>
        <v/>
      </c>
      <c r="H83" s="20" t="str">
        <f t="array" ref="H83">IFERROR(IF(INDEX(Enter!$G$3:$K$252,MATCH(SMALL(Enter!$N$3:$N$252,E83),Enter!$N$3:$N$252,0),1)="x",INDEX(Enter!$F$3:$K$252,MATCH(SMALL(Enter!$N$3:$N$252,E83),Enter!$N$3:$N$252,0),5)&amp;" (Y)",IF(INDEX(Enter!$G$3:$K$252,MATCH(SMALL(Enter!$N$3:$N$252,E83),Enter!$N$3:$N$252,0),1)="o",INDEX(Enter!$F$3:$K$252,MATCH(SMALL(Enter!$N$3:$N$252,E83),Enter!$N$3:$N$252,0),5)&amp;" (Y only)",INDEX(Enter!$F$3:$K$252,MATCH(SMALL(Enter!$N$3:$N$252,E83),Enter!$N$3:$N$252,0),5))),"")</f>
        <v/>
      </c>
      <c r="I83" s="20" t="str">
        <f t="array" ref="I83">IFERROR(INDEX(Enter!$F$3:$K$252,MATCH(SMALL(Enter!$N$3:$N$252,E83),Enter!$N$3:$N$252,0),5),"")</f>
        <v/>
      </c>
      <c r="J83" s="20" t="str">
        <f t="array" ref="J83">IFERROR(INDEX(Enter!$F$3:$K$252,MATCH(SMALL(Enter!$N$3:$N$252,E83),Enter!$N$3:$N$252,0),6),"")</f>
        <v/>
      </c>
      <c r="K83" s="20">
        <v>75</v>
      </c>
      <c r="L83" s="19" t="str">
        <f t="shared" si="0"/>
        <v/>
      </c>
      <c r="M83" s="19" t="str">
        <f t="array" ref="M83">IFERROR(IF(INDEX(Enter!$I$3:$K$252,MATCH(SMALL(Enter!$O$3:$O$252,K83),Enter!$O$3:$O$252,0),1)="x",INDEX(Enter!$H$3:$K$252,MATCH(SMALL(Enter!$O$3:$O$252,K83),Enter!$O$3:$O$252,0),3)&amp;" (Y)",IF(INDEX(Enter!$I$3:$K$252,MATCH(SMALL(Enter!$O$3:$O$252,K83),Enter!$O$3:$O$252,0),1)="o",INDEX(Enter!$H$3:$K$252,MATCH(SMALL(Enter!$O$3:$O$252,K83),Enter!$O$3:$O$252,0),3)&amp;" (Y only)",INDEX(Enter!$H$3:$K$252,MATCH(SMALL(Enter!$O$3:$O$252,K83),Enter!$O$3:$O$252,0),3))),"")</f>
        <v/>
      </c>
      <c r="N83" s="20" t="str">
        <f t="array" ref="N83">IFERROR(INDEX(Enter!$H$3:$K$252,MATCH(SMALL(Enter!$O$3:$O$252,K83),Enter!$O$3:$O$252,0),3),"")</f>
        <v/>
      </c>
      <c r="O83" s="20" t="str">
        <f t="array" ref="O83">IFERROR(INDEX(Enter!$H$3:$K$252,MATCH(SMALL(Enter!$O$3:$O$252,K83),Enter!$O$3:$O$252,0),4),"")</f>
        <v/>
      </c>
      <c r="Q83" s="19" t="str">
        <f t="array" ref="Q83">IF(R83="","",IF(INDEX(Enter!$B$3:$K$252,MATCH(SMALL(Enter!$P$3:$P$252,E83),Enter!$P$3:$P$252,0),1)="oco","oco",E83))</f>
        <v/>
      </c>
      <c r="R83" s="20" t="str">
        <f t="array" ref="R83">IFERROR(INDEX(Enter!$A$3:$M$252,MATCH(SMALL(Enter!$P$3:$P$252,T83),Enter!$P$3:$P$252,0),7),"")</f>
        <v/>
      </c>
      <c r="S83" s="20" t="str">
        <f t="array" ref="S83">IFERROR(INDEX(Enter!$A$3:$K$252,MATCH(SMALL(Enter!$P$3:$P$252,T83),Enter!$P$3:$P$252,0),8),"")</f>
        <v/>
      </c>
      <c r="T83" s="20">
        <v>69</v>
      </c>
      <c r="V83" s="19" t="str">
        <f t="shared" si="3"/>
        <v/>
      </c>
      <c r="W83" s="20" t="str">
        <f t="array" ref="W83">IFERROR(INDEX(Enter!$A$3:$M$252,MATCH(SMALL(Enter!$Q$3:$Q$252,Y84),Enter!$Q$3:$Q$252,0),6),"")</f>
        <v/>
      </c>
      <c r="X83" s="20" t="str">
        <f t="array" ref="X83">IFERROR(INDEX(Enter!$A$3:$K$252,MATCH(SMALL(Enter!$Q$3:$Q$252,Y84),Enter!$Q$3:$Q$252,0),7),"")</f>
        <v/>
      </c>
      <c r="Y83" s="20">
        <v>69</v>
      </c>
      <c r="AA83" s="19" t="str">
        <f t="shared" si="2"/>
        <v/>
      </c>
      <c r="AB83" s="20" t="str">
        <f t="array" ref="AB83">IFERROR(INDEX(Enter!$A$3:$M$252,MATCH(SMALL(Enter!$R$3:$R$252,T83),Enter!$R$3:$R$252,0),7),"")</f>
        <v/>
      </c>
      <c r="AC83" s="20" t="str">
        <f t="array" ref="AC83">IFERROR(INDEX(Enter!$A$3:$K$252,MATCH(SMALL(Enter!$R$3:$R$252,T83),Enter!$R$3:$R$252,0),8),"")</f>
        <v/>
      </c>
    </row>
    <row r="84" spans="1:29" ht="15.75" customHeight="1">
      <c r="A84" s="19" t="str">
        <f t="array" ref="A84">IF(B84="","",IF(INDEX(Enter!$C$3:$K$252,MATCH(SMALL(Enter!$M$3:$M$252,E84),Enter!$M$3:$M$252,0),1)="yco","yco",E84))</f>
        <v/>
      </c>
      <c r="B84" s="20" t="str">
        <f t="array" ref="B84">IFERROR(IF(INDEX(Enter!$D$3:$M$252,MATCH(SMALL(Enter!$M$3:$M$252,E84),Enter!$M$3:$M$252,0),1)="x",INDEX(Enter!$C$3:$M$252,MATCH(SMALL(Enter!$M$3:$M$252,E84),Enter!$M$3:$M$252,0),8)&amp;" (Y)",IF(INDEX(Enter!$D$3:$M$252,MATCH(SMALL(Enter!$M$3:$M$252,E84),Enter!$M$3:$M$252,0),1)="o",INDEX(Enter!$C$3:$M$252,MATCH(SMALL(Enter!$M$3:$M$252,E84),Enter!$M$3:$M$252,0),8)&amp;" (Y only)",INDEX(Enter!$C$3:$M$252,MATCH(SMALL(Enter!$M$3:$M$252,E84),Enter!$M$3:$M$252,0),8))),"")</f>
        <v/>
      </c>
      <c r="C84" s="20" t="str">
        <f t="array" ref="C84">IFERROR(INDEX(Enter!$C$3:$M$252,MATCH(SMALL(Enter!$M$3:$M$252,E84),Enter!$M$3:$M$252,0),8),"")</f>
        <v/>
      </c>
      <c r="D84" s="20" t="str">
        <f t="array" ref="D84">IFERROR(INDEX(Enter!$C$3:$K$252,MATCH(SMALL(Enter!$M$3:$M$252,E84),Enter!$M$3:$M$252,0),9),"")</f>
        <v/>
      </c>
      <c r="E84" s="20">
        <v>70</v>
      </c>
      <c r="G84" s="19" t="str">
        <f t="array" ref="G84">IF(H84="","",IF(INDEX(Enter!$F$3:$K$252,MATCH(SMALL(Enter!$N$3:$N$252,E84),Enter!$N$3:$N$252,0),1)="co","co",IF(INDEX(Enter!$F$3:$K$252,MATCH(SMALL(Enter!$N$3:$N$252,E84),Enter!$N$3:$N$252,0),1)="yco","yco",E84)))</f>
        <v/>
      </c>
      <c r="H84" s="20" t="str">
        <f t="array" ref="H84">IFERROR(IF(INDEX(Enter!$G$3:$K$252,MATCH(SMALL(Enter!$N$3:$N$252,E84),Enter!$N$3:$N$252,0),1)="x",INDEX(Enter!$F$3:$K$252,MATCH(SMALL(Enter!$N$3:$N$252,E84),Enter!$N$3:$N$252,0),5)&amp;" (Y)",IF(INDEX(Enter!$G$3:$K$252,MATCH(SMALL(Enter!$N$3:$N$252,E84),Enter!$N$3:$N$252,0),1)="o",INDEX(Enter!$F$3:$K$252,MATCH(SMALL(Enter!$N$3:$N$252,E84),Enter!$N$3:$N$252,0),5)&amp;" (Y only)",INDEX(Enter!$F$3:$K$252,MATCH(SMALL(Enter!$N$3:$N$252,E84),Enter!$N$3:$N$252,0),5))),"")</f>
        <v/>
      </c>
      <c r="I84" s="20" t="str">
        <f t="array" ref="I84">IFERROR(INDEX(Enter!$F$3:$K$252,MATCH(SMALL(Enter!$N$3:$N$252,E84),Enter!$N$3:$N$252,0),5),"")</f>
        <v/>
      </c>
      <c r="J84" s="20" t="str">
        <f t="array" ref="J84">IFERROR(INDEX(Enter!$F$3:$K$252,MATCH(SMALL(Enter!$N$3:$N$252,E84),Enter!$N$3:$N$252,0),6),"")</f>
        <v/>
      </c>
      <c r="K84" s="20">
        <v>76</v>
      </c>
      <c r="L84" s="19" t="str">
        <f t="shared" si="0"/>
        <v/>
      </c>
      <c r="M84" s="19" t="str">
        <f t="array" ref="M84">IFERROR(IF(INDEX(Enter!$I$3:$K$252,MATCH(SMALL(Enter!$O$3:$O$252,K84),Enter!$O$3:$O$252,0),1)="x",INDEX(Enter!$H$3:$K$252,MATCH(SMALL(Enter!$O$3:$O$252,K84),Enter!$O$3:$O$252,0),3)&amp;" (Y)",IF(INDEX(Enter!$I$3:$K$252,MATCH(SMALL(Enter!$O$3:$O$252,K84),Enter!$O$3:$O$252,0),1)="o",INDEX(Enter!$H$3:$K$252,MATCH(SMALL(Enter!$O$3:$O$252,K84),Enter!$O$3:$O$252,0),3)&amp;" (Y only)",INDEX(Enter!$H$3:$K$252,MATCH(SMALL(Enter!$O$3:$O$252,K84),Enter!$O$3:$O$252,0),3))),"")</f>
        <v/>
      </c>
      <c r="N84" s="20" t="str">
        <f t="array" ref="N84">IFERROR(INDEX(Enter!$H$3:$K$252,MATCH(SMALL(Enter!$O$3:$O$252,K84),Enter!$O$3:$O$252,0),3),"")</f>
        <v/>
      </c>
      <c r="O84" s="20" t="str">
        <f t="array" ref="O84">IFERROR(INDEX(Enter!$H$3:$K$252,MATCH(SMALL(Enter!$O$3:$O$252,K84),Enter!$O$3:$O$252,0),4),"")</f>
        <v/>
      </c>
      <c r="Q84" s="19" t="str">
        <f t="array" ref="Q84">IF(R84="","",IF(INDEX(Enter!$B$3:$K$252,MATCH(SMALL(Enter!$P$3:$P$252,E84),Enter!$P$3:$P$252,0),1)="oco","oco",E84))</f>
        <v/>
      </c>
      <c r="R84" s="20" t="str">
        <f t="array" ref="R84">IFERROR(INDEX(Enter!$A$3:$M$252,MATCH(SMALL(Enter!$P$3:$P$252,T84),Enter!$P$3:$P$252,0),7),"")</f>
        <v/>
      </c>
      <c r="S84" s="20" t="str">
        <f t="array" ref="S84">IFERROR(INDEX(Enter!$A$3:$K$252,MATCH(SMALL(Enter!$P$3:$P$252,T84),Enter!$P$3:$P$252,0),8),"")</f>
        <v/>
      </c>
      <c r="T84" s="20">
        <v>70</v>
      </c>
      <c r="V84" s="19" t="str">
        <f t="shared" si="3"/>
        <v/>
      </c>
      <c r="W84" s="20" t="str">
        <f t="array" ref="W84">IFERROR(INDEX(Enter!$A$3:$M$252,MATCH(SMALL(Enter!$Q$3:$Q$252,Y85),Enter!$Q$3:$Q$252,0),6),"")</f>
        <v/>
      </c>
      <c r="X84" s="20" t="str">
        <f t="array" ref="X84">IFERROR(INDEX(Enter!$A$3:$K$252,MATCH(SMALL(Enter!$Q$3:$Q$252,Y85),Enter!$Q$3:$Q$252,0),7),"")</f>
        <v/>
      </c>
      <c r="Y84" s="20">
        <v>70</v>
      </c>
      <c r="AA84" s="19" t="str">
        <f t="shared" si="2"/>
        <v/>
      </c>
      <c r="AB84" s="20" t="str">
        <f t="array" ref="AB84">IFERROR(INDEX(Enter!$A$3:$M$252,MATCH(SMALL(Enter!$R$3:$R$252,T84),Enter!$R$3:$R$252,0),7),"")</f>
        <v/>
      </c>
      <c r="AC84" s="20" t="str">
        <f t="array" ref="AC84">IFERROR(INDEX(Enter!$A$3:$K$252,MATCH(SMALL(Enter!$R$3:$R$252,T84),Enter!$R$3:$R$252,0),8),"")</f>
        <v/>
      </c>
    </row>
    <row r="85" spans="1:29" ht="15.75" customHeight="1">
      <c r="A85" s="19" t="str">
        <f t="array" ref="A85">IF(B85="","",IF(INDEX(Enter!$C$3:$K$252,MATCH(SMALL(Enter!$M$3:$M$252,E85),Enter!$M$3:$M$252,0),1)="yco","yco",E85))</f>
        <v/>
      </c>
      <c r="B85" s="20" t="str">
        <f t="array" ref="B85">IFERROR(IF(INDEX(Enter!$D$3:$M$252,MATCH(SMALL(Enter!$M$3:$M$252,E85),Enter!$M$3:$M$252,0),1)="x",INDEX(Enter!$C$3:$M$252,MATCH(SMALL(Enter!$M$3:$M$252,E85),Enter!$M$3:$M$252,0),8)&amp;" (Y)",IF(INDEX(Enter!$D$3:$M$252,MATCH(SMALL(Enter!$M$3:$M$252,E85),Enter!$M$3:$M$252,0),1)="o",INDEX(Enter!$C$3:$M$252,MATCH(SMALL(Enter!$M$3:$M$252,E85),Enter!$M$3:$M$252,0),8)&amp;" (Y only)",INDEX(Enter!$C$3:$M$252,MATCH(SMALL(Enter!$M$3:$M$252,E85),Enter!$M$3:$M$252,0),8))),"")</f>
        <v/>
      </c>
      <c r="C85" s="20" t="str">
        <f t="array" ref="C85">IFERROR(INDEX(Enter!$C$3:$M$252,MATCH(SMALL(Enter!$M$3:$M$252,E85),Enter!$M$3:$M$252,0),8),"")</f>
        <v/>
      </c>
      <c r="D85" s="20" t="str">
        <f t="array" ref="D85">IFERROR(INDEX(Enter!$C$3:$K$252,MATCH(SMALL(Enter!$M$3:$M$252,E85),Enter!$M$3:$M$252,0),9),"")</f>
        <v/>
      </c>
      <c r="E85" s="20"/>
      <c r="G85" s="19" t="str">
        <f t="array" ref="G85">IF(H85="","",IF(INDEX(Enter!$F$3:$K$252,MATCH(SMALL(Enter!$N$3:$N$252,E85),Enter!$N$3:$N$252,0),1)="co","co",IF(INDEX(Enter!$F$3:$K$252,MATCH(SMALL(Enter!$N$3:$N$252,E85),Enter!$N$3:$N$252,0),1)="yco","yco",E85)))</f>
        <v/>
      </c>
      <c r="H85" s="20" t="str">
        <f t="array" ref="H85">IFERROR(IF(INDEX(Enter!$G$3:$K$252,MATCH(SMALL(Enter!$N$3:$N$252,E85),Enter!$N$3:$N$252,0),1)="x",INDEX(Enter!$F$3:$K$252,MATCH(SMALL(Enter!$N$3:$N$252,E85),Enter!$N$3:$N$252,0),5)&amp;" (Y)",IF(INDEX(Enter!$G$3:$K$252,MATCH(SMALL(Enter!$N$3:$N$252,E85),Enter!$N$3:$N$252,0),1)="o",INDEX(Enter!$F$3:$K$252,MATCH(SMALL(Enter!$N$3:$N$252,E85),Enter!$N$3:$N$252,0),5)&amp;" (Y only)",INDEX(Enter!$F$3:$K$252,MATCH(SMALL(Enter!$N$3:$N$252,E85),Enter!$N$3:$N$252,0),5))),"")</f>
        <v/>
      </c>
      <c r="I85" s="20" t="str">
        <f t="array" ref="I85">IFERROR(INDEX(Enter!$F$3:$K$252,MATCH(SMALL(Enter!$N$3:$N$252,E85),Enter!$N$3:$N$252,0),5),"")</f>
        <v/>
      </c>
      <c r="J85" s="20" t="str">
        <f t="array" ref="J85">IFERROR(INDEX(Enter!$F$3:$K$252,MATCH(SMALL(Enter!$N$3:$N$252,E85),Enter!$N$3:$N$252,0),6),"")</f>
        <v/>
      </c>
      <c r="K85" s="20">
        <v>77</v>
      </c>
      <c r="L85" s="19" t="str">
        <f t="shared" si="0"/>
        <v/>
      </c>
      <c r="M85" s="19" t="str">
        <f t="array" ref="M85">IFERROR(IF(INDEX(Enter!$I$3:$K$252,MATCH(SMALL(Enter!$O$3:$O$252,K85),Enter!$O$3:$O$252,0),1)="x",INDEX(Enter!$H$3:$K$252,MATCH(SMALL(Enter!$O$3:$O$252,K85),Enter!$O$3:$O$252,0),3)&amp;" (Y)",IF(INDEX(Enter!$I$3:$K$252,MATCH(SMALL(Enter!$O$3:$O$252,K85),Enter!$O$3:$O$252,0),1)="o",INDEX(Enter!$H$3:$K$252,MATCH(SMALL(Enter!$O$3:$O$252,K85),Enter!$O$3:$O$252,0),3)&amp;" (Y only)",INDEX(Enter!$H$3:$K$252,MATCH(SMALL(Enter!$O$3:$O$252,K85),Enter!$O$3:$O$252,0),3))),"")</f>
        <v/>
      </c>
      <c r="N85" s="20" t="str">
        <f t="array" ref="N85">IFERROR(INDEX(Enter!$H$3:$K$252,MATCH(SMALL(Enter!$O$3:$O$252,K85),Enter!$O$3:$O$252,0),3),"")</f>
        <v/>
      </c>
      <c r="O85" s="20" t="str">
        <f t="array" ref="O85">IFERROR(INDEX(Enter!$H$3:$K$252,MATCH(SMALL(Enter!$O$3:$O$252,K85),Enter!$O$3:$O$252,0),4),"")</f>
        <v/>
      </c>
      <c r="Q85" s="19" t="str">
        <f t="array" ref="Q85">IF(R85="","",IF(INDEX(Enter!$B$3:$K$252,MATCH(SMALL(Enter!$P$3:$P$252,E85),Enter!$P$3:$P$252,0),1)="oco","oco",E85))</f>
        <v/>
      </c>
      <c r="R85" s="20" t="str">
        <f t="array" ref="R85">IFERROR(INDEX(Enter!$A$3:$M$252,MATCH(SMALL(Enter!$P$3:$P$252,T85),Enter!$P$3:$P$252,0),7),"")</f>
        <v/>
      </c>
      <c r="S85" s="20" t="str">
        <f t="array" ref="S85">IFERROR(INDEX(Enter!$A$3:$K$252,MATCH(SMALL(Enter!$P$3:$P$252,T85),Enter!$P$3:$P$252,0),8),"")</f>
        <v/>
      </c>
      <c r="V85" s="19" t="str">
        <f t="shared" si="3"/>
        <v/>
      </c>
      <c r="W85" s="20" t="str">
        <f t="array" ref="W85">IFERROR(INDEX(Enter!$A$3:$M$252,MATCH(SMALL(Enter!$Q$3:$Q$252,Y86),Enter!$Q$3:$Q$252,0),6),"")</f>
        <v/>
      </c>
      <c r="X85" s="20" t="str">
        <f t="array" ref="X85">IFERROR(INDEX(Enter!$A$3:$K$252,MATCH(SMALL(Enter!$Q$3:$Q$252,Y86),Enter!$Q$3:$Q$252,0),7),"")</f>
        <v/>
      </c>
      <c r="AA85" s="19" t="str">
        <f t="shared" si="2"/>
        <v/>
      </c>
      <c r="AB85" s="20" t="str">
        <f t="array" ref="AB85">IFERROR(INDEX(Enter!$A$3:$M$252,MATCH(SMALL(Enter!$R$3:$R$252,T85),Enter!$R$3:$R$252,0),7),"")</f>
        <v/>
      </c>
      <c r="AC85" s="20" t="str">
        <f t="array" ref="AC85">IFERROR(INDEX(Enter!$A$3:$K$252,MATCH(SMALL(Enter!$R$3:$R$252,T85),Enter!$R$3:$R$252,0),8),"")</f>
        <v/>
      </c>
    </row>
    <row r="86" spans="1:29" ht="15.75" customHeight="1">
      <c r="A86" s="19" t="str">
        <f t="array" ref="A86">IF(B86="","",IF(INDEX(Enter!$C$3:$K$252,MATCH(SMALL(Enter!$M$3:$M$252,E86),Enter!$M$3:$M$252,0),1)="yco","yco",E86))</f>
        <v/>
      </c>
      <c r="B86" s="20" t="str">
        <f t="array" ref="B86">IFERROR(IF(INDEX(Enter!$D$3:$M$252,MATCH(SMALL(Enter!$M$3:$M$252,E86),Enter!$M$3:$M$252,0),1)="x",INDEX(Enter!$C$3:$M$252,MATCH(SMALL(Enter!$M$3:$M$252,E86),Enter!$M$3:$M$252,0),8)&amp;" (Y)",IF(INDEX(Enter!$D$3:$M$252,MATCH(SMALL(Enter!$M$3:$M$252,E86),Enter!$M$3:$M$252,0),1)="o",INDEX(Enter!$C$3:$M$252,MATCH(SMALL(Enter!$M$3:$M$252,E86),Enter!$M$3:$M$252,0),8)&amp;" (Y only)",INDEX(Enter!$C$3:$M$252,MATCH(SMALL(Enter!$M$3:$M$252,E86),Enter!$M$3:$M$252,0),8))),"")</f>
        <v/>
      </c>
      <c r="C86" s="20" t="str">
        <f t="array" ref="C86">IFERROR(INDEX(Enter!$C$3:$M$252,MATCH(SMALL(Enter!$M$3:$M$252,E86),Enter!$M$3:$M$252,0),8),"")</f>
        <v/>
      </c>
      <c r="D86" s="20" t="str">
        <f t="array" ref="D86">IFERROR(INDEX(Enter!$C$3:$K$252,MATCH(SMALL(Enter!$M$3:$M$252,E86),Enter!$M$3:$M$252,0),9),"")</f>
        <v/>
      </c>
      <c r="E86" s="20">
        <v>71</v>
      </c>
      <c r="G86" s="19" t="str">
        <f t="array" ref="G86">IF(H86="","",IF(INDEX(Enter!$F$3:$K$252,MATCH(SMALL(Enter!$N$3:$N$252,E86),Enter!$N$3:$N$252,0),1)="co","co",IF(INDEX(Enter!$F$3:$K$252,MATCH(SMALL(Enter!$N$3:$N$252,E86),Enter!$N$3:$N$252,0),1)="yco","yco",E86)))</f>
        <v/>
      </c>
      <c r="H86" s="20" t="str">
        <f t="array" ref="H86">IFERROR(IF(INDEX(Enter!$G$3:$K$252,MATCH(SMALL(Enter!$N$3:$N$252,E86),Enter!$N$3:$N$252,0),1)="x",INDEX(Enter!$F$3:$K$252,MATCH(SMALL(Enter!$N$3:$N$252,E86),Enter!$N$3:$N$252,0),5)&amp;" (Y)",IF(INDEX(Enter!$G$3:$K$252,MATCH(SMALL(Enter!$N$3:$N$252,E86),Enter!$N$3:$N$252,0),1)="o",INDEX(Enter!$F$3:$K$252,MATCH(SMALL(Enter!$N$3:$N$252,E86),Enter!$N$3:$N$252,0),5)&amp;" (Y only)",INDEX(Enter!$F$3:$K$252,MATCH(SMALL(Enter!$N$3:$N$252,E86),Enter!$N$3:$N$252,0),5))),"")</f>
        <v/>
      </c>
      <c r="I86" s="20" t="str">
        <f t="array" ref="I86">IFERROR(INDEX(Enter!$F$3:$K$252,MATCH(SMALL(Enter!$N$3:$N$252,E86),Enter!$N$3:$N$252,0),5),"")</f>
        <v/>
      </c>
      <c r="J86" s="20" t="str">
        <f t="array" ref="J86">IFERROR(INDEX(Enter!$F$3:$K$252,MATCH(SMALL(Enter!$N$3:$N$252,E86),Enter!$N$3:$N$252,0),6),"")</f>
        <v/>
      </c>
      <c r="K86" s="20">
        <v>78</v>
      </c>
      <c r="L86" s="19" t="str">
        <f t="shared" si="0"/>
        <v/>
      </c>
      <c r="M86" s="19" t="str">
        <f t="array" ref="M86">IFERROR(IF(INDEX(Enter!$I$3:$K$252,MATCH(SMALL(Enter!$O$3:$O$252,K86),Enter!$O$3:$O$252,0),1)="x",INDEX(Enter!$H$3:$K$252,MATCH(SMALL(Enter!$O$3:$O$252,K86),Enter!$O$3:$O$252,0),3)&amp;" (Y)",IF(INDEX(Enter!$I$3:$K$252,MATCH(SMALL(Enter!$O$3:$O$252,K86),Enter!$O$3:$O$252,0),1)="o",INDEX(Enter!$H$3:$K$252,MATCH(SMALL(Enter!$O$3:$O$252,K86),Enter!$O$3:$O$252,0),3)&amp;" (Y only)",INDEX(Enter!$H$3:$K$252,MATCH(SMALL(Enter!$O$3:$O$252,K86),Enter!$O$3:$O$252,0),3))),"")</f>
        <v/>
      </c>
      <c r="N86" s="20" t="str">
        <f t="array" ref="N86">IFERROR(INDEX(Enter!$H$3:$K$252,MATCH(SMALL(Enter!$O$3:$O$252,K86),Enter!$O$3:$O$252,0),3),"")</f>
        <v/>
      </c>
      <c r="O86" s="20" t="str">
        <f t="array" ref="O86">IFERROR(INDEX(Enter!$H$3:$K$252,MATCH(SMALL(Enter!$O$3:$O$252,K86),Enter!$O$3:$O$252,0),4),"")</f>
        <v/>
      </c>
      <c r="Q86" s="19" t="str">
        <f t="array" ref="Q86">IF(R86="","",IF(INDEX(Enter!$B$3:$K$252,MATCH(SMALL(Enter!$P$3:$P$252,E86),Enter!$P$3:$P$252,0),1)="oco","oco",E86))</f>
        <v/>
      </c>
      <c r="R86" s="20" t="str">
        <f t="array" ref="R86">IFERROR(INDEX(Enter!$A$3:$M$252,MATCH(SMALL(Enter!$P$3:$P$252,T86),Enter!$P$3:$P$252,0),7),"")</f>
        <v/>
      </c>
      <c r="S86" s="20" t="str">
        <f t="array" ref="S86">IFERROR(INDEX(Enter!$A$3:$K$252,MATCH(SMALL(Enter!$P$3:$P$252,T86),Enter!$P$3:$P$252,0),8),"")</f>
        <v/>
      </c>
      <c r="T86" s="20">
        <v>71</v>
      </c>
      <c r="V86" s="19" t="str">
        <f t="shared" si="3"/>
        <v/>
      </c>
      <c r="W86" s="20" t="str">
        <f t="array" ref="W86">IFERROR(INDEX(Enter!$A$3:$M$252,MATCH(SMALL(Enter!$Q$3:$Q$252,Y87),Enter!$Q$3:$Q$252,0),6),"")</f>
        <v/>
      </c>
      <c r="X86" s="20" t="str">
        <f t="array" ref="X86">IFERROR(INDEX(Enter!$A$3:$K$252,MATCH(SMALL(Enter!$Q$3:$Q$252,Y87),Enter!$Q$3:$Q$252,0),7),"")</f>
        <v/>
      </c>
      <c r="Y86" s="20">
        <v>71</v>
      </c>
      <c r="AA86" s="19" t="str">
        <f t="shared" si="2"/>
        <v/>
      </c>
      <c r="AB86" s="20" t="str">
        <f t="array" ref="AB86">IFERROR(INDEX(Enter!$A$3:$M$252,MATCH(SMALL(Enter!$R$3:$R$252,T86),Enter!$R$3:$R$252,0),7),"")</f>
        <v/>
      </c>
      <c r="AC86" s="20" t="str">
        <f t="array" ref="AC86">IFERROR(INDEX(Enter!$A$3:$K$252,MATCH(SMALL(Enter!$R$3:$R$252,T86),Enter!$R$3:$R$252,0),8),"")</f>
        <v/>
      </c>
    </row>
    <row r="87" spans="1:29" ht="15.75" customHeight="1">
      <c r="A87" s="19" t="str">
        <f t="array" ref="A87">IF(B87="","",IF(INDEX(Enter!$C$3:$K$252,MATCH(SMALL(Enter!$M$3:$M$252,E87),Enter!$M$3:$M$252,0),1)="yco","yco",E87))</f>
        <v/>
      </c>
      <c r="B87" s="20" t="str">
        <f t="array" ref="B87">IFERROR(IF(INDEX(Enter!$D$3:$M$252,MATCH(SMALL(Enter!$M$3:$M$252,E87),Enter!$M$3:$M$252,0),1)="x",INDEX(Enter!$C$3:$M$252,MATCH(SMALL(Enter!$M$3:$M$252,E87),Enter!$M$3:$M$252,0),8)&amp;" (Y)",IF(INDEX(Enter!$D$3:$M$252,MATCH(SMALL(Enter!$M$3:$M$252,E87),Enter!$M$3:$M$252,0),1)="o",INDEX(Enter!$C$3:$M$252,MATCH(SMALL(Enter!$M$3:$M$252,E87),Enter!$M$3:$M$252,0),8)&amp;" (Y only)",INDEX(Enter!$C$3:$M$252,MATCH(SMALL(Enter!$M$3:$M$252,E87),Enter!$M$3:$M$252,0),8))),"")</f>
        <v/>
      </c>
      <c r="C87" s="20" t="str">
        <f t="array" ref="C87">IFERROR(INDEX(Enter!$C$3:$M$252,MATCH(SMALL(Enter!$M$3:$M$252,E87),Enter!$M$3:$M$252,0),8),"")</f>
        <v/>
      </c>
      <c r="D87" s="20" t="str">
        <f t="array" ref="D87">IFERROR(INDEX(Enter!$C$3:$K$252,MATCH(SMALL(Enter!$M$3:$M$252,E87),Enter!$M$3:$M$252,0),9),"")</f>
        <v/>
      </c>
      <c r="E87" s="20">
        <v>72</v>
      </c>
      <c r="G87" s="19" t="str">
        <f t="array" ref="G87">IF(H87="","",IF(INDEX(Enter!$F$3:$K$252,MATCH(SMALL(Enter!$N$3:$N$252,E87),Enter!$N$3:$N$252,0),1)="co","co",IF(INDEX(Enter!$F$3:$K$252,MATCH(SMALL(Enter!$N$3:$N$252,E87),Enter!$N$3:$N$252,0),1)="yco","yco",E87)))</f>
        <v/>
      </c>
      <c r="H87" s="20" t="str">
        <f t="array" ref="H87">IFERROR(IF(INDEX(Enter!$G$3:$K$252,MATCH(SMALL(Enter!$N$3:$N$252,E87),Enter!$N$3:$N$252,0),1)="x",INDEX(Enter!$F$3:$K$252,MATCH(SMALL(Enter!$N$3:$N$252,E87),Enter!$N$3:$N$252,0),5)&amp;" (Y)",IF(INDEX(Enter!$G$3:$K$252,MATCH(SMALL(Enter!$N$3:$N$252,E87),Enter!$N$3:$N$252,0),1)="o",INDEX(Enter!$F$3:$K$252,MATCH(SMALL(Enter!$N$3:$N$252,E87),Enter!$N$3:$N$252,0),5)&amp;" (Y only)",INDEX(Enter!$F$3:$K$252,MATCH(SMALL(Enter!$N$3:$N$252,E87),Enter!$N$3:$N$252,0),5))),"")</f>
        <v/>
      </c>
      <c r="I87" s="20" t="str">
        <f t="array" ref="I87">IFERROR(INDEX(Enter!$F$3:$K$252,MATCH(SMALL(Enter!$N$3:$N$252,E87),Enter!$N$3:$N$252,0),5),"")</f>
        <v/>
      </c>
      <c r="J87" s="20" t="str">
        <f t="array" ref="J87">IFERROR(INDEX(Enter!$F$3:$K$252,MATCH(SMALL(Enter!$N$3:$N$252,E87),Enter!$N$3:$N$252,0),6),"")</f>
        <v/>
      </c>
      <c r="K87" s="20">
        <v>79</v>
      </c>
      <c r="L87" s="19" t="str">
        <f t="shared" si="0"/>
        <v/>
      </c>
      <c r="M87" s="19" t="str">
        <f t="array" ref="M87">IFERROR(IF(INDEX(Enter!$I$3:$K$252,MATCH(SMALL(Enter!$O$3:$O$252,K87),Enter!$O$3:$O$252,0),1)="x",INDEX(Enter!$H$3:$K$252,MATCH(SMALL(Enter!$O$3:$O$252,K87),Enter!$O$3:$O$252,0),3)&amp;" (Y)",IF(INDEX(Enter!$I$3:$K$252,MATCH(SMALL(Enter!$O$3:$O$252,K87),Enter!$O$3:$O$252,0),1)="o",INDEX(Enter!$H$3:$K$252,MATCH(SMALL(Enter!$O$3:$O$252,K87),Enter!$O$3:$O$252,0),3)&amp;" (Y only)",INDEX(Enter!$H$3:$K$252,MATCH(SMALL(Enter!$O$3:$O$252,K87),Enter!$O$3:$O$252,0),3))),"")</f>
        <v/>
      </c>
      <c r="N87" s="20" t="str">
        <f t="array" ref="N87">IFERROR(INDEX(Enter!$H$3:$K$252,MATCH(SMALL(Enter!$O$3:$O$252,K87),Enter!$O$3:$O$252,0),3),"")</f>
        <v/>
      </c>
      <c r="O87" s="20" t="str">
        <f t="array" ref="O87">IFERROR(INDEX(Enter!$H$3:$K$252,MATCH(SMALL(Enter!$O$3:$O$252,K87),Enter!$O$3:$O$252,0),4),"")</f>
        <v/>
      </c>
      <c r="Q87" s="19" t="str">
        <f t="array" ref="Q87">IF(R87="","",IF(INDEX(Enter!$B$3:$K$252,MATCH(SMALL(Enter!$P$3:$P$252,E87),Enter!$P$3:$P$252,0),1)="oco","oco",E87))</f>
        <v/>
      </c>
      <c r="R87" s="20" t="str">
        <f t="array" ref="R87">IFERROR(INDEX(Enter!$A$3:$M$252,MATCH(SMALL(Enter!$P$3:$P$252,T87),Enter!$P$3:$P$252,0),7),"")</f>
        <v/>
      </c>
      <c r="S87" s="20" t="str">
        <f t="array" ref="S87">IFERROR(INDEX(Enter!$A$3:$K$252,MATCH(SMALL(Enter!$P$3:$P$252,T87),Enter!$P$3:$P$252,0),8),"")</f>
        <v/>
      </c>
      <c r="T87" s="20">
        <v>72</v>
      </c>
      <c r="V87" s="19" t="str">
        <f t="shared" si="3"/>
        <v/>
      </c>
      <c r="W87" s="20" t="str">
        <f t="array" ref="W87">IFERROR(INDEX(Enter!$A$3:$M$252,MATCH(SMALL(Enter!$Q$3:$Q$252,Y88),Enter!$Q$3:$Q$252,0),6),"")</f>
        <v/>
      </c>
      <c r="X87" s="20" t="str">
        <f t="array" ref="X87">IFERROR(INDEX(Enter!$A$3:$K$252,MATCH(SMALL(Enter!$Q$3:$Q$252,Y88),Enter!$Q$3:$Q$252,0),7),"")</f>
        <v/>
      </c>
      <c r="Y87" s="20">
        <v>72</v>
      </c>
      <c r="AA87" s="19" t="str">
        <f t="shared" si="2"/>
        <v/>
      </c>
      <c r="AB87" s="20" t="str">
        <f t="array" ref="AB87">IFERROR(INDEX(Enter!$A$3:$M$252,MATCH(SMALL(Enter!$R$3:$R$252,T87),Enter!$R$3:$R$252,0),7),"")</f>
        <v/>
      </c>
      <c r="AC87" s="20" t="str">
        <f t="array" ref="AC87">IFERROR(INDEX(Enter!$A$3:$K$252,MATCH(SMALL(Enter!$R$3:$R$252,T87),Enter!$R$3:$R$252,0),8),"")</f>
        <v/>
      </c>
    </row>
    <row r="88" spans="1:29" ht="15.75" customHeight="1">
      <c r="A88" s="19" t="str">
        <f t="array" ref="A88">IF(B88="","",IF(INDEX(Enter!$C$3:$K$252,MATCH(SMALL(Enter!$M$3:$M$252,E88),Enter!$M$3:$M$252,0),1)="yco","yco",E88))</f>
        <v/>
      </c>
      <c r="B88" s="20" t="str">
        <f t="array" ref="B88">IFERROR(IF(INDEX(Enter!$D$3:$M$252,MATCH(SMALL(Enter!$M$3:$M$252,E88),Enter!$M$3:$M$252,0),1)="x",INDEX(Enter!$C$3:$M$252,MATCH(SMALL(Enter!$M$3:$M$252,E88),Enter!$M$3:$M$252,0),8)&amp;" (Y)",IF(INDEX(Enter!$D$3:$M$252,MATCH(SMALL(Enter!$M$3:$M$252,E88),Enter!$M$3:$M$252,0),1)="o",INDEX(Enter!$C$3:$M$252,MATCH(SMALL(Enter!$M$3:$M$252,E88),Enter!$M$3:$M$252,0),8)&amp;" (Y only)",INDEX(Enter!$C$3:$M$252,MATCH(SMALL(Enter!$M$3:$M$252,E88),Enter!$M$3:$M$252,0),8))),"")</f>
        <v/>
      </c>
      <c r="C88" s="20" t="str">
        <f t="array" ref="C88">IFERROR(INDEX(Enter!$C$3:$M$252,MATCH(SMALL(Enter!$M$3:$M$252,E88),Enter!$M$3:$M$252,0),8),"")</f>
        <v/>
      </c>
      <c r="D88" s="20" t="str">
        <f t="array" ref="D88">IFERROR(INDEX(Enter!$C$3:$K$252,MATCH(SMALL(Enter!$M$3:$M$252,E88),Enter!$M$3:$M$252,0),9),"")</f>
        <v/>
      </c>
      <c r="E88" s="20">
        <v>73</v>
      </c>
      <c r="G88" s="19" t="str">
        <f t="array" ref="G88">IF(H88="","",IF(INDEX(Enter!$F$3:$K$252,MATCH(SMALL(Enter!$N$3:$N$252,E88),Enter!$N$3:$N$252,0),1)="co","co",IF(INDEX(Enter!$F$3:$K$252,MATCH(SMALL(Enter!$N$3:$N$252,E88),Enter!$N$3:$N$252,0),1)="yco","yco",E88)))</f>
        <v/>
      </c>
      <c r="H88" s="20" t="str">
        <f t="array" ref="H88">IFERROR(IF(INDEX(Enter!$G$3:$K$252,MATCH(SMALL(Enter!$N$3:$N$252,E88),Enter!$N$3:$N$252,0),1)="x",INDEX(Enter!$F$3:$K$252,MATCH(SMALL(Enter!$N$3:$N$252,E88),Enter!$N$3:$N$252,0),5)&amp;" (Y)",IF(INDEX(Enter!$G$3:$K$252,MATCH(SMALL(Enter!$N$3:$N$252,E88),Enter!$N$3:$N$252,0),1)="o",INDEX(Enter!$F$3:$K$252,MATCH(SMALL(Enter!$N$3:$N$252,E88),Enter!$N$3:$N$252,0),5)&amp;" (Y only)",INDEX(Enter!$F$3:$K$252,MATCH(SMALL(Enter!$N$3:$N$252,E88),Enter!$N$3:$N$252,0),5))),"")</f>
        <v/>
      </c>
      <c r="I88" s="20" t="str">
        <f t="array" ref="I88">IFERROR(INDEX(Enter!$F$3:$K$252,MATCH(SMALL(Enter!$N$3:$N$252,E88),Enter!$N$3:$N$252,0),5),"")</f>
        <v/>
      </c>
      <c r="J88" s="20" t="str">
        <f t="array" ref="J88">IFERROR(INDEX(Enter!$F$3:$K$252,MATCH(SMALL(Enter!$N$3:$N$252,E88),Enter!$N$3:$N$252,0),6),"")</f>
        <v/>
      </c>
      <c r="K88" s="20">
        <v>80</v>
      </c>
      <c r="L88" s="19" t="str">
        <f t="shared" si="0"/>
        <v/>
      </c>
      <c r="M88" s="19" t="str">
        <f t="array" ref="M88">IFERROR(IF(INDEX(Enter!$I$3:$K$252,MATCH(SMALL(Enter!$O$3:$O$252,K88),Enter!$O$3:$O$252,0),1)="x",INDEX(Enter!$H$3:$K$252,MATCH(SMALL(Enter!$O$3:$O$252,K88),Enter!$O$3:$O$252,0),3)&amp;" (Y)",IF(INDEX(Enter!$I$3:$K$252,MATCH(SMALL(Enter!$O$3:$O$252,K88),Enter!$O$3:$O$252,0),1)="o",INDEX(Enter!$H$3:$K$252,MATCH(SMALL(Enter!$O$3:$O$252,K88),Enter!$O$3:$O$252,0),3)&amp;" (Y only)",INDEX(Enter!$H$3:$K$252,MATCH(SMALL(Enter!$O$3:$O$252,K88),Enter!$O$3:$O$252,0),3))),"")</f>
        <v/>
      </c>
      <c r="N88" s="20" t="str">
        <f t="array" ref="N88">IFERROR(INDEX(Enter!$H$3:$K$252,MATCH(SMALL(Enter!$O$3:$O$252,K88),Enter!$O$3:$O$252,0),3),"")</f>
        <v/>
      </c>
      <c r="O88" s="20" t="str">
        <f t="array" ref="O88">IFERROR(INDEX(Enter!$H$3:$K$252,MATCH(SMALL(Enter!$O$3:$O$252,K88),Enter!$O$3:$O$252,0),4),"")</f>
        <v/>
      </c>
      <c r="Q88" s="19" t="str">
        <f t="array" ref="Q88">IF(R88="","",IF(INDEX(Enter!$B$3:$K$252,MATCH(SMALL(Enter!$P$3:$P$252,E88),Enter!$P$3:$P$252,0),1)="oco","oco",E88))</f>
        <v/>
      </c>
      <c r="R88" s="20" t="str">
        <f t="array" ref="R88">IFERROR(INDEX(Enter!$A$3:$M$252,MATCH(SMALL(Enter!$P$3:$P$252,T88),Enter!$P$3:$P$252,0),7),"")</f>
        <v/>
      </c>
      <c r="S88" s="20" t="str">
        <f t="array" ref="S88">IFERROR(INDEX(Enter!$A$3:$K$252,MATCH(SMALL(Enter!$P$3:$P$252,T88),Enter!$P$3:$P$252,0),8),"")</f>
        <v/>
      </c>
      <c r="T88" s="20">
        <v>73</v>
      </c>
      <c r="V88" s="19" t="str">
        <f t="shared" si="3"/>
        <v/>
      </c>
      <c r="W88" s="20" t="str">
        <f t="array" ref="W88">IFERROR(INDEX(Enter!$A$3:$M$252,MATCH(SMALL(Enter!$Q$3:$Q$252,Y89),Enter!$Q$3:$Q$252,0),6),"")</f>
        <v/>
      </c>
      <c r="X88" s="20" t="str">
        <f t="array" ref="X88">IFERROR(INDEX(Enter!$A$3:$K$252,MATCH(SMALL(Enter!$Q$3:$Q$252,Y89),Enter!$Q$3:$Q$252,0),7),"")</f>
        <v/>
      </c>
      <c r="Y88" s="20">
        <v>73</v>
      </c>
      <c r="AA88" s="19" t="str">
        <f t="shared" si="2"/>
        <v/>
      </c>
      <c r="AB88" s="20" t="str">
        <f t="array" ref="AB88">IFERROR(INDEX(Enter!$A$3:$M$252,MATCH(SMALL(Enter!$R$3:$R$252,T88),Enter!$R$3:$R$252,0),7),"")</f>
        <v/>
      </c>
      <c r="AC88" s="20" t="str">
        <f t="array" ref="AC88">IFERROR(INDEX(Enter!$A$3:$K$252,MATCH(SMALL(Enter!$R$3:$R$252,T88),Enter!$R$3:$R$252,0),8),"")</f>
        <v/>
      </c>
    </row>
    <row r="89" spans="1:29" ht="15.75" customHeight="1">
      <c r="A89" s="19" t="str">
        <f t="array" ref="A89">IF(B89="","",IF(INDEX(Enter!$C$3:$K$252,MATCH(SMALL(Enter!$M$3:$M$252,E89),Enter!$M$3:$M$252,0),1)="yco","yco",E89))</f>
        <v/>
      </c>
      <c r="B89" s="20" t="str">
        <f t="array" ref="B89">IFERROR(IF(INDEX(Enter!$D$3:$M$252,MATCH(SMALL(Enter!$M$3:$M$252,E89),Enter!$M$3:$M$252,0),1)="x",INDEX(Enter!$C$3:$M$252,MATCH(SMALL(Enter!$M$3:$M$252,E89),Enter!$M$3:$M$252,0),8)&amp;" (Y)",IF(INDEX(Enter!$D$3:$M$252,MATCH(SMALL(Enter!$M$3:$M$252,E89),Enter!$M$3:$M$252,0),1)="o",INDEX(Enter!$C$3:$M$252,MATCH(SMALL(Enter!$M$3:$M$252,E89),Enter!$M$3:$M$252,0),8)&amp;" (Y only)",INDEX(Enter!$C$3:$M$252,MATCH(SMALL(Enter!$M$3:$M$252,E89),Enter!$M$3:$M$252,0),8))),"")</f>
        <v/>
      </c>
      <c r="C89" s="20" t="str">
        <f t="array" ref="C89">IFERROR(INDEX(Enter!$C$3:$M$252,MATCH(SMALL(Enter!$M$3:$M$252,E89),Enter!$M$3:$M$252,0),8),"")</f>
        <v/>
      </c>
      <c r="D89" s="20" t="str">
        <f t="array" ref="D89">IFERROR(INDEX(Enter!$C$3:$K$252,MATCH(SMALL(Enter!$M$3:$M$252,E89),Enter!$M$3:$M$252,0),9),"")</f>
        <v/>
      </c>
      <c r="E89" s="20">
        <v>74</v>
      </c>
      <c r="G89" s="19" t="str">
        <f t="array" ref="G89">IF(H89="","",IF(INDEX(Enter!$F$3:$K$252,MATCH(SMALL(Enter!$N$3:$N$252,E89),Enter!$N$3:$N$252,0),1)="co","co",IF(INDEX(Enter!$F$3:$K$252,MATCH(SMALL(Enter!$N$3:$N$252,E89),Enter!$N$3:$N$252,0),1)="yco","yco",E89)))</f>
        <v/>
      </c>
      <c r="H89" s="20" t="str">
        <f t="array" ref="H89">IFERROR(IF(INDEX(Enter!$G$3:$K$252,MATCH(SMALL(Enter!$N$3:$N$252,E89),Enter!$N$3:$N$252,0),1)="x",INDEX(Enter!$F$3:$K$252,MATCH(SMALL(Enter!$N$3:$N$252,E89),Enter!$N$3:$N$252,0),5)&amp;" (Y)",IF(INDEX(Enter!$G$3:$K$252,MATCH(SMALL(Enter!$N$3:$N$252,E89),Enter!$N$3:$N$252,0),1)="o",INDEX(Enter!$F$3:$K$252,MATCH(SMALL(Enter!$N$3:$N$252,E89),Enter!$N$3:$N$252,0),5)&amp;" (Y only)",INDEX(Enter!$F$3:$K$252,MATCH(SMALL(Enter!$N$3:$N$252,E89),Enter!$N$3:$N$252,0),5))),"")</f>
        <v/>
      </c>
      <c r="I89" s="20" t="str">
        <f t="array" ref="I89">IFERROR(INDEX(Enter!$F$3:$K$252,MATCH(SMALL(Enter!$N$3:$N$252,E89),Enter!$N$3:$N$252,0),5),"")</f>
        <v/>
      </c>
      <c r="J89" s="20" t="str">
        <f t="array" ref="J89">IFERROR(INDEX(Enter!$F$3:$K$252,MATCH(SMALL(Enter!$N$3:$N$252,E89),Enter!$N$3:$N$252,0),6),"")</f>
        <v/>
      </c>
      <c r="L89" s="19" t="str">
        <f t="shared" si="0"/>
        <v/>
      </c>
      <c r="M89" s="19" t="str">
        <f t="array" ref="M89">IFERROR(IF(INDEX(Enter!$I$3:$K$252,MATCH(SMALL(Enter!$O$3:$O$252,K89),Enter!$O$3:$O$252,0),1)="x",INDEX(Enter!$H$3:$K$252,MATCH(SMALL(Enter!$O$3:$O$252,K89),Enter!$O$3:$O$252,0),3)&amp;" (Y)",IF(INDEX(Enter!$I$3:$K$252,MATCH(SMALL(Enter!$O$3:$O$252,K89),Enter!$O$3:$O$252,0),1)="o",INDEX(Enter!$H$3:$K$252,MATCH(SMALL(Enter!$O$3:$O$252,K89),Enter!$O$3:$O$252,0),3)&amp;" (Y only)",INDEX(Enter!$H$3:$K$252,MATCH(SMALL(Enter!$O$3:$O$252,K89),Enter!$O$3:$O$252,0),3))),"")</f>
        <v/>
      </c>
      <c r="N89" s="20" t="str">
        <f t="array" ref="N89">IFERROR(INDEX(Enter!$H$3:$K$252,MATCH(SMALL(Enter!$O$3:$O$252,K89),Enter!$O$3:$O$252,0),3),"")</f>
        <v/>
      </c>
      <c r="O89" s="20" t="str">
        <f t="array" ref="O89">IFERROR(INDEX(Enter!$H$3:$K$252,MATCH(SMALL(Enter!$O$3:$O$252,K89),Enter!$O$3:$O$252,0),4),"")</f>
        <v/>
      </c>
      <c r="Q89" s="19" t="str">
        <f t="array" ref="Q89">IF(R89="","",IF(INDEX(Enter!$B$3:$K$252,MATCH(SMALL(Enter!$P$3:$P$252,E89),Enter!$P$3:$P$252,0),1)="oco","oco",E89))</f>
        <v/>
      </c>
      <c r="R89" s="20" t="str">
        <f t="array" ref="R89">IFERROR(INDEX(Enter!$A$3:$M$252,MATCH(SMALL(Enter!$P$3:$P$252,T89),Enter!$P$3:$P$252,0),7),"")</f>
        <v/>
      </c>
      <c r="S89" s="20" t="str">
        <f t="array" ref="S89">IFERROR(INDEX(Enter!$A$3:$K$252,MATCH(SMALL(Enter!$P$3:$P$252,T89),Enter!$P$3:$P$252,0),8),"")</f>
        <v/>
      </c>
      <c r="T89" s="20">
        <v>74</v>
      </c>
      <c r="V89" s="19" t="str">
        <f t="shared" si="3"/>
        <v/>
      </c>
      <c r="W89" s="20" t="str">
        <f t="array" ref="W89">IFERROR(INDEX(Enter!$A$3:$M$252,MATCH(SMALL(Enter!$Q$3:$Q$252,Y90),Enter!$Q$3:$Q$252,0),6),"")</f>
        <v/>
      </c>
      <c r="X89" s="20" t="str">
        <f t="array" ref="X89">IFERROR(INDEX(Enter!$A$3:$K$252,MATCH(SMALL(Enter!$Q$3:$Q$252,Y90),Enter!$Q$3:$Q$252,0),7),"")</f>
        <v/>
      </c>
      <c r="Y89" s="20">
        <v>74</v>
      </c>
      <c r="AA89" s="19" t="str">
        <f t="shared" si="2"/>
        <v/>
      </c>
      <c r="AB89" s="20" t="str">
        <f t="array" ref="AB89">IFERROR(INDEX(Enter!$A$3:$M$252,MATCH(SMALL(Enter!$R$3:$R$252,T89),Enter!$R$3:$R$252,0),7),"")</f>
        <v/>
      </c>
      <c r="AC89" s="20" t="str">
        <f t="array" ref="AC89">IFERROR(INDEX(Enter!$A$3:$K$252,MATCH(SMALL(Enter!$R$3:$R$252,T89),Enter!$R$3:$R$252,0),8),"")</f>
        <v/>
      </c>
    </row>
    <row r="90" spans="1:29" ht="15.75" customHeight="1">
      <c r="A90" s="19" t="str">
        <f t="array" ref="A90">IF(B90="","",IF(INDEX(Enter!$C$3:$K$252,MATCH(SMALL(Enter!$M$3:$M$252,E90),Enter!$M$3:$M$252,0),1)="yco","yco",E90))</f>
        <v/>
      </c>
      <c r="B90" s="20" t="str">
        <f t="array" ref="B90">IFERROR(IF(INDEX(Enter!$D$3:$M$252,MATCH(SMALL(Enter!$M$3:$M$252,E90),Enter!$M$3:$M$252,0),1)="x",INDEX(Enter!$C$3:$M$252,MATCH(SMALL(Enter!$M$3:$M$252,E90),Enter!$M$3:$M$252,0),8)&amp;" (Y)",IF(INDEX(Enter!$D$3:$M$252,MATCH(SMALL(Enter!$M$3:$M$252,E90),Enter!$M$3:$M$252,0),1)="o",INDEX(Enter!$C$3:$M$252,MATCH(SMALL(Enter!$M$3:$M$252,E90),Enter!$M$3:$M$252,0),8)&amp;" (Y only)",INDEX(Enter!$C$3:$M$252,MATCH(SMALL(Enter!$M$3:$M$252,E90),Enter!$M$3:$M$252,0),8))),"")</f>
        <v/>
      </c>
      <c r="C90" s="20" t="str">
        <f t="array" ref="C90">IFERROR(INDEX(Enter!$C$3:$M$252,MATCH(SMALL(Enter!$M$3:$M$252,E90),Enter!$M$3:$M$252,0),8),"")</f>
        <v/>
      </c>
      <c r="D90" s="20" t="str">
        <f t="array" ref="D90">IFERROR(INDEX(Enter!$C$3:$K$252,MATCH(SMALL(Enter!$M$3:$M$252,E90),Enter!$M$3:$M$252,0),9),"")</f>
        <v/>
      </c>
      <c r="E90" s="20">
        <v>75</v>
      </c>
      <c r="G90" s="19" t="str">
        <f t="array" ref="G90">IF(H90="","",IF(INDEX(Enter!$F$3:$K$252,MATCH(SMALL(Enter!$N$3:$N$252,E90),Enter!$N$3:$N$252,0),1)="co","co",IF(INDEX(Enter!$F$3:$K$252,MATCH(SMALL(Enter!$N$3:$N$252,E90),Enter!$N$3:$N$252,0),1)="yco","yco",E90)))</f>
        <v/>
      </c>
      <c r="H90" s="20" t="str">
        <f t="array" ref="H90">IFERROR(IF(INDEX(Enter!$G$3:$K$252,MATCH(SMALL(Enter!$N$3:$N$252,E90),Enter!$N$3:$N$252,0),1)="x",INDEX(Enter!$F$3:$K$252,MATCH(SMALL(Enter!$N$3:$N$252,E90),Enter!$N$3:$N$252,0),5)&amp;" (Y)",IF(INDEX(Enter!$G$3:$K$252,MATCH(SMALL(Enter!$N$3:$N$252,E90),Enter!$N$3:$N$252,0),1)="o",INDEX(Enter!$F$3:$K$252,MATCH(SMALL(Enter!$N$3:$N$252,E90),Enter!$N$3:$N$252,0),5)&amp;" (Y only)",INDEX(Enter!$F$3:$K$252,MATCH(SMALL(Enter!$N$3:$N$252,E90),Enter!$N$3:$N$252,0),5))),"")</f>
        <v/>
      </c>
      <c r="I90" s="20" t="str">
        <f t="array" ref="I90">IFERROR(INDEX(Enter!$F$3:$K$252,MATCH(SMALL(Enter!$N$3:$N$252,E90),Enter!$N$3:$N$252,0),5),"")</f>
        <v/>
      </c>
      <c r="J90" s="20" t="str">
        <f t="array" ref="J90">IFERROR(INDEX(Enter!$F$3:$K$252,MATCH(SMALL(Enter!$N$3:$N$252,E90),Enter!$N$3:$N$252,0),6),"")</f>
        <v/>
      </c>
      <c r="K90" s="20">
        <v>81</v>
      </c>
      <c r="L90" s="19" t="str">
        <f t="shared" si="0"/>
        <v/>
      </c>
      <c r="M90" s="19" t="str">
        <f t="array" ref="M90">IFERROR(IF(INDEX(Enter!$I$3:$K$252,MATCH(SMALL(Enter!$O$3:$O$252,K90),Enter!$O$3:$O$252,0),1)="x",INDEX(Enter!$H$3:$K$252,MATCH(SMALL(Enter!$O$3:$O$252,K90),Enter!$O$3:$O$252,0),3)&amp;" (Y)",IF(INDEX(Enter!$I$3:$K$252,MATCH(SMALL(Enter!$O$3:$O$252,K90),Enter!$O$3:$O$252,0),1)="o",INDEX(Enter!$H$3:$K$252,MATCH(SMALL(Enter!$O$3:$O$252,K90),Enter!$O$3:$O$252,0),3)&amp;" (Y only)",INDEX(Enter!$H$3:$K$252,MATCH(SMALL(Enter!$O$3:$O$252,K90),Enter!$O$3:$O$252,0),3))),"")</f>
        <v/>
      </c>
      <c r="N90" s="20" t="str">
        <f t="array" ref="N90">IFERROR(INDEX(Enter!$H$3:$K$252,MATCH(SMALL(Enter!$O$3:$O$252,K90),Enter!$O$3:$O$252,0),3),"")</f>
        <v/>
      </c>
      <c r="O90" s="20" t="str">
        <f t="array" ref="O90">IFERROR(INDEX(Enter!$H$3:$K$252,MATCH(SMALL(Enter!$O$3:$O$252,K90),Enter!$O$3:$O$252,0),4),"")</f>
        <v/>
      </c>
      <c r="Q90" s="19" t="str">
        <f t="array" ref="Q90">IF(R90="","",IF(INDEX(Enter!$B$3:$K$252,MATCH(SMALL(Enter!$P$3:$P$252,E90),Enter!$P$3:$P$252,0),1)="oco","oco",E90))</f>
        <v/>
      </c>
      <c r="R90" s="20" t="str">
        <f t="array" ref="R90">IFERROR(INDEX(Enter!$A$3:$M$252,MATCH(SMALL(Enter!$P$3:$P$252,T90),Enter!$P$3:$P$252,0),7),"")</f>
        <v/>
      </c>
      <c r="S90" s="20" t="str">
        <f t="array" ref="S90">IFERROR(INDEX(Enter!$A$3:$K$252,MATCH(SMALL(Enter!$P$3:$P$252,T90),Enter!$P$3:$P$252,0),8),"")</f>
        <v/>
      </c>
      <c r="T90" s="20">
        <v>75</v>
      </c>
      <c r="V90" s="19" t="str">
        <f t="shared" si="3"/>
        <v/>
      </c>
      <c r="W90" s="20" t="str">
        <f t="array" ref="W90">IFERROR(INDEX(Enter!$A$3:$M$252,MATCH(SMALL(Enter!$Q$3:$Q$252,Y91),Enter!$Q$3:$Q$252,0),6),"")</f>
        <v/>
      </c>
      <c r="X90" s="20" t="str">
        <f t="array" ref="X90">IFERROR(INDEX(Enter!$A$3:$K$252,MATCH(SMALL(Enter!$Q$3:$Q$252,Y91),Enter!$Q$3:$Q$252,0),7),"")</f>
        <v/>
      </c>
      <c r="Y90" s="20">
        <v>75</v>
      </c>
      <c r="AA90" s="19" t="str">
        <f t="shared" si="2"/>
        <v/>
      </c>
      <c r="AB90" s="20" t="str">
        <f t="array" ref="AB90">IFERROR(INDEX(Enter!$A$3:$M$252,MATCH(SMALL(Enter!$R$3:$R$252,T90),Enter!$R$3:$R$252,0),7),"")</f>
        <v/>
      </c>
      <c r="AC90" s="20" t="str">
        <f t="array" ref="AC90">IFERROR(INDEX(Enter!$A$3:$K$252,MATCH(SMALL(Enter!$R$3:$R$252,T90),Enter!$R$3:$R$252,0),8),"")</f>
        <v/>
      </c>
    </row>
    <row r="91" spans="1:29" ht="15.75" customHeight="1">
      <c r="A91" s="19" t="str">
        <f t="array" ref="A91">IF(B91="","",IF(INDEX(Enter!$C$3:$K$252,MATCH(SMALL(Enter!$M$3:$M$252,E91),Enter!$M$3:$M$252,0),1)="yco","yco",E91))</f>
        <v/>
      </c>
      <c r="B91" s="20" t="str">
        <f t="array" ref="B91">IFERROR(IF(INDEX(Enter!$D$3:$M$252,MATCH(SMALL(Enter!$M$3:$M$252,E91),Enter!$M$3:$M$252,0),1)="x",INDEX(Enter!$C$3:$M$252,MATCH(SMALL(Enter!$M$3:$M$252,E91),Enter!$M$3:$M$252,0),8)&amp;" (Y)",IF(INDEX(Enter!$D$3:$M$252,MATCH(SMALL(Enter!$M$3:$M$252,E91),Enter!$M$3:$M$252,0),1)="o",INDEX(Enter!$C$3:$M$252,MATCH(SMALL(Enter!$M$3:$M$252,E91),Enter!$M$3:$M$252,0),8)&amp;" (Y only)",INDEX(Enter!$C$3:$M$252,MATCH(SMALL(Enter!$M$3:$M$252,E91),Enter!$M$3:$M$252,0),8))),"")</f>
        <v/>
      </c>
      <c r="C91" s="20" t="str">
        <f t="array" ref="C91">IFERROR(INDEX(Enter!$C$3:$M$252,MATCH(SMALL(Enter!$M$3:$M$252,E91),Enter!$M$3:$M$252,0),8),"")</f>
        <v/>
      </c>
      <c r="D91" s="20" t="str">
        <f t="array" ref="D91">IFERROR(INDEX(Enter!$C$3:$K$252,MATCH(SMALL(Enter!$M$3:$M$252,E91),Enter!$M$3:$M$252,0),9),"")</f>
        <v/>
      </c>
      <c r="E91" s="20"/>
      <c r="G91" s="19" t="str">
        <f t="array" ref="G91">IF(H91="","",IF(INDEX(Enter!$F$3:$K$252,MATCH(SMALL(Enter!$N$3:$N$252,E91),Enter!$N$3:$N$252,0),1)="co","co",IF(INDEX(Enter!$F$3:$K$252,MATCH(SMALL(Enter!$N$3:$N$252,E91),Enter!$N$3:$N$252,0),1)="yco","yco",E91)))</f>
        <v/>
      </c>
      <c r="H91" s="20" t="str">
        <f t="array" ref="H91">IFERROR(IF(INDEX(Enter!$G$3:$K$252,MATCH(SMALL(Enter!$N$3:$N$252,E91),Enter!$N$3:$N$252,0),1)="x",INDEX(Enter!$F$3:$K$252,MATCH(SMALL(Enter!$N$3:$N$252,E91),Enter!$N$3:$N$252,0),5)&amp;" (Y)",IF(INDEX(Enter!$G$3:$K$252,MATCH(SMALL(Enter!$N$3:$N$252,E91),Enter!$N$3:$N$252,0),1)="o",INDEX(Enter!$F$3:$K$252,MATCH(SMALL(Enter!$N$3:$N$252,E91),Enter!$N$3:$N$252,0),5)&amp;" (Y only)",INDEX(Enter!$F$3:$K$252,MATCH(SMALL(Enter!$N$3:$N$252,E91),Enter!$N$3:$N$252,0),5))),"")</f>
        <v/>
      </c>
      <c r="I91" s="20" t="str">
        <f t="array" ref="I91">IFERROR(INDEX(Enter!$F$3:$K$252,MATCH(SMALL(Enter!$N$3:$N$252,E91),Enter!$N$3:$N$252,0),5),"")</f>
        <v/>
      </c>
      <c r="J91" s="20" t="str">
        <f t="array" ref="J91">IFERROR(INDEX(Enter!$F$3:$K$252,MATCH(SMALL(Enter!$N$3:$N$252,E91),Enter!$N$3:$N$252,0),6),"")</f>
        <v/>
      </c>
      <c r="K91" s="20">
        <v>82</v>
      </c>
      <c r="L91" s="19" t="str">
        <f t="shared" si="0"/>
        <v/>
      </c>
      <c r="M91" s="19" t="str">
        <f t="array" ref="M91">IFERROR(IF(INDEX(Enter!$I$3:$K$252,MATCH(SMALL(Enter!$O$3:$O$252,K91),Enter!$O$3:$O$252,0),1)="x",INDEX(Enter!$H$3:$K$252,MATCH(SMALL(Enter!$O$3:$O$252,K91),Enter!$O$3:$O$252,0),3)&amp;" (Y)",IF(INDEX(Enter!$I$3:$K$252,MATCH(SMALL(Enter!$O$3:$O$252,K91),Enter!$O$3:$O$252,0),1)="o",INDEX(Enter!$H$3:$K$252,MATCH(SMALL(Enter!$O$3:$O$252,K91),Enter!$O$3:$O$252,0),3)&amp;" (Y only)",INDEX(Enter!$H$3:$K$252,MATCH(SMALL(Enter!$O$3:$O$252,K91),Enter!$O$3:$O$252,0),3))),"")</f>
        <v/>
      </c>
      <c r="N91" s="20" t="str">
        <f t="array" ref="N91">IFERROR(INDEX(Enter!$H$3:$K$252,MATCH(SMALL(Enter!$O$3:$O$252,K91),Enter!$O$3:$O$252,0),3),"")</f>
        <v/>
      </c>
      <c r="O91" s="20" t="str">
        <f t="array" ref="O91">IFERROR(INDEX(Enter!$H$3:$K$252,MATCH(SMALL(Enter!$O$3:$O$252,K91),Enter!$O$3:$O$252,0),4),"")</f>
        <v/>
      </c>
      <c r="Q91" s="19" t="str">
        <f t="array" ref="Q91">IF(R91="","",IF(INDEX(Enter!$B$3:$K$252,MATCH(SMALL(Enter!$P$3:$P$252,E91),Enter!$P$3:$P$252,0),1)="oco","oco",E91))</f>
        <v/>
      </c>
      <c r="R91" s="20" t="str">
        <f t="array" ref="R91">IFERROR(INDEX(Enter!$A$3:$M$252,MATCH(SMALL(Enter!$P$3:$P$252,T91),Enter!$P$3:$P$252,0),7),"")</f>
        <v/>
      </c>
      <c r="S91" s="20" t="str">
        <f t="array" ref="S91">IFERROR(INDEX(Enter!$A$3:$K$252,MATCH(SMALL(Enter!$P$3:$P$252,T91),Enter!$P$3:$P$252,0),8),"")</f>
        <v/>
      </c>
      <c r="V91" s="19" t="str">
        <f t="shared" si="3"/>
        <v/>
      </c>
      <c r="W91" s="20" t="str">
        <f t="array" ref="W91">IFERROR(INDEX(Enter!$A$3:$M$252,MATCH(SMALL(Enter!$Q$3:$Q$252,Y92),Enter!$Q$3:$Q$252,0),6),"")</f>
        <v/>
      </c>
      <c r="X91" s="20" t="str">
        <f t="array" ref="X91">IFERROR(INDEX(Enter!$A$3:$K$252,MATCH(SMALL(Enter!$Q$3:$Q$252,Y92),Enter!$Q$3:$Q$252,0),7),"")</f>
        <v/>
      </c>
      <c r="AA91" s="19" t="str">
        <f t="shared" si="2"/>
        <v/>
      </c>
      <c r="AB91" s="20" t="str">
        <f t="array" ref="AB91">IFERROR(INDEX(Enter!$A$3:$M$252,MATCH(SMALL(Enter!$R$3:$R$252,T91),Enter!$R$3:$R$252,0),7),"")</f>
        <v/>
      </c>
      <c r="AC91" s="20" t="str">
        <f t="array" ref="AC91">IFERROR(INDEX(Enter!$A$3:$K$252,MATCH(SMALL(Enter!$R$3:$R$252,T91),Enter!$R$3:$R$252,0),8),"")</f>
        <v/>
      </c>
    </row>
    <row r="92" spans="1:29" ht="15.75" customHeight="1">
      <c r="A92" s="19" t="str">
        <f t="array" ref="A92">IF(B92="","",IF(INDEX(Enter!$C$3:$K$252,MATCH(SMALL(Enter!$M$3:$M$252,E92),Enter!$M$3:$M$252,0),1)="yco","yco",E92))</f>
        <v/>
      </c>
      <c r="B92" s="20" t="str">
        <f t="array" ref="B92">IFERROR(IF(INDEX(Enter!$D$3:$M$252,MATCH(SMALL(Enter!$M$3:$M$252,E92),Enter!$M$3:$M$252,0),1)="x",INDEX(Enter!$C$3:$M$252,MATCH(SMALL(Enter!$M$3:$M$252,E92),Enter!$M$3:$M$252,0),8)&amp;" (Y)",IF(INDEX(Enter!$D$3:$M$252,MATCH(SMALL(Enter!$M$3:$M$252,E92),Enter!$M$3:$M$252,0),1)="o",INDEX(Enter!$C$3:$M$252,MATCH(SMALL(Enter!$M$3:$M$252,E92),Enter!$M$3:$M$252,0),8)&amp;" (Y only)",INDEX(Enter!$C$3:$M$252,MATCH(SMALL(Enter!$M$3:$M$252,E92),Enter!$M$3:$M$252,0),8))),"")</f>
        <v/>
      </c>
      <c r="C92" s="20" t="str">
        <f t="array" ref="C92">IFERROR(INDEX(Enter!$C$3:$M$252,MATCH(SMALL(Enter!$M$3:$M$252,E92),Enter!$M$3:$M$252,0),8),"")</f>
        <v/>
      </c>
      <c r="D92" s="20" t="str">
        <f t="array" ref="D92">IFERROR(INDEX(Enter!$C$3:$K$252,MATCH(SMALL(Enter!$M$3:$M$252,E92),Enter!$M$3:$M$252,0),9),"")</f>
        <v/>
      </c>
      <c r="E92" s="20">
        <v>76</v>
      </c>
      <c r="G92" s="19" t="str">
        <f t="array" ref="G92">IF(H92="","",IF(INDEX(Enter!$F$3:$K$252,MATCH(SMALL(Enter!$N$3:$N$252,E92),Enter!$N$3:$N$252,0),1)="co","co",IF(INDEX(Enter!$F$3:$K$252,MATCH(SMALL(Enter!$N$3:$N$252,E92),Enter!$N$3:$N$252,0),1)="yco","yco",E92)))</f>
        <v/>
      </c>
      <c r="H92" s="20" t="str">
        <f t="array" ref="H92">IFERROR(IF(INDEX(Enter!$G$3:$K$252,MATCH(SMALL(Enter!$N$3:$N$252,E92),Enter!$N$3:$N$252,0),1)="x",INDEX(Enter!$F$3:$K$252,MATCH(SMALL(Enter!$N$3:$N$252,E92),Enter!$N$3:$N$252,0),5)&amp;" (Y)",IF(INDEX(Enter!$G$3:$K$252,MATCH(SMALL(Enter!$N$3:$N$252,E92),Enter!$N$3:$N$252,0),1)="o",INDEX(Enter!$F$3:$K$252,MATCH(SMALL(Enter!$N$3:$N$252,E92),Enter!$N$3:$N$252,0),5)&amp;" (Y only)",INDEX(Enter!$F$3:$K$252,MATCH(SMALL(Enter!$N$3:$N$252,E92),Enter!$N$3:$N$252,0),5))),"")</f>
        <v/>
      </c>
      <c r="I92" s="20" t="str">
        <f t="array" ref="I92">IFERROR(INDEX(Enter!$F$3:$K$252,MATCH(SMALL(Enter!$N$3:$N$252,E92),Enter!$N$3:$N$252,0),5),"")</f>
        <v/>
      </c>
      <c r="J92" s="20" t="str">
        <f t="array" ref="J92">IFERROR(INDEX(Enter!$F$3:$K$252,MATCH(SMALL(Enter!$N$3:$N$252,E92),Enter!$N$3:$N$252,0),6),"")</f>
        <v/>
      </c>
      <c r="K92" s="20">
        <v>83</v>
      </c>
      <c r="L92" s="19" t="str">
        <f t="shared" si="0"/>
        <v/>
      </c>
      <c r="M92" s="19" t="str">
        <f t="array" ref="M92">IFERROR(IF(INDEX(Enter!$I$3:$K$252,MATCH(SMALL(Enter!$O$3:$O$252,K92),Enter!$O$3:$O$252,0),1)="x",INDEX(Enter!$H$3:$K$252,MATCH(SMALL(Enter!$O$3:$O$252,K92),Enter!$O$3:$O$252,0),3)&amp;" (Y)",IF(INDEX(Enter!$I$3:$K$252,MATCH(SMALL(Enter!$O$3:$O$252,K92),Enter!$O$3:$O$252,0),1)="o",INDEX(Enter!$H$3:$K$252,MATCH(SMALL(Enter!$O$3:$O$252,K92),Enter!$O$3:$O$252,0),3)&amp;" (Y only)",INDEX(Enter!$H$3:$K$252,MATCH(SMALL(Enter!$O$3:$O$252,K92),Enter!$O$3:$O$252,0),3))),"")</f>
        <v/>
      </c>
      <c r="N92" s="20" t="str">
        <f t="array" ref="N92">IFERROR(INDEX(Enter!$H$3:$K$252,MATCH(SMALL(Enter!$O$3:$O$252,K92),Enter!$O$3:$O$252,0),3),"")</f>
        <v/>
      </c>
      <c r="O92" s="20" t="str">
        <f t="array" ref="O92">IFERROR(INDEX(Enter!$H$3:$K$252,MATCH(SMALL(Enter!$O$3:$O$252,K92),Enter!$O$3:$O$252,0),4),"")</f>
        <v/>
      </c>
      <c r="Q92" s="19" t="str">
        <f t="array" ref="Q92">IF(R92="","",IF(INDEX(Enter!$B$3:$K$252,MATCH(SMALL(Enter!$P$3:$P$252,E92),Enter!$P$3:$P$252,0),1)="oco","oco",E92))</f>
        <v/>
      </c>
      <c r="R92" s="20" t="str">
        <f t="array" ref="R92">IFERROR(INDEX(Enter!$A$3:$M$252,MATCH(SMALL(Enter!$P$3:$P$252,T92),Enter!$P$3:$P$252,0),7),"")</f>
        <v/>
      </c>
      <c r="S92" s="20" t="str">
        <f t="array" ref="S92">IFERROR(INDEX(Enter!$A$3:$K$252,MATCH(SMALL(Enter!$P$3:$P$252,T92),Enter!$P$3:$P$252,0),8),"")</f>
        <v/>
      </c>
      <c r="T92" s="20">
        <v>76</v>
      </c>
      <c r="V92" s="19" t="str">
        <f t="shared" si="3"/>
        <v/>
      </c>
      <c r="W92" s="20" t="str">
        <f t="array" ref="W92">IFERROR(INDEX(Enter!$A$3:$M$252,MATCH(SMALL(Enter!$Q$3:$Q$252,Y93),Enter!$Q$3:$Q$252,0),6),"")</f>
        <v/>
      </c>
      <c r="X92" s="20" t="str">
        <f t="array" ref="X92">IFERROR(INDEX(Enter!$A$3:$K$252,MATCH(SMALL(Enter!$Q$3:$Q$252,Y93),Enter!$Q$3:$Q$252,0),7),"")</f>
        <v/>
      </c>
      <c r="Y92" s="20">
        <v>76</v>
      </c>
      <c r="AA92" s="19" t="str">
        <f t="shared" si="2"/>
        <v/>
      </c>
      <c r="AB92" s="20" t="str">
        <f t="array" ref="AB92">IFERROR(INDEX(Enter!$A$3:$M$252,MATCH(SMALL(Enter!$R$3:$R$252,T92),Enter!$R$3:$R$252,0),7),"")</f>
        <v/>
      </c>
      <c r="AC92" s="20" t="str">
        <f t="array" ref="AC92">IFERROR(INDEX(Enter!$A$3:$K$252,MATCH(SMALL(Enter!$R$3:$R$252,T92),Enter!$R$3:$R$252,0),8),"")</f>
        <v/>
      </c>
    </row>
    <row r="93" spans="1:29" ht="15.75" customHeight="1">
      <c r="A93" s="19" t="str">
        <f t="array" ref="A93">IF(B93="","",IF(INDEX(Enter!$C$3:$K$252,MATCH(SMALL(Enter!$M$3:$M$252,E93),Enter!$M$3:$M$252,0),1)="yco","yco",E93))</f>
        <v/>
      </c>
      <c r="B93" s="20" t="str">
        <f t="array" ref="B93">IFERROR(IF(INDEX(Enter!$D$3:$M$252,MATCH(SMALL(Enter!$M$3:$M$252,E93),Enter!$M$3:$M$252,0),1)="x",INDEX(Enter!$C$3:$M$252,MATCH(SMALL(Enter!$M$3:$M$252,E93),Enter!$M$3:$M$252,0),8)&amp;" (Y)",IF(INDEX(Enter!$D$3:$M$252,MATCH(SMALL(Enter!$M$3:$M$252,E93),Enter!$M$3:$M$252,0),1)="o",INDEX(Enter!$C$3:$M$252,MATCH(SMALL(Enter!$M$3:$M$252,E93),Enter!$M$3:$M$252,0),8)&amp;" (Y only)",INDEX(Enter!$C$3:$M$252,MATCH(SMALL(Enter!$M$3:$M$252,E93),Enter!$M$3:$M$252,0),8))),"")</f>
        <v/>
      </c>
      <c r="C93" s="20" t="str">
        <f t="array" ref="C93">IFERROR(INDEX(Enter!$C$3:$M$252,MATCH(SMALL(Enter!$M$3:$M$252,E93),Enter!$M$3:$M$252,0),8),"")</f>
        <v/>
      </c>
      <c r="D93" s="20" t="str">
        <f t="array" ref="D93">IFERROR(INDEX(Enter!$C$3:$K$252,MATCH(SMALL(Enter!$M$3:$M$252,E93),Enter!$M$3:$M$252,0),9),"")</f>
        <v/>
      </c>
      <c r="E93" s="20">
        <v>77</v>
      </c>
      <c r="G93" s="19" t="str">
        <f t="array" ref="G93">IF(H93="","",IF(INDEX(Enter!$F$3:$K$252,MATCH(SMALL(Enter!$N$3:$N$252,E93),Enter!$N$3:$N$252,0),1)="co","co",IF(INDEX(Enter!$F$3:$K$252,MATCH(SMALL(Enter!$N$3:$N$252,E93),Enter!$N$3:$N$252,0),1)="yco","yco",E93)))</f>
        <v/>
      </c>
      <c r="H93" s="20" t="str">
        <f t="array" ref="H93">IFERROR(IF(INDEX(Enter!$G$3:$K$252,MATCH(SMALL(Enter!$N$3:$N$252,E93),Enter!$N$3:$N$252,0),1)="x",INDEX(Enter!$F$3:$K$252,MATCH(SMALL(Enter!$N$3:$N$252,E93),Enter!$N$3:$N$252,0),5)&amp;" (Y)",IF(INDEX(Enter!$G$3:$K$252,MATCH(SMALL(Enter!$N$3:$N$252,E93),Enter!$N$3:$N$252,0),1)="o",INDEX(Enter!$F$3:$K$252,MATCH(SMALL(Enter!$N$3:$N$252,E93),Enter!$N$3:$N$252,0),5)&amp;" (Y only)",INDEX(Enter!$F$3:$K$252,MATCH(SMALL(Enter!$N$3:$N$252,E93),Enter!$N$3:$N$252,0),5))),"")</f>
        <v/>
      </c>
      <c r="I93" s="20" t="str">
        <f t="array" ref="I93">IFERROR(INDEX(Enter!$F$3:$K$252,MATCH(SMALL(Enter!$N$3:$N$252,E93),Enter!$N$3:$N$252,0),5),"")</f>
        <v/>
      </c>
      <c r="J93" s="20" t="str">
        <f t="array" ref="J93">IFERROR(INDEX(Enter!$F$3:$K$252,MATCH(SMALL(Enter!$N$3:$N$252,E93),Enter!$N$3:$N$252,0),6),"")</f>
        <v/>
      </c>
      <c r="K93" s="20">
        <v>84</v>
      </c>
      <c r="L93" s="19" t="str">
        <f t="shared" si="0"/>
        <v/>
      </c>
      <c r="M93" s="19" t="str">
        <f t="array" ref="M93">IFERROR(IF(INDEX(Enter!$I$3:$K$252,MATCH(SMALL(Enter!$O$3:$O$252,K93),Enter!$O$3:$O$252,0),1)="x",INDEX(Enter!$H$3:$K$252,MATCH(SMALL(Enter!$O$3:$O$252,K93),Enter!$O$3:$O$252,0),3)&amp;" (Y)",IF(INDEX(Enter!$I$3:$K$252,MATCH(SMALL(Enter!$O$3:$O$252,K93),Enter!$O$3:$O$252,0),1)="o",INDEX(Enter!$H$3:$K$252,MATCH(SMALL(Enter!$O$3:$O$252,K93),Enter!$O$3:$O$252,0),3)&amp;" (Y only)",INDEX(Enter!$H$3:$K$252,MATCH(SMALL(Enter!$O$3:$O$252,K93),Enter!$O$3:$O$252,0),3))),"")</f>
        <v/>
      </c>
      <c r="N93" s="20" t="str">
        <f t="array" ref="N93">IFERROR(INDEX(Enter!$H$3:$K$252,MATCH(SMALL(Enter!$O$3:$O$252,K93),Enter!$O$3:$O$252,0),3),"")</f>
        <v/>
      </c>
      <c r="O93" s="20" t="str">
        <f t="array" ref="O93">IFERROR(INDEX(Enter!$H$3:$K$252,MATCH(SMALL(Enter!$O$3:$O$252,K93),Enter!$O$3:$O$252,0),4),"")</f>
        <v/>
      </c>
      <c r="Q93" s="19" t="str">
        <f t="array" ref="Q93">IF(R93="","",IF(INDEX(Enter!$B$3:$K$252,MATCH(SMALL(Enter!$P$3:$P$252,E93),Enter!$P$3:$P$252,0),1)="oco","oco",E93))</f>
        <v/>
      </c>
      <c r="R93" s="20" t="str">
        <f t="array" ref="R93">IFERROR(INDEX(Enter!$A$3:$M$252,MATCH(SMALL(Enter!$P$3:$P$252,T93),Enter!$P$3:$P$252,0),7),"")</f>
        <v/>
      </c>
      <c r="S93" s="20" t="str">
        <f t="array" ref="S93">IFERROR(INDEX(Enter!$A$3:$K$252,MATCH(SMALL(Enter!$P$3:$P$252,T93),Enter!$P$3:$P$252,0),8),"")</f>
        <v/>
      </c>
      <c r="T93" s="20">
        <v>77</v>
      </c>
      <c r="V93" s="19" t="str">
        <f t="shared" si="3"/>
        <v/>
      </c>
      <c r="W93" s="20" t="str">
        <f t="array" ref="W93">IFERROR(INDEX(Enter!$A$3:$M$252,MATCH(SMALL(Enter!$Q$3:$Q$252,Y94),Enter!$Q$3:$Q$252,0),6),"")</f>
        <v/>
      </c>
      <c r="X93" s="20" t="str">
        <f t="array" ref="X93">IFERROR(INDEX(Enter!$A$3:$K$252,MATCH(SMALL(Enter!$Q$3:$Q$252,Y94),Enter!$Q$3:$Q$252,0),7),"")</f>
        <v/>
      </c>
      <c r="Y93" s="20">
        <v>77</v>
      </c>
      <c r="AA93" s="19" t="str">
        <f t="shared" si="2"/>
        <v/>
      </c>
      <c r="AB93" s="20" t="str">
        <f t="array" ref="AB93">IFERROR(INDEX(Enter!$A$3:$M$252,MATCH(SMALL(Enter!$R$3:$R$252,T93),Enter!$R$3:$R$252,0),7),"")</f>
        <v/>
      </c>
      <c r="AC93" s="20" t="str">
        <f t="array" ref="AC93">IFERROR(INDEX(Enter!$A$3:$K$252,MATCH(SMALL(Enter!$R$3:$R$252,T93),Enter!$R$3:$R$252,0),8),"")</f>
        <v/>
      </c>
    </row>
    <row r="94" spans="1:29" ht="15.75" customHeight="1">
      <c r="A94" s="19" t="str">
        <f t="array" ref="A94">IF(B94="","",IF(INDEX(Enter!$C$3:$K$252,MATCH(SMALL(Enter!$M$3:$M$252,E94),Enter!$M$3:$M$252,0),1)="yco","yco",E94))</f>
        <v/>
      </c>
      <c r="B94" s="20" t="str">
        <f t="array" ref="B94">IFERROR(IF(INDEX(Enter!$D$3:$M$252,MATCH(SMALL(Enter!$M$3:$M$252,E94),Enter!$M$3:$M$252,0),1)="x",INDEX(Enter!$C$3:$M$252,MATCH(SMALL(Enter!$M$3:$M$252,E94),Enter!$M$3:$M$252,0),8)&amp;" (Y)",IF(INDEX(Enter!$D$3:$M$252,MATCH(SMALL(Enter!$M$3:$M$252,E94),Enter!$M$3:$M$252,0),1)="o",INDEX(Enter!$C$3:$M$252,MATCH(SMALL(Enter!$M$3:$M$252,E94),Enter!$M$3:$M$252,0),8)&amp;" (Y only)",INDEX(Enter!$C$3:$M$252,MATCH(SMALL(Enter!$M$3:$M$252,E94),Enter!$M$3:$M$252,0),8))),"")</f>
        <v/>
      </c>
      <c r="C94" s="20" t="str">
        <f t="array" ref="C94">IFERROR(INDEX(Enter!$C$3:$M$252,MATCH(SMALL(Enter!$M$3:$M$252,E94),Enter!$M$3:$M$252,0),8),"")</f>
        <v/>
      </c>
      <c r="D94" s="20" t="str">
        <f t="array" ref="D94">IFERROR(INDEX(Enter!$C$3:$K$252,MATCH(SMALL(Enter!$M$3:$M$252,E94),Enter!$M$3:$M$252,0),9),"")</f>
        <v/>
      </c>
      <c r="E94" s="20">
        <v>78</v>
      </c>
      <c r="G94" s="19" t="str">
        <f t="array" ref="G94">IF(H94="","",IF(INDEX(Enter!$F$3:$K$252,MATCH(SMALL(Enter!$N$3:$N$252,E94),Enter!$N$3:$N$252,0),1)="co","co",IF(INDEX(Enter!$F$3:$K$252,MATCH(SMALL(Enter!$N$3:$N$252,E94),Enter!$N$3:$N$252,0),1)="yco","yco",E94)))</f>
        <v/>
      </c>
      <c r="H94" s="20" t="str">
        <f t="array" ref="H94">IFERROR(IF(INDEX(Enter!$G$3:$K$252,MATCH(SMALL(Enter!$N$3:$N$252,E94),Enter!$N$3:$N$252,0),1)="x",INDEX(Enter!$F$3:$K$252,MATCH(SMALL(Enter!$N$3:$N$252,E94),Enter!$N$3:$N$252,0),5)&amp;" (Y)",IF(INDEX(Enter!$G$3:$K$252,MATCH(SMALL(Enter!$N$3:$N$252,E94),Enter!$N$3:$N$252,0),1)="o",INDEX(Enter!$F$3:$K$252,MATCH(SMALL(Enter!$N$3:$N$252,E94),Enter!$N$3:$N$252,0),5)&amp;" (Y only)",INDEX(Enter!$F$3:$K$252,MATCH(SMALL(Enter!$N$3:$N$252,E94),Enter!$N$3:$N$252,0),5))),"")</f>
        <v/>
      </c>
      <c r="I94" s="20" t="str">
        <f t="array" ref="I94">IFERROR(INDEX(Enter!$F$3:$K$252,MATCH(SMALL(Enter!$N$3:$N$252,E94),Enter!$N$3:$N$252,0),5),"")</f>
        <v/>
      </c>
      <c r="J94" s="20" t="str">
        <f t="array" ref="J94">IFERROR(INDEX(Enter!$F$3:$K$252,MATCH(SMALL(Enter!$N$3:$N$252,E94),Enter!$N$3:$N$252,0),6),"")</f>
        <v/>
      </c>
      <c r="K94" s="20">
        <v>85</v>
      </c>
      <c r="L94" s="19" t="str">
        <f t="shared" si="0"/>
        <v/>
      </c>
      <c r="M94" s="19" t="str">
        <f t="array" ref="M94">IFERROR(IF(INDEX(Enter!$I$3:$K$252,MATCH(SMALL(Enter!$O$3:$O$252,K94),Enter!$O$3:$O$252,0),1)="x",INDEX(Enter!$H$3:$K$252,MATCH(SMALL(Enter!$O$3:$O$252,K94),Enter!$O$3:$O$252,0),3)&amp;" (Y)",IF(INDEX(Enter!$I$3:$K$252,MATCH(SMALL(Enter!$O$3:$O$252,K94),Enter!$O$3:$O$252,0),1)="o",INDEX(Enter!$H$3:$K$252,MATCH(SMALL(Enter!$O$3:$O$252,K94),Enter!$O$3:$O$252,0),3)&amp;" (Y only)",INDEX(Enter!$H$3:$K$252,MATCH(SMALL(Enter!$O$3:$O$252,K94),Enter!$O$3:$O$252,0),3))),"")</f>
        <v/>
      </c>
      <c r="N94" s="20" t="str">
        <f t="array" ref="N94">IFERROR(INDEX(Enter!$H$3:$K$252,MATCH(SMALL(Enter!$O$3:$O$252,K94),Enter!$O$3:$O$252,0),3),"")</f>
        <v/>
      </c>
      <c r="O94" s="20" t="str">
        <f t="array" ref="O94">IFERROR(INDEX(Enter!$H$3:$K$252,MATCH(SMALL(Enter!$O$3:$O$252,K94),Enter!$O$3:$O$252,0),4),"")</f>
        <v/>
      </c>
      <c r="Q94" s="19" t="str">
        <f t="array" ref="Q94">IF(R94="","",IF(INDEX(Enter!$B$3:$K$252,MATCH(SMALL(Enter!$P$3:$P$252,E94),Enter!$P$3:$P$252,0),1)="oco","oco",E94))</f>
        <v/>
      </c>
      <c r="R94" s="20" t="str">
        <f t="array" ref="R94">IFERROR(INDEX(Enter!$A$3:$M$252,MATCH(SMALL(Enter!$P$3:$P$252,T94),Enter!$P$3:$P$252,0),7),"")</f>
        <v/>
      </c>
      <c r="S94" s="20" t="str">
        <f t="array" ref="S94">IFERROR(INDEX(Enter!$A$3:$K$252,MATCH(SMALL(Enter!$P$3:$P$252,T94),Enter!$P$3:$P$252,0),8),"")</f>
        <v/>
      </c>
      <c r="T94" s="20">
        <v>78</v>
      </c>
      <c r="V94" s="19" t="str">
        <f t="shared" si="3"/>
        <v/>
      </c>
      <c r="W94" s="20" t="str">
        <f t="array" ref="W94">IFERROR(INDEX(Enter!$A$3:$M$252,MATCH(SMALL(Enter!$Q$3:$Q$252,Y95),Enter!$Q$3:$Q$252,0),6),"")</f>
        <v/>
      </c>
      <c r="X94" s="20" t="str">
        <f t="array" ref="X94">IFERROR(INDEX(Enter!$A$3:$K$252,MATCH(SMALL(Enter!$Q$3:$Q$252,Y95),Enter!$Q$3:$Q$252,0),7),"")</f>
        <v/>
      </c>
      <c r="Y94" s="20">
        <v>78</v>
      </c>
      <c r="AA94" s="19" t="str">
        <f t="shared" si="2"/>
        <v/>
      </c>
      <c r="AB94" s="20" t="str">
        <f t="array" ref="AB94">IFERROR(INDEX(Enter!$A$3:$M$252,MATCH(SMALL(Enter!$R$3:$R$252,T94),Enter!$R$3:$R$252,0),7),"")</f>
        <v/>
      </c>
      <c r="AC94" s="20" t="str">
        <f t="array" ref="AC94">IFERROR(INDEX(Enter!$A$3:$K$252,MATCH(SMALL(Enter!$R$3:$R$252,T94),Enter!$R$3:$R$252,0),8),"")</f>
        <v/>
      </c>
    </row>
    <row r="95" spans="1:29" ht="15.75" customHeight="1">
      <c r="A95" s="19" t="str">
        <f t="array" ref="A95">IF(B95="","",IF(INDEX(Enter!$C$3:$K$252,MATCH(SMALL(Enter!$M$3:$M$252,E95),Enter!$M$3:$M$252,0),1)="yco","yco",E95))</f>
        <v/>
      </c>
      <c r="B95" s="20" t="str">
        <f t="array" ref="B95">IFERROR(IF(INDEX(Enter!$D$3:$M$252,MATCH(SMALL(Enter!$M$3:$M$252,E95),Enter!$M$3:$M$252,0),1)="x",INDEX(Enter!$C$3:$M$252,MATCH(SMALL(Enter!$M$3:$M$252,E95),Enter!$M$3:$M$252,0),8)&amp;" (Y)",IF(INDEX(Enter!$D$3:$M$252,MATCH(SMALL(Enter!$M$3:$M$252,E95),Enter!$M$3:$M$252,0),1)="o",INDEX(Enter!$C$3:$M$252,MATCH(SMALL(Enter!$M$3:$M$252,E95),Enter!$M$3:$M$252,0),8)&amp;" (Y only)",INDEX(Enter!$C$3:$M$252,MATCH(SMALL(Enter!$M$3:$M$252,E95),Enter!$M$3:$M$252,0),8))),"")</f>
        <v/>
      </c>
      <c r="C95" s="20" t="str">
        <f t="array" ref="C95">IFERROR(INDEX(Enter!$C$3:$M$252,MATCH(SMALL(Enter!$M$3:$M$252,E95),Enter!$M$3:$M$252,0),8),"")</f>
        <v/>
      </c>
      <c r="D95" s="20" t="str">
        <f t="array" ref="D95">IFERROR(INDEX(Enter!$C$3:$K$252,MATCH(SMALL(Enter!$M$3:$M$252,E95),Enter!$M$3:$M$252,0),9),"")</f>
        <v/>
      </c>
      <c r="E95" s="20">
        <v>79</v>
      </c>
      <c r="G95" s="19" t="str">
        <f t="array" ref="G95">IF(H95="","",IF(INDEX(Enter!$F$3:$K$252,MATCH(SMALL(Enter!$N$3:$N$252,E95),Enter!$N$3:$N$252,0),1)="co","co",IF(INDEX(Enter!$F$3:$K$252,MATCH(SMALL(Enter!$N$3:$N$252,E95),Enter!$N$3:$N$252,0),1)="yco","yco",E95)))</f>
        <v/>
      </c>
      <c r="H95" s="20" t="str">
        <f t="array" ref="H95">IFERROR(IF(INDEX(Enter!$G$3:$K$252,MATCH(SMALL(Enter!$N$3:$N$252,E95),Enter!$N$3:$N$252,0),1)="x",INDEX(Enter!$F$3:$K$252,MATCH(SMALL(Enter!$N$3:$N$252,E95),Enter!$N$3:$N$252,0),5)&amp;" (Y)",IF(INDEX(Enter!$G$3:$K$252,MATCH(SMALL(Enter!$N$3:$N$252,E95),Enter!$N$3:$N$252,0),1)="o",INDEX(Enter!$F$3:$K$252,MATCH(SMALL(Enter!$N$3:$N$252,E95),Enter!$N$3:$N$252,0),5)&amp;" (Y only)",INDEX(Enter!$F$3:$K$252,MATCH(SMALL(Enter!$N$3:$N$252,E95),Enter!$N$3:$N$252,0),5))),"")</f>
        <v/>
      </c>
      <c r="I95" s="20" t="str">
        <f t="array" ref="I95">IFERROR(INDEX(Enter!$F$3:$K$252,MATCH(SMALL(Enter!$N$3:$N$252,E95),Enter!$N$3:$N$252,0),5),"")</f>
        <v/>
      </c>
      <c r="J95" s="20" t="str">
        <f t="array" ref="J95">IFERROR(INDEX(Enter!$F$3:$K$252,MATCH(SMALL(Enter!$N$3:$N$252,E95),Enter!$N$3:$N$252,0),6),"")</f>
        <v/>
      </c>
      <c r="K95" s="20">
        <v>86</v>
      </c>
      <c r="L95" s="19" t="str">
        <f t="shared" si="0"/>
        <v/>
      </c>
      <c r="M95" s="19" t="str">
        <f t="array" ref="M95">IFERROR(IF(INDEX(Enter!$I$3:$K$252,MATCH(SMALL(Enter!$O$3:$O$252,K95),Enter!$O$3:$O$252,0),1)="x",INDEX(Enter!$H$3:$K$252,MATCH(SMALL(Enter!$O$3:$O$252,K95),Enter!$O$3:$O$252,0),3)&amp;" (Y)",IF(INDEX(Enter!$I$3:$K$252,MATCH(SMALL(Enter!$O$3:$O$252,K95),Enter!$O$3:$O$252,0),1)="o",INDEX(Enter!$H$3:$K$252,MATCH(SMALL(Enter!$O$3:$O$252,K95),Enter!$O$3:$O$252,0),3)&amp;" (Y only)",INDEX(Enter!$H$3:$K$252,MATCH(SMALL(Enter!$O$3:$O$252,K95),Enter!$O$3:$O$252,0),3))),"")</f>
        <v/>
      </c>
      <c r="N95" s="20" t="str">
        <f t="array" ref="N95">IFERROR(INDEX(Enter!$H$3:$K$252,MATCH(SMALL(Enter!$O$3:$O$252,K95),Enter!$O$3:$O$252,0),3),"")</f>
        <v/>
      </c>
      <c r="O95" s="20" t="str">
        <f t="array" ref="O95">IFERROR(INDEX(Enter!$H$3:$K$252,MATCH(SMALL(Enter!$O$3:$O$252,K95),Enter!$O$3:$O$252,0),4),"")</f>
        <v/>
      </c>
      <c r="Q95" s="19" t="str">
        <f t="array" ref="Q95">IF(R95="","",IF(INDEX(Enter!$B$3:$K$252,MATCH(SMALL(Enter!$P$3:$P$252,E95),Enter!$P$3:$P$252,0),1)="oco","oco",E95))</f>
        <v/>
      </c>
      <c r="R95" s="20" t="str">
        <f t="array" ref="R95">IFERROR(INDEX(Enter!$A$3:$M$252,MATCH(SMALL(Enter!$P$3:$P$252,T95),Enter!$P$3:$P$252,0),7),"")</f>
        <v/>
      </c>
      <c r="S95" s="20" t="str">
        <f t="array" ref="S95">IFERROR(INDEX(Enter!$A$3:$K$252,MATCH(SMALL(Enter!$P$3:$P$252,T95),Enter!$P$3:$P$252,0),8),"")</f>
        <v/>
      </c>
      <c r="T95" s="20">
        <v>79</v>
      </c>
      <c r="V95" s="19" t="str">
        <f t="shared" si="3"/>
        <v/>
      </c>
      <c r="W95" s="20" t="str">
        <f t="array" ref="W95">IFERROR(INDEX(Enter!$A$3:$M$252,MATCH(SMALL(Enter!$Q$3:$Q$252,Y96),Enter!$Q$3:$Q$252,0),6),"")</f>
        <v/>
      </c>
      <c r="X95" s="20" t="str">
        <f t="array" ref="X95">IFERROR(INDEX(Enter!$A$3:$K$252,MATCH(SMALL(Enter!$Q$3:$Q$252,Y96),Enter!$Q$3:$Q$252,0),7),"")</f>
        <v/>
      </c>
      <c r="Y95" s="20">
        <v>79</v>
      </c>
      <c r="AA95" s="19" t="str">
        <f t="shared" si="2"/>
        <v/>
      </c>
      <c r="AB95" s="20" t="str">
        <f t="array" ref="AB95">IFERROR(INDEX(Enter!$A$3:$M$252,MATCH(SMALL(Enter!$R$3:$R$252,T95),Enter!$R$3:$R$252,0),7),"")</f>
        <v/>
      </c>
      <c r="AC95" s="20" t="str">
        <f t="array" ref="AC95">IFERROR(INDEX(Enter!$A$3:$K$252,MATCH(SMALL(Enter!$R$3:$R$252,T95),Enter!$R$3:$R$252,0),8),"")</f>
        <v/>
      </c>
    </row>
    <row r="96" spans="1:29" ht="15.75" customHeight="1">
      <c r="A96" s="19" t="str">
        <f t="array" ref="A96">IF(B96="","",IF(INDEX(Enter!$C$3:$K$252,MATCH(SMALL(Enter!$M$3:$M$252,E96),Enter!$M$3:$M$252,0),1)="yco","yco",E96))</f>
        <v/>
      </c>
      <c r="B96" s="20" t="str">
        <f t="array" ref="B96">IFERROR(IF(INDEX(Enter!$D$3:$M$252,MATCH(SMALL(Enter!$M$3:$M$252,E96),Enter!$M$3:$M$252,0),1)="x",INDEX(Enter!$C$3:$M$252,MATCH(SMALL(Enter!$M$3:$M$252,E96),Enter!$M$3:$M$252,0),8)&amp;" (Y)",IF(INDEX(Enter!$D$3:$M$252,MATCH(SMALL(Enter!$M$3:$M$252,E96),Enter!$M$3:$M$252,0),1)="o",INDEX(Enter!$C$3:$M$252,MATCH(SMALL(Enter!$M$3:$M$252,E96),Enter!$M$3:$M$252,0),8)&amp;" (Y only)",INDEX(Enter!$C$3:$M$252,MATCH(SMALL(Enter!$M$3:$M$252,E96),Enter!$M$3:$M$252,0),8))),"")</f>
        <v/>
      </c>
      <c r="C96" s="20" t="str">
        <f t="array" ref="C96">IFERROR(INDEX(Enter!$C$3:$M$252,MATCH(SMALL(Enter!$M$3:$M$252,E96),Enter!$M$3:$M$252,0),8),"")</f>
        <v/>
      </c>
      <c r="D96" s="20" t="str">
        <f t="array" ref="D96">IFERROR(INDEX(Enter!$C$3:$K$252,MATCH(SMALL(Enter!$M$3:$M$252,E96),Enter!$M$3:$M$252,0),9),"")</f>
        <v/>
      </c>
      <c r="E96" s="20">
        <v>80</v>
      </c>
      <c r="G96" s="19" t="str">
        <f t="array" ref="G96">IF(H96="","",IF(INDEX(Enter!$F$3:$K$252,MATCH(SMALL(Enter!$N$3:$N$252,E96),Enter!$N$3:$N$252,0),1)="co","co",IF(INDEX(Enter!$F$3:$K$252,MATCH(SMALL(Enter!$N$3:$N$252,E96),Enter!$N$3:$N$252,0),1)="yco","yco",E96)))</f>
        <v/>
      </c>
      <c r="H96" s="20" t="str">
        <f t="array" ref="H96">IFERROR(IF(INDEX(Enter!$G$3:$K$252,MATCH(SMALL(Enter!$N$3:$N$252,E96),Enter!$N$3:$N$252,0),1)="x",INDEX(Enter!$F$3:$K$252,MATCH(SMALL(Enter!$N$3:$N$252,E96),Enter!$N$3:$N$252,0),5)&amp;" (Y)",IF(INDEX(Enter!$G$3:$K$252,MATCH(SMALL(Enter!$N$3:$N$252,E96),Enter!$N$3:$N$252,0),1)="o",INDEX(Enter!$F$3:$K$252,MATCH(SMALL(Enter!$N$3:$N$252,E96),Enter!$N$3:$N$252,0),5)&amp;" (Y only)",INDEX(Enter!$F$3:$K$252,MATCH(SMALL(Enter!$N$3:$N$252,E96),Enter!$N$3:$N$252,0),5))),"")</f>
        <v/>
      </c>
      <c r="I96" s="20" t="str">
        <f t="array" ref="I96">IFERROR(INDEX(Enter!$F$3:$K$252,MATCH(SMALL(Enter!$N$3:$N$252,E96),Enter!$N$3:$N$252,0),5),"")</f>
        <v/>
      </c>
      <c r="J96" s="20" t="str">
        <f t="array" ref="J96">IFERROR(INDEX(Enter!$F$3:$K$252,MATCH(SMALL(Enter!$N$3:$N$252,E96),Enter!$N$3:$N$252,0),6),"")</f>
        <v/>
      </c>
      <c r="K96" s="20">
        <v>87</v>
      </c>
      <c r="L96" s="19" t="str">
        <f t="shared" si="0"/>
        <v/>
      </c>
      <c r="M96" s="19" t="str">
        <f t="array" ref="M96">IFERROR(IF(INDEX(Enter!$I$3:$K$252,MATCH(SMALL(Enter!$O$3:$O$252,K96),Enter!$O$3:$O$252,0),1)="x",INDEX(Enter!$H$3:$K$252,MATCH(SMALL(Enter!$O$3:$O$252,K96),Enter!$O$3:$O$252,0),3)&amp;" (Y)",IF(INDEX(Enter!$I$3:$K$252,MATCH(SMALL(Enter!$O$3:$O$252,K96),Enter!$O$3:$O$252,0),1)="o",INDEX(Enter!$H$3:$K$252,MATCH(SMALL(Enter!$O$3:$O$252,K96),Enter!$O$3:$O$252,0),3)&amp;" (Y only)",INDEX(Enter!$H$3:$K$252,MATCH(SMALL(Enter!$O$3:$O$252,K96),Enter!$O$3:$O$252,0),3))),"")</f>
        <v/>
      </c>
      <c r="N96" s="20" t="str">
        <f t="array" ref="N96">IFERROR(INDEX(Enter!$H$3:$K$252,MATCH(SMALL(Enter!$O$3:$O$252,K96),Enter!$O$3:$O$252,0),3),"")</f>
        <v/>
      </c>
      <c r="O96" s="20" t="str">
        <f t="array" ref="O96">IFERROR(INDEX(Enter!$H$3:$K$252,MATCH(SMALL(Enter!$O$3:$O$252,K96),Enter!$O$3:$O$252,0),4),"")</f>
        <v/>
      </c>
      <c r="Q96" s="19" t="str">
        <f t="array" ref="Q96">IF(R96="","",IF(INDEX(Enter!$B$3:$K$252,MATCH(SMALL(Enter!$P$3:$P$252,E96),Enter!$P$3:$P$252,0),1)="oco","oco",E96))</f>
        <v/>
      </c>
      <c r="R96" s="20" t="str">
        <f t="array" ref="R96">IFERROR(INDEX(Enter!$A$3:$M$252,MATCH(SMALL(Enter!$P$3:$P$252,T96),Enter!$P$3:$P$252,0),7),"")</f>
        <v/>
      </c>
      <c r="S96" s="20" t="str">
        <f t="array" ref="S96">IFERROR(INDEX(Enter!$A$3:$K$252,MATCH(SMALL(Enter!$P$3:$P$252,T96),Enter!$P$3:$P$252,0),8),"")</f>
        <v/>
      </c>
      <c r="T96" s="20">
        <v>80</v>
      </c>
      <c r="V96" s="19" t="str">
        <f t="shared" si="3"/>
        <v/>
      </c>
      <c r="W96" s="20" t="str">
        <f t="array" ref="W96">IFERROR(INDEX(Enter!$A$3:$M$252,MATCH(SMALL(Enter!$Q$3:$Q$252,Y97),Enter!$Q$3:$Q$252,0),6),"")</f>
        <v/>
      </c>
      <c r="X96" s="20" t="str">
        <f t="array" ref="X96">IFERROR(INDEX(Enter!$A$3:$K$252,MATCH(SMALL(Enter!$Q$3:$Q$252,Y97),Enter!$Q$3:$Q$252,0),7),"")</f>
        <v/>
      </c>
      <c r="Y96" s="20">
        <v>80</v>
      </c>
      <c r="AA96" s="19" t="str">
        <f t="shared" si="2"/>
        <v/>
      </c>
      <c r="AB96" s="20" t="str">
        <f t="array" ref="AB96">IFERROR(INDEX(Enter!$A$3:$M$252,MATCH(SMALL(Enter!$R$3:$R$252,T96),Enter!$R$3:$R$252,0),7),"")</f>
        <v/>
      </c>
      <c r="AC96" s="20" t="str">
        <f t="array" ref="AC96">IFERROR(INDEX(Enter!$A$3:$K$252,MATCH(SMALL(Enter!$R$3:$R$252,T96),Enter!$R$3:$R$252,0),8),"")</f>
        <v/>
      </c>
    </row>
    <row r="97" spans="1:29" ht="15.75" customHeight="1">
      <c r="A97" s="19" t="str">
        <f t="array" ref="A97">IF(B97="","",IF(INDEX(Enter!$C$3:$K$252,MATCH(SMALL(Enter!$M$3:$M$252,E97),Enter!$M$3:$M$252,0),1)="yco","yco",E97))</f>
        <v/>
      </c>
      <c r="B97" s="20" t="str">
        <f t="array" ref="B97">IFERROR(IF(INDEX(Enter!$D$3:$M$252,MATCH(SMALL(Enter!$M$3:$M$252,E97),Enter!$M$3:$M$252,0),1)="x",INDEX(Enter!$C$3:$M$252,MATCH(SMALL(Enter!$M$3:$M$252,E97),Enter!$M$3:$M$252,0),8)&amp;" (Y)",IF(INDEX(Enter!$D$3:$M$252,MATCH(SMALL(Enter!$M$3:$M$252,E97),Enter!$M$3:$M$252,0),1)="o",INDEX(Enter!$C$3:$M$252,MATCH(SMALL(Enter!$M$3:$M$252,E97),Enter!$M$3:$M$252,0),8)&amp;" (Y only)",INDEX(Enter!$C$3:$M$252,MATCH(SMALL(Enter!$M$3:$M$252,E97),Enter!$M$3:$M$252,0),8))),"")</f>
        <v/>
      </c>
      <c r="C97" s="20" t="str">
        <f t="array" ref="C97">IFERROR(INDEX(Enter!$C$3:$M$252,MATCH(SMALL(Enter!$M$3:$M$252,E97),Enter!$M$3:$M$252,0),8),"")</f>
        <v/>
      </c>
      <c r="D97" s="20" t="str">
        <f t="array" ref="D97">IFERROR(INDEX(Enter!$C$3:$K$252,MATCH(SMALL(Enter!$M$3:$M$252,E97),Enter!$M$3:$M$252,0),9),"")</f>
        <v/>
      </c>
      <c r="E97" s="20"/>
      <c r="G97" s="19" t="str">
        <f t="array" ref="G97">IF(H97="","",IF(INDEX(Enter!$F$3:$K$252,MATCH(SMALL(Enter!$N$3:$N$252,E97),Enter!$N$3:$N$252,0),1)="co","co",IF(INDEX(Enter!$F$3:$K$252,MATCH(SMALL(Enter!$N$3:$N$252,E97),Enter!$N$3:$N$252,0),1)="yco","yco",E97)))</f>
        <v/>
      </c>
      <c r="H97" s="20" t="str">
        <f t="array" ref="H97">IFERROR(IF(INDEX(Enter!$G$3:$K$252,MATCH(SMALL(Enter!$N$3:$N$252,E97),Enter!$N$3:$N$252,0),1)="x",INDEX(Enter!$F$3:$K$252,MATCH(SMALL(Enter!$N$3:$N$252,E97),Enter!$N$3:$N$252,0),5)&amp;" (Y)",IF(INDEX(Enter!$G$3:$K$252,MATCH(SMALL(Enter!$N$3:$N$252,E97),Enter!$N$3:$N$252,0),1)="o",INDEX(Enter!$F$3:$K$252,MATCH(SMALL(Enter!$N$3:$N$252,E97),Enter!$N$3:$N$252,0),5)&amp;" (Y only)",INDEX(Enter!$F$3:$K$252,MATCH(SMALL(Enter!$N$3:$N$252,E97),Enter!$N$3:$N$252,0),5))),"")</f>
        <v/>
      </c>
      <c r="I97" s="20" t="str">
        <f t="array" ref="I97">IFERROR(INDEX(Enter!$F$3:$K$252,MATCH(SMALL(Enter!$N$3:$N$252,E97),Enter!$N$3:$N$252,0),5),"")</f>
        <v/>
      </c>
      <c r="J97" s="20" t="str">
        <f t="array" ref="J97">IFERROR(INDEX(Enter!$F$3:$K$252,MATCH(SMALL(Enter!$N$3:$N$252,E97),Enter!$N$3:$N$252,0),6),"")</f>
        <v/>
      </c>
      <c r="K97" s="20">
        <v>88</v>
      </c>
      <c r="L97" s="19" t="str">
        <f t="shared" si="0"/>
        <v/>
      </c>
      <c r="M97" s="19" t="str">
        <f t="array" ref="M97">IFERROR(IF(INDEX(Enter!$I$3:$K$252,MATCH(SMALL(Enter!$O$3:$O$252,K97),Enter!$O$3:$O$252,0),1)="x",INDEX(Enter!$H$3:$K$252,MATCH(SMALL(Enter!$O$3:$O$252,K97),Enter!$O$3:$O$252,0),3)&amp;" (Y)",IF(INDEX(Enter!$I$3:$K$252,MATCH(SMALL(Enter!$O$3:$O$252,K97),Enter!$O$3:$O$252,0),1)="o",INDEX(Enter!$H$3:$K$252,MATCH(SMALL(Enter!$O$3:$O$252,K97),Enter!$O$3:$O$252,0),3)&amp;" (Y only)",INDEX(Enter!$H$3:$K$252,MATCH(SMALL(Enter!$O$3:$O$252,K97),Enter!$O$3:$O$252,0),3))),"")</f>
        <v/>
      </c>
      <c r="N97" s="20" t="str">
        <f t="array" ref="N97">IFERROR(INDEX(Enter!$H$3:$K$252,MATCH(SMALL(Enter!$O$3:$O$252,K97),Enter!$O$3:$O$252,0),3),"")</f>
        <v/>
      </c>
      <c r="O97" s="20" t="str">
        <f t="array" ref="O97">IFERROR(INDEX(Enter!$H$3:$K$252,MATCH(SMALL(Enter!$O$3:$O$252,K97),Enter!$O$3:$O$252,0),4),"")</f>
        <v/>
      </c>
      <c r="Q97" s="19" t="str">
        <f t="array" ref="Q97">IF(R97="","",IF(INDEX(Enter!$B$3:$K$252,MATCH(SMALL(Enter!$P$3:$P$252,E97),Enter!$P$3:$P$252,0),1)="oco","oco",E97))</f>
        <v/>
      </c>
      <c r="R97" s="20" t="str">
        <f t="array" ref="R97">IFERROR(INDEX(Enter!$A$3:$M$252,MATCH(SMALL(Enter!$P$3:$P$252,T97),Enter!$P$3:$P$252,0),7),"")</f>
        <v/>
      </c>
      <c r="S97" s="20" t="str">
        <f t="array" ref="S97">IFERROR(INDEX(Enter!$A$3:$K$252,MATCH(SMALL(Enter!$P$3:$P$252,T97),Enter!$P$3:$P$252,0),8),"")</f>
        <v/>
      </c>
      <c r="V97" s="19" t="str">
        <f t="shared" si="3"/>
        <v/>
      </c>
      <c r="W97" s="20" t="str">
        <f t="array" ref="W97">IFERROR(INDEX(Enter!$A$3:$M$252,MATCH(SMALL(Enter!$Q$3:$Q$252,Y98),Enter!$Q$3:$Q$252,0),6),"")</f>
        <v/>
      </c>
      <c r="X97" s="20" t="str">
        <f t="array" ref="X97">IFERROR(INDEX(Enter!$A$3:$K$252,MATCH(SMALL(Enter!$Q$3:$Q$252,Y98),Enter!$Q$3:$Q$252,0),7),"")</f>
        <v/>
      </c>
      <c r="AA97" s="19" t="str">
        <f t="shared" si="2"/>
        <v/>
      </c>
      <c r="AB97" s="20" t="str">
        <f t="array" ref="AB97">IFERROR(INDEX(Enter!$A$3:$M$252,MATCH(SMALL(Enter!$R$3:$R$252,T97),Enter!$R$3:$R$252,0),7),"")</f>
        <v/>
      </c>
      <c r="AC97" s="20" t="str">
        <f t="array" ref="AC97">IFERROR(INDEX(Enter!$A$3:$K$252,MATCH(SMALL(Enter!$R$3:$R$252,T97),Enter!$R$3:$R$252,0),8),"")</f>
        <v/>
      </c>
    </row>
    <row r="98" spans="1:29" ht="15.75" customHeight="1">
      <c r="A98" s="19" t="str">
        <f t="array" ref="A98">IF(B98="","",IF(INDEX(Enter!$C$3:$K$252,MATCH(SMALL(Enter!$M$3:$M$252,E98),Enter!$M$3:$M$252,0),1)="yco","yco",E98))</f>
        <v/>
      </c>
      <c r="B98" s="20" t="str">
        <f t="array" ref="B98">IFERROR(IF(INDEX(Enter!$D$3:$M$252,MATCH(SMALL(Enter!$M$3:$M$252,E98),Enter!$M$3:$M$252,0),1)="x",INDEX(Enter!$C$3:$M$252,MATCH(SMALL(Enter!$M$3:$M$252,E98),Enter!$M$3:$M$252,0),8)&amp;" (Y)",IF(INDEX(Enter!$D$3:$M$252,MATCH(SMALL(Enter!$M$3:$M$252,E98),Enter!$M$3:$M$252,0),1)="o",INDEX(Enter!$C$3:$M$252,MATCH(SMALL(Enter!$M$3:$M$252,E98),Enter!$M$3:$M$252,0),8)&amp;" (Y only)",INDEX(Enter!$C$3:$M$252,MATCH(SMALL(Enter!$M$3:$M$252,E98),Enter!$M$3:$M$252,0),8))),"")</f>
        <v/>
      </c>
      <c r="C98" s="20" t="str">
        <f t="array" ref="C98">IFERROR(INDEX(Enter!$C$3:$M$252,MATCH(SMALL(Enter!$M$3:$M$252,E98),Enter!$M$3:$M$252,0),8),"")</f>
        <v/>
      </c>
      <c r="D98" s="20" t="str">
        <f t="array" ref="D98">IFERROR(INDEX(Enter!$C$3:$K$252,MATCH(SMALL(Enter!$M$3:$M$252,E98),Enter!$M$3:$M$252,0),9),"")</f>
        <v/>
      </c>
      <c r="E98" s="20">
        <v>81</v>
      </c>
      <c r="G98" s="19" t="str">
        <f t="array" ref="G98">IF(H98="","",IF(INDEX(Enter!$F$3:$K$252,MATCH(SMALL(Enter!$N$3:$N$252,E98),Enter!$N$3:$N$252,0),1)="co","co",IF(INDEX(Enter!$F$3:$K$252,MATCH(SMALL(Enter!$N$3:$N$252,E98),Enter!$N$3:$N$252,0),1)="yco","yco",E98)))</f>
        <v/>
      </c>
      <c r="H98" s="20" t="str">
        <f t="array" ref="H98">IFERROR(IF(INDEX(Enter!$G$3:$K$252,MATCH(SMALL(Enter!$N$3:$N$252,E98),Enter!$N$3:$N$252,0),1)="x",INDEX(Enter!$F$3:$K$252,MATCH(SMALL(Enter!$N$3:$N$252,E98),Enter!$N$3:$N$252,0),5)&amp;" (Y)",IF(INDEX(Enter!$G$3:$K$252,MATCH(SMALL(Enter!$N$3:$N$252,E98),Enter!$N$3:$N$252,0),1)="o",INDEX(Enter!$F$3:$K$252,MATCH(SMALL(Enter!$N$3:$N$252,E98),Enter!$N$3:$N$252,0),5)&amp;" (Y only)",INDEX(Enter!$F$3:$K$252,MATCH(SMALL(Enter!$N$3:$N$252,E98),Enter!$N$3:$N$252,0),5))),"")</f>
        <v/>
      </c>
      <c r="I98" s="20" t="str">
        <f t="array" ref="I98">IFERROR(INDEX(Enter!$F$3:$K$252,MATCH(SMALL(Enter!$N$3:$N$252,E98),Enter!$N$3:$N$252,0),5),"")</f>
        <v/>
      </c>
      <c r="J98" s="20" t="str">
        <f t="array" ref="J98">IFERROR(INDEX(Enter!$F$3:$K$252,MATCH(SMALL(Enter!$N$3:$N$252,E98),Enter!$N$3:$N$252,0),6),"")</f>
        <v/>
      </c>
      <c r="K98" s="20">
        <v>89</v>
      </c>
      <c r="L98" s="19" t="str">
        <f t="shared" si="0"/>
        <v/>
      </c>
      <c r="M98" s="19" t="str">
        <f t="array" ref="M98">IFERROR(IF(INDEX(Enter!$I$3:$K$252,MATCH(SMALL(Enter!$O$3:$O$252,K98),Enter!$O$3:$O$252,0),1)="x",INDEX(Enter!$H$3:$K$252,MATCH(SMALL(Enter!$O$3:$O$252,K98),Enter!$O$3:$O$252,0),3)&amp;" (Y)",IF(INDEX(Enter!$I$3:$K$252,MATCH(SMALL(Enter!$O$3:$O$252,K98),Enter!$O$3:$O$252,0),1)="o",INDEX(Enter!$H$3:$K$252,MATCH(SMALL(Enter!$O$3:$O$252,K98),Enter!$O$3:$O$252,0),3)&amp;" (Y only)",INDEX(Enter!$H$3:$K$252,MATCH(SMALL(Enter!$O$3:$O$252,K98),Enter!$O$3:$O$252,0),3))),"")</f>
        <v/>
      </c>
      <c r="N98" s="20" t="str">
        <f t="array" ref="N98">IFERROR(INDEX(Enter!$H$3:$K$252,MATCH(SMALL(Enter!$O$3:$O$252,K98),Enter!$O$3:$O$252,0),3),"")</f>
        <v/>
      </c>
      <c r="O98" s="20" t="str">
        <f t="array" ref="O98">IFERROR(INDEX(Enter!$H$3:$K$252,MATCH(SMALL(Enter!$O$3:$O$252,K98),Enter!$O$3:$O$252,0),4),"")</f>
        <v/>
      </c>
      <c r="Q98" s="19" t="str">
        <f t="array" ref="Q98">IF(R98="","",IF(INDEX(Enter!$B$3:$K$252,MATCH(SMALL(Enter!$P$3:$P$252,E98),Enter!$P$3:$P$252,0),1)="oco","oco",E98))</f>
        <v/>
      </c>
      <c r="R98" s="20" t="str">
        <f t="array" ref="R98">IFERROR(INDEX(Enter!$A$3:$M$252,MATCH(SMALL(Enter!$P$3:$P$252,T98),Enter!$P$3:$P$252,0),7),"")</f>
        <v/>
      </c>
      <c r="S98" s="20" t="str">
        <f t="array" ref="S98">IFERROR(INDEX(Enter!$A$3:$K$252,MATCH(SMALL(Enter!$P$3:$P$252,T98),Enter!$P$3:$P$252,0),8),"")</f>
        <v/>
      </c>
      <c r="T98" s="20">
        <v>81</v>
      </c>
      <c r="V98" s="19" t="str">
        <f t="shared" si="3"/>
        <v/>
      </c>
      <c r="W98" s="20" t="str">
        <f t="array" ref="W98">IFERROR(INDEX(Enter!$A$3:$M$252,MATCH(SMALL(Enter!$Q$3:$Q$252,Y99),Enter!$Q$3:$Q$252,0),6),"")</f>
        <v/>
      </c>
      <c r="X98" s="20" t="str">
        <f t="array" ref="X98">IFERROR(INDEX(Enter!$A$3:$K$252,MATCH(SMALL(Enter!$Q$3:$Q$252,Y99),Enter!$Q$3:$Q$252,0),7),"")</f>
        <v/>
      </c>
      <c r="Y98" s="20">
        <v>81</v>
      </c>
      <c r="AA98" s="19" t="str">
        <f t="shared" si="2"/>
        <v/>
      </c>
      <c r="AB98" s="20" t="str">
        <f t="array" ref="AB98">IFERROR(INDEX(Enter!$A$3:$M$252,MATCH(SMALL(Enter!$R$3:$R$252,T98),Enter!$R$3:$R$252,0),7),"")</f>
        <v/>
      </c>
      <c r="AC98" s="20" t="str">
        <f t="array" ref="AC98">IFERROR(INDEX(Enter!$A$3:$K$252,MATCH(SMALL(Enter!$R$3:$R$252,T98),Enter!$R$3:$R$252,0),8),"")</f>
        <v/>
      </c>
    </row>
    <row r="99" spans="1:29" ht="15.75" customHeight="1">
      <c r="A99" s="19" t="str">
        <f t="array" ref="A99">IF(B99="","",IF(INDEX(Enter!$C$3:$K$252,MATCH(SMALL(Enter!$M$3:$M$252,E99),Enter!$M$3:$M$252,0),1)="yco","yco",E99))</f>
        <v/>
      </c>
      <c r="B99" s="20" t="str">
        <f t="array" ref="B99">IFERROR(IF(INDEX(Enter!$D$3:$M$252,MATCH(SMALL(Enter!$M$3:$M$252,E99),Enter!$M$3:$M$252,0),1)="x",INDEX(Enter!$C$3:$M$252,MATCH(SMALL(Enter!$M$3:$M$252,E99),Enter!$M$3:$M$252,0),8)&amp;" (Y)",IF(INDEX(Enter!$D$3:$M$252,MATCH(SMALL(Enter!$M$3:$M$252,E99),Enter!$M$3:$M$252,0),1)="o",INDEX(Enter!$C$3:$M$252,MATCH(SMALL(Enter!$M$3:$M$252,E99),Enter!$M$3:$M$252,0),8)&amp;" (Y only)",INDEX(Enter!$C$3:$M$252,MATCH(SMALL(Enter!$M$3:$M$252,E99),Enter!$M$3:$M$252,0),8))),"")</f>
        <v/>
      </c>
      <c r="C99" s="20" t="str">
        <f t="array" ref="C99">IFERROR(INDEX(Enter!$C$3:$M$252,MATCH(SMALL(Enter!$M$3:$M$252,E99),Enter!$M$3:$M$252,0),8),"")</f>
        <v/>
      </c>
      <c r="D99" s="20" t="str">
        <f t="array" ref="D99">IFERROR(INDEX(Enter!$C$3:$K$252,MATCH(SMALL(Enter!$M$3:$M$252,E99),Enter!$M$3:$M$252,0),9),"")</f>
        <v/>
      </c>
      <c r="E99" s="20">
        <v>82</v>
      </c>
      <c r="G99" s="19" t="str">
        <f t="array" ref="G99">IF(H99="","",IF(INDEX(Enter!$F$3:$K$252,MATCH(SMALL(Enter!$N$3:$N$252,E99),Enter!$N$3:$N$252,0),1)="co","co",IF(INDEX(Enter!$F$3:$K$252,MATCH(SMALL(Enter!$N$3:$N$252,E99),Enter!$N$3:$N$252,0),1)="yco","yco",E99)))</f>
        <v/>
      </c>
      <c r="H99" s="20" t="str">
        <f t="array" ref="H99">IFERROR(IF(INDEX(Enter!$G$3:$K$252,MATCH(SMALL(Enter!$N$3:$N$252,E99),Enter!$N$3:$N$252,0),1)="x",INDEX(Enter!$F$3:$K$252,MATCH(SMALL(Enter!$N$3:$N$252,E99),Enter!$N$3:$N$252,0),5)&amp;" (Y)",IF(INDEX(Enter!$G$3:$K$252,MATCH(SMALL(Enter!$N$3:$N$252,E99),Enter!$N$3:$N$252,0),1)="o",INDEX(Enter!$F$3:$K$252,MATCH(SMALL(Enter!$N$3:$N$252,E99),Enter!$N$3:$N$252,0),5)&amp;" (Y only)",INDEX(Enter!$F$3:$K$252,MATCH(SMALL(Enter!$N$3:$N$252,E99),Enter!$N$3:$N$252,0),5))),"")</f>
        <v/>
      </c>
      <c r="I99" s="20" t="str">
        <f t="array" ref="I99">IFERROR(INDEX(Enter!$F$3:$K$252,MATCH(SMALL(Enter!$N$3:$N$252,E99),Enter!$N$3:$N$252,0),5),"")</f>
        <v/>
      </c>
      <c r="J99" s="20" t="str">
        <f t="array" ref="J99">IFERROR(INDEX(Enter!$F$3:$K$252,MATCH(SMALL(Enter!$N$3:$N$252,E99),Enter!$N$3:$N$252,0),6),"")</f>
        <v/>
      </c>
      <c r="K99" s="20">
        <v>90</v>
      </c>
      <c r="L99" s="19" t="str">
        <f t="shared" si="0"/>
        <v/>
      </c>
      <c r="M99" s="19" t="str">
        <f t="array" ref="M99">IFERROR(IF(INDEX(Enter!$I$3:$K$252,MATCH(SMALL(Enter!$O$3:$O$252,K99),Enter!$O$3:$O$252,0),1)="x",INDEX(Enter!$H$3:$K$252,MATCH(SMALL(Enter!$O$3:$O$252,K99),Enter!$O$3:$O$252,0),3)&amp;" (Y)",IF(INDEX(Enter!$I$3:$K$252,MATCH(SMALL(Enter!$O$3:$O$252,K99),Enter!$O$3:$O$252,0),1)="o",INDEX(Enter!$H$3:$K$252,MATCH(SMALL(Enter!$O$3:$O$252,K99),Enter!$O$3:$O$252,0),3)&amp;" (Y only)",INDEX(Enter!$H$3:$K$252,MATCH(SMALL(Enter!$O$3:$O$252,K99),Enter!$O$3:$O$252,0),3))),"")</f>
        <v/>
      </c>
      <c r="N99" s="20" t="str">
        <f t="array" ref="N99">IFERROR(INDEX(Enter!$H$3:$K$252,MATCH(SMALL(Enter!$O$3:$O$252,K99),Enter!$O$3:$O$252,0),3),"")</f>
        <v/>
      </c>
      <c r="O99" s="20" t="str">
        <f t="array" ref="O99">IFERROR(INDEX(Enter!$H$3:$K$252,MATCH(SMALL(Enter!$O$3:$O$252,K99),Enter!$O$3:$O$252,0),4),"")</f>
        <v/>
      </c>
      <c r="Q99" s="19" t="str">
        <f t="array" ref="Q99">IF(R99="","",IF(INDEX(Enter!$B$3:$K$252,MATCH(SMALL(Enter!$P$3:$P$252,E99),Enter!$P$3:$P$252,0),1)="oco","oco",E99))</f>
        <v/>
      </c>
      <c r="R99" s="20" t="str">
        <f t="array" ref="R99">IFERROR(INDEX(Enter!$A$3:$M$252,MATCH(SMALL(Enter!$P$3:$P$252,T99),Enter!$P$3:$P$252,0),7),"")</f>
        <v/>
      </c>
      <c r="S99" s="20" t="str">
        <f t="array" ref="S99">IFERROR(INDEX(Enter!$A$3:$K$252,MATCH(SMALL(Enter!$P$3:$P$252,T99),Enter!$P$3:$P$252,0),8),"")</f>
        <v/>
      </c>
      <c r="T99" s="20">
        <v>82</v>
      </c>
      <c r="V99" s="19" t="str">
        <f t="shared" si="3"/>
        <v/>
      </c>
      <c r="W99" s="20" t="str">
        <f t="array" ref="W99">IFERROR(INDEX(Enter!$A$3:$M$252,MATCH(SMALL(Enter!$Q$3:$Q$252,Y100),Enter!$Q$3:$Q$252,0),6),"")</f>
        <v/>
      </c>
      <c r="X99" s="20" t="str">
        <f t="array" ref="X99">IFERROR(INDEX(Enter!$A$3:$K$252,MATCH(SMALL(Enter!$Q$3:$Q$252,Y100),Enter!$Q$3:$Q$252,0),7),"")</f>
        <v/>
      </c>
      <c r="Y99" s="20">
        <v>82</v>
      </c>
      <c r="AA99" s="19" t="str">
        <f t="shared" si="2"/>
        <v/>
      </c>
      <c r="AB99" s="20" t="str">
        <f t="array" ref="AB99">IFERROR(INDEX(Enter!$A$3:$M$252,MATCH(SMALL(Enter!$R$3:$R$252,T99),Enter!$R$3:$R$252,0),7),"")</f>
        <v/>
      </c>
      <c r="AC99" s="20" t="str">
        <f t="array" ref="AC99">IFERROR(INDEX(Enter!$A$3:$K$252,MATCH(SMALL(Enter!$R$3:$R$252,T99),Enter!$R$3:$R$252,0),8),"")</f>
        <v/>
      </c>
    </row>
    <row r="100" spans="1:29" ht="15.75" customHeight="1">
      <c r="A100" s="19" t="str">
        <f t="array" ref="A100">IF(B100="","",IF(INDEX(Enter!$C$3:$K$252,MATCH(SMALL(Enter!$M$3:$M$252,E100),Enter!$M$3:$M$252,0),1)="yco","yco",E100))</f>
        <v/>
      </c>
      <c r="B100" s="20" t="str">
        <f t="array" ref="B100">IFERROR(IF(INDEX(Enter!$D$3:$M$252,MATCH(SMALL(Enter!$M$3:$M$252,E100),Enter!$M$3:$M$252,0),1)="x",INDEX(Enter!$C$3:$M$252,MATCH(SMALL(Enter!$M$3:$M$252,E100),Enter!$M$3:$M$252,0),8)&amp;" (Y)",IF(INDEX(Enter!$D$3:$M$252,MATCH(SMALL(Enter!$M$3:$M$252,E100),Enter!$M$3:$M$252,0),1)="o",INDEX(Enter!$C$3:$M$252,MATCH(SMALL(Enter!$M$3:$M$252,E100),Enter!$M$3:$M$252,0),8)&amp;" (Y only)",INDEX(Enter!$C$3:$M$252,MATCH(SMALL(Enter!$M$3:$M$252,E100),Enter!$M$3:$M$252,0),8))),"")</f>
        <v/>
      </c>
      <c r="C100" s="20" t="str">
        <f t="array" ref="C100">IFERROR(INDEX(Enter!$C$3:$M$252,MATCH(SMALL(Enter!$M$3:$M$252,E100),Enter!$M$3:$M$252,0),8),"")</f>
        <v/>
      </c>
      <c r="D100" s="20" t="str">
        <f t="array" ref="D100">IFERROR(INDEX(Enter!$C$3:$K$252,MATCH(SMALL(Enter!$M$3:$M$252,E100),Enter!$M$3:$M$252,0),9),"")</f>
        <v/>
      </c>
      <c r="E100" s="20">
        <v>83</v>
      </c>
      <c r="G100" s="19" t="str">
        <f t="array" ref="G100">IF(H100="","",IF(INDEX(Enter!$F$3:$K$252,MATCH(SMALL(Enter!$N$3:$N$252,E100),Enter!$N$3:$N$252,0),1)="co","co",IF(INDEX(Enter!$F$3:$K$252,MATCH(SMALL(Enter!$N$3:$N$252,E100),Enter!$N$3:$N$252,0),1)="yco","yco",E100)))</f>
        <v/>
      </c>
      <c r="H100" s="20" t="str">
        <f t="array" ref="H100">IFERROR(IF(INDEX(Enter!$G$3:$K$252,MATCH(SMALL(Enter!$N$3:$N$252,E100),Enter!$N$3:$N$252,0),1)="x",INDEX(Enter!$F$3:$K$252,MATCH(SMALL(Enter!$N$3:$N$252,E100),Enter!$N$3:$N$252,0),5)&amp;" (Y)",IF(INDEX(Enter!$G$3:$K$252,MATCH(SMALL(Enter!$N$3:$N$252,E100),Enter!$N$3:$N$252,0),1)="o",INDEX(Enter!$F$3:$K$252,MATCH(SMALL(Enter!$N$3:$N$252,E100),Enter!$N$3:$N$252,0),5)&amp;" (Y only)",INDEX(Enter!$F$3:$K$252,MATCH(SMALL(Enter!$N$3:$N$252,E100),Enter!$N$3:$N$252,0),5))),"")</f>
        <v/>
      </c>
      <c r="I100" s="20" t="str">
        <f t="array" ref="I100">IFERROR(INDEX(Enter!$F$3:$K$252,MATCH(SMALL(Enter!$N$3:$N$252,E100),Enter!$N$3:$N$252,0),5),"")</f>
        <v/>
      </c>
      <c r="J100" s="20" t="str">
        <f t="array" ref="J100">IFERROR(INDEX(Enter!$F$3:$K$252,MATCH(SMALL(Enter!$N$3:$N$252,E100),Enter!$N$3:$N$252,0),6),"")</f>
        <v/>
      </c>
      <c r="L100" s="19" t="str">
        <f t="shared" si="0"/>
        <v/>
      </c>
      <c r="M100" s="19" t="str">
        <f t="array" ref="M100">IFERROR(IF(INDEX(Enter!$I$3:$K$252,MATCH(SMALL(Enter!$O$3:$O$252,K100),Enter!$O$3:$O$252,0),1)="x",INDEX(Enter!$H$3:$K$252,MATCH(SMALL(Enter!$O$3:$O$252,K100),Enter!$O$3:$O$252,0),3)&amp;" (Y)",IF(INDEX(Enter!$I$3:$K$252,MATCH(SMALL(Enter!$O$3:$O$252,K100),Enter!$O$3:$O$252,0),1)="o",INDEX(Enter!$H$3:$K$252,MATCH(SMALL(Enter!$O$3:$O$252,K100),Enter!$O$3:$O$252,0),3)&amp;" (Y only)",INDEX(Enter!$H$3:$K$252,MATCH(SMALL(Enter!$O$3:$O$252,K100),Enter!$O$3:$O$252,0),3))),"")</f>
        <v/>
      </c>
      <c r="N100" s="20" t="str">
        <f t="array" ref="N100">IFERROR(INDEX(Enter!$H$3:$K$252,MATCH(SMALL(Enter!$O$3:$O$252,K100),Enter!$O$3:$O$252,0),3),"")</f>
        <v/>
      </c>
      <c r="O100" s="20" t="str">
        <f t="array" ref="O100">IFERROR(INDEX(Enter!$H$3:$K$252,MATCH(SMALL(Enter!$O$3:$O$252,K100),Enter!$O$3:$O$252,0),4),"")</f>
        <v/>
      </c>
      <c r="Q100" s="19" t="str">
        <f t="array" ref="Q100">IF(R100="","",IF(INDEX(Enter!$B$3:$K$252,MATCH(SMALL(Enter!$P$3:$P$252,E100),Enter!$P$3:$P$252,0),1)="oco","oco",E100))</f>
        <v/>
      </c>
      <c r="R100" s="20" t="str">
        <f t="array" ref="R100">IFERROR(INDEX(Enter!$A$3:$M$252,MATCH(SMALL(Enter!$P$3:$P$252,T100),Enter!$P$3:$P$252,0),7),"")</f>
        <v/>
      </c>
      <c r="S100" s="20" t="str">
        <f t="array" ref="S100">IFERROR(INDEX(Enter!$A$3:$K$252,MATCH(SMALL(Enter!$P$3:$P$252,T100),Enter!$P$3:$P$252,0),8),"")</f>
        <v/>
      </c>
      <c r="T100" s="20">
        <v>83</v>
      </c>
      <c r="V100" s="19" t="str">
        <f t="shared" si="3"/>
        <v/>
      </c>
      <c r="W100" s="20" t="str">
        <f t="array" ref="W100">IFERROR(INDEX(Enter!$A$3:$M$252,MATCH(SMALL(Enter!$Q$3:$Q$252,Y101),Enter!$Q$3:$Q$252,0),6),"")</f>
        <v/>
      </c>
      <c r="X100" s="20" t="str">
        <f t="array" ref="X100">IFERROR(INDEX(Enter!$A$3:$K$252,MATCH(SMALL(Enter!$Q$3:$Q$252,Y101),Enter!$Q$3:$Q$252,0),7),"")</f>
        <v/>
      </c>
      <c r="Y100" s="20">
        <v>83</v>
      </c>
      <c r="AA100" s="19" t="str">
        <f t="shared" si="2"/>
        <v/>
      </c>
      <c r="AB100" s="20" t="str">
        <f t="array" ref="AB100">IFERROR(INDEX(Enter!$A$3:$M$252,MATCH(SMALL(Enter!$R$3:$R$252,T100),Enter!$R$3:$R$252,0),7),"")</f>
        <v/>
      </c>
      <c r="AC100" s="20" t="str">
        <f t="array" ref="AC100">IFERROR(INDEX(Enter!$A$3:$K$252,MATCH(SMALL(Enter!$R$3:$R$252,T100),Enter!$R$3:$R$252,0),8),"")</f>
        <v/>
      </c>
    </row>
    <row r="101" spans="1:29" ht="15.75" customHeight="1">
      <c r="A101" s="19" t="str">
        <f t="array" ref="A101">IF(B101="","",IF(INDEX(Enter!$C$3:$K$252,MATCH(SMALL(Enter!$M$3:$M$252,E101),Enter!$M$3:$M$252,0),1)="yco","yco",E101))</f>
        <v/>
      </c>
      <c r="B101" s="20" t="str">
        <f t="array" ref="B101">IFERROR(IF(INDEX(Enter!$D$3:$M$252,MATCH(SMALL(Enter!$M$3:$M$252,E101),Enter!$M$3:$M$252,0),1)="x",INDEX(Enter!$C$3:$M$252,MATCH(SMALL(Enter!$M$3:$M$252,E101),Enter!$M$3:$M$252,0),8)&amp;" (Y)",IF(INDEX(Enter!$D$3:$M$252,MATCH(SMALL(Enter!$M$3:$M$252,E101),Enter!$M$3:$M$252,0),1)="o",INDEX(Enter!$C$3:$M$252,MATCH(SMALL(Enter!$M$3:$M$252,E101),Enter!$M$3:$M$252,0),8)&amp;" (Y only)",INDEX(Enter!$C$3:$M$252,MATCH(SMALL(Enter!$M$3:$M$252,E101),Enter!$M$3:$M$252,0),8))),"")</f>
        <v/>
      </c>
      <c r="C101" s="20" t="str">
        <f t="array" ref="C101">IFERROR(INDEX(Enter!$C$3:$M$252,MATCH(SMALL(Enter!$M$3:$M$252,E101),Enter!$M$3:$M$252,0),8),"")</f>
        <v/>
      </c>
      <c r="D101" s="20" t="str">
        <f t="array" ref="D101">IFERROR(INDEX(Enter!$C$3:$K$252,MATCH(SMALL(Enter!$M$3:$M$252,E101),Enter!$M$3:$M$252,0),9),"")</f>
        <v/>
      </c>
      <c r="E101" s="20">
        <v>84</v>
      </c>
      <c r="G101" s="19" t="str">
        <f t="array" ref="G101">IF(H101="","",IF(INDEX(Enter!$F$3:$K$252,MATCH(SMALL(Enter!$N$3:$N$252,E101),Enter!$N$3:$N$252,0),1)="co","co",IF(INDEX(Enter!$F$3:$K$252,MATCH(SMALL(Enter!$N$3:$N$252,E101),Enter!$N$3:$N$252,0),1)="yco","yco",E101)))</f>
        <v/>
      </c>
      <c r="H101" s="20" t="str">
        <f t="array" ref="H101">IFERROR(IF(INDEX(Enter!$G$3:$K$252,MATCH(SMALL(Enter!$N$3:$N$252,E101),Enter!$N$3:$N$252,0),1)="x",INDEX(Enter!$F$3:$K$252,MATCH(SMALL(Enter!$N$3:$N$252,E101),Enter!$N$3:$N$252,0),5)&amp;" (Y)",IF(INDEX(Enter!$G$3:$K$252,MATCH(SMALL(Enter!$N$3:$N$252,E101),Enter!$N$3:$N$252,0),1)="o",INDEX(Enter!$F$3:$K$252,MATCH(SMALL(Enter!$N$3:$N$252,E101),Enter!$N$3:$N$252,0),5)&amp;" (Y only)",INDEX(Enter!$F$3:$K$252,MATCH(SMALL(Enter!$N$3:$N$252,E101),Enter!$N$3:$N$252,0),5))),"")</f>
        <v/>
      </c>
      <c r="I101" s="20" t="str">
        <f t="array" ref="I101">IFERROR(INDEX(Enter!$F$3:$K$252,MATCH(SMALL(Enter!$N$3:$N$252,E101),Enter!$N$3:$N$252,0),5),"")</f>
        <v/>
      </c>
      <c r="J101" s="20" t="str">
        <f t="array" ref="J101">IFERROR(INDEX(Enter!$F$3:$K$252,MATCH(SMALL(Enter!$N$3:$N$252,E101),Enter!$N$3:$N$252,0),6),"")</f>
        <v/>
      </c>
      <c r="K101" s="20">
        <v>91</v>
      </c>
      <c r="L101" s="19" t="str">
        <f t="shared" si="0"/>
        <v/>
      </c>
      <c r="M101" s="19" t="str">
        <f t="array" ref="M101">IFERROR(IF(INDEX(Enter!$I$3:$K$252,MATCH(SMALL(Enter!$O$3:$O$252,K101),Enter!$O$3:$O$252,0),1)="x",INDEX(Enter!$H$3:$K$252,MATCH(SMALL(Enter!$O$3:$O$252,K101),Enter!$O$3:$O$252,0),3)&amp;" (Y)",IF(INDEX(Enter!$I$3:$K$252,MATCH(SMALL(Enter!$O$3:$O$252,K101),Enter!$O$3:$O$252,0),1)="o",INDEX(Enter!$H$3:$K$252,MATCH(SMALL(Enter!$O$3:$O$252,K101),Enter!$O$3:$O$252,0),3)&amp;" (Y only)",INDEX(Enter!$H$3:$K$252,MATCH(SMALL(Enter!$O$3:$O$252,K101),Enter!$O$3:$O$252,0),3))),"")</f>
        <v/>
      </c>
      <c r="N101" s="20" t="str">
        <f t="array" ref="N101">IFERROR(INDEX(Enter!$H$3:$K$252,MATCH(SMALL(Enter!$O$3:$O$252,K101),Enter!$O$3:$O$252,0),3),"")</f>
        <v/>
      </c>
      <c r="O101" s="20" t="str">
        <f t="array" ref="O101">IFERROR(INDEX(Enter!$H$3:$K$252,MATCH(SMALL(Enter!$O$3:$O$252,K101),Enter!$O$3:$O$252,0),4),"")</f>
        <v/>
      </c>
      <c r="Q101" s="19" t="str">
        <f t="array" ref="Q101">IF(R101="","",IF(INDEX(Enter!$B$3:$K$252,MATCH(SMALL(Enter!$P$3:$P$252,E101),Enter!$P$3:$P$252,0),1)="oco","oco",E101))</f>
        <v/>
      </c>
      <c r="R101" s="20" t="str">
        <f t="array" ref="R101">IFERROR(INDEX(Enter!$A$3:$M$252,MATCH(SMALL(Enter!$P$3:$P$252,T101),Enter!$P$3:$P$252,0),7),"")</f>
        <v/>
      </c>
      <c r="S101" s="20" t="str">
        <f t="array" ref="S101">IFERROR(INDEX(Enter!$A$3:$K$252,MATCH(SMALL(Enter!$P$3:$P$252,T101),Enter!$P$3:$P$252,0),8),"")</f>
        <v/>
      </c>
      <c r="T101" s="20">
        <v>84</v>
      </c>
      <c r="V101" s="19" t="str">
        <f t="shared" si="3"/>
        <v/>
      </c>
      <c r="W101" s="20" t="str">
        <f t="array" ref="W101">IFERROR(INDEX(Enter!$A$3:$M$252,MATCH(SMALL(Enter!$Q$3:$Q$252,Y102),Enter!$Q$3:$Q$252,0),6),"")</f>
        <v/>
      </c>
      <c r="X101" s="20" t="str">
        <f t="array" ref="X101">IFERROR(INDEX(Enter!$A$3:$K$252,MATCH(SMALL(Enter!$Q$3:$Q$252,Y102),Enter!$Q$3:$Q$252,0),7),"")</f>
        <v/>
      </c>
      <c r="Y101" s="20">
        <v>84</v>
      </c>
      <c r="AA101" s="19" t="str">
        <f t="shared" si="2"/>
        <v/>
      </c>
      <c r="AB101" s="20" t="str">
        <f t="array" ref="AB101">IFERROR(INDEX(Enter!$A$3:$M$252,MATCH(SMALL(Enter!$R$3:$R$252,T101),Enter!$R$3:$R$252,0),7),"")</f>
        <v/>
      </c>
      <c r="AC101" s="20" t="str">
        <f t="array" ref="AC101">IFERROR(INDEX(Enter!$A$3:$K$252,MATCH(SMALL(Enter!$R$3:$R$252,T101),Enter!$R$3:$R$252,0),8),"")</f>
        <v/>
      </c>
    </row>
    <row r="102" spans="1:29" ht="15.75" customHeight="1">
      <c r="A102" s="19" t="str">
        <f t="array" ref="A102">IF(B102="","",IF(INDEX(Enter!$C$3:$K$252,MATCH(SMALL(Enter!$M$3:$M$252,E102),Enter!$M$3:$M$252,0),1)="yco","yco",E102))</f>
        <v/>
      </c>
      <c r="B102" s="20" t="str">
        <f t="array" ref="B102">IFERROR(IF(INDEX(Enter!$D$3:$M$252,MATCH(SMALL(Enter!$M$3:$M$252,E102),Enter!$M$3:$M$252,0),1)="x",INDEX(Enter!$C$3:$M$252,MATCH(SMALL(Enter!$M$3:$M$252,E102),Enter!$M$3:$M$252,0),8)&amp;" (Y)",IF(INDEX(Enter!$D$3:$M$252,MATCH(SMALL(Enter!$M$3:$M$252,E102),Enter!$M$3:$M$252,0),1)="o",INDEX(Enter!$C$3:$M$252,MATCH(SMALL(Enter!$M$3:$M$252,E102),Enter!$M$3:$M$252,0),8)&amp;" (Y only)",INDEX(Enter!$C$3:$M$252,MATCH(SMALL(Enter!$M$3:$M$252,E102),Enter!$M$3:$M$252,0),8))),"")</f>
        <v/>
      </c>
      <c r="C102" s="20" t="str">
        <f t="array" ref="C102">IFERROR(INDEX(Enter!$C$3:$M$252,MATCH(SMALL(Enter!$M$3:$M$252,E102),Enter!$M$3:$M$252,0),8),"")</f>
        <v/>
      </c>
      <c r="D102" s="20" t="str">
        <f t="array" ref="D102">IFERROR(INDEX(Enter!$C$3:$K$252,MATCH(SMALL(Enter!$M$3:$M$252,E102),Enter!$M$3:$M$252,0),9),"")</f>
        <v/>
      </c>
      <c r="E102" s="20">
        <v>85</v>
      </c>
      <c r="G102" s="19" t="str">
        <f t="array" ref="G102">IF(H102="","",IF(INDEX(Enter!$F$3:$K$252,MATCH(SMALL(Enter!$N$3:$N$252,E102),Enter!$N$3:$N$252,0),1)="co","co",IF(INDEX(Enter!$F$3:$K$252,MATCH(SMALL(Enter!$N$3:$N$252,E102),Enter!$N$3:$N$252,0),1)="yco","yco",E102)))</f>
        <v/>
      </c>
      <c r="H102" s="20" t="str">
        <f t="array" ref="H102">IFERROR(IF(INDEX(Enter!$G$3:$K$252,MATCH(SMALL(Enter!$N$3:$N$252,E102),Enter!$N$3:$N$252,0),1)="x",INDEX(Enter!$F$3:$K$252,MATCH(SMALL(Enter!$N$3:$N$252,E102),Enter!$N$3:$N$252,0),5)&amp;" (Y)",IF(INDEX(Enter!$G$3:$K$252,MATCH(SMALL(Enter!$N$3:$N$252,E102),Enter!$N$3:$N$252,0),1)="o",INDEX(Enter!$F$3:$K$252,MATCH(SMALL(Enter!$N$3:$N$252,E102),Enter!$N$3:$N$252,0),5)&amp;" (Y only)",INDEX(Enter!$F$3:$K$252,MATCH(SMALL(Enter!$N$3:$N$252,E102),Enter!$N$3:$N$252,0),5))),"")</f>
        <v/>
      </c>
      <c r="I102" s="20" t="str">
        <f t="array" ref="I102">IFERROR(INDEX(Enter!$F$3:$K$252,MATCH(SMALL(Enter!$N$3:$N$252,E102),Enter!$N$3:$N$252,0),5),"")</f>
        <v/>
      </c>
      <c r="J102" s="20" t="str">
        <f t="array" ref="J102">IFERROR(INDEX(Enter!$F$3:$K$252,MATCH(SMALL(Enter!$N$3:$N$252,E102),Enter!$N$3:$N$252,0),6),"")</f>
        <v/>
      </c>
      <c r="K102" s="20">
        <v>92</v>
      </c>
      <c r="L102" s="19" t="str">
        <f t="shared" si="0"/>
        <v/>
      </c>
      <c r="M102" s="19" t="str">
        <f t="array" ref="M102">IFERROR(IF(INDEX(Enter!$I$3:$K$252,MATCH(SMALL(Enter!$O$3:$O$252,K102),Enter!$O$3:$O$252,0),1)="x",INDEX(Enter!$H$3:$K$252,MATCH(SMALL(Enter!$O$3:$O$252,K102),Enter!$O$3:$O$252,0),3)&amp;" (Y)",IF(INDEX(Enter!$I$3:$K$252,MATCH(SMALL(Enter!$O$3:$O$252,K102),Enter!$O$3:$O$252,0),1)="o",INDEX(Enter!$H$3:$K$252,MATCH(SMALL(Enter!$O$3:$O$252,K102),Enter!$O$3:$O$252,0),3)&amp;" (Y only)",INDEX(Enter!$H$3:$K$252,MATCH(SMALL(Enter!$O$3:$O$252,K102),Enter!$O$3:$O$252,0),3))),"")</f>
        <v/>
      </c>
      <c r="N102" s="20" t="str">
        <f t="array" ref="N102">IFERROR(INDEX(Enter!$H$3:$K$252,MATCH(SMALL(Enter!$O$3:$O$252,K102),Enter!$O$3:$O$252,0),3),"")</f>
        <v/>
      </c>
      <c r="O102" s="20" t="str">
        <f t="array" ref="O102">IFERROR(INDEX(Enter!$H$3:$K$252,MATCH(SMALL(Enter!$O$3:$O$252,K102),Enter!$O$3:$O$252,0),4),"")</f>
        <v/>
      </c>
      <c r="Q102" s="19" t="str">
        <f t="array" ref="Q102">IF(R102="","",IF(INDEX(Enter!$B$3:$K$252,MATCH(SMALL(Enter!$P$3:$P$252,E102),Enter!$P$3:$P$252,0),1)="oco","oco",E102))</f>
        <v/>
      </c>
      <c r="R102" s="20" t="str">
        <f t="array" ref="R102">IFERROR(INDEX(Enter!$A$3:$M$252,MATCH(SMALL(Enter!$P$3:$P$252,T102),Enter!$P$3:$P$252,0),7),"")</f>
        <v/>
      </c>
      <c r="S102" s="20" t="str">
        <f t="array" ref="S102">IFERROR(INDEX(Enter!$A$3:$K$252,MATCH(SMALL(Enter!$P$3:$P$252,T102),Enter!$P$3:$P$252,0),8),"")</f>
        <v/>
      </c>
      <c r="T102" s="20">
        <v>85</v>
      </c>
      <c r="V102" s="19" t="str">
        <f t="shared" si="3"/>
        <v/>
      </c>
      <c r="W102" s="20" t="str">
        <f t="array" ref="W102">IFERROR(INDEX(Enter!$A$3:$M$252,MATCH(SMALL(Enter!$Q$3:$Q$252,Y103),Enter!$Q$3:$Q$252,0),6),"")</f>
        <v/>
      </c>
      <c r="X102" s="20" t="str">
        <f t="array" ref="X102">IFERROR(INDEX(Enter!$A$3:$K$252,MATCH(SMALL(Enter!$Q$3:$Q$252,Y103),Enter!$Q$3:$Q$252,0),7),"")</f>
        <v/>
      </c>
      <c r="Y102" s="20">
        <v>85</v>
      </c>
      <c r="AA102" s="19" t="str">
        <f t="shared" si="2"/>
        <v/>
      </c>
      <c r="AB102" s="20" t="str">
        <f t="array" ref="AB102">IFERROR(INDEX(Enter!$A$3:$M$252,MATCH(SMALL(Enter!$R$3:$R$252,T102),Enter!$R$3:$R$252,0),7),"")</f>
        <v/>
      </c>
      <c r="AC102" s="20" t="str">
        <f t="array" ref="AC102">IFERROR(INDEX(Enter!$A$3:$K$252,MATCH(SMALL(Enter!$R$3:$R$252,T102),Enter!$R$3:$R$252,0),8),"")</f>
        <v/>
      </c>
    </row>
    <row r="103" spans="1:29" ht="15.75" customHeight="1">
      <c r="A103" s="19" t="str">
        <f t="array" ref="A103">IF(B103="","",IF(INDEX(Enter!$C$3:$K$252,MATCH(SMALL(Enter!$M$3:$M$252,E103),Enter!$M$3:$M$252,0),1)="yco","yco",E103))</f>
        <v/>
      </c>
      <c r="B103" s="20" t="str">
        <f t="array" ref="B103">IFERROR(IF(INDEX(Enter!$D$3:$M$252,MATCH(SMALL(Enter!$M$3:$M$252,E103),Enter!$M$3:$M$252,0),1)="x",INDEX(Enter!$C$3:$M$252,MATCH(SMALL(Enter!$M$3:$M$252,E103),Enter!$M$3:$M$252,0),8)&amp;" (Y)",IF(INDEX(Enter!$D$3:$M$252,MATCH(SMALL(Enter!$M$3:$M$252,E103),Enter!$M$3:$M$252,0),1)="o",INDEX(Enter!$C$3:$M$252,MATCH(SMALL(Enter!$M$3:$M$252,E103),Enter!$M$3:$M$252,0),8)&amp;" (Y only)",INDEX(Enter!$C$3:$M$252,MATCH(SMALL(Enter!$M$3:$M$252,E103),Enter!$M$3:$M$252,0),8))),"")</f>
        <v/>
      </c>
      <c r="C103" s="20" t="str">
        <f t="array" ref="C103">IFERROR(INDEX(Enter!$C$3:$M$252,MATCH(SMALL(Enter!$M$3:$M$252,E103),Enter!$M$3:$M$252,0),8),"")</f>
        <v/>
      </c>
      <c r="D103" s="20" t="str">
        <f t="array" ref="D103">IFERROR(INDEX(Enter!$C$3:$K$252,MATCH(SMALL(Enter!$M$3:$M$252,E103),Enter!$M$3:$M$252,0),9),"")</f>
        <v/>
      </c>
      <c r="E103" s="20"/>
      <c r="G103" s="19" t="str">
        <f t="array" ref="G103">IF(H103="","",IF(INDEX(Enter!$F$3:$K$252,MATCH(SMALL(Enter!$N$3:$N$252,E103),Enter!$N$3:$N$252,0),1)="co","co",IF(INDEX(Enter!$F$3:$K$252,MATCH(SMALL(Enter!$N$3:$N$252,E103),Enter!$N$3:$N$252,0),1)="yco","yco",E103)))</f>
        <v/>
      </c>
      <c r="H103" s="20" t="str">
        <f t="array" ref="H103">IFERROR(IF(INDEX(Enter!$G$3:$K$252,MATCH(SMALL(Enter!$N$3:$N$252,E103),Enter!$N$3:$N$252,0),1)="x",INDEX(Enter!$F$3:$K$252,MATCH(SMALL(Enter!$N$3:$N$252,E103),Enter!$N$3:$N$252,0),5)&amp;" (Y)",IF(INDEX(Enter!$G$3:$K$252,MATCH(SMALL(Enter!$N$3:$N$252,E103),Enter!$N$3:$N$252,0),1)="o",INDEX(Enter!$F$3:$K$252,MATCH(SMALL(Enter!$N$3:$N$252,E103),Enter!$N$3:$N$252,0),5)&amp;" (Y only)",INDEX(Enter!$F$3:$K$252,MATCH(SMALL(Enter!$N$3:$N$252,E103),Enter!$N$3:$N$252,0),5))),"")</f>
        <v/>
      </c>
      <c r="I103" s="20" t="str">
        <f t="array" ref="I103">IFERROR(INDEX(Enter!$F$3:$K$252,MATCH(SMALL(Enter!$N$3:$N$252,E103),Enter!$N$3:$N$252,0),5),"")</f>
        <v/>
      </c>
      <c r="J103" s="20" t="str">
        <f t="array" ref="J103">IFERROR(INDEX(Enter!$F$3:$K$252,MATCH(SMALL(Enter!$N$3:$N$252,E103),Enter!$N$3:$N$252,0),6),"")</f>
        <v/>
      </c>
      <c r="K103" s="20">
        <v>93</v>
      </c>
      <c r="L103" s="19" t="str">
        <f t="shared" si="0"/>
        <v/>
      </c>
      <c r="M103" s="19" t="str">
        <f t="array" ref="M103">IFERROR(IF(INDEX(Enter!$I$3:$K$252,MATCH(SMALL(Enter!$O$3:$O$252,K103),Enter!$O$3:$O$252,0),1)="x",INDEX(Enter!$H$3:$K$252,MATCH(SMALL(Enter!$O$3:$O$252,K103),Enter!$O$3:$O$252,0),3)&amp;" (Y)",IF(INDEX(Enter!$I$3:$K$252,MATCH(SMALL(Enter!$O$3:$O$252,K103),Enter!$O$3:$O$252,0),1)="o",INDEX(Enter!$H$3:$K$252,MATCH(SMALL(Enter!$O$3:$O$252,K103),Enter!$O$3:$O$252,0),3)&amp;" (Y only)",INDEX(Enter!$H$3:$K$252,MATCH(SMALL(Enter!$O$3:$O$252,K103),Enter!$O$3:$O$252,0),3))),"")</f>
        <v/>
      </c>
      <c r="N103" s="20" t="str">
        <f t="array" ref="N103">IFERROR(INDEX(Enter!$H$3:$K$252,MATCH(SMALL(Enter!$O$3:$O$252,K103),Enter!$O$3:$O$252,0),3),"")</f>
        <v/>
      </c>
      <c r="O103" s="20" t="str">
        <f t="array" ref="O103">IFERROR(INDEX(Enter!$H$3:$K$252,MATCH(SMALL(Enter!$O$3:$O$252,K103),Enter!$O$3:$O$252,0),4),"")</f>
        <v/>
      </c>
      <c r="Q103" s="19" t="str">
        <f t="array" ref="Q103">IF(R103="","",IF(INDEX(Enter!$B$3:$K$252,MATCH(SMALL(Enter!$P$3:$P$252,E103),Enter!$P$3:$P$252,0),1)="oco","oco",E103))</f>
        <v/>
      </c>
      <c r="R103" s="20" t="str">
        <f t="array" ref="R103">IFERROR(INDEX(Enter!$A$3:$M$252,MATCH(SMALL(Enter!$P$3:$P$252,T103),Enter!$P$3:$P$252,0),7),"")</f>
        <v/>
      </c>
      <c r="S103" s="20" t="str">
        <f t="array" ref="S103">IFERROR(INDEX(Enter!$A$3:$K$252,MATCH(SMALL(Enter!$P$3:$P$252,T103),Enter!$P$3:$P$252,0),8),"")</f>
        <v/>
      </c>
      <c r="V103" s="19" t="str">
        <f t="shared" si="3"/>
        <v/>
      </c>
      <c r="W103" s="20" t="str">
        <f t="array" ref="W103">IFERROR(INDEX(Enter!$A$3:$M$252,MATCH(SMALL(Enter!$Q$3:$Q$252,Y104),Enter!$Q$3:$Q$252,0),6),"")</f>
        <v/>
      </c>
      <c r="X103" s="20" t="str">
        <f t="array" ref="X103">IFERROR(INDEX(Enter!$A$3:$K$252,MATCH(SMALL(Enter!$Q$3:$Q$252,Y104),Enter!$Q$3:$Q$252,0),7),"")</f>
        <v/>
      </c>
      <c r="AA103" s="19" t="str">
        <f t="shared" si="2"/>
        <v/>
      </c>
      <c r="AB103" s="20" t="str">
        <f t="array" ref="AB103">IFERROR(INDEX(Enter!$A$3:$M$252,MATCH(SMALL(Enter!$R$3:$R$252,T103),Enter!$R$3:$R$252,0),7),"")</f>
        <v/>
      </c>
      <c r="AC103" s="20" t="str">
        <f t="array" ref="AC103">IFERROR(INDEX(Enter!$A$3:$K$252,MATCH(SMALL(Enter!$R$3:$R$252,T103),Enter!$R$3:$R$252,0),8),"")</f>
        <v/>
      </c>
    </row>
    <row r="104" spans="1:29" ht="15.75" customHeight="1">
      <c r="A104" s="19" t="str">
        <f t="array" ref="A104">IF(B104="","",IF(INDEX(Enter!$C$3:$K$252,MATCH(SMALL(Enter!$M$3:$M$252,E104),Enter!$M$3:$M$252,0),1)="yco","yco",E104))</f>
        <v/>
      </c>
      <c r="B104" s="20" t="str">
        <f t="array" ref="B104">IFERROR(IF(INDEX(Enter!$D$3:$M$252,MATCH(SMALL(Enter!$M$3:$M$252,E104),Enter!$M$3:$M$252,0),1)="x",INDEX(Enter!$C$3:$M$252,MATCH(SMALL(Enter!$M$3:$M$252,E104),Enter!$M$3:$M$252,0),8)&amp;" (Y)",IF(INDEX(Enter!$D$3:$M$252,MATCH(SMALL(Enter!$M$3:$M$252,E104),Enter!$M$3:$M$252,0),1)="o",INDEX(Enter!$C$3:$M$252,MATCH(SMALL(Enter!$M$3:$M$252,E104),Enter!$M$3:$M$252,0),8)&amp;" (Y only)",INDEX(Enter!$C$3:$M$252,MATCH(SMALL(Enter!$M$3:$M$252,E104),Enter!$M$3:$M$252,0),8))),"")</f>
        <v/>
      </c>
      <c r="C104" s="20" t="str">
        <f t="array" ref="C104">IFERROR(INDEX(Enter!$C$3:$M$252,MATCH(SMALL(Enter!$M$3:$M$252,E104),Enter!$M$3:$M$252,0),8),"")</f>
        <v/>
      </c>
      <c r="D104" s="20" t="str">
        <f t="array" ref="D104">IFERROR(INDEX(Enter!$C$3:$K$252,MATCH(SMALL(Enter!$M$3:$M$252,E104),Enter!$M$3:$M$252,0),9),"")</f>
        <v/>
      </c>
      <c r="E104" s="20">
        <v>86</v>
      </c>
      <c r="G104" s="19" t="str">
        <f t="array" ref="G104">IF(H104="","",IF(INDEX(Enter!$F$3:$K$252,MATCH(SMALL(Enter!$N$3:$N$252,E104),Enter!$N$3:$N$252,0),1)="co","co",IF(INDEX(Enter!$F$3:$K$252,MATCH(SMALL(Enter!$N$3:$N$252,E104),Enter!$N$3:$N$252,0),1)="yco","yco",E104)))</f>
        <v/>
      </c>
      <c r="H104" s="20" t="str">
        <f t="array" ref="H104">IFERROR(IF(INDEX(Enter!$G$3:$K$252,MATCH(SMALL(Enter!$N$3:$N$252,E104),Enter!$N$3:$N$252,0),1)="x",INDEX(Enter!$F$3:$K$252,MATCH(SMALL(Enter!$N$3:$N$252,E104),Enter!$N$3:$N$252,0),5)&amp;" (Y)",IF(INDEX(Enter!$G$3:$K$252,MATCH(SMALL(Enter!$N$3:$N$252,E104),Enter!$N$3:$N$252,0),1)="o",INDEX(Enter!$F$3:$K$252,MATCH(SMALL(Enter!$N$3:$N$252,E104),Enter!$N$3:$N$252,0),5)&amp;" (Y only)",INDEX(Enter!$F$3:$K$252,MATCH(SMALL(Enter!$N$3:$N$252,E104),Enter!$N$3:$N$252,0),5))),"")</f>
        <v/>
      </c>
      <c r="I104" s="20" t="str">
        <f t="array" ref="I104">IFERROR(INDEX(Enter!$F$3:$K$252,MATCH(SMALL(Enter!$N$3:$N$252,E104),Enter!$N$3:$N$252,0),5),"")</f>
        <v/>
      </c>
      <c r="J104" s="20" t="str">
        <f t="array" ref="J104">IFERROR(INDEX(Enter!$F$3:$K$252,MATCH(SMALL(Enter!$N$3:$N$252,E104),Enter!$N$3:$N$252,0),6),"")</f>
        <v/>
      </c>
      <c r="K104" s="20">
        <v>94</v>
      </c>
      <c r="L104" s="19" t="str">
        <f t="shared" si="0"/>
        <v/>
      </c>
      <c r="M104" s="19" t="str">
        <f t="array" ref="M104">IFERROR(IF(INDEX(Enter!$I$3:$K$252,MATCH(SMALL(Enter!$O$3:$O$252,K104),Enter!$O$3:$O$252,0),1)="x",INDEX(Enter!$H$3:$K$252,MATCH(SMALL(Enter!$O$3:$O$252,K104),Enter!$O$3:$O$252,0),3)&amp;" (Y)",IF(INDEX(Enter!$I$3:$K$252,MATCH(SMALL(Enter!$O$3:$O$252,K104),Enter!$O$3:$O$252,0),1)="o",INDEX(Enter!$H$3:$K$252,MATCH(SMALL(Enter!$O$3:$O$252,K104),Enter!$O$3:$O$252,0),3)&amp;" (Y only)",INDEX(Enter!$H$3:$K$252,MATCH(SMALL(Enter!$O$3:$O$252,K104),Enter!$O$3:$O$252,0),3))),"")</f>
        <v/>
      </c>
      <c r="N104" s="20" t="str">
        <f t="array" ref="N104">IFERROR(INDEX(Enter!$H$3:$K$252,MATCH(SMALL(Enter!$O$3:$O$252,K104),Enter!$O$3:$O$252,0),3),"")</f>
        <v/>
      </c>
      <c r="O104" s="20" t="str">
        <f t="array" ref="O104">IFERROR(INDEX(Enter!$H$3:$K$252,MATCH(SMALL(Enter!$O$3:$O$252,K104),Enter!$O$3:$O$252,0),4),"")</f>
        <v/>
      </c>
      <c r="Q104" s="19" t="str">
        <f t="array" ref="Q104">IF(R104="","",IF(INDEX(Enter!$B$3:$K$252,MATCH(SMALL(Enter!$P$3:$P$252,E104),Enter!$P$3:$P$252,0),1)="oco","oco",E104))</f>
        <v/>
      </c>
      <c r="R104" s="20" t="str">
        <f t="array" ref="R104">IFERROR(INDEX(Enter!$A$3:$M$252,MATCH(SMALL(Enter!$P$3:$P$252,T104),Enter!$P$3:$P$252,0),7),"")</f>
        <v/>
      </c>
      <c r="S104" s="20" t="str">
        <f t="array" ref="S104">IFERROR(INDEX(Enter!$A$3:$K$252,MATCH(SMALL(Enter!$P$3:$P$252,T104),Enter!$P$3:$P$252,0),8),"")</f>
        <v/>
      </c>
      <c r="T104" s="20">
        <v>86</v>
      </c>
      <c r="V104" s="19" t="str">
        <f t="shared" si="3"/>
        <v/>
      </c>
      <c r="W104" s="20" t="str">
        <f t="array" ref="W104">IFERROR(INDEX(Enter!$A$3:$M$252,MATCH(SMALL(Enter!$Q$3:$Q$252,Y105),Enter!$Q$3:$Q$252,0),6),"")</f>
        <v/>
      </c>
      <c r="X104" s="20" t="str">
        <f t="array" ref="X104">IFERROR(INDEX(Enter!$A$3:$K$252,MATCH(SMALL(Enter!$Q$3:$Q$252,Y105),Enter!$Q$3:$Q$252,0),7),"")</f>
        <v/>
      </c>
      <c r="Y104" s="20">
        <v>86</v>
      </c>
      <c r="AA104" s="19" t="str">
        <f t="shared" si="2"/>
        <v/>
      </c>
      <c r="AB104" s="20" t="str">
        <f t="array" ref="AB104">IFERROR(INDEX(Enter!$A$3:$M$252,MATCH(SMALL(Enter!$R$3:$R$252,T104),Enter!$R$3:$R$252,0),7),"")</f>
        <v/>
      </c>
      <c r="AC104" s="20" t="str">
        <f t="array" ref="AC104">IFERROR(INDEX(Enter!$A$3:$K$252,MATCH(SMALL(Enter!$R$3:$R$252,T104),Enter!$R$3:$R$252,0),8),"")</f>
        <v/>
      </c>
    </row>
    <row r="105" spans="1:29" ht="15.75" customHeight="1">
      <c r="A105" s="19" t="str">
        <f t="array" ref="A105">IF(B105="","",IF(INDEX(Enter!$C$3:$K$252,MATCH(SMALL(Enter!$M$3:$M$252,E105),Enter!$M$3:$M$252,0),1)="yco","yco",E105))</f>
        <v/>
      </c>
      <c r="B105" s="20" t="str">
        <f t="array" ref="B105">IFERROR(IF(INDEX(Enter!$D$3:$M$252,MATCH(SMALL(Enter!$M$3:$M$252,E105),Enter!$M$3:$M$252,0),1)="x",INDEX(Enter!$C$3:$M$252,MATCH(SMALL(Enter!$M$3:$M$252,E105),Enter!$M$3:$M$252,0),8)&amp;" (Y)",IF(INDEX(Enter!$D$3:$M$252,MATCH(SMALL(Enter!$M$3:$M$252,E105),Enter!$M$3:$M$252,0),1)="o",INDEX(Enter!$C$3:$M$252,MATCH(SMALL(Enter!$M$3:$M$252,E105),Enter!$M$3:$M$252,0),8)&amp;" (Y only)",INDEX(Enter!$C$3:$M$252,MATCH(SMALL(Enter!$M$3:$M$252,E105),Enter!$M$3:$M$252,0),8))),"")</f>
        <v/>
      </c>
      <c r="C105" s="20" t="str">
        <f t="array" ref="C105">IFERROR(INDEX(Enter!$C$3:$M$252,MATCH(SMALL(Enter!$M$3:$M$252,E105),Enter!$M$3:$M$252,0),8),"")</f>
        <v/>
      </c>
      <c r="D105" s="20" t="str">
        <f t="array" ref="D105">IFERROR(INDEX(Enter!$C$3:$K$252,MATCH(SMALL(Enter!$M$3:$M$252,E105),Enter!$M$3:$M$252,0),9),"")</f>
        <v/>
      </c>
      <c r="E105" s="20">
        <v>87</v>
      </c>
      <c r="G105" s="19" t="str">
        <f t="array" ref="G105">IF(H105="","",IF(INDEX(Enter!$F$3:$K$252,MATCH(SMALL(Enter!$N$3:$N$252,E105),Enter!$N$3:$N$252,0),1)="co","co",IF(INDEX(Enter!$F$3:$K$252,MATCH(SMALL(Enter!$N$3:$N$252,E105),Enter!$N$3:$N$252,0),1)="yco","yco",E105)))</f>
        <v/>
      </c>
      <c r="H105" s="20" t="str">
        <f t="array" ref="H105">IFERROR(IF(INDEX(Enter!$G$3:$K$252,MATCH(SMALL(Enter!$N$3:$N$252,E105),Enter!$N$3:$N$252,0),1)="x",INDEX(Enter!$F$3:$K$252,MATCH(SMALL(Enter!$N$3:$N$252,E105),Enter!$N$3:$N$252,0),5)&amp;" (Y)",IF(INDEX(Enter!$G$3:$K$252,MATCH(SMALL(Enter!$N$3:$N$252,E105),Enter!$N$3:$N$252,0),1)="o",INDEX(Enter!$F$3:$K$252,MATCH(SMALL(Enter!$N$3:$N$252,E105),Enter!$N$3:$N$252,0),5)&amp;" (Y only)",INDEX(Enter!$F$3:$K$252,MATCH(SMALL(Enter!$N$3:$N$252,E105),Enter!$N$3:$N$252,0),5))),"")</f>
        <v/>
      </c>
      <c r="I105" s="20" t="str">
        <f t="array" ref="I105">IFERROR(INDEX(Enter!$F$3:$K$252,MATCH(SMALL(Enter!$N$3:$N$252,E105),Enter!$N$3:$N$252,0),5),"")</f>
        <v/>
      </c>
      <c r="J105" s="20" t="str">
        <f t="array" ref="J105">IFERROR(INDEX(Enter!$F$3:$K$252,MATCH(SMALL(Enter!$N$3:$N$252,E105),Enter!$N$3:$N$252,0),6),"")</f>
        <v/>
      </c>
      <c r="K105" s="20">
        <v>95</v>
      </c>
      <c r="L105" s="19" t="str">
        <f t="shared" si="0"/>
        <v/>
      </c>
      <c r="M105" s="19" t="str">
        <f t="array" ref="M105">IFERROR(IF(INDEX(Enter!$I$3:$K$252,MATCH(SMALL(Enter!$O$3:$O$252,K105),Enter!$O$3:$O$252,0),1)="x",INDEX(Enter!$H$3:$K$252,MATCH(SMALL(Enter!$O$3:$O$252,K105),Enter!$O$3:$O$252,0),3)&amp;" (Y)",IF(INDEX(Enter!$I$3:$K$252,MATCH(SMALL(Enter!$O$3:$O$252,K105),Enter!$O$3:$O$252,0),1)="o",INDEX(Enter!$H$3:$K$252,MATCH(SMALL(Enter!$O$3:$O$252,K105),Enter!$O$3:$O$252,0),3)&amp;" (Y only)",INDEX(Enter!$H$3:$K$252,MATCH(SMALL(Enter!$O$3:$O$252,K105),Enter!$O$3:$O$252,0),3))),"")</f>
        <v/>
      </c>
      <c r="N105" s="20" t="str">
        <f t="array" ref="N105">IFERROR(INDEX(Enter!$H$3:$K$252,MATCH(SMALL(Enter!$O$3:$O$252,K105),Enter!$O$3:$O$252,0),3),"")</f>
        <v/>
      </c>
      <c r="O105" s="20" t="str">
        <f t="array" ref="O105">IFERROR(INDEX(Enter!$H$3:$K$252,MATCH(SMALL(Enter!$O$3:$O$252,K105),Enter!$O$3:$O$252,0),4),"")</f>
        <v/>
      </c>
      <c r="Q105" s="19" t="str">
        <f t="array" ref="Q105">IF(R105="","",IF(INDEX(Enter!$B$3:$K$252,MATCH(SMALL(Enter!$P$3:$P$252,E105),Enter!$P$3:$P$252,0),1)="oco","oco",E105))</f>
        <v/>
      </c>
      <c r="R105" s="20" t="str">
        <f t="array" ref="R105">IFERROR(INDEX(Enter!$A$3:$M$252,MATCH(SMALL(Enter!$P$3:$P$252,T105),Enter!$P$3:$P$252,0),7),"")</f>
        <v/>
      </c>
      <c r="S105" s="20" t="str">
        <f t="array" ref="S105">IFERROR(INDEX(Enter!$A$3:$K$252,MATCH(SMALL(Enter!$P$3:$P$252,T105),Enter!$P$3:$P$252,0),8),"")</f>
        <v/>
      </c>
      <c r="T105" s="20">
        <v>87</v>
      </c>
      <c r="V105" s="19" t="str">
        <f t="shared" si="3"/>
        <v/>
      </c>
      <c r="W105" s="20" t="str">
        <f t="array" ref="W105">IFERROR(INDEX(Enter!$A$3:$M$252,MATCH(SMALL(Enter!$Q$3:$Q$252,Y106),Enter!$Q$3:$Q$252,0),6),"")</f>
        <v/>
      </c>
      <c r="X105" s="20" t="str">
        <f t="array" ref="X105">IFERROR(INDEX(Enter!$A$3:$K$252,MATCH(SMALL(Enter!$Q$3:$Q$252,Y106),Enter!$Q$3:$Q$252,0),7),"")</f>
        <v/>
      </c>
      <c r="Y105" s="20">
        <v>87</v>
      </c>
      <c r="AA105" s="19" t="str">
        <f t="shared" si="2"/>
        <v/>
      </c>
      <c r="AB105" s="20" t="str">
        <f t="array" ref="AB105">IFERROR(INDEX(Enter!$A$3:$M$252,MATCH(SMALL(Enter!$R$3:$R$252,T105),Enter!$R$3:$R$252,0),7),"")</f>
        <v/>
      </c>
      <c r="AC105" s="20" t="str">
        <f t="array" ref="AC105">IFERROR(INDEX(Enter!$A$3:$K$252,MATCH(SMALL(Enter!$R$3:$R$252,T105),Enter!$R$3:$R$252,0),8),"")</f>
        <v/>
      </c>
    </row>
    <row r="106" spans="1:29" ht="15.75" customHeight="1">
      <c r="A106" s="19" t="str">
        <f t="array" ref="A106">IF(B106="","",IF(INDEX(Enter!$C$3:$K$252,MATCH(SMALL(Enter!$M$3:$M$252,E106),Enter!$M$3:$M$252,0),1)="yco","yco",E106))</f>
        <v/>
      </c>
      <c r="B106" s="20" t="str">
        <f t="array" ref="B106">IFERROR(IF(INDEX(Enter!$D$3:$M$252,MATCH(SMALL(Enter!$M$3:$M$252,E106),Enter!$M$3:$M$252,0),1)="x",INDEX(Enter!$C$3:$M$252,MATCH(SMALL(Enter!$M$3:$M$252,E106),Enter!$M$3:$M$252,0),8)&amp;" (Y)",IF(INDEX(Enter!$D$3:$M$252,MATCH(SMALL(Enter!$M$3:$M$252,E106),Enter!$M$3:$M$252,0),1)="o",INDEX(Enter!$C$3:$M$252,MATCH(SMALL(Enter!$M$3:$M$252,E106),Enter!$M$3:$M$252,0),8)&amp;" (Y only)",INDEX(Enter!$C$3:$M$252,MATCH(SMALL(Enter!$M$3:$M$252,E106),Enter!$M$3:$M$252,0),8))),"")</f>
        <v/>
      </c>
      <c r="C106" s="20" t="str">
        <f t="array" ref="C106">IFERROR(INDEX(Enter!$C$3:$M$252,MATCH(SMALL(Enter!$M$3:$M$252,E106),Enter!$M$3:$M$252,0),8),"")</f>
        <v/>
      </c>
      <c r="D106" s="20" t="str">
        <f t="array" ref="D106">IFERROR(INDEX(Enter!$C$3:$K$252,MATCH(SMALL(Enter!$M$3:$M$252,E106),Enter!$M$3:$M$252,0),9),"")</f>
        <v/>
      </c>
      <c r="E106" s="20">
        <v>88</v>
      </c>
      <c r="G106" s="19" t="str">
        <f t="array" ref="G106">IF(H106="","",IF(INDEX(Enter!$F$3:$K$252,MATCH(SMALL(Enter!$N$3:$N$252,E106),Enter!$N$3:$N$252,0),1)="co","co",IF(INDEX(Enter!$F$3:$K$252,MATCH(SMALL(Enter!$N$3:$N$252,E106),Enter!$N$3:$N$252,0),1)="yco","yco",E106)))</f>
        <v/>
      </c>
      <c r="H106" s="20" t="str">
        <f t="array" ref="H106">IFERROR(IF(INDEX(Enter!$G$3:$K$252,MATCH(SMALL(Enter!$N$3:$N$252,E106),Enter!$N$3:$N$252,0),1)="x",INDEX(Enter!$F$3:$K$252,MATCH(SMALL(Enter!$N$3:$N$252,E106),Enter!$N$3:$N$252,0),5)&amp;" (Y)",IF(INDEX(Enter!$G$3:$K$252,MATCH(SMALL(Enter!$N$3:$N$252,E106),Enter!$N$3:$N$252,0),1)="o",INDEX(Enter!$F$3:$K$252,MATCH(SMALL(Enter!$N$3:$N$252,E106),Enter!$N$3:$N$252,0),5)&amp;" (Y only)",INDEX(Enter!$F$3:$K$252,MATCH(SMALL(Enter!$N$3:$N$252,E106),Enter!$N$3:$N$252,0),5))),"")</f>
        <v/>
      </c>
      <c r="I106" s="20" t="str">
        <f t="array" ref="I106">IFERROR(INDEX(Enter!$F$3:$K$252,MATCH(SMALL(Enter!$N$3:$N$252,E106),Enter!$N$3:$N$252,0),5),"")</f>
        <v/>
      </c>
      <c r="J106" s="20" t="str">
        <f t="array" ref="J106">IFERROR(INDEX(Enter!$F$3:$K$252,MATCH(SMALL(Enter!$N$3:$N$252,E106),Enter!$N$3:$N$252,0),6),"")</f>
        <v/>
      </c>
      <c r="K106" s="20">
        <v>96</v>
      </c>
      <c r="L106" s="19" t="str">
        <f t="shared" si="0"/>
        <v/>
      </c>
      <c r="M106" s="19" t="str">
        <f t="array" ref="M106">IFERROR(IF(INDEX(Enter!$I$3:$K$252,MATCH(SMALL(Enter!$O$3:$O$252,K106),Enter!$O$3:$O$252,0),1)="x",INDEX(Enter!$H$3:$K$252,MATCH(SMALL(Enter!$O$3:$O$252,K106),Enter!$O$3:$O$252,0),3)&amp;" (Y)",IF(INDEX(Enter!$I$3:$K$252,MATCH(SMALL(Enter!$O$3:$O$252,K106),Enter!$O$3:$O$252,0),1)="o",INDEX(Enter!$H$3:$K$252,MATCH(SMALL(Enter!$O$3:$O$252,K106),Enter!$O$3:$O$252,0),3)&amp;" (Y only)",INDEX(Enter!$H$3:$K$252,MATCH(SMALL(Enter!$O$3:$O$252,K106),Enter!$O$3:$O$252,0),3))),"")</f>
        <v/>
      </c>
      <c r="N106" s="20" t="str">
        <f t="array" ref="N106">IFERROR(INDEX(Enter!$H$3:$K$252,MATCH(SMALL(Enter!$O$3:$O$252,K106),Enter!$O$3:$O$252,0),3),"")</f>
        <v/>
      </c>
      <c r="O106" s="20" t="str">
        <f t="array" ref="O106">IFERROR(INDEX(Enter!$H$3:$K$252,MATCH(SMALL(Enter!$O$3:$O$252,K106),Enter!$O$3:$O$252,0),4),"")</f>
        <v/>
      </c>
      <c r="Q106" s="19" t="str">
        <f t="array" ref="Q106">IF(R106="","",IF(INDEX(Enter!$B$3:$K$252,MATCH(SMALL(Enter!$P$3:$P$252,E106),Enter!$P$3:$P$252,0),1)="oco","oco",E106))</f>
        <v/>
      </c>
      <c r="R106" s="20" t="str">
        <f t="array" ref="R106">IFERROR(INDEX(Enter!$A$3:$M$252,MATCH(SMALL(Enter!$P$3:$P$252,T106),Enter!$P$3:$P$252,0),7),"")</f>
        <v/>
      </c>
      <c r="S106" s="20" t="str">
        <f t="array" ref="S106">IFERROR(INDEX(Enter!$A$3:$K$252,MATCH(SMALL(Enter!$P$3:$P$252,T106),Enter!$P$3:$P$252,0),8),"")</f>
        <v/>
      </c>
      <c r="T106" s="20">
        <v>88</v>
      </c>
      <c r="V106" s="19" t="str">
        <f t="shared" si="3"/>
        <v/>
      </c>
      <c r="W106" s="20" t="str">
        <f t="array" ref="W106">IFERROR(INDEX(Enter!$A$3:$M$252,MATCH(SMALL(Enter!$Q$3:$Q$252,Y107),Enter!$Q$3:$Q$252,0),6),"")</f>
        <v/>
      </c>
      <c r="X106" s="20" t="str">
        <f t="array" ref="X106">IFERROR(INDEX(Enter!$A$3:$K$252,MATCH(SMALL(Enter!$Q$3:$Q$252,Y107),Enter!$Q$3:$Q$252,0),7),"")</f>
        <v/>
      </c>
      <c r="Y106" s="20">
        <v>88</v>
      </c>
      <c r="AA106" s="19" t="str">
        <f t="shared" si="2"/>
        <v/>
      </c>
      <c r="AB106" s="20" t="str">
        <f t="array" ref="AB106">IFERROR(INDEX(Enter!$A$3:$M$252,MATCH(SMALL(Enter!$R$3:$R$252,T106),Enter!$R$3:$R$252,0),7),"")</f>
        <v/>
      </c>
      <c r="AC106" s="20" t="str">
        <f t="array" ref="AC106">IFERROR(INDEX(Enter!$A$3:$K$252,MATCH(SMALL(Enter!$R$3:$R$252,T106),Enter!$R$3:$R$252,0),8),"")</f>
        <v/>
      </c>
    </row>
    <row r="107" spans="1:29" ht="15.75" customHeight="1">
      <c r="A107" s="19" t="str">
        <f t="array" ref="A107">IF(B107="","",IF(INDEX(Enter!$C$3:$K$252,MATCH(SMALL(Enter!$M$3:$M$252,E107),Enter!$M$3:$M$252,0),1)="yco","yco",E107))</f>
        <v/>
      </c>
      <c r="B107" s="20" t="str">
        <f t="array" ref="B107">IFERROR(IF(INDEX(Enter!$D$3:$M$252,MATCH(SMALL(Enter!$M$3:$M$252,E107),Enter!$M$3:$M$252,0),1)="x",INDEX(Enter!$C$3:$M$252,MATCH(SMALL(Enter!$M$3:$M$252,E107),Enter!$M$3:$M$252,0),8)&amp;" (Y)",IF(INDEX(Enter!$D$3:$M$252,MATCH(SMALL(Enter!$M$3:$M$252,E107),Enter!$M$3:$M$252,0),1)="o",INDEX(Enter!$C$3:$M$252,MATCH(SMALL(Enter!$M$3:$M$252,E107),Enter!$M$3:$M$252,0),8)&amp;" (Y only)",INDEX(Enter!$C$3:$M$252,MATCH(SMALL(Enter!$M$3:$M$252,E107),Enter!$M$3:$M$252,0),8))),"")</f>
        <v/>
      </c>
      <c r="C107" s="20" t="str">
        <f t="array" ref="C107">IFERROR(INDEX(Enter!$C$3:$M$252,MATCH(SMALL(Enter!$M$3:$M$252,E107),Enter!$M$3:$M$252,0),8),"")</f>
        <v/>
      </c>
      <c r="D107" s="20" t="str">
        <f t="array" ref="D107">IFERROR(INDEX(Enter!$C$3:$K$252,MATCH(SMALL(Enter!$M$3:$M$252,E107),Enter!$M$3:$M$252,0),9),"")</f>
        <v/>
      </c>
      <c r="E107" s="20">
        <v>89</v>
      </c>
      <c r="G107" s="19" t="str">
        <f t="array" ref="G107">IF(H107="","",IF(INDEX(Enter!$F$3:$K$252,MATCH(SMALL(Enter!$N$3:$N$252,E107),Enter!$N$3:$N$252,0),1)="co","co",IF(INDEX(Enter!$F$3:$K$252,MATCH(SMALL(Enter!$N$3:$N$252,E107),Enter!$N$3:$N$252,0),1)="yco","yco",E107)))</f>
        <v/>
      </c>
      <c r="H107" s="20" t="str">
        <f t="array" ref="H107">IFERROR(IF(INDEX(Enter!$G$3:$K$252,MATCH(SMALL(Enter!$N$3:$N$252,E107),Enter!$N$3:$N$252,0),1)="x",INDEX(Enter!$F$3:$K$252,MATCH(SMALL(Enter!$N$3:$N$252,E107),Enter!$N$3:$N$252,0),5)&amp;" (Y)",IF(INDEX(Enter!$G$3:$K$252,MATCH(SMALL(Enter!$N$3:$N$252,E107),Enter!$N$3:$N$252,0),1)="o",INDEX(Enter!$F$3:$K$252,MATCH(SMALL(Enter!$N$3:$N$252,E107),Enter!$N$3:$N$252,0),5)&amp;" (Y only)",INDEX(Enter!$F$3:$K$252,MATCH(SMALL(Enter!$N$3:$N$252,E107),Enter!$N$3:$N$252,0),5))),"")</f>
        <v/>
      </c>
      <c r="I107" s="20" t="str">
        <f t="array" ref="I107">IFERROR(INDEX(Enter!$F$3:$K$252,MATCH(SMALL(Enter!$N$3:$N$252,E107),Enter!$N$3:$N$252,0),5),"")</f>
        <v/>
      </c>
      <c r="J107" s="20" t="str">
        <f t="array" ref="J107">IFERROR(INDEX(Enter!$F$3:$K$252,MATCH(SMALL(Enter!$N$3:$N$252,E107),Enter!$N$3:$N$252,0),6),"")</f>
        <v/>
      </c>
      <c r="K107" s="20">
        <v>97</v>
      </c>
      <c r="L107" s="19" t="str">
        <f t="shared" si="0"/>
        <v/>
      </c>
      <c r="M107" s="19" t="str">
        <f t="array" ref="M107">IFERROR(IF(INDEX(Enter!$I$3:$K$252,MATCH(SMALL(Enter!$O$3:$O$252,K107),Enter!$O$3:$O$252,0),1)="x",INDEX(Enter!$H$3:$K$252,MATCH(SMALL(Enter!$O$3:$O$252,K107),Enter!$O$3:$O$252,0),3)&amp;" (Y)",IF(INDEX(Enter!$I$3:$K$252,MATCH(SMALL(Enter!$O$3:$O$252,K107),Enter!$O$3:$O$252,0),1)="o",INDEX(Enter!$H$3:$K$252,MATCH(SMALL(Enter!$O$3:$O$252,K107),Enter!$O$3:$O$252,0),3)&amp;" (Y only)",INDEX(Enter!$H$3:$K$252,MATCH(SMALL(Enter!$O$3:$O$252,K107),Enter!$O$3:$O$252,0),3))),"")</f>
        <v/>
      </c>
      <c r="N107" s="20" t="str">
        <f t="array" ref="N107">IFERROR(INDEX(Enter!$H$3:$K$252,MATCH(SMALL(Enter!$O$3:$O$252,K107),Enter!$O$3:$O$252,0),3),"")</f>
        <v/>
      </c>
      <c r="O107" s="20" t="str">
        <f t="array" ref="O107">IFERROR(INDEX(Enter!$H$3:$K$252,MATCH(SMALL(Enter!$O$3:$O$252,K107),Enter!$O$3:$O$252,0),4),"")</f>
        <v/>
      </c>
      <c r="Q107" s="19" t="str">
        <f t="array" ref="Q107">IF(R107="","",IF(INDEX(Enter!$B$3:$K$252,MATCH(SMALL(Enter!$P$3:$P$252,E107),Enter!$P$3:$P$252,0),1)="oco","oco",E107))</f>
        <v/>
      </c>
      <c r="R107" s="20" t="str">
        <f t="array" ref="R107">IFERROR(INDEX(Enter!$A$3:$M$252,MATCH(SMALL(Enter!$P$3:$P$252,T107),Enter!$P$3:$P$252,0),7),"")</f>
        <v/>
      </c>
      <c r="S107" s="20" t="str">
        <f t="array" ref="S107">IFERROR(INDEX(Enter!$A$3:$K$252,MATCH(SMALL(Enter!$P$3:$P$252,T107),Enter!$P$3:$P$252,0),8),"")</f>
        <v/>
      </c>
      <c r="T107" s="20">
        <v>89</v>
      </c>
      <c r="V107" s="19" t="str">
        <f t="shared" si="3"/>
        <v/>
      </c>
      <c r="W107" s="20" t="str">
        <f t="array" ref="W107">IFERROR(INDEX(Enter!$A$3:$M$252,MATCH(SMALL(Enter!$Q$3:$Q$252,Y108),Enter!$Q$3:$Q$252,0),6),"")</f>
        <v/>
      </c>
      <c r="X107" s="20" t="str">
        <f t="array" ref="X107">IFERROR(INDEX(Enter!$A$3:$K$252,MATCH(SMALL(Enter!$Q$3:$Q$252,Y108),Enter!$Q$3:$Q$252,0),7),"")</f>
        <v/>
      </c>
      <c r="Y107" s="20">
        <v>89</v>
      </c>
      <c r="AA107" s="19" t="str">
        <f t="shared" si="2"/>
        <v/>
      </c>
      <c r="AB107" s="20" t="str">
        <f t="array" ref="AB107">IFERROR(INDEX(Enter!$A$3:$M$252,MATCH(SMALL(Enter!$R$3:$R$252,T107),Enter!$R$3:$R$252,0),7),"")</f>
        <v/>
      </c>
      <c r="AC107" s="20" t="str">
        <f t="array" ref="AC107">IFERROR(INDEX(Enter!$A$3:$K$252,MATCH(SMALL(Enter!$R$3:$R$252,T107),Enter!$R$3:$R$252,0),8),"")</f>
        <v/>
      </c>
    </row>
    <row r="108" spans="1:29" ht="15.75" customHeight="1">
      <c r="A108" s="19" t="str">
        <f t="array" ref="A108">IF(B108="","",IF(INDEX(Enter!$C$3:$K$252,MATCH(SMALL(Enter!$M$3:$M$252,E108),Enter!$M$3:$M$252,0),1)="yco","yco",E108))</f>
        <v/>
      </c>
      <c r="B108" s="20" t="str">
        <f t="array" ref="B108">IFERROR(IF(INDEX(Enter!$D$3:$M$252,MATCH(SMALL(Enter!$M$3:$M$252,E108),Enter!$M$3:$M$252,0),1)="x",INDEX(Enter!$C$3:$M$252,MATCH(SMALL(Enter!$M$3:$M$252,E108),Enter!$M$3:$M$252,0),8)&amp;" (Y)",IF(INDEX(Enter!$D$3:$M$252,MATCH(SMALL(Enter!$M$3:$M$252,E108),Enter!$M$3:$M$252,0),1)="o",INDEX(Enter!$C$3:$M$252,MATCH(SMALL(Enter!$M$3:$M$252,E108),Enter!$M$3:$M$252,0),8)&amp;" (Y only)",INDEX(Enter!$C$3:$M$252,MATCH(SMALL(Enter!$M$3:$M$252,E108),Enter!$M$3:$M$252,0),8))),"")</f>
        <v/>
      </c>
      <c r="C108" s="20" t="str">
        <f t="array" ref="C108">IFERROR(INDEX(Enter!$C$3:$M$252,MATCH(SMALL(Enter!$M$3:$M$252,E108),Enter!$M$3:$M$252,0),8),"")</f>
        <v/>
      </c>
      <c r="D108" s="20" t="str">
        <f t="array" ref="D108">IFERROR(INDEX(Enter!$C$3:$K$252,MATCH(SMALL(Enter!$M$3:$M$252,E108),Enter!$M$3:$M$252,0),9),"")</f>
        <v/>
      </c>
      <c r="E108" s="20">
        <v>90</v>
      </c>
      <c r="G108" s="19" t="str">
        <f t="array" ref="G108">IF(H108="","",IF(INDEX(Enter!$F$3:$K$252,MATCH(SMALL(Enter!$N$3:$N$252,E108),Enter!$N$3:$N$252,0),1)="co","co",IF(INDEX(Enter!$F$3:$K$252,MATCH(SMALL(Enter!$N$3:$N$252,E108),Enter!$N$3:$N$252,0),1)="yco","yco",E108)))</f>
        <v/>
      </c>
      <c r="H108" s="20" t="str">
        <f t="array" ref="H108">IFERROR(IF(INDEX(Enter!$G$3:$K$252,MATCH(SMALL(Enter!$N$3:$N$252,E108),Enter!$N$3:$N$252,0),1)="x",INDEX(Enter!$F$3:$K$252,MATCH(SMALL(Enter!$N$3:$N$252,E108),Enter!$N$3:$N$252,0),5)&amp;" (Y)",IF(INDEX(Enter!$G$3:$K$252,MATCH(SMALL(Enter!$N$3:$N$252,E108),Enter!$N$3:$N$252,0),1)="o",INDEX(Enter!$F$3:$K$252,MATCH(SMALL(Enter!$N$3:$N$252,E108),Enter!$N$3:$N$252,0),5)&amp;" (Y only)",INDEX(Enter!$F$3:$K$252,MATCH(SMALL(Enter!$N$3:$N$252,E108),Enter!$N$3:$N$252,0),5))),"")</f>
        <v/>
      </c>
      <c r="I108" s="20" t="str">
        <f t="array" ref="I108">IFERROR(INDEX(Enter!$F$3:$K$252,MATCH(SMALL(Enter!$N$3:$N$252,E108),Enter!$N$3:$N$252,0),5),"")</f>
        <v/>
      </c>
      <c r="J108" s="20" t="str">
        <f t="array" ref="J108">IFERROR(INDEX(Enter!$F$3:$K$252,MATCH(SMALL(Enter!$N$3:$N$252,E108),Enter!$N$3:$N$252,0),6),"")</f>
        <v/>
      </c>
      <c r="K108" s="20">
        <v>98</v>
      </c>
      <c r="L108" s="19" t="str">
        <f t="shared" si="0"/>
        <v/>
      </c>
      <c r="M108" s="19" t="str">
        <f t="array" ref="M108">IFERROR(IF(INDEX(Enter!$I$3:$K$252,MATCH(SMALL(Enter!$O$3:$O$252,K108),Enter!$O$3:$O$252,0),1)="x",INDEX(Enter!$H$3:$K$252,MATCH(SMALL(Enter!$O$3:$O$252,K108),Enter!$O$3:$O$252,0),3)&amp;" (Y)",IF(INDEX(Enter!$I$3:$K$252,MATCH(SMALL(Enter!$O$3:$O$252,K108),Enter!$O$3:$O$252,0),1)="o",INDEX(Enter!$H$3:$K$252,MATCH(SMALL(Enter!$O$3:$O$252,K108),Enter!$O$3:$O$252,0),3)&amp;" (Y only)",INDEX(Enter!$H$3:$K$252,MATCH(SMALL(Enter!$O$3:$O$252,K108),Enter!$O$3:$O$252,0),3))),"")</f>
        <v/>
      </c>
      <c r="N108" s="20" t="str">
        <f t="array" ref="N108">IFERROR(INDEX(Enter!$H$3:$K$252,MATCH(SMALL(Enter!$O$3:$O$252,K108),Enter!$O$3:$O$252,0),3),"")</f>
        <v/>
      </c>
      <c r="O108" s="20" t="str">
        <f t="array" ref="O108">IFERROR(INDEX(Enter!$H$3:$K$252,MATCH(SMALL(Enter!$O$3:$O$252,K108),Enter!$O$3:$O$252,0),4),"")</f>
        <v/>
      </c>
      <c r="Q108" s="19" t="str">
        <f t="array" ref="Q108">IF(R108="","",IF(INDEX(Enter!$B$3:$K$252,MATCH(SMALL(Enter!$P$3:$P$252,E108),Enter!$P$3:$P$252,0),1)="oco","oco",E108))</f>
        <v/>
      </c>
      <c r="R108" s="20" t="str">
        <f t="array" ref="R108">IFERROR(INDEX(Enter!$A$3:$M$252,MATCH(SMALL(Enter!$P$3:$P$252,T108),Enter!$P$3:$P$252,0),7),"")</f>
        <v/>
      </c>
      <c r="S108" s="20" t="str">
        <f t="array" ref="S108">IFERROR(INDEX(Enter!$A$3:$K$252,MATCH(SMALL(Enter!$P$3:$P$252,T108),Enter!$P$3:$P$252,0),8),"")</f>
        <v/>
      </c>
      <c r="T108" s="20">
        <v>90</v>
      </c>
      <c r="V108" s="19" t="str">
        <f t="shared" si="3"/>
        <v/>
      </c>
      <c r="W108" s="20" t="str">
        <f t="array" ref="W108">IFERROR(INDEX(Enter!$A$3:$M$252,MATCH(SMALL(Enter!$Q$3:$Q$252,Y109),Enter!$Q$3:$Q$252,0),6),"")</f>
        <v/>
      </c>
      <c r="X108" s="20" t="str">
        <f t="array" ref="X108">IFERROR(INDEX(Enter!$A$3:$K$252,MATCH(SMALL(Enter!$Q$3:$Q$252,Y109),Enter!$Q$3:$Q$252,0),7),"")</f>
        <v/>
      </c>
      <c r="Y108" s="20">
        <v>90</v>
      </c>
      <c r="AA108" s="19" t="str">
        <f t="shared" si="2"/>
        <v/>
      </c>
      <c r="AB108" s="20" t="str">
        <f t="array" ref="AB108">IFERROR(INDEX(Enter!$A$3:$M$252,MATCH(SMALL(Enter!$R$3:$R$252,T108),Enter!$R$3:$R$252,0),7),"")</f>
        <v/>
      </c>
      <c r="AC108" s="20" t="str">
        <f t="array" ref="AC108">IFERROR(INDEX(Enter!$A$3:$K$252,MATCH(SMALL(Enter!$R$3:$R$252,T108),Enter!$R$3:$R$252,0),8),"")</f>
        <v/>
      </c>
    </row>
    <row r="109" spans="1:29" ht="15.75" customHeight="1">
      <c r="A109" s="19" t="str">
        <f t="array" ref="A109">IF(B109="","",IF(INDEX(Enter!$C$3:$K$252,MATCH(SMALL(Enter!$M$3:$M$252,E109),Enter!$M$3:$M$252,0),1)="yco","yco",E109))</f>
        <v/>
      </c>
      <c r="B109" s="20" t="str">
        <f t="array" ref="B109">IFERROR(IF(INDEX(Enter!$D$3:$M$252,MATCH(SMALL(Enter!$M$3:$M$252,E109),Enter!$M$3:$M$252,0),1)="x",INDEX(Enter!$C$3:$M$252,MATCH(SMALL(Enter!$M$3:$M$252,E109),Enter!$M$3:$M$252,0),8)&amp;" (Y)",IF(INDEX(Enter!$D$3:$M$252,MATCH(SMALL(Enter!$M$3:$M$252,E109),Enter!$M$3:$M$252,0),1)="o",INDEX(Enter!$C$3:$M$252,MATCH(SMALL(Enter!$M$3:$M$252,E109),Enter!$M$3:$M$252,0),8)&amp;" (Y only)",INDEX(Enter!$C$3:$M$252,MATCH(SMALL(Enter!$M$3:$M$252,E109),Enter!$M$3:$M$252,0),8))),"")</f>
        <v/>
      </c>
      <c r="C109" s="20" t="str">
        <f t="array" ref="C109">IFERROR(INDEX(Enter!$C$3:$M$252,MATCH(SMALL(Enter!$M$3:$M$252,E109),Enter!$M$3:$M$252,0),8),"")</f>
        <v/>
      </c>
      <c r="D109" s="20" t="str">
        <f t="array" ref="D109">IFERROR(INDEX(Enter!$C$3:$K$252,MATCH(SMALL(Enter!$M$3:$M$252,E109),Enter!$M$3:$M$252,0),9),"")</f>
        <v/>
      </c>
      <c r="E109" s="20"/>
      <c r="G109" s="19" t="str">
        <f t="array" ref="G109">IF(H109="","",IF(INDEX(Enter!$F$3:$K$252,MATCH(SMALL(Enter!$N$3:$N$252,E109),Enter!$N$3:$N$252,0),1)="co","co",IF(INDEX(Enter!$F$3:$K$252,MATCH(SMALL(Enter!$N$3:$N$252,E109),Enter!$N$3:$N$252,0),1)="yco","yco",E109)))</f>
        <v/>
      </c>
      <c r="H109" s="20" t="str">
        <f t="array" ref="H109">IFERROR(IF(INDEX(Enter!$G$3:$K$252,MATCH(SMALL(Enter!$N$3:$N$252,E109),Enter!$N$3:$N$252,0),1)="x",INDEX(Enter!$F$3:$K$252,MATCH(SMALL(Enter!$N$3:$N$252,E109),Enter!$N$3:$N$252,0),5)&amp;" (Y)",IF(INDEX(Enter!$G$3:$K$252,MATCH(SMALL(Enter!$N$3:$N$252,E109),Enter!$N$3:$N$252,0),1)="o",INDEX(Enter!$F$3:$K$252,MATCH(SMALL(Enter!$N$3:$N$252,E109),Enter!$N$3:$N$252,0),5)&amp;" (Y only)",INDEX(Enter!$F$3:$K$252,MATCH(SMALL(Enter!$N$3:$N$252,E109),Enter!$N$3:$N$252,0),5))),"")</f>
        <v/>
      </c>
      <c r="I109" s="20" t="str">
        <f t="array" ref="I109">IFERROR(INDEX(Enter!$F$3:$K$252,MATCH(SMALL(Enter!$N$3:$N$252,E109),Enter!$N$3:$N$252,0),5),"")</f>
        <v/>
      </c>
      <c r="J109" s="20" t="str">
        <f t="array" ref="J109">IFERROR(INDEX(Enter!$F$3:$K$252,MATCH(SMALL(Enter!$N$3:$N$252,E109),Enter!$N$3:$N$252,0),6),"")</f>
        <v/>
      </c>
      <c r="K109" s="20">
        <v>99</v>
      </c>
      <c r="L109" s="19" t="str">
        <f t="shared" si="0"/>
        <v/>
      </c>
      <c r="M109" s="19" t="str">
        <f t="array" ref="M109">IFERROR(IF(INDEX(Enter!$I$3:$K$252,MATCH(SMALL(Enter!$O$3:$O$252,K109),Enter!$O$3:$O$252,0),1)="x",INDEX(Enter!$H$3:$K$252,MATCH(SMALL(Enter!$O$3:$O$252,K109),Enter!$O$3:$O$252,0),3)&amp;" (Y)",IF(INDEX(Enter!$I$3:$K$252,MATCH(SMALL(Enter!$O$3:$O$252,K109),Enter!$O$3:$O$252,0),1)="o",INDEX(Enter!$H$3:$K$252,MATCH(SMALL(Enter!$O$3:$O$252,K109),Enter!$O$3:$O$252,0),3)&amp;" (Y only)",INDEX(Enter!$H$3:$K$252,MATCH(SMALL(Enter!$O$3:$O$252,K109),Enter!$O$3:$O$252,0),3))),"")</f>
        <v/>
      </c>
      <c r="N109" s="20" t="str">
        <f t="array" ref="N109">IFERROR(INDEX(Enter!$H$3:$K$252,MATCH(SMALL(Enter!$O$3:$O$252,K109),Enter!$O$3:$O$252,0),3),"")</f>
        <v/>
      </c>
      <c r="O109" s="20" t="str">
        <f t="array" ref="O109">IFERROR(INDEX(Enter!$H$3:$K$252,MATCH(SMALL(Enter!$O$3:$O$252,K109),Enter!$O$3:$O$252,0),4),"")</f>
        <v/>
      </c>
      <c r="Q109" s="19" t="str">
        <f t="array" ref="Q109">IF(R109="","",IF(INDEX(Enter!$B$3:$K$252,MATCH(SMALL(Enter!$P$3:$P$252,E109),Enter!$P$3:$P$252,0),1)="oco","oco",E109))</f>
        <v/>
      </c>
      <c r="R109" s="20" t="str">
        <f t="array" ref="R109">IFERROR(INDEX(Enter!$A$3:$M$252,MATCH(SMALL(Enter!$P$3:$P$252,T109),Enter!$P$3:$P$252,0),7),"")</f>
        <v/>
      </c>
      <c r="S109" s="20" t="str">
        <f t="array" ref="S109">IFERROR(INDEX(Enter!$A$3:$K$252,MATCH(SMALL(Enter!$P$3:$P$252,T109),Enter!$P$3:$P$252,0),8),"")</f>
        <v/>
      </c>
      <c r="V109" s="19" t="str">
        <f t="shared" si="3"/>
        <v/>
      </c>
      <c r="W109" s="20" t="str">
        <f t="array" ref="W109">IFERROR(INDEX(Enter!$A$3:$M$252,MATCH(SMALL(Enter!$Q$3:$Q$252,Y110),Enter!$Q$3:$Q$252,0),6),"")</f>
        <v/>
      </c>
      <c r="X109" s="20" t="str">
        <f t="array" ref="X109">IFERROR(INDEX(Enter!$A$3:$K$252,MATCH(SMALL(Enter!$Q$3:$Q$252,Y110),Enter!$Q$3:$Q$252,0),7),"")</f>
        <v/>
      </c>
      <c r="AA109" s="19" t="str">
        <f t="shared" si="2"/>
        <v/>
      </c>
      <c r="AB109" s="20" t="str">
        <f t="array" ref="AB109">IFERROR(INDEX(Enter!$A$3:$M$252,MATCH(SMALL(Enter!$R$3:$R$252,T109),Enter!$R$3:$R$252,0),7),"")</f>
        <v/>
      </c>
      <c r="AC109" s="20" t="str">
        <f t="array" ref="AC109">IFERROR(INDEX(Enter!$A$3:$K$252,MATCH(SMALL(Enter!$R$3:$R$252,T109),Enter!$R$3:$R$252,0),8),"")</f>
        <v/>
      </c>
    </row>
    <row r="110" spans="1:29" ht="15.75" customHeight="1">
      <c r="A110" s="19" t="str">
        <f t="array" ref="A110">IF(B110="","",IF(INDEX(Enter!$C$3:$K$252,MATCH(SMALL(Enter!$M$3:$M$252,E110),Enter!$M$3:$M$252,0),1)="yco","yco",E110))</f>
        <v/>
      </c>
      <c r="B110" s="20" t="str">
        <f t="array" ref="B110">IFERROR(IF(INDEX(Enter!$D$3:$M$252,MATCH(SMALL(Enter!$M$3:$M$252,E110),Enter!$M$3:$M$252,0),1)="x",INDEX(Enter!$C$3:$M$252,MATCH(SMALL(Enter!$M$3:$M$252,E110),Enter!$M$3:$M$252,0),8)&amp;" (Y)",IF(INDEX(Enter!$D$3:$M$252,MATCH(SMALL(Enter!$M$3:$M$252,E110),Enter!$M$3:$M$252,0),1)="o",INDEX(Enter!$C$3:$M$252,MATCH(SMALL(Enter!$M$3:$M$252,E110),Enter!$M$3:$M$252,0),8)&amp;" (Y only)",INDEX(Enter!$C$3:$M$252,MATCH(SMALL(Enter!$M$3:$M$252,E110),Enter!$M$3:$M$252,0),8))),"")</f>
        <v/>
      </c>
      <c r="C110" s="20" t="str">
        <f t="array" ref="C110">IFERROR(INDEX(Enter!$C$3:$M$252,MATCH(SMALL(Enter!$M$3:$M$252,E110),Enter!$M$3:$M$252,0),8),"")</f>
        <v/>
      </c>
      <c r="D110" s="20" t="str">
        <f t="array" ref="D110">IFERROR(INDEX(Enter!$C$3:$K$252,MATCH(SMALL(Enter!$M$3:$M$252,E110),Enter!$M$3:$M$252,0),9),"")</f>
        <v/>
      </c>
      <c r="E110" s="20">
        <v>91</v>
      </c>
      <c r="G110" s="19" t="str">
        <f t="array" ref="G110">IF(H110="","",IF(INDEX(Enter!$F$3:$K$252,MATCH(SMALL(Enter!$N$3:$N$252,E110),Enter!$N$3:$N$252,0),1)="co","co",IF(INDEX(Enter!$F$3:$K$252,MATCH(SMALL(Enter!$N$3:$N$252,E110),Enter!$N$3:$N$252,0),1)="yco","yco",E110)))</f>
        <v/>
      </c>
      <c r="H110" s="20" t="str">
        <f t="array" ref="H110">IFERROR(IF(INDEX(Enter!$G$3:$K$252,MATCH(SMALL(Enter!$N$3:$N$252,E110),Enter!$N$3:$N$252,0),1)="x",INDEX(Enter!$F$3:$K$252,MATCH(SMALL(Enter!$N$3:$N$252,E110),Enter!$N$3:$N$252,0),5)&amp;" (Y)",IF(INDEX(Enter!$G$3:$K$252,MATCH(SMALL(Enter!$N$3:$N$252,E110),Enter!$N$3:$N$252,0),1)="o",INDEX(Enter!$F$3:$K$252,MATCH(SMALL(Enter!$N$3:$N$252,E110),Enter!$N$3:$N$252,0),5)&amp;" (Y only)",INDEX(Enter!$F$3:$K$252,MATCH(SMALL(Enter!$N$3:$N$252,E110),Enter!$N$3:$N$252,0),5))),"")</f>
        <v/>
      </c>
      <c r="I110" s="20" t="str">
        <f t="array" ref="I110">IFERROR(INDEX(Enter!$F$3:$K$252,MATCH(SMALL(Enter!$N$3:$N$252,E110),Enter!$N$3:$N$252,0),5),"")</f>
        <v/>
      </c>
      <c r="J110" s="20" t="str">
        <f t="array" ref="J110">IFERROR(INDEX(Enter!$F$3:$K$252,MATCH(SMALL(Enter!$N$3:$N$252,E110),Enter!$N$3:$N$252,0),6),"")</f>
        <v/>
      </c>
      <c r="K110" s="20">
        <v>100</v>
      </c>
      <c r="L110" s="19" t="str">
        <f t="shared" si="0"/>
        <v/>
      </c>
      <c r="M110" s="19" t="str">
        <f t="array" ref="M110">IFERROR(IF(INDEX(Enter!$I$3:$K$252,MATCH(SMALL(Enter!$O$3:$O$252,K110),Enter!$O$3:$O$252,0),1)="x",INDEX(Enter!$H$3:$K$252,MATCH(SMALL(Enter!$O$3:$O$252,K110),Enter!$O$3:$O$252,0),3)&amp;" (Y)",IF(INDEX(Enter!$I$3:$K$252,MATCH(SMALL(Enter!$O$3:$O$252,K110),Enter!$O$3:$O$252,0),1)="o",INDEX(Enter!$H$3:$K$252,MATCH(SMALL(Enter!$O$3:$O$252,K110),Enter!$O$3:$O$252,0),3)&amp;" (Y only)",INDEX(Enter!$H$3:$K$252,MATCH(SMALL(Enter!$O$3:$O$252,K110),Enter!$O$3:$O$252,0),3))),"")</f>
        <v/>
      </c>
      <c r="N110" s="20" t="str">
        <f t="array" ref="N110">IFERROR(INDEX(Enter!$H$3:$K$252,MATCH(SMALL(Enter!$O$3:$O$252,K110),Enter!$O$3:$O$252,0),3),"")</f>
        <v/>
      </c>
      <c r="O110" s="20" t="str">
        <f t="array" ref="O110">IFERROR(INDEX(Enter!$H$3:$K$252,MATCH(SMALL(Enter!$O$3:$O$252,K110),Enter!$O$3:$O$252,0),4),"")</f>
        <v/>
      </c>
      <c r="Q110" s="19" t="str">
        <f t="array" ref="Q110">IF(R110="","",IF(INDEX(Enter!$B$3:$K$252,MATCH(SMALL(Enter!$P$3:$P$252,E110),Enter!$P$3:$P$252,0),1)="oco","oco",E110))</f>
        <v/>
      </c>
      <c r="R110" s="20" t="str">
        <f t="array" ref="R110">IFERROR(INDEX(Enter!$A$3:$M$252,MATCH(SMALL(Enter!$P$3:$P$252,T110),Enter!$P$3:$P$252,0),7),"")</f>
        <v/>
      </c>
      <c r="S110" s="20" t="str">
        <f t="array" ref="S110">IFERROR(INDEX(Enter!$A$3:$K$252,MATCH(SMALL(Enter!$P$3:$P$252,T110),Enter!$P$3:$P$252,0),8),"")</f>
        <v/>
      </c>
      <c r="T110" s="20">
        <v>91</v>
      </c>
      <c r="V110" s="19" t="str">
        <f t="shared" si="3"/>
        <v/>
      </c>
      <c r="W110" s="20" t="str">
        <f t="array" ref="W110">IFERROR(INDEX(Enter!$A$3:$M$252,MATCH(SMALL(Enter!$Q$3:$Q$252,Y111),Enter!$Q$3:$Q$252,0),6),"")</f>
        <v/>
      </c>
      <c r="X110" s="20" t="str">
        <f t="array" ref="X110">IFERROR(INDEX(Enter!$A$3:$K$252,MATCH(SMALL(Enter!$Q$3:$Q$252,Y111),Enter!$Q$3:$Q$252,0),7),"")</f>
        <v/>
      </c>
      <c r="Y110" s="20">
        <v>91</v>
      </c>
      <c r="AA110" s="19" t="str">
        <f t="shared" si="2"/>
        <v/>
      </c>
      <c r="AB110" s="20" t="str">
        <f t="array" ref="AB110">IFERROR(INDEX(Enter!$A$3:$M$252,MATCH(SMALL(Enter!$R$3:$R$252,T110),Enter!$R$3:$R$252,0),7),"")</f>
        <v/>
      </c>
      <c r="AC110" s="20" t="str">
        <f t="array" ref="AC110">IFERROR(INDEX(Enter!$A$3:$K$252,MATCH(SMALL(Enter!$R$3:$R$252,T110),Enter!$R$3:$R$252,0),8),"")</f>
        <v/>
      </c>
    </row>
    <row r="111" spans="1:29" ht="15.75" customHeight="1">
      <c r="A111" s="19" t="str">
        <f t="array" ref="A111">IF(B111="","",IF(INDEX(Enter!$C$3:$K$252,MATCH(SMALL(Enter!$M$3:$M$252,E111),Enter!$M$3:$M$252,0),1)="yco","yco",E111))</f>
        <v/>
      </c>
      <c r="B111" s="20" t="str">
        <f t="array" ref="B111">IFERROR(IF(INDEX(Enter!$D$3:$M$252,MATCH(SMALL(Enter!$M$3:$M$252,E111),Enter!$M$3:$M$252,0),1)="x",INDEX(Enter!$C$3:$M$252,MATCH(SMALL(Enter!$M$3:$M$252,E111),Enter!$M$3:$M$252,0),8)&amp;" (Y)",IF(INDEX(Enter!$D$3:$M$252,MATCH(SMALL(Enter!$M$3:$M$252,E111),Enter!$M$3:$M$252,0),1)="o",INDEX(Enter!$C$3:$M$252,MATCH(SMALL(Enter!$M$3:$M$252,E111),Enter!$M$3:$M$252,0),8)&amp;" (Y only)",INDEX(Enter!$C$3:$M$252,MATCH(SMALL(Enter!$M$3:$M$252,E111),Enter!$M$3:$M$252,0),8))),"")</f>
        <v/>
      </c>
      <c r="C111" s="20" t="str">
        <f t="array" ref="C111">IFERROR(INDEX(Enter!$C$3:$M$252,MATCH(SMALL(Enter!$M$3:$M$252,E111),Enter!$M$3:$M$252,0),8),"")</f>
        <v/>
      </c>
      <c r="D111" s="20" t="str">
        <f t="array" ref="D111">IFERROR(INDEX(Enter!$C$3:$K$252,MATCH(SMALL(Enter!$M$3:$M$252,E111),Enter!$M$3:$M$252,0),9),"")</f>
        <v/>
      </c>
      <c r="E111" s="20">
        <v>92</v>
      </c>
      <c r="G111" s="19" t="str">
        <f t="array" ref="G111">IF(H111="","",IF(INDEX(Enter!$F$3:$K$252,MATCH(SMALL(Enter!$N$3:$N$252,E111),Enter!$N$3:$N$252,0),1)="co","co",IF(INDEX(Enter!$F$3:$K$252,MATCH(SMALL(Enter!$N$3:$N$252,E111),Enter!$N$3:$N$252,0),1)="yco","yco",E111)))</f>
        <v/>
      </c>
      <c r="H111" s="20" t="str">
        <f t="array" ref="H111">IFERROR(IF(INDEX(Enter!$G$3:$K$252,MATCH(SMALL(Enter!$N$3:$N$252,E111),Enter!$N$3:$N$252,0),1)="x",INDEX(Enter!$F$3:$K$252,MATCH(SMALL(Enter!$N$3:$N$252,E111),Enter!$N$3:$N$252,0),5)&amp;" (Y)",IF(INDEX(Enter!$G$3:$K$252,MATCH(SMALL(Enter!$N$3:$N$252,E111),Enter!$N$3:$N$252,0),1)="o",INDEX(Enter!$F$3:$K$252,MATCH(SMALL(Enter!$N$3:$N$252,E111),Enter!$N$3:$N$252,0),5)&amp;" (Y only)",INDEX(Enter!$F$3:$K$252,MATCH(SMALL(Enter!$N$3:$N$252,E111),Enter!$N$3:$N$252,0),5))),"")</f>
        <v/>
      </c>
      <c r="I111" s="20" t="str">
        <f t="array" ref="I111">IFERROR(INDEX(Enter!$F$3:$K$252,MATCH(SMALL(Enter!$N$3:$N$252,E111),Enter!$N$3:$N$252,0),5),"")</f>
        <v/>
      </c>
      <c r="J111" s="20" t="str">
        <f t="array" ref="J111">IFERROR(INDEX(Enter!$F$3:$K$252,MATCH(SMALL(Enter!$N$3:$N$252,E111),Enter!$N$3:$N$252,0),6),"")</f>
        <v/>
      </c>
      <c r="L111" s="19" t="str">
        <f t="shared" si="0"/>
        <v/>
      </c>
      <c r="M111" s="19" t="str">
        <f t="array" ref="M111">IFERROR(IF(INDEX(Enter!$I$3:$K$252,MATCH(SMALL(Enter!$O$3:$O$252,K111),Enter!$O$3:$O$252,0),1)="x",INDEX(Enter!$H$3:$K$252,MATCH(SMALL(Enter!$O$3:$O$252,K111),Enter!$O$3:$O$252,0),3)&amp;" (Y)",IF(INDEX(Enter!$I$3:$K$252,MATCH(SMALL(Enter!$O$3:$O$252,K111),Enter!$O$3:$O$252,0),1)="o",INDEX(Enter!$H$3:$K$252,MATCH(SMALL(Enter!$O$3:$O$252,K111),Enter!$O$3:$O$252,0),3)&amp;" (Y only)",INDEX(Enter!$H$3:$K$252,MATCH(SMALL(Enter!$O$3:$O$252,K111),Enter!$O$3:$O$252,0),3))),"")</f>
        <v/>
      </c>
      <c r="N111" s="20" t="str">
        <f t="array" ref="N111">IFERROR(INDEX(Enter!$H$3:$K$252,MATCH(SMALL(Enter!$O$3:$O$252,K111),Enter!$O$3:$O$252,0),3),"")</f>
        <v/>
      </c>
      <c r="O111" s="20" t="str">
        <f t="array" ref="O111">IFERROR(INDEX(Enter!$H$3:$K$252,MATCH(SMALL(Enter!$O$3:$O$252,K111),Enter!$O$3:$O$252,0),4),"")</f>
        <v/>
      </c>
      <c r="Q111" s="19" t="str">
        <f t="array" ref="Q111">IF(R111="","",IF(INDEX(Enter!$B$3:$K$252,MATCH(SMALL(Enter!$P$3:$P$252,E111),Enter!$P$3:$P$252,0),1)="oco","oco",E111))</f>
        <v/>
      </c>
      <c r="R111" s="20" t="str">
        <f t="array" ref="R111">IFERROR(INDEX(Enter!$A$3:$M$252,MATCH(SMALL(Enter!$P$3:$P$252,T111),Enter!$P$3:$P$252,0),7),"")</f>
        <v/>
      </c>
      <c r="S111" s="20" t="str">
        <f t="array" ref="S111">IFERROR(INDEX(Enter!$A$3:$K$252,MATCH(SMALL(Enter!$P$3:$P$252,T111),Enter!$P$3:$P$252,0),8),"")</f>
        <v/>
      </c>
      <c r="T111" s="20">
        <v>92</v>
      </c>
      <c r="V111" s="19" t="str">
        <f t="shared" si="3"/>
        <v/>
      </c>
      <c r="W111" s="20" t="str">
        <f t="array" ref="W111">IFERROR(INDEX(Enter!$A$3:$M$252,MATCH(SMALL(Enter!$Q$3:$Q$252,Y112),Enter!$Q$3:$Q$252,0),6),"")</f>
        <v/>
      </c>
      <c r="X111" s="20" t="str">
        <f t="array" ref="X111">IFERROR(INDEX(Enter!$A$3:$K$252,MATCH(SMALL(Enter!$Q$3:$Q$252,Y112),Enter!$Q$3:$Q$252,0),7),"")</f>
        <v/>
      </c>
      <c r="Y111" s="20">
        <v>92</v>
      </c>
      <c r="AA111" s="19" t="str">
        <f t="shared" si="2"/>
        <v/>
      </c>
      <c r="AB111" s="20" t="str">
        <f t="array" ref="AB111">IFERROR(INDEX(Enter!$A$3:$M$252,MATCH(SMALL(Enter!$R$3:$R$252,T111),Enter!$R$3:$R$252,0),7),"")</f>
        <v/>
      </c>
      <c r="AC111" s="20" t="str">
        <f t="array" ref="AC111">IFERROR(INDEX(Enter!$A$3:$K$252,MATCH(SMALL(Enter!$R$3:$R$252,T111),Enter!$R$3:$R$252,0),8),"")</f>
        <v/>
      </c>
    </row>
    <row r="112" spans="1:29" ht="15.75" customHeight="1">
      <c r="A112" s="19" t="str">
        <f t="array" ref="A112">IF(B112="","",IF(INDEX(Enter!$C$3:$K$252,MATCH(SMALL(Enter!$M$3:$M$252,E112),Enter!$M$3:$M$252,0),1)="yco","yco",E112))</f>
        <v/>
      </c>
      <c r="B112" s="20" t="str">
        <f t="array" ref="B112">IFERROR(IF(INDEX(Enter!$D$3:$M$252,MATCH(SMALL(Enter!$M$3:$M$252,E112),Enter!$M$3:$M$252,0),1)="x",INDEX(Enter!$C$3:$M$252,MATCH(SMALL(Enter!$M$3:$M$252,E112),Enter!$M$3:$M$252,0),8)&amp;" (Y)",IF(INDEX(Enter!$D$3:$M$252,MATCH(SMALL(Enter!$M$3:$M$252,E112),Enter!$M$3:$M$252,0),1)="o",INDEX(Enter!$C$3:$M$252,MATCH(SMALL(Enter!$M$3:$M$252,E112),Enter!$M$3:$M$252,0),8)&amp;" (Y only)",INDEX(Enter!$C$3:$M$252,MATCH(SMALL(Enter!$M$3:$M$252,E112),Enter!$M$3:$M$252,0),8))),"")</f>
        <v/>
      </c>
      <c r="C112" s="20" t="str">
        <f t="array" ref="C112">IFERROR(INDEX(Enter!$C$3:$M$252,MATCH(SMALL(Enter!$M$3:$M$252,E112),Enter!$M$3:$M$252,0),8),"")</f>
        <v/>
      </c>
      <c r="D112" s="20" t="str">
        <f t="array" ref="D112">IFERROR(INDEX(Enter!$C$3:$K$252,MATCH(SMALL(Enter!$M$3:$M$252,E112),Enter!$M$3:$M$252,0),9),"")</f>
        <v/>
      </c>
      <c r="E112" s="20">
        <v>93</v>
      </c>
      <c r="G112" s="19" t="str">
        <f t="array" ref="G112">IF(H112="","",IF(INDEX(Enter!$F$3:$K$252,MATCH(SMALL(Enter!$N$3:$N$252,E112),Enter!$N$3:$N$252,0),1)="co","co",IF(INDEX(Enter!$F$3:$K$252,MATCH(SMALL(Enter!$N$3:$N$252,E112),Enter!$N$3:$N$252,0),1)="yco","yco",E112)))</f>
        <v/>
      </c>
      <c r="H112" s="20" t="str">
        <f t="array" ref="H112">IFERROR(IF(INDEX(Enter!$G$3:$K$252,MATCH(SMALL(Enter!$N$3:$N$252,E112),Enter!$N$3:$N$252,0),1)="x",INDEX(Enter!$F$3:$K$252,MATCH(SMALL(Enter!$N$3:$N$252,E112),Enter!$N$3:$N$252,0),5)&amp;" (Y)",IF(INDEX(Enter!$G$3:$K$252,MATCH(SMALL(Enter!$N$3:$N$252,E112),Enter!$N$3:$N$252,0),1)="o",INDEX(Enter!$F$3:$K$252,MATCH(SMALL(Enter!$N$3:$N$252,E112),Enter!$N$3:$N$252,0),5)&amp;" (Y only)",INDEX(Enter!$F$3:$K$252,MATCH(SMALL(Enter!$N$3:$N$252,E112),Enter!$N$3:$N$252,0),5))),"")</f>
        <v/>
      </c>
      <c r="I112" s="20" t="str">
        <f t="array" ref="I112">IFERROR(INDEX(Enter!$F$3:$K$252,MATCH(SMALL(Enter!$N$3:$N$252,E112),Enter!$N$3:$N$252,0),5),"")</f>
        <v/>
      </c>
      <c r="J112" s="20" t="str">
        <f t="array" ref="J112">IFERROR(INDEX(Enter!$F$3:$K$252,MATCH(SMALL(Enter!$N$3:$N$252,E112),Enter!$N$3:$N$252,0),6),"")</f>
        <v/>
      </c>
      <c r="K112" s="20">
        <v>101</v>
      </c>
      <c r="L112" s="19" t="str">
        <f t="shared" si="0"/>
        <v/>
      </c>
      <c r="M112" s="19" t="str">
        <f t="array" ref="M112">IFERROR(IF(INDEX(Enter!$I$3:$K$252,MATCH(SMALL(Enter!$O$3:$O$252,K112),Enter!$O$3:$O$252,0),1)="x",INDEX(Enter!$H$3:$K$252,MATCH(SMALL(Enter!$O$3:$O$252,K112),Enter!$O$3:$O$252,0),3)&amp;" (Y)",IF(INDEX(Enter!$I$3:$K$252,MATCH(SMALL(Enter!$O$3:$O$252,K112),Enter!$O$3:$O$252,0),1)="o",INDEX(Enter!$H$3:$K$252,MATCH(SMALL(Enter!$O$3:$O$252,K112),Enter!$O$3:$O$252,0),3)&amp;" (Y only)",INDEX(Enter!$H$3:$K$252,MATCH(SMALL(Enter!$O$3:$O$252,K112),Enter!$O$3:$O$252,0),3))),"")</f>
        <v/>
      </c>
      <c r="N112" s="20" t="str">
        <f t="array" ref="N112">IFERROR(INDEX(Enter!$H$3:$K$252,MATCH(SMALL(Enter!$O$3:$O$252,K112),Enter!$O$3:$O$252,0),3),"")</f>
        <v/>
      </c>
      <c r="O112" s="20" t="str">
        <f t="array" ref="O112">IFERROR(INDEX(Enter!$H$3:$K$252,MATCH(SMALL(Enter!$O$3:$O$252,K112),Enter!$O$3:$O$252,0),4),"")</f>
        <v/>
      </c>
      <c r="Q112" s="19" t="str">
        <f t="array" ref="Q112">IF(R112="","",IF(INDEX(Enter!$B$3:$K$252,MATCH(SMALL(Enter!$P$3:$P$252,E112),Enter!$P$3:$P$252,0),1)="oco","oco",E112))</f>
        <v/>
      </c>
      <c r="R112" s="20" t="str">
        <f t="array" ref="R112">IFERROR(INDEX(Enter!$A$3:$M$252,MATCH(SMALL(Enter!$P$3:$P$252,T112),Enter!$P$3:$P$252,0),7),"")</f>
        <v/>
      </c>
      <c r="S112" s="20" t="str">
        <f t="array" ref="S112">IFERROR(INDEX(Enter!$A$3:$K$252,MATCH(SMALL(Enter!$P$3:$P$252,T112),Enter!$P$3:$P$252,0),8),"")</f>
        <v/>
      </c>
      <c r="T112" s="20">
        <v>93</v>
      </c>
      <c r="V112" s="19" t="str">
        <f t="shared" si="3"/>
        <v/>
      </c>
      <c r="W112" s="20" t="str">
        <f t="array" ref="W112">IFERROR(INDEX(Enter!$A$3:$M$252,MATCH(SMALL(Enter!$Q$3:$Q$252,Y113),Enter!$Q$3:$Q$252,0),6),"")</f>
        <v/>
      </c>
      <c r="X112" s="20" t="str">
        <f t="array" ref="X112">IFERROR(INDEX(Enter!$A$3:$K$252,MATCH(SMALL(Enter!$Q$3:$Q$252,Y113),Enter!$Q$3:$Q$252,0),7),"")</f>
        <v/>
      </c>
      <c r="Y112" s="20">
        <v>93</v>
      </c>
      <c r="AA112" s="19" t="str">
        <f t="shared" si="2"/>
        <v/>
      </c>
      <c r="AB112" s="20" t="str">
        <f t="array" ref="AB112">IFERROR(INDEX(Enter!$A$3:$M$252,MATCH(SMALL(Enter!$R$3:$R$252,T112),Enter!$R$3:$R$252,0),7),"")</f>
        <v/>
      </c>
      <c r="AC112" s="20" t="str">
        <f t="array" ref="AC112">IFERROR(INDEX(Enter!$A$3:$K$252,MATCH(SMALL(Enter!$R$3:$R$252,T112),Enter!$R$3:$R$252,0),8),"")</f>
        <v/>
      </c>
    </row>
    <row r="113" spans="1:29" ht="15.75" customHeight="1">
      <c r="A113" s="19" t="str">
        <f t="array" ref="A113">IF(B113="","",IF(INDEX(Enter!$C$3:$K$252,MATCH(SMALL(Enter!$M$3:$M$252,E113),Enter!$M$3:$M$252,0),1)="yco","yco",E113))</f>
        <v/>
      </c>
      <c r="B113" s="20" t="str">
        <f t="array" ref="B113">IFERROR(IF(INDEX(Enter!$D$3:$M$252,MATCH(SMALL(Enter!$M$3:$M$252,E113),Enter!$M$3:$M$252,0),1)="x",INDEX(Enter!$C$3:$M$252,MATCH(SMALL(Enter!$M$3:$M$252,E113),Enter!$M$3:$M$252,0),8)&amp;" (Y)",IF(INDEX(Enter!$D$3:$M$252,MATCH(SMALL(Enter!$M$3:$M$252,E113),Enter!$M$3:$M$252,0),1)="o",INDEX(Enter!$C$3:$M$252,MATCH(SMALL(Enter!$M$3:$M$252,E113),Enter!$M$3:$M$252,0),8)&amp;" (Y only)",INDEX(Enter!$C$3:$M$252,MATCH(SMALL(Enter!$M$3:$M$252,E113),Enter!$M$3:$M$252,0),8))),"")</f>
        <v/>
      </c>
      <c r="C113" s="20" t="str">
        <f t="array" ref="C113">IFERROR(INDEX(Enter!$C$3:$M$252,MATCH(SMALL(Enter!$M$3:$M$252,E113),Enter!$M$3:$M$252,0),8),"")</f>
        <v/>
      </c>
      <c r="D113" s="20" t="str">
        <f t="array" ref="D113">IFERROR(INDEX(Enter!$C$3:$K$252,MATCH(SMALL(Enter!$M$3:$M$252,E113),Enter!$M$3:$M$252,0),9),"")</f>
        <v/>
      </c>
      <c r="E113" s="20">
        <v>94</v>
      </c>
      <c r="G113" s="19" t="str">
        <f t="array" ref="G113">IF(H113="","",IF(INDEX(Enter!$F$3:$K$252,MATCH(SMALL(Enter!$N$3:$N$252,E113),Enter!$N$3:$N$252,0),1)="co","co",IF(INDEX(Enter!$F$3:$K$252,MATCH(SMALL(Enter!$N$3:$N$252,E113),Enter!$N$3:$N$252,0),1)="yco","yco",E113)))</f>
        <v/>
      </c>
      <c r="H113" s="20" t="str">
        <f t="array" ref="H113">IFERROR(IF(INDEX(Enter!$G$3:$K$252,MATCH(SMALL(Enter!$N$3:$N$252,E113),Enter!$N$3:$N$252,0),1)="x",INDEX(Enter!$F$3:$K$252,MATCH(SMALL(Enter!$N$3:$N$252,E113),Enter!$N$3:$N$252,0),5)&amp;" (Y)",IF(INDEX(Enter!$G$3:$K$252,MATCH(SMALL(Enter!$N$3:$N$252,E113),Enter!$N$3:$N$252,0),1)="o",INDEX(Enter!$F$3:$K$252,MATCH(SMALL(Enter!$N$3:$N$252,E113),Enter!$N$3:$N$252,0),5)&amp;" (Y only)",INDEX(Enter!$F$3:$K$252,MATCH(SMALL(Enter!$N$3:$N$252,E113),Enter!$N$3:$N$252,0),5))),"")</f>
        <v/>
      </c>
      <c r="I113" s="20" t="str">
        <f t="array" ref="I113">IFERROR(INDEX(Enter!$F$3:$K$252,MATCH(SMALL(Enter!$N$3:$N$252,E113),Enter!$N$3:$N$252,0),5),"")</f>
        <v/>
      </c>
      <c r="J113" s="20" t="str">
        <f t="array" ref="J113">IFERROR(INDEX(Enter!$F$3:$K$252,MATCH(SMALL(Enter!$N$3:$N$252,E113),Enter!$N$3:$N$252,0),6),"")</f>
        <v/>
      </c>
      <c r="K113" s="20">
        <v>102</v>
      </c>
      <c r="L113" s="19" t="str">
        <f t="shared" si="0"/>
        <v/>
      </c>
      <c r="M113" s="19" t="str">
        <f t="array" ref="M113">IFERROR(IF(INDEX(Enter!$I$3:$K$252,MATCH(SMALL(Enter!$O$3:$O$252,K113),Enter!$O$3:$O$252,0),1)="x",INDEX(Enter!$H$3:$K$252,MATCH(SMALL(Enter!$O$3:$O$252,K113),Enter!$O$3:$O$252,0),3)&amp;" (Y)",IF(INDEX(Enter!$I$3:$K$252,MATCH(SMALL(Enter!$O$3:$O$252,K113),Enter!$O$3:$O$252,0),1)="o",INDEX(Enter!$H$3:$K$252,MATCH(SMALL(Enter!$O$3:$O$252,K113),Enter!$O$3:$O$252,0),3)&amp;" (Y only)",INDEX(Enter!$H$3:$K$252,MATCH(SMALL(Enter!$O$3:$O$252,K113),Enter!$O$3:$O$252,0),3))),"")</f>
        <v/>
      </c>
      <c r="N113" s="20" t="str">
        <f t="array" ref="N113">IFERROR(INDEX(Enter!$H$3:$K$252,MATCH(SMALL(Enter!$O$3:$O$252,K113),Enter!$O$3:$O$252,0),3),"")</f>
        <v/>
      </c>
      <c r="O113" s="20" t="str">
        <f t="array" ref="O113">IFERROR(INDEX(Enter!$H$3:$K$252,MATCH(SMALL(Enter!$O$3:$O$252,K113),Enter!$O$3:$O$252,0),4),"")</f>
        <v/>
      </c>
      <c r="Q113" s="19" t="str">
        <f t="array" ref="Q113">IF(R113="","",IF(INDEX(Enter!$B$3:$K$252,MATCH(SMALL(Enter!$P$3:$P$252,E113),Enter!$P$3:$P$252,0),1)="oco","oco",E113))</f>
        <v/>
      </c>
      <c r="R113" s="20" t="str">
        <f t="array" ref="R113">IFERROR(INDEX(Enter!$A$3:$M$252,MATCH(SMALL(Enter!$P$3:$P$252,T113),Enter!$P$3:$P$252,0),7),"")</f>
        <v/>
      </c>
      <c r="S113" s="20" t="str">
        <f t="array" ref="S113">IFERROR(INDEX(Enter!$A$3:$K$252,MATCH(SMALL(Enter!$P$3:$P$252,T113),Enter!$P$3:$P$252,0),8),"")</f>
        <v/>
      </c>
      <c r="T113" s="20">
        <v>94</v>
      </c>
      <c r="V113" s="19" t="str">
        <f t="shared" si="3"/>
        <v/>
      </c>
      <c r="W113" s="20" t="str">
        <f t="array" ref="W113">IFERROR(INDEX(Enter!$A$3:$M$252,MATCH(SMALL(Enter!$Q$3:$Q$252,Y114),Enter!$Q$3:$Q$252,0),6),"")</f>
        <v/>
      </c>
      <c r="X113" s="20" t="str">
        <f t="array" ref="X113">IFERROR(INDEX(Enter!$A$3:$K$252,MATCH(SMALL(Enter!$Q$3:$Q$252,Y114),Enter!$Q$3:$Q$252,0),7),"")</f>
        <v/>
      </c>
      <c r="Y113" s="20">
        <v>94</v>
      </c>
      <c r="AA113" s="19" t="str">
        <f t="shared" si="2"/>
        <v/>
      </c>
      <c r="AB113" s="20" t="str">
        <f t="array" ref="AB113">IFERROR(INDEX(Enter!$A$3:$M$252,MATCH(SMALL(Enter!$R$3:$R$252,T113),Enter!$R$3:$R$252,0),7),"")</f>
        <v/>
      </c>
      <c r="AC113" s="20" t="str">
        <f t="array" ref="AC113">IFERROR(INDEX(Enter!$A$3:$K$252,MATCH(SMALL(Enter!$R$3:$R$252,T113),Enter!$R$3:$R$252,0),8),"")</f>
        <v/>
      </c>
    </row>
    <row r="114" spans="1:29" ht="15.75" customHeight="1">
      <c r="A114" s="19" t="str">
        <f t="array" ref="A114">IF(B114="","",IF(INDEX(Enter!$C$3:$K$252,MATCH(SMALL(Enter!$M$3:$M$252,E114),Enter!$M$3:$M$252,0),1)="yco","yco",E114))</f>
        <v/>
      </c>
      <c r="B114" s="20" t="str">
        <f t="array" ref="B114">IFERROR(IF(INDEX(Enter!$D$3:$M$252,MATCH(SMALL(Enter!$M$3:$M$252,E114),Enter!$M$3:$M$252,0),1)="x",INDEX(Enter!$C$3:$M$252,MATCH(SMALL(Enter!$M$3:$M$252,E114),Enter!$M$3:$M$252,0),8)&amp;" (Y)",IF(INDEX(Enter!$D$3:$M$252,MATCH(SMALL(Enter!$M$3:$M$252,E114),Enter!$M$3:$M$252,0),1)="o",INDEX(Enter!$C$3:$M$252,MATCH(SMALL(Enter!$M$3:$M$252,E114),Enter!$M$3:$M$252,0),8)&amp;" (Y only)",INDEX(Enter!$C$3:$M$252,MATCH(SMALL(Enter!$M$3:$M$252,E114),Enter!$M$3:$M$252,0),8))),"")</f>
        <v/>
      </c>
      <c r="C114" s="20" t="str">
        <f t="array" ref="C114">IFERROR(INDEX(Enter!$C$3:$M$252,MATCH(SMALL(Enter!$M$3:$M$252,E114),Enter!$M$3:$M$252,0),8),"")</f>
        <v/>
      </c>
      <c r="D114" s="20" t="str">
        <f t="array" ref="D114">IFERROR(INDEX(Enter!$C$3:$K$252,MATCH(SMALL(Enter!$M$3:$M$252,E114),Enter!$M$3:$M$252,0),9),"")</f>
        <v/>
      </c>
      <c r="E114" s="20">
        <v>95</v>
      </c>
      <c r="G114" s="19" t="str">
        <f t="array" ref="G114">IF(H114="","",IF(INDEX(Enter!$F$3:$K$252,MATCH(SMALL(Enter!$N$3:$N$252,E114),Enter!$N$3:$N$252,0),1)="co","co",IF(INDEX(Enter!$F$3:$K$252,MATCH(SMALL(Enter!$N$3:$N$252,E114),Enter!$N$3:$N$252,0),1)="yco","yco",E114)))</f>
        <v/>
      </c>
      <c r="H114" s="20" t="str">
        <f t="array" ref="H114">IFERROR(IF(INDEX(Enter!$G$3:$K$252,MATCH(SMALL(Enter!$N$3:$N$252,E114),Enter!$N$3:$N$252,0),1)="x",INDEX(Enter!$F$3:$K$252,MATCH(SMALL(Enter!$N$3:$N$252,E114),Enter!$N$3:$N$252,0),5)&amp;" (Y)",IF(INDEX(Enter!$G$3:$K$252,MATCH(SMALL(Enter!$N$3:$N$252,E114),Enter!$N$3:$N$252,0),1)="o",INDEX(Enter!$F$3:$K$252,MATCH(SMALL(Enter!$N$3:$N$252,E114),Enter!$N$3:$N$252,0),5)&amp;" (Y only)",INDEX(Enter!$F$3:$K$252,MATCH(SMALL(Enter!$N$3:$N$252,E114),Enter!$N$3:$N$252,0),5))),"")</f>
        <v/>
      </c>
      <c r="I114" s="20" t="str">
        <f t="array" ref="I114">IFERROR(INDEX(Enter!$F$3:$K$252,MATCH(SMALL(Enter!$N$3:$N$252,E114),Enter!$N$3:$N$252,0),5),"")</f>
        <v/>
      </c>
      <c r="J114" s="20" t="str">
        <f t="array" ref="J114">IFERROR(INDEX(Enter!$F$3:$K$252,MATCH(SMALL(Enter!$N$3:$N$252,E114),Enter!$N$3:$N$252,0),6),"")</f>
        <v/>
      </c>
      <c r="K114" s="20">
        <v>103</v>
      </c>
      <c r="L114" s="19" t="str">
        <f t="shared" si="0"/>
        <v/>
      </c>
      <c r="M114" s="19" t="str">
        <f t="array" ref="M114">IFERROR(IF(INDEX(Enter!$I$3:$K$252,MATCH(SMALL(Enter!$O$3:$O$252,K114),Enter!$O$3:$O$252,0),1)="x",INDEX(Enter!$H$3:$K$252,MATCH(SMALL(Enter!$O$3:$O$252,K114),Enter!$O$3:$O$252,0),3)&amp;" (Y)",IF(INDEX(Enter!$I$3:$K$252,MATCH(SMALL(Enter!$O$3:$O$252,K114),Enter!$O$3:$O$252,0),1)="o",INDEX(Enter!$H$3:$K$252,MATCH(SMALL(Enter!$O$3:$O$252,K114),Enter!$O$3:$O$252,0),3)&amp;" (Y only)",INDEX(Enter!$H$3:$K$252,MATCH(SMALL(Enter!$O$3:$O$252,K114),Enter!$O$3:$O$252,0),3))),"")</f>
        <v/>
      </c>
      <c r="N114" s="20" t="str">
        <f t="array" ref="N114">IFERROR(INDEX(Enter!$H$3:$K$252,MATCH(SMALL(Enter!$O$3:$O$252,K114),Enter!$O$3:$O$252,0),3),"")</f>
        <v/>
      </c>
      <c r="O114" s="20" t="str">
        <f t="array" ref="O114">IFERROR(INDEX(Enter!$H$3:$K$252,MATCH(SMALL(Enter!$O$3:$O$252,K114),Enter!$O$3:$O$252,0),4),"")</f>
        <v/>
      </c>
      <c r="Q114" s="19" t="str">
        <f t="array" ref="Q114">IF(R114="","",IF(INDEX(Enter!$B$3:$K$252,MATCH(SMALL(Enter!$P$3:$P$252,E114),Enter!$P$3:$P$252,0),1)="oco","oco",E114))</f>
        <v/>
      </c>
      <c r="R114" s="20" t="str">
        <f t="array" ref="R114">IFERROR(INDEX(Enter!$A$3:$M$252,MATCH(SMALL(Enter!$P$3:$P$252,T114),Enter!$P$3:$P$252,0),7),"")</f>
        <v/>
      </c>
      <c r="S114" s="20" t="str">
        <f t="array" ref="S114">IFERROR(INDEX(Enter!$A$3:$K$252,MATCH(SMALL(Enter!$P$3:$P$252,T114),Enter!$P$3:$P$252,0),8),"")</f>
        <v/>
      </c>
      <c r="T114" s="20">
        <v>95</v>
      </c>
      <c r="V114" s="19" t="str">
        <f t="shared" si="3"/>
        <v/>
      </c>
      <c r="W114" s="20" t="str">
        <f t="array" ref="W114">IFERROR(INDEX(Enter!$A$3:$M$252,MATCH(SMALL(Enter!$Q$3:$Q$252,Y115),Enter!$Q$3:$Q$252,0),6),"")</f>
        <v/>
      </c>
      <c r="X114" s="20" t="str">
        <f t="array" ref="X114">IFERROR(INDEX(Enter!$A$3:$K$252,MATCH(SMALL(Enter!$Q$3:$Q$252,Y115),Enter!$Q$3:$Q$252,0),7),"")</f>
        <v/>
      </c>
      <c r="Y114" s="20">
        <v>95</v>
      </c>
      <c r="AA114" s="19" t="str">
        <f t="shared" si="2"/>
        <v/>
      </c>
      <c r="AB114" s="20" t="str">
        <f t="array" ref="AB114">IFERROR(INDEX(Enter!$A$3:$M$252,MATCH(SMALL(Enter!$R$3:$R$252,T114),Enter!$R$3:$R$252,0),7),"")</f>
        <v/>
      </c>
      <c r="AC114" s="20" t="str">
        <f t="array" ref="AC114">IFERROR(INDEX(Enter!$A$3:$K$252,MATCH(SMALL(Enter!$R$3:$R$252,T114),Enter!$R$3:$R$252,0),8),"")</f>
        <v/>
      </c>
    </row>
    <row r="115" spans="1:29" ht="15.75" customHeight="1">
      <c r="A115" s="19" t="str">
        <f t="array" ref="A115">IF(B115="","",IF(INDEX(Enter!$C$3:$K$252,MATCH(SMALL(Enter!$M$3:$M$252,E115),Enter!$M$3:$M$252,0),1)="yco","yco",E115))</f>
        <v/>
      </c>
      <c r="B115" s="20" t="str">
        <f t="array" ref="B115">IFERROR(IF(INDEX(Enter!$D$3:$M$252,MATCH(SMALL(Enter!$M$3:$M$252,E115),Enter!$M$3:$M$252,0),1)="x",INDEX(Enter!$C$3:$M$252,MATCH(SMALL(Enter!$M$3:$M$252,E115),Enter!$M$3:$M$252,0),8)&amp;" (Y)",IF(INDEX(Enter!$D$3:$M$252,MATCH(SMALL(Enter!$M$3:$M$252,E115),Enter!$M$3:$M$252,0),1)="o",INDEX(Enter!$C$3:$M$252,MATCH(SMALL(Enter!$M$3:$M$252,E115),Enter!$M$3:$M$252,0),8)&amp;" (Y only)",INDEX(Enter!$C$3:$M$252,MATCH(SMALL(Enter!$M$3:$M$252,E115),Enter!$M$3:$M$252,0),8))),"")</f>
        <v/>
      </c>
      <c r="C115" s="20" t="str">
        <f t="array" ref="C115">IFERROR(INDEX(Enter!$C$3:$M$252,MATCH(SMALL(Enter!$M$3:$M$252,E115),Enter!$M$3:$M$252,0),8),"")</f>
        <v/>
      </c>
      <c r="D115" s="20" t="str">
        <f t="array" ref="D115">IFERROR(INDEX(Enter!$C$3:$K$252,MATCH(SMALL(Enter!$M$3:$M$252,E115),Enter!$M$3:$M$252,0),9),"")</f>
        <v/>
      </c>
      <c r="E115" s="20"/>
      <c r="G115" s="19" t="str">
        <f t="array" ref="G115">IF(H115="","",IF(INDEX(Enter!$F$3:$K$252,MATCH(SMALL(Enter!$N$3:$N$252,E115),Enter!$N$3:$N$252,0),1)="co","co",IF(INDEX(Enter!$F$3:$K$252,MATCH(SMALL(Enter!$N$3:$N$252,E115),Enter!$N$3:$N$252,0),1)="yco","yco",E115)))</f>
        <v/>
      </c>
      <c r="H115" s="20" t="str">
        <f t="array" ref="H115">IFERROR(IF(INDEX(Enter!$G$3:$K$252,MATCH(SMALL(Enter!$N$3:$N$252,E115),Enter!$N$3:$N$252,0),1)="x",INDEX(Enter!$F$3:$K$252,MATCH(SMALL(Enter!$N$3:$N$252,E115),Enter!$N$3:$N$252,0),5)&amp;" (Y)",IF(INDEX(Enter!$G$3:$K$252,MATCH(SMALL(Enter!$N$3:$N$252,E115),Enter!$N$3:$N$252,0),1)="o",INDEX(Enter!$F$3:$K$252,MATCH(SMALL(Enter!$N$3:$N$252,E115),Enter!$N$3:$N$252,0),5)&amp;" (Y only)",INDEX(Enter!$F$3:$K$252,MATCH(SMALL(Enter!$N$3:$N$252,E115),Enter!$N$3:$N$252,0),5))),"")</f>
        <v/>
      </c>
      <c r="I115" s="20" t="str">
        <f t="array" ref="I115">IFERROR(INDEX(Enter!$F$3:$K$252,MATCH(SMALL(Enter!$N$3:$N$252,E115),Enter!$N$3:$N$252,0),5),"")</f>
        <v/>
      </c>
      <c r="J115" s="20" t="str">
        <f t="array" ref="J115">IFERROR(INDEX(Enter!$F$3:$K$252,MATCH(SMALL(Enter!$N$3:$N$252,E115),Enter!$N$3:$N$252,0),6),"")</f>
        <v/>
      </c>
      <c r="K115" s="20">
        <v>104</v>
      </c>
      <c r="L115" s="19" t="str">
        <f t="shared" si="0"/>
        <v/>
      </c>
      <c r="M115" s="19" t="str">
        <f t="array" ref="M115">IFERROR(IF(INDEX(Enter!$I$3:$K$252,MATCH(SMALL(Enter!$O$3:$O$252,K115),Enter!$O$3:$O$252,0),1)="x",INDEX(Enter!$H$3:$K$252,MATCH(SMALL(Enter!$O$3:$O$252,K115),Enter!$O$3:$O$252,0),3)&amp;" (Y)",IF(INDEX(Enter!$I$3:$K$252,MATCH(SMALL(Enter!$O$3:$O$252,K115),Enter!$O$3:$O$252,0),1)="o",INDEX(Enter!$H$3:$K$252,MATCH(SMALL(Enter!$O$3:$O$252,K115),Enter!$O$3:$O$252,0),3)&amp;" (Y only)",INDEX(Enter!$H$3:$K$252,MATCH(SMALL(Enter!$O$3:$O$252,K115),Enter!$O$3:$O$252,0),3))),"")</f>
        <v/>
      </c>
      <c r="N115" s="20" t="str">
        <f t="array" ref="N115">IFERROR(INDEX(Enter!$H$3:$K$252,MATCH(SMALL(Enter!$O$3:$O$252,K115),Enter!$O$3:$O$252,0),3),"")</f>
        <v/>
      </c>
      <c r="O115" s="20" t="str">
        <f t="array" ref="O115">IFERROR(INDEX(Enter!$H$3:$K$252,MATCH(SMALL(Enter!$O$3:$O$252,K115),Enter!$O$3:$O$252,0),4),"")</f>
        <v/>
      </c>
      <c r="Q115" s="19" t="str">
        <f t="array" ref="Q115">IF(R115="","",IF(INDEX(Enter!$B$3:$K$252,MATCH(SMALL(Enter!$P$3:$P$252,E115),Enter!$P$3:$P$252,0),1)="oco","oco",E115))</f>
        <v/>
      </c>
      <c r="R115" s="20" t="str">
        <f t="array" ref="R115">IFERROR(INDEX(Enter!$A$3:$M$252,MATCH(SMALL(Enter!$P$3:$P$252,T115),Enter!$P$3:$P$252,0),7),"")</f>
        <v/>
      </c>
      <c r="S115" s="20" t="str">
        <f t="array" ref="S115">IFERROR(INDEX(Enter!$A$3:$K$252,MATCH(SMALL(Enter!$P$3:$P$252,T115),Enter!$P$3:$P$252,0),8),"")</f>
        <v/>
      </c>
      <c r="V115" s="19" t="str">
        <f t="shared" si="3"/>
        <v/>
      </c>
      <c r="W115" s="20" t="str">
        <f t="array" ref="W115">IFERROR(INDEX(Enter!$A$3:$M$252,MATCH(SMALL(Enter!$Q$3:$Q$252,Y116),Enter!$Q$3:$Q$252,0),6),"")</f>
        <v/>
      </c>
      <c r="X115" s="20" t="str">
        <f t="array" ref="X115">IFERROR(INDEX(Enter!$A$3:$K$252,MATCH(SMALL(Enter!$Q$3:$Q$252,Y116),Enter!$Q$3:$Q$252,0),7),"")</f>
        <v/>
      </c>
      <c r="AA115" s="19" t="str">
        <f t="shared" si="2"/>
        <v/>
      </c>
      <c r="AB115" s="20" t="str">
        <f t="array" ref="AB115">IFERROR(INDEX(Enter!$A$3:$M$252,MATCH(SMALL(Enter!$R$3:$R$252,T115),Enter!$R$3:$R$252,0),7),"")</f>
        <v/>
      </c>
      <c r="AC115" s="20" t="str">
        <f t="array" ref="AC115">IFERROR(INDEX(Enter!$A$3:$K$252,MATCH(SMALL(Enter!$R$3:$R$252,T115),Enter!$R$3:$R$252,0),8),"")</f>
        <v/>
      </c>
    </row>
    <row r="116" spans="1:29" ht="15.75" customHeight="1">
      <c r="A116" s="19" t="str">
        <f t="array" ref="A116">IF(B116="","",IF(INDEX(Enter!$C$3:$K$252,MATCH(SMALL(Enter!$M$3:$M$252,E116),Enter!$M$3:$M$252,0),1)="yco","yco",E116))</f>
        <v/>
      </c>
      <c r="B116" s="20" t="str">
        <f t="array" ref="B116">IFERROR(IF(INDEX(Enter!$D$3:$M$252,MATCH(SMALL(Enter!$M$3:$M$252,E116),Enter!$M$3:$M$252,0),1)="x",INDEX(Enter!$C$3:$M$252,MATCH(SMALL(Enter!$M$3:$M$252,E116),Enter!$M$3:$M$252,0),8)&amp;" (Y)",IF(INDEX(Enter!$D$3:$M$252,MATCH(SMALL(Enter!$M$3:$M$252,E116),Enter!$M$3:$M$252,0),1)="o",INDEX(Enter!$C$3:$M$252,MATCH(SMALL(Enter!$M$3:$M$252,E116),Enter!$M$3:$M$252,0),8)&amp;" (Y only)",INDEX(Enter!$C$3:$M$252,MATCH(SMALL(Enter!$M$3:$M$252,E116),Enter!$M$3:$M$252,0),8))),"")</f>
        <v/>
      </c>
      <c r="C116" s="20" t="str">
        <f t="array" ref="C116">IFERROR(INDEX(Enter!$C$3:$M$252,MATCH(SMALL(Enter!$M$3:$M$252,E116),Enter!$M$3:$M$252,0),8),"")</f>
        <v/>
      </c>
      <c r="D116" s="20" t="str">
        <f t="array" ref="D116">IFERROR(INDEX(Enter!$C$3:$K$252,MATCH(SMALL(Enter!$M$3:$M$252,E116),Enter!$M$3:$M$252,0),9),"")</f>
        <v/>
      </c>
      <c r="E116" s="20">
        <v>96</v>
      </c>
      <c r="G116" s="19" t="str">
        <f t="array" ref="G116">IF(H116="","",IF(INDEX(Enter!$F$3:$K$252,MATCH(SMALL(Enter!$N$3:$N$252,E116),Enter!$N$3:$N$252,0),1)="co","co",IF(INDEX(Enter!$F$3:$K$252,MATCH(SMALL(Enter!$N$3:$N$252,E116),Enter!$N$3:$N$252,0),1)="yco","yco",E116)))</f>
        <v/>
      </c>
      <c r="H116" s="20" t="str">
        <f t="array" ref="H116">IFERROR(IF(INDEX(Enter!$G$3:$K$252,MATCH(SMALL(Enter!$N$3:$N$252,E116),Enter!$N$3:$N$252,0),1)="x",INDEX(Enter!$F$3:$K$252,MATCH(SMALL(Enter!$N$3:$N$252,E116),Enter!$N$3:$N$252,0),5)&amp;" (Y)",IF(INDEX(Enter!$G$3:$K$252,MATCH(SMALL(Enter!$N$3:$N$252,E116),Enter!$N$3:$N$252,0),1)="o",INDEX(Enter!$F$3:$K$252,MATCH(SMALL(Enter!$N$3:$N$252,E116),Enter!$N$3:$N$252,0),5)&amp;" (Y only)",INDEX(Enter!$F$3:$K$252,MATCH(SMALL(Enter!$N$3:$N$252,E116),Enter!$N$3:$N$252,0),5))),"")</f>
        <v/>
      </c>
      <c r="I116" s="20" t="str">
        <f t="array" ref="I116">IFERROR(INDEX(Enter!$F$3:$K$252,MATCH(SMALL(Enter!$N$3:$N$252,E116),Enter!$N$3:$N$252,0),5),"")</f>
        <v/>
      </c>
      <c r="J116" s="20" t="str">
        <f t="array" ref="J116">IFERROR(INDEX(Enter!$F$3:$K$252,MATCH(SMALL(Enter!$N$3:$N$252,E116),Enter!$N$3:$N$252,0),6),"")</f>
        <v/>
      </c>
      <c r="K116" s="20">
        <v>105</v>
      </c>
      <c r="L116" s="19" t="str">
        <f t="shared" si="0"/>
        <v/>
      </c>
      <c r="M116" s="19" t="str">
        <f t="array" ref="M116">IFERROR(IF(INDEX(Enter!$I$3:$K$252,MATCH(SMALL(Enter!$O$3:$O$252,K116),Enter!$O$3:$O$252,0),1)="x",INDEX(Enter!$H$3:$K$252,MATCH(SMALL(Enter!$O$3:$O$252,K116),Enter!$O$3:$O$252,0),3)&amp;" (Y)",IF(INDEX(Enter!$I$3:$K$252,MATCH(SMALL(Enter!$O$3:$O$252,K116),Enter!$O$3:$O$252,0),1)="o",INDEX(Enter!$H$3:$K$252,MATCH(SMALL(Enter!$O$3:$O$252,K116),Enter!$O$3:$O$252,0),3)&amp;" (Y only)",INDEX(Enter!$H$3:$K$252,MATCH(SMALL(Enter!$O$3:$O$252,K116),Enter!$O$3:$O$252,0),3))),"")</f>
        <v/>
      </c>
      <c r="N116" s="20" t="str">
        <f t="array" ref="N116">IFERROR(INDEX(Enter!$H$3:$K$252,MATCH(SMALL(Enter!$O$3:$O$252,K116),Enter!$O$3:$O$252,0),3),"")</f>
        <v/>
      </c>
      <c r="O116" s="20" t="str">
        <f t="array" ref="O116">IFERROR(INDEX(Enter!$H$3:$K$252,MATCH(SMALL(Enter!$O$3:$O$252,K116),Enter!$O$3:$O$252,0),4),"")</f>
        <v/>
      </c>
      <c r="Q116" s="19" t="str">
        <f t="array" ref="Q116">IF(R116="","",IF(INDEX(Enter!$B$3:$K$252,MATCH(SMALL(Enter!$P$3:$P$252,E116),Enter!$P$3:$P$252,0),1)="oco","oco",E116))</f>
        <v/>
      </c>
      <c r="R116" s="20" t="str">
        <f t="array" ref="R116">IFERROR(INDEX(Enter!$A$3:$M$252,MATCH(SMALL(Enter!$P$3:$P$252,T116),Enter!$P$3:$P$252,0),7),"")</f>
        <v/>
      </c>
      <c r="S116" s="20" t="str">
        <f t="array" ref="S116">IFERROR(INDEX(Enter!$A$3:$K$252,MATCH(SMALL(Enter!$P$3:$P$252,T116),Enter!$P$3:$P$252,0),8),"")</f>
        <v/>
      </c>
      <c r="T116" s="20">
        <v>96</v>
      </c>
      <c r="V116" s="19" t="str">
        <f t="shared" si="3"/>
        <v/>
      </c>
      <c r="W116" s="20" t="str">
        <f t="array" ref="W116">IFERROR(INDEX(Enter!$A$3:$M$252,MATCH(SMALL(Enter!$Q$3:$Q$252,Y117),Enter!$Q$3:$Q$252,0),6),"")</f>
        <v/>
      </c>
      <c r="X116" s="20" t="str">
        <f t="array" ref="X116">IFERROR(INDEX(Enter!$A$3:$K$252,MATCH(SMALL(Enter!$Q$3:$Q$252,Y117),Enter!$Q$3:$Q$252,0),7),"")</f>
        <v/>
      </c>
      <c r="Y116" s="20">
        <v>96</v>
      </c>
      <c r="AA116" s="19" t="str">
        <f t="shared" si="2"/>
        <v/>
      </c>
      <c r="AB116" s="20" t="str">
        <f t="array" ref="AB116">IFERROR(INDEX(Enter!$A$3:$M$252,MATCH(SMALL(Enter!$R$3:$R$252,T116),Enter!$R$3:$R$252,0),7),"")</f>
        <v/>
      </c>
      <c r="AC116" s="20" t="str">
        <f t="array" ref="AC116">IFERROR(INDEX(Enter!$A$3:$K$252,MATCH(SMALL(Enter!$R$3:$R$252,T116),Enter!$R$3:$R$252,0),8),"")</f>
        <v/>
      </c>
    </row>
    <row r="117" spans="1:29" ht="15.75" customHeight="1">
      <c r="A117" s="19" t="str">
        <f t="array" ref="A117">IF(B117="","",IF(INDEX(Enter!$C$3:$K$252,MATCH(SMALL(Enter!$M$3:$M$252,E117),Enter!$M$3:$M$252,0),1)="yco","yco",E117))</f>
        <v/>
      </c>
      <c r="B117" s="20" t="str">
        <f t="array" ref="B117">IFERROR(IF(INDEX(Enter!$D$3:$M$252,MATCH(SMALL(Enter!$M$3:$M$252,E117),Enter!$M$3:$M$252,0),1)="x",INDEX(Enter!$C$3:$M$252,MATCH(SMALL(Enter!$M$3:$M$252,E117),Enter!$M$3:$M$252,0),8)&amp;" (Y)",IF(INDEX(Enter!$D$3:$M$252,MATCH(SMALL(Enter!$M$3:$M$252,E117),Enter!$M$3:$M$252,0),1)="o",INDEX(Enter!$C$3:$M$252,MATCH(SMALL(Enter!$M$3:$M$252,E117),Enter!$M$3:$M$252,0),8)&amp;" (Y only)",INDEX(Enter!$C$3:$M$252,MATCH(SMALL(Enter!$M$3:$M$252,E117),Enter!$M$3:$M$252,0),8))),"")</f>
        <v/>
      </c>
      <c r="C117" s="20" t="str">
        <f t="array" ref="C117">IFERROR(INDEX(Enter!$C$3:$M$252,MATCH(SMALL(Enter!$M$3:$M$252,E117),Enter!$M$3:$M$252,0),8),"")</f>
        <v/>
      </c>
      <c r="D117" s="20" t="str">
        <f t="array" ref="D117">IFERROR(INDEX(Enter!$C$3:$K$252,MATCH(SMALL(Enter!$M$3:$M$252,E117),Enter!$M$3:$M$252,0),9),"")</f>
        <v/>
      </c>
      <c r="E117" s="20">
        <v>97</v>
      </c>
      <c r="G117" s="19" t="str">
        <f t="array" ref="G117">IF(H117="","",IF(INDEX(Enter!$F$3:$K$252,MATCH(SMALL(Enter!$N$3:$N$252,E117),Enter!$N$3:$N$252,0),1)="co","co",IF(INDEX(Enter!$F$3:$K$252,MATCH(SMALL(Enter!$N$3:$N$252,E117),Enter!$N$3:$N$252,0),1)="yco","yco",E117)))</f>
        <v/>
      </c>
      <c r="H117" s="20" t="str">
        <f t="array" ref="H117">IFERROR(IF(INDEX(Enter!$G$3:$K$252,MATCH(SMALL(Enter!$N$3:$N$252,E117),Enter!$N$3:$N$252,0),1)="x",INDEX(Enter!$F$3:$K$252,MATCH(SMALL(Enter!$N$3:$N$252,E117),Enter!$N$3:$N$252,0),5)&amp;" (Y)",IF(INDEX(Enter!$G$3:$K$252,MATCH(SMALL(Enter!$N$3:$N$252,E117),Enter!$N$3:$N$252,0),1)="o",INDEX(Enter!$F$3:$K$252,MATCH(SMALL(Enter!$N$3:$N$252,E117),Enter!$N$3:$N$252,0),5)&amp;" (Y only)",INDEX(Enter!$F$3:$K$252,MATCH(SMALL(Enter!$N$3:$N$252,E117),Enter!$N$3:$N$252,0),5))),"")</f>
        <v/>
      </c>
      <c r="I117" s="20" t="str">
        <f t="array" ref="I117">IFERROR(INDEX(Enter!$F$3:$K$252,MATCH(SMALL(Enter!$N$3:$N$252,E117),Enter!$N$3:$N$252,0),5),"")</f>
        <v/>
      </c>
      <c r="J117" s="20" t="str">
        <f t="array" ref="J117">IFERROR(INDEX(Enter!$F$3:$K$252,MATCH(SMALL(Enter!$N$3:$N$252,E117),Enter!$N$3:$N$252,0),6),"")</f>
        <v/>
      </c>
      <c r="K117" s="20">
        <v>106</v>
      </c>
      <c r="L117" s="19" t="str">
        <f t="shared" si="0"/>
        <v/>
      </c>
      <c r="M117" s="19" t="str">
        <f t="array" ref="M117">IFERROR(IF(INDEX(Enter!$I$3:$K$252,MATCH(SMALL(Enter!$O$3:$O$252,K117),Enter!$O$3:$O$252,0),1)="x",INDEX(Enter!$H$3:$K$252,MATCH(SMALL(Enter!$O$3:$O$252,K117),Enter!$O$3:$O$252,0),3)&amp;" (Y)",IF(INDEX(Enter!$I$3:$K$252,MATCH(SMALL(Enter!$O$3:$O$252,K117),Enter!$O$3:$O$252,0),1)="o",INDEX(Enter!$H$3:$K$252,MATCH(SMALL(Enter!$O$3:$O$252,K117),Enter!$O$3:$O$252,0),3)&amp;" (Y only)",INDEX(Enter!$H$3:$K$252,MATCH(SMALL(Enter!$O$3:$O$252,K117),Enter!$O$3:$O$252,0),3))),"")</f>
        <v/>
      </c>
      <c r="N117" s="20" t="str">
        <f t="array" ref="N117">IFERROR(INDEX(Enter!$H$3:$K$252,MATCH(SMALL(Enter!$O$3:$O$252,K117),Enter!$O$3:$O$252,0),3),"")</f>
        <v/>
      </c>
      <c r="O117" s="20" t="str">
        <f t="array" ref="O117">IFERROR(INDEX(Enter!$H$3:$K$252,MATCH(SMALL(Enter!$O$3:$O$252,K117),Enter!$O$3:$O$252,0),4),"")</f>
        <v/>
      </c>
      <c r="Q117" s="19" t="str">
        <f t="array" ref="Q117">IF(R117="","",IF(INDEX(Enter!$B$3:$K$252,MATCH(SMALL(Enter!$P$3:$P$252,E117),Enter!$P$3:$P$252,0),1)="oco","oco",E117))</f>
        <v/>
      </c>
      <c r="R117" s="20" t="str">
        <f t="array" ref="R117">IFERROR(INDEX(Enter!$A$3:$M$252,MATCH(SMALL(Enter!$P$3:$P$252,T117),Enter!$P$3:$P$252,0),7),"")</f>
        <v/>
      </c>
      <c r="S117" s="20" t="str">
        <f t="array" ref="S117">IFERROR(INDEX(Enter!$A$3:$K$252,MATCH(SMALL(Enter!$P$3:$P$252,T117),Enter!$P$3:$P$252,0),8),"")</f>
        <v/>
      </c>
      <c r="T117" s="20">
        <v>97</v>
      </c>
      <c r="V117" s="19" t="str">
        <f t="shared" si="3"/>
        <v/>
      </c>
      <c r="W117" s="20" t="str">
        <f t="array" ref="W117">IFERROR(INDEX(Enter!$A$3:$M$252,MATCH(SMALL(Enter!$Q$3:$Q$252,Y118),Enter!$Q$3:$Q$252,0),6),"")</f>
        <v/>
      </c>
      <c r="X117" s="20" t="str">
        <f t="array" ref="X117">IFERROR(INDEX(Enter!$A$3:$K$252,MATCH(SMALL(Enter!$Q$3:$Q$252,Y118),Enter!$Q$3:$Q$252,0),7),"")</f>
        <v/>
      </c>
      <c r="Y117" s="20">
        <v>97</v>
      </c>
      <c r="AA117" s="19" t="str">
        <f t="shared" si="2"/>
        <v/>
      </c>
      <c r="AB117" s="20" t="str">
        <f t="array" ref="AB117">IFERROR(INDEX(Enter!$A$3:$M$252,MATCH(SMALL(Enter!$R$3:$R$252,T117),Enter!$R$3:$R$252,0),7),"")</f>
        <v/>
      </c>
      <c r="AC117" s="20" t="str">
        <f t="array" ref="AC117">IFERROR(INDEX(Enter!$A$3:$K$252,MATCH(SMALL(Enter!$R$3:$R$252,T117),Enter!$R$3:$R$252,0),8),"")</f>
        <v/>
      </c>
    </row>
    <row r="118" spans="1:29" ht="15.75" customHeight="1">
      <c r="A118" s="19" t="str">
        <f t="array" ref="A118">IF(B118="","",IF(INDEX(Enter!$C$3:$K$252,MATCH(SMALL(Enter!$M$3:$M$252,E118),Enter!$M$3:$M$252,0),1)="yco","yco",E118))</f>
        <v/>
      </c>
      <c r="B118" s="20" t="str">
        <f t="array" ref="B118">IFERROR(IF(INDEX(Enter!$D$3:$M$252,MATCH(SMALL(Enter!$M$3:$M$252,E118),Enter!$M$3:$M$252,0),1)="x",INDEX(Enter!$C$3:$M$252,MATCH(SMALL(Enter!$M$3:$M$252,E118),Enter!$M$3:$M$252,0),8)&amp;" (Y)",IF(INDEX(Enter!$D$3:$M$252,MATCH(SMALL(Enter!$M$3:$M$252,E118),Enter!$M$3:$M$252,0),1)="o",INDEX(Enter!$C$3:$M$252,MATCH(SMALL(Enter!$M$3:$M$252,E118),Enter!$M$3:$M$252,0),8)&amp;" (Y only)",INDEX(Enter!$C$3:$M$252,MATCH(SMALL(Enter!$M$3:$M$252,E118),Enter!$M$3:$M$252,0),8))),"")</f>
        <v/>
      </c>
      <c r="C118" s="20" t="str">
        <f t="array" ref="C118">IFERROR(INDEX(Enter!$C$3:$M$252,MATCH(SMALL(Enter!$M$3:$M$252,E118),Enter!$M$3:$M$252,0),8),"")</f>
        <v/>
      </c>
      <c r="D118" s="20" t="str">
        <f t="array" ref="D118">IFERROR(INDEX(Enter!$C$3:$K$252,MATCH(SMALL(Enter!$M$3:$M$252,E118),Enter!$M$3:$M$252,0),9),"")</f>
        <v/>
      </c>
      <c r="E118" s="20">
        <v>98</v>
      </c>
      <c r="G118" s="19" t="str">
        <f t="array" ref="G118">IF(H118="","",IF(INDEX(Enter!$F$3:$K$252,MATCH(SMALL(Enter!$N$3:$N$252,E118),Enter!$N$3:$N$252,0),1)="co","co",IF(INDEX(Enter!$F$3:$K$252,MATCH(SMALL(Enter!$N$3:$N$252,E118),Enter!$N$3:$N$252,0),1)="yco","yco",E118)))</f>
        <v/>
      </c>
      <c r="H118" s="20" t="str">
        <f t="array" ref="H118">IFERROR(IF(INDEX(Enter!$G$3:$K$252,MATCH(SMALL(Enter!$N$3:$N$252,E118),Enter!$N$3:$N$252,0),1)="x",INDEX(Enter!$F$3:$K$252,MATCH(SMALL(Enter!$N$3:$N$252,E118),Enter!$N$3:$N$252,0),5)&amp;" (Y)",IF(INDEX(Enter!$G$3:$K$252,MATCH(SMALL(Enter!$N$3:$N$252,E118),Enter!$N$3:$N$252,0),1)="o",INDEX(Enter!$F$3:$K$252,MATCH(SMALL(Enter!$N$3:$N$252,E118),Enter!$N$3:$N$252,0),5)&amp;" (Y only)",INDEX(Enter!$F$3:$K$252,MATCH(SMALL(Enter!$N$3:$N$252,E118),Enter!$N$3:$N$252,0),5))),"")</f>
        <v/>
      </c>
      <c r="I118" s="20" t="str">
        <f t="array" ref="I118">IFERROR(INDEX(Enter!$F$3:$K$252,MATCH(SMALL(Enter!$N$3:$N$252,E118),Enter!$N$3:$N$252,0),5),"")</f>
        <v/>
      </c>
      <c r="J118" s="20" t="str">
        <f t="array" ref="J118">IFERROR(INDEX(Enter!$F$3:$K$252,MATCH(SMALL(Enter!$N$3:$N$252,E118),Enter!$N$3:$N$252,0),6),"")</f>
        <v/>
      </c>
      <c r="K118" s="20">
        <v>107</v>
      </c>
      <c r="L118" s="19" t="str">
        <f t="shared" si="0"/>
        <v/>
      </c>
      <c r="M118" s="19" t="str">
        <f t="array" ref="M118">IFERROR(IF(INDEX(Enter!$I$3:$K$252,MATCH(SMALL(Enter!$O$3:$O$252,K118),Enter!$O$3:$O$252,0),1)="x",INDEX(Enter!$H$3:$K$252,MATCH(SMALL(Enter!$O$3:$O$252,K118),Enter!$O$3:$O$252,0),3)&amp;" (Y)",IF(INDEX(Enter!$I$3:$K$252,MATCH(SMALL(Enter!$O$3:$O$252,K118),Enter!$O$3:$O$252,0),1)="o",INDEX(Enter!$H$3:$K$252,MATCH(SMALL(Enter!$O$3:$O$252,K118),Enter!$O$3:$O$252,0),3)&amp;" (Y only)",INDEX(Enter!$H$3:$K$252,MATCH(SMALL(Enter!$O$3:$O$252,K118),Enter!$O$3:$O$252,0),3))),"")</f>
        <v/>
      </c>
      <c r="N118" s="20" t="str">
        <f t="array" ref="N118">IFERROR(INDEX(Enter!$H$3:$K$252,MATCH(SMALL(Enter!$O$3:$O$252,K118),Enter!$O$3:$O$252,0),3),"")</f>
        <v/>
      </c>
      <c r="O118" s="20" t="str">
        <f t="array" ref="O118">IFERROR(INDEX(Enter!$H$3:$K$252,MATCH(SMALL(Enter!$O$3:$O$252,K118),Enter!$O$3:$O$252,0),4),"")</f>
        <v/>
      </c>
      <c r="Q118" s="19" t="str">
        <f t="array" ref="Q118">IF(R118="","",IF(INDEX(Enter!$B$3:$K$252,MATCH(SMALL(Enter!$P$3:$P$252,E118),Enter!$P$3:$P$252,0),1)="oco","oco",E118))</f>
        <v/>
      </c>
      <c r="R118" s="20" t="str">
        <f t="array" ref="R118">IFERROR(INDEX(Enter!$A$3:$M$252,MATCH(SMALL(Enter!$P$3:$P$252,T118),Enter!$P$3:$P$252,0),7),"")</f>
        <v/>
      </c>
      <c r="S118" s="20" t="str">
        <f t="array" ref="S118">IFERROR(INDEX(Enter!$A$3:$K$252,MATCH(SMALL(Enter!$P$3:$P$252,T118),Enter!$P$3:$P$252,0),8),"")</f>
        <v/>
      </c>
      <c r="T118" s="20">
        <v>98</v>
      </c>
      <c r="V118" s="19" t="str">
        <f t="shared" si="3"/>
        <v/>
      </c>
      <c r="W118" s="20" t="str">
        <f t="array" ref="W118">IFERROR(INDEX(Enter!$A$3:$M$252,MATCH(SMALL(Enter!$Q$3:$Q$252,Y119),Enter!$Q$3:$Q$252,0),6),"")</f>
        <v/>
      </c>
      <c r="X118" s="20" t="str">
        <f t="array" ref="X118">IFERROR(INDEX(Enter!$A$3:$K$252,MATCH(SMALL(Enter!$Q$3:$Q$252,Y119),Enter!$Q$3:$Q$252,0),7),"")</f>
        <v/>
      </c>
      <c r="Y118" s="20">
        <v>98</v>
      </c>
      <c r="AA118" s="19" t="str">
        <f t="shared" si="2"/>
        <v/>
      </c>
      <c r="AB118" s="20" t="str">
        <f t="array" ref="AB118">IFERROR(INDEX(Enter!$A$3:$M$252,MATCH(SMALL(Enter!$R$3:$R$252,T118),Enter!$R$3:$R$252,0),7),"")</f>
        <v/>
      </c>
      <c r="AC118" s="20" t="str">
        <f t="array" ref="AC118">IFERROR(INDEX(Enter!$A$3:$K$252,MATCH(SMALL(Enter!$R$3:$R$252,T118),Enter!$R$3:$R$252,0),8),"")</f>
        <v/>
      </c>
    </row>
    <row r="119" spans="1:29" ht="15.75" customHeight="1">
      <c r="A119" s="19" t="str">
        <f t="array" ref="A119">IF(B119="","",IF(INDEX(Enter!$C$3:$K$252,MATCH(SMALL(Enter!$M$3:$M$252,E119),Enter!$M$3:$M$252,0),1)="yco","yco",E119))</f>
        <v/>
      </c>
      <c r="B119" s="20" t="str">
        <f t="array" ref="B119">IFERROR(IF(INDEX(Enter!$D$3:$M$252,MATCH(SMALL(Enter!$M$3:$M$252,E119),Enter!$M$3:$M$252,0),1)="x",INDEX(Enter!$C$3:$M$252,MATCH(SMALL(Enter!$M$3:$M$252,E119),Enter!$M$3:$M$252,0),8)&amp;" (Y)",IF(INDEX(Enter!$D$3:$M$252,MATCH(SMALL(Enter!$M$3:$M$252,E119),Enter!$M$3:$M$252,0),1)="o",INDEX(Enter!$C$3:$M$252,MATCH(SMALL(Enter!$M$3:$M$252,E119),Enter!$M$3:$M$252,0),8)&amp;" (Y only)",INDEX(Enter!$C$3:$M$252,MATCH(SMALL(Enter!$M$3:$M$252,E119),Enter!$M$3:$M$252,0),8))),"")</f>
        <v/>
      </c>
      <c r="C119" s="20" t="str">
        <f t="array" ref="C119">IFERROR(INDEX(Enter!$C$3:$M$252,MATCH(SMALL(Enter!$M$3:$M$252,E119),Enter!$M$3:$M$252,0),8),"")</f>
        <v/>
      </c>
      <c r="D119" s="20" t="str">
        <f t="array" ref="D119">IFERROR(INDEX(Enter!$C$3:$K$252,MATCH(SMALL(Enter!$M$3:$M$252,E119),Enter!$M$3:$M$252,0),9),"")</f>
        <v/>
      </c>
      <c r="E119" s="20">
        <v>99</v>
      </c>
      <c r="G119" s="19" t="str">
        <f t="array" ref="G119">IF(H119="","",IF(INDEX(Enter!$F$3:$K$252,MATCH(SMALL(Enter!$N$3:$N$252,E119),Enter!$N$3:$N$252,0),1)="co","co",IF(INDEX(Enter!$F$3:$K$252,MATCH(SMALL(Enter!$N$3:$N$252,E119),Enter!$N$3:$N$252,0),1)="yco","yco",E119)))</f>
        <v/>
      </c>
      <c r="H119" s="20" t="str">
        <f t="array" ref="H119">IFERROR(IF(INDEX(Enter!$G$3:$K$252,MATCH(SMALL(Enter!$N$3:$N$252,E119),Enter!$N$3:$N$252,0),1)="x",INDEX(Enter!$F$3:$K$252,MATCH(SMALL(Enter!$N$3:$N$252,E119),Enter!$N$3:$N$252,0),5)&amp;" (Y)",IF(INDEX(Enter!$G$3:$K$252,MATCH(SMALL(Enter!$N$3:$N$252,E119),Enter!$N$3:$N$252,0),1)="o",INDEX(Enter!$F$3:$K$252,MATCH(SMALL(Enter!$N$3:$N$252,E119),Enter!$N$3:$N$252,0),5)&amp;" (Y only)",INDEX(Enter!$F$3:$K$252,MATCH(SMALL(Enter!$N$3:$N$252,E119),Enter!$N$3:$N$252,0),5))),"")</f>
        <v/>
      </c>
      <c r="I119" s="20" t="str">
        <f t="array" ref="I119">IFERROR(INDEX(Enter!$F$3:$K$252,MATCH(SMALL(Enter!$N$3:$N$252,E119),Enter!$N$3:$N$252,0),5),"")</f>
        <v/>
      </c>
      <c r="J119" s="20" t="str">
        <f t="array" ref="J119">IFERROR(INDEX(Enter!$F$3:$K$252,MATCH(SMALL(Enter!$N$3:$N$252,E119),Enter!$N$3:$N$252,0),6),"")</f>
        <v/>
      </c>
      <c r="K119" s="20">
        <v>108</v>
      </c>
      <c r="L119" s="19" t="str">
        <f t="shared" si="0"/>
        <v/>
      </c>
      <c r="M119" s="19" t="str">
        <f t="array" ref="M119">IFERROR(IF(INDEX(Enter!$I$3:$K$252,MATCH(SMALL(Enter!$O$3:$O$252,K119),Enter!$O$3:$O$252,0),1)="x",INDEX(Enter!$H$3:$K$252,MATCH(SMALL(Enter!$O$3:$O$252,K119),Enter!$O$3:$O$252,0),3)&amp;" (Y)",IF(INDEX(Enter!$I$3:$K$252,MATCH(SMALL(Enter!$O$3:$O$252,K119),Enter!$O$3:$O$252,0),1)="o",INDEX(Enter!$H$3:$K$252,MATCH(SMALL(Enter!$O$3:$O$252,K119),Enter!$O$3:$O$252,0),3)&amp;" (Y only)",INDEX(Enter!$H$3:$K$252,MATCH(SMALL(Enter!$O$3:$O$252,K119),Enter!$O$3:$O$252,0),3))),"")</f>
        <v/>
      </c>
      <c r="N119" s="20" t="str">
        <f t="array" ref="N119">IFERROR(INDEX(Enter!$H$3:$K$252,MATCH(SMALL(Enter!$O$3:$O$252,K119),Enter!$O$3:$O$252,0),3),"")</f>
        <v/>
      </c>
      <c r="O119" s="20" t="str">
        <f t="array" ref="O119">IFERROR(INDEX(Enter!$H$3:$K$252,MATCH(SMALL(Enter!$O$3:$O$252,K119),Enter!$O$3:$O$252,0),4),"")</f>
        <v/>
      </c>
      <c r="Q119" s="19" t="str">
        <f t="array" ref="Q119">IF(R119="","",IF(INDEX(Enter!$B$3:$K$252,MATCH(SMALL(Enter!$P$3:$P$252,E119),Enter!$P$3:$P$252,0),1)="oco","oco",E119))</f>
        <v/>
      </c>
      <c r="R119" s="20" t="str">
        <f t="array" ref="R119">IFERROR(INDEX(Enter!$A$3:$M$252,MATCH(SMALL(Enter!$P$3:$P$252,T119),Enter!$P$3:$P$252,0),7),"")</f>
        <v/>
      </c>
      <c r="S119" s="20" t="str">
        <f t="array" ref="S119">IFERROR(INDEX(Enter!$A$3:$K$252,MATCH(SMALL(Enter!$P$3:$P$252,T119),Enter!$P$3:$P$252,0),8),"")</f>
        <v/>
      </c>
      <c r="T119" s="20">
        <v>99</v>
      </c>
      <c r="V119" s="19" t="str">
        <f t="shared" si="3"/>
        <v/>
      </c>
      <c r="W119" s="20" t="str">
        <f t="array" ref="W119">IFERROR(INDEX(Enter!$A$3:$M$252,MATCH(SMALL(Enter!$Q$3:$Q$252,Y120),Enter!$Q$3:$Q$252,0),6),"")</f>
        <v/>
      </c>
      <c r="X119" s="20" t="str">
        <f t="array" ref="X119">IFERROR(INDEX(Enter!$A$3:$K$252,MATCH(SMALL(Enter!$Q$3:$Q$252,Y120),Enter!$Q$3:$Q$252,0),7),"")</f>
        <v/>
      </c>
      <c r="Y119" s="20">
        <v>99</v>
      </c>
      <c r="AA119" s="19" t="str">
        <f t="shared" si="2"/>
        <v/>
      </c>
      <c r="AB119" s="20" t="str">
        <f t="array" ref="AB119">IFERROR(INDEX(Enter!$A$3:$M$252,MATCH(SMALL(Enter!$R$3:$R$252,T119),Enter!$R$3:$R$252,0),7),"")</f>
        <v/>
      </c>
      <c r="AC119" s="20" t="str">
        <f t="array" ref="AC119">IFERROR(INDEX(Enter!$A$3:$K$252,MATCH(SMALL(Enter!$R$3:$R$252,T119),Enter!$R$3:$R$252,0),8),"")</f>
        <v/>
      </c>
    </row>
    <row r="120" spans="1:29" ht="15.75" customHeight="1">
      <c r="A120" s="19" t="str">
        <f t="array" ref="A120">IF(B120="","",IF(INDEX(Enter!$C$3:$K$252,MATCH(SMALL(Enter!$M$3:$M$252,E120),Enter!$M$3:$M$252,0),1)="yco","yco",E120))</f>
        <v/>
      </c>
      <c r="B120" s="20" t="str">
        <f t="array" ref="B120">IFERROR(IF(INDEX(Enter!$D$3:$M$252,MATCH(SMALL(Enter!$M$3:$M$252,E120),Enter!$M$3:$M$252,0),1)="x",INDEX(Enter!$C$3:$M$252,MATCH(SMALL(Enter!$M$3:$M$252,E120),Enter!$M$3:$M$252,0),8)&amp;" (Y)",IF(INDEX(Enter!$D$3:$M$252,MATCH(SMALL(Enter!$M$3:$M$252,E120),Enter!$M$3:$M$252,0),1)="o",INDEX(Enter!$C$3:$M$252,MATCH(SMALL(Enter!$M$3:$M$252,E120),Enter!$M$3:$M$252,0),8)&amp;" (Y only)",INDEX(Enter!$C$3:$M$252,MATCH(SMALL(Enter!$M$3:$M$252,E120),Enter!$M$3:$M$252,0),8))),"")</f>
        <v/>
      </c>
      <c r="C120" s="20" t="str">
        <f t="array" ref="C120">IFERROR(INDEX(Enter!$C$3:$M$252,MATCH(SMALL(Enter!$M$3:$M$252,E120),Enter!$M$3:$M$252,0),8),"")</f>
        <v/>
      </c>
      <c r="D120" s="20" t="str">
        <f t="array" ref="D120">IFERROR(INDEX(Enter!$C$3:$K$252,MATCH(SMALL(Enter!$M$3:$M$252,E120),Enter!$M$3:$M$252,0),9),"")</f>
        <v/>
      </c>
      <c r="E120" s="20">
        <v>100</v>
      </c>
      <c r="G120" s="19" t="str">
        <f t="array" ref="G120">IF(H120="","",IF(INDEX(Enter!$F$3:$K$252,MATCH(SMALL(Enter!$N$3:$N$252,E120),Enter!$N$3:$N$252,0),1)="co","co",IF(INDEX(Enter!$F$3:$K$252,MATCH(SMALL(Enter!$N$3:$N$252,E120),Enter!$N$3:$N$252,0),1)="yco","yco",E120)))</f>
        <v/>
      </c>
      <c r="H120" s="20" t="str">
        <f t="array" ref="H120">IFERROR(IF(INDEX(Enter!$G$3:$K$252,MATCH(SMALL(Enter!$N$3:$N$252,E120),Enter!$N$3:$N$252,0),1)="x",INDEX(Enter!$F$3:$K$252,MATCH(SMALL(Enter!$N$3:$N$252,E120),Enter!$N$3:$N$252,0),5)&amp;" (Y)",IF(INDEX(Enter!$G$3:$K$252,MATCH(SMALL(Enter!$N$3:$N$252,E120),Enter!$N$3:$N$252,0),1)="o",INDEX(Enter!$F$3:$K$252,MATCH(SMALL(Enter!$N$3:$N$252,E120),Enter!$N$3:$N$252,0),5)&amp;" (Y only)",INDEX(Enter!$F$3:$K$252,MATCH(SMALL(Enter!$N$3:$N$252,E120),Enter!$N$3:$N$252,0),5))),"")</f>
        <v/>
      </c>
      <c r="I120" s="20" t="str">
        <f t="array" ref="I120">IFERROR(INDEX(Enter!$F$3:$K$252,MATCH(SMALL(Enter!$N$3:$N$252,E120),Enter!$N$3:$N$252,0),5),"")</f>
        <v/>
      </c>
      <c r="J120" s="20" t="str">
        <f t="array" ref="J120">IFERROR(INDEX(Enter!$F$3:$K$252,MATCH(SMALL(Enter!$N$3:$N$252,E120),Enter!$N$3:$N$252,0),6),"")</f>
        <v/>
      </c>
      <c r="K120" s="20">
        <v>109</v>
      </c>
      <c r="L120" s="19" t="str">
        <f t="shared" si="0"/>
        <v/>
      </c>
      <c r="M120" s="19" t="str">
        <f t="array" ref="M120">IFERROR(IF(INDEX(Enter!$I$3:$K$252,MATCH(SMALL(Enter!$O$3:$O$252,K120),Enter!$O$3:$O$252,0),1)="x",INDEX(Enter!$H$3:$K$252,MATCH(SMALL(Enter!$O$3:$O$252,K120),Enter!$O$3:$O$252,0),3)&amp;" (Y)",IF(INDEX(Enter!$I$3:$K$252,MATCH(SMALL(Enter!$O$3:$O$252,K120),Enter!$O$3:$O$252,0),1)="o",INDEX(Enter!$H$3:$K$252,MATCH(SMALL(Enter!$O$3:$O$252,K120),Enter!$O$3:$O$252,0),3)&amp;" (Y only)",INDEX(Enter!$H$3:$K$252,MATCH(SMALL(Enter!$O$3:$O$252,K120),Enter!$O$3:$O$252,0),3))),"")</f>
        <v/>
      </c>
      <c r="N120" s="20" t="str">
        <f t="array" ref="N120">IFERROR(INDEX(Enter!$H$3:$K$252,MATCH(SMALL(Enter!$O$3:$O$252,K120),Enter!$O$3:$O$252,0),3),"")</f>
        <v/>
      </c>
      <c r="O120" s="20" t="str">
        <f t="array" ref="O120">IFERROR(INDEX(Enter!$H$3:$K$252,MATCH(SMALL(Enter!$O$3:$O$252,K120),Enter!$O$3:$O$252,0),4),"")</f>
        <v/>
      </c>
      <c r="Q120" s="19" t="str">
        <f t="array" ref="Q120">IF(R120="","",IF(INDEX(Enter!$B$3:$K$252,MATCH(SMALL(Enter!$P$3:$P$252,E120),Enter!$P$3:$P$252,0),1)="oco","oco",E120))</f>
        <v/>
      </c>
      <c r="R120" s="20" t="str">
        <f t="array" ref="R120">IFERROR(INDEX(Enter!$A$3:$M$252,MATCH(SMALL(Enter!$P$3:$P$252,T120),Enter!$P$3:$P$252,0),7),"")</f>
        <v/>
      </c>
      <c r="S120" s="20" t="str">
        <f t="array" ref="S120">IFERROR(INDEX(Enter!$A$3:$K$252,MATCH(SMALL(Enter!$P$3:$P$252,T120),Enter!$P$3:$P$252,0),8),"")</f>
        <v/>
      </c>
      <c r="T120" s="20">
        <v>100</v>
      </c>
      <c r="V120" s="19" t="str">
        <f t="shared" si="3"/>
        <v/>
      </c>
      <c r="W120" s="20" t="str">
        <f t="array" ref="W120">IFERROR(INDEX(Enter!$A$3:$M$252,MATCH(SMALL(Enter!$Q$3:$Q$252,Y121),Enter!$Q$3:$Q$252,0),6),"")</f>
        <v/>
      </c>
      <c r="X120" s="20" t="str">
        <f t="array" ref="X120">IFERROR(INDEX(Enter!$A$3:$K$252,MATCH(SMALL(Enter!$Q$3:$Q$252,Y121),Enter!$Q$3:$Q$252,0),7),"")</f>
        <v/>
      </c>
      <c r="Y120" s="20">
        <v>100</v>
      </c>
      <c r="AA120" s="19" t="str">
        <f t="shared" si="2"/>
        <v/>
      </c>
      <c r="AB120" s="20" t="str">
        <f t="array" ref="AB120">IFERROR(INDEX(Enter!$A$3:$M$252,MATCH(SMALL(Enter!$R$3:$R$252,T120),Enter!$R$3:$R$252,0),7),"")</f>
        <v/>
      </c>
      <c r="AC120" s="20" t="str">
        <f t="array" ref="AC120">IFERROR(INDEX(Enter!$A$3:$K$252,MATCH(SMALL(Enter!$R$3:$R$252,T120),Enter!$R$3:$R$252,0),8),"")</f>
        <v/>
      </c>
    </row>
    <row r="121" spans="1:29" ht="15.75" customHeight="1">
      <c r="A121" s="19" t="str">
        <f t="array" ref="A121">IF(B121="","",IF(INDEX(Enter!$C$3:$K$252,MATCH(SMALL(Enter!$M$3:$M$252,E121),Enter!$M$3:$M$252,0),1)="yco","yco",E121))</f>
        <v/>
      </c>
      <c r="B121" s="20" t="str">
        <f t="array" ref="B121">IFERROR(IF(INDEX(Enter!$D$3:$M$252,MATCH(SMALL(Enter!$M$3:$M$252,E121),Enter!$M$3:$M$252,0),1)="x",INDEX(Enter!$C$3:$M$252,MATCH(SMALL(Enter!$M$3:$M$252,E121),Enter!$M$3:$M$252,0),8)&amp;" (Y)",IF(INDEX(Enter!$D$3:$M$252,MATCH(SMALL(Enter!$M$3:$M$252,E121),Enter!$M$3:$M$252,0),1)="o",INDEX(Enter!$C$3:$M$252,MATCH(SMALL(Enter!$M$3:$M$252,E121),Enter!$M$3:$M$252,0),8)&amp;" (Y only)",INDEX(Enter!$C$3:$M$252,MATCH(SMALL(Enter!$M$3:$M$252,E121),Enter!$M$3:$M$252,0),8))),"")</f>
        <v/>
      </c>
      <c r="C121" s="20" t="str">
        <f t="array" ref="C121">IFERROR(INDEX(Enter!$C$3:$M$252,MATCH(SMALL(Enter!$M$3:$M$252,E121),Enter!$M$3:$M$252,0),8),"")</f>
        <v/>
      </c>
      <c r="D121" s="20" t="str">
        <f t="array" ref="D121">IFERROR(INDEX(Enter!$C$3:$K$252,MATCH(SMALL(Enter!$M$3:$M$252,E121),Enter!$M$3:$M$252,0),9),"")</f>
        <v/>
      </c>
      <c r="E121" s="20"/>
      <c r="G121" s="19" t="str">
        <f t="array" ref="G121">IF(H121="","",IF(INDEX(Enter!$F$3:$K$252,MATCH(SMALL(Enter!$N$3:$N$252,E121),Enter!$N$3:$N$252,0),1)="co","co",IF(INDEX(Enter!$F$3:$K$252,MATCH(SMALL(Enter!$N$3:$N$252,E121),Enter!$N$3:$N$252,0),1)="yco","yco",E121)))</f>
        <v/>
      </c>
      <c r="H121" s="20" t="str">
        <f t="array" ref="H121">IFERROR(IF(INDEX(Enter!$G$3:$K$252,MATCH(SMALL(Enter!$N$3:$N$252,E121),Enter!$N$3:$N$252,0),1)="x",INDEX(Enter!$F$3:$K$252,MATCH(SMALL(Enter!$N$3:$N$252,E121),Enter!$N$3:$N$252,0),5)&amp;" (Y)",IF(INDEX(Enter!$G$3:$K$252,MATCH(SMALL(Enter!$N$3:$N$252,E121),Enter!$N$3:$N$252,0),1)="o",INDEX(Enter!$F$3:$K$252,MATCH(SMALL(Enter!$N$3:$N$252,E121),Enter!$N$3:$N$252,0),5)&amp;" (Y only)",INDEX(Enter!$F$3:$K$252,MATCH(SMALL(Enter!$N$3:$N$252,E121),Enter!$N$3:$N$252,0),5))),"")</f>
        <v/>
      </c>
      <c r="I121" s="20" t="str">
        <f t="array" ref="I121">IFERROR(INDEX(Enter!$F$3:$K$252,MATCH(SMALL(Enter!$N$3:$N$252,E121),Enter!$N$3:$N$252,0),5),"")</f>
        <v/>
      </c>
      <c r="J121" s="20" t="str">
        <f t="array" ref="J121">IFERROR(INDEX(Enter!$F$3:$K$252,MATCH(SMALL(Enter!$N$3:$N$252,E121),Enter!$N$3:$N$252,0),6),"")</f>
        <v/>
      </c>
      <c r="K121" s="20">
        <v>110</v>
      </c>
      <c r="L121" s="19" t="str">
        <f t="shared" si="0"/>
        <v/>
      </c>
      <c r="M121" s="19" t="str">
        <f t="array" ref="M121">IFERROR(IF(INDEX(Enter!$I$3:$K$252,MATCH(SMALL(Enter!$O$3:$O$252,K121),Enter!$O$3:$O$252,0),1)="x",INDEX(Enter!$H$3:$K$252,MATCH(SMALL(Enter!$O$3:$O$252,K121),Enter!$O$3:$O$252,0),3)&amp;" (Y)",IF(INDEX(Enter!$I$3:$K$252,MATCH(SMALL(Enter!$O$3:$O$252,K121),Enter!$O$3:$O$252,0),1)="o",INDEX(Enter!$H$3:$K$252,MATCH(SMALL(Enter!$O$3:$O$252,K121),Enter!$O$3:$O$252,0),3)&amp;" (Y only)",INDEX(Enter!$H$3:$K$252,MATCH(SMALL(Enter!$O$3:$O$252,K121),Enter!$O$3:$O$252,0),3))),"")</f>
        <v/>
      </c>
      <c r="N121" s="20" t="str">
        <f t="array" ref="N121">IFERROR(INDEX(Enter!$H$3:$K$252,MATCH(SMALL(Enter!$O$3:$O$252,K121),Enter!$O$3:$O$252,0),3),"")</f>
        <v/>
      </c>
      <c r="O121" s="20" t="str">
        <f t="array" ref="O121">IFERROR(INDEX(Enter!$H$3:$K$252,MATCH(SMALL(Enter!$O$3:$O$252,K121),Enter!$O$3:$O$252,0),4),"")</f>
        <v/>
      </c>
      <c r="Q121" s="19" t="str">
        <f t="array" ref="Q121">IF(R121="","",IF(INDEX(Enter!$B$3:$K$252,MATCH(SMALL(Enter!$P$3:$P$252,E121),Enter!$P$3:$P$252,0),1)="oco","oco",E121))</f>
        <v/>
      </c>
      <c r="R121" s="20" t="str">
        <f t="array" ref="R121">IFERROR(INDEX(Enter!$A$3:$M$252,MATCH(SMALL(Enter!$P$3:$P$252,T121),Enter!$P$3:$P$252,0),7),"")</f>
        <v/>
      </c>
      <c r="S121" s="20" t="str">
        <f t="array" ref="S121">IFERROR(INDEX(Enter!$A$3:$K$252,MATCH(SMALL(Enter!$P$3:$P$252,T121),Enter!$P$3:$P$252,0),8),"")</f>
        <v/>
      </c>
      <c r="V121" s="19" t="str">
        <f t="shared" si="3"/>
        <v/>
      </c>
      <c r="W121" s="20" t="str">
        <f t="array" ref="W121">IFERROR(INDEX(Enter!$A$3:$M$252,MATCH(SMALL(Enter!$Q$3:$Q$252,Y122),Enter!$Q$3:$Q$252,0),6),"")</f>
        <v/>
      </c>
      <c r="X121" s="20" t="str">
        <f t="array" ref="X121">IFERROR(INDEX(Enter!$A$3:$K$252,MATCH(SMALL(Enter!$Q$3:$Q$252,Y122),Enter!$Q$3:$Q$252,0),7),"")</f>
        <v/>
      </c>
      <c r="AA121" s="19" t="str">
        <f t="shared" si="2"/>
        <v/>
      </c>
      <c r="AB121" s="20" t="str">
        <f t="array" ref="AB121">IFERROR(INDEX(Enter!$A$3:$M$252,MATCH(SMALL(Enter!$R$3:$R$252,T121),Enter!$R$3:$R$252,0),7),"")</f>
        <v/>
      </c>
      <c r="AC121" s="20" t="str">
        <f t="array" ref="AC121">IFERROR(INDEX(Enter!$A$3:$K$252,MATCH(SMALL(Enter!$R$3:$R$252,T121),Enter!$R$3:$R$252,0),8),"")</f>
        <v/>
      </c>
    </row>
    <row r="122" spans="1:29" ht="15.75" customHeight="1">
      <c r="A122" s="19" t="str">
        <f t="array" ref="A122">IF(B122="","",IF(INDEX(Enter!$C$3:$K$252,MATCH(SMALL(Enter!$M$3:$M$252,E122),Enter!$M$3:$M$252,0),1)="yco","yco",E122))</f>
        <v/>
      </c>
      <c r="B122" s="20" t="str">
        <f t="array" ref="B122">IFERROR(IF(INDEX(Enter!$D$3:$M$252,MATCH(SMALL(Enter!$M$3:$M$252,E122),Enter!$M$3:$M$252,0),1)="x",INDEX(Enter!$C$3:$M$252,MATCH(SMALL(Enter!$M$3:$M$252,E122),Enter!$M$3:$M$252,0),8)&amp;" (Y)",IF(INDEX(Enter!$D$3:$M$252,MATCH(SMALL(Enter!$M$3:$M$252,E122),Enter!$M$3:$M$252,0),1)="o",INDEX(Enter!$C$3:$M$252,MATCH(SMALL(Enter!$M$3:$M$252,E122),Enter!$M$3:$M$252,0),8)&amp;" (Y only)",INDEX(Enter!$C$3:$M$252,MATCH(SMALL(Enter!$M$3:$M$252,E122),Enter!$M$3:$M$252,0),8))),"")</f>
        <v/>
      </c>
      <c r="C122" s="20" t="str">
        <f t="array" ref="C122">IFERROR(INDEX(Enter!$C$3:$M$252,MATCH(SMALL(Enter!$M$3:$M$252,E122),Enter!$M$3:$M$252,0),8),"")</f>
        <v/>
      </c>
      <c r="D122" s="20" t="str">
        <f t="array" ref="D122">IFERROR(INDEX(Enter!$C$3:$K$252,MATCH(SMALL(Enter!$M$3:$M$252,E122),Enter!$M$3:$M$252,0),9),"")</f>
        <v/>
      </c>
      <c r="E122" s="20">
        <v>101</v>
      </c>
      <c r="G122" s="19" t="str">
        <f t="array" ref="G122">IF(H122="","",IF(INDEX(Enter!$F$3:$K$252,MATCH(SMALL(Enter!$N$3:$N$252,E122),Enter!$N$3:$N$252,0),1)="co","co",IF(INDEX(Enter!$F$3:$K$252,MATCH(SMALL(Enter!$N$3:$N$252,E122),Enter!$N$3:$N$252,0),1)="yco","yco",E122)))</f>
        <v/>
      </c>
      <c r="H122" s="20" t="str">
        <f t="array" ref="H122">IFERROR(IF(INDEX(Enter!$G$3:$K$252,MATCH(SMALL(Enter!$N$3:$N$252,E122),Enter!$N$3:$N$252,0),1)="x",INDEX(Enter!$F$3:$K$252,MATCH(SMALL(Enter!$N$3:$N$252,E122),Enter!$N$3:$N$252,0),5)&amp;" (Y)",IF(INDEX(Enter!$G$3:$K$252,MATCH(SMALL(Enter!$N$3:$N$252,E122),Enter!$N$3:$N$252,0),1)="o",INDEX(Enter!$F$3:$K$252,MATCH(SMALL(Enter!$N$3:$N$252,E122),Enter!$N$3:$N$252,0),5)&amp;" (Y only)",INDEX(Enter!$F$3:$K$252,MATCH(SMALL(Enter!$N$3:$N$252,E122),Enter!$N$3:$N$252,0),5))),"")</f>
        <v/>
      </c>
      <c r="I122" s="20" t="str">
        <f t="array" ref="I122">IFERROR(INDEX(Enter!$F$3:$K$252,MATCH(SMALL(Enter!$N$3:$N$252,E122),Enter!$N$3:$N$252,0),5),"")</f>
        <v/>
      </c>
      <c r="J122" s="20" t="str">
        <f t="array" ref="J122">IFERROR(INDEX(Enter!$F$3:$K$252,MATCH(SMALL(Enter!$N$3:$N$252,E122),Enter!$N$3:$N$252,0),6),"")</f>
        <v/>
      </c>
      <c r="L122" s="19" t="str">
        <f t="shared" si="0"/>
        <v/>
      </c>
      <c r="M122" s="19" t="str">
        <f t="array" ref="M122">IFERROR(IF(INDEX(Enter!$I$3:$K$252,MATCH(SMALL(Enter!$O$3:$O$252,K122),Enter!$O$3:$O$252,0),1)="x",INDEX(Enter!$H$3:$K$252,MATCH(SMALL(Enter!$O$3:$O$252,K122),Enter!$O$3:$O$252,0),3)&amp;" (Y)",IF(INDEX(Enter!$I$3:$K$252,MATCH(SMALL(Enter!$O$3:$O$252,K122),Enter!$O$3:$O$252,0),1)="o",INDEX(Enter!$H$3:$K$252,MATCH(SMALL(Enter!$O$3:$O$252,K122),Enter!$O$3:$O$252,0),3)&amp;" (Y only)",INDEX(Enter!$H$3:$K$252,MATCH(SMALL(Enter!$O$3:$O$252,K122),Enter!$O$3:$O$252,0),3))),"")</f>
        <v/>
      </c>
      <c r="N122" s="20" t="str">
        <f t="array" ref="N122">IFERROR(INDEX(Enter!$H$3:$K$252,MATCH(SMALL(Enter!$O$3:$O$252,K122),Enter!$O$3:$O$252,0),3),"")</f>
        <v/>
      </c>
      <c r="O122" s="20" t="str">
        <f t="array" ref="O122">IFERROR(INDEX(Enter!$H$3:$K$252,MATCH(SMALL(Enter!$O$3:$O$252,K122),Enter!$O$3:$O$252,0),4),"")</f>
        <v/>
      </c>
      <c r="Q122" s="19" t="str">
        <f t="array" ref="Q122">IF(R122="","",IF(INDEX(Enter!$B$3:$K$252,MATCH(SMALL(Enter!$P$3:$P$252,E122),Enter!$P$3:$P$252,0),1)="oco","oco",E122))</f>
        <v/>
      </c>
      <c r="R122" s="20" t="str">
        <f t="array" ref="R122">IFERROR(INDEX(Enter!$A$3:$M$252,MATCH(SMALL(Enter!$P$3:$P$252,T122),Enter!$P$3:$P$252,0),7),"")</f>
        <v/>
      </c>
      <c r="S122" s="20" t="str">
        <f t="array" ref="S122">IFERROR(INDEX(Enter!$A$3:$K$252,MATCH(SMALL(Enter!$P$3:$P$252,T122),Enter!$P$3:$P$252,0),8),"")</f>
        <v/>
      </c>
      <c r="T122" s="20">
        <v>101</v>
      </c>
      <c r="V122" s="19" t="str">
        <f t="shared" si="3"/>
        <v/>
      </c>
      <c r="W122" s="20" t="str">
        <f t="array" ref="W122">IFERROR(INDEX(Enter!$A$3:$M$252,MATCH(SMALL(Enter!$Q$3:$Q$252,Y123),Enter!$Q$3:$Q$252,0),6),"")</f>
        <v/>
      </c>
      <c r="X122" s="20" t="str">
        <f t="array" ref="X122">IFERROR(INDEX(Enter!$A$3:$K$252,MATCH(SMALL(Enter!$Q$3:$Q$252,Y123),Enter!$Q$3:$Q$252,0),7),"")</f>
        <v/>
      </c>
      <c r="Y122" s="20">
        <v>101</v>
      </c>
      <c r="AA122" s="19" t="str">
        <f t="shared" si="2"/>
        <v/>
      </c>
      <c r="AB122" s="20" t="str">
        <f t="array" ref="AB122">IFERROR(INDEX(Enter!$A$3:$M$252,MATCH(SMALL(Enter!$R$3:$R$252,T122),Enter!$R$3:$R$252,0),7),"")</f>
        <v/>
      </c>
      <c r="AC122" s="20" t="str">
        <f t="array" ref="AC122">IFERROR(INDEX(Enter!$A$3:$K$252,MATCH(SMALL(Enter!$R$3:$R$252,T122),Enter!$R$3:$R$252,0),8),"")</f>
        <v/>
      </c>
    </row>
    <row r="123" spans="1:29" ht="15.75" customHeight="1">
      <c r="A123" s="19" t="str">
        <f t="array" ref="A123">IF(B123="","",IF(INDEX(Enter!$C$3:$K$252,MATCH(SMALL(Enter!$M$3:$M$252,E123),Enter!$M$3:$M$252,0),1)="yco","yco",E123))</f>
        <v/>
      </c>
      <c r="B123" s="20" t="str">
        <f t="array" ref="B123">IFERROR(IF(INDEX(Enter!$D$3:$M$252,MATCH(SMALL(Enter!$M$3:$M$252,E123),Enter!$M$3:$M$252,0),1)="x",INDEX(Enter!$C$3:$M$252,MATCH(SMALL(Enter!$M$3:$M$252,E123),Enter!$M$3:$M$252,0),8)&amp;" (Y)",IF(INDEX(Enter!$D$3:$M$252,MATCH(SMALL(Enter!$M$3:$M$252,E123),Enter!$M$3:$M$252,0),1)="o",INDEX(Enter!$C$3:$M$252,MATCH(SMALL(Enter!$M$3:$M$252,E123),Enter!$M$3:$M$252,0),8)&amp;" (Y only)",INDEX(Enter!$C$3:$M$252,MATCH(SMALL(Enter!$M$3:$M$252,E123),Enter!$M$3:$M$252,0),8))),"")</f>
        <v/>
      </c>
      <c r="C123" s="20" t="str">
        <f t="array" ref="C123">IFERROR(INDEX(Enter!$C$3:$M$252,MATCH(SMALL(Enter!$M$3:$M$252,E123),Enter!$M$3:$M$252,0),8),"")</f>
        <v/>
      </c>
      <c r="D123" s="20" t="str">
        <f t="array" ref="D123">IFERROR(INDEX(Enter!$C$3:$K$252,MATCH(SMALL(Enter!$M$3:$M$252,E123),Enter!$M$3:$M$252,0),9),"")</f>
        <v/>
      </c>
      <c r="E123" s="20">
        <v>102</v>
      </c>
      <c r="G123" s="19" t="str">
        <f t="array" ref="G123">IF(H123="","",IF(INDEX(Enter!$F$3:$K$252,MATCH(SMALL(Enter!$N$3:$N$252,E123),Enter!$N$3:$N$252,0),1)="co","co",IF(INDEX(Enter!$F$3:$K$252,MATCH(SMALL(Enter!$N$3:$N$252,E123),Enter!$N$3:$N$252,0),1)="yco","yco",E123)))</f>
        <v/>
      </c>
      <c r="H123" s="20" t="str">
        <f t="array" ref="H123">IFERROR(IF(INDEX(Enter!$G$3:$K$252,MATCH(SMALL(Enter!$N$3:$N$252,E123),Enter!$N$3:$N$252,0),1)="x",INDEX(Enter!$F$3:$K$252,MATCH(SMALL(Enter!$N$3:$N$252,E123),Enter!$N$3:$N$252,0),5)&amp;" (Y)",IF(INDEX(Enter!$G$3:$K$252,MATCH(SMALL(Enter!$N$3:$N$252,E123),Enter!$N$3:$N$252,0),1)="o",INDEX(Enter!$F$3:$K$252,MATCH(SMALL(Enter!$N$3:$N$252,E123),Enter!$N$3:$N$252,0),5)&amp;" (Y only)",INDEX(Enter!$F$3:$K$252,MATCH(SMALL(Enter!$N$3:$N$252,E123),Enter!$N$3:$N$252,0),5))),"")</f>
        <v/>
      </c>
      <c r="I123" s="20" t="str">
        <f t="array" ref="I123">IFERROR(INDEX(Enter!$F$3:$K$252,MATCH(SMALL(Enter!$N$3:$N$252,E123),Enter!$N$3:$N$252,0),5),"")</f>
        <v/>
      </c>
      <c r="J123" s="20" t="str">
        <f t="array" ref="J123">IFERROR(INDEX(Enter!$F$3:$K$252,MATCH(SMALL(Enter!$N$3:$N$252,E123),Enter!$N$3:$N$252,0),6),"")</f>
        <v/>
      </c>
      <c r="K123" s="20">
        <v>111</v>
      </c>
      <c r="L123" s="19" t="str">
        <f t="shared" si="0"/>
        <v/>
      </c>
      <c r="M123" s="19" t="str">
        <f t="array" ref="M123">IFERROR(IF(INDEX(Enter!$I$3:$K$252,MATCH(SMALL(Enter!$O$3:$O$252,K123),Enter!$O$3:$O$252,0),1)="x",INDEX(Enter!$H$3:$K$252,MATCH(SMALL(Enter!$O$3:$O$252,K123),Enter!$O$3:$O$252,0),3)&amp;" (Y)",IF(INDEX(Enter!$I$3:$K$252,MATCH(SMALL(Enter!$O$3:$O$252,K123),Enter!$O$3:$O$252,0),1)="o",INDEX(Enter!$H$3:$K$252,MATCH(SMALL(Enter!$O$3:$O$252,K123),Enter!$O$3:$O$252,0),3)&amp;" (Y only)",INDEX(Enter!$H$3:$K$252,MATCH(SMALL(Enter!$O$3:$O$252,K123),Enter!$O$3:$O$252,0),3))),"")</f>
        <v/>
      </c>
      <c r="N123" s="20" t="str">
        <f t="array" ref="N123">IFERROR(INDEX(Enter!$H$3:$K$252,MATCH(SMALL(Enter!$O$3:$O$252,K123),Enter!$O$3:$O$252,0),3),"")</f>
        <v/>
      </c>
      <c r="O123" s="20" t="str">
        <f t="array" ref="O123">IFERROR(INDEX(Enter!$H$3:$K$252,MATCH(SMALL(Enter!$O$3:$O$252,K123),Enter!$O$3:$O$252,0),4),"")</f>
        <v/>
      </c>
      <c r="Q123" s="19" t="str">
        <f t="array" ref="Q123">IF(R123="","",IF(INDEX(Enter!$B$3:$K$252,MATCH(SMALL(Enter!$P$3:$P$252,E123),Enter!$P$3:$P$252,0),1)="oco","oco",E123))</f>
        <v/>
      </c>
      <c r="R123" s="20" t="str">
        <f t="array" ref="R123">IFERROR(INDEX(Enter!$A$3:$M$252,MATCH(SMALL(Enter!$P$3:$P$252,T123),Enter!$P$3:$P$252,0),7),"")</f>
        <v/>
      </c>
      <c r="S123" s="20" t="str">
        <f t="array" ref="S123">IFERROR(INDEX(Enter!$A$3:$K$252,MATCH(SMALL(Enter!$P$3:$P$252,T123),Enter!$P$3:$P$252,0),8),"")</f>
        <v/>
      </c>
      <c r="T123" s="20">
        <v>102</v>
      </c>
      <c r="V123" s="19" t="str">
        <f t="shared" si="3"/>
        <v/>
      </c>
      <c r="W123" s="20" t="str">
        <f t="array" ref="W123">IFERROR(INDEX(Enter!$A$3:$M$252,MATCH(SMALL(Enter!$Q$3:$Q$252,Y124),Enter!$Q$3:$Q$252,0),6),"")</f>
        <v/>
      </c>
      <c r="X123" s="20" t="str">
        <f t="array" ref="X123">IFERROR(INDEX(Enter!$A$3:$K$252,MATCH(SMALL(Enter!$Q$3:$Q$252,Y124),Enter!$Q$3:$Q$252,0),7),"")</f>
        <v/>
      </c>
      <c r="Y123" s="20">
        <v>102</v>
      </c>
      <c r="AA123" s="19" t="str">
        <f t="shared" si="2"/>
        <v/>
      </c>
      <c r="AB123" s="20" t="str">
        <f t="array" ref="AB123">IFERROR(INDEX(Enter!$A$3:$M$252,MATCH(SMALL(Enter!$R$3:$R$252,T123),Enter!$R$3:$R$252,0),7),"")</f>
        <v/>
      </c>
      <c r="AC123" s="20" t="str">
        <f t="array" ref="AC123">IFERROR(INDEX(Enter!$A$3:$K$252,MATCH(SMALL(Enter!$R$3:$R$252,T123),Enter!$R$3:$R$252,0),8),"")</f>
        <v/>
      </c>
    </row>
    <row r="124" spans="1:29" ht="15.75" customHeight="1">
      <c r="A124" s="19" t="str">
        <f t="array" ref="A124">IF(B124="","",IF(INDEX(Enter!$C$3:$K$252,MATCH(SMALL(Enter!$M$3:$M$252,E124),Enter!$M$3:$M$252,0),1)="yco","yco",E124))</f>
        <v/>
      </c>
      <c r="B124" s="20" t="str">
        <f t="array" ref="B124">IFERROR(IF(INDEX(Enter!$D$3:$M$252,MATCH(SMALL(Enter!$M$3:$M$252,E124),Enter!$M$3:$M$252,0),1)="x",INDEX(Enter!$C$3:$M$252,MATCH(SMALL(Enter!$M$3:$M$252,E124),Enter!$M$3:$M$252,0),8)&amp;" (Y)",IF(INDEX(Enter!$D$3:$M$252,MATCH(SMALL(Enter!$M$3:$M$252,E124),Enter!$M$3:$M$252,0),1)="o",INDEX(Enter!$C$3:$M$252,MATCH(SMALL(Enter!$M$3:$M$252,E124),Enter!$M$3:$M$252,0),8)&amp;" (Y only)",INDEX(Enter!$C$3:$M$252,MATCH(SMALL(Enter!$M$3:$M$252,E124),Enter!$M$3:$M$252,0),8))),"")</f>
        <v/>
      </c>
      <c r="C124" s="20" t="str">
        <f t="array" ref="C124">IFERROR(INDEX(Enter!$C$3:$M$252,MATCH(SMALL(Enter!$M$3:$M$252,E124),Enter!$M$3:$M$252,0),8),"")</f>
        <v/>
      </c>
      <c r="D124" s="20" t="str">
        <f t="array" ref="D124">IFERROR(INDEX(Enter!$C$3:$K$252,MATCH(SMALL(Enter!$M$3:$M$252,E124),Enter!$M$3:$M$252,0),9),"")</f>
        <v/>
      </c>
      <c r="E124" s="20">
        <v>103</v>
      </c>
      <c r="G124" s="19" t="str">
        <f t="array" ref="G124">IF(H124="","",IF(INDEX(Enter!$F$3:$K$252,MATCH(SMALL(Enter!$N$3:$N$252,E124),Enter!$N$3:$N$252,0),1)="co","co",IF(INDEX(Enter!$F$3:$K$252,MATCH(SMALL(Enter!$N$3:$N$252,E124),Enter!$N$3:$N$252,0),1)="yco","yco",E124)))</f>
        <v/>
      </c>
      <c r="H124" s="20" t="str">
        <f t="array" ref="H124">IFERROR(IF(INDEX(Enter!$G$3:$K$252,MATCH(SMALL(Enter!$N$3:$N$252,E124),Enter!$N$3:$N$252,0),1)="x",INDEX(Enter!$F$3:$K$252,MATCH(SMALL(Enter!$N$3:$N$252,E124),Enter!$N$3:$N$252,0),5)&amp;" (Y)",IF(INDEX(Enter!$G$3:$K$252,MATCH(SMALL(Enter!$N$3:$N$252,E124),Enter!$N$3:$N$252,0),1)="o",INDEX(Enter!$F$3:$K$252,MATCH(SMALL(Enter!$N$3:$N$252,E124),Enter!$N$3:$N$252,0),5)&amp;" (Y only)",INDEX(Enter!$F$3:$K$252,MATCH(SMALL(Enter!$N$3:$N$252,E124),Enter!$N$3:$N$252,0),5))),"")</f>
        <v/>
      </c>
      <c r="I124" s="20" t="str">
        <f t="array" ref="I124">IFERROR(INDEX(Enter!$F$3:$K$252,MATCH(SMALL(Enter!$N$3:$N$252,E124),Enter!$N$3:$N$252,0),5),"")</f>
        <v/>
      </c>
      <c r="J124" s="20" t="str">
        <f t="array" ref="J124">IFERROR(INDEX(Enter!$F$3:$K$252,MATCH(SMALL(Enter!$N$3:$N$252,E124),Enter!$N$3:$N$252,0),6),"")</f>
        <v/>
      </c>
      <c r="K124" s="20">
        <v>112</v>
      </c>
      <c r="L124" s="19" t="str">
        <f t="shared" si="0"/>
        <v/>
      </c>
      <c r="M124" s="19" t="str">
        <f t="array" ref="M124">IFERROR(IF(INDEX(Enter!$I$3:$K$252,MATCH(SMALL(Enter!$O$3:$O$252,K124),Enter!$O$3:$O$252,0),1)="x",INDEX(Enter!$H$3:$K$252,MATCH(SMALL(Enter!$O$3:$O$252,K124),Enter!$O$3:$O$252,0),3)&amp;" (Y)",IF(INDEX(Enter!$I$3:$K$252,MATCH(SMALL(Enter!$O$3:$O$252,K124),Enter!$O$3:$O$252,0),1)="o",INDEX(Enter!$H$3:$K$252,MATCH(SMALL(Enter!$O$3:$O$252,K124),Enter!$O$3:$O$252,0),3)&amp;" (Y only)",INDEX(Enter!$H$3:$K$252,MATCH(SMALL(Enter!$O$3:$O$252,K124),Enter!$O$3:$O$252,0),3))),"")</f>
        <v/>
      </c>
      <c r="N124" s="20" t="str">
        <f t="array" ref="N124">IFERROR(INDEX(Enter!$H$3:$K$252,MATCH(SMALL(Enter!$O$3:$O$252,K124),Enter!$O$3:$O$252,0),3),"")</f>
        <v/>
      </c>
      <c r="O124" s="20" t="str">
        <f t="array" ref="O124">IFERROR(INDEX(Enter!$H$3:$K$252,MATCH(SMALL(Enter!$O$3:$O$252,K124),Enter!$O$3:$O$252,0),4),"")</f>
        <v/>
      </c>
      <c r="Q124" s="19" t="str">
        <f t="array" ref="Q124">IF(R124="","",IF(INDEX(Enter!$B$3:$K$252,MATCH(SMALL(Enter!$P$3:$P$252,E124),Enter!$P$3:$P$252,0),1)="oco","oco",E124))</f>
        <v/>
      </c>
      <c r="R124" s="20" t="str">
        <f t="array" ref="R124">IFERROR(INDEX(Enter!$A$3:$M$252,MATCH(SMALL(Enter!$P$3:$P$252,T124),Enter!$P$3:$P$252,0),7),"")</f>
        <v/>
      </c>
      <c r="S124" s="20" t="str">
        <f t="array" ref="S124">IFERROR(INDEX(Enter!$A$3:$K$252,MATCH(SMALL(Enter!$P$3:$P$252,T124),Enter!$P$3:$P$252,0),8),"")</f>
        <v/>
      </c>
      <c r="T124" s="20">
        <v>103</v>
      </c>
      <c r="V124" s="19" t="str">
        <f t="shared" si="3"/>
        <v/>
      </c>
      <c r="W124" s="20" t="str">
        <f t="array" ref="W124">IFERROR(INDEX(Enter!$A$3:$M$252,MATCH(SMALL(Enter!$Q$3:$Q$252,Y125),Enter!$Q$3:$Q$252,0),6),"")</f>
        <v/>
      </c>
      <c r="X124" s="20" t="str">
        <f t="array" ref="X124">IFERROR(INDEX(Enter!$A$3:$K$252,MATCH(SMALL(Enter!$Q$3:$Q$252,Y125),Enter!$Q$3:$Q$252,0),7),"")</f>
        <v/>
      </c>
      <c r="Y124" s="20">
        <v>103</v>
      </c>
      <c r="AA124" s="19" t="str">
        <f t="shared" si="2"/>
        <v/>
      </c>
      <c r="AB124" s="20" t="str">
        <f t="array" ref="AB124">IFERROR(INDEX(Enter!$A$3:$M$252,MATCH(SMALL(Enter!$R$3:$R$252,T124),Enter!$R$3:$R$252,0),7),"")</f>
        <v/>
      </c>
      <c r="AC124" s="20" t="str">
        <f t="array" ref="AC124">IFERROR(INDEX(Enter!$A$3:$K$252,MATCH(SMALL(Enter!$R$3:$R$252,T124),Enter!$R$3:$R$252,0),8),"")</f>
        <v/>
      </c>
    </row>
    <row r="125" spans="1:29" ht="15.75" customHeight="1">
      <c r="A125" s="19" t="str">
        <f t="array" ref="A125">IF(B125="","",IF(INDEX(Enter!$C$3:$K$252,MATCH(SMALL(Enter!$M$3:$M$252,E125),Enter!$M$3:$M$252,0),1)="yco","yco",E125))</f>
        <v/>
      </c>
      <c r="B125" s="20" t="str">
        <f t="array" ref="B125">IFERROR(IF(INDEX(Enter!$D$3:$M$252,MATCH(SMALL(Enter!$M$3:$M$252,E125),Enter!$M$3:$M$252,0),1)="x",INDEX(Enter!$C$3:$M$252,MATCH(SMALL(Enter!$M$3:$M$252,E125),Enter!$M$3:$M$252,0),8)&amp;" (Y)",IF(INDEX(Enter!$D$3:$M$252,MATCH(SMALL(Enter!$M$3:$M$252,E125),Enter!$M$3:$M$252,0),1)="o",INDEX(Enter!$C$3:$M$252,MATCH(SMALL(Enter!$M$3:$M$252,E125),Enter!$M$3:$M$252,0),8)&amp;" (Y only)",INDEX(Enter!$C$3:$M$252,MATCH(SMALL(Enter!$M$3:$M$252,E125),Enter!$M$3:$M$252,0),8))),"")</f>
        <v/>
      </c>
      <c r="C125" s="20" t="str">
        <f t="array" ref="C125">IFERROR(INDEX(Enter!$C$3:$M$252,MATCH(SMALL(Enter!$M$3:$M$252,E125),Enter!$M$3:$M$252,0),8),"")</f>
        <v/>
      </c>
      <c r="D125" s="20" t="str">
        <f t="array" ref="D125">IFERROR(INDEX(Enter!$C$3:$K$252,MATCH(SMALL(Enter!$M$3:$M$252,E125),Enter!$M$3:$M$252,0),9),"")</f>
        <v/>
      </c>
      <c r="E125" s="20">
        <v>104</v>
      </c>
      <c r="G125" s="19" t="str">
        <f t="array" ref="G125">IF(H125="","",IF(INDEX(Enter!$F$3:$K$252,MATCH(SMALL(Enter!$N$3:$N$252,E125),Enter!$N$3:$N$252,0),1)="co","co",IF(INDEX(Enter!$F$3:$K$252,MATCH(SMALL(Enter!$N$3:$N$252,E125),Enter!$N$3:$N$252,0),1)="yco","yco",E125)))</f>
        <v/>
      </c>
      <c r="H125" s="20" t="str">
        <f t="array" ref="H125">IFERROR(IF(INDEX(Enter!$G$3:$K$252,MATCH(SMALL(Enter!$N$3:$N$252,E125),Enter!$N$3:$N$252,0),1)="x",INDEX(Enter!$F$3:$K$252,MATCH(SMALL(Enter!$N$3:$N$252,E125),Enter!$N$3:$N$252,0),5)&amp;" (Y)",IF(INDEX(Enter!$G$3:$K$252,MATCH(SMALL(Enter!$N$3:$N$252,E125),Enter!$N$3:$N$252,0),1)="o",INDEX(Enter!$F$3:$K$252,MATCH(SMALL(Enter!$N$3:$N$252,E125),Enter!$N$3:$N$252,0),5)&amp;" (Y only)",INDEX(Enter!$F$3:$K$252,MATCH(SMALL(Enter!$N$3:$N$252,E125),Enter!$N$3:$N$252,0),5))),"")</f>
        <v/>
      </c>
      <c r="I125" s="20" t="str">
        <f t="array" ref="I125">IFERROR(INDEX(Enter!$F$3:$K$252,MATCH(SMALL(Enter!$N$3:$N$252,E125),Enter!$N$3:$N$252,0),5),"")</f>
        <v/>
      </c>
      <c r="J125" s="20" t="str">
        <f t="array" ref="J125">IFERROR(INDEX(Enter!$F$3:$K$252,MATCH(SMALL(Enter!$N$3:$N$252,E125),Enter!$N$3:$N$252,0),6),"")</f>
        <v/>
      </c>
      <c r="K125" s="20">
        <v>113</v>
      </c>
      <c r="L125" s="19" t="str">
        <f t="shared" si="0"/>
        <v/>
      </c>
      <c r="M125" s="19" t="str">
        <f t="array" ref="M125">IFERROR(IF(INDEX(Enter!$I$3:$K$252,MATCH(SMALL(Enter!$O$3:$O$252,K125),Enter!$O$3:$O$252,0),1)="x",INDEX(Enter!$H$3:$K$252,MATCH(SMALL(Enter!$O$3:$O$252,K125),Enter!$O$3:$O$252,0),3)&amp;" (Y)",IF(INDEX(Enter!$I$3:$K$252,MATCH(SMALL(Enter!$O$3:$O$252,K125),Enter!$O$3:$O$252,0),1)="o",INDEX(Enter!$H$3:$K$252,MATCH(SMALL(Enter!$O$3:$O$252,K125),Enter!$O$3:$O$252,0),3)&amp;" (Y only)",INDEX(Enter!$H$3:$K$252,MATCH(SMALL(Enter!$O$3:$O$252,K125),Enter!$O$3:$O$252,0),3))),"")</f>
        <v/>
      </c>
      <c r="N125" s="20" t="str">
        <f t="array" ref="N125">IFERROR(INDEX(Enter!$H$3:$K$252,MATCH(SMALL(Enter!$O$3:$O$252,K125),Enter!$O$3:$O$252,0),3),"")</f>
        <v/>
      </c>
      <c r="O125" s="20" t="str">
        <f t="array" ref="O125">IFERROR(INDEX(Enter!$H$3:$K$252,MATCH(SMALL(Enter!$O$3:$O$252,K125),Enter!$O$3:$O$252,0),4),"")</f>
        <v/>
      </c>
      <c r="Q125" s="19" t="str">
        <f t="array" ref="Q125">IF(R125="","",IF(INDEX(Enter!$B$3:$K$252,MATCH(SMALL(Enter!$P$3:$P$252,E125),Enter!$P$3:$P$252,0),1)="oco","oco",E125))</f>
        <v/>
      </c>
      <c r="R125" s="20" t="str">
        <f t="array" ref="R125">IFERROR(INDEX(Enter!$A$3:$M$252,MATCH(SMALL(Enter!$P$3:$P$252,T125),Enter!$P$3:$P$252,0),7),"")</f>
        <v/>
      </c>
      <c r="S125" s="20" t="str">
        <f t="array" ref="S125">IFERROR(INDEX(Enter!$A$3:$K$252,MATCH(SMALL(Enter!$P$3:$P$252,T125),Enter!$P$3:$P$252,0),8),"")</f>
        <v/>
      </c>
      <c r="T125" s="20">
        <v>104</v>
      </c>
      <c r="V125" s="19" t="str">
        <f t="shared" si="3"/>
        <v/>
      </c>
      <c r="W125" s="20" t="str">
        <f t="array" ref="W125">IFERROR(INDEX(Enter!$A$3:$M$252,MATCH(SMALL(Enter!$Q$3:$Q$252,Y126),Enter!$Q$3:$Q$252,0),6),"")</f>
        <v/>
      </c>
      <c r="X125" s="20" t="str">
        <f t="array" ref="X125">IFERROR(INDEX(Enter!$A$3:$K$252,MATCH(SMALL(Enter!$Q$3:$Q$252,Y126),Enter!$Q$3:$Q$252,0),7),"")</f>
        <v/>
      </c>
      <c r="Y125" s="20">
        <v>104</v>
      </c>
      <c r="AA125" s="19" t="str">
        <f t="shared" si="2"/>
        <v/>
      </c>
      <c r="AB125" s="20" t="str">
        <f t="array" ref="AB125">IFERROR(INDEX(Enter!$A$3:$M$252,MATCH(SMALL(Enter!$R$3:$R$252,T125),Enter!$R$3:$R$252,0),7),"")</f>
        <v/>
      </c>
      <c r="AC125" s="20" t="str">
        <f t="array" ref="AC125">IFERROR(INDEX(Enter!$A$3:$K$252,MATCH(SMALL(Enter!$R$3:$R$252,T125),Enter!$R$3:$R$252,0),8),"")</f>
        <v/>
      </c>
    </row>
    <row r="126" spans="1:29" ht="15.75" customHeight="1">
      <c r="A126" s="19" t="str">
        <f t="array" ref="A126">IF(B126="","",IF(INDEX(Enter!$C$3:$K$252,MATCH(SMALL(Enter!$M$3:$M$252,E126),Enter!$M$3:$M$252,0),1)="yco","yco",E126))</f>
        <v/>
      </c>
      <c r="B126" s="20" t="str">
        <f t="array" ref="B126">IFERROR(IF(INDEX(Enter!$D$3:$M$252,MATCH(SMALL(Enter!$M$3:$M$252,E126),Enter!$M$3:$M$252,0),1)="x",INDEX(Enter!$C$3:$M$252,MATCH(SMALL(Enter!$M$3:$M$252,E126),Enter!$M$3:$M$252,0),8)&amp;" (Y)",IF(INDEX(Enter!$D$3:$M$252,MATCH(SMALL(Enter!$M$3:$M$252,E126),Enter!$M$3:$M$252,0),1)="o",INDEX(Enter!$C$3:$M$252,MATCH(SMALL(Enter!$M$3:$M$252,E126),Enter!$M$3:$M$252,0),8)&amp;" (Y only)",INDEX(Enter!$C$3:$M$252,MATCH(SMALL(Enter!$M$3:$M$252,E126),Enter!$M$3:$M$252,0),8))),"")</f>
        <v/>
      </c>
      <c r="C126" s="20" t="str">
        <f t="array" ref="C126">IFERROR(INDEX(Enter!$C$3:$M$252,MATCH(SMALL(Enter!$M$3:$M$252,E126),Enter!$M$3:$M$252,0),8),"")</f>
        <v/>
      </c>
      <c r="D126" s="20" t="str">
        <f t="array" ref="D126">IFERROR(INDEX(Enter!$C$3:$K$252,MATCH(SMALL(Enter!$M$3:$M$252,E126),Enter!$M$3:$M$252,0),9),"")</f>
        <v/>
      </c>
      <c r="E126" s="20">
        <v>105</v>
      </c>
      <c r="G126" s="19" t="str">
        <f t="array" ref="G126">IF(H126="","",IF(INDEX(Enter!$F$3:$K$252,MATCH(SMALL(Enter!$N$3:$N$252,E126),Enter!$N$3:$N$252,0),1)="co","co",IF(INDEX(Enter!$F$3:$K$252,MATCH(SMALL(Enter!$N$3:$N$252,E126),Enter!$N$3:$N$252,0),1)="yco","yco",E126)))</f>
        <v/>
      </c>
      <c r="H126" s="20" t="str">
        <f t="array" ref="H126">IFERROR(IF(INDEX(Enter!$G$3:$K$252,MATCH(SMALL(Enter!$N$3:$N$252,E126),Enter!$N$3:$N$252,0),1)="x",INDEX(Enter!$F$3:$K$252,MATCH(SMALL(Enter!$N$3:$N$252,E126),Enter!$N$3:$N$252,0),5)&amp;" (Y)",IF(INDEX(Enter!$G$3:$K$252,MATCH(SMALL(Enter!$N$3:$N$252,E126),Enter!$N$3:$N$252,0),1)="o",INDEX(Enter!$F$3:$K$252,MATCH(SMALL(Enter!$N$3:$N$252,E126),Enter!$N$3:$N$252,0),5)&amp;" (Y only)",INDEX(Enter!$F$3:$K$252,MATCH(SMALL(Enter!$N$3:$N$252,E126),Enter!$N$3:$N$252,0),5))),"")</f>
        <v/>
      </c>
      <c r="I126" s="20" t="str">
        <f t="array" ref="I126">IFERROR(INDEX(Enter!$F$3:$K$252,MATCH(SMALL(Enter!$N$3:$N$252,E126),Enter!$N$3:$N$252,0),5),"")</f>
        <v/>
      </c>
      <c r="J126" s="20" t="str">
        <f t="array" ref="J126">IFERROR(INDEX(Enter!$F$3:$K$252,MATCH(SMALL(Enter!$N$3:$N$252,E126),Enter!$N$3:$N$252,0),6),"")</f>
        <v/>
      </c>
      <c r="K126" s="20">
        <v>114</v>
      </c>
      <c r="L126" s="19" t="str">
        <f t="shared" si="0"/>
        <v/>
      </c>
      <c r="M126" s="19" t="str">
        <f t="array" ref="M126">IFERROR(IF(INDEX(Enter!$I$3:$K$252,MATCH(SMALL(Enter!$O$3:$O$252,K126),Enter!$O$3:$O$252,0),1)="x",INDEX(Enter!$H$3:$K$252,MATCH(SMALL(Enter!$O$3:$O$252,K126),Enter!$O$3:$O$252,0),3)&amp;" (Y)",IF(INDEX(Enter!$I$3:$K$252,MATCH(SMALL(Enter!$O$3:$O$252,K126),Enter!$O$3:$O$252,0),1)="o",INDEX(Enter!$H$3:$K$252,MATCH(SMALL(Enter!$O$3:$O$252,K126),Enter!$O$3:$O$252,0),3)&amp;" (Y only)",INDEX(Enter!$H$3:$K$252,MATCH(SMALL(Enter!$O$3:$O$252,K126),Enter!$O$3:$O$252,0),3))),"")</f>
        <v/>
      </c>
      <c r="N126" s="20" t="str">
        <f t="array" ref="N126">IFERROR(INDEX(Enter!$H$3:$K$252,MATCH(SMALL(Enter!$O$3:$O$252,K126),Enter!$O$3:$O$252,0),3),"")</f>
        <v/>
      </c>
      <c r="O126" s="20" t="str">
        <f t="array" ref="O126">IFERROR(INDEX(Enter!$H$3:$K$252,MATCH(SMALL(Enter!$O$3:$O$252,K126),Enter!$O$3:$O$252,0),4),"")</f>
        <v/>
      </c>
      <c r="Q126" s="19" t="str">
        <f t="array" ref="Q126">IF(R126="","",IF(INDEX(Enter!$B$3:$K$252,MATCH(SMALL(Enter!$P$3:$P$252,E126),Enter!$P$3:$P$252,0),1)="oco","oco",E126))</f>
        <v/>
      </c>
      <c r="R126" s="20" t="str">
        <f t="array" ref="R126">IFERROR(INDEX(Enter!$A$3:$M$252,MATCH(SMALL(Enter!$P$3:$P$252,T126),Enter!$P$3:$P$252,0),7),"")</f>
        <v/>
      </c>
      <c r="S126" s="20" t="str">
        <f t="array" ref="S126">IFERROR(INDEX(Enter!$A$3:$K$252,MATCH(SMALL(Enter!$P$3:$P$252,T126),Enter!$P$3:$P$252,0),8),"")</f>
        <v/>
      </c>
      <c r="T126" s="20">
        <v>105</v>
      </c>
      <c r="V126" s="19" t="str">
        <f t="shared" si="3"/>
        <v/>
      </c>
      <c r="W126" s="20" t="str">
        <f t="array" ref="W126">IFERROR(INDEX(Enter!$A$3:$M$252,MATCH(SMALL(Enter!$Q$3:$Q$252,Y127),Enter!$Q$3:$Q$252,0),6),"")</f>
        <v/>
      </c>
      <c r="X126" s="20" t="str">
        <f t="array" ref="X126">IFERROR(INDEX(Enter!$A$3:$K$252,MATCH(SMALL(Enter!$Q$3:$Q$252,Y127),Enter!$Q$3:$Q$252,0),7),"")</f>
        <v/>
      </c>
      <c r="Y126" s="20">
        <v>105</v>
      </c>
      <c r="AA126" s="19" t="str">
        <f t="shared" si="2"/>
        <v/>
      </c>
      <c r="AB126" s="20" t="str">
        <f t="array" ref="AB126">IFERROR(INDEX(Enter!$A$3:$M$252,MATCH(SMALL(Enter!$R$3:$R$252,T126),Enter!$R$3:$R$252,0),7),"")</f>
        <v/>
      </c>
      <c r="AC126" s="20" t="str">
        <f t="array" ref="AC126">IFERROR(INDEX(Enter!$A$3:$K$252,MATCH(SMALL(Enter!$R$3:$R$252,T126),Enter!$R$3:$R$252,0),8),"")</f>
        <v/>
      </c>
    </row>
    <row r="127" spans="1:29" ht="15.75" customHeight="1">
      <c r="A127" s="19" t="str">
        <f t="array" ref="A127">IF(B127="","",IF(INDEX(Enter!$C$3:$K$252,MATCH(SMALL(Enter!$M$3:$M$252,E127),Enter!$M$3:$M$252,0),1)="yco","yco",E127))</f>
        <v/>
      </c>
      <c r="B127" s="20" t="str">
        <f t="array" ref="B127">IFERROR(IF(INDEX(Enter!$D$3:$M$252,MATCH(SMALL(Enter!$M$3:$M$252,E127),Enter!$M$3:$M$252,0),1)="x",INDEX(Enter!$C$3:$M$252,MATCH(SMALL(Enter!$M$3:$M$252,E127),Enter!$M$3:$M$252,0),8)&amp;" (Y)",IF(INDEX(Enter!$D$3:$M$252,MATCH(SMALL(Enter!$M$3:$M$252,E127),Enter!$M$3:$M$252,0),1)="o",INDEX(Enter!$C$3:$M$252,MATCH(SMALL(Enter!$M$3:$M$252,E127),Enter!$M$3:$M$252,0),8)&amp;" (Y only)",INDEX(Enter!$C$3:$M$252,MATCH(SMALL(Enter!$M$3:$M$252,E127),Enter!$M$3:$M$252,0),8))),"")</f>
        <v/>
      </c>
      <c r="C127" s="20" t="str">
        <f t="array" ref="C127">IFERROR(INDEX(Enter!$C$3:$M$252,MATCH(SMALL(Enter!$M$3:$M$252,E127),Enter!$M$3:$M$252,0),8),"")</f>
        <v/>
      </c>
      <c r="D127" s="20" t="str">
        <f t="array" ref="D127">IFERROR(INDEX(Enter!$C$3:$K$252,MATCH(SMALL(Enter!$M$3:$M$252,E127),Enter!$M$3:$M$252,0),9),"")</f>
        <v/>
      </c>
      <c r="E127" s="20"/>
      <c r="G127" s="19" t="str">
        <f t="array" ref="G127">IF(H127="","",IF(INDEX(Enter!$F$3:$K$252,MATCH(SMALL(Enter!$N$3:$N$252,E127),Enter!$N$3:$N$252,0),1)="co","co",IF(INDEX(Enter!$F$3:$K$252,MATCH(SMALL(Enter!$N$3:$N$252,E127),Enter!$N$3:$N$252,0),1)="yco","yco",E127)))</f>
        <v/>
      </c>
      <c r="H127" s="20" t="str">
        <f t="array" ref="H127">IFERROR(IF(INDEX(Enter!$G$3:$K$252,MATCH(SMALL(Enter!$N$3:$N$252,E127),Enter!$N$3:$N$252,0),1)="x",INDEX(Enter!$F$3:$K$252,MATCH(SMALL(Enter!$N$3:$N$252,E127),Enter!$N$3:$N$252,0),5)&amp;" (Y)",IF(INDEX(Enter!$G$3:$K$252,MATCH(SMALL(Enter!$N$3:$N$252,E127),Enter!$N$3:$N$252,0),1)="o",INDEX(Enter!$F$3:$K$252,MATCH(SMALL(Enter!$N$3:$N$252,E127),Enter!$N$3:$N$252,0),5)&amp;" (Y only)",INDEX(Enter!$F$3:$K$252,MATCH(SMALL(Enter!$N$3:$N$252,E127),Enter!$N$3:$N$252,0),5))),"")</f>
        <v/>
      </c>
      <c r="I127" s="20" t="str">
        <f t="array" ref="I127">IFERROR(INDEX(Enter!$F$3:$K$252,MATCH(SMALL(Enter!$N$3:$N$252,E127),Enter!$N$3:$N$252,0),5),"")</f>
        <v/>
      </c>
      <c r="J127" s="20" t="str">
        <f t="array" ref="J127">IFERROR(INDEX(Enter!$F$3:$K$252,MATCH(SMALL(Enter!$N$3:$N$252,E127),Enter!$N$3:$N$252,0),6),"")</f>
        <v/>
      </c>
      <c r="K127" s="20">
        <v>115</v>
      </c>
      <c r="L127" s="19" t="str">
        <f t="shared" si="0"/>
        <v/>
      </c>
      <c r="M127" s="19" t="str">
        <f t="array" ref="M127">IFERROR(IF(INDEX(Enter!$I$3:$K$252,MATCH(SMALL(Enter!$O$3:$O$252,K127),Enter!$O$3:$O$252,0),1)="x",INDEX(Enter!$H$3:$K$252,MATCH(SMALL(Enter!$O$3:$O$252,K127),Enter!$O$3:$O$252,0),3)&amp;" (Y)",IF(INDEX(Enter!$I$3:$K$252,MATCH(SMALL(Enter!$O$3:$O$252,K127),Enter!$O$3:$O$252,0),1)="o",INDEX(Enter!$H$3:$K$252,MATCH(SMALL(Enter!$O$3:$O$252,K127),Enter!$O$3:$O$252,0),3)&amp;" (Y only)",INDEX(Enter!$H$3:$K$252,MATCH(SMALL(Enter!$O$3:$O$252,K127),Enter!$O$3:$O$252,0),3))),"")</f>
        <v/>
      </c>
      <c r="N127" s="20" t="str">
        <f t="array" ref="N127">IFERROR(INDEX(Enter!$H$3:$K$252,MATCH(SMALL(Enter!$O$3:$O$252,K127),Enter!$O$3:$O$252,0),3),"")</f>
        <v/>
      </c>
      <c r="O127" s="20" t="str">
        <f t="array" ref="O127">IFERROR(INDEX(Enter!$H$3:$K$252,MATCH(SMALL(Enter!$O$3:$O$252,K127),Enter!$O$3:$O$252,0),4),"")</f>
        <v/>
      </c>
      <c r="Q127" s="19" t="str">
        <f t="array" ref="Q127">IF(R127="","",IF(INDEX(Enter!$B$3:$K$252,MATCH(SMALL(Enter!$P$3:$P$252,E127),Enter!$P$3:$P$252,0),1)="oco","oco",E127))</f>
        <v/>
      </c>
      <c r="R127" s="20" t="str">
        <f t="array" ref="R127">IFERROR(INDEX(Enter!$A$3:$M$252,MATCH(SMALL(Enter!$P$3:$P$252,T127),Enter!$P$3:$P$252,0),7),"")</f>
        <v/>
      </c>
      <c r="S127" s="20" t="str">
        <f t="array" ref="S127">IFERROR(INDEX(Enter!$A$3:$K$252,MATCH(SMALL(Enter!$P$3:$P$252,T127),Enter!$P$3:$P$252,0),8),"")</f>
        <v/>
      </c>
      <c r="V127" s="19" t="str">
        <f t="shared" si="3"/>
        <v/>
      </c>
      <c r="W127" s="20" t="str">
        <f t="array" ref="W127">IFERROR(INDEX(Enter!$A$3:$M$252,MATCH(SMALL(Enter!$Q$3:$Q$252,Y128),Enter!$Q$3:$Q$252,0),6),"")</f>
        <v/>
      </c>
      <c r="X127" s="20" t="str">
        <f t="array" ref="X127">IFERROR(INDEX(Enter!$A$3:$K$252,MATCH(SMALL(Enter!$Q$3:$Q$252,Y128),Enter!$Q$3:$Q$252,0),7),"")</f>
        <v/>
      </c>
      <c r="AA127" s="19" t="str">
        <f t="shared" si="2"/>
        <v/>
      </c>
      <c r="AB127" s="20" t="str">
        <f t="array" ref="AB127">IFERROR(INDEX(Enter!$A$3:$M$252,MATCH(SMALL(Enter!$R$3:$R$252,T127),Enter!$R$3:$R$252,0),7),"")</f>
        <v/>
      </c>
      <c r="AC127" s="20" t="str">
        <f t="array" ref="AC127">IFERROR(INDEX(Enter!$A$3:$K$252,MATCH(SMALL(Enter!$R$3:$R$252,T127),Enter!$R$3:$R$252,0),8),"")</f>
        <v/>
      </c>
    </row>
    <row r="128" spans="1:29" ht="15.75" customHeight="1">
      <c r="A128" s="19" t="str">
        <f t="array" ref="A128">IF(B128="","",IF(INDEX(Enter!$C$3:$K$252,MATCH(SMALL(Enter!$M$3:$M$252,E128),Enter!$M$3:$M$252,0),1)="yco","yco",E128))</f>
        <v/>
      </c>
      <c r="B128" s="20" t="str">
        <f t="array" ref="B128">IFERROR(IF(INDEX(Enter!$D$3:$M$252,MATCH(SMALL(Enter!$M$3:$M$252,E128),Enter!$M$3:$M$252,0),1)="x",INDEX(Enter!$C$3:$M$252,MATCH(SMALL(Enter!$M$3:$M$252,E128),Enter!$M$3:$M$252,0),8)&amp;" (Y)",IF(INDEX(Enter!$D$3:$M$252,MATCH(SMALL(Enter!$M$3:$M$252,E128),Enter!$M$3:$M$252,0),1)="o",INDEX(Enter!$C$3:$M$252,MATCH(SMALL(Enter!$M$3:$M$252,E128),Enter!$M$3:$M$252,0),8)&amp;" (Y only)",INDEX(Enter!$C$3:$M$252,MATCH(SMALL(Enter!$M$3:$M$252,E128),Enter!$M$3:$M$252,0),8))),"")</f>
        <v/>
      </c>
      <c r="C128" s="20" t="str">
        <f t="array" ref="C128">IFERROR(INDEX(Enter!$C$3:$M$252,MATCH(SMALL(Enter!$M$3:$M$252,E128),Enter!$M$3:$M$252,0),8),"")</f>
        <v/>
      </c>
      <c r="D128" s="20" t="str">
        <f t="array" ref="D128">IFERROR(INDEX(Enter!$C$3:$K$252,MATCH(SMALL(Enter!$M$3:$M$252,E128),Enter!$M$3:$M$252,0),9),"")</f>
        <v/>
      </c>
      <c r="E128" s="20">
        <v>106</v>
      </c>
      <c r="G128" s="19" t="str">
        <f t="array" ref="G128">IF(H128="","",IF(INDEX(Enter!$F$3:$K$252,MATCH(SMALL(Enter!$N$3:$N$252,E128),Enter!$N$3:$N$252,0),1)="co","co",IF(INDEX(Enter!$F$3:$K$252,MATCH(SMALL(Enter!$N$3:$N$252,E128),Enter!$N$3:$N$252,0),1)="yco","yco",E128)))</f>
        <v/>
      </c>
      <c r="H128" s="20" t="str">
        <f t="array" ref="H128">IFERROR(IF(INDEX(Enter!$G$3:$K$252,MATCH(SMALL(Enter!$N$3:$N$252,E128),Enter!$N$3:$N$252,0),1)="x",INDEX(Enter!$F$3:$K$252,MATCH(SMALL(Enter!$N$3:$N$252,E128),Enter!$N$3:$N$252,0),5)&amp;" (Y)",IF(INDEX(Enter!$G$3:$K$252,MATCH(SMALL(Enter!$N$3:$N$252,E128),Enter!$N$3:$N$252,0),1)="o",INDEX(Enter!$F$3:$K$252,MATCH(SMALL(Enter!$N$3:$N$252,E128),Enter!$N$3:$N$252,0),5)&amp;" (Y only)",INDEX(Enter!$F$3:$K$252,MATCH(SMALL(Enter!$N$3:$N$252,E128),Enter!$N$3:$N$252,0),5))),"")</f>
        <v/>
      </c>
      <c r="I128" s="20" t="str">
        <f t="array" ref="I128">IFERROR(INDEX(Enter!$F$3:$K$252,MATCH(SMALL(Enter!$N$3:$N$252,E128),Enter!$N$3:$N$252,0),5),"")</f>
        <v/>
      </c>
      <c r="J128" s="20" t="str">
        <f t="array" ref="J128">IFERROR(INDEX(Enter!$F$3:$K$252,MATCH(SMALL(Enter!$N$3:$N$252,E128),Enter!$N$3:$N$252,0),6),"")</f>
        <v/>
      </c>
      <c r="K128" s="20">
        <v>116</v>
      </c>
      <c r="L128" s="19" t="str">
        <f t="shared" si="0"/>
        <v/>
      </c>
      <c r="M128" s="19" t="str">
        <f t="array" ref="M128">IFERROR(IF(INDEX(Enter!$I$3:$K$252,MATCH(SMALL(Enter!$O$3:$O$252,K128),Enter!$O$3:$O$252,0),1)="x",INDEX(Enter!$H$3:$K$252,MATCH(SMALL(Enter!$O$3:$O$252,K128),Enter!$O$3:$O$252,0),3)&amp;" (Y)",IF(INDEX(Enter!$I$3:$K$252,MATCH(SMALL(Enter!$O$3:$O$252,K128),Enter!$O$3:$O$252,0),1)="o",INDEX(Enter!$H$3:$K$252,MATCH(SMALL(Enter!$O$3:$O$252,K128),Enter!$O$3:$O$252,0),3)&amp;" (Y only)",INDEX(Enter!$H$3:$K$252,MATCH(SMALL(Enter!$O$3:$O$252,K128),Enter!$O$3:$O$252,0),3))),"")</f>
        <v/>
      </c>
      <c r="N128" s="20" t="str">
        <f t="array" ref="N128">IFERROR(INDEX(Enter!$H$3:$K$252,MATCH(SMALL(Enter!$O$3:$O$252,K128),Enter!$O$3:$O$252,0),3),"")</f>
        <v/>
      </c>
      <c r="O128" s="20" t="str">
        <f t="array" ref="O128">IFERROR(INDEX(Enter!$H$3:$K$252,MATCH(SMALL(Enter!$O$3:$O$252,K128),Enter!$O$3:$O$252,0),4),"")</f>
        <v/>
      </c>
      <c r="Q128" s="19" t="str">
        <f t="array" ref="Q128">IF(R128="","",IF(INDEX(Enter!$B$3:$K$252,MATCH(SMALL(Enter!$P$3:$P$252,E128),Enter!$P$3:$P$252,0),1)="oco","oco",E128))</f>
        <v/>
      </c>
      <c r="R128" s="20" t="str">
        <f t="array" ref="R128">IFERROR(INDEX(Enter!$A$3:$M$252,MATCH(SMALL(Enter!$P$3:$P$252,T128),Enter!$P$3:$P$252,0),7),"")</f>
        <v/>
      </c>
      <c r="S128" s="20" t="str">
        <f t="array" ref="S128">IFERROR(INDEX(Enter!$A$3:$K$252,MATCH(SMALL(Enter!$P$3:$P$252,T128),Enter!$P$3:$P$252,0),8),"")</f>
        <v/>
      </c>
      <c r="T128" s="20">
        <v>106</v>
      </c>
      <c r="V128" s="19" t="str">
        <f t="shared" si="3"/>
        <v/>
      </c>
      <c r="W128" s="20" t="str">
        <f t="array" ref="W128">IFERROR(INDEX(Enter!$A$3:$M$252,MATCH(SMALL(Enter!$Q$3:$Q$252,Y129),Enter!$Q$3:$Q$252,0),6),"")</f>
        <v/>
      </c>
      <c r="X128" s="20" t="str">
        <f t="array" ref="X128">IFERROR(INDEX(Enter!$A$3:$K$252,MATCH(SMALL(Enter!$Q$3:$Q$252,Y129),Enter!$Q$3:$Q$252,0),7),"")</f>
        <v/>
      </c>
      <c r="Y128" s="20">
        <v>106</v>
      </c>
      <c r="AA128" s="19" t="str">
        <f t="shared" si="2"/>
        <v/>
      </c>
      <c r="AB128" s="20" t="str">
        <f t="array" ref="AB128">IFERROR(INDEX(Enter!$A$3:$M$252,MATCH(SMALL(Enter!$R$3:$R$252,T128),Enter!$R$3:$R$252,0),7),"")</f>
        <v/>
      </c>
      <c r="AC128" s="20" t="str">
        <f t="array" ref="AC128">IFERROR(INDEX(Enter!$A$3:$K$252,MATCH(SMALL(Enter!$R$3:$R$252,T128),Enter!$R$3:$R$252,0),8),"")</f>
        <v/>
      </c>
    </row>
    <row r="129" spans="1:29" ht="15.75" customHeight="1">
      <c r="A129" s="19" t="str">
        <f t="array" ref="A129">IF(B129="","",IF(INDEX(Enter!$C$3:$K$252,MATCH(SMALL(Enter!$M$3:$M$252,E129),Enter!$M$3:$M$252,0),1)="yco","yco",E129))</f>
        <v/>
      </c>
      <c r="B129" s="20" t="str">
        <f t="array" ref="B129">IFERROR(IF(INDEX(Enter!$D$3:$M$252,MATCH(SMALL(Enter!$M$3:$M$252,E129),Enter!$M$3:$M$252,0),1)="x",INDEX(Enter!$C$3:$M$252,MATCH(SMALL(Enter!$M$3:$M$252,E129),Enter!$M$3:$M$252,0),8)&amp;" (Y)",IF(INDEX(Enter!$D$3:$M$252,MATCH(SMALL(Enter!$M$3:$M$252,E129),Enter!$M$3:$M$252,0),1)="o",INDEX(Enter!$C$3:$M$252,MATCH(SMALL(Enter!$M$3:$M$252,E129),Enter!$M$3:$M$252,0),8)&amp;" (Y only)",INDEX(Enter!$C$3:$M$252,MATCH(SMALL(Enter!$M$3:$M$252,E129),Enter!$M$3:$M$252,0),8))),"")</f>
        <v/>
      </c>
      <c r="C129" s="20" t="str">
        <f t="array" ref="C129">IFERROR(INDEX(Enter!$C$3:$M$252,MATCH(SMALL(Enter!$M$3:$M$252,E129),Enter!$M$3:$M$252,0),8),"")</f>
        <v/>
      </c>
      <c r="D129" s="20" t="str">
        <f t="array" ref="D129">IFERROR(INDEX(Enter!$C$3:$K$252,MATCH(SMALL(Enter!$M$3:$M$252,E129),Enter!$M$3:$M$252,0),9),"")</f>
        <v/>
      </c>
      <c r="E129" s="20">
        <v>107</v>
      </c>
      <c r="G129" s="19" t="str">
        <f t="array" ref="G129">IF(H129="","",IF(INDEX(Enter!$F$3:$K$252,MATCH(SMALL(Enter!$N$3:$N$252,E129),Enter!$N$3:$N$252,0),1)="co","co",IF(INDEX(Enter!$F$3:$K$252,MATCH(SMALL(Enter!$N$3:$N$252,E129),Enter!$N$3:$N$252,0),1)="yco","yco",E129)))</f>
        <v/>
      </c>
      <c r="H129" s="20" t="str">
        <f t="array" ref="H129">IFERROR(IF(INDEX(Enter!$G$3:$K$252,MATCH(SMALL(Enter!$N$3:$N$252,E129),Enter!$N$3:$N$252,0),1)="x",INDEX(Enter!$F$3:$K$252,MATCH(SMALL(Enter!$N$3:$N$252,E129),Enter!$N$3:$N$252,0),5)&amp;" (Y)",IF(INDEX(Enter!$G$3:$K$252,MATCH(SMALL(Enter!$N$3:$N$252,E129),Enter!$N$3:$N$252,0),1)="o",INDEX(Enter!$F$3:$K$252,MATCH(SMALL(Enter!$N$3:$N$252,E129),Enter!$N$3:$N$252,0),5)&amp;" (Y only)",INDEX(Enter!$F$3:$K$252,MATCH(SMALL(Enter!$N$3:$N$252,E129),Enter!$N$3:$N$252,0),5))),"")</f>
        <v/>
      </c>
      <c r="I129" s="20" t="str">
        <f t="array" ref="I129">IFERROR(INDEX(Enter!$F$3:$K$252,MATCH(SMALL(Enter!$N$3:$N$252,E129),Enter!$N$3:$N$252,0),5),"")</f>
        <v/>
      </c>
      <c r="J129" s="20" t="str">
        <f t="array" ref="J129">IFERROR(INDEX(Enter!$F$3:$K$252,MATCH(SMALL(Enter!$N$3:$N$252,E129),Enter!$N$3:$N$252,0),6),"")</f>
        <v/>
      </c>
      <c r="K129" s="20">
        <v>117</v>
      </c>
      <c r="L129" s="19" t="str">
        <f t="shared" si="0"/>
        <v/>
      </c>
      <c r="M129" s="19" t="str">
        <f t="array" ref="M129">IFERROR(IF(INDEX(Enter!$I$3:$K$252,MATCH(SMALL(Enter!$O$3:$O$252,K129),Enter!$O$3:$O$252,0),1)="x",INDEX(Enter!$H$3:$K$252,MATCH(SMALL(Enter!$O$3:$O$252,K129),Enter!$O$3:$O$252,0),3)&amp;" (Y)",IF(INDEX(Enter!$I$3:$K$252,MATCH(SMALL(Enter!$O$3:$O$252,K129),Enter!$O$3:$O$252,0),1)="o",INDEX(Enter!$H$3:$K$252,MATCH(SMALL(Enter!$O$3:$O$252,K129),Enter!$O$3:$O$252,0),3)&amp;" (Y only)",INDEX(Enter!$H$3:$K$252,MATCH(SMALL(Enter!$O$3:$O$252,K129),Enter!$O$3:$O$252,0),3))),"")</f>
        <v/>
      </c>
      <c r="N129" s="20" t="str">
        <f t="array" ref="N129">IFERROR(INDEX(Enter!$H$3:$K$252,MATCH(SMALL(Enter!$O$3:$O$252,K129),Enter!$O$3:$O$252,0),3),"")</f>
        <v/>
      </c>
      <c r="O129" s="20" t="str">
        <f t="array" ref="O129">IFERROR(INDEX(Enter!$H$3:$K$252,MATCH(SMALL(Enter!$O$3:$O$252,K129),Enter!$O$3:$O$252,0),4),"")</f>
        <v/>
      </c>
      <c r="Q129" s="19" t="str">
        <f t="array" ref="Q129">IF(R129="","",IF(INDEX(Enter!$B$3:$K$252,MATCH(SMALL(Enter!$P$3:$P$252,E129),Enter!$P$3:$P$252,0),1)="oco","oco",E129))</f>
        <v/>
      </c>
      <c r="R129" s="20" t="str">
        <f t="array" ref="R129">IFERROR(INDEX(Enter!$A$3:$M$252,MATCH(SMALL(Enter!$P$3:$P$252,T129),Enter!$P$3:$P$252,0),7),"")</f>
        <v/>
      </c>
      <c r="S129" s="20" t="str">
        <f t="array" ref="S129">IFERROR(INDEX(Enter!$A$3:$K$252,MATCH(SMALL(Enter!$P$3:$P$252,T129),Enter!$P$3:$P$252,0),8),"")</f>
        <v/>
      </c>
      <c r="T129" s="20">
        <v>107</v>
      </c>
      <c r="V129" s="19" t="str">
        <f t="shared" si="3"/>
        <v/>
      </c>
      <c r="W129" s="20" t="str">
        <f t="array" ref="W129">IFERROR(INDEX(Enter!$A$3:$M$252,MATCH(SMALL(Enter!$Q$3:$Q$252,Y130),Enter!$Q$3:$Q$252,0),6),"")</f>
        <v/>
      </c>
      <c r="X129" s="20" t="str">
        <f t="array" ref="X129">IFERROR(INDEX(Enter!$A$3:$K$252,MATCH(SMALL(Enter!$Q$3:$Q$252,Y130),Enter!$Q$3:$Q$252,0),7),"")</f>
        <v/>
      </c>
      <c r="Y129" s="20">
        <v>107</v>
      </c>
      <c r="AA129" s="19" t="str">
        <f t="shared" si="2"/>
        <v/>
      </c>
      <c r="AB129" s="20" t="str">
        <f t="array" ref="AB129">IFERROR(INDEX(Enter!$A$3:$M$252,MATCH(SMALL(Enter!$R$3:$R$252,T129),Enter!$R$3:$R$252,0),7),"")</f>
        <v/>
      </c>
      <c r="AC129" s="20" t="str">
        <f t="array" ref="AC129">IFERROR(INDEX(Enter!$A$3:$K$252,MATCH(SMALL(Enter!$R$3:$R$252,T129),Enter!$R$3:$R$252,0),8),"")</f>
        <v/>
      </c>
    </row>
    <row r="130" spans="1:29" ht="15.75" customHeight="1">
      <c r="A130" s="19" t="str">
        <f t="array" ref="A130">IF(B130="","",IF(INDEX(Enter!$C$3:$K$252,MATCH(SMALL(Enter!$M$3:$M$252,E130),Enter!$M$3:$M$252,0),1)="yco","yco",E130))</f>
        <v/>
      </c>
      <c r="B130" s="20" t="str">
        <f t="array" ref="B130">IFERROR(IF(INDEX(Enter!$D$3:$M$252,MATCH(SMALL(Enter!$M$3:$M$252,E130),Enter!$M$3:$M$252,0),1)="x",INDEX(Enter!$C$3:$M$252,MATCH(SMALL(Enter!$M$3:$M$252,E130),Enter!$M$3:$M$252,0),8)&amp;" (Y)",IF(INDEX(Enter!$D$3:$M$252,MATCH(SMALL(Enter!$M$3:$M$252,E130),Enter!$M$3:$M$252,0),1)="o",INDEX(Enter!$C$3:$M$252,MATCH(SMALL(Enter!$M$3:$M$252,E130),Enter!$M$3:$M$252,0),8)&amp;" (Y only)",INDEX(Enter!$C$3:$M$252,MATCH(SMALL(Enter!$M$3:$M$252,E130),Enter!$M$3:$M$252,0),8))),"")</f>
        <v/>
      </c>
      <c r="C130" s="20" t="str">
        <f t="array" ref="C130">IFERROR(INDEX(Enter!$C$3:$M$252,MATCH(SMALL(Enter!$M$3:$M$252,E130),Enter!$M$3:$M$252,0),8),"")</f>
        <v/>
      </c>
      <c r="D130" s="20" t="str">
        <f t="array" ref="D130">IFERROR(INDEX(Enter!$C$3:$K$252,MATCH(SMALL(Enter!$M$3:$M$252,E130),Enter!$M$3:$M$252,0),9),"")</f>
        <v/>
      </c>
      <c r="E130" s="20">
        <v>108</v>
      </c>
      <c r="G130" s="19" t="str">
        <f t="array" ref="G130">IF(H130="","",IF(INDEX(Enter!$F$3:$K$252,MATCH(SMALL(Enter!$N$3:$N$252,E130),Enter!$N$3:$N$252,0),1)="co","co",IF(INDEX(Enter!$F$3:$K$252,MATCH(SMALL(Enter!$N$3:$N$252,E130),Enter!$N$3:$N$252,0),1)="yco","yco",E130)))</f>
        <v/>
      </c>
      <c r="H130" s="20" t="str">
        <f t="array" ref="H130">IFERROR(IF(INDEX(Enter!$G$3:$K$252,MATCH(SMALL(Enter!$N$3:$N$252,E130),Enter!$N$3:$N$252,0),1)="x",INDEX(Enter!$F$3:$K$252,MATCH(SMALL(Enter!$N$3:$N$252,E130),Enter!$N$3:$N$252,0),5)&amp;" (Y)",IF(INDEX(Enter!$G$3:$K$252,MATCH(SMALL(Enter!$N$3:$N$252,E130),Enter!$N$3:$N$252,0),1)="o",INDEX(Enter!$F$3:$K$252,MATCH(SMALL(Enter!$N$3:$N$252,E130),Enter!$N$3:$N$252,0),5)&amp;" (Y only)",INDEX(Enter!$F$3:$K$252,MATCH(SMALL(Enter!$N$3:$N$252,E130),Enter!$N$3:$N$252,0),5))),"")</f>
        <v/>
      </c>
      <c r="I130" s="20" t="str">
        <f t="array" ref="I130">IFERROR(INDEX(Enter!$F$3:$K$252,MATCH(SMALL(Enter!$N$3:$N$252,E130),Enter!$N$3:$N$252,0),5),"")</f>
        <v/>
      </c>
      <c r="J130" s="20" t="str">
        <f t="array" ref="J130">IFERROR(INDEX(Enter!$F$3:$K$252,MATCH(SMALL(Enter!$N$3:$N$252,E130),Enter!$N$3:$N$252,0),6),"")</f>
        <v/>
      </c>
      <c r="K130" s="20">
        <v>118</v>
      </c>
      <c r="L130" s="19" t="str">
        <f t="shared" si="0"/>
        <v/>
      </c>
      <c r="M130" s="19" t="str">
        <f t="array" ref="M130">IFERROR(IF(INDEX(Enter!$I$3:$K$252,MATCH(SMALL(Enter!$O$3:$O$252,K130),Enter!$O$3:$O$252,0),1)="x",INDEX(Enter!$H$3:$K$252,MATCH(SMALL(Enter!$O$3:$O$252,K130),Enter!$O$3:$O$252,0),3)&amp;" (Y)",IF(INDEX(Enter!$I$3:$K$252,MATCH(SMALL(Enter!$O$3:$O$252,K130),Enter!$O$3:$O$252,0),1)="o",INDEX(Enter!$H$3:$K$252,MATCH(SMALL(Enter!$O$3:$O$252,K130),Enter!$O$3:$O$252,0),3)&amp;" (Y only)",INDEX(Enter!$H$3:$K$252,MATCH(SMALL(Enter!$O$3:$O$252,K130),Enter!$O$3:$O$252,0),3))),"")</f>
        <v/>
      </c>
      <c r="N130" s="20" t="str">
        <f t="array" ref="N130">IFERROR(INDEX(Enter!$H$3:$K$252,MATCH(SMALL(Enter!$O$3:$O$252,K130),Enter!$O$3:$O$252,0),3),"")</f>
        <v/>
      </c>
      <c r="O130" s="20" t="str">
        <f t="array" ref="O130">IFERROR(INDEX(Enter!$H$3:$K$252,MATCH(SMALL(Enter!$O$3:$O$252,K130),Enter!$O$3:$O$252,0),4),"")</f>
        <v/>
      </c>
      <c r="Q130" s="19" t="str">
        <f t="array" ref="Q130">IF(R130="","",IF(INDEX(Enter!$B$3:$K$252,MATCH(SMALL(Enter!$P$3:$P$252,E130),Enter!$P$3:$P$252,0),1)="oco","oco",E130))</f>
        <v/>
      </c>
      <c r="R130" s="20" t="str">
        <f t="array" ref="R130">IFERROR(INDEX(Enter!$A$3:$M$252,MATCH(SMALL(Enter!$P$3:$P$252,T130),Enter!$P$3:$P$252,0),7),"")</f>
        <v/>
      </c>
      <c r="S130" s="20" t="str">
        <f t="array" ref="S130">IFERROR(INDEX(Enter!$A$3:$K$252,MATCH(SMALL(Enter!$P$3:$P$252,T130),Enter!$P$3:$P$252,0),8),"")</f>
        <v/>
      </c>
      <c r="T130" s="20">
        <v>108</v>
      </c>
      <c r="V130" s="19" t="str">
        <f t="shared" si="3"/>
        <v/>
      </c>
      <c r="W130" s="20" t="str">
        <f t="array" ref="W130">IFERROR(INDEX(Enter!$A$3:$M$252,MATCH(SMALL(Enter!$Q$3:$Q$252,Y131),Enter!$Q$3:$Q$252,0),6),"")</f>
        <v/>
      </c>
      <c r="X130" s="20" t="str">
        <f t="array" ref="X130">IFERROR(INDEX(Enter!$A$3:$K$252,MATCH(SMALL(Enter!$Q$3:$Q$252,Y131),Enter!$Q$3:$Q$252,0),7),"")</f>
        <v/>
      </c>
      <c r="Y130" s="20">
        <v>108</v>
      </c>
      <c r="AA130" s="19" t="str">
        <f t="shared" si="2"/>
        <v/>
      </c>
      <c r="AB130" s="20" t="str">
        <f t="array" ref="AB130">IFERROR(INDEX(Enter!$A$3:$M$252,MATCH(SMALL(Enter!$R$3:$R$252,T130),Enter!$R$3:$R$252,0),7),"")</f>
        <v/>
      </c>
      <c r="AC130" s="20" t="str">
        <f t="array" ref="AC130">IFERROR(INDEX(Enter!$A$3:$K$252,MATCH(SMALL(Enter!$R$3:$R$252,T130),Enter!$R$3:$R$252,0),8),"")</f>
        <v/>
      </c>
    </row>
    <row r="131" spans="1:29" ht="15.75" customHeight="1">
      <c r="A131" s="19" t="str">
        <f t="array" ref="A131">IF(B131="","",IF(INDEX(Enter!$C$3:$K$252,MATCH(SMALL(Enter!$M$3:$M$252,E131),Enter!$M$3:$M$252,0),1)="yco","yco",E131))</f>
        <v/>
      </c>
      <c r="B131" s="20" t="str">
        <f t="array" ref="B131">IFERROR(IF(INDEX(Enter!$D$3:$M$252,MATCH(SMALL(Enter!$M$3:$M$252,E131),Enter!$M$3:$M$252,0),1)="x",INDEX(Enter!$C$3:$M$252,MATCH(SMALL(Enter!$M$3:$M$252,E131),Enter!$M$3:$M$252,0),8)&amp;" (Y)",IF(INDEX(Enter!$D$3:$M$252,MATCH(SMALL(Enter!$M$3:$M$252,E131),Enter!$M$3:$M$252,0),1)="o",INDEX(Enter!$C$3:$M$252,MATCH(SMALL(Enter!$M$3:$M$252,E131),Enter!$M$3:$M$252,0),8)&amp;" (Y only)",INDEX(Enter!$C$3:$M$252,MATCH(SMALL(Enter!$M$3:$M$252,E131),Enter!$M$3:$M$252,0),8))),"")</f>
        <v/>
      </c>
      <c r="C131" s="20" t="str">
        <f t="array" ref="C131">IFERROR(INDEX(Enter!$C$3:$M$252,MATCH(SMALL(Enter!$M$3:$M$252,E131),Enter!$M$3:$M$252,0),8),"")</f>
        <v/>
      </c>
      <c r="D131" s="20" t="str">
        <f t="array" ref="D131">IFERROR(INDEX(Enter!$C$3:$K$252,MATCH(SMALL(Enter!$M$3:$M$252,E131),Enter!$M$3:$M$252,0),9),"")</f>
        <v/>
      </c>
      <c r="E131" s="20">
        <v>109</v>
      </c>
      <c r="G131" s="19" t="str">
        <f t="array" ref="G131">IF(H131="","",IF(INDEX(Enter!$F$3:$K$252,MATCH(SMALL(Enter!$N$3:$N$252,E131),Enter!$N$3:$N$252,0),1)="co","co",IF(INDEX(Enter!$F$3:$K$252,MATCH(SMALL(Enter!$N$3:$N$252,E131),Enter!$N$3:$N$252,0),1)="yco","yco",E131)))</f>
        <v/>
      </c>
      <c r="H131" s="20" t="str">
        <f t="array" ref="H131">IFERROR(IF(INDEX(Enter!$G$3:$K$252,MATCH(SMALL(Enter!$N$3:$N$252,E131),Enter!$N$3:$N$252,0),1)="x",INDEX(Enter!$F$3:$K$252,MATCH(SMALL(Enter!$N$3:$N$252,E131),Enter!$N$3:$N$252,0),5)&amp;" (Y)",IF(INDEX(Enter!$G$3:$K$252,MATCH(SMALL(Enter!$N$3:$N$252,E131),Enter!$N$3:$N$252,0),1)="o",INDEX(Enter!$F$3:$K$252,MATCH(SMALL(Enter!$N$3:$N$252,E131),Enter!$N$3:$N$252,0),5)&amp;" (Y only)",INDEX(Enter!$F$3:$K$252,MATCH(SMALL(Enter!$N$3:$N$252,E131),Enter!$N$3:$N$252,0),5))),"")</f>
        <v/>
      </c>
      <c r="I131" s="20" t="str">
        <f t="array" ref="I131">IFERROR(INDEX(Enter!$F$3:$K$252,MATCH(SMALL(Enter!$N$3:$N$252,E131),Enter!$N$3:$N$252,0),5),"")</f>
        <v/>
      </c>
      <c r="J131" s="20" t="str">
        <f t="array" ref="J131">IFERROR(INDEX(Enter!$F$3:$K$252,MATCH(SMALL(Enter!$N$3:$N$252,E131),Enter!$N$3:$N$252,0),6),"")</f>
        <v/>
      </c>
      <c r="K131" s="20">
        <v>119</v>
      </c>
      <c r="L131" s="19" t="str">
        <f t="shared" si="0"/>
        <v/>
      </c>
      <c r="M131" s="19" t="str">
        <f t="array" ref="M131">IFERROR(IF(INDEX(Enter!$I$3:$K$252,MATCH(SMALL(Enter!$O$3:$O$252,K131),Enter!$O$3:$O$252,0),1)="x",INDEX(Enter!$H$3:$K$252,MATCH(SMALL(Enter!$O$3:$O$252,K131),Enter!$O$3:$O$252,0),3)&amp;" (Y)",IF(INDEX(Enter!$I$3:$K$252,MATCH(SMALL(Enter!$O$3:$O$252,K131),Enter!$O$3:$O$252,0),1)="o",INDEX(Enter!$H$3:$K$252,MATCH(SMALL(Enter!$O$3:$O$252,K131),Enter!$O$3:$O$252,0),3)&amp;" (Y only)",INDEX(Enter!$H$3:$K$252,MATCH(SMALL(Enter!$O$3:$O$252,K131),Enter!$O$3:$O$252,0),3))),"")</f>
        <v/>
      </c>
      <c r="N131" s="20" t="str">
        <f t="array" ref="N131">IFERROR(INDEX(Enter!$H$3:$K$252,MATCH(SMALL(Enter!$O$3:$O$252,K131),Enter!$O$3:$O$252,0),3),"")</f>
        <v/>
      </c>
      <c r="O131" s="20" t="str">
        <f t="array" ref="O131">IFERROR(INDEX(Enter!$H$3:$K$252,MATCH(SMALL(Enter!$O$3:$O$252,K131),Enter!$O$3:$O$252,0),4),"")</f>
        <v/>
      </c>
      <c r="Q131" s="19" t="str">
        <f t="array" ref="Q131">IF(R131="","",IF(INDEX(Enter!$B$3:$K$252,MATCH(SMALL(Enter!$P$3:$P$252,E131),Enter!$P$3:$P$252,0),1)="oco","oco",E131))</f>
        <v/>
      </c>
      <c r="R131" s="20" t="str">
        <f t="array" ref="R131">IFERROR(INDEX(Enter!$A$3:$M$252,MATCH(SMALL(Enter!$P$3:$P$252,T131),Enter!$P$3:$P$252,0),7),"")</f>
        <v/>
      </c>
      <c r="S131" s="20" t="str">
        <f t="array" ref="S131">IFERROR(INDEX(Enter!$A$3:$K$252,MATCH(SMALL(Enter!$P$3:$P$252,T131),Enter!$P$3:$P$252,0),8),"")</f>
        <v/>
      </c>
      <c r="T131" s="20">
        <v>109</v>
      </c>
      <c r="V131" s="19" t="str">
        <f t="shared" si="3"/>
        <v/>
      </c>
      <c r="W131" s="20" t="str">
        <f t="array" ref="W131">IFERROR(INDEX(Enter!$A$3:$M$252,MATCH(SMALL(Enter!$Q$3:$Q$252,Y132),Enter!$Q$3:$Q$252,0),6),"")</f>
        <v/>
      </c>
      <c r="X131" s="20" t="str">
        <f t="array" ref="X131">IFERROR(INDEX(Enter!$A$3:$K$252,MATCH(SMALL(Enter!$Q$3:$Q$252,Y132),Enter!$Q$3:$Q$252,0),7),"")</f>
        <v/>
      </c>
      <c r="Y131" s="20">
        <v>109</v>
      </c>
      <c r="AA131" s="19" t="str">
        <f t="shared" si="2"/>
        <v/>
      </c>
      <c r="AB131" s="20" t="str">
        <f t="array" ref="AB131">IFERROR(INDEX(Enter!$A$3:$M$252,MATCH(SMALL(Enter!$R$3:$R$252,T131),Enter!$R$3:$R$252,0),7),"")</f>
        <v/>
      </c>
      <c r="AC131" s="20" t="str">
        <f t="array" ref="AC131">IFERROR(INDEX(Enter!$A$3:$K$252,MATCH(SMALL(Enter!$R$3:$R$252,T131),Enter!$R$3:$R$252,0),8),"")</f>
        <v/>
      </c>
    </row>
    <row r="132" spans="1:29" ht="15.75" customHeight="1">
      <c r="A132" s="19" t="str">
        <f t="array" ref="A132">IF(B132="","",IF(INDEX(Enter!$C$3:$K$252,MATCH(SMALL(Enter!$M$3:$M$252,E132),Enter!$M$3:$M$252,0),1)="yco","yco",E132))</f>
        <v/>
      </c>
      <c r="B132" s="20" t="str">
        <f t="array" ref="B132">IFERROR(IF(INDEX(Enter!$D$3:$M$252,MATCH(SMALL(Enter!$M$3:$M$252,E132),Enter!$M$3:$M$252,0),1)="x",INDEX(Enter!$C$3:$M$252,MATCH(SMALL(Enter!$M$3:$M$252,E132),Enter!$M$3:$M$252,0),8)&amp;" (Y)",IF(INDEX(Enter!$D$3:$M$252,MATCH(SMALL(Enter!$M$3:$M$252,E132),Enter!$M$3:$M$252,0),1)="o",INDEX(Enter!$C$3:$M$252,MATCH(SMALL(Enter!$M$3:$M$252,E132),Enter!$M$3:$M$252,0),8)&amp;" (Y only)",INDEX(Enter!$C$3:$M$252,MATCH(SMALL(Enter!$M$3:$M$252,E132),Enter!$M$3:$M$252,0),8))),"")</f>
        <v/>
      </c>
      <c r="C132" s="20" t="str">
        <f t="array" ref="C132">IFERROR(INDEX(Enter!$C$3:$M$252,MATCH(SMALL(Enter!$M$3:$M$252,E132),Enter!$M$3:$M$252,0),8),"")</f>
        <v/>
      </c>
      <c r="D132" s="20" t="str">
        <f t="array" ref="D132">IFERROR(INDEX(Enter!$C$3:$K$252,MATCH(SMALL(Enter!$M$3:$M$252,E132),Enter!$M$3:$M$252,0),9),"")</f>
        <v/>
      </c>
      <c r="E132" s="20">
        <v>110</v>
      </c>
      <c r="G132" s="19" t="str">
        <f t="array" ref="G132">IF(H132="","",IF(INDEX(Enter!$F$3:$K$252,MATCH(SMALL(Enter!$N$3:$N$252,E132),Enter!$N$3:$N$252,0),1)="co","co",IF(INDEX(Enter!$F$3:$K$252,MATCH(SMALL(Enter!$N$3:$N$252,E132),Enter!$N$3:$N$252,0),1)="yco","yco",E132)))</f>
        <v/>
      </c>
      <c r="H132" s="20" t="str">
        <f t="array" ref="H132">IFERROR(IF(INDEX(Enter!$G$3:$K$252,MATCH(SMALL(Enter!$N$3:$N$252,E132),Enter!$N$3:$N$252,0),1)="x",INDEX(Enter!$F$3:$K$252,MATCH(SMALL(Enter!$N$3:$N$252,E132),Enter!$N$3:$N$252,0),5)&amp;" (Y)",IF(INDEX(Enter!$G$3:$K$252,MATCH(SMALL(Enter!$N$3:$N$252,E132),Enter!$N$3:$N$252,0),1)="o",INDEX(Enter!$F$3:$K$252,MATCH(SMALL(Enter!$N$3:$N$252,E132),Enter!$N$3:$N$252,0),5)&amp;" (Y only)",INDEX(Enter!$F$3:$K$252,MATCH(SMALL(Enter!$N$3:$N$252,E132),Enter!$N$3:$N$252,0),5))),"")</f>
        <v/>
      </c>
      <c r="I132" s="20" t="str">
        <f t="array" ref="I132">IFERROR(INDEX(Enter!$F$3:$K$252,MATCH(SMALL(Enter!$N$3:$N$252,E132),Enter!$N$3:$N$252,0),5),"")</f>
        <v/>
      </c>
      <c r="J132" s="20" t="str">
        <f t="array" ref="J132">IFERROR(INDEX(Enter!$F$3:$K$252,MATCH(SMALL(Enter!$N$3:$N$252,E132),Enter!$N$3:$N$252,0),6),"")</f>
        <v/>
      </c>
      <c r="K132" s="20">
        <v>120</v>
      </c>
      <c r="L132" s="19" t="str">
        <f t="shared" si="0"/>
        <v/>
      </c>
      <c r="M132" s="19" t="str">
        <f t="array" ref="M132">IFERROR(IF(INDEX(Enter!$I$3:$K$252,MATCH(SMALL(Enter!$O$3:$O$252,K132),Enter!$O$3:$O$252,0),1)="x",INDEX(Enter!$H$3:$K$252,MATCH(SMALL(Enter!$O$3:$O$252,K132),Enter!$O$3:$O$252,0),3)&amp;" (Y)",IF(INDEX(Enter!$I$3:$K$252,MATCH(SMALL(Enter!$O$3:$O$252,K132),Enter!$O$3:$O$252,0),1)="o",INDEX(Enter!$H$3:$K$252,MATCH(SMALL(Enter!$O$3:$O$252,K132),Enter!$O$3:$O$252,0),3)&amp;" (Y only)",INDEX(Enter!$H$3:$K$252,MATCH(SMALL(Enter!$O$3:$O$252,K132),Enter!$O$3:$O$252,0),3))),"")</f>
        <v/>
      </c>
      <c r="N132" s="20" t="str">
        <f t="array" ref="N132">IFERROR(INDEX(Enter!$H$3:$K$252,MATCH(SMALL(Enter!$O$3:$O$252,K132),Enter!$O$3:$O$252,0),3),"")</f>
        <v/>
      </c>
      <c r="O132" s="20" t="str">
        <f t="array" ref="O132">IFERROR(INDEX(Enter!$H$3:$K$252,MATCH(SMALL(Enter!$O$3:$O$252,K132),Enter!$O$3:$O$252,0),4),"")</f>
        <v/>
      </c>
      <c r="Q132" s="19" t="str">
        <f t="array" ref="Q132">IF(R132="","",IF(INDEX(Enter!$B$3:$K$252,MATCH(SMALL(Enter!$P$3:$P$252,E132),Enter!$P$3:$P$252,0),1)="oco","oco",E132))</f>
        <v/>
      </c>
      <c r="R132" s="20" t="str">
        <f t="array" ref="R132">IFERROR(INDEX(Enter!$A$3:$M$252,MATCH(SMALL(Enter!$P$3:$P$252,T132),Enter!$P$3:$P$252,0),7),"")</f>
        <v/>
      </c>
      <c r="S132" s="20" t="str">
        <f t="array" ref="S132">IFERROR(INDEX(Enter!$A$3:$K$252,MATCH(SMALL(Enter!$P$3:$P$252,T132),Enter!$P$3:$P$252,0),8),"")</f>
        <v/>
      </c>
      <c r="T132" s="20">
        <v>110</v>
      </c>
      <c r="V132" s="19" t="str">
        <f t="shared" si="3"/>
        <v/>
      </c>
      <c r="W132" s="20" t="str">
        <f t="array" ref="W132">IFERROR(INDEX(Enter!$A$3:$M$252,MATCH(SMALL(Enter!$Q$3:$Q$252,Y133),Enter!$Q$3:$Q$252,0),6),"")</f>
        <v/>
      </c>
      <c r="X132" s="20" t="str">
        <f t="array" ref="X132">IFERROR(INDEX(Enter!$A$3:$K$252,MATCH(SMALL(Enter!$Q$3:$Q$252,Y133),Enter!$Q$3:$Q$252,0),7),"")</f>
        <v/>
      </c>
      <c r="Y132" s="20">
        <v>110</v>
      </c>
      <c r="AA132" s="19" t="str">
        <f t="shared" si="2"/>
        <v/>
      </c>
      <c r="AB132" s="20" t="str">
        <f t="array" ref="AB132">IFERROR(INDEX(Enter!$A$3:$M$252,MATCH(SMALL(Enter!$R$3:$R$252,T132),Enter!$R$3:$R$252,0),7),"")</f>
        <v/>
      </c>
      <c r="AC132" s="20" t="str">
        <f t="array" ref="AC132">IFERROR(INDEX(Enter!$A$3:$K$252,MATCH(SMALL(Enter!$R$3:$R$252,T132),Enter!$R$3:$R$252,0),8),"")</f>
        <v/>
      </c>
    </row>
    <row r="133" spans="1:29" ht="15.75" customHeight="1">
      <c r="A133" s="19" t="str">
        <f t="array" ref="A133">IF(B133="","",IF(INDEX(Enter!$C$3:$K$252,MATCH(SMALL(Enter!$M$3:$M$252,E133),Enter!$M$3:$M$252,0),1)="yco","yco",E133))</f>
        <v/>
      </c>
      <c r="B133" s="20" t="str">
        <f t="array" ref="B133">IFERROR(IF(INDEX(Enter!$D$3:$M$252,MATCH(SMALL(Enter!$M$3:$M$252,E133),Enter!$M$3:$M$252,0),1)="x",INDEX(Enter!$C$3:$M$252,MATCH(SMALL(Enter!$M$3:$M$252,E133),Enter!$M$3:$M$252,0),8)&amp;" (Y)",IF(INDEX(Enter!$D$3:$M$252,MATCH(SMALL(Enter!$M$3:$M$252,E133),Enter!$M$3:$M$252,0),1)="o",INDEX(Enter!$C$3:$M$252,MATCH(SMALL(Enter!$M$3:$M$252,E133),Enter!$M$3:$M$252,0),8)&amp;" (Y only)",INDEX(Enter!$C$3:$M$252,MATCH(SMALL(Enter!$M$3:$M$252,E133),Enter!$M$3:$M$252,0),8))),"")</f>
        <v/>
      </c>
      <c r="C133" s="20" t="str">
        <f t="array" ref="C133">IFERROR(INDEX(Enter!$C$3:$M$252,MATCH(SMALL(Enter!$M$3:$M$252,E133),Enter!$M$3:$M$252,0),8),"")</f>
        <v/>
      </c>
      <c r="D133" s="20" t="str">
        <f t="array" ref="D133">IFERROR(INDEX(Enter!$C$3:$K$252,MATCH(SMALL(Enter!$M$3:$M$252,E133),Enter!$M$3:$M$252,0),9),"")</f>
        <v/>
      </c>
      <c r="E133" s="20"/>
      <c r="G133" s="19" t="str">
        <f t="array" ref="G133">IF(H133="","",IF(INDEX(Enter!$F$3:$K$252,MATCH(SMALL(Enter!$N$3:$N$252,E133),Enter!$N$3:$N$252,0),1)="co","co",IF(INDEX(Enter!$F$3:$K$252,MATCH(SMALL(Enter!$N$3:$N$252,E133),Enter!$N$3:$N$252,0),1)="yco","yco",E133)))</f>
        <v/>
      </c>
      <c r="H133" s="20" t="str">
        <f t="array" ref="H133">IFERROR(IF(INDEX(Enter!$G$3:$K$252,MATCH(SMALL(Enter!$N$3:$N$252,E133),Enter!$N$3:$N$252,0),1)="x",INDEX(Enter!$F$3:$K$252,MATCH(SMALL(Enter!$N$3:$N$252,E133),Enter!$N$3:$N$252,0),5)&amp;" (Y)",IF(INDEX(Enter!$G$3:$K$252,MATCH(SMALL(Enter!$N$3:$N$252,E133),Enter!$N$3:$N$252,0),1)="o",INDEX(Enter!$F$3:$K$252,MATCH(SMALL(Enter!$N$3:$N$252,E133),Enter!$N$3:$N$252,0),5)&amp;" (Y only)",INDEX(Enter!$F$3:$K$252,MATCH(SMALL(Enter!$N$3:$N$252,E133),Enter!$N$3:$N$252,0),5))),"")</f>
        <v/>
      </c>
      <c r="I133" s="20" t="str">
        <f t="array" ref="I133">IFERROR(INDEX(Enter!$F$3:$K$252,MATCH(SMALL(Enter!$N$3:$N$252,E133),Enter!$N$3:$N$252,0),5),"")</f>
        <v/>
      </c>
      <c r="J133" s="20" t="str">
        <f t="array" ref="J133">IFERROR(INDEX(Enter!$F$3:$K$252,MATCH(SMALL(Enter!$N$3:$N$252,E133),Enter!$N$3:$N$252,0),6),"")</f>
        <v/>
      </c>
      <c r="L133" s="19" t="str">
        <f t="shared" si="0"/>
        <v/>
      </c>
      <c r="M133" s="19" t="str">
        <f t="array" ref="M133">IFERROR(IF(INDEX(Enter!$I$3:$K$252,MATCH(SMALL(Enter!$O$3:$O$252,K133),Enter!$O$3:$O$252,0),1)="x",INDEX(Enter!$H$3:$K$252,MATCH(SMALL(Enter!$O$3:$O$252,K133),Enter!$O$3:$O$252,0),3)&amp;" (Y)",IF(INDEX(Enter!$I$3:$K$252,MATCH(SMALL(Enter!$O$3:$O$252,K133),Enter!$O$3:$O$252,0),1)="o",INDEX(Enter!$H$3:$K$252,MATCH(SMALL(Enter!$O$3:$O$252,K133),Enter!$O$3:$O$252,0),3)&amp;" (Y only)",INDEX(Enter!$H$3:$K$252,MATCH(SMALL(Enter!$O$3:$O$252,K133),Enter!$O$3:$O$252,0),3))),"")</f>
        <v/>
      </c>
      <c r="N133" s="20" t="str">
        <f t="array" ref="N133">IFERROR(INDEX(Enter!$H$3:$K$252,MATCH(SMALL(Enter!$O$3:$O$252,K133),Enter!$O$3:$O$252,0),3),"")</f>
        <v/>
      </c>
      <c r="O133" s="20" t="str">
        <f t="array" ref="O133">IFERROR(INDEX(Enter!$H$3:$K$252,MATCH(SMALL(Enter!$O$3:$O$252,K133),Enter!$O$3:$O$252,0),4),"")</f>
        <v/>
      </c>
      <c r="Q133" s="19" t="str">
        <f t="array" ref="Q133">IF(R133="","",IF(INDEX(Enter!$B$3:$K$252,MATCH(SMALL(Enter!$P$3:$P$252,E133),Enter!$P$3:$P$252,0),1)="oco","oco",E133))</f>
        <v/>
      </c>
      <c r="R133" s="20" t="str">
        <f t="array" ref="R133">IFERROR(INDEX(Enter!$A$3:$M$252,MATCH(SMALL(Enter!$P$3:$P$252,T133),Enter!$P$3:$P$252,0),7),"")</f>
        <v/>
      </c>
      <c r="S133" s="20" t="str">
        <f t="array" ref="S133">IFERROR(INDEX(Enter!$A$3:$K$252,MATCH(SMALL(Enter!$P$3:$P$252,T133),Enter!$P$3:$P$252,0),8),"")</f>
        <v/>
      </c>
      <c r="V133" s="19" t="str">
        <f t="shared" si="3"/>
        <v/>
      </c>
      <c r="W133" s="20" t="str">
        <f t="array" ref="W133">IFERROR(INDEX(Enter!$A$3:$M$252,MATCH(SMALL(Enter!$Q$3:$Q$252,Y134),Enter!$Q$3:$Q$252,0),6),"")</f>
        <v/>
      </c>
      <c r="X133" s="20" t="str">
        <f t="array" ref="X133">IFERROR(INDEX(Enter!$A$3:$K$252,MATCH(SMALL(Enter!$Q$3:$Q$252,Y134),Enter!$Q$3:$Q$252,0),7),"")</f>
        <v/>
      </c>
      <c r="AA133" s="19" t="str">
        <f t="shared" si="2"/>
        <v/>
      </c>
      <c r="AB133" s="20" t="str">
        <f t="array" ref="AB133">IFERROR(INDEX(Enter!$A$3:$M$252,MATCH(SMALL(Enter!$R$3:$R$252,T133),Enter!$R$3:$R$252,0),7),"")</f>
        <v/>
      </c>
      <c r="AC133" s="20" t="str">
        <f t="array" ref="AC133">IFERROR(INDEX(Enter!$A$3:$K$252,MATCH(SMALL(Enter!$R$3:$R$252,T133),Enter!$R$3:$R$252,0),8),"")</f>
        <v/>
      </c>
    </row>
    <row r="134" spans="1:29" ht="15.75" customHeight="1">
      <c r="A134" s="19" t="str">
        <f t="array" ref="A134">IF(B134="","",IF(INDEX(Enter!$C$3:$K$252,MATCH(SMALL(Enter!$M$3:$M$252,E134),Enter!$M$3:$M$252,0),1)="yco","yco",E134))</f>
        <v/>
      </c>
      <c r="B134" s="20" t="str">
        <f t="array" ref="B134">IFERROR(IF(INDEX(Enter!$D$3:$M$252,MATCH(SMALL(Enter!$M$3:$M$252,E134),Enter!$M$3:$M$252,0),1)="x",INDEX(Enter!$C$3:$M$252,MATCH(SMALL(Enter!$M$3:$M$252,E134),Enter!$M$3:$M$252,0),8)&amp;" (Y)",IF(INDEX(Enter!$D$3:$M$252,MATCH(SMALL(Enter!$M$3:$M$252,E134),Enter!$M$3:$M$252,0),1)="o",INDEX(Enter!$C$3:$M$252,MATCH(SMALL(Enter!$M$3:$M$252,E134),Enter!$M$3:$M$252,0),8)&amp;" (Y only)",INDEX(Enter!$C$3:$M$252,MATCH(SMALL(Enter!$M$3:$M$252,E134),Enter!$M$3:$M$252,0),8))),"")</f>
        <v/>
      </c>
      <c r="C134" s="20" t="str">
        <f t="array" ref="C134">IFERROR(INDEX(Enter!$C$3:$M$252,MATCH(SMALL(Enter!$M$3:$M$252,E134),Enter!$M$3:$M$252,0),8),"")</f>
        <v/>
      </c>
      <c r="D134" s="20" t="str">
        <f t="array" ref="D134">IFERROR(INDEX(Enter!$C$3:$K$252,MATCH(SMALL(Enter!$M$3:$M$252,E134),Enter!$M$3:$M$252,0),9),"")</f>
        <v/>
      </c>
      <c r="E134" s="20">
        <v>111</v>
      </c>
      <c r="G134" s="19" t="str">
        <f t="array" ref="G134">IF(H134="","",IF(INDEX(Enter!$F$3:$K$252,MATCH(SMALL(Enter!$N$3:$N$252,E134),Enter!$N$3:$N$252,0),1)="co","co",IF(INDEX(Enter!$F$3:$K$252,MATCH(SMALL(Enter!$N$3:$N$252,E134),Enter!$N$3:$N$252,0),1)="yco","yco",E134)))</f>
        <v/>
      </c>
      <c r="H134" s="20" t="str">
        <f t="array" ref="H134">IFERROR(IF(INDEX(Enter!$G$3:$K$252,MATCH(SMALL(Enter!$N$3:$N$252,E134),Enter!$N$3:$N$252,0),1)="x",INDEX(Enter!$F$3:$K$252,MATCH(SMALL(Enter!$N$3:$N$252,E134),Enter!$N$3:$N$252,0),5)&amp;" (Y)",IF(INDEX(Enter!$G$3:$K$252,MATCH(SMALL(Enter!$N$3:$N$252,E134),Enter!$N$3:$N$252,0),1)="o",INDEX(Enter!$F$3:$K$252,MATCH(SMALL(Enter!$N$3:$N$252,E134),Enter!$N$3:$N$252,0),5)&amp;" (Y only)",INDEX(Enter!$F$3:$K$252,MATCH(SMALL(Enter!$N$3:$N$252,E134),Enter!$N$3:$N$252,0),5))),"")</f>
        <v/>
      </c>
      <c r="I134" s="20" t="str">
        <f t="array" ref="I134">IFERROR(INDEX(Enter!$F$3:$K$252,MATCH(SMALL(Enter!$N$3:$N$252,E134),Enter!$N$3:$N$252,0),5),"")</f>
        <v/>
      </c>
      <c r="J134" s="20" t="str">
        <f t="array" ref="J134">IFERROR(INDEX(Enter!$F$3:$K$252,MATCH(SMALL(Enter!$N$3:$N$252,E134),Enter!$N$3:$N$252,0),6),"")</f>
        <v/>
      </c>
      <c r="K134" s="20">
        <v>121</v>
      </c>
      <c r="L134" s="19" t="str">
        <f t="shared" si="0"/>
        <v/>
      </c>
      <c r="M134" s="19" t="str">
        <f t="array" ref="M134">IFERROR(IF(INDEX(Enter!$I$3:$K$252,MATCH(SMALL(Enter!$O$3:$O$252,K134),Enter!$O$3:$O$252,0),1)="x",INDEX(Enter!$H$3:$K$252,MATCH(SMALL(Enter!$O$3:$O$252,K134),Enter!$O$3:$O$252,0),3)&amp;" (Y)",IF(INDEX(Enter!$I$3:$K$252,MATCH(SMALL(Enter!$O$3:$O$252,K134),Enter!$O$3:$O$252,0),1)="o",INDEX(Enter!$H$3:$K$252,MATCH(SMALL(Enter!$O$3:$O$252,K134),Enter!$O$3:$O$252,0),3)&amp;" (Y only)",INDEX(Enter!$H$3:$K$252,MATCH(SMALL(Enter!$O$3:$O$252,K134),Enter!$O$3:$O$252,0),3))),"")</f>
        <v/>
      </c>
      <c r="N134" s="20" t="str">
        <f t="array" ref="N134">IFERROR(INDEX(Enter!$H$3:$K$252,MATCH(SMALL(Enter!$O$3:$O$252,K134),Enter!$O$3:$O$252,0),3),"")</f>
        <v/>
      </c>
      <c r="O134" s="20" t="str">
        <f t="array" ref="O134">IFERROR(INDEX(Enter!$H$3:$K$252,MATCH(SMALL(Enter!$O$3:$O$252,K134),Enter!$O$3:$O$252,0),4),"")</f>
        <v/>
      </c>
      <c r="Q134" s="19" t="str">
        <f t="array" ref="Q134">IF(R134="","",IF(INDEX(Enter!$B$3:$K$252,MATCH(SMALL(Enter!$P$3:$P$252,E134),Enter!$P$3:$P$252,0),1)="oco","oco",E134))</f>
        <v/>
      </c>
      <c r="R134" s="20" t="str">
        <f t="array" ref="R134">IFERROR(INDEX(Enter!$A$3:$M$252,MATCH(SMALL(Enter!$P$3:$P$252,T134),Enter!$P$3:$P$252,0),7),"")</f>
        <v/>
      </c>
      <c r="S134" s="20" t="str">
        <f t="array" ref="S134">IFERROR(INDEX(Enter!$A$3:$K$252,MATCH(SMALL(Enter!$P$3:$P$252,T134),Enter!$P$3:$P$252,0),8),"")</f>
        <v/>
      </c>
      <c r="T134" s="20">
        <v>111</v>
      </c>
      <c r="V134" s="19" t="str">
        <f t="shared" si="3"/>
        <v/>
      </c>
      <c r="W134" s="20" t="str">
        <f t="array" ref="W134">IFERROR(INDEX(Enter!$A$3:$M$252,MATCH(SMALL(Enter!$Q$3:$Q$252,Y135),Enter!$Q$3:$Q$252,0),6),"")</f>
        <v/>
      </c>
      <c r="X134" s="20" t="str">
        <f t="array" ref="X134">IFERROR(INDEX(Enter!$A$3:$K$252,MATCH(SMALL(Enter!$Q$3:$Q$252,Y135),Enter!$Q$3:$Q$252,0),7),"")</f>
        <v/>
      </c>
      <c r="Y134" s="20">
        <v>111</v>
      </c>
      <c r="AA134" s="19" t="str">
        <f t="shared" si="2"/>
        <v/>
      </c>
      <c r="AB134" s="20" t="str">
        <f t="array" ref="AB134">IFERROR(INDEX(Enter!$A$3:$M$252,MATCH(SMALL(Enter!$R$3:$R$252,T134),Enter!$R$3:$R$252,0),7),"")</f>
        <v/>
      </c>
      <c r="AC134" s="20" t="str">
        <f t="array" ref="AC134">IFERROR(INDEX(Enter!$A$3:$K$252,MATCH(SMALL(Enter!$R$3:$R$252,T134),Enter!$R$3:$R$252,0),8),"")</f>
        <v/>
      </c>
    </row>
    <row r="135" spans="1:29" ht="15.75" customHeight="1">
      <c r="A135" s="19" t="str">
        <f t="array" ref="A135">IF(B135="","",IF(INDEX(Enter!$C$3:$K$252,MATCH(SMALL(Enter!$M$3:$M$252,E135),Enter!$M$3:$M$252,0),1)="yco","yco",E135))</f>
        <v/>
      </c>
      <c r="B135" s="20" t="str">
        <f t="array" ref="B135">IFERROR(IF(INDEX(Enter!$D$3:$M$252,MATCH(SMALL(Enter!$M$3:$M$252,E135),Enter!$M$3:$M$252,0),1)="x",INDEX(Enter!$C$3:$M$252,MATCH(SMALL(Enter!$M$3:$M$252,E135),Enter!$M$3:$M$252,0),8)&amp;" (Y)",IF(INDEX(Enter!$D$3:$M$252,MATCH(SMALL(Enter!$M$3:$M$252,E135),Enter!$M$3:$M$252,0),1)="o",INDEX(Enter!$C$3:$M$252,MATCH(SMALL(Enter!$M$3:$M$252,E135),Enter!$M$3:$M$252,0),8)&amp;" (Y only)",INDEX(Enter!$C$3:$M$252,MATCH(SMALL(Enter!$M$3:$M$252,E135),Enter!$M$3:$M$252,0),8))),"")</f>
        <v/>
      </c>
      <c r="C135" s="20" t="str">
        <f t="array" ref="C135">IFERROR(INDEX(Enter!$C$3:$M$252,MATCH(SMALL(Enter!$M$3:$M$252,E135),Enter!$M$3:$M$252,0),8),"")</f>
        <v/>
      </c>
      <c r="D135" s="20" t="str">
        <f t="array" ref="D135">IFERROR(INDEX(Enter!$C$3:$K$252,MATCH(SMALL(Enter!$M$3:$M$252,E135),Enter!$M$3:$M$252,0),9),"")</f>
        <v/>
      </c>
      <c r="E135" s="20">
        <v>112</v>
      </c>
      <c r="G135" s="19" t="str">
        <f t="array" ref="G135">IF(H135="","",IF(INDEX(Enter!$F$3:$K$252,MATCH(SMALL(Enter!$N$3:$N$252,E135),Enter!$N$3:$N$252,0),1)="co","co",IF(INDEX(Enter!$F$3:$K$252,MATCH(SMALL(Enter!$N$3:$N$252,E135),Enter!$N$3:$N$252,0),1)="yco","yco",E135)))</f>
        <v/>
      </c>
      <c r="H135" s="20" t="str">
        <f t="array" ref="H135">IFERROR(IF(INDEX(Enter!$G$3:$K$252,MATCH(SMALL(Enter!$N$3:$N$252,E135),Enter!$N$3:$N$252,0),1)="x",INDEX(Enter!$F$3:$K$252,MATCH(SMALL(Enter!$N$3:$N$252,E135),Enter!$N$3:$N$252,0),5)&amp;" (Y)",IF(INDEX(Enter!$G$3:$K$252,MATCH(SMALL(Enter!$N$3:$N$252,E135),Enter!$N$3:$N$252,0),1)="o",INDEX(Enter!$F$3:$K$252,MATCH(SMALL(Enter!$N$3:$N$252,E135),Enter!$N$3:$N$252,0),5)&amp;" (Y only)",INDEX(Enter!$F$3:$K$252,MATCH(SMALL(Enter!$N$3:$N$252,E135),Enter!$N$3:$N$252,0),5))),"")</f>
        <v/>
      </c>
      <c r="I135" s="20" t="str">
        <f t="array" ref="I135">IFERROR(INDEX(Enter!$F$3:$K$252,MATCH(SMALL(Enter!$N$3:$N$252,E135),Enter!$N$3:$N$252,0),5),"")</f>
        <v/>
      </c>
      <c r="J135" s="20" t="str">
        <f t="array" ref="J135">IFERROR(INDEX(Enter!$F$3:$K$252,MATCH(SMALL(Enter!$N$3:$N$252,E135),Enter!$N$3:$N$252,0),6),"")</f>
        <v/>
      </c>
      <c r="K135" s="20">
        <v>122</v>
      </c>
      <c r="L135" s="19" t="str">
        <f t="shared" si="0"/>
        <v/>
      </c>
      <c r="M135" s="19" t="str">
        <f t="array" ref="M135">IFERROR(IF(INDEX(Enter!$I$3:$K$252,MATCH(SMALL(Enter!$O$3:$O$252,K135),Enter!$O$3:$O$252,0),1)="x",INDEX(Enter!$H$3:$K$252,MATCH(SMALL(Enter!$O$3:$O$252,K135),Enter!$O$3:$O$252,0),3)&amp;" (Y)",IF(INDEX(Enter!$I$3:$K$252,MATCH(SMALL(Enter!$O$3:$O$252,K135),Enter!$O$3:$O$252,0),1)="o",INDEX(Enter!$H$3:$K$252,MATCH(SMALL(Enter!$O$3:$O$252,K135),Enter!$O$3:$O$252,0),3)&amp;" (Y only)",INDEX(Enter!$H$3:$K$252,MATCH(SMALL(Enter!$O$3:$O$252,K135),Enter!$O$3:$O$252,0),3))),"")</f>
        <v/>
      </c>
      <c r="N135" s="20" t="str">
        <f t="array" ref="N135">IFERROR(INDEX(Enter!$H$3:$K$252,MATCH(SMALL(Enter!$O$3:$O$252,K135),Enter!$O$3:$O$252,0),3),"")</f>
        <v/>
      </c>
      <c r="O135" s="20" t="str">
        <f t="array" ref="O135">IFERROR(INDEX(Enter!$H$3:$K$252,MATCH(SMALL(Enter!$O$3:$O$252,K135),Enter!$O$3:$O$252,0),4),"")</f>
        <v/>
      </c>
      <c r="Q135" s="19" t="str">
        <f t="array" ref="Q135">IF(R135="","",IF(INDEX(Enter!$B$3:$K$252,MATCH(SMALL(Enter!$P$3:$P$252,E135),Enter!$P$3:$P$252,0),1)="oco","oco",E135))</f>
        <v/>
      </c>
      <c r="R135" s="20" t="str">
        <f t="array" ref="R135">IFERROR(INDEX(Enter!$A$3:$M$252,MATCH(SMALL(Enter!$P$3:$P$252,T135),Enter!$P$3:$P$252,0),7),"")</f>
        <v/>
      </c>
      <c r="S135" s="20" t="str">
        <f t="array" ref="S135">IFERROR(INDEX(Enter!$A$3:$K$252,MATCH(SMALL(Enter!$P$3:$P$252,T135),Enter!$P$3:$P$252,0),8),"")</f>
        <v/>
      </c>
      <c r="T135" s="20">
        <v>112</v>
      </c>
      <c r="V135" s="19" t="str">
        <f t="shared" si="3"/>
        <v/>
      </c>
      <c r="W135" s="20" t="str">
        <f t="array" ref="W135">IFERROR(INDEX(Enter!$A$3:$M$252,MATCH(SMALL(Enter!$Q$3:$Q$252,Y136),Enter!$Q$3:$Q$252,0),6),"")</f>
        <v/>
      </c>
      <c r="X135" s="20" t="str">
        <f t="array" ref="X135">IFERROR(INDEX(Enter!$A$3:$K$252,MATCH(SMALL(Enter!$Q$3:$Q$252,Y136),Enter!$Q$3:$Q$252,0),7),"")</f>
        <v/>
      </c>
      <c r="Y135" s="20">
        <v>112</v>
      </c>
      <c r="AA135" s="19" t="str">
        <f t="shared" si="2"/>
        <v/>
      </c>
      <c r="AB135" s="20" t="str">
        <f t="array" ref="AB135">IFERROR(INDEX(Enter!$A$3:$M$252,MATCH(SMALL(Enter!$R$3:$R$252,T135),Enter!$R$3:$R$252,0),7),"")</f>
        <v/>
      </c>
      <c r="AC135" s="20" t="str">
        <f t="array" ref="AC135">IFERROR(INDEX(Enter!$A$3:$K$252,MATCH(SMALL(Enter!$R$3:$R$252,T135),Enter!$R$3:$R$252,0),8),"")</f>
        <v/>
      </c>
    </row>
    <row r="136" spans="1:29" ht="15.75" customHeight="1">
      <c r="A136" s="19" t="str">
        <f t="array" ref="A136">IF(B136="","",IF(INDEX(Enter!$C$3:$K$252,MATCH(SMALL(Enter!$M$3:$M$252,E136),Enter!$M$3:$M$252,0),1)="yco","yco",E136))</f>
        <v/>
      </c>
      <c r="B136" s="20" t="str">
        <f t="array" ref="B136">IFERROR(IF(INDEX(Enter!$D$3:$M$252,MATCH(SMALL(Enter!$M$3:$M$252,E136),Enter!$M$3:$M$252,0),1)="x",INDEX(Enter!$C$3:$M$252,MATCH(SMALL(Enter!$M$3:$M$252,E136),Enter!$M$3:$M$252,0),8)&amp;" (Y)",IF(INDEX(Enter!$D$3:$M$252,MATCH(SMALL(Enter!$M$3:$M$252,E136),Enter!$M$3:$M$252,0),1)="o",INDEX(Enter!$C$3:$M$252,MATCH(SMALL(Enter!$M$3:$M$252,E136),Enter!$M$3:$M$252,0),8)&amp;" (Y only)",INDEX(Enter!$C$3:$M$252,MATCH(SMALL(Enter!$M$3:$M$252,E136),Enter!$M$3:$M$252,0),8))),"")</f>
        <v/>
      </c>
      <c r="C136" s="20" t="str">
        <f t="array" ref="C136">IFERROR(INDEX(Enter!$C$3:$M$252,MATCH(SMALL(Enter!$M$3:$M$252,E136),Enter!$M$3:$M$252,0),8),"")</f>
        <v/>
      </c>
      <c r="D136" s="20" t="str">
        <f t="array" ref="D136">IFERROR(INDEX(Enter!$C$3:$K$252,MATCH(SMALL(Enter!$M$3:$M$252,E136),Enter!$M$3:$M$252,0),9),"")</f>
        <v/>
      </c>
      <c r="E136" s="20">
        <v>113</v>
      </c>
      <c r="G136" s="19" t="str">
        <f t="array" ref="G136">IF(H136="","",IF(INDEX(Enter!$F$3:$K$252,MATCH(SMALL(Enter!$N$3:$N$252,E136),Enter!$N$3:$N$252,0),1)="co","co",IF(INDEX(Enter!$F$3:$K$252,MATCH(SMALL(Enter!$N$3:$N$252,E136),Enter!$N$3:$N$252,0),1)="yco","yco",E136)))</f>
        <v/>
      </c>
      <c r="H136" s="20" t="str">
        <f t="array" ref="H136">IFERROR(IF(INDEX(Enter!$G$3:$K$252,MATCH(SMALL(Enter!$N$3:$N$252,E136),Enter!$N$3:$N$252,0),1)="x",INDEX(Enter!$F$3:$K$252,MATCH(SMALL(Enter!$N$3:$N$252,E136),Enter!$N$3:$N$252,0),5)&amp;" (Y)",IF(INDEX(Enter!$G$3:$K$252,MATCH(SMALL(Enter!$N$3:$N$252,E136),Enter!$N$3:$N$252,0),1)="o",INDEX(Enter!$F$3:$K$252,MATCH(SMALL(Enter!$N$3:$N$252,E136),Enter!$N$3:$N$252,0),5)&amp;" (Y only)",INDEX(Enter!$F$3:$K$252,MATCH(SMALL(Enter!$N$3:$N$252,E136),Enter!$N$3:$N$252,0),5))),"")</f>
        <v/>
      </c>
      <c r="I136" s="20" t="str">
        <f t="array" ref="I136">IFERROR(INDEX(Enter!$F$3:$K$252,MATCH(SMALL(Enter!$N$3:$N$252,E136),Enter!$N$3:$N$252,0),5),"")</f>
        <v/>
      </c>
      <c r="J136" s="20" t="str">
        <f t="array" ref="J136">IFERROR(INDEX(Enter!$F$3:$K$252,MATCH(SMALL(Enter!$N$3:$N$252,E136),Enter!$N$3:$N$252,0),6),"")</f>
        <v/>
      </c>
      <c r="K136" s="20">
        <v>123</v>
      </c>
      <c r="L136" s="19" t="str">
        <f t="shared" si="0"/>
        <v/>
      </c>
      <c r="M136" s="19" t="str">
        <f t="array" ref="M136">IFERROR(IF(INDEX(Enter!$I$3:$K$252,MATCH(SMALL(Enter!$O$3:$O$252,K136),Enter!$O$3:$O$252,0),1)="x",INDEX(Enter!$H$3:$K$252,MATCH(SMALL(Enter!$O$3:$O$252,K136),Enter!$O$3:$O$252,0),3)&amp;" (Y)",IF(INDEX(Enter!$I$3:$K$252,MATCH(SMALL(Enter!$O$3:$O$252,K136),Enter!$O$3:$O$252,0),1)="o",INDEX(Enter!$H$3:$K$252,MATCH(SMALL(Enter!$O$3:$O$252,K136),Enter!$O$3:$O$252,0),3)&amp;" (Y only)",INDEX(Enter!$H$3:$K$252,MATCH(SMALL(Enter!$O$3:$O$252,K136),Enter!$O$3:$O$252,0),3))),"")</f>
        <v/>
      </c>
      <c r="N136" s="20" t="str">
        <f t="array" ref="N136">IFERROR(INDEX(Enter!$H$3:$K$252,MATCH(SMALL(Enter!$O$3:$O$252,K136),Enter!$O$3:$O$252,0),3),"")</f>
        <v/>
      </c>
      <c r="O136" s="20" t="str">
        <f t="array" ref="O136">IFERROR(INDEX(Enter!$H$3:$K$252,MATCH(SMALL(Enter!$O$3:$O$252,K136),Enter!$O$3:$O$252,0),4),"")</f>
        <v/>
      </c>
      <c r="Q136" s="19" t="str">
        <f t="array" ref="Q136">IF(R136="","",IF(INDEX(Enter!$B$3:$K$252,MATCH(SMALL(Enter!$P$3:$P$252,E136),Enter!$P$3:$P$252,0),1)="oco","oco",E136))</f>
        <v/>
      </c>
      <c r="R136" s="20" t="str">
        <f t="array" ref="R136">IFERROR(INDEX(Enter!$A$3:$M$252,MATCH(SMALL(Enter!$P$3:$P$252,T136),Enter!$P$3:$P$252,0),7),"")</f>
        <v/>
      </c>
      <c r="S136" s="20" t="str">
        <f t="array" ref="S136">IFERROR(INDEX(Enter!$A$3:$K$252,MATCH(SMALL(Enter!$P$3:$P$252,T136),Enter!$P$3:$P$252,0),8),"")</f>
        <v/>
      </c>
      <c r="T136" s="20">
        <v>113</v>
      </c>
      <c r="V136" s="19" t="str">
        <f t="shared" si="3"/>
        <v/>
      </c>
      <c r="W136" s="20" t="str">
        <f t="array" ref="W136">IFERROR(INDEX(Enter!$A$3:$M$252,MATCH(SMALL(Enter!$Q$3:$Q$252,Y137),Enter!$Q$3:$Q$252,0),6),"")</f>
        <v/>
      </c>
      <c r="X136" s="20" t="str">
        <f t="array" ref="X136">IFERROR(INDEX(Enter!$A$3:$K$252,MATCH(SMALL(Enter!$Q$3:$Q$252,Y137),Enter!$Q$3:$Q$252,0),7),"")</f>
        <v/>
      </c>
      <c r="Y136" s="20">
        <v>113</v>
      </c>
      <c r="AA136" s="19" t="str">
        <f t="shared" si="2"/>
        <v/>
      </c>
      <c r="AB136" s="20" t="str">
        <f t="array" ref="AB136">IFERROR(INDEX(Enter!$A$3:$M$252,MATCH(SMALL(Enter!$R$3:$R$252,T136),Enter!$R$3:$R$252,0),7),"")</f>
        <v/>
      </c>
      <c r="AC136" s="20" t="str">
        <f t="array" ref="AC136">IFERROR(INDEX(Enter!$A$3:$K$252,MATCH(SMALL(Enter!$R$3:$R$252,T136),Enter!$R$3:$R$252,0),8),"")</f>
        <v/>
      </c>
    </row>
    <row r="137" spans="1:29" ht="15.75" customHeight="1">
      <c r="A137" s="19" t="str">
        <f t="array" ref="A137">IF(B137="","",IF(INDEX(Enter!$C$3:$K$252,MATCH(SMALL(Enter!$M$3:$M$252,E137),Enter!$M$3:$M$252,0),1)="yco","yco",E137))</f>
        <v/>
      </c>
      <c r="B137" s="20" t="str">
        <f t="array" ref="B137">IFERROR(IF(INDEX(Enter!$D$3:$M$252,MATCH(SMALL(Enter!$M$3:$M$252,E137),Enter!$M$3:$M$252,0),1)="x",INDEX(Enter!$C$3:$M$252,MATCH(SMALL(Enter!$M$3:$M$252,E137),Enter!$M$3:$M$252,0),8)&amp;" (Y)",IF(INDEX(Enter!$D$3:$M$252,MATCH(SMALL(Enter!$M$3:$M$252,E137),Enter!$M$3:$M$252,0),1)="o",INDEX(Enter!$C$3:$M$252,MATCH(SMALL(Enter!$M$3:$M$252,E137),Enter!$M$3:$M$252,0),8)&amp;" (Y only)",INDEX(Enter!$C$3:$M$252,MATCH(SMALL(Enter!$M$3:$M$252,E137),Enter!$M$3:$M$252,0),8))),"")</f>
        <v/>
      </c>
      <c r="C137" s="20" t="str">
        <f t="array" ref="C137">IFERROR(INDEX(Enter!$C$3:$M$252,MATCH(SMALL(Enter!$M$3:$M$252,E137),Enter!$M$3:$M$252,0),8),"")</f>
        <v/>
      </c>
      <c r="D137" s="20" t="str">
        <f t="array" ref="D137">IFERROR(INDEX(Enter!$C$3:$K$252,MATCH(SMALL(Enter!$M$3:$M$252,E137),Enter!$M$3:$M$252,0),9),"")</f>
        <v/>
      </c>
      <c r="E137" s="20">
        <v>114</v>
      </c>
      <c r="G137" s="19" t="str">
        <f t="array" ref="G137">IF(H137="","",IF(INDEX(Enter!$F$3:$K$252,MATCH(SMALL(Enter!$N$3:$N$252,E137),Enter!$N$3:$N$252,0),1)="co","co",IF(INDEX(Enter!$F$3:$K$252,MATCH(SMALL(Enter!$N$3:$N$252,E137),Enter!$N$3:$N$252,0),1)="yco","yco",E137)))</f>
        <v/>
      </c>
      <c r="H137" s="20" t="str">
        <f t="array" ref="H137">IFERROR(IF(INDEX(Enter!$G$3:$K$252,MATCH(SMALL(Enter!$N$3:$N$252,E137),Enter!$N$3:$N$252,0),1)="x",INDEX(Enter!$F$3:$K$252,MATCH(SMALL(Enter!$N$3:$N$252,E137),Enter!$N$3:$N$252,0),5)&amp;" (Y)",IF(INDEX(Enter!$G$3:$K$252,MATCH(SMALL(Enter!$N$3:$N$252,E137),Enter!$N$3:$N$252,0),1)="o",INDEX(Enter!$F$3:$K$252,MATCH(SMALL(Enter!$N$3:$N$252,E137),Enter!$N$3:$N$252,0),5)&amp;" (Y only)",INDEX(Enter!$F$3:$K$252,MATCH(SMALL(Enter!$N$3:$N$252,E137),Enter!$N$3:$N$252,0),5))),"")</f>
        <v/>
      </c>
      <c r="I137" s="20" t="str">
        <f t="array" ref="I137">IFERROR(INDEX(Enter!$F$3:$K$252,MATCH(SMALL(Enter!$N$3:$N$252,E137),Enter!$N$3:$N$252,0),5),"")</f>
        <v/>
      </c>
      <c r="J137" s="20" t="str">
        <f t="array" ref="J137">IFERROR(INDEX(Enter!$F$3:$K$252,MATCH(SMALL(Enter!$N$3:$N$252,E137),Enter!$N$3:$N$252,0),6),"")</f>
        <v/>
      </c>
      <c r="K137" s="20">
        <v>124</v>
      </c>
      <c r="L137" s="19" t="str">
        <f t="shared" si="0"/>
        <v/>
      </c>
      <c r="M137" s="19" t="str">
        <f t="array" ref="M137">IFERROR(IF(INDEX(Enter!$I$3:$K$252,MATCH(SMALL(Enter!$O$3:$O$252,K137),Enter!$O$3:$O$252,0),1)="x",INDEX(Enter!$H$3:$K$252,MATCH(SMALL(Enter!$O$3:$O$252,K137),Enter!$O$3:$O$252,0),3)&amp;" (Y)",IF(INDEX(Enter!$I$3:$K$252,MATCH(SMALL(Enter!$O$3:$O$252,K137),Enter!$O$3:$O$252,0),1)="o",INDEX(Enter!$H$3:$K$252,MATCH(SMALL(Enter!$O$3:$O$252,K137),Enter!$O$3:$O$252,0),3)&amp;" (Y only)",INDEX(Enter!$H$3:$K$252,MATCH(SMALL(Enter!$O$3:$O$252,K137),Enter!$O$3:$O$252,0),3))),"")</f>
        <v/>
      </c>
      <c r="N137" s="20" t="str">
        <f t="array" ref="N137">IFERROR(INDEX(Enter!$H$3:$K$252,MATCH(SMALL(Enter!$O$3:$O$252,K137),Enter!$O$3:$O$252,0),3),"")</f>
        <v/>
      </c>
      <c r="O137" s="20" t="str">
        <f t="array" ref="O137">IFERROR(INDEX(Enter!$H$3:$K$252,MATCH(SMALL(Enter!$O$3:$O$252,K137),Enter!$O$3:$O$252,0),4),"")</f>
        <v/>
      </c>
      <c r="Q137" s="19" t="str">
        <f t="array" ref="Q137">IF(R137="","",IF(INDEX(Enter!$B$3:$K$252,MATCH(SMALL(Enter!$P$3:$P$252,E137),Enter!$P$3:$P$252,0),1)="oco","oco",E137))</f>
        <v/>
      </c>
      <c r="R137" s="20" t="str">
        <f t="array" ref="R137">IFERROR(INDEX(Enter!$A$3:$M$252,MATCH(SMALL(Enter!$P$3:$P$252,T137),Enter!$P$3:$P$252,0),7),"")</f>
        <v/>
      </c>
      <c r="S137" s="20" t="str">
        <f t="array" ref="S137">IFERROR(INDEX(Enter!$A$3:$K$252,MATCH(SMALL(Enter!$P$3:$P$252,T137),Enter!$P$3:$P$252,0),8),"")</f>
        <v/>
      </c>
      <c r="T137" s="20">
        <v>114</v>
      </c>
      <c r="V137" s="19" t="str">
        <f t="shared" si="3"/>
        <v/>
      </c>
      <c r="W137" s="20" t="str">
        <f t="array" ref="W137">IFERROR(INDEX(Enter!$A$3:$M$252,MATCH(SMALL(Enter!$Q$3:$Q$252,Y138),Enter!$Q$3:$Q$252,0),6),"")</f>
        <v/>
      </c>
      <c r="X137" s="20" t="str">
        <f t="array" ref="X137">IFERROR(INDEX(Enter!$A$3:$K$252,MATCH(SMALL(Enter!$Q$3:$Q$252,Y138),Enter!$Q$3:$Q$252,0),7),"")</f>
        <v/>
      </c>
      <c r="Y137" s="20">
        <v>114</v>
      </c>
      <c r="AA137" s="19" t="str">
        <f t="shared" si="2"/>
        <v/>
      </c>
      <c r="AB137" s="20" t="str">
        <f t="array" ref="AB137">IFERROR(INDEX(Enter!$A$3:$M$252,MATCH(SMALL(Enter!$R$3:$R$252,T137),Enter!$R$3:$R$252,0),7),"")</f>
        <v/>
      </c>
      <c r="AC137" s="20" t="str">
        <f t="array" ref="AC137">IFERROR(INDEX(Enter!$A$3:$K$252,MATCH(SMALL(Enter!$R$3:$R$252,T137),Enter!$R$3:$R$252,0),8),"")</f>
        <v/>
      </c>
    </row>
    <row r="138" spans="1:29" ht="15.75" customHeight="1">
      <c r="A138" s="19" t="str">
        <f t="array" ref="A138">IF(B138="","",IF(INDEX(Enter!$C$3:$K$252,MATCH(SMALL(Enter!$M$3:$M$252,E138),Enter!$M$3:$M$252,0),1)="yco","yco",E138))</f>
        <v/>
      </c>
      <c r="B138" s="20" t="str">
        <f t="array" ref="B138">IFERROR(IF(INDEX(Enter!$D$3:$M$252,MATCH(SMALL(Enter!$M$3:$M$252,E138),Enter!$M$3:$M$252,0),1)="x",INDEX(Enter!$C$3:$M$252,MATCH(SMALL(Enter!$M$3:$M$252,E138),Enter!$M$3:$M$252,0),8)&amp;" (Y)",IF(INDEX(Enter!$D$3:$M$252,MATCH(SMALL(Enter!$M$3:$M$252,E138),Enter!$M$3:$M$252,0),1)="o",INDEX(Enter!$C$3:$M$252,MATCH(SMALL(Enter!$M$3:$M$252,E138),Enter!$M$3:$M$252,0),8)&amp;" (Y only)",INDEX(Enter!$C$3:$M$252,MATCH(SMALL(Enter!$M$3:$M$252,E138),Enter!$M$3:$M$252,0),8))),"")</f>
        <v/>
      </c>
      <c r="C138" s="20" t="str">
        <f t="array" ref="C138">IFERROR(INDEX(Enter!$C$3:$M$252,MATCH(SMALL(Enter!$M$3:$M$252,E138),Enter!$M$3:$M$252,0),8),"")</f>
        <v/>
      </c>
      <c r="D138" s="20" t="str">
        <f t="array" ref="D138">IFERROR(INDEX(Enter!$C$3:$K$252,MATCH(SMALL(Enter!$M$3:$M$252,E138),Enter!$M$3:$M$252,0),9),"")</f>
        <v/>
      </c>
      <c r="E138" s="20">
        <v>115</v>
      </c>
      <c r="G138" s="19" t="str">
        <f t="array" ref="G138">IF(H138="","",IF(INDEX(Enter!$F$3:$K$252,MATCH(SMALL(Enter!$N$3:$N$252,E138),Enter!$N$3:$N$252,0),1)="co","co",IF(INDEX(Enter!$F$3:$K$252,MATCH(SMALL(Enter!$N$3:$N$252,E138),Enter!$N$3:$N$252,0),1)="yco","yco",E138)))</f>
        <v/>
      </c>
      <c r="H138" s="20" t="str">
        <f t="array" ref="H138">IFERROR(IF(INDEX(Enter!$G$3:$K$252,MATCH(SMALL(Enter!$N$3:$N$252,E138),Enter!$N$3:$N$252,0),1)="x",INDEX(Enter!$F$3:$K$252,MATCH(SMALL(Enter!$N$3:$N$252,E138),Enter!$N$3:$N$252,0),5)&amp;" (Y)",IF(INDEX(Enter!$G$3:$K$252,MATCH(SMALL(Enter!$N$3:$N$252,E138),Enter!$N$3:$N$252,0),1)="o",INDEX(Enter!$F$3:$K$252,MATCH(SMALL(Enter!$N$3:$N$252,E138),Enter!$N$3:$N$252,0),5)&amp;" (Y only)",INDEX(Enter!$F$3:$K$252,MATCH(SMALL(Enter!$N$3:$N$252,E138),Enter!$N$3:$N$252,0),5))),"")</f>
        <v/>
      </c>
      <c r="I138" s="20" t="str">
        <f t="array" ref="I138">IFERROR(INDEX(Enter!$F$3:$K$252,MATCH(SMALL(Enter!$N$3:$N$252,E138),Enter!$N$3:$N$252,0),5),"")</f>
        <v/>
      </c>
      <c r="J138" s="20" t="str">
        <f t="array" ref="J138">IFERROR(INDEX(Enter!$F$3:$K$252,MATCH(SMALL(Enter!$N$3:$N$252,E138),Enter!$N$3:$N$252,0),6),"")</f>
        <v/>
      </c>
      <c r="K138" s="20">
        <v>125</v>
      </c>
      <c r="L138" s="19" t="str">
        <f t="shared" si="0"/>
        <v/>
      </c>
      <c r="M138" s="19" t="str">
        <f t="array" ref="M138">IFERROR(IF(INDEX(Enter!$I$3:$K$252,MATCH(SMALL(Enter!$O$3:$O$252,K138),Enter!$O$3:$O$252,0),1)="x",INDEX(Enter!$H$3:$K$252,MATCH(SMALL(Enter!$O$3:$O$252,K138),Enter!$O$3:$O$252,0),3)&amp;" (Y)",IF(INDEX(Enter!$I$3:$K$252,MATCH(SMALL(Enter!$O$3:$O$252,K138),Enter!$O$3:$O$252,0),1)="o",INDEX(Enter!$H$3:$K$252,MATCH(SMALL(Enter!$O$3:$O$252,K138),Enter!$O$3:$O$252,0),3)&amp;" (Y only)",INDEX(Enter!$H$3:$K$252,MATCH(SMALL(Enter!$O$3:$O$252,K138),Enter!$O$3:$O$252,0),3))),"")</f>
        <v/>
      </c>
      <c r="N138" s="20" t="str">
        <f t="array" ref="N138">IFERROR(INDEX(Enter!$H$3:$K$252,MATCH(SMALL(Enter!$O$3:$O$252,K138),Enter!$O$3:$O$252,0),3),"")</f>
        <v/>
      </c>
      <c r="O138" s="20" t="str">
        <f t="array" ref="O138">IFERROR(INDEX(Enter!$H$3:$K$252,MATCH(SMALL(Enter!$O$3:$O$252,K138),Enter!$O$3:$O$252,0),4),"")</f>
        <v/>
      </c>
      <c r="Q138" s="19" t="str">
        <f t="array" ref="Q138">IF(R138="","",IF(INDEX(Enter!$B$3:$K$252,MATCH(SMALL(Enter!$P$3:$P$252,E138),Enter!$P$3:$P$252,0),1)="oco","oco",E138))</f>
        <v/>
      </c>
      <c r="R138" s="20" t="str">
        <f t="array" ref="R138">IFERROR(INDEX(Enter!$A$3:$M$252,MATCH(SMALL(Enter!$P$3:$P$252,T138),Enter!$P$3:$P$252,0),7),"")</f>
        <v/>
      </c>
      <c r="S138" s="20" t="str">
        <f t="array" ref="S138">IFERROR(INDEX(Enter!$A$3:$K$252,MATCH(SMALL(Enter!$P$3:$P$252,T138),Enter!$P$3:$P$252,0),8),"")</f>
        <v/>
      </c>
      <c r="T138" s="20">
        <v>115</v>
      </c>
      <c r="V138" s="19" t="str">
        <f t="shared" si="3"/>
        <v/>
      </c>
      <c r="W138" s="20" t="str">
        <f t="array" ref="W138">IFERROR(INDEX(Enter!$A$3:$M$252,MATCH(SMALL(Enter!$Q$3:$Q$252,Y139),Enter!$Q$3:$Q$252,0),6),"")</f>
        <v/>
      </c>
      <c r="X138" s="20" t="str">
        <f t="array" ref="X138">IFERROR(INDEX(Enter!$A$3:$K$252,MATCH(SMALL(Enter!$Q$3:$Q$252,Y139),Enter!$Q$3:$Q$252,0),7),"")</f>
        <v/>
      </c>
      <c r="Y138" s="20">
        <v>115</v>
      </c>
      <c r="AA138" s="19" t="str">
        <f t="shared" si="2"/>
        <v/>
      </c>
      <c r="AB138" s="20" t="str">
        <f t="array" ref="AB138">IFERROR(INDEX(Enter!$A$3:$M$252,MATCH(SMALL(Enter!$R$3:$R$252,T138),Enter!$R$3:$R$252,0),7),"")</f>
        <v/>
      </c>
      <c r="AC138" s="20" t="str">
        <f t="array" ref="AC138">IFERROR(INDEX(Enter!$A$3:$K$252,MATCH(SMALL(Enter!$R$3:$R$252,T138),Enter!$R$3:$R$252,0),8),"")</f>
        <v/>
      </c>
    </row>
    <row r="139" spans="1:29" ht="15.75" customHeight="1">
      <c r="A139" s="19" t="str">
        <f t="array" ref="A139">IF(B139="","",IF(INDEX(Enter!$C$3:$K$252,MATCH(SMALL(Enter!$M$3:$M$252,E139),Enter!$M$3:$M$252,0),1)="yco","yco",E139))</f>
        <v/>
      </c>
      <c r="B139" s="20" t="str">
        <f t="array" ref="B139">IFERROR(IF(INDEX(Enter!$D$3:$M$252,MATCH(SMALL(Enter!$M$3:$M$252,E139),Enter!$M$3:$M$252,0),1)="x",INDEX(Enter!$C$3:$M$252,MATCH(SMALL(Enter!$M$3:$M$252,E139),Enter!$M$3:$M$252,0),8)&amp;" (Y)",IF(INDEX(Enter!$D$3:$M$252,MATCH(SMALL(Enter!$M$3:$M$252,E139),Enter!$M$3:$M$252,0),1)="o",INDEX(Enter!$C$3:$M$252,MATCH(SMALL(Enter!$M$3:$M$252,E139),Enter!$M$3:$M$252,0),8)&amp;" (Y only)",INDEX(Enter!$C$3:$M$252,MATCH(SMALL(Enter!$M$3:$M$252,E139),Enter!$M$3:$M$252,0),8))),"")</f>
        <v/>
      </c>
      <c r="C139" s="20" t="str">
        <f t="array" ref="C139">IFERROR(INDEX(Enter!$C$3:$M$252,MATCH(SMALL(Enter!$M$3:$M$252,E139),Enter!$M$3:$M$252,0),8),"")</f>
        <v/>
      </c>
      <c r="D139" s="20" t="str">
        <f t="array" ref="D139">IFERROR(INDEX(Enter!$C$3:$K$252,MATCH(SMALL(Enter!$M$3:$M$252,E139),Enter!$M$3:$M$252,0),9),"")</f>
        <v/>
      </c>
      <c r="E139" s="20"/>
      <c r="G139" s="19" t="str">
        <f t="array" ref="G139">IF(H139="","",IF(INDEX(Enter!$F$3:$K$252,MATCH(SMALL(Enter!$N$3:$N$252,E139),Enter!$N$3:$N$252,0),1)="co","co",IF(INDEX(Enter!$F$3:$K$252,MATCH(SMALL(Enter!$N$3:$N$252,E139),Enter!$N$3:$N$252,0),1)="yco","yco",E139)))</f>
        <v/>
      </c>
      <c r="H139" s="20" t="str">
        <f t="array" ref="H139">IFERROR(IF(INDEX(Enter!$G$3:$K$252,MATCH(SMALL(Enter!$N$3:$N$252,E139),Enter!$N$3:$N$252,0),1)="x",INDEX(Enter!$F$3:$K$252,MATCH(SMALL(Enter!$N$3:$N$252,E139),Enter!$N$3:$N$252,0),5)&amp;" (Y)",IF(INDEX(Enter!$G$3:$K$252,MATCH(SMALL(Enter!$N$3:$N$252,E139),Enter!$N$3:$N$252,0),1)="o",INDEX(Enter!$F$3:$K$252,MATCH(SMALL(Enter!$N$3:$N$252,E139),Enter!$N$3:$N$252,0),5)&amp;" (Y only)",INDEX(Enter!$F$3:$K$252,MATCH(SMALL(Enter!$N$3:$N$252,E139),Enter!$N$3:$N$252,0),5))),"")</f>
        <v/>
      </c>
      <c r="I139" s="20" t="str">
        <f t="array" ref="I139">IFERROR(INDEX(Enter!$F$3:$K$252,MATCH(SMALL(Enter!$N$3:$N$252,E139),Enter!$N$3:$N$252,0),5),"")</f>
        <v/>
      </c>
      <c r="J139" s="20" t="str">
        <f t="array" ref="J139">IFERROR(INDEX(Enter!$F$3:$K$252,MATCH(SMALL(Enter!$N$3:$N$252,E139),Enter!$N$3:$N$252,0),6),"")</f>
        <v/>
      </c>
      <c r="K139" s="20">
        <v>126</v>
      </c>
      <c r="L139" s="19" t="str">
        <f t="shared" si="0"/>
        <v/>
      </c>
      <c r="M139" s="19" t="str">
        <f t="array" ref="M139">IFERROR(IF(INDEX(Enter!$I$3:$K$252,MATCH(SMALL(Enter!$O$3:$O$252,K139),Enter!$O$3:$O$252,0),1)="x",INDEX(Enter!$H$3:$K$252,MATCH(SMALL(Enter!$O$3:$O$252,K139),Enter!$O$3:$O$252,0),3)&amp;" (Y)",IF(INDEX(Enter!$I$3:$K$252,MATCH(SMALL(Enter!$O$3:$O$252,K139),Enter!$O$3:$O$252,0),1)="o",INDEX(Enter!$H$3:$K$252,MATCH(SMALL(Enter!$O$3:$O$252,K139),Enter!$O$3:$O$252,0),3)&amp;" (Y only)",INDEX(Enter!$H$3:$K$252,MATCH(SMALL(Enter!$O$3:$O$252,K139),Enter!$O$3:$O$252,0),3))),"")</f>
        <v/>
      </c>
      <c r="N139" s="20" t="str">
        <f t="array" ref="N139">IFERROR(INDEX(Enter!$H$3:$K$252,MATCH(SMALL(Enter!$O$3:$O$252,K139),Enter!$O$3:$O$252,0),3),"")</f>
        <v/>
      </c>
      <c r="O139" s="20" t="str">
        <f t="array" ref="O139">IFERROR(INDEX(Enter!$H$3:$K$252,MATCH(SMALL(Enter!$O$3:$O$252,K139),Enter!$O$3:$O$252,0),4),"")</f>
        <v/>
      </c>
      <c r="Q139" s="19" t="str">
        <f t="array" ref="Q139">IF(R139="","",IF(INDEX(Enter!$B$3:$K$252,MATCH(SMALL(Enter!$P$3:$P$252,E139),Enter!$P$3:$P$252,0),1)="oco","oco",E139))</f>
        <v/>
      </c>
      <c r="R139" s="20" t="str">
        <f t="array" ref="R139">IFERROR(INDEX(Enter!$A$3:$M$252,MATCH(SMALL(Enter!$P$3:$P$252,T139),Enter!$P$3:$P$252,0),7),"")</f>
        <v/>
      </c>
      <c r="S139" s="20" t="str">
        <f t="array" ref="S139">IFERROR(INDEX(Enter!$A$3:$K$252,MATCH(SMALL(Enter!$P$3:$P$252,T139),Enter!$P$3:$P$252,0),8),"")</f>
        <v/>
      </c>
      <c r="V139" s="19" t="str">
        <f t="shared" si="3"/>
        <v/>
      </c>
      <c r="W139" s="20" t="str">
        <f t="array" ref="W139">IFERROR(INDEX(Enter!$A$3:$M$252,MATCH(SMALL(Enter!$Q$3:$Q$252,Y140),Enter!$Q$3:$Q$252,0),6),"")</f>
        <v/>
      </c>
      <c r="X139" s="20" t="str">
        <f t="array" ref="X139">IFERROR(INDEX(Enter!$A$3:$K$252,MATCH(SMALL(Enter!$Q$3:$Q$252,Y140),Enter!$Q$3:$Q$252,0),7),"")</f>
        <v/>
      </c>
      <c r="AA139" s="19" t="str">
        <f t="shared" si="2"/>
        <v/>
      </c>
      <c r="AB139" s="20" t="str">
        <f t="array" ref="AB139">IFERROR(INDEX(Enter!$A$3:$M$252,MATCH(SMALL(Enter!$R$3:$R$252,T139),Enter!$R$3:$R$252,0),7),"")</f>
        <v/>
      </c>
      <c r="AC139" s="20" t="str">
        <f t="array" ref="AC139">IFERROR(INDEX(Enter!$A$3:$K$252,MATCH(SMALL(Enter!$R$3:$R$252,T139),Enter!$R$3:$R$252,0),8),"")</f>
        <v/>
      </c>
    </row>
    <row r="140" spans="1:29" ht="15.75" customHeight="1">
      <c r="A140" s="19" t="str">
        <f t="array" ref="A140">IF(B140="","",IF(INDEX(Enter!$C$3:$K$252,MATCH(SMALL(Enter!$M$3:$M$252,E140),Enter!$M$3:$M$252,0),1)="yco","yco",E140))</f>
        <v/>
      </c>
      <c r="B140" s="20" t="str">
        <f t="array" ref="B140">IFERROR(IF(INDEX(Enter!$D$3:$M$252,MATCH(SMALL(Enter!$M$3:$M$252,E140),Enter!$M$3:$M$252,0),1)="x",INDEX(Enter!$C$3:$M$252,MATCH(SMALL(Enter!$M$3:$M$252,E140),Enter!$M$3:$M$252,0),8)&amp;" (Y)",IF(INDEX(Enter!$D$3:$M$252,MATCH(SMALL(Enter!$M$3:$M$252,E140),Enter!$M$3:$M$252,0),1)="o",INDEX(Enter!$C$3:$M$252,MATCH(SMALL(Enter!$M$3:$M$252,E140),Enter!$M$3:$M$252,0),8)&amp;" (Y only)",INDEX(Enter!$C$3:$M$252,MATCH(SMALL(Enter!$M$3:$M$252,E140),Enter!$M$3:$M$252,0),8))),"")</f>
        <v/>
      </c>
      <c r="C140" s="20" t="str">
        <f t="array" ref="C140">IFERROR(INDEX(Enter!$C$3:$M$252,MATCH(SMALL(Enter!$M$3:$M$252,E140),Enter!$M$3:$M$252,0),8),"")</f>
        <v/>
      </c>
      <c r="D140" s="20" t="str">
        <f t="array" ref="D140">IFERROR(INDEX(Enter!$C$3:$K$252,MATCH(SMALL(Enter!$M$3:$M$252,E140),Enter!$M$3:$M$252,0),9),"")</f>
        <v/>
      </c>
      <c r="E140" s="20">
        <v>116</v>
      </c>
      <c r="G140" s="19" t="str">
        <f t="array" ref="G140">IF(H140="","",IF(INDEX(Enter!$F$3:$K$252,MATCH(SMALL(Enter!$N$3:$N$252,E140),Enter!$N$3:$N$252,0),1)="co","co",IF(INDEX(Enter!$F$3:$K$252,MATCH(SMALL(Enter!$N$3:$N$252,E140),Enter!$N$3:$N$252,0),1)="yco","yco",E140)))</f>
        <v/>
      </c>
      <c r="H140" s="20" t="str">
        <f t="array" ref="H140">IFERROR(IF(INDEX(Enter!$G$3:$K$252,MATCH(SMALL(Enter!$N$3:$N$252,E140),Enter!$N$3:$N$252,0),1)="x",INDEX(Enter!$F$3:$K$252,MATCH(SMALL(Enter!$N$3:$N$252,E140),Enter!$N$3:$N$252,0),5)&amp;" (Y)",IF(INDEX(Enter!$G$3:$K$252,MATCH(SMALL(Enter!$N$3:$N$252,E140),Enter!$N$3:$N$252,0),1)="o",INDEX(Enter!$F$3:$K$252,MATCH(SMALL(Enter!$N$3:$N$252,E140),Enter!$N$3:$N$252,0),5)&amp;" (Y only)",INDEX(Enter!$F$3:$K$252,MATCH(SMALL(Enter!$N$3:$N$252,E140),Enter!$N$3:$N$252,0),5))),"")</f>
        <v/>
      </c>
      <c r="I140" s="20" t="str">
        <f t="array" ref="I140">IFERROR(INDEX(Enter!$F$3:$K$252,MATCH(SMALL(Enter!$N$3:$N$252,E140),Enter!$N$3:$N$252,0),5),"")</f>
        <v/>
      </c>
      <c r="J140" s="20" t="str">
        <f t="array" ref="J140">IFERROR(INDEX(Enter!$F$3:$K$252,MATCH(SMALL(Enter!$N$3:$N$252,E140),Enter!$N$3:$N$252,0),6),"")</f>
        <v/>
      </c>
      <c r="K140" s="20">
        <v>127</v>
      </c>
      <c r="L140" s="19" t="str">
        <f t="shared" si="0"/>
        <v/>
      </c>
      <c r="M140" s="19" t="str">
        <f t="array" ref="M140">IFERROR(IF(INDEX(Enter!$I$3:$K$252,MATCH(SMALL(Enter!$O$3:$O$252,K140),Enter!$O$3:$O$252,0),1)="x",INDEX(Enter!$H$3:$K$252,MATCH(SMALL(Enter!$O$3:$O$252,K140),Enter!$O$3:$O$252,0),3)&amp;" (Y)",IF(INDEX(Enter!$I$3:$K$252,MATCH(SMALL(Enter!$O$3:$O$252,K140),Enter!$O$3:$O$252,0),1)="o",INDEX(Enter!$H$3:$K$252,MATCH(SMALL(Enter!$O$3:$O$252,K140),Enter!$O$3:$O$252,0),3)&amp;" (Y only)",INDEX(Enter!$H$3:$K$252,MATCH(SMALL(Enter!$O$3:$O$252,K140),Enter!$O$3:$O$252,0),3))),"")</f>
        <v/>
      </c>
      <c r="N140" s="20" t="str">
        <f t="array" ref="N140">IFERROR(INDEX(Enter!$H$3:$K$252,MATCH(SMALL(Enter!$O$3:$O$252,K140),Enter!$O$3:$O$252,0),3),"")</f>
        <v/>
      </c>
      <c r="O140" s="20" t="str">
        <f t="array" ref="O140">IFERROR(INDEX(Enter!$H$3:$K$252,MATCH(SMALL(Enter!$O$3:$O$252,K140),Enter!$O$3:$O$252,0),4),"")</f>
        <v/>
      </c>
      <c r="Q140" s="19" t="str">
        <f t="array" ref="Q140">IF(R140="","",IF(INDEX(Enter!$B$3:$K$252,MATCH(SMALL(Enter!$P$3:$P$252,E140),Enter!$P$3:$P$252,0),1)="oco","oco",E140))</f>
        <v/>
      </c>
      <c r="R140" s="20" t="str">
        <f t="array" ref="R140">IFERROR(INDEX(Enter!$A$3:$M$252,MATCH(SMALL(Enter!$P$3:$P$252,T140),Enter!$P$3:$P$252,0),7),"")</f>
        <v/>
      </c>
      <c r="S140" s="20" t="str">
        <f t="array" ref="S140">IFERROR(INDEX(Enter!$A$3:$K$252,MATCH(SMALL(Enter!$P$3:$P$252,T140),Enter!$P$3:$P$252,0),8),"")</f>
        <v/>
      </c>
      <c r="T140" s="20">
        <v>116</v>
      </c>
      <c r="V140" s="19" t="str">
        <f t="shared" si="3"/>
        <v/>
      </c>
      <c r="W140" s="20" t="str">
        <f t="array" ref="W140">IFERROR(INDEX(Enter!$A$3:$M$252,MATCH(SMALL(Enter!$Q$3:$Q$252,Y141),Enter!$Q$3:$Q$252,0),6),"")</f>
        <v/>
      </c>
      <c r="X140" s="20" t="str">
        <f t="array" ref="X140">IFERROR(INDEX(Enter!$A$3:$K$252,MATCH(SMALL(Enter!$Q$3:$Q$252,Y141),Enter!$Q$3:$Q$252,0),7),"")</f>
        <v/>
      </c>
      <c r="Y140" s="20">
        <v>116</v>
      </c>
      <c r="AA140" s="19" t="str">
        <f t="shared" si="2"/>
        <v/>
      </c>
      <c r="AB140" s="20" t="str">
        <f t="array" ref="AB140">IFERROR(INDEX(Enter!$A$3:$M$252,MATCH(SMALL(Enter!$R$3:$R$252,T140),Enter!$R$3:$R$252,0),7),"")</f>
        <v/>
      </c>
      <c r="AC140" s="20" t="str">
        <f t="array" ref="AC140">IFERROR(INDEX(Enter!$A$3:$K$252,MATCH(SMALL(Enter!$R$3:$R$252,T140),Enter!$R$3:$R$252,0),8),"")</f>
        <v/>
      </c>
    </row>
    <row r="141" spans="1:29" ht="15.75" customHeight="1">
      <c r="A141" s="19" t="str">
        <f t="array" ref="A141">IF(B141="","",IF(INDEX(Enter!$C$3:$K$252,MATCH(SMALL(Enter!$M$3:$M$252,E141),Enter!$M$3:$M$252,0),1)="yco","yco",E141))</f>
        <v/>
      </c>
      <c r="B141" s="20" t="str">
        <f t="array" ref="B141">IFERROR(IF(INDEX(Enter!$D$3:$M$252,MATCH(SMALL(Enter!$M$3:$M$252,E141),Enter!$M$3:$M$252,0),1)="x",INDEX(Enter!$C$3:$M$252,MATCH(SMALL(Enter!$M$3:$M$252,E141),Enter!$M$3:$M$252,0),8)&amp;" (Y)",IF(INDEX(Enter!$D$3:$M$252,MATCH(SMALL(Enter!$M$3:$M$252,E141),Enter!$M$3:$M$252,0),1)="o",INDEX(Enter!$C$3:$M$252,MATCH(SMALL(Enter!$M$3:$M$252,E141),Enter!$M$3:$M$252,0),8)&amp;" (Y only)",INDEX(Enter!$C$3:$M$252,MATCH(SMALL(Enter!$M$3:$M$252,E141),Enter!$M$3:$M$252,0),8))),"")</f>
        <v/>
      </c>
      <c r="C141" s="20" t="str">
        <f t="array" ref="C141">IFERROR(INDEX(Enter!$C$3:$M$252,MATCH(SMALL(Enter!$M$3:$M$252,E141),Enter!$M$3:$M$252,0),8),"")</f>
        <v/>
      </c>
      <c r="D141" s="20" t="str">
        <f t="array" ref="D141">IFERROR(INDEX(Enter!$C$3:$K$252,MATCH(SMALL(Enter!$M$3:$M$252,E141),Enter!$M$3:$M$252,0),9),"")</f>
        <v/>
      </c>
      <c r="E141" s="20">
        <v>117</v>
      </c>
      <c r="G141" s="19" t="str">
        <f t="array" ref="G141">IF(H141="","",IF(INDEX(Enter!$F$3:$K$252,MATCH(SMALL(Enter!$N$3:$N$252,E141),Enter!$N$3:$N$252,0),1)="co","co",IF(INDEX(Enter!$F$3:$K$252,MATCH(SMALL(Enter!$N$3:$N$252,E141),Enter!$N$3:$N$252,0),1)="yco","yco",E141)))</f>
        <v/>
      </c>
      <c r="H141" s="20" t="str">
        <f t="array" ref="H141">IFERROR(IF(INDEX(Enter!$G$3:$K$252,MATCH(SMALL(Enter!$N$3:$N$252,E141),Enter!$N$3:$N$252,0),1)="x",INDEX(Enter!$F$3:$K$252,MATCH(SMALL(Enter!$N$3:$N$252,E141),Enter!$N$3:$N$252,0),5)&amp;" (Y)",IF(INDEX(Enter!$G$3:$K$252,MATCH(SMALL(Enter!$N$3:$N$252,E141),Enter!$N$3:$N$252,0),1)="o",INDEX(Enter!$F$3:$K$252,MATCH(SMALL(Enter!$N$3:$N$252,E141),Enter!$N$3:$N$252,0),5)&amp;" (Y only)",INDEX(Enter!$F$3:$K$252,MATCH(SMALL(Enter!$N$3:$N$252,E141),Enter!$N$3:$N$252,0),5))),"")</f>
        <v/>
      </c>
      <c r="I141" s="20" t="str">
        <f t="array" ref="I141">IFERROR(INDEX(Enter!$F$3:$K$252,MATCH(SMALL(Enter!$N$3:$N$252,E141),Enter!$N$3:$N$252,0),5),"")</f>
        <v/>
      </c>
      <c r="J141" s="20" t="str">
        <f t="array" ref="J141">IFERROR(INDEX(Enter!$F$3:$K$252,MATCH(SMALL(Enter!$N$3:$N$252,E141),Enter!$N$3:$N$252,0),6),"")</f>
        <v/>
      </c>
      <c r="K141" s="20">
        <v>128</v>
      </c>
      <c r="L141" s="19" t="str">
        <f t="shared" si="0"/>
        <v/>
      </c>
      <c r="M141" s="19" t="str">
        <f t="array" ref="M141">IFERROR(IF(INDEX(Enter!$I$3:$K$252,MATCH(SMALL(Enter!$O$3:$O$252,K141),Enter!$O$3:$O$252,0),1)="x",INDEX(Enter!$H$3:$K$252,MATCH(SMALL(Enter!$O$3:$O$252,K141),Enter!$O$3:$O$252,0),3)&amp;" (Y)",IF(INDEX(Enter!$I$3:$K$252,MATCH(SMALL(Enter!$O$3:$O$252,K141),Enter!$O$3:$O$252,0),1)="o",INDEX(Enter!$H$3:$K$252,MATCH(SMALL(Enter!$O$3:$O$252,K141),Enter!$O$3:$O$252,0),3)&amp;" (Y only)",INDEX(Enter!$H$3:$K$252,MATCH(SMALL(Enter!$O$3:$O$252,K141),Enter!$O$3:$O$252,0),3))),"")</f>
        <v/>
      </c>
      <c r="N141" s="20" t="str">
        <f t="array" ref="N141">IFERROR(INDEX(Enter!$H$3:$K$252,MATCH(SMALL(Enter!$O$3:$O$252,K141),Enter!$O$3:$O$252,0),3),"")</f>
        <v/>
      </c>
      <c r="O141" s="20" t="str">
        <f t="array" ref="O141">IFERROR(INDEX(Enter!$H$3:$K$252,MATCH(SMALL(Enter!$O$3:$O$252,K141),Enter!$O$3:$O$252,0),4),"")</f>
        <v/>
      </c>
      <c r="Q141" s="19" t="str">
        <f t="array" ref="Q141">IF(R141="","",IF(INDEX(Enter!$B$3:$K$252,MATCH(SMALL(Enter!$P$3:$P$252,E141),Enter!$P$3:$P$252,0),1)="oco","oco",E141))</f>
        <v/>
      </c>
      <c r="R141" s="20" t="str">
        <f t="array" ref="R141">IFERROR(INDEX(Enter!$A$3:$M$252,MATCH(SMALL(Enter!$P$3:$P$252,T141),Enter!$P$3:$P$252,0),7),"")</f>
        <v/>
      </c>
      <c r="S141" s="20" t="str">
        <f t="array" ref="S141">IFERROR(INDEX(Enter!$A$3:$K$252,MATCH(SMALL(Enter!$P$3:$P$252,T141),Enter!$P$3:$P$252,0),8),"")</f>
        <v/>
      </c>
      <c r="T141" s="20">
        <v>117</v>
      </c>
      <c r="V141" s="19" t="str">
        <f t="shared" si="3"/>
        <v/>
      </c>
      <c r="W141" s="20" t="str">
        <f t="array" ref="W141">IFERROR(INDEX(Enter!$A$3:$M$252,MATCH(SMALL(Enter!$Q$3:$Q$252,Y142),Enter!$Q$3:$Q$252,0),6),"")</f>
        <v/>
      </c>
      <c r="X141" s="20" t="str">
        <f t="array" ref="X141">IFERROR(INDEX(Enter!$A$3:$K$252,MATCH(SMALL(Enter!$Q$3:$Q$252,Y142),Enter!$Q$3:$Q$252,0),7),"")</f>
        <v/>
      </c>
      <c r="Y141" s="20">
        <v>117</v>
      </c>
      <c r="AA141" s="19" t="str">
        <f t="shared" si="2"/>
        <v/>
      </c>
      <c r="AB141" s="20" t="str">
        <f t="array" ref="AB141">IFERROR(INDEX(Enter!$A$3:$M$252,MATCH(SMALL(Enter!$R$3:$R$252,T141),Enter!$R$3:$R$252,0),7),"")</f>
        <v/>
      </c>
      <c r="AC141" s="20" t="str">
        <f t="array" ref="AC141">IFERROR(INDEX(Enter!$A$3:$K$252,MATCH(SMALL(Enter!$R$3:$R$252,T141),Enter!$R$3:$R$252,0),8),"")</f>
        <v/>
      </c>
    </row>
    <row r="142" spans="1:29" ht="15.75" customHeight="1">
      <c r="A142" s="19" t="str">
        <f t="array" ref="A142">IF(B142="","",IF(INDEX(Enter!$C$3:$K$252,MATCH(SMALL(Enter!$M$3:$M$252,E142),Enter!$M$3:$M$252,0),1)="yco","yco",E142))</f>
        <v/>
      </c>
      <c r="B142" s="20" t="str">
        <f t="array" ref="B142">IFERROR(IF(INDEX(Enter!$D$3:$M$252,MATCH(SMALL(Enter!$M$3:$M$252,E142),Enter!$M$3:$M$252,0),1)="x",INDEX(Enter!$C$3:$M$252,MATCH(SMALL(Enter!$M$3:$M$252,E142),Enter!$M$3:$M$252,0),8)&amp;" (Y)",IF(INDEX(Enter!$D$3:$M$252,MATCH(SMALL(Enter!$M$3:$M$252,E142),Enter!$M$3:$M$252,0),1)="o",INDEX(Enter!$C$3:$M$252,MATCH(SMALL(Enter!$M$3:$M$252,E142),Enter!$M$3:$M$252,0),8)&amp;" (Y only)",INDEX(Enter!$C$3:$M$252,MATCH(SMALL(Enter!$M$3:$M$252,E142),Enter!$M$3:$M$252,0),8))),"")</f>
        <v/>
      </c>
      <c r="C142" s="20" t="str">
        <f t="array" ref="C142">IFERROR(INDEX(Enter!$C$3:$M$252,MATCH(SMALL(Enter!$M$3:$M$252,E142),Enter!$M$3:$M$252,0),8),"")</f>
        <v/>
      </c>
      <c r="D142" s="20" t="str">
        <f t="array" ref="D142">IFERROR(INDEX(Enter!$C$3:$K$252,MATCH(SMALL(Enter!$M$3:$M$252,E142),Enter!$M$3:$M$252,0),9),"")</f>
        <v/>
      </c>
      <c r="E142" s="20">
        <v>118</v>
      </c>
      <c r="G142" s="19" t="str">
        <f t="array" ref="G142">IF(H142="","",IF(INDEX(Enter!$F$3:$K$252,MATCH(SMALL(Enter!$N$3:$N$252,E142),Enter!$N$3:$N$252,0),1)="co","co",IF(INDEX(Enter!$F$3:$K$252,MATCH(SMALL(Enter!$N$3:$N$252,E142),Enter!$N$3:$N$252,0),1)="yco","yco",E142)))</f>
        <v/>
      </c>
      <c r="H142" s="20" t="str">
        <f t="array" ref="H142">IFERROR(IF(INDEX(Enter!$G$3:$K$252,MATCH(SMALL(Enter!$N$3:$N$252,E142),Enter!$N$3:$N$252,0),1)="x",INDEX(Enter!$F$3:$K$252,MATCH(SMALL(Enter!$N$3:$N$252,E142),Enter!$N$3:$N$252,0),5)&amp;" (Y)",IF(INDEX(Enter!$G$3:$K$252,MATCH(SMALL(Enter!$N$3:$N$252,E142),Enter!$N$3:$N$252,0),1)="o",INDEX(Enter!$F$3:$K$252,MATCH(SMALL(Enter!$N$3:$N$252,E142),Enter!$N$3:$N$252,0),5)&amp;" (Y only)",INDEX(Enter!$F$3:$K$252,MATCH(SMALL(Enter!$N$3:$N$252,E142),Enter!$N$3:$N$252,0),5))),"")</f>
        <v/>
      </c>
      <c r="I142" s="20" t="str">
        <f t="array" ref="I142">IFERROR(INDEX(Enter!$F$3:$K$252,MATCH(SMALL(Enter!$N$3:$N$252,E142),Enter!$N$3:$N$252,0),5),"")</f>
        <v/>
      </c>
      <c r="J142" s="20" t="str">
        <f t="array" ref="J142">IFERROR(INDEX(Enter!$F$3:$K$252,MATCH(SMALL(Enter!$N$3:$N$252,E142),Enter!$N$3:$N$252,0),6),"")</f>
        <v/>
      </c>
      <c r="K142" s="20">
        <v>129</v>
      </c>
      <c r="L142" s="19" t="str">
        <f t="shared" si="0"/>
        <v/>
      </c>
      <c r="M142" s="19" t="str">
        <f t="array" ref="M142">IFERROR(IF(INDEX(Enter!$I$3:$K$252,MATCH(SMALL(Enter!$O$3:$O$252,K142),Enter!$O$3:$O$252,0),1)="x",INDEX(Enter!$H$3:$K$252,MATCH(SMALL(Enter!$O$3:$O$252,K142),Enter!$O$3:$O$252,0),3)&amp;" (Y)",IF(INDEX(Enter!$I$3:$K$252,MATCH(SMALL(Enter!$O$3:$O$252,K142),Enter!$O$3:$O$252,0),1)="o",INDEX(Enter!$H$3:$K$252,MATCH(SMALL(Enter!$O$3:$O$252,K142),Enter!$O$3:$O$252,0),3)&amp;" (Y only)",INDEX(Enter!$H$3:$K$252,MATCH(SMALL(Enter!$O$3:$O$252,K142),Enter!$O$3:$O$252,0),3))),"")</f>
        <v/>
      </c>
      <c r="N142" s="20" t="str">
        <f t="array" ref="N142">IFERROR(INDEX(Enter!$H$3:$K$252,MATCH(SMALL(Enter!$O$3:$O$252,K142),Enter!$O$3:$O$252,0),3),"")</f>
        <v/>
      </c>
      <c r="O142" s="20" t="str">
        <f t="array" ref="O142">IFERROR(INDEX(Enter!$H$3:$K$252,MATCH(SMALL(Enter!$O$3:$O$252,K142),Enter!$O$3:$O$252,0),4),"")</f>
        <v/>
      </c>
      <c r="Q142" s="19" t="str">
        <f t="array" ref="Q142">IF(R142="","",IF(INDEX(Enter!$B$3:$K$252,MATCH(SMALL(Enter!$P$3:$P$252,E142),Enter!$P$3:$P$252,0),1)="oco","oco",E142))</f>
        <v/>
      </c>
      <c r="R142" s="20" t="str">
        <f t="array" ref="R142">IFERROR(INDEX(Enter!$A$3:$M$252,MATCH(SMALL(Enter!$P$3:$P$252,T142),Enter!$P$3:$P$252,0),7),"")</f>
        <v/>
      </c>
      <c r="S142" s="20" t="str">
        <f t="array" ref="S142">IFERROR(INDEX(Enter!$A$3:$K$252,MATCH(SMALL(Enter!$P$3:$P$252,T142),Enter!$P$3:$P$252,0),8),"")</f>
        <v/>
      </c>
      <c r="T142" s="20">
        <v>118</v>
      </c>
      <c r="V142" s="19" t="str">
        <f t="shared" si="3"/>
        <v/>
      </c>
      <c r="W142" s="20" t="str">
        <f t="array" ref="W142">IFERROR(INDEX(Enter!$A$3:$M$252,MATCH(SMALL(Enter!$Q$3:$Q$252,Y143),Enter!$Q$3:$Q$252,0),6),"")</f>
        <v/>
      </c>
      <c r="X142" s="20" t="str">
        <f t="array" ref="X142">IFERROR(INDEX(Enter!$A$3:$K$252,MATCH(SMALL(Enter!$Q$3:$Q$252,Y143),Enter!$Q$3:$Q$252,0),7),"")</f>
        <v/>
      </c>
      <c r="Y142" s="20">
        <v>118</v>
      </c>
      <c r="AA142" s="19" t="str">
        <f t="shared" si="2"/>
        <v/>
      </c>
      <c r="AB142" s="20" t="str">
        <f t="array" ref="AB142">IFERROR(INDEX(Enter!$A$3:$M$252,MATCH(SMALL(Enter!$R$3:$R$252,T142),Enter!$R$3:$R$252,0),7),"")</f>
        <v/>
      </c>
      <c r="AC142" s="20" t="str">
        <f t="array" ref="AC142">IFERROR(INDEX(Enter!$A$3:$K$252,MATCH(SMALL(Enter!$R$3:$R$252,T142),Enter!$R$3:$R$252,0),8),"")</f>
        <v/>
      </c>
    </row>
    <row r="143" spans="1:29" ht="15.75" customHeight="1">
      <c r="A143" s="19" t="str">
        <f t="array" ref="A143">IF(B143="","",IF(INDEX(Enter!$C$3:$K$252,MATCH(SMALL(Enter!$M$3:$M$252,E143),Enter!$M$3:$M$252,0),1)="yco","yco",E143))</f>
        <v/>
      </c>
      <c r="B143" s="20" t="str">
        <f t="array" ref="B143">IFERROR(IF(INDEX(Enter!$D$3:$M$252,MATCH(SMALL(Enter!$M$3:$M$252,E143),Enter!$M$3:$M$252,0),1)="x",INDEX(Enter!$C$3:$M$252,MATCH(SMALL(Enter!$M$3:$M$252,E143),Enter!$M$3:$M$252,0),8)&amp;" (Y)",IF(INDEX(Enter!$D$3:$M$252,MATCH(SMALL(Enter!$M$3:$M$252,E143),Enter!$M$3:$M$252,0),1)="o",INDEX(Enter!$C$3:$M$252,MATCH(SMALL(Enter!$M$3:$M$252,E143),Enter!$M$3:$M$252,0),8)&amp;" (Y only)",INDEX(Enter!$C$3:$M$252,MATCH(SMALL(Enter!$M$3:$M$252,E143),Enter!$M$3:$M$252,0),8))),"")</f>
        <v/>
      </c>
      <c r="C143" s="20" t="str">
        <f t="array" ref="C143">IFERROR(INDEX(Enter!$C$3:$M$252,MATCH(SMALL(Enter!$M$3:$M$252,E143),Enter!$M$3:$M$252,0),8),"")</f>
        <v/>
      </c>
      <c r="D143" s="20" t="str">
        <f t="array" ref="D143">IFERROR(INDEX(Enter!$C$3:$K$252,MATCH(SMALL(Enter!$M$3:$M$252,E143),Enter!$M$3:$M$252,0),9),"")</f>
        <v/>
      </c>
      <c r="E143" s="20">
        <v>119</v>
      </c>
      <c r="G143" s="19" t="str">
        <f t="array" ref="G143">IF(H143="","",IF(INDEX(Enter!$F$3:$K$252,MATCH(SMALL(Enter!$N$3:$N$252,E143),Enter!$N$3:$N$252,0),1)="co","co",IF(INDEX(Enter!$F$3:$K$252,MATCH(SMALL(Enter!$N$3:$N$252,E143),Enter!$N$3:$N$252,0),1)="yco","yco",E143)))</f>
        <v/>
      </c>
      <c r="H143" s="20" t="str">
        <f t="array" ref="H143">IFERROR(IF(INDEX(Enter!$G$3:$K$252,MATCH(SMALL(Enter!$N$3:$N$252,E143),Enter!$N$3:$N$252,0),1)="x",INDEX(Enter!$F$3:$K$252,MATCH(SMALL(Enter!$N$3:$N$252,E143),Enter!$N$3:$N$252,0),5)&amp;" (Y)",IF(INDEX(Enter!$G$3:$K$252,MATCH(SMALL(Enter!$N$3:$N$252,E143),Enter!$N$3:$N$252,0),1)="o",INDEX(Enter!$F$3:$K$252,MATCH(SMALL(Enter!$N$3:$N$252,E143),Enter!$N$3:$N$252,0),5)&amp;" (Y only)",INDEX(Enter!$F$3:$K$252,MATCH(SMALL(Enter!$N$3:$N$252,E143),Enter!$N$3:$N$252,0),5))),"")</f>
        <v/>
      </c>
      <c r="I143" s="20" t="str">
        <f t="array" ref="I143">IFERROR(INDEX(Enter!$F$3:$K$252,MATCH(SMALL(Enter!$N$3:$N$252,E143),Enter!$N$3:$N$252,0),5),"")</f>
        <v/>
      </c>
      <c r="J143" s="20" t="str">
        <f t="array" ref="J143">IFERROR(INDEX(Enter!$F$3:$K$252,MATCH(SMALL(Enter!$N$3:$N$252,E143),Enter!$N$3:$N$252,0),6),"")</f>
        <v/>
      </c>
      <c r="K143" s="20">
        <v>130</v>
      </c>
      <c r="L143" s="19" t="str">
        <f t="shared" si="0"/>
        <v/>
      </c>
      <c r="M143" s="19" t="str">
        <f t="array" ref="M143">IFERROR(IF(INDEX(Enter!$I$3:$K$252,MATCH(SMALL(Enter!$O$3:$O$252,K143),Enter!$O$3:$O$252,0),1)="x",INDEX(Enter!$H$3:$K$252,MATCH(SMALL(Enter!$O$3:$O$252,K143),Enter!$O$3:$O$252,0),3)&amp;" (Y)",IF(INDEX(Enter!$I$3:$K$252,MATCH(SMALL(Enter!$O$3:$O$252,K143),Enter!$O$3:$O$252,0),1)="o",INDEX(Enter!$H$3:$K$252,MATCH(SMALL(Enter!$O$3:$O$252,K143),Enter!$O$3:$O$252,0),3)&amp;" (Y only)",INDEX(Enter!$H$3:$K$252,MATCH(SMALL(Enter!$O$3:$O$252,K143),Enter!$O$3:$O$252,0),3))),"")</f>
        <v/>
      </c>
      <c r="N143" s="20" t="str">
        <f t="array" ref="N143">IFERROR(INDEX(Enter!$H$3:$K$252,MATCH(SMALL(Enter!$O$3:$O$252,K143),Enter!$O$3:$O$252,0),3),"")</f>
        <v/>
      </c>
      <c r="O143" s="20" t="str">
        <f t="array" ref="O143">IFERROR(INDEX(Enter!$H$3:$K$252,MATCH(SMALL(Enter!$O$3:$O$252,K143),Enter!$O$3:$O$252,0),4),"")</f>
        <v/>
      </c>
      <c r="Q143" s="19" t="str">
        <f t="array" ref="Q143">IF(R143="","",IF(INDEX(Enter!$B$3:$K$252,MATCH(SMALL(Enter!$P$3:$P$252,E143),Enter!$P$3:$P$252,0),1)="oco","oco",E143))</f>
        <v/>
      </c>
      <c r="R143" s="20" t="str">
        <f t="array" ref="R143">IFERROR(INDEX(Enter!$A$3:$M$252,MATCH(SMALL(Enter!$P$3:$P$252,T143),Enter!$P$3:$P$252,0),7),"")</f>
        <v/>
      </c>
      <c r="S143" s="20" t="str">
        <f t="array" ref="S143">IFERROR(INDEX(Enter!$A$3:$K$252,MATCH(SMALL(Enter!$P$3:$P$252,T143),Enter!$P$3:$P$252,0),8),"")</f>
        <v/>
      </c>
      <c r="T143" s="20">
        <v>119</v>
      </c>
      <c r="V143" s="19" t="str">
        <f t="shared" si="3"/>
        <v/>
      </c>
      <c r="W143" s="20" t="str">
        <f t="array" ref="W143">IFERROR(INDEX(Enter!$A$3:$M$252,MATCH(SMALL(Enter!$Q$3:$Q$252,Y144),Enter!$Q$3:$Q$252,0),6),"")</f>
        <v/>
      </c>
      <c r="X143" s="20" t="str">
        <f t="array" ref="X143">IFERROR(INDEX(Enter!$A$3:$K$252,MATCH(SMALL(Enter!$Q$3:$Q$252,Y144),Enter!$Q$3:$Q$252,0),7),"")</f>
        <v/>
      </c>
      <c r="Y143" s="20">
        <v>119</v>
      </c>
      <c r="AA143" s="19" t="str">
        <f t="shared" si="2"/>
        <v/>
      </c>
      <c r="AB143" s="20" t="str">
        <f t="array" ref="AB143">IFERROR(INDEX(Enter!$A$3:$M$252,MATCH(SMALL(Enter!$R$3:$R$252,T143),Enter!$R$3:$R$252,0),7),"")</f>
        <v/>
      </c>
      <c r="AC143" s="20" t="str">
        <f t="array" ref="AC143">IFERROR(INDEX(Enter!$A$3:$K$252,MATCH(SMALL(Enter!$R$3:$R$252,T143),Enter!$R$3:$R$252,0),8),"")</f>
        <v/>
      </c>
    </row>
    <row r="144" spans="1:29" ht="15.75" customHeight="1">
      <c r="A144" s="19" t="str">
        <f t="array" ref="A144">IF(B144="","",IF(INDEX(Enter!$C$3:$K$252,MATCH(SMALL(Enter!$M$3:$M$252,E144),Enter!$M$3:$M$252,0),1)="yco","yco",E144))</f>
        <v/>
      </c>
      <c r="B144" s="20" t="str">
        <f t="array" ref="B144">IFERROR(IF(INDEX(Enter!$D$3:$M$252,MATCH(SMALL(Enter!$M$3:$M$252,E144),Enter!$M$3:$M$252,0),1)="x",INDEX(Enter!$C$3:$M$252,MATCH(SMALL(Enter!$M$3:$M$252,E144),Enter!$M$3:$M$252,0),8)&amp;" (Y)",IF(INDEX(Enter!$D$3:$M$252,MATCH(SMALL(Enter!$M$3:$M$252,E144),Enter!$M$3:$M$252,0),1)="o",INDEX(Enter!$C$3:$M$252,MATCH(SMALL(Enter!$M$3:$M$252,E144),Enter!$M$3:$M$252,0),8)&amp;" (Y only)",INDEX(Enter!$C$3:$M$252,MATCH(SMALL(Enter!$M$3:$M$252,E144),Enter!$M$3:$M$252,0),8))),"")</f>
        <v/>
      </c>
      <c r="C144" s="20" t="str">
        <f t="array" ref="C144">IFERROR(INDEX(Enter!$C$3:$M$252,MATCH(SMALL(Enter!$M$3:$M$252,E144),Enter!$M$3:$M$252,0),8),"")</f>
        <v/>
      </c>
      <c r="D144" s="20" t="str">
        <f t="array" ref="D144">IFERROR(INDEX(Enter!$C$3:$K$252,MATCH(SMALL(Enter!$M$3:$M$252,E144),Enter!$M$3:$M$252,0),9),"")</f>
        <v/>
      </c>
      <c r="E144" s="20">
        <v>120</v>
      </c>
      <c r="G144" s="19" t="str">
        <f t="array" ref="G144">IF(H144="","",IF(INDEX(Enter!$F$3:$K$252,MATCH(SMALL(Enter!$N$3:$N$252,E144),Enter!$N$3:$N$252,0),1)="co","co",IF(INDEX(Enter!$F$3:$K$252,MATCH(SMALL(Enter!$N$3:$N$252,E144),Enter!$N$3:$N$252,0),1)="yco","yco",E144)))</f>
        <v/>
      </c>
      <c r="H144" s="20" t="str">
        <f t="array" ref="H144">IFERROR(IF(INDEX(Enter!$G$3:$K$252,MATCH(SMALL(Enter!$N$3:$N$252,E144),Enter!$N$3:$N$252,0),1)="x",INDEX(Enter!$F$3:$K$252,MATCH(SMALL(Enter!$N$3:$N$252,E144),Enter!$N$3:$N$252,0),5)&amp;" (Y)",IF(INDEX(Enter!$G$3:$K$252,MATCH(SMALL(Enter!$N$3:$N$252,E144),Enter!$N$3:$N$252,0),1)="o",INDEX(Enter!$F$3:$K$252,MATCH(SMALL(Enter!$N$3:$N$252,E144),Enter!$N$3:$N$252,0),5)&amp;" (Y only)",INDEX(Enter!$F$3:$K$252,MATCH(SMALL(Enter!$N$3:$N$252,E144),Enter!$N$3:$N$252,0),5))),"")</f>
        <v/>
      </c>
      <c r="I144" s="20" t="str">
        <f t="array" ref="I144">IFERROR(INDEX(Enter!$F$3:$K$252,MATCH(SMALL(Enter!$N$3:$N$252,E144),Enter!$N$3:$N$252,0),5),"")</f>
        <v/>
      </c>
      <c r="J144" s="20" t="str">
        <f t="array" ref="J144">IFERROR(INDEX(Enter!$F$3:$K$252,MATCH(SMALL(Enter!$N$3:$N$252,E144),Enter!$N$3:$N$252,0),6),"")</f>
        <v/>
      </c>
      <c r="L144" s="19" t="str">
        <f t="shared" si="0"/>
        <v/>
      </c>
      <c r="M144" s="19" t="str">
        <f t="array" ref="M144">IFERROR(IF(INDEX(Enter!$I$3:$K$252,MATCH(SMALL(Enter!$O$3:$O$252,K144),Enter!$O$3:$O$252,0),1)="x",INDEX(Enter!$H$3:$K$252,MATCH(SMALL(Enter!$O$3:$O$252,K144),Enter!$O$3:$O$252,0),3)&amp;" (Y)",IF(INDEX(Enter!$I$3:$K$252,MATCH(SMALL(Enter!$O$3:$O$252,K144),Enter!$O$3:$O$252,0),1)="o",INDEX(Enter!$H$3:$K$252,MATCH(SMALL(Enter!$O$3:$O$252,K144),Enter!$O$3:$O$252,0),3)&amp;" (Y only)",INDEX(Enter!$H$3:$K$252,MATCH(SMALL(Enter!$O$3:$O$252,K144),Enter!$O$3:$O$252,0),3))),"")</f>
        <v/>
      </c>
      <c r="N144" s="20" t="str">
        <f t="array" ref="N144">IFERROR(INDEX(Enter!$H$3:$K$252,MATCH(SMALL(Enter!$O$3:$O$252,K144),Enter!$O$3:$O$252,0),3),"")</f>
        <v/>
      </c>
      <c r="O144" s="20" t="str">
        <f t="array" ref="O144">IFERROR(INDEX(Enter!$H$3:$K$252,MATCH(SMALL(Enter!$O$3:$O$252,K144),Enter!$O$3:$O$252,0),4),"")</f>
        <v/>
      </c>
      <c r="Q144" s="19" t="str">
        <f t="array" ref="Q144">IF(R144="","",IF(INDEX(Enter!$B$3:$K$252,MATCH(SMALL(Enter!$P$3:$P$252,E144),Enter!$P$3:$P$252,0),1)="oco","oco",E144))</f>
        <v/>
      </c>
      <c r="R144" s="20" t="str">
        <f t="array" ref="R144">IFERROR(INDEX(Enter!$A$3:$M$252,MATCH(SMALL(Enter!$P$3:$P$252,T144),Enter!$P$3:$P$252,0),7),"")</f>
        <v/>
      </c>
      <c r="S144" s="20" t="str">
        <f t="array" ref="S144">IFERROR(INDEX(Enter!$A$3:$K$252,MATCH(SMALL(Enter!$P$3:$P$252,T144),Enter!$P$3:$P$252,0),8),"")</f>
        <v/>
      </c>
      <c r="T144" s="20">
        <v>120</v>
      </c>
      <c r="V144" s="19" t="str">
        <f t="shared" si="3"/>
        <v/>
      </c>
      <c r="W144" s="20" t="str">
        <f t="array" ref="W144">IFERROR(INDEX(Enter!$A$3:$M$252,MATCH(SMALL(Enter!$Q$3:$Q$252,Y145),Enter!$Q$3:$Q$252,0),6),"")</f>
        <v/>
      </c>
      <c r="X144" s="20" t="str">
        <f t="array" ref="X144">IFERROR(INDEX(Enter!$A$3:$K$252,MATCH(SMALL(Enter!$Q$3:$Q$252,Y145),Enter!$Q$3:$Q$252,0),7),"")</f>
        <v/>
      </c>
      <c r="Y144" s="20">
        <v>120</v>
      </c>
      <c r="AA144" s="19" t="str">
        <f t="shared" si="2"/>
        <v/>
      </c>
      <c r="AB144" s="20" t="str">
        <f t="array" ref="AB144">IFERROR(INDEX(Enter!$A$3:$M$252,MATCH(SMALL(Enter!$R$3:$R$252,T144),Enter!$R$3:$R$252,0),7),"")</f>
        <v/>
      </c>
      <c r="AC144" s="20" t="str">
        <f t="array" ref="AC144">IFERROR(INDEX(Enter!$A$3:$K$252,MATCH(SMALL(Enter!$R$3:$R$252,T144),Enter!$R$3:$R$252,0),8),"")</f>
        <v/>
      </c>
    </row>
    <row r="145" spans="1:29" ht="15.75" customHeight="1">
      <c r="A145" s="19" t="str">
        <f t="array" ref="A145">IF(B145="","",IF(INDEX(Enter!$C$3:$K$252,MATCH(SMALL(Enter!$M$3:$M$252,E145),Enter!$M$3:$M$252,0),1)="yco","yco",E145))</f>
        <v/>
      </c>
      <c r="B145" s="20" t="str">
        <f t="array" ref="B145">IFERROR(IF(INDEX(Enter!$D$3:$M$252,MATCH(SMALL(Enter!$M$3:$M$252,E145),Enter!$M$3:$M$252,0),1)="x",INDEX(Enter!$C$3:$M$252,MATCH(SMALL(Enter!$M$3:$M$252,E145),Enter!$M$3:$M$252,0),8)&amp;" (Y)",IF(INDEX(Enter!$D$3:$M$252,MATCH(SMALL(Enter!$M$3:$M$252,E145),Enter!$M$3:$M$252,0),1)="o",INDEX(Enter!$C$3:$M$252,MATCH(SMALL(Enter!$M$3:$M$252,E145),Enter!$M$3:$M$252,0),8)&amp;" (Y only)",INDEX(Enter!$C$3:$M$252,MATCH(SMALL(Enter!$M$3:$M$252,E145),Enter!$M$3:$M$252,0),8))),"")</f>
        <v/>
      </c>
      <c r="C145" s="20" t="str">
        <f t="array" ref="C145">IFERROR(INDEX(Enter!$C$3:$M$252,MATCH(SMALL(Enter!$M$3:$M$252,E145),Enter!$M$3:$M$252,0),8),"")</f>
        <v/>
      </c>
      <c r="D145" s="20" t="str">
        <f t="array" ref="D145">IFERROR(INDEX(Enter!$C$3:$K$252,MATCH(SMALL(Enter!$M$3:$M$252,E145),Enter!$M$3:$M$252,0),9),"")</f>
        <v/>
      </c>
      <c r="E145" s="20"/>
      <c r="G145" s="19" t="str">
        <f t="array" ref="G145">IF(H145="","",IF(INDEX(Enter!$F$3:$K$252,MATCH(SMALL(Enter!$N$3:$N$252,E145),Enter!$N$3:$N$252,0),1)="co","co",IF(INDEX(Enter!$F$3:$K$252,MATCH(SMALL(Enter!$N$3:$N$252,E145),Enter!$N$3:$N$252,0),1)="yco","yco",E145)))</f>
        <v/>
      </c>
      <c r="H145" s="20" t="str">
        <f t="array" ref="H145">IFERROR(IF(INDEX(Enter!$G$3:$K$252,MATCH(SMALL(Enter!$N$3:$N$252,E145),Enter!$N$3:$N$252,0),1)="x",INDEX(Enter!$F$3:$K$252,MATCH(SMALL(Enter!$N$3:$N$252,E145),Enter!$N$3:$N$252,0),5)&amp;" (Y)",IF(INDEX(Enter!$G$3:$K$252,MATCH(SMALL(Enter!$N$3:$N$252,E145),Enter!$N$3:$N$252,0),1)="o",INDEX(Enter!$F$3:$K$252,MATCH(SMALL(Enter!$N$3:$N$252,E145),Enter!$N$3:$N$252,0),5)&amp;" (Y only)",INDEX(Enter!$F$3:$K$252,MATCH(SMALL(Enter!$N$3:$N$252,E145),Enter!$N$3:$N$252,0),5))),"")</f>
        <v/>
      </c>
      <c r="I145" s="20" t="str">
        <f t="array" ref="I145">IFERROR(INDEX(Enter!$F$3:$K$252,MATCH(SMALL(Enter!$N$3:$N$252,E145),Enter!$N$3:$N$252,0),5),"")</f>
        <v/>
      </c>
      <c r="J145" s="20" t="str">
        <f t="array" ref="J145">IFERROR(INDEX(Enter!$F$3:$K$252,MATCH(SMALL(Enter!$N$3:$N$252,E145),Enter!$N$3:$N$252,0),6),"")</f>
        <v/>
      </c>
      <c r="K145" s="20">
        <v>131</v>
      </c>
      <c r="L145" s="19" t="str">
        <f t="shared" si="0"/>
        <v/>
      </c>
      <c r="M145" s="19" t="str">
        <f t="array" ref="M145">IFERROR(IF(INDEX(Enter!$I$3:$K$252,MATCH(SMALL(Enter!$O$3:$O$252,K145),Enter!$O$3:$O$252,0),1)="x",INDEX(Enter!$H$3:$K$252,MATCH(SMALL(Enter!$O$3:$O$252,K145),Enter!$O$3:$O$252,0),3)&amp;" (Y)",IF(INDEX(Enter!$I$3:$K$252,MATCH(SMALL(Enter!$O$3:$O$252,K145),Enter!$O$3:$O$252,0),1)="o",INDEX(Enter!$H$3:$K$252,MATCH(SMALL(Enter!$O$3:$O$252,K145),Enter!$O$3:$O$252,0),3)&amp;" (Y only)",INDEX(Enter!$H$3:$K$252,MATCH(SMALL(Enter!$O$3:$O$252,K145),Enter!$O$3:$O$252,0),3))),"")</f>
        <v/>
      </c>
      <c r="N145" s="20" t="str">
        <f t="array" ref="N145">IFERROR(INDEX(Enter!$H$3:$K$252,MATCH(SMALL(Enter!$O$3:$O$252,K145),Enter!$O$3:$O$252,0),3),"")</f>
        <v/>
      </c>
      <c r="O145" s="20" t="str">
        <f t="array" ref="O145">IFERROR(INDEX(Enter!$H$3:$K$252,MATCH(SMALL(Enter!$O$3:$O$252,K145),Enter!$O$3:$O$252,0),4),"")</f>
        <v/>
      </c>
      <c r="Q145" s="19" t="str">
        <f t="array" ref="Q145">IF(R145="","",IF(INDEX(Enter!$B$3:$K$252,MATCH(SMALL(Enter!$P$3:$P$252,E145),Enter!$P$3:$P$252,0),1)="oco","oco",E145))</f>
        <v/>
      </c>
      <c r="R145" s="20" t="str">
        <f t="array" ref="R145">IFERROR(INDEX(Enter!$A$3:$M$252,MATCH(SMALL(Enter!$P$3:$P$252,T145),Enter!$P$3:$P$252,0),7),"")</f>
        <v/>
      </c>
      <c r="S145" s="20" t="str">
        <f t="array" ref="S145">IFERROR(INDEX(Enter!$A$3:$K$252,MATCH(SMALL(Enter!$P$3:$P$252,T145),Enter!$P$3:$P$252,0),8),"")</f>
        <v/>
      </c>
      <c r="V145" s="19" t="str">
        <f t="shared" si="3"/>
        <v/>
      </c>
      <c r="W145" s="20" t="str">
        <f t="array" ref="W145">IFERROR(INDEX(Enter!$A$3:$M$252,MATCH(SMALL(Enter!$Q$3:$Q$252,Y146),Enter!$Q$3:$Q$252,0),6),"")</f>
        <v/>
      </c>
      <c r="X145" s="20" t="str">
        <f t="array" ref="X145">IFERROR(INDEX(Enter!$A$3:$K$252,MATCH(SMALL(Enter!$Q$3:$Q$252,Y146),Enter!$Q$3:$Q$252,0),7),"")</f>
        <v/>
      </c>
      <c r="AA145" s="19" t="str">
        <f t="shared" si="2"/>
        <v/>
      </c>
      <c r="AB145" s="20" t="str">
        <f t="array" ref="AB145">IFERROR(INDEX(Enter!$A$3:$M$252,MATCH(SMALL(Enter!$R$3:$R$252,T145),Enter!$R$3:$R$252,0),7),"")</f>
        <v/>
      </c>
      <c r="AC145" s="20" t="str">
        <f t="array" ref="AC145">IFERROR(INDEX(Enter!$A$3:$K$252,MATCH(SMALL(Enter!$R$3:$R$252,T145),Enter!$R$3:$R$252,0),8),"")</f>
        <v/>
      </c>
    </row>
    <row r="146" spans="1:29" ht="15.75" customHeight="1">
      <c r="A146" s="19" t="str">
        <f t="array" ref="A146">IF(B146="","",IF(INDEX(Enter!$C$3:$K$252,MATCH(SMALL(Enter!$M$3:$M$252,E146),Enter!$M$3:$M$252,0),1)="yco","yco",E146))</f>
        <v/>
      </c>
      <c r="B146" s="20" t="str">
        <f t="array" ref="B146">IFERROR(IF(INDEX(Enter!$D$3:$M$252,MATCH(SMALL(Enter!$M$3:$M$252,E146),Enter!$M$3:$M$252,0),1)="x",INDEX(Enter!$C$3:$M$252,MATCH(SMALL(Enter!$M$3:$M$252,E146),Enter!$M$3:$M$252,0),8)&amp;" (Y)",IF(INDEX(Enter!$D$3:$M$252,MATCH(SMALL(Enter!$M$3:$M$252,E146),Enter!$M$3:$M$252,0),1)="o",INDEX(Enter!$C$3:$M$252,MATCH(SMALL(Enter!$M$3:$M$252,E146),Enter!$M$3:$M$252,0),8)&amp;" (Y only)",INDEX(Enter!$C$3:$M$252,MATCH(SMALL(Enter!$M$3:$M$252,E146),Enter!$M$3:$M$252,0),8))),"")</f>
        <v/>
      </c>
      <c r="C146" s="20" t="str">
        <f t="array" ref="C146">IFERROR(INDEX(Enter!$C$3:$M$252,MATCH(SMALL(Enter!$M$3:$M$252,E146),Enter!$M$3:$M$252,0),8),"")</f>
        <v/>
      </c>
      <c r="D146" s="20" t="str">
        <f t="array" ref="D146">IFERROR(INDEX(Enter!$C$3:$K$252,MATCH(SMALL(Enter!$M$3:$M$252,E146),Enter!$M$3:$M$252,0),9),"")</f>
        <v/>
      </c>
      <c r="E146" s="20">
        <v>121</v>
      </c>
      <c r="G146" s="19" t="str">
        <f t="array" ref="G146">IF(H146="","",IF(INDEX(Enter!$F$3:$K$252,MATCH(SMALL(Enter!$N$3:$N$252,E146),Enter!$N$3:$N$252,0),1)="co","co",IF(INDEX(Enter!$F$3:$K$252,MATCH(SMALL(Enter!$N$3:$N$252,E146),Enter!$N$3:$N$252,0),1)="yco","yco",E146)))</f>
        <v/>
      </c>
      <c r="H146" s="20" t="str">
        <f t="array" ref="H146">IFERROR(IF(INDEX(Enter!$G$3:$K$252,MATCH(SMALL(Enter!$N$3:$N$252,E146),Enter!$N$3:$N$252,0),1)="x",INDEX(Enter!$F$3:$K$252,MATCH(SMALL(Enter!$N$3:$N$252,E146),Enter!$N$3:$N$252,0),5)&amp;" (Y)",IF(INDEX(Enter!$G$3:$K$252,MATCH(SMALL(Enter!$N$3:$N$252,E146),Enter!$N$3:$N$252,0),1)="o",INDEX(Enter!$F$3:$K$252,MATCH(SMALL(Enter!$N$3:$N$252,E146),Enter!$N$3:$N$252,0),5)&amp;" (Y only)",INDEX(Enter!$F$3:$K$252,MATCH(SMALL(Enter!$N$3:$N$252,E146),Enter!$N$3:$N$252,0),5))),"")</f>
        <v/>
      </c>
      <c r="I146" s="20" t="str">
        <f t="array" ref="I146">IFERROR(INDEX(Enter!$F$3:$K$252,MATCH(SMALL(Enter!$N$3:$N$252,E146),Enter!$N$3:$N$252,0),5),"")</f>
        <v/>
      </c>
      <c r="J146" s="20" t="str">
        <f t="array" ref="J146">IFERROR(INDEX(Enter!$F$3:$K$252,MATCH(SMALL(Enter!$N$3:$N$252,E146),Enter!$N$3:$N$252,0),6),"")</f>
        <v/>
      </c>
      <c r="K146" s="20">
        <v>132</v>
      </c>
      <c r="L146" s="19" t="str">
        <f t="shared" si="0"/>
        <v/>
      </c>
      <c r="M146" s="19" t="str">
        <f t="array" ref="M146">IFERROR(IF(INDEX(Enter!$I$3:$K$252,MATCH(SMALL(Enter!$O$3:$O$252,K146),Enter!$O$3:$O$252,0),1)="x",INDEX(Enter!$H$3:$K$252,MATCH(SMALL(Enter!$O$3:$O$252,K146),Enter!$O$3:$O$252,0),3)&amp;" (Y)",IF(INDEX(Enter!$I$3:$K$252,MATCH(SMALL(Enter!$O$3:$O$252,K146),Enter!$O$3:$O$252,0),1)="o",INDEX(Enter!$H$3:$K$252,MATCH(SMALL(Enter!$O$3:$O$252,K146),Enter!$O$3:$O$252,0),3)&amp;" (Y only)",INDEX(Enter!$H$3:$K$252,MATCH(SMALL(Enter!$O$3:$O$252,K146),Enter!$O$3:$O$252,0),3))),"")</f>
        <v/>
      </c>
      <c r="N146" s="20" t="str">
        <f t="array" ref="N146">IFERROR(INDEX(Enter!$H$3:$K$252,MATCH(SMALL(Enter!$O$3:$O$252,K146),Enter!$O$3:$O$252,0),3),"")</f>
        <v/>
      </c>
      <c r="O146" s="20" t="str">
        <f t="array" ref="O146">IFERROR(INDEX(Enter!$H$3:$K$252,MATCH(SMALL(Enter!$O$3:$O$252,K146),Enter!$O$3:$O$252,0),4),"")</f>
        <v/>
      </c>
      <c r="Q146" s="19" t="str">
        <f t="array" ref="Q146">IF(R146="","",IF(INDEX(Enter!$B$3:$K$252,MATCH(SMALL(Enter!$P$3:$P$252,E146),Enter!$P$3:$P$252,0),1)="oco","oco",E146))</f>
        <v/>
      </c>
      <c r="R146" s="20" t="str">
        <f t="array" ref="R146">IFERROR(INDEX(Enter!$A$3:$M$252,MATCH(SMALL(Enter!$P$3:$P$252,T146),Enter!$P$3:$P$252,0),7),"")</f>
        <v/>
      </c>
      <c r="S146" s="20" t="str">
        <f t="array" ref="S146">IFERROR(INDEX(Enter!$A$3:$K$252,MATCH(SMALL(Enter!$P$3:$P$252,T146),Enter!$P$3:$P$252,0),8),"")</f>
        <v/>
      </c>
      <c r="T146" s="20">
        <v>121</v>
      </c>
      <c r="V146" s="19" t="str">
        <f t="shared" si="3"/>
        <v/>
      </c>
      <c r="W146" s="20" t="str">
        <f t="array" ref="W146">IFERROR(INDEX(Enter!$A$3:$M$252,MATCH(SMALL(Enter!$Q$3:$Q$252,Y147),Enter!$Q$3:$Q$252,0),6),"")</f>
        <v/>
      </c>
      <c r="X146" s="20" t="str">
        <f t="array" ref="X146">IFERROR(INDEX(Enter!$A$3:$K$252,MATCH(SMALL(Enter!$Q$3:$Q$252,Y147),Enter!$Q$3:$Q$252,0),7),"")</f>
        <v/>
      </c>
      <c r="Y146" s="20">
        <v>121</v>
      </c>
      <c r="AA146" s="19" t="str">
        <f t="shared" si="2"/>
        <v/>
      </c>
      <c r="AB146" s="20" t="str">
        <f t="array" ref="AB146">IFERROR(INDEX(Enter!$A$3:$M$252,MATCH(SMALL(Enter!$R$3:$R$252,T146),Enter!$R$3:$R$252,0),7),"")</f>
        <v/>
      </c>
      <c r="AC146" s="20" t="str">
        <f t="array" ref="AC146">IFERROR(INDEX(Enter!$A$3:$K$252,MATCH(SMALL(Enter!$R$3:$R$252,T146),Enter!$R$3:$R$252,0),8),"")</f>
        <v/>
      </c>
    </row>
    <row r="147" spans="1:29" ht="15.75" customHeight="1">
      <c r="A147" s="19" t="str">
        <f t="array" ref="A147">IF(B147="","",IF(INDEX(Enter!$C$3:$K$252,MATCH(SMALL(Enter!$M$3:$M$252,E147),Enter!$M$3:$M$252,0),1)="yco","yco",E147))</f>
        <v/>
      </c>
      <c r="B147" s="20" t="str">
        <f t="array" ref="B147">IFERROR(IF(INDEX(Enter!$D$3:$M$252,MATCH(SMALL(Enter!$M$3:$M$252,E147),Enter!$M$3:$M$252,0),1)="x",INDEX(Enter!$C$3:$M$252,MATCH(SMALL(Enter!$M$3:$M$252,E147),Enter!$M$3:$M$252,0),8)&amp;" (Y)",IF(INDEX(Enter!$D$3:$M$252,MATCH(SMALL(Enter!$M$3:$M$252,E147),Enter!$M$3:$M$252,0),1)="o",INDEX(Enter!$C$3:$M$252,MATCH(SMALL(Enter!$M$3:$M$252,E147),Enter!$M$3:$M$252,0),8)&amp;" (Y only)",INDEX(Enter!$C$3:$M$252,MATCH(SMALL(Enter!$M$3:$M$252,E147),Enter!$M$3:$M$252,0),8))),"")</f>
        <v/>
      </c>
      <c r="C147" s="20" t="str">
        <f t="array" ref="C147">IFERROR(INDEX(Enter!$C$3:$M$252,MATCH(SMALL(Enter!$M$3:$M$252,E147),Enter!$M$3:$M$252,0),8),"")</f>
        <v/>
      </c>
      <c r="D147" s="20" t="str">
        <f t="array" ref="D147">IFERROR(INDEX(Enter!$C$3:$K$252,MATCH(SMALL(Enter!$M$3:$M$252,E147),Enter!$M$3:$M$252,0),9),"")</f>
        <v/>
      </c>
      <c r="E147" s="20">
        <v>122</v>
      </c>
      <c r="G147" s="19" t="str">
        <f t="array" ref="G147">IF(H147="","",IF(INDEX(Enter!$F$3:$K$252,MATCH(SMALL(Enter!$N$3:$N$252,E147),Enter!$N$3:$N$252,0),1)="co","co",IF(INDEX(Enter!$F$3:$K$252,MATCH(SMALL(Enter!$N$3:$N$252,E147),Enter!$N$3:$N$252,0),1)="yco","yco",E147)))</f>
        <v/>
      </c>
      <c r="H147" s="20" t="str">
        <f t="array" ref="H147">IFERROR(IF(INDEX(Enter!$G$3:$K$252,MATCH(SMALL(Enter!$N$3:$N$252,E147),Enter!$N$3:$N$252,0),1)="x",INDEX(Enter!$F$3:$K$252,MATCH(SMALL(Enter!$N$3:$N$252,E147),Enter!$N$3:$N$252,0),5)&amp;" (Y)",IF(INDEX(Enter!$G$3:$K$252,MATCH(SMALL(Enter!$N$3:$N$252,E147),Enter!$N$3:$N$252,0),1)="o",INDEX(Enter!$F$3:$K$252,MATCH(SMALL(Enter!$N$3:$N$252,E147),Enter!$N$3:$N$252,0),5)&amp;" (Y only)",INDEX(Enter!$F$3:$K$252,MATCH(SMALL(Enter!$N$3:$N$252,E147),Enter!$N$3:$N$252,0),5))),"")</f>
        <v/>
      </c>
      <c r="I147" s="20" t="str">
        <f t="array" ref="I147">IFERROR(INDEX(Enter!$F$3:$K$252,MATCH(SMALL(Enter!$N$3:$N$252,E147),Enter!$N$3:$N$252,0),5),"")</f>
        <v/>
      </c>
      <c r="J147" s="20" t="str">
        <f t="array" ref="J147">IFERROR(INDEX(Enter!$F$3:$K$252,MATCH(SMALL(Enter!$N$3:$N$252,E147),Enter!$N$3:$N$252,0),6),"")</f>
        <v/>
      </c>
      <c r="K147" s="20">
        <v>133</v>
      </c>
      <c r="L147" s="19" t="str">
        <f t="shared" si="0"/>
        <v/>
      </c>
      <c r="M147" s="19" t="str">
        <f t="array" ref="M147">IFERROR(IF(INDEX(Enter!$I$3:$K$252,MATCH(SMALL(Enter!$O$3:$O$252,K147),Enter!$O$3:$O$252,0),1)="x",INDEX(Enter!$H$3:$K$252,MATCH(SMALL(Enter!$O$3:$O$252,K147),Enter!$O$3:$O$252,0),3)&amp;" (Y)",IF(INDEX(Enter!$I$3:$K$252,MATCH(SMALL(Enter!$O$3:$O$252,K147),Enter!$O$3:$O$252,0),1)="o",INDEX(Enter!$H$3:$K$252,MATCH(SMALL(Enter!$O$3:$O$252,K147),Enter!$O$3:$O$252,0),3)&amp;" (Y only)",INDEX(Enter!$H$3:$K$252,MATCH(SMALL(Enter!$O$3:$O$252,K147),Enter!$O$3:$O$252,0),3))),"")</f>
        <v/>
      </c>
      <c r="N147" s="20" t="str">
        <f t="array" ref="N147">IFERROR(INDEX(Enter!$H$3:$K$252,MATCH(SMALL(Enter!$O$3:$O$252,K147),Enter!$O$3:$O$252,0),3),"")</f>
        <v/>
      </c>
      <c r="O147" s="20" t="str">
        <f t="array" ref="O147">IFERROR(INDEX(Enter!$H$3:$K$252,MATCH(SMALL(Enter!$O$3:$O$252,K147),Enter!$O$3:$O$252,0),4),"")</f>
        <v/>
      </c>
      <c r="Q147" s="19" t="str">
        <f t="array" ref="Q147">IF(R147="","",IF(INDEX(Enter!$B$3:$K$252,MATCH(SMALL(Enter!$P$3:$P$252,E147),Enter!$P$3:$P$252,0),1)="oco","oco",E147))</f>
        <v/>
      </c>
      <c r="R147" s="20" t="str">
        <f t="array" ref="R147">IFERROR(INDEX(Enter!$A$3:$M$252,MATCH(SMALL(Enter!$P$3:$P$252,T147),Enter!$P$3:$P$252,0),7),"")</f>
        <v/>
      </c>
      <c r="S147" s="20" t="str">
        <f t="array" ref="S147">IFERROR(INDEX(Enter!$A$3:$K$252,MATCH(SMALL(Enter!$P$3:$P$252,T147),Enter!$P$3:$P$252,0),8),"")</f>
        <v/>
      </c>
      <c r="T147" s="20">
        <v>122</v>
      </c>
      <c r="V147" s="19" t="str">
        <f t="shared" si="3"/>
        <v/>
      </c>
      <c r="W147" s="20" t="str">
        <f t="array" ref="W147">IFERROR(INDEX(Enter!$A$3:$M$252,MATCH(SMALL(Enter!$Q$3:$Q$252,Y148),Enter!$Q$3:$Q$252,0),6),"")</f>
        <v/>
      </c>
      <c r="X147" s="20" t="str">
        <f t="array" ref="X147">IFERROR(INDEX(Enter!$A$3:$K$252,MATCH(SMALL(Enter!$Q$3:$Q$252,Y148),Enter!$Q$3:$Q$252,0),7),"")</f>
        <v/>
      </c>
      <c r="Y147" s="20">
        <v>122</v>
      </c>
      <c r="AA147" s="19" t="str">
        <f t="shared" si="2"/>
        <v/>
      </c>
      <c r="AB147" s="20" t="str">
        <f t="array" ref="AB147">IFERROR(INDEX(Enter!$A$3:$M$252,MATCH(SMALL(Enter!$R$3:$R$252,T147),Enter!$R$3:$R$252,0),7),"")</f>
        <v/>
      </c>
      <c r="AC147" s="20" t="str">
        <f t="array" ref="AC147">IFERROR(INDEX(Enter!$A$3:$K$252,MATCH(SMALL(Enter!$R$3:$R$252,T147),Enter!$R$3:$R$252,0),8),"")</f>
        <v/>
      </c>
    </row>
    <row r="148" spans="1:29" ht="15.75" customHeight="1">
      <c r="A148" s="19" t="str">
        <f t="array" ref="A148">IF(B148="","",IF(INDEX(Enter!$C$3:$K$252,MATCH(SMALL(Enter!$M$3:$M$252,E148),Enter!$M$3:$M$252,0),1)="yco","yco",E148))</f>
        <v/>
      </c>
      <c r="B148" s="20" t="str">
        <f t="array" ref="B148">IFERROR(IF(INDEX(Enter!$D$3:$M$252,MATCH(SMALL(Enter!$M$3:$M$252,E148),Enter!$M$3:$M$252,0),1)="x",INDEX(Enter!$C$3:$M$252,MATCH(SMALL(Enter!$M$3:$M$252,E148),Enter!$M$3:$M$252,0),8)&amp;" (Y)",IF(INDEX(Enter!$D$3:$M$252,MATCH(SMALL(Enter!$M$3:$M$252,E148),Enter!$M$3:$M$252,0),1)="o",INDEX(Enter!$C$3:$M$252,MATCH(SMALL(Enter!$M$3:$M$252,E148),Enter!$M$3:$M$252,0),8)&amp;" (Y only)",INDEX(Enter!$C$3:$M$252,MATCH(SMALL(Enter!$M$3:$M$252,E148),Enter!$M$3:$M$252,0),8))),"")</f>
        <v/>
      </c>
      <c r="C148" s="20" t="str">
        <f t="array" ref="C148">IFERROR(INDEX(Enter!$C$3:$M$252,MATCH(SMALL(Enter!$M$3:$M$252,E148),Enter!$M$3:$M$252,0),8),"")</f>
        <v/>
      </c>
      <c r="D148" s="20" t="str">
        <f t="array" ref="D148">IFERROR(INDEX(Enter!$C$3:$K$252,MATCH(SMALL(Enter!$M$3:$M$252,E148),Enter!$M$3:$M$252,0),9),"")</f>
        <v/>
      </c>
      <c r="E148" s="20">
        <v>123</v>
      </c>
      <c r="G148" s="19" t="str">
        <f t="array" ref="G148">IF(H148="","",IF(INDEX(Enter!$F$3:$K$252,MATCH(SMALL(Enter!$N$3:$N$252,E148),Enter!$N$3:$N$252,0),1)="co","co",IF(INDEX(Enter!$F$3:$K$252,MATCH(SMALL(Enter!$N$3:$N$252,E148),Enter!$N$3:$N$252,0),1)="yco","yco",E148)))</f>
        <v/>
      </c>
      <c r="H148" s="20" t="str">
        <f t="array" ref="H148">IFERROR(IF(INDEX(Enter!$G$3:$K$252,MATCH(SMALL(Enter!$N$3:$N$252,E148),Enter!$N$3:$N$252,0),1)="x",INDEX(Enter!$F$3:$K$252,MATCH(SMALL(Enter!$N$3:$N$252,E148),Enter!$N$3:$N$252,0),5)&amp;" (Y)",IF(INDEX(Enter!$G$3:$K$252,MATCH(SMALL(Enter!$N$3:$N$252,E148),Enter!$N$3:$N$252,0),1)="o",INDEX(Enter!$F$3:$K$252,MATCH(SMALL(Enter!$N$3:$N$252,E148),Enter!$N$3:$N$252,0),5)&amp;" (Y only)",INDEX(Enter!$F$3:$K$252,MATCH(SMALL(Enter!$N$3:$N$252,E148),Enter!$N$3:$N$252,0),5))),"")</f>
        <v/>
      </c>
      <c r="I148" s="20" t="str">
        <f t="array" ref="I148">IFERROR(INDEX(Enter!$F$3:$K$252,MATCH(SMALL(Enter!$N$3:$N$252,E148),Enter!$N$3:$N$252,0),5),"")</f>
        <v/>
      </c>
      <c r="J148" s="20" t="str">
        <f t="array" ref="J148">IFERROR(INDEX(Enter!$F$3:$K$252,MATCH(SMALL(Enter!$N$3:$N$252,E148),Enter!$N$3:$N$252,0),6),"")</f>
        <v/>
      </c>
      <c r="K148" s="20">
        <v>134</v>
      </c>
      <c r="L148" s="19" t="str">
        <f t="shared" si="0"/>
        <v/>
      </c>
      <c r="M148" s="19" t="str">
        <f t="array" ref="M148">IFERROR(IF(INDEX(Enter!$I$3:$K$252,MATCH(SMALL(Enter!$O$3:$O$252,K148),Enter!$O$3:$O$252,0),1)="x",INDEX(Enter!$H$3:$K$252,MATCH(SMALL(Enter!$O$3:$O$252,K148),Enter!$O$3:$O$252,0),3)&amp;" (Y)",IF(INDEX(Enter!$I$3:$K$252,MATCH(SMALL(Enter!$O$3:$O$252,K148),Enter!$O$3:$O$252,0),1)="o",INDEX(Enter!$H$3:$K$252,MATCH(SMALL(Enter!$O$3:$O$252,K148),Enter!$O$3:$O$252,0),3)&amp;" (Y only)",INDEX(Enter!$H$3:$K$252,MATCH(SMALL(Enter!$O$3:$O$252,K148),Enter!$O$3:$O$252,0),3))),"")</f>
        <v/>
      </c>
      <c r="N148" s="20" t="str">
        <f t="array" ref="N148">IFERROR(INDEX(Enter!$H$3:$K$252,MATCH(SMALL(Enter!$O$3:$O$252,K148),Enter!$O$3:$O$252,0),3),"")</f>
        <v/>
      </c>
      <c r="O148" s="20" t="str">
        <f t="array" ref="O148">IFERROR(INDEX(Enter!$H$3:$K$252,MATCH(SMALL(Enter!$O$3:$O$252,K148),Enter!$O$3:$O$252,0),4),"")</f>
        <v/>
      </c>
      <c r="Q148" s="19" t="str">
        <f t="array" ref="Q148">IF(R148="","",IF(INDEX(Enter!$B$3:$K$252,MATCH(SMALL(Enter!$P$3:$P$252,E148),Enter!$P$3:$P$252,0),1)="oco","oco",E148))</f>
        <v/>
      </c>
      <c r="R148" s="20" t="str">
        <f t="array" ref="R148">IFERROR(INDEX(Enter!$A$3:$M$252,MATCH(SMALL(Enter!$P$3:$P$252,T148),Enter!$P$3:$P$252,0),7),"")</f>
        <v/>
      </c>
      <c r="S148" s="20" t="str">
        <f t="array" ref="S148">IFERROR(INDEX(Enter!$A$3:$K$252,MATCH(SMALL(Enter!$P$3:$P$252,T148),Enter!$P$3:$P$252,0),8),"")</f>
        <v/>
      </c>
      <c r="T148" s="20">
        <v>123</v>
      </c>
      <c r="V148" s="19" t="str">
        <f t="shared" si="3"/>
        <v/>
      </c>
      <c r="W148" s="20" t="str">
        <f t="array" ref="W148">IFERROR(INDEX(Enter!$A$3:$M$252,MATCH(SMALL(Enter!$Q$3:$Q$252,Y149),Enter!$Q$3:$Q$252,0),6),"")</f>
        <v/>
      </c>
      <c r="X148" s="20" t="str">
        <f t="array" ref="X148">IFERROR(INDEX(Enter!$A$3:$K$252,MATCH(SMALL(Enter!$Q$3:$Q$252,Y149),Enter!$Q$3:$Q$252,0),7),"")</f>
        <v/>
      </c>
      <c r="Y148" s="20">
        <v>123</v>
      </c>
      <c r="AA148" s="19" t="str">
        <f t="shared" si="2"/>
        <v/>
      </c>
      <c r="AB148" s="20" t="str">
        <f t="array" ref="AB148">IFERROR(INDEX(Enter!$A$3:$M$252,MATCH(SMALL(Enter!$R$3:$R$252,T148),Enter!$R$3:$R$252,0),7),"")</f>
        <v/>
      </c>
      <c r="AC148" s="20" t="str">
        <f t="array" ref="AC148">IFERROR(INDEX(Enter!$A$3:$K$252,MATCH(SMALL(Enter!$R$3:$R$252,T148),Enter!$R$3:$R$252,0),8),"")</f>
        <v/>
      </c>
    </row>
    <row r="149" spans="1:29" ht="15.75" customHeight="1">
      <c r="A149" s="19" t="str">
        <f t="array" ref="A149">IF(B149="","",IF(INDEX(Enter!$C$3:$K$252,MATCH(SMALL(Enter!$M$3:$M$252,E149),Enter!$M$3:$M$252,0),1)="yco","yco",E149))</f>
        <v/>
      </c>
      <c r="B149" s="20" t="str">
        <f t="array" ref="B149">IFERROR(IF(INDEX(Enter!$D$3:$M$252,MATCH(SMALL(Enter!$M$3:$M$252,E149),Enter!$M$3:$M$252,0),1)="x",INDEX(Enter!$C$3:$M$252,MATCH(SMALL(Enter!$M$3:$M$252,E149),Enter!$M$3:$M$252,0),8)&amp;" (Y)",IF(INDEX(Enter!$D$3:$M$252,MATCH(SMALL(Enter!$M$3:$M$252,E149),Enter!$M$3:$M$252,0),1)="o",INDEX(Enter!$C$3:$M$252,MATCH(SMALL(Enter!$M$3:$M$252,E149),Enter!$M$3:$M$252,0),8)&amp;" (Y only)",INDEX(Enter!$C$3:$M$252,MATCH(SMALL(Enter!$M$3:$M$252,E149),Enter!$M$3:$M$252,0),8))),"")</f>
        <v/>
      </c>
      <c r="C149" s="20" t="str">
        <f t="array" ref="C149">IFERROR(INDEX(Enter!$C$3:$M$252,MATCH(SMALL(Enter!$M$3:$M$252,E149),Enter!$M$3:$M$252,0),8),"")</f>
        <v/>
      </c>
      <c r="D149" s="20" t="str">
        <f t="array" ref="D149">IFERROR(INDEX(Enter!$C$3:$K$252,MATCH(SMALL(Enter!$M$3:$M$252,E149),Enter!$M$3:$M$252,0),9),"")</f>
        <v/>
      </c>
      <c r="E149" s="20">
        <v>124</v>
      </c>
      <c r="G149" s="19" t="str">
        <f t="array" ref="G149">IF(H149="","",IF(INDEX(Enter!$F$3:$K$252,MATCH(SMALL(Enter!$N$3:$N$252,E149),Enter!$N$3:$N$252,0),1)="co","co",IF(INDEX(Enter!$F$3:$K$252,MATCH(SMALL(Enter!$N$3:$N$252,E149),Enter!$N$3:$N$252,0),1)="yco","yco",E149)))</f>
        <v/>
      </c>
      <c r="H149" s="20" t="str">
        <f t="array" ref="H149">IFERROR(IF(INDEX(Enter!$G$3:$K$252,MATCH(SMALL(Enter!$N$3:$N$252,E149),Enter!$N$3:$N$252,0),1)="x",INDEX(Enter!$F$3:$K$252,MATCH(SMALL(Enter!$N$3:$N$252,E149),Enter!$N$3:$N$252,0),5)&amp;" (Y)",IF(INDEX(Enter!$G$3:$K$252,MATCH(SMALL(Enter!$N$3:$N$252,E149),Enter!$N$3:$N$252,0),1)="o",INDEX(Enter!$F$3:$K$252,MATCH(SMALL(Enter!$N$3:$N$252,E149),Enter!$N$3:$N$252,0),5)&amp;" (Y only)",INDEX(Enter!$F$3:$K$252,MATCH(SMALL(Enter!$N$3:$N$252,E149),Enter!$N$3:$N$252,0),5))),"")</f>
        <v/>
      </c>
      <c r="I149" s="20" t="str">
        <f t="array" ref="I149">IFERROR(INDEX(Enter!$F$3:$K$252,MATCH(SMALL(Enter!$N$3:$N$252,E149),Enter!$N$3:$N$252,0),5),"")</f>
        <v/>
      </c>
      <c r="J149" s="20" t="str">
        <f t="array" ref="J149">IFERROR(INDEX(Enter!$F$3:$K$252,MATCH(SMALL(Enter!$N$3:$N$252,E149),Enter!$N$3:$N$252,0),6),"")</f>
        <v/>
      </c>
      <c r="K149" s="20">
        <v>135</v>
      </c>
      <c r="L149" s="19" t="str">
        <f t="shared" si="0"/>
        <v/>
      </c>
      <c r="M149" s="19" t="str">
        <f t="array" ref="M149">IFERROR(IF(INDEX(Enter!$I$3:$K$252,MATCH(SMALL(Enter!$O$3:$O$252,K149),Enter!$O$3:$O$252,0),1)="x",INDEX(Enter!$H$3:$K$252,MATCH(SMALL(Enter!$O$3:$O$252,K149),Enter!$O$3:$O$252,0),3)&amp;" (Y)",IF(INDEX(Enter!$I$3:$K$252,MATCH(SMALL(Enter!$O$3:$O$252,K149),Enter!$O$3:$O$252,0),1)="o",INDEX(Enter!$H$3:$K$252,MATCH(SMALL(Enter!$O$3:$O$252,K149),Enter!$O$3:$O$252,0),3)&amp;" (Y only)",INDEX(Enter!$H$3:$K$252,MATCH(SMALL(Enter!$O$3:$O$252,K149),Enter!$O$3:$O$252,0),3))),"")</f>
        <v/>
      </c>
      <c r="N149" s="20" t="str">
        <f t="array" ref="N149">IFERROR(INDEX(Enter!$H$3:$K$252,MATCH(SMALL(Enter!$O$3:$O$252,K149),Enter!$O$3:$O$252,0),3),"")</f>
        <v/>
      </c>
      <c r="O149" s="20" t="str">
        <f t="array" ref="O149">IFERROR(INDEX(Enter!$H$3:$K$252,MATCH(SMALL(Enter!$O$3:$O$252,K149),Enter!$O$3:$O$252,0),4),"")</f>
        <v/>
      </c>
      <c r="Q149" s="19" t="str">
        <f t="array" ref="Q149">IF(R149="","",IF(INDEX(Enter!$B$3:$K$252,MATCH(SMALL(Enter!$P$3:$P$252,E149),Enter!$P$3:$P$252,0),1)="oco","oco",E149))</f>
        <v/>
      </c>
      <c r="R149" s="20" t="str">
        <f t="array" ref="R149">IFERROR(INDEX(Enter!$A$3:$M$252,MATCH(SMALL(Enter!$P$3:$P$252,T149),Enter!$P$3:$P$252,0),7),"")</f>
        <v/>
      </c>
      <c r="S149" s="20" t="str">
        <f t="array" ref="S149">IFERROR(INDEX(Enter!$A$3:$K$252,MATCH(SMALL(Enter!$P$3:$P$252,T149),Enter!$P$3:$P$252,0),8),"")</f>
        <v/>
      </c>
      <c r="T149" s="20">
        <v>124</v>
      </c>
      <c r="V149" s="19" t="str">
        <f t="shared" si="3"/>
        <v/>
      </c>
      <c r="W149" s="20" t="str">
        <f t="array" ref="W149">IFERROR(INDEX(Enter!$A$3:$M$252,MATCH(SMALL(Enter!$Q$3:$Q$252,Y150),Enter!$Q$3:$Q$252,0),6),"")</f>
        <v/>
      </c>
      <c r="X149" s="20" t="str">
        <f t="array" ref="X149">IFERROR(INDEX(Enter!$A$3:$K$252,MATCH(SMALL(Enter!$Q$3:$Q$252,Y150),Enter!$Q$3:$Q$252,0),7),"")</f>
        <v/>
      </c>
      <c r="Y149" s="20">
        <v>124</v>
      </c>
      <c r="AA149" s="19" t="str">
        <f t="shared" si="2"/>
        <v/>
      </c>
      <c r="AB149" s="20" t="str">
        <f t="array" ref="AB149">IFERROR(INDEX(Enter!$A$3:$M$252,MATCH(SMALL(Enter!$R$3:$R$252,T149),Enter!$R$3:$R$252,0),7),"")</f>
        <v/>
      </c>
      <c r="AC149" s="20" t="str">
        <f t="array" ref="AC149">IFERROR(INDEX(Enter!$A$3:$K$252,MATCH(SMALL(Enter!$R$3:$R$252,T149),Enter!$R$3:$R$252,0),8),"")</f>
        <v/>
      </c>
    </row>
    <row r="150" spans="1:29" ht="15.75" customHeight="1">
      <c r="A150" s="19" t="str">
        <f t="array" ref="A150">IF(B150="","",IF(INDEX(Enter!$C$3:$K$252,MATCH(SMALL(Enter!$M$3:$M$252,E150),Enter!$M$3:$M$252,0),1)="yco","yco",E150))</f>
        <v/>
      </c>
      <c r="B150" s="20" t="str">
        <f t="array" ref="B150">IFERROR(IF(INDEX(Enter!$D$3:$M$252,MATCH(SMALL(Enter!$M$3:$M$252,E150),Enter!$M$3:$M$252,0),1)="x",INDEX(Enter!$C$3:$M$252,MATCH(SMALL(Enter!$M$3:$M$252,E150),Enter!$M$3:$M$252,0),8)&amp;" (Y)",IF(INDEX(Enter!$D$3:$M$252,MATCH(SMALL(Enter!$M$3:$M$252,E150),Enter!$M$3:$M$252,0),1)="o",INDEX(Enter!$C$3:$M$252,MATCH(SMALL(Enter!$M$3:$M$252,E150),Enter!$M$3:$M$252,0),8)&amp;" (Y only)",INDEX(Enter!$C$3:$M$252,MATCH(SMALL(Enter!$M$3:$M$252,E150),Enter!$M$3:$M$252,0),8))),"")</f>
        <v/>
      </c>
      <c r="C150" s="20" t="str">
        <f t="array" ref="C150">IFERROR(INDEX(Enter!$C$3:$M$252,MATCH(SMALL(Enter!$M$3:$M$252,E150),Enter!$M$3:$M$252,0),8),"")</f>
        <v/>
      </c>
      <c r="D150" s="20" t="str">
        <f t="array" ref="D150">IFERROR(INDEX(Enter!$C$3:$K$252,MATCH(SMALL(Enter!$M$3:$M$252,E150),Enter!$M$3:$M$252,0),9),"")</f>
        <v/>
      </c>
      <c r="E150" s="20">
        <v>125</v>
      </c>
      <c r="G150" s="19" t="str">
        <f t="array" ref="G150">IF(H150="","",IF(INDEX(Enter!$F$3:$K$252,MATCH(SMALL(Enter!$N$3:$N$252,E150),Enter!$N$3:$N$252,0),1)="co","co",IF(INDEX(Enter!$F$3:$K$252,MATCH(SMALL(Enter!$N$3:$N$252,E150),Enter!$N$3:$N$252,0),1)="yco","yco",E150)))</f>
        <v/>
      </c>
      <c r="H150" s="20" t="str">
        <f t="array" ref="H150">IFERROR(IF(INDEX(Enter!$G$3:$K$252,MATCH(SMALL(Enter!$N$3:$N$252,E150),Enter!$N$3:$N$252,0),1)="x",INDEX(Enter!$F$3:$K$252,MATCH(SMALL(Enter!$N$3:$N$252,E150),Enter!$N$3:$N$252,0),5)&amp;" (Y)",IF(INDEX(Enter!$G$3:$K$252,MATCH(SMALL(Enter!$N$3:$N$252,E150),Enter!$N$3:$N$252,0),1)="o",INDEX(Enter!$F$3:$K$252,MATCH(SMALL(Enter!$N$3:$N$252,E150),Enter!$N$3:$N$252,0),5)&amp;" (Y only)",INDEX(Enter!$F$3:$K$252,MATCH(SMALL(Enter!$N$3:$N$252,E150),Enter!$N$3:$N$252,0),5))),"")</f>
        <v/>
      </c>
      <c r="I150" s="20" t="str">
        <f t="array" ref="I150">IFERROR(INDEX(Enter!$F$3:$K$252,MATCH(SMALL(Enter!$N$3:$N$252,E150),Enter!$N$3:$N$252,0),5),"")</f>
        <v/>
      </c>
      <c r="J150" s="20" t="str">
        <f t="array" ref="J150">IFERROR(INDEX(Enter!$F$3:$K$252,MATCH(SMALL(Enter!$N$3:$N$252,E150),Enter!$N$3:$N$252,0),6),"")</f>
        <v/>
      </c>
      <c r="K150" s="20">
        <v>136</v>
      </c>
      <c r="L150" s="19" t="str">
        <f t="shared" si="0"/>
        <v/>
      </c>
      <c r="M150" s="19" t="str">
        <f t="array" ref="M150">IFERROR(IF(INDEX(Enter!$I$3:$K$252,MATCH(SMALL(Enter!$O$3:$O$252,K150),Enter!$O$3:$O$252,0),1)="x",INDEX(Enter!$H$3:$K$252,MATCH(SMALL(Enter!$O$3:$O$252,K150),Enter!$O$3:$O$252,0),3)&amp;" (Y)",IF(INDEX(Enter!$I$3:$K$252,MATCH(SMALL(Enter!$O$3:$O$252,K150),Enter!$O$3:$O$252,0),1)="o",INDEX(Enter!$H$3:$K$252,MATCH(SMALL(Enter!$O$3:$O$252,K150),Enter!$O$3:$O$252,0),3)&amp;" (Y only)",INDEX(Enter!$H$3:$K$252,MATCH(SMALL(Enter!$O$3:$O$252,K150),Enter!$O$3:$O$252,0),3))),"")</f>
        <v/>
      </c>
      <c r="N150" s="20" t="str">
        <f t="array" ref="N150">IFERROR(INDEX(Enter!$H$3:$K$252,MATCH(SMALL(Enter!$O$3:$O$252,K150),Enter!$O$3:$O$252,0),3),"")</f>
        <v/>
      </c>
      <c r="O150" s="20" t="str">
        <f t="array" ref="O150">IFERROR(INDEX(Enter!$H$3:$K$252,MATCH(SMALL(Enter!$O$3:$O$252,K150),Enter!$O$3:$O$252,0),4),"")</f>
        <v/>
      </c>
      <c r="Q150" s="19" t="str">
        <f t="array" ref="Q150">IF(R150="","",IF(INDEX(Enter!$B$3:$K$252,MATCH(SMALL(Enter!$P$3:$P$252,E150),Enter!$P$3:$P$252,0),1)="oco","oco",E150))</f>
        <v/>
      </c>
      <c r="R150" s="20" t="str">
        <f t="array" ref="R150">IFERROR(INDEX(Enter!$A$3:$M$252,MATCH(SMALL(Enter!$P$3:$P$252,T150),Enter!$P$3:$P$252,0),7),"")</f>
        <v/>
      </c>
      <c r="S150" s="20" t="str">
        <f t="array" ref="S150">IFERROR(INDEX(Enter!$A$3:$K$252,MATCH(SMALL(Enter!$P$3:$P$252,T150),Enter!$P$3:$P$252,0),8),"")</f>
        <v/>
      </c>
      <c r="T150" s="20">
        <v>125</v>
      </c>
      <c r="V150" s="19" t="str">
        <f t="shared" si="3"/>
        <v/>
      </c>
      <c r="W150" s="20" t="str">
        <f t="array" ref="W150">IFERROR(INDEX(Enter!$A$3:$M$252,MATCH(SMALL(Enter!$Q$3:$Q$252,Y151),Enter!$Q$3:$Q$252,0),6),"")</f>
        <v/>
      </c>
      <c r="X150" s="20" t="str">
        <f t="array" ref="X150">IFERROR(INDEX(Enter!$A$3:$K$252,MATCH(SMALL(Enter!$Q$3:$Q$252,Y151),Enter!$Q$3:$Q$252,0),7),"")</f>
        <v/>
      </c>
      <c r="Y150" s="20">
        <v>125</v>
      </c>
      <c r="AA150" s="19" t="str">
        <f t="shared" si="2"/>
        <v/>
      </c>
      <c r="AB150" s="20" t="str">
        <f t="array" ref="AB150">IFERROR(INDEX(Enter!$A$3:$M$252,MATCH(SMALL(Enter!$R$3:$R$252,T150),Enter!$R$3:$R$252,0),7),"")</f>
        <v/>
      </c>
      <c r="AC150" s="20" t="str">
        <f t="array" ref="AC150">IFERROR(INDEX(Enter!$A$3:$K$252,MATCH(SMALL(Enter!$R$3:$R$252,T150),Enter!$R$3:$R$252,0),8),"")</f>
        <v/>
      </c>
    </row>
    <row r="151" spans="1:29" ht="15.75" customHeight="1">
      <c r="A151" s="19" t="str">
        <f t="array" ref="A151">IF(B151="","",IF(INDEX(Enter!$C$3:$K$252,MATCH(SMALL(Enter!$M$3:$M$252,E151),Enter!$M$3:$M$252,0),1)="yco","yco",E151))</f>
        <v/>
      </c>
      <c r="B151" s="20" t="str">
        <f t="array" ref="B151">IFERROR(IF(INDEX(Enter!$D$3:$M$252,MATCH(SMALL(Enter!$M$3:$M$252,E151),Enter!$M$3:$M$252,0),1)="x",INDEX(Enter!$C$3:$M$252,MATCH(SMALL(Enter!$M$3:$M$252,E151),Enter!$M$3:$M$252,0),8)&amp;" (Y)",IF(INDEX(Enter!$D$3:$M$252,MATCH(SMALL(Enter!$M$3:$M$252,E151),Enter!$M$3:$M$252,0),1)="o",INDEX(Enter!$C$3:$M$252,MATCH(SMALL(Enter!$M$3:$M$252,E151),Enter!$M$3:$M$252,0),8)&amp;" (Y only)",INDEX(Enter!$C$3:$M$252,MATCH(SMALL(Enter!$M$3:$M$252,E151),Enter!$M$3:$M$252,0),8))),"")</f>
        <v/>
      </c>
      <c r="C151" s="20" t="str">
        <f t="array" ref="C151">IFERROR(INDEX(Enter!$C$3:$M$252,MATCH(SMALL(Enter!$M$3:$M$252,E151),Enter!$M$3:$M$252,0),8),"")</f>
        <v/>
      </c>
      <c r="D151" s="20" t="str">
        <f t="array" ref="D151">IFERROR(INDEX(Enter!$C$3:$K$252,MATCH(SMALL(Enter!$M$3:$M$252,E151),Enter!$M$3:$M$252,0),9),"")</f>
        <v/>
      </c>
      <c r="E151" s="20"/>
      <c r="G151" s="19" t="str">
        <f t="array" ref="G151">IF(H151="","",IF(INDEX(Enter!$F$3:$K$252,MATCH(SMALL(Enter!$N$3:$N$252,E151),Enter!$N$3:$N$252,0),1)="co","co",IF(INDEX(Enter!$F$3:$K$252,MATCH(SMALL(Enter!$N$3:$N$252,E151),Enter!$N$3:$N$252,0),1)="yco","yco",E151)))</f>
        <v/>
      </c>
      <c r="H151" s="20" t="str">
        <f t="array" ref="H151">IFERROR(IF(INDEX(Enter!$G$3:$K$252,MATCH(SMALL(Enter!$N$3:$N$252,E151),Enter!$N$3:$N$252,0),1)="x",INDEX(Enter!$F$3:$K$252,MATCH(SMALL(Enter!$N$3:$N$252,E151),Enter!$N$3:$N$252,0),5)&amp;" (Y)",IF(INDEX(Enter!$G$3:$K$252,MATCH(SMALL(Enter!$N$3:$N$252,E151),Enter!$N$3:$N$252,0),1)="o",INDEX(Enter!$F$3:$K$252,MATCH(SMALL(Enter!$N$3:$N$252,E151),Enter!$N$3:$N$252,0),5)&amp;" (Y only)",INDEX(Enter!$F$3:$K$252,MATCH(SMALL(Enter!$N$3:$N$252,E151),Enter!$N$3:$N$252,0),5))),"")</f>
        <v/>
      </c>
      <c r="I151" s="20" t="str">
        <f t="array" ref="I151">IFERROR(INDEX(Enter!$F$3:$K$252,MATCH(SMALL(Enter!$N$3:$N$252,E151),Enter!$N$3:$N$252,0),5),"")</f>
        <v/>
      </c>
      <c r="J151" s="20" t="str">
        <f t="array" ref="J151">IFERROR(INDEX(Enter!$F$3:$K$252,MATCH(SMALL(Enter!$N$3:$N$252,E151),Enter!$N$3:$N$252,0),6),"")</f>
        <v/>
      </c>
      <c r="K151" s="20">
        <v>137</v>
      </c>
      <c r="L151" s="19" t="str">
        <f t="shared" si="0"/>
        <v/>
      </c>
      <c r="M151" s="19" t="str">
        <f t="array" ref="M151">IFERROR(IF(INDEX(Enter!$I$3:$K$252,MATCH(SMALL(Enter!$O$3:$O$252,K151),Enter!$O$3:$O$252,0),1)="x",INDEX(Enter!$H$3:$K$252,MATCH(SMALL(Enter!$O$3:$O$252,K151),Enter!$O$3:$O$252,0),3)&amp;" (Y)",IF(INDEX(Enter!$I$3:$K$252,MATCH(SMALL(Enter!$O$3:$O$252,K151),Enter!$O$3:$O$252,0),1)="o",INDEX(Enter!$H$3:$K$252,MATCH(SMALL(Enter!$O$3:$O$252,K151),Enter!$O$3:$O$252,0),3)&amp;" (Y only)",INDEX(Enter!$H$3:$K$252,MATCH(SMALL(Enter!$O$3:$O$252,K151),Enter!$O$3:$O$252,0),3))),"")</f>
        <v/>
      </c>
      <c r="N151" s="20" t="str">
        <f t="array" ref="N151">IFERROR(INDEX(Enter!$H$3:$K$252,MATCH(SMALL(Enter!$O$3:$O$252,K151),Enter!$O$3:$O$252,0),3),"")</f>
        <v/>
      </c>
      <c r="O151" s="20" t="str">
        <f t="array" ref="O151">IFERROR(INDEX(Enter!$H$3:$K$252,MATCH(SMALL(Enter!$O$3:$O$252,K151),Enter!$O$3:$O$252,0),4),"")</f>
        <v/>
      </c>
      <c r="Q151" s="19" t="str">
        <f t="array" ref="Q151">IF(R151="","",IF(INDEX(Enter!$B$3:$K$252,MATCH(SMALL(Enter!$P$3:$P$252,E151),Enter!$P$3:$P$252,0),1)="oco","oco",E151))</f>
        <v/>
      </c>
      <c r="R151" s="20" t="str">
        <f t="array" ref="R151">IFERROR(INDEX(Enter!$A$3:$M$252,MATCH(SMALL(Enter!$P$3:$P$252,T151),Enter!$P$3:$P$252,0),7),"")</f>
        <v/>
      </c>
      <c r="S151" s="20" t="str">
        <f t="array" ref="S151">IFERROR(INDEX(Enter!$A$3:$K$252,MATCH(SMALL(Enter!$P$3:$P$252,T151),Enter!$P$3:$P$252,0),8),"")</f>
        <v/>
      </c>
      <c r="V151" s="19" t="str">
        <f t="shared" si="3"/>
        <v/>
      </c>
      <c r="W151" s="20" t="str">
        <f t="array" ref="W151">IFERROR(INDEX(Enter!$A$3:$M$252,MATCH(SMALL(Enter!$Q$3:$Q$252,Y152),Enter!$Q$3:$Q$252,0),6),"")</f>
        <v/>
      </c>
      <c r="X151" s="20" t="str">
        <f t="array" ref="X151">IFERROR(INDEX(Enter!$A$3:$K$252,MATCH(SMALL(Enter!$Q$3:$Q$252,Y152),Enter!$Q$3:$Q$252,0),7),"")</f>
        <v/>
      </c>
      <c r="AA151" s="19" t="str">
        <f t="shared" si="2"/>
        <v/>
      </c>
      <c r="AB151" s="20" t="str">
        <f t="array" ref="AB151">IFERROR(INDEX(Enter!$A$3:$M$252,MATCH(SMALL(Enter!$R$3:$R$252,T151),Enter!$R$3:$R$252,0),7),"")</f>
        <v/>
      </c>
      <c r="AC151" s="20" t="str">
        <f t="array" ref="AC151">IFERROR(INDEX(Enter!$A$3:$K$252,MATCH(SMALL(Enter!$R$3:$R$252,T151),Enter!$R$3:$R$252,0),8),"")</f>
        <v/>
      </c>
    </row>
    <row r="152" spans="1:29" ht="15.75" customHeight="1">
      <c r="A152" s="19" t="str">
        <f t="array" ref="A152">IF(B152="","",IF(INDEX(Enter!$C$3:$K$252,MATCH(SMALL(Enter!$M$3:$M$252,E152),Enter!$M$3:$M$252,0),1)="yco","yco",E152))</f>
        <v/>
      </c>
      <c r="B152" s="20" t="str">
        <f t="array" ref="B152">IFERROR(IF(INDEX(Enter!$D$3:$M$252,MATCH(SMALL(Enter!$M$3:$M$252,E152),Enter!$M$3:$M$252,0),1)="x",INDEX(Enter!$C$3:$M$252,MATCH(SMALL(Enter!$M$3:$M$252,E152),Enter!$M$3:$M$252,0),8)&amp;" (Y)",IF(INDEX(Enter!$D$3:$M$252,MATCH(SMALL(Enter!$M$3:$M$252,E152),Enter!$M$3:$M$252,0),1)="o",INDEX(Enter!$C$3:$M$252,MATCH(SMALL(Enter!$M$3:$M$252,E152),Enter!$M$3:$M$252,0),8)&amp;" (Y only)",INDEX(Enter!$C$3:$M$252,MATCH(SMALL(Enter!$M$3:$M$252,E152),Enter!$M$3:$M$252,0),8))),"")</f>
        <v/>
      </c>
      <c r="C152" s="20" t="str">
        <f t="array" ref="C152">IFERROR(INDEX(Enter!$C$3:$M$252,MATCH(SMALL(Enter!$M$3:$M$252,E152),Enter!$M$3:$M$252,0),8),"")</f>
        <v/>
      </c>
      <c r="D152" s="20" t="str">
        <f t="array" ref="D152">IFERROR(INDEX(Enter!$C$3:$K$252,MATCH(SMALL(Enter!$M$3:$M$252,E152),Enter!$M$3:$M$252,0),9),"")</f>
        <v/>
      </c>
      <c r="E152" s="20">
        <v>126</v>
      </c>
      <c r="G152" s="19" t="str">
        <f t="array" ref="G152">IF(H152="","",IF(INDEX(Enter!$F$3:$K$252,MATCH(SMALL(Enter!$N$3:$N$252,E152),Enter!$N$3:$N$252,0),1)="co","co",IF(INDEX(Enter!$F$3:$K$252,MATCH(SMALL(Enter!$N$3:$N$252,E152),Enter!$N$3:$N$252,0),1)="yco","yco",E152)))</f>
        <v/>
      </c>
      <c r="H152" s="20" t="str">
        <f t="array" ref="H152">IFERROR(IF(INDEX(Enter!$G$3:$K$252,MATCH(SMALL(Enter!$N$3:$N$252,E152),Enter!$N$3:$N$252,0),1)="x",INDEX(Enter!$F$3:$K$252,MATCH(SMALL(Enter!$N$3:$N$252,E152),Enter!$N$3:$N$252,0),5)&amp;" (Y)",IF(INDEX(Enter!$G$3:$K$252,MATCH(SMALL(Enter!$N$3:$N$252,E152),Enter!$N$3:$N$252,0),1)="o",INDEX(Enter!$F$3:$K$252,MATCH(SMALL(Enter!$N$3:$N$252,E152),Enter!$N$3:$N$252,0),5)&amp;" (Y only)",INDEX(Enter!$F$3:$K$252,MATCH(SMALL(Enter!$N$3:$N$252,E152),Enter!$N$3:$N$252,0),5))),"")</f>
        <v/>
      </c>
      <c r="I152" s="20" t="str">
        <f t="array" ref="I152">IFERROR(INDEX(Enter!$F$3:$K$252,MATCH(SMALL(Enter!$N$3:$N$252,E152),Enter!$N$3:$N$252,0),5),"")</f>
        <v/>
      </c>
      <c r="J152" s="20" t="str">
        <f t="array" ref="J152">IFERROR(INDEX(Enter!$F$3:$K$252,MATCH(SMALL(Enter!$N$3:$N$252,E152),Enter!$N$3:$N$252,0),6),"")</f>
        <v/>
      </c>
      <c r="K152" s="20">
        <v>138</v>
      </c>
      <c r="L152" s="19" t="str">
        <f t="shared" si="0"/>
        <v/>
      </c>
      <c r="M152" s="19" t="str">
        <f t="array" ref="M152">IFERROR(IF(INDEX(Enter!$I$3:$K$252,MATCH(SMALL(Enter!$O$3:$O$252,K152),Enter!$O$3:$O$252,0),1)="x",INDEX(Enter!$H$3:$K$252,MATCH(SMALL(Enter!$O$3:$O$252,K152),Enter!$O$3:$O$252,0),3)&amp;" (Y)",IF(INDEX(Enter!$I$3:$K$252,MATCH(SMALL(Enter!$O$3:$O$252,K152),Enter!$O$3:$O$252,0),1)="o",INDEX(Enter!$H$3:$K$252,MATCH(SMALL(Enter!$O$3:$O$252,K152),Enter!$O$3:$O$252,0),3)&amp;" (Y only)",INDEX(Enter!$H$3:$K$252,MATCH(SMALL(Enter!$O$3:$O$252,K152),Enter!$O$3:$O$252,0),3))),"")</f>
        <v/>
      </c>
      <c r="N152" s="20" t="str">
        <f t="array" ref="N152">IFERROR(INDEX(Enter!$H$3:$K$252,MATCH(SMALL(Enter!$O$3:$O$252,K152),Enter!$O$3:$O$252,0),3),"")</f>
        <v/>
      </c>
      <c r="O152" s="20" t="str">
        <f t="array" ref="O152">IFERROR(INDEX(Enter!$H$3:$K$252,MATCH(SMALL(Enter!$O$3:$O$252,K152),Enter!$O$3:$O$252,0),4),"")</f>
        <v/>
      </c>
      <c r="Q152" s="19" t="str">
        <f t="array" ref="Q152">IF(R152="","",IF(INDEX(Enter!$B$3:$K$252,MATCH(SMALL(Enter!$P$3:$P$252,E152),Enter!$P$3:$P$252,0),1)="oco","oco",E152))</f>
        <v/>
      </c>
      <c r="R152" s="20" t="str">
        <f t="array" ref="R152">IFERROR(INDEX(Enter!$A$3:$M$252,MATCH(SMALL(Enter!$P$3:$P$252,T152),Enter!$P$3:$P$252,0),7),"")</f>
        <v/>
      </c>
      <c r="S152" s="20" t="str">
        <f t="array" ref="S152">IFERROR(INDEX(Enter!$A$3:$K$252,MATCH(SMALL(Enter!$P$3:$P$252,T152),Enter!$P$3:$P$252,0),8),"")</f>
        <v/>
      </c>
      <c r="T152" s="20">
        <v>126</v>
      </c>
      <c r="V152" s="19" t="str">
        <f t="shared" si="3"/>
        <v/>
      </c>
      <c r="W152" s="20" t="str">
        <f t="array" ref="W152">IFERROR(INDEX(Enter!$A$3:$M$252,MATCH(SMALL(Enter!$Q$3:$Q$252,Y153),Enter!$Q$3:$Q$252,0),6),"")</f>
        <v/>
      </c>
      <c r="X152" s="20" t="str">
        <f t="array" ref="X152">IFERROR(INDEX(Enter!$A$3:$K$252,MATCH(SMALL(Enter!$Q$3:$Q$252,Y153),Enter!$Q$3:$Q$252,0),7),"")</f>
        <v/>
      </c>
      <c r="Y152" s="20">
        <v>126</v>
      </c>
      <c r="AA152" s="19" t="str">
        <f t="shared" si="2"/>
        <v/>
      </c>
      <c r="AB152" s="20" t="str">
        <f t="array" ref="AB152">IFERROR(INDEX(Enter!$A$3:$M$252,MATCH(SMALL(Enter!$R$3:$R$252,T152),Enter!$R$3:$R$252,0),7),"")</f>
        <v/>
      </c>
      <c r="AC152" s="20" t="str">
        <f t="array" ref="AC152">IFERROR(INDEX(Enter!$A$3:$K$252,MATCH(SMALL(Enter!$R$3:$R$252,T152),Enter!$R$3:$R$252,0),8),"")</f>
        <v/>
      </c>
    </row>
    <row r="153" spans="1:29" ht="15.75" customHeight="1">
      <c r="A153" s="19" t="str">
        <f t="array" ref="A153">IF(B153="","",IF(INDEX(Enter!$C$3:$K$252,MATCH(SMALL(Enter!$M$3:$M$252,E153),Enter!$M$3:$M$252,0),1)="yco","yco",E153))</f>
        <v/>
      </c>
      <c r="B153" s="20" t="str">
        <f t="array" ref="B153">IFERROR(IF(INDEX(Enter!$D$3:$M$252,MATCH(SMALL(Enter!$M$3:$M$252,E153),Enter!$M$3:$M$252,0),1)="x",INDEX(Enter!$C$3:$M$252,MATCH(SMALL(Enter!$M$3:$M$252,E153),Enter!$M$3:$M$252,0),8)&amp;" (Y)",IF(INDEX(Enter!$D$3:$M$252,MATCH(SMALL(Enter!$M$3:$M$252,E153),Enter!$M$3:$M$252,0),1)="o",INDEX(Enter!$C$3:$M$252,MATCH(SMALL(Enter!$M$3:$M$252,E153),Enter!$M$3:$M$252,0),8)&amp;" (Y only)",INDEX(Enter!$C$3:$M$252,MATCH(SMALL(Enter!$M$3:$M$252,E153),Enter!$M$3:$M$252,0),8))),"")</f>
        <v/>
      </c>
      <c r="C153" s="20" t="str">
        <f t="array" ref="C153">IFERROR(INDEX(Enter!$C$3:$M$252,MATCH(SMALL(Enter!$M$3:$M$252,E153),Enter!$M$3:$M$252,0),8),"")</f>
        <v/>
      </c>
      <c r="D153" s="20" t="str">
        <f t="array" ref="D153">IFERROR(INDEX(Enter!$C$3:$K$252,MATCH(SMALL(Enter!$M$3:$M$252,E153),Enter!$M$3:$M$252,0),9),"")</f>
        <v/>
      </c>
      <c r="E153" s="20">
        <v>127</v>
      </c>
      <c r="G153" s="19" t="str">
        <f t="array" ref="G153">IF(H153="","",IF(INDEX(Enter!$F$3:$K$252,MATCH(SMALL(Enter!$N$3:$N$252,E153),Enter!$N$3:$N$252,0),1)="co","co",IF(INDEX(Enter!$F$3:$K$252,MATCH(SMALL(Enter!$N$3:$N$252,E153),Enter!$N$3:$N$252,0),1)="yco","yco",E153)))</f>
        <v/>
      </c>
      <c r="H153" s="20" t="str">
        <f t="array" ref="H153">IFERROR(IF(INDEX(Enter!$G$3:$K$252,MATCH(SMALL(Enter!$N$3:$N$252,E153),Enter!$N$3:$N$252,0),1)="x",INDEX(Enter!$F$3:$K$252,MATCH(SMALL(Enter!$N$3:$N$252,E153),Enter!$N$3:$N$252,0),5)&amp;" (Y)",IF(INDEX(Enter!$G$3:$K$252,MATCH(SMALL(Enter!$N$3:$N$252,E153),Enter!$N$3:$N$252,0),1)="o",INDEX(Enter!$F$3:$K$252,MATCH(SMALL(Enter!$N$3:$N$252,E153),Enter!$N$3:$N$252,0),5)&amp;" (Y only)",INDEX(Enter!$F$3:$K$252,MATCH(SMALL(Enter!$N$3:$N$252,E153),Enter!$N$3:$N$252,0),5))),"")</f>
        <v/>
      </c>
      <c r="I153" s="20" t="str">
        <f t="array" ref="I153">IFERROR(INDEX(Enter!$F$3:$K$252,MATCH(SMALL(Enter!$N$3:$N$252,E153),Enter!$N$3:$N$252,0),5),"")</f>
        <v/>
      </c>
      <c r="J153" s="20" t="str">
        <f t="array" ref="J153">IFERROR(INDEX(Enter!$F$3:$K$252,MATCH(SMALL(Enter!$N$3:$N$252,E153),Enter!$N$3:$N$252,0),6),"")</f>
        <v/>
      </c>
      <c r="K153" s="20">
        <v>139</v>
      </c>
      <c r="L153" s="19" t="str">
        <f t="shared" si="0"/>
        <v/>
      </c>
      <c r="M153" s="19" t="str">
        <f t="array" ref="M153">IFERROR(IF(INDEX(Enter!$I$3:$K$252,MATCH(SMALL(Enter!$O$3:$O$252,K153),Enter!$O$3:$O$252,0),1)="x",INDEX(Enter!$H$3:$K$252,MATCH(SMALL(Enter!$O$3:$O$252,K153),Enter!$O$3:$O$252,0),3)&amp;" (Y)",IF(INDEX(Enter!$I$3:$K$252,MATCH(SMALL(Enter!$O$3:$O$252,K153),Enter!$O$3:$O$252,0),1)="o",INDEX(Enter!$H$3:$K$252,MATCH(SMALL(Enter!$O$3:$O$252,K153),Enter!$O$3:$O$252,0),3)&amp;" (Y only)",INDEX(Enter!$H$3:$K$252,MATCH(SMALL(Enter!$O$3:$O$252,K153),Enter!$O$3:$O$252,0),3))),"")</f>
        <v/>
      </c>
      <c r="N153" s="20" t="str">
        <f t="array" ref="N153">IFERROR(INDEX(Enter!$H$3:$K$252,MATCH(SMALL(Enter!$O$3:$O$252,K153),Enter!$O$3:$O$252,0),3),"")</f>
        <v/>
      </c>
      <c r="O153" s="20" t="str">
        <f t="array" ref="O153">IFERROR(INDEX(Enter!$H$3:$K$252,MATCH(SMALL(Enter!$O$3:$O$252,K153),Enter!$O$3:$O$252,0),4),"")</f>
        <v/>
      </c>
      <c r="Q153" s="19" t="str">
        <f t="array" ref="Q153">IF(R153="","",IF(INDEX(Enter!$B$3:$K$252,MATCH(SMALL(Enter!$P$3:$P$252,E153),Enter!$P$3:$P$252,0),1)="oco","oco",E153))</f>
        <v/>
      </c>
      <c r="R153" s="20" t="str">
        <f t="array" ref="R153">IFERROR(INDEX(Enter!$A$3:$M$252,MATCH(SMALL(Enter!$P$3:$P$252,T153),Enter!$P$3:$P$252,0),7),"")</f>
        <v/>
      </c>
      <c r="S153" s="20" t="str">
        <f t="array" ref="S153">IFERROR(INDEX(Enter!$A$3:$K$252,MATCH(SMALL(Enter!$P$3:$P$252,T153),Enter!$P$3:$P$252,0),8),"")</f>
        <v/>
      </c>
      <c r="T153" s="20">
        <v>127</v>
      </c>
      <c r="V153" s="19" t="str">
        <f t="shared" si="3"/>
        <v/>
      </c>
      <c r="W153" s="20" t="str">
        <f t="array" ref="W153">IFERROR(INDEX(Enter!$A$3:$M$252,MATCH(SMALL(Enter!$Q$3:$Q$252,Y154),Enter!$Q$3:$Q$252,0),6),"")</f>
        <v/>
      </c>
      <c r="X153" s="20" t="str">
        <f t="array" ref="X153">IFERROR(INDEX(Enter!$A$3:$K$252,MATCH(SMALL(Enter!$Q$3:$Q$252,Y154),Enter!$Q$3:$Q$252,0),7),"")</f>
        <v/>
      </c>
      <c r="Y153" s="20">
        <v>127</v>
      </c>
      <c r="AA153" s="19" t="str">
        <f t="shared" si="2"/>
        <v/>
      </c>
      <c r="AB153" s="20" t="str">
        <f t="array" ref="AB153">IFERROR(INDEX(Enter!$A$3:$M$252,MATCH(SMALL(Enter!$R$3:$R$252,T153),Enter!$R$3:$R$252,0),7),"")</f>
        <v/>
      </c>
      <c r="AC153" s="20" t="str">
        <f t="array" ref="AC153">IFERROR(INDEX(Enter!$A$3:$K$252,MATCH(SMALL(Enter!$R$3:$R$252,T153),Enter!$R$3:$R$252,0),8),"")</f>
        <v/>
      </c>
    </row>
    <row r="154" spans="1:29" ht="15.75" customHeight="1">
      <c r="A154" s="19" t="str">
        <f t="array" ref="A154">IF(B154="","",IF(INDEX(Enter!$C$3:$K$252,MATCH(SMALL(Enter!$M$3:$M$252,E154),Enter!$M$3:$M$252,0),1)="yco","yco",E154))</f>
        <v/>
      </c>
      <c r="B154" s="20" t="str">
        <f t="array" ref="B154">IFERROR(IF(INDEX(Enter!$D$3:$M$252,MATCH(SMALL(Enter!$M$3:$M$252,E154),Enter!$M$3:$M$252,0),1)="x",INDEX(Enter!$C$3:$M$252,MATCH(SMALL(Enter!$M$3:$M$252,E154),Enter!$M$3:$M$252,0),8)&amp;" (Y)",IF(INDEX(Enter!$D$3:$M$252,MATCH(SMALL(Enter!$M$3:$M$252,E154),Enter!$M$3:$M$252,0),1)="o",INDEX(Enter!$C$3:$M$252,MATCH(SMALL(Enter!$M$3:$M$252,E154),Enter!$M$3:$M$252,0),8)&amp;" (Y only)",INDEX(Enter!$C$3:$M$252,MATCH(SMALL(Enter!$M$3:$M$252,E154),Enter!$M$3:$M$252,0),8))),"")</f>
        <v/>
      </c>
      <c r="C154" s="20" t="str">
        <f t="array" ref="C154">IFERROR(INDEX(Enter!$C$3:$M$252,MATCH(SMALL(Enter!$M$3:$M$252,E154),Enter!$M$3:$M$252,0),8),"")</f>
        <v/>
      </c>
      <c r="D154" s="20" t="str">
        <f t="array" ref="D154">IFERROR(INDEX(Enter!$C$3:$K$252,MATCH(SMALL(Enter!$M$3:$M$252,E154),Enter!$M$3:$M$252,0),9),"")</f>
        <v/>
      </c>
      <c r="E154" s="20">
        <v>128</v>
      </c>
      <c r="G154" s="19" t="str">
        <f t="array" ref="G154">IF(H154="","",IF(INDEX(Enter!$F$3:$K$252,MATCH(SMALL(Enter!$N$3:$N$252,E154),Enter!$N$3:$N$252,0),1)="co","co",IF(INDEX(Enter!$F$3:$K$252,MATCH(SMALL(Enter!$N$3:$N$252,E154),Enter!$N$3:$N$252,0),1)="yco","yco",E154)))</f>
        <v/>
      </c>
      <c r="H154" s="20" t="str">
        <f t="array" ref="H154">IFERROR(IF(INDEX(Enter!$G$3:$K$252,MATCH(SMALL(Enter!$N$3:$N$252,E154),Enter!$N$3:$N$252,0),1)="x",INDEX(Enter!$F$3:$K$252,MATCH(SMALL(Enter!$N$3:$N$252,E154),Enter!$N$3:$N$252,0),5)&amp;" (Y)",IF(INDEX(Enter!$G$3:$K$252,MATCH(SMALL(Enter!$N$3:$N$252,E154),Enter!$N$3:$N$252,0),1)="o",INDEX(Enter!$F$3:$K$252,MATCH(SMALL(Enter!$N$3:$N$252,E154),Enter!$N$3:$N$252,0),5)&amp;" (Y only)",INDEX(Enter!$F$3:$K$252,MATCH(SMALL(Enter!$N$3:$N$252,E154),Enter!$N$3:$N$252,0),5))),"")</f>
        <v/>
      </c>
      <c r="I154" s="20" t="str">
        <f t="array" ref="I154">IFERROR(INDEX(Enter!$F$3:$K$252,MATCH(SMALL(Enter!$N$3:$N$252,E154),Enter!$N$3:$N$252,0),5),"")</f>
        <v/>
      </c>
      <c r="J154" s="20" t="str">
        <f t="array" ref="J154">IFERROR(INDEX(Enter!$F$3:$K$252,MATCH(SMALL(Enter!$N$3:$N$252,E154),Enter!$N$3:$N$252,0),6),"")</f>
        <v/>
      </c>
      <c r="K154" s="20">
        <v>140</v>
      </c>
      <c r="L154" s="19" t="str">
        <f t="shared" si="0"/>
        <v/>
      </c>
      <c r="M154" s="19" t="str">
        <f t="array" ref="M154">IFERROR(IF(INDEX(Enter!$I$3:$K$252,MATCH(SMALL(Enter!$O$3:$O$252,K154),Enter!$O$3:$O$252,0),1)="x",INDEX(Enter!$H$3:$K$252,MATCH(SMALL(Enter!$O$3:$O$252,K154),Enter!$O$3:$O$252,0),3)&amp;" (Y)",IF(INDEX(Enter!$I$3:$K$252,MATCH(SMALL(Enter!$O$3:$O$252,K154),Enter!$O$3:$O$252,0),1)="o",INDEX(Enter!$H$3:$K$252,MATCH(SMALL(Enter!$O$3:$O$252,K154),Enter!$O$3:$O$252,0),3)&amp;" (Y only)",INDEX(Enter!$H$3:$K$252,MATCH(SMALL(Enter!$O$3:$O$252,K154),Enter!$O$3:$O$252,0),3))),"")</f>
        <v/>
      </c>
      <c r="N154" s="20" t="str">
        <f t="array" ref="N154">IFERROR(INDEX(Enter!$H$3:$K$252,MATCH(SMALL(Enter!$O$3:$O$252,K154),Enter!$O$3:$O$252,0),3),"")</f>
        <v/>
      </c>
      <c r="O154" s="20" t="str">
        <f t="array" ref="O154">IFERROR(INDEX(Enter!$H$3:$K$252,MATCH(SMALL(Enter!$O$3:$O$252,K154),Enter!$O$3:$O$252,0),4),"")</f>
        <v/>
      </c>
      <c r="Q154" s="19" t="str">
        <f t="array" ref="Q154">IF(R154="","",IF(INDEX(Enter!$B$3:$K$252,MATCH(SMALL(Enter!$P$3:$P$252,E154),Enter!$P$3:$P$252,0),1)="oco","oco",E154))</f>
        <v/>
      </c>
      <c r="R154" s="20" t="str">
        <f t="array" ref="R154">IFERROR(INDEX(Enter!$A$3:$M$252,MATCH(SMALL(Enter!$P$3:$P$252,T154),Enter!$P$3:$P$252,0),7),"")</f>
        <v/>
      </c>
      <c r="S154" s="20" t="str">
        <f t="array" ref="S154">IFERROR(INDEX(Enter!$A$3:$K$252,MATCH(SMALL(Enter!$P$3:$P$252,T154),Enter!$P$3:$P$252,0),8),"")</f>
        <v/>
      </c>
      <c r="T154" s="20">
        <v>128</v>
      </c>
      <c r="V154" s="19" t="str">
        <f t="shared" si="3"/>
        <v/>
      </c>
      <c r="W154" s="20" t="str">
        <f t="array" ref="W154">IFERROR(INDEX(Enter!$A$3:$M$252,MATCH(SMALL(Enter!$Q$3:$Q$252,Y155),Enter!$Q$3:$Q$252,0),6),"")</f>
        <v/>
      </c>
      <c r="X154" s="20" t="str">
        <f t="array" ref="X154">IFERROR(INDEX(Enter!$A$3:$K$252,MATCH(SMALL(Enter!$Q$3:$Q$252,Y155),Enter!$Q$3:$Q$252,0),7),"")</f>
        <v/>
      </c>
      <c r="Y154" s="20">
        <v>128</v>
      </c>
      <c r="AA154" s="19" t="str">
        <f t="shared" si="2"/>
        <v/>
      </c>
      <c r="AB154" s="20" t="str">
        <f t="array" ref="AB154">IFERROR(INDEX(Enter!$A$3:$M$252,MATCH(SMALL(Enter!$R$3:$R$252,T154),Enter!$R$3:$R$252,0),7),"")</f>
        <v/>
      </c>
      <c r="AC154" s="20" t="str">
        <f t="array" ref="AC154">IFERROR(INDEX(Enter!$A$3:$K$252,MATCH(SMALL(Enter!$R$3:$R$252,T154),Enter!$R$3:$R$252,0),8),"")</f>
        <v/>
      </c>
    </row>
    <row r="155" spans="1:29" ht="15.75" customHeight="1">
      <c r="A155" s="19" t="str">
        <f t="array" ref="A155">IF(B155="","",IF(INDEX(Enter!$C$3:$K$252,MATCH(SMALL(Enter!$M$3:$M$252,E155),Enter!$M$3:$M$252,0),1)="yco","yco",E155))</f>
        <v/>
      </c>
      <c r="B155" s="20" t="str">
        <f t="array" ref="B155">IFERROR(IF(INDEX(Enter!$D$3:$M$252,MATCH(SMALL(Enter!$M$3:$M$252,E155),Enter!$M$3:$M$252,0),1)="x",INDEX(Enter!$C$3:$M$252,MATCH(SMALL(Enter!$M$3:$M$252,E155),Enter!$M$3:$M$252,0),8)&amp;" (Y)",IF(INDEX(Enter!$D$3:$M$252,MATCH(SMALL(Enter!$M$3:$M$252,E155),Enter!$M$3:$M$252,0),1)="o",INDEX(Enter!$C$3:$M$252,MATCH(SMALL(Enter!$M$3:$M$252,E155),Enter!$M$3:$M$252,0),8)&amp;" (Y only)",INDEX(Enter!$C$3:$M$252,MATCH(SMALL(Enter!$M$3:$M$252,E155),Enter!$M$3:$M$252,0),8))),"")</f>
        <v/>
      </c>
      <c r="C155" s="20" t="str">
        <f t="array" ref="C155">IFERROR(INDEX(Enter!$C$3:$M$252,MATCH(SMALL(Enter!$M$3:$M$252,E155),Enter!$M$3:$M$252,0),8),"")</f>
        <v/>
      </c>
      <c r="D155" s="20" t="str">
        <f t="array" ref="D155">IFERROR(INDEX(Enter!$C$3:$K$252,MATCH(SMALL(Enter!$M$3:$M$252,E155),Enter!$M$3:$M$252,0),9),"")</f>
        <v/>
      </c>
      <c r="E155" s="20">
        <v>129</v>
      </c>
      <c r="G155" s="19" t="str">
        <f t="array" ref="G155">IF(H155="","",IF(INDEX(Enter!$F$3:$K$252,MATCH(SMALL(Enter!$N$3:$N$252,E155),Enter!$N$3:$N$252,0),1)="co","co",IF(INDEX(Enter!$F$3:$K$252,MATCH(SMALL(Enter!$N$3:$N$252,E155),Enter!$N$3:$N$252,0),1)="yco","yco",E155)))</f>
        <v/>
      </c>
      <c r="H155" s="20" t="str">
        <f t="array" ref="H155">IFERROR(IF(INDEX(Enter!$G$3:$K$252,MATCH(SMALL(Enter!$N$3:$N$252,E155),Enter!$N$3:$N$252,0),1)="x",INDEX(Enter!$F$3:$K$252,MATCH(SMALL(Enter!$N$3:$N$252,E155),Enter!$N$3:$N$252,0),5)&amp;" (Y)",IF(INDEX(Enter!$G$3:$K$252,MATCH(SMALL(Enter!$N$3:$N$252,E155),Enter!$N$3:$N$252,0),1)="o",INDEX(Enter!$F$3:$K$252,MATCH(SMALL(Enter!$N$3:$N$252,E155),Enter!$N$3:$N$252,0),5)&amp;" (Y only)",INDEX(Enter!$F$3:$K$252,MATCH(SMALL(Enter!$N$3:$N$252,E155),Enter!$N$3:$N$252,0),5))),"")</f>
        <v/>
      </c>
      <c r="I155" s="20" t="str">
        <f t="array" ref="I155">IFERROR(INDEX(Enter!$F$3:$K$252,MATCH(SMALL(Enter!$N$3:$N$252,E155),Enter!$N$3:$N$252,0),5),"")</f>
        <v/>
      </c>
      <c r="J155" s="20" t="str">
        <f t="array" ref="J155">IFERROR(INDEX(Enter!$F$3:$K$252,MATCH(SMALL(Enter!$N$3:$N$252,E155),Enter!$N$3:$N$252,0),6),"")</f>
        <v/>
      </c>
      <c r="L155" s="19" t="str">
        <f t="shared" si="0"/>
        <v/>
      </c>
      <c r="M155" s="19" t="str">
        <f t="array" ref="M155">IFERROR(IF(INDEX(Enter!$I$3:$K$252,MATCH(SMALL(Enter!$O$3:$O$252,K155),Enter!$O$3:$O$252,0),1)="x",INDEX(Enter!$H$3:$K$252,MATCH(SMALL(Enter!$O$3:$O$252,K155),Enter!$O$3:$O$252,0),3)&amp;" (Y)",IF(INDEX(Enter!$I$3:$K$252,MATCH(SMALL(Enter!$O$3:$O$252,K155),Enter!$O$3:$O$252,0),1)="o",INDEX(Enter!$H$3:$K$252,MATCH(SMALL(Enter!$O$3:$O$252,K155),Enter!$O$3:$O$252,0),3)&amp;" (Y only)",INDEX(Enter!$H$3:$K$252,MATCH(SMALL(Enter!$O$3:$O$252,K155),Enter!$O$3:$O$252,0),3))),"")</f>
        <v/>
      </c>
      <c r="N155" s="20" t="str">
        <f t="array" ref="N155">IFERROR(INDEX(Enter!$H$3:$K$252,MATCH(SMALL(Enter!$O$3:$O$252,K155),Enter!$O$3:$O$252,0),3),"")</f>
        <v/>
      </c>
      <c r="O155" s="20" t="str">
        <f t="array" ref="O155">IFERROR(INDEX(Enter!$H$3:$K$252,MATCH(SMALL(Enter!$O$3:$O$252,K155),Enter!$O$3:$O$252,0),4),"")</f>
        <v/>
      </c>
      <c r="Q155" s="19" t="str">
        <f t="array" ref="Q155">IF(R155="","",IF(INDEX(Enter!$B$3:$K$252,MATCH(SMALL(Enter!$P$3:$P$252,E155),Enter!$P$3:$P$252,0),1)="oco","oco",E155))</f>
        <v/>
      </c>
      <c r="R155" s="20" t="str">
        <f t="array" ref="R155">IFERROR(INDEX(Enter!$A$3:$M$252,MATCH(SMALL(Enter!$P$3:$P$252,T155),Enter!$P$3:$P$252,0),7),"")</f>
        <v/>
      </c>
      <c r="S155" s="20" t="str">
        <f t="array" ref="S155">IFERROR(INDEX(Enter!$A$3:$K$252,MATCH(SMALL(Enter!$P$3:$P$252,T155),Enter!$P$3:$P$252,0),8),"")</f>
        <v/>
      </c>
      <c r="T155" s="20">
        <v>129</v>
      </c>
      <c r="V155" s="19" t="str">
        <f t="shared" si="3"/>
        <v/>
      </c>
      <c r="W155" s="20" t="str">
        <f t="array" ref="W155">IFERROR(INDEX(Enter!$A$3:$M$252,MATCH(SMALL(Enter!$Q$3:$Q$252,Y156),Enter!$Q$3:$Q$252,0),6),"")</f>
        <v/>
      </c>
      <c r="X155" s="20" t="str">
        <f t="array" ref="X155">IFERROR(INDEX(Enter!$A$3:$K$252,MATCH(SMALL(Enter!$Q$3:$Q$252,Y156),Enter!$Q$3:$Q$252,0),7),"")</f>
        <v/>
      </c>
      <c r="Y155" s="20">
        <v>129</v>
      </c>
      <c r="AA155" s="19" t="str">
        <f t="shared" si="2"/>
        <v/>
      </c>
      <c r="AB155" s="20" t="str">
        <f t="array" ref="AB155">IFERROR(INDEX(Enter!$A$3:$M$252,MATCH(SMALL(Enter!$R$3:$R$252,T155),Enter!$R$3:$R$252,0),7),"")</f>
        <v/>
      </c>
      <c r="AC155" s="20" t="str">
        <f t="array" ref="AC155">IFERROR(INDEX(Enter!$A$3:$K$252,MATCH(SMALL(Enter!$R$3:$R$252,T155),Enter!$R$3:$R$252,0),8),"")</f>
        <v/>
      </c>
    </row>
    <row r="156" spans="1:29" ht="15.75" customHeight="1">
      <c r="A156" s="19" t="str">
        <f t="array" ref="A156">IF(B156="","",IF(INDEX(Enter!$C$3:$K$252,MATCH(SMALL(Enter!$M$3:$M$252,E156),Enter!$M$3:$M$252,0),1)="yco","yco",E156))</f>
        <v/>
      </c>
      <c r="B156" s="20" t="str">
        <f t="array" ref="B156">IFERROR(IF(INDEX(Enter!$D$3:$M$252,MATCH(SMALL(Enter!$M$3:$M$252,E156),Enter!$M$3:$M$252,0),1)="x",INDEX(Enter!$C$3:$M$252,MATCH(SMALL(Enter!$M$3:$M$252,E156),Enter!$M$3:$M$252,0),8)&amp;" (Y)",IF(INDEX(Enter!$D$3:$M$252,MATCH(SMALL(Enter!$M$3:$M$252,E156),Enter!$M$3:$M$252,0),1)="o",INDEX(Enter!$C$3:$M$252,MATCH(SMALL(Enter!$M$3:$M$252,E156),Enter!$M$3:$M$252,0),8)&amp;" (Y only)",INDEX(Enter!$C$3:$M$252,MATCH(SMALL(Enter!$M$3:$M$252,E156),Enter!$M$3:$M$252,0),8))),"")</f>
        <v/>
      </c>
      <c r="C156" s="20" t="str">
        <f t="array" ref="C156">IFERROR(INDEX(Enter!$C$3:$M$252,MATCH(SMALL(Enter!$M$3:$M$252,E156),Enter!$M$3:$M$252,0),8),"")</f>
        <v/>
      </c>
      <c r="D156" s="20" t="str">
        <f t="array" ref="D156">IFERROR(INDEX(Enter!$C$3:$K$252,MATCH(SMALL(Enter!$M$3:$M$252,E156),Enter!$M$3:$M$252,0),9),"")</f>
        <v/>
      </c>
      <c r="E156" s="20">
        <v>130</v>
      </c>
      <c r="G156" s="19" t="str">
        <f t="array" ref="G156">IF(H156="","",IF(INDEX(Enter!$F$3:$K$252,MATCH(SMALL(Enter!$N$3:$N$252,E156),Enter!$N$3:$N$252,0),1)="co","co",IF(INDEX(Enter!$F$3:$K$252,MATCH(SMALL(Enter!$N$3:$N$252,E156),Enter!$N$3:$N$252,0),1)="yco","yco",E156)))</f>
        <v/>
      </c>
      <c r="H156" s="20" t="str">
        <f t="array" ref="H156">IFERROR(IF(INDEX(Enter!$G$3:$K$252,MATCH(SMALL(Enter!$N$3:$N$252,E156),Enter!$N$3:$N$252,0),1)="x",INDEX(Enter!$F$3:$K$252,MATCH(SMALL(Enter!$N$3:$N$252,E156),Enter!$N$3:$N$252,0),5)&amp;" (Y)",IF(INDEX(Enter!$G$3:$K$252,MATCH(SMALL(Enter!$N$3:$N$252,E156),Enter!$N$3:$N$252,0),1)="o",INDEX(Enter!$F$3:$K$252,MATCH(SMALL(Enter!$N$3:$N$252,E156),Enter!$N$3:$N$252,0),5)&amp;" (Y only)",INDEX(Enter!$F$3:$K$252,MATCH(SMALL(Enter!$N$3:$N$252,E156),Enter!$N$3:$N$252,0),5))),"")</f>
        <v/>
      </c>
      <c r="I156" s="20" t="str">
        <f t="array" ref="I156">IFERROR(INDEX(Enter!$F$3:$K$252,MATCH(SMALL(Enter!$N$3:$N$252,E156),Enter!$N$3:$N$252,0),5),"")</f>
        <v/>
      </c>
      <c r="J156" s="20" t="str">
        <f t="array" ref="J156">IFERROR(INDEX(Enter!$F$3:$K$252,MATCH(SMALL(Enter!$N$3:$N$252,E156),Enter!$N$3:$N$252,0),6),"")</f>
        <v/>
      </c>
      <c r="K156" s="20">
        <v>141</v>
      </c>
      <c r="L156" s="19" t="str">
        <f t="shared" si="0"/>
        <v/>
      </c>
      <c r="M156" s="19" t="str">
        <f t="array" ref="M156">IFERROR(IF(INDEX(Enter!$I$3:$K$252,MATCH(SMALL(Enter!$O$3:$O$252,K156),Enter!$O$3:$O$252,0),1)="x",INDEX(Enter!$H$3:$K$252,MATCH(SMALL(Enter!$O$3:$O$252,K156),Enter!$O$3:$O$252,0),3)&amp;" (Y)",IF(INDEX(Enter!$I$3:$K$252,MATCH(SMALL(Enter!$O$3:$O$252,K156),Enter!$O$3:$O$252,0),1)="o",INDEX(Enter!$H$3:$K$252,MATCH(SMALL(Enter!$O$3:$O$252,K156),Enter!$O$3:$O$252,0),3)&amp;" (Y only)",INDEX(Enter!$H$3:$K$252,MATCH(SMALL(Enter!$O$3:$O$252,K156),Enter!$O$3:$O$252,0),3))),"")</f>
        <v/>
      </c>
      <c r="N156" s="20" t="str">
        <f t="array" ref="N156">IFERROR(INDEX(Enter!$H$3:$K$252,MATCH(SMALL(Enter!$O$3:$O$252,K156),Enter!$O$3:$O$252,0),3),"")</f>
        <v/>
      </c>
      <c r="O156" s="20" t="str">
        <f t="array" ref="O156">IFERROR(INDEX(Enter!$H$3:$K$252,MATCH(SMALL(Enter!$O$3:$O$252,K156),Enter!$O$3:$O$252,0),4),"")</f>
        <v/>
      </c>
      <c r="Q156" s="19" t="str">
        <f t="array" ref="Q156">IF(R156="","",IF(INDEX(Enter!$B$3:$K$252,MATCH(SMALL(Enter!$P$3:$P$252,E156),Enter!$P$3:$P$252,0),1)="oco","oco",E156))</f>
        <v/>
      </c>
      <c r="R156" s="20" t="str">
        <f t="array" ref="R156">IFERROR(INDEX(Enter!$A$3:$M$252,MATCH(SMALL(Enter!$P$3:$P$252,T156),Enter!$P$3:$P$252,0),7),"")</f>
        <v/>
      </c>
      <c r="S156" s="20" t="str">
        <f t="array" ref="S156">IFERROR(INDEX(Enter!$A$3:$K$252,MATCH(SMALL(Enter!$P$3:$P$252,T156),Enter!$P$3:$P$252,0),8),"")</f>
        <v/>
      </c>
      <c r="T156" s="20">
        <v>130</v>
      </c>
      <c r="V156" s="19" t="str">
        <f t="shared" si="3"/>
        <v/>
      </c>
      <c r="W156" s="20" t="str">
        <f t="array" ref="W156">IFERROR(INDEX(Enter!$A$3:$M$252,MATCH(SMALL(Enter!$Q$3:$Q$252,Y157),Enter!$Q$3:$Q$252,0),6),"")</f>
        <v/>
      </c>
      <c r="X156" s="20" t="str">
        <f t="array" ref="X156">IFERROR(INDEX(Enter!$A$3:$K$252,MATCH(SMALL(Enter!$Q$3:$Q$252,Y157),Enter!$Q$3:$Q$252,0),7),"")</f>
        <v/>
      </c>
      <c r="Y156" s="20">
        <v>130</v>
      </c>
      <c r="AA156" s="19" t="str">
        <f t="shared" si="2"/>
        <v/>
      </c>
      <c r="AB156" s="20" t="str">
        <f t="array" ref="AB156">IFERROR(INDEX(Enter!$A$3:$M$252,MATCH(SMALL(Enter!$R$3:$R$252,T156),Enter!$R$3:$R$252,0),7),"")</f>
        <v/>
      </c>
      <c r="AC156" s="20" t="str">
        <f t="array" ref="AC156">IFERROR(INDEX(Enter!$A$3:$K$252,MATCH(SMALL(Enter!$R$3:$R$252,T156),Enter!$R$3:$R$252,0),8),"")</f>
        <v/>
      </c>
    </row>
    <row r="157" spans="1:29" ht="15.75" customHeight="1">
      <c r="A157" s="19" t="str">
        <f t="array" ref="A157">IF(B157="","",IF(INDEX(Enter!$C$3:$K$252,MATCH(SMALL(Enter!$M$3:$M$252,E157),Enter!$M$3:$M$252,0),1)="yco","yco",E157))</f>
        <v/>
      </c>
      <c r="B157" s="20" t="str">
        <f t="array" ref="B157">IFERROR(IF(INDEX(Enter!$D$3:$M$252,MATCH(SMALL(Enter!$M$3:$M$252,E157),Enter!$M$3:$M$252,0),1)="x",INDEX(Enter!$C$3:$M$252,MATCH(SMALL(Enter!$M$3:$M$252,E157),Enter!$M$3:$M$252,0),8)&amp;" (Y)",IF(INDEX(Enter!$D$3:$M$252,MATCH(SMALL(Enter!$M$3:$M$252,E157),Enter!$M$3:$M$252,0),1)="o",INDEX(Enter!$C$3:$M$252,MATCH(SMALL(Enter!$M$3:$M$252,E157),Enter!$M$3:$M$252,0),8)&amp;" (Y only)",INDEX(Enter!$C$3:$M$252,MATCH(SMALL(Enter!$M$3:$M$252,E157),Enter!$M$3:$M$252,0),8))),"")</f>
        <v/>
      </c>
      <c r="C157" s="20" t="str">
        <f t="array" ref="C157">IFERROR(INDEX(Enter!$C$3:$M$252,MATCH(SMALL(Enter!$M$3:$M$252,E157),Enter!$M$3:$M$252,0),8),"")</f>
        <v/>
      </c>
      <c r="D157" s="20" t="str">
        <f t="array" ref="D157">IFERROR(INDEX(Enter!$C$3:$K$252,MATCH(SMALL(Enter!$M$3:$M$252,E157),Enter!$M$3:$M$252,0),9),"")</f>
        <v/>
      </c>
      <c r="E157" s="20"/>
      <c r="G157" s="19" t="str">
        <f t="array" ref="G157">IF(H157="","",IF(INDEX(Enter!$F$3:$K$252,MATCH(SMALL(Enter!$N$3:$N$252,E157),Enter!$N$3:$N$252,0),1)="co","co",IF(INDEX(Enter!$F$3:$K$252,MATCH(SMALL(Enter!$N$3:$N$252,E157),Enter!$N$3:$N$252,0),1)="yco","yco",E157)))</f>
        <v/>
      </c>
      <c r="H157" s="20" t="str">
        <f t="array" ref="H157">IFERROR(IF(INDEX(Enter!$G$3:$K$252,MATCH(SMALL(Enter!$N$3:$N$252,E157),Enter!$N$3:$N$252,0),1)="x",INDEX(Enter!$F$3:$K$252,MATCH(SMALL(Enter!$N$3:$N$252,E157),Enter!$N$3:$N$252,0),5)&amp;" (Y)",IF(INDEX(Enter!$G$3:$K$252,MATCH(SMALL(Enter!$N$3:$N$252,E157),Enter!$N$3:$N$252,0),1)="o",INDEX(Enter!$F$3:$K$252,MATCH(SMALL(Enter!$N$3:$N$252,E157),Enter!$N$3:$N$252,0),5)&amp;" (Y only)",INDEX(Enter!$F$3:$K$252,MATCH(SMALL(Enter!$N$3:$N$252,E157),Enter!$N$3:$N$252,0),5))),"")</f>
        <v/>
      </c>
      <c r="I157" s="20" t="str">
        <f t="array" ref="I157">IFERROR(INDEX(Enter!$F$3:$K$252,MATCH(SMALL(Enter!$N$3:$N$252,E157),Enter!$N$3:$N$252,0),5),"")</f>
        <v/>
      </c>
      <c r="J157" s="20" t="str">
        <f t="array" ref="J157">IFERROR(INDEX(Enter!$F$3:$K$252,MATCH(SMALL(Enter!$N$3:$N$252,E157),Enter!$N$3:$N$252,0),6),"")</f>
        <v/>
      </c>
      <c r="K157" s="20">
        <v>142</v>
      </c>
      <c r="L157" s="19" t="str">
        <f t="shared" si="0"/>
        <v/>
      </c>
      <c r="M157" s="19" t="str">
        <f t="array" ref="M157">IFERROR(IF(INDEX(Enter!$I$3:$K$252,MATCH(SMALL(Enter!$O$3:$O$252,K157),Enter!$O$3:$O$252,0),1)="x",INDEX(Enter!$H$3:$K$252,MATCH(SMALL(Enter!$O$3:$O$252,K157),Enter!$O$3:$O$252,0),3)&amp;" (Y)",IF(INDEX(Enter!$I$3:$K$252,MATCH(SMALL(Enter!$O$3:$O$252,K157),Enter!$O$3:$O$252,0),1)="o",INDEX(Enter!$H$3:$K$252,MATCH(SMALL(Enter!$O$3:$O$252,K157),Enter!$O$3:$O$252,0),3)&amp;" (Y only)",INDEX(Enter!$H$3:$K$252,MATCH(SMALL(Enter!$O$3:$O$252,K157),Enter!$O$3:$O$252,0),3))),"")</f>
        <v/>
      </c>
      <c r="N157" s="20" t="str">
        <f t="array" ref="N157">IFERROR(INDEX(Enter!$H$3:$K$252,MATCH(SMALL(Enter!$O$3:$O$252,K157),Enter!$O$3:$O$252,0),3),"")</f>
        <v/>
      </c>
      <c r="O157" s="20" t="str">
        <f t="array" ref="O157">IFERROR(INDEX(Enter!$H$3:$K$252,MATCH(SMALL(Enter!$O$3:$O$252,K157),Enter!$O$3:$O$252,0),4),"")</f>
        <v/>
      </c>
      <c r="Q157" s="19" t="str">
        <f t="array" ref="Q157">IF(R157="","",IF(INDEX(Enter!$B$3:$K$252,MATCH(SMALL(Enter!$P$3:$P$252,E157),Enter!$P$3:$P$252,0),1)="oco","oco",E157))</f>
        <v/>
      </c>
      <c r="R157" s="20" t="str">
        <f t="array" ref="R157">IFERROR(INDEX(Enter!$A$3:$M$252,MATCH(SMALL(Enter!$P$3:$P$252,T157),Enter!$P$3:$P$252,0),7),"")</f>
        <v/>
      </c>
      <c r="S157" s="20" t="str">
        <f t="array" ref="S157">IFERROR(INDEX(Enter!$A$3:$K$252,MATCH(SMALL(Enter!$P$3:$P$252,T157),Enter!$P$3:$P$252,0),8),"")</f>
        <v/>
      </c>
      <c r="V157" s="19" t="str">
        <f t="shared" si="3"/>
        <v/>
      </c>
      <c r="W157" s="20" t="str">
        <f t="array" ref="W157">IFERROR(INDEX(Enter!$A$3:$M$252,MATCH(SMALL(Enter!$Q$3:$Q$252,Y158),Enter!$Q$3:$Q$252,0),6),"")</f>
        <v/>
      </c>
      <c r="X157" s="20" t="str">
        <f t="array" ref="X157">IFERROR(INDEX(Enter!$A$3:$K$252,MATCH(SMALL(Enter!$Q$3:$Q$252,Y158),Enter!$Q$3:$Q$252,0),7),"")</f>
        <v/>
      </c>
      <c r="AA157" s="19" t="str">
        <f t="shared" si="2"/>
        <v/>
      </c>
      <c r="AB157" s="20" t="str">
        <f t="array" ref="AB157">IFERROR(INDEX(Enter!$A$3:$M$252,MATCH(SMALL(Enter!$R$3:$R$252,T157),Enter!$R$3:$R$252,0),7),"")</f>
        <v/>
      </c>
      <c r="AC157" s="20" t="str">
        <f t="array" ref="AC157">IFERROR(INDEX(Enter!$A$3:$K$252,MATCH(SMALL(Enter!$R$3:$R$252,T157),Enter!$R$3:$R$252,0),8),"")</f>
        <v/>
      </c>
    </row>
    <row r="158" spans="1:29" ht="15.75" customHeight="1">
      <c r="A158" s="19" t="str">
        <f t="array" ref="A158">IF(B158="","",IF(INDEX(Enter!$C$3:$K$252,MATCH(SMALL(Enter!$M$3:$M$252,E158),Enter!$M$3:$M$252,0),1)="yco","yco",E158))</f>
        <v/>
      </c>
      <c r="B158" s="20" t="str">
        <f t="array" ref="B158">IFERROR(IF(INDEX(Enter!$D$3:$M$252,MATCH(SMALL(Enter!$M$3:$M$252,E158),Enter!$M$3:$M$252,0),1)="x",INDEX(Enter!$C$3:$M$252,MATCH(SMALL(Enter!$M$3:$M$252,E158),Enter!$M$3:$M$252,0),8)&amp;" (Y)",IF(INDEX(Enter!$D$3:$M$252,MATCH(SMALL(Enter!$M$3:$M$252,E158),Enter!$M$3:$M$252,0),1)="o",INDEX(Enter!$C$3:$M$252,MATCH(SMALL(Enter!$M$3:$M$252,E158),Enter!$M$3:$M$252,0),8)&amp;" (Y only)",INDEX(Enter!$C$3:$M$252,MATCH(SMALL(Enter!$M$3:$M$252,E158),Enter!$M$3:$M$252,0),8))),"")</f>
        <v/>
      </c>
      <c r="C158" s="20" t="str">
        <f t="array" ref="C158">IFERROR(INDEX(Enter!$C$3:$M$252,MATCH(SMALL(Enter!$M$3:$M$252,E158),Enter!$M$3:$M$252,0),8),"")</f>
        <v/>
      </c>
      <c r="D158" s="20" t="str">
        <f t="array" ref="D158">IFERROR(INDEX(Enter!$C$3:$K$252,MATCH(SMALL(Enter!$M$3:$M$252,E158),Enter!$M$3:$M$252,0),9),"")</f>
        <v/>
      </c>
      <c r="E158" s="20">
        <v>131</v>
      </c>
      <c r="G158" s="19" t="str">
        <f t="array" ref="G158">IF(H158="","",IF(INDEX(Enter!$F$3:$K$252,MATCH(SMALL(Enter!$N$3:$N$252,E158),Enter!$N$3:$N$252,0),1)="co","co",IF(INDEX(Enter!$F$3:$K$252,MATCH(SMALL(Enter!$N$3:$N$252,E158),Enter!$N$3:$N$252,0),1)="yco","yco",E158)))</f>
        <v/>
      </c>
      <c r="H158" s="20" t="str">
        <f t="array" ref="H158">IFERROR(IF(INDEX(Enter!$G$3:$K$252,MATCH(SMALL(Enter!$N$3:$N$252,E158),Enter!$N$3:$N$252,0),1)="x",INDEX(Enter!$F$3:$K$252,MATCH(SMALL(Enter!$N$3:$N$252,E158),Enter!$N$3:$N$252,0),5)&amp;" (Y)",IF(INDEX(Enter!$G$3:$K$252,MATCH(SMALL(Enter!$N$3:$N$252,E158),Enter!$N$3:$N$252,0),1)="o",INDEX(Enter!$F$3:$K$252,MATCH(SMALL(Enter!$N$3:$N$252,E158),Enter!$N$3:$N$252,0),5)&amp;" (Y only)",INDEX(Enter!$F$3:$K$252,MATCH(SMALL(Enter!$N$3:$N$252,E158),Enter!$N$3:$N$252,0),5))),"")</f>
        <v/>
      </c>
      <c r="I158" s="20" t="str">
        <f t="array" ref="I158">IFERROR(INDEX(Enter!$F$3:$K$252,MATCH(SMALL(Enter!$N$3:$N$252,E158),Enter!$N$3:$N$252,0),5),"")</f>
        <v/>
      </c>
      <c r="J158" s="20" t="str">
        <f t="array" ref="J158">IFERROR(INDEX(Enter!$F$3:$K$252,MATCH(SMALL(Enter!$N$3:$N$252,E158),Enter!$N$3:$N$252,0),6),"")</f>
        <v/>
      </c>
      <c r="K158" s="20">
        <v>143</v>
      </c>
      <c r="L158" s="19" t="str">
        <f t="shared" si="0"/>
        <v/>
      </c>
      <c r="M158" s="19" t="str">
        <f t="array" ref="M158">IFERROR(IF(INDEX(Enter!$I$3:$K$252,MATCH(SMALL(Enter!$O$3:$O$252,K158),Enter!$O$3:$O$252,0),1)="x",INDEX(Enter!$H$3:$K$252,MATCH(SMALL(Enter!$O$3:$O$252,K158),Enter!$O$3:$O$252,0),3)&amp;" (Y)",IF(INDEX(Enter!$I$3:$K$252,MATCH(SMALL(Enter!$O$3:$O$252,K158),Enter!$O$3:$O$252,0),1)="o",INDEX(Enter!$H$3:$K$252,MATCH(SMALL(Enter!$O$3:$O$252,K158),Enter!$O$3:$O$252,0),3)&amp;" (Y only)",INDEX(Enter!$H$3:$K$252,MATCH(SMALL(Enter!$O$3:$O$252,K158),Enter!$O$3:$O$252,0),3))),"")</f>
        <v/>
      </c>
      <c r="N158" s="20" t="str">
        <f t="array" ref="N158">IFERROR(INDEX(Enter!$H$3:$K$252,MATCH(SMALL(Enter!$O$3:$O$252,K158),Enter!$O$3:$O$252,0),3),"")</f>
        <v/>
      </c>
      <c r="O158" s="20" t="str">
        <f t="array" ref="O158">IFERROR(INDEX(Enter!$H$3:$K$252,MATCH(SMALL(Enter!$O$3:$O$252,K158),Enter!$O$3:$O$252,0),4),"")</f>
        <v/>
      </c>
      <c r="Q158" s="19" t="str">
        <f t="array" ref="Q158">IF(R158="","",IF(INDEX(Enter!$B$3:$K$252,MATCH(SMALL(Enter!$P$3:$P$252,E158),Enter!$P$3:$P$252,0),1)="oco","oco",E158))</f>
        <v/>
      </c>
      <c r="R158" s="20" t="str">
        <f t="array" ref="R158">IFERROR(INDEX(Enter!$A$3:$M$252,MATCH(SMALL(Enter!$P$3:$P$252,T158),Enter!$P$3:$P$252,0),7),"")</f>
        <v/>
      </c>
      <c r="S158" s="20" t="str">
        <f t="array" ref="S158">IFERROR(INDEX(Enter!$A$3:$K$252,MATCH(SMALL(Enter!$P$3:$P$252,T158),Enter!$P$3:$P$252,0),8),"")</f>
        <v/>
      </c>
      <c r="T158" s="20">
        <v>131</v>
      </c>
      <c r="V158" s="19" t="str">
        <f t="shared" si="3"/>
        <v/>
      </c>
      <c r="W158" s="20" t="str">
        <f t="array" ref="W158">IFERROR(INDEX(Enter!$A$3:$M$252,MATCH(SMALL(Enter!$Q$3:$Q$252,Y159),Enter!$Q$3:$Q$252,0),6),"")</f>
        <v/>
      </c>
      <c r="X158" s="20" t="str">
        <f t="array" ref="X158">IFERROR(INDEX(Enter!$A$3:$K$252,MATCH(SMALL(Enter!$Q$3:$Q$252,Y159),Enter!$Q$3:$Q$252,0),7),"")</f>
        <v/>
      </c>
      <c r="Y158" s="20">
        <v>131</v>
      </c>
      <c r="AA158" s="19" t="str">
        <f t="shared" si="2"/>
        <v/>
      </c>
      <c r="AB158" s="20" t="str">
        <f t="array" ref="AB158">IFERROR(INDEX(Enter!$A$3:$M$252,MATCH(SMALL(Enter!$R$3:$R$252,T158),Enter!$R$3:$R$252,0),7),"")</f>
        <v/>
      </c>
      <c r="AC158" s="20" t="str">
        <f t="array" ref="AC158">IFERROR(INDEX(Enter!$A$3:$K$252,MATCH(SMALL(Enter!$R$3:$R$252,T158),Enter!$R$3:$R$252,0),8),"")</f>
        <v/>
      </c>
    </row>
    <row r="159" spans="1:29" ht="15.75" customHeight="1">
      <c r="A159" s="19" t="str">
        <f t="array" ref="A159">IF(B159="","",IF(INDEX(Enter!$C$3:$K$252,MATCH(SMALL(Enter!$M$3:$M$252,E159),Enter!$M$3:$M$252,0),1)="yco","yco",E159))</f>
        <v/>
      </c>
      <c r="B159" s="20" t="str">
        <f t="array" ref="B159">IFERROR(IF(INDEX(Enter!$D$3:$M$252,MATCH(SMALL(Enter!$M$3:$M$252,E159),Enter!$M$3:$M$252,0),1)="x",INDEX(Enter!$C$3:$M$252,MATCH(SMALL(Enter!$M$3:$M$252,E159),Enter!$M$3:$M$252,0),8)&amp;" (Y)",IF(INDEX(Enter!$D$3:$M$252,MATCH(SMALL(Enter!$M$3:$M$252,E159),Enter!$M$3:$M$252,0),1)="o",INDEX(Enter!$C$3:$M$252,MATCH(SMALL(Enter!$M$3:$M$252,E159),Enter!$M$3:$M$252,0),8)&amp;" (Y only)",INDEX(Enter!$C$3:$M$252,MATCH(SMALL(Enter!$M$3:$M$252,E159),Enter!$M$3:$M$252,0),8))),"")</f>
        <v/>
      </c>
      <c r="C159" s="20" t="str">
        <f t="array" ref="C159">IFERROR(INDEX(Enter!$C$3:$M$252,MATCH(SMALL(Enter!$M$3:$M$252,E159),Enter!$M$3:$M$252,0),8),"")</f>
        <v/>
      </c>
      <c r="D159" s="20" t="str">
        <f t="array" ref="D159">IFERROR(INDEX(Enter!$C$3:$K$252,MATCH(SMALL(Enter!$M$3:$M$252,E159),Enter!$M$3:$M$252,0),9),"")</f>
        <v/>
      </c>
      <c r="E159" s="20">
        <v>132</v>
      </c>
      <c r="G159" s="19" t="str">
        <f t="array" ref="G159">IF(H159="","",IF(INDEX(Enter!$F$3:$K$252,MATCH(SMALL(Enter!$N$3:$N$252,E159),Enter!$N$3:$N$252,0),1)="co","co",IF(INDEX(Enter!$F$3:$K$252,MATCH(SMALL(Enter!$N$3:$N$252,E159),Enter!$N$3:$N$252,0),1)="yco","yco",E159)))</f>
        <v/>
      </c>
      <c r="H159" s="20" t="str">
        <f t="array" ref="H159">IFERROR(IF(INDEX(Enter!$G$3:$K$252,MATCH(SMALL(Enter!$N$3:$N$252,E159),Enter!$N$3:$N$252,0),1)="x",INDEX(Enter!$F$3:$K$252,MATCH(SMALL(Enter!$N$3:$N$252,E159),Enter!$N$3:$N$252,0),5)&amp;" (Y)",IF(INDEX(Enter!$G$3:$K$252,MATCH(SMALL(Enter!$N$3:$N$252,E159),Enter!$N$3:$N$252,0),1)="o",INDEX(Enter!$F$3:$K$252,MATCH(SMALL(Enter!$N$3:$N$252,E159),Enter!$N$3:$N$252,0),5)&amp;" (Y only)",INDEX(Enter!$F$3:$K$252,MATCH(SMALL(Enter!$N$3:$N$252,E159),Enter!$N$3:$N$252,0),5))),"")</f>
        <v/>
      </c>
      <c r="I159" s="20" t="str">
        <f t="array" ref="I159">IFERROR(INDEX(Enter!$F$3:$K$252,MATCH(SMALL(Enter!$N$3:$N$252,E159),Enter!$N$3:$N$252,0),5),"")</f>
        <v/>
      </c>
      <c r="J159" s="20" t="str">
        <f t="array" ref="J159">IFERROR(INDEX(Enter!$F$3:$K$252,MATCH(SMALL(Enter!$N$3:$N$252,E159),Enter!$N$3:$N$252,0),6),"")</f>
        <v/>
      </c>
      <c r="K159" s="20">
        <v>144</v>
      </c>
      <c r="L159" s="19" t="str">
        <f t="shared" si="0"/>
        <v/>
      </c>
      <c r="M159" s="19" t="str">
        <f t="array" ref="M159">IFERROR(IF(INDEX(Enter!$I$3:$K$252,MATCH(SMALL(Enter!$O$3:$O$252,K159),Enter!$O$3:$O$252,0),1)="x",INDEX(Enter!$H$3:$K$252,MATCH(SMALL(Enter!$O$3:$O$252,K159),Enter!$O$3:$O$252,0),3)&amp;" (Y)",IF(INDEX(Enter!$I$3:$K$252,MATCH(SMALL(Enter!$O$3:$O$252,K159),Enter!$O$3:$O$252,0),1)="o",INDEX(Enter!$H$3:$K$252,MATCH(SMALL(Enter!$O$3:$O$252,K159),Enter!$O$3:$O$252,0),3)&amp;" (Y only)",INDEX(Enter!$H$3:$K$252,MATCH(SMALL(Enter!$O$3:$O$252,K159),Enter!$O$3:$O$252,0),3))),"")</f>
        <v/>
      </c>
      <c r="N159" s="20" t="str">
        <f t="array" ref="N159">IFERROR(INDEX(Enter!$H$3:$K$252,MATCH(SMALL(Enter!$O$3:$O$252,K159),Enter!$O$3:$O$252,0),3),"")</f>
        <v/>
      </c>
      <c r="O159" s="20" t="str">
        <f t="array" ref="O159">IFERROR(INDEX(Enter!$H$3:$K$252,MATCH(SMALL(Enter!$O$3:$O$252,K159),Enter!$O$3:$O$252,0),4),"")</f>
        <v/>
      </c>
      <c r="Q159" s="19" t="str">
        <f t="array" ref="Q159">IF(R159="","",IF(INDEX(Enter!$B$3:$K$252,MATCH(SMALL(Enter!$P$3:$P$252,E159),Enter!$P$3:$P$252,0),1)="oco","oco",E159))</f>
        <v/>
      </c>
      <c r="R159" s="20" t="str">
        <f t="array" ref="R159">IFERROR(INDEX(Enter!$A$3:$M$252,MATCH(SMALL(Enter!$P$3:$P$252,T159),Enter!$P$3:$P$252,0),7),"")</f>
        <v/>
      </c>
      <c r="S159" s="20" t="str">
        <f t="array" ref="S159">IFERROR(INDEX(Enter!$A$3:$K$252,MATCH(SMALL(Enter!$P$3:$P$252,T159),Enter!$P$3:$P$252,0),8),"")</f>
        <v/>
      </c>
      <c r="T159" s="20">
        <v>132</v>
      </c>
      <c r="V159" s="19" t="str">
        <f t="shared" si="3"/>
        <v/>
      </c>
      <c r="W159" s="20" t="str">
        <f t="array" ref="W159">IFERROR(INDEX(Enter!$A$3:$M$252,MATCH(SMALL(Enter!$Q$3:$Q$252,Y160),Enter!$Q$3:$Q$252,0),6),"")</f>
        <v/>
      </c>
      <c r="X159" s="20" t="str">
        <f t="array" ref="X159">IFERROR(INDEX(Enter!$A$3:$K$252,MATCH(SMALL(Enter!$Q$3:$Q$252,Y160),Enter!$Q$3:$Q$252,0),7),"")</f>
        <v/>
      </c>
      <c r="Y159" s="20">
        <v>132</v>
      </c>
      <c r="AA159" s="19" t="str">
        <f t="shared" si="2"/>
        <v/>
      </c>
      <c r="AB159" s="20" t="str">
        <f t="array" ref="AB159">IFERROR(INDEX(Enter!$A$3:$M$252,MATCH(SMALL(Enter!$R$3:$R$252,T159),Enter!$R$3:$R$252,0),7),"")</f>
        <v/>
      </c>
      <c r="AC159" s="20" t="str">
        <f t="array" ref="AC159">IFERROR(INDEX(Enter!$A$3:$K$252,MATCH(SMALL(Enter!$R$3:$R$252,T159),Enter!$R$3:$R$252,0),8),"")</f>
        <v/>
      </c>
    </row>
    <row r="160" spans="1:29" ht="15.75" customHeight="1">
      <c r="A160" s="19" t="str">
        <f t="array" ref="A160">IF(B160="","",IF(INDEX(Enter!$C$3:$K$252,MATCH(SMALL(Enter!$M$3:$M$252,E160),Enter!$M$3:$M$252,0),1)="yco","yco",E160))</f>
        <v/>
      </c>
      <c r="B160" s="20" t="str">
        <f t="array" ref="B160">IFERROR(IF(INDEX(Enter!$D$3:$M$252,MATCH(SMALL(Enter!$M$3:$M$252,E160),Enter!$M$3:$M$252,0),1)="x",INDEX(Enter!$C$3:$M$252,MATCH(SMALL(Enter!$M$3:$M$252,E160),Enter!$M$3:$M$252,0),8)&amp;" (Y)",IF(INDEX(Enter!$D$3:$M$252,MATCH(SMALL(Enter!$M$3:$M$252,E160),Enter!$M$3:$M$252,0),1)="o",INDEX(Enter!$C$3:$M$252,MATCH(SMALL(Enter!$M$3:$M$252,E160),Enter!$M$3:$M$252,0),8)&amp;" (Y only)",INDEX(Enter!$C$3:$M$252,MATCH(SMALL(Enter!$M$3:$M$252,E160),Enter!$M$3:$M$252,0),8))),"")</f>
        <v/>
      </c>
      <c r="C160" s="20" t="str">
        <f t="array" ref="C160">IFERROR(INDEX(Enter!$C$3:$M$252,MATCH(SMALL(Enter!$M$3:$M$252,E160),Enter!$M$3:$M$252,0),8),"")</f>
        <v/>
      </c>
      <c r="D160" s="20" t="str">
        <f t="array" ref="D160">IFERROR(INDEX(Enter!$C$3:$K$252,MATCH(SMALL(Enter!$M$3:$M$252,E160),Enter!$M$3:$M$252,0),9),"")</f>
        <v/>
      </c>
      <c r="E160" s="20">
        <v>133</v>
      </c>
      <c r="G160" s="19" t="str">
        <f t="array" ref="G160">IF(H160="","",IF(INDEX(Enter!$F$3:$K$252,MATCH(SMALL(Enter!$N$3:$N$252,E160),Enter!$N$3:$N$252,0),1)="co","co",IF(INDEX(Enter!$F$3:$K$252,MATCH(SMALL(Enter!$N$3:$N$252,E160),Enter!$N$3:$N$252,0),1)="yco","yco",E160)))</f>
        <v/>
      </c>
      <c r="H160" s="20" t="str">
        <f t="array" ref="H160">IFERROR(IF(INDEX(Enter!$G$3:$K$252,MATCH(SMALL(Enter!$N$3:$N$252,E160),Enter!$N$3:$N$252,0),1)="x",INDEX(Enter!$F$3:$K$252,MATCH(SMALL(Enter!$N$3:$N$252,E160),Enter!$N$3:$N$252,0),5)&amp;" (Y)",IF(INDEX(Enter!$G$3:$K$252,MATCH(SMALL(Enter!$N$3:$N$252,E160),Enter!$N$3:$N$252,0),1)="o",INDEX(Enter!$F$3:$K$252,MATCH(SMALL(Enter!$N$3:$N$252,E160),Enter!$N$3:$N$252,0),5)&amp;" (Y only)",INDEX(Enter!$F$3:$K$252,MATCH(SMALL(Enter!$N$3:$N$252,E160),Enter!$N$3:$N$252,0),5))),"")</f>
        <v/>
      </c>
      <c r="I160" s="20" t="str">
        <f t="array" ref="I160">IFERROR(INDEX(Enter!$F$3:$K$252,MATCH(SMALL(Enter!$N$3:$N$252,E160),Enter!$N$3:$N$252,0),5),"")</f>
        <v/>
      </c>
      <c r="J160" s="20" t="str">
        <f t="array" ref="J160">IFERROR(INDEX(Enter!$F$3:$K$252,MATCH(SMALL(Enter!$N$3:$N$252,E160),Enter!$N$3:$N$252,0),6),"")</f>
        <v/>
      </c>
      <c r="K160" s="20">
        <v>145</v>
      </c>
      <c r="L160" s="19" t="str">
        <f t="shared" si="0"/>
        <v/>
      </c>
      <c r="M160" s="19" t="str">
        <f t="array" ref="M160">IFERROR(IF(INDEX(Enter!$I$3:$K$252,MATCH(SMALL(Enter!$O$3:$O$252,K160),Enter!$O$3:$O$252,0),1)="x",INDEX(Enter!$H$3:$K$252,MATCH(SMALL(Enter!$O$3:$O$252,K160),Enter!$O$3:$O$252,0),3)&amp;" (Y)",IF(INDEX(Enter!$I$3:$K$252,MATCH(SMALL(Enter!$O$3:$O$252,K160),Enter!$O$3:$O$252,0),1)="o",INDEX(Enter!$H$3:$K$252,MATCH(SMALL(Enter!$O$3:$O$252,K160),Enter!$O$3:$O$252,0),3)&amp;" (Y only)",INDEX(Enter!$H$3:$K$252,MATCH(SMALL(Enter!$O$3:$O$252,K160),Enter!$O$3:$O$252,0),3))),"")</f>
        <v/>
      </c>
      <c r="N160" s="20" t="str">
        <f t="array" ref="N160">IFERROR(INDEX(Enter!$H$3:$K$252,MATCH(SMALL(Enter!$O$3:$O$252,K160),Enter!$O$3:$O$252,0),3),"")</f>
        <v/>
      </c>
      <c r="O160" s="20" t="str">
        <f t="array" ref="O160">IFERROR(INDEX(Enter!$H$3:$K$252,MATCH(SMALL(Enter!$O$3:$O$252,K160),Enter!$O$3:$O$252,0),4),"")</f>
        <v/>
      </c>
      <c r="Q160" s="19" t="str">
        <f t="array" ref="Q160">IF(R160="","",IF(INDEX(Enter!$B$3:$K$252,MATCH(SMALL(Enter!$P$3:$P$252,E160),Enter!$P$3:$P$252,0),1)="oco","oco",E160))</f>
        <v/>
      </c>
      <c r="R160" s="20" t="str">
        <f t="array" ref="R160">IFERROR(INDEX(Enter!$A$3:$M$252,MATCH(SMALL(Enter!$P$3:$P$252,T160),Enter!$P$3:$P$252,0),7),"")</f>
        <v/>
      </c>
      <c r="S160" s="20" t="str">
        <f t="array" ref="S160">IFERROR(INDEX(Enter!$A$3:$K$252,MATCH(SMALL(Enter!$P$3:$P$252,T160),Enter!$P$3:$P$252,0),8),"")</f>
        <v/>
      </c>
      <c r="T160" s="20">
        <v>133</v>
      </c>
      <c r="V160" s="19" t="str">
        <f t="shared" si="3"/>
        <v/>
      </c>
      <c r="W160" s="20" t="str">
        <f t="array" ref="W160">IFERROR(INDEX(Enter!$A$3:$M$252,MATCH(SMALL(Enter!$Q$3:$Q$252,Y161),Enter!$Q$3:$Q$252,0),6),"")</f>
        <v/>
      </c>
      <c r="X160" s="20" t="str">
        <f t="array" ref="X160">IFERROR(INDEX(Enter!$A$3:$K$252,MATCH(SMALL(Enter!$Q$3:$Q$252,Y161),Enter!$Q$3:$Q$252,0),7),"")</f>
        <v/>
      </c>
      <c r="Y160" s="20">
        <v>133</v>
      </c>
      <c r="AA160" s="19" t="str">
        <f t="shared" si="2"/>
        <v/>
      </c>
      <c r="AB160" s="20" t="str">
        <f t="array" ref="AB160">IFERROR(INDEX(Enter!$A$3:$M$252,MATCH(SMALL(Enter!$R$3:$R$252,T160),Enter!$R$3:$R$252,0),7),"")</f>
        <v/>
      </c>
      <c r="AC160" s="20" t="str">
        <f t="array" ref="AC160">IFERROR(INDEX(Enter!$A$3:$K$252,MATCH(SMALL(Enter!$R$3:$R$252,T160),Enter!$R$3:$R$252,0),8),"")</f>
        <v/>
      </c>
    </row>
    <row r="161" spans="1:29" ht="15.75" customHeight="1">
      <c r="A161" s="19" t="str">
        <f t="array" ref="A161">IF(B161="","",IF(INDEX(Enter!$C$3:$K$252,MATCH(SMALL(Enter!$M$3:$M$252,E161),Enter!$M$3:$M$252,0),1)="yco","yco",E161))</f>
        <v/>
      </c>
      <c r="B161" s="20" t="str">
        <f t="array" ref="B161">IFERROR(IF(INDEX(Enter!$D$3:$M$252,MATCH(SMALL(Enter!$M$3:$M$252,E161),Enter!$M$3:$M$252,0),1)="x",INDEX(Enter!$C$3:$M$252,MATCH(SMALL(Enter!$M$3:$M$252,E161),Enter!$M$3:$M$252,0),8)&amp;" (Y)",IF(INDEX(Enter!$D$3:$M$252,MATCH(SMALL(Enter!$M$3:$M$252,E161),Enter!$M$3:$M$252,0),1)="o",INDEX(Enter!$C$3:$M$252,MATCH(SMALL(Enter!$M$3:$M$252,E161),Enter!$M$3:$M$252,0),8)&amp;" (Y only)",INDEX(Enter!$C$3:$M$252,MATCH(SMALL(Enter!$M$3:$M$252,E161),Enter!$M$3:$M$252,0),8))),"")</f>
        <v/>
      </c>
      <c r="C161" s="20" t="str">
        <f t="array" ref="C161">IFERROR(INDEX(Enter!$C$3:$M$252,MATCH(SMALL(Enter!$M$3:$M$252,E161),Enter!$M$3:$M$252,0),8),"")</f>
        <v/>
      </c>
      <c r="D161" s="20" t="str">
        <f t="array" ref="D161">IFERROR(INDEX(Enter!$C$3:$K$252,MATCH(SMALL(Enter!$M$3:$M$252,E161),Enter!$M$3:$M$252,0),9),"")</f>
        <v/>
      </c>
      <c r="E161" s="20">
        <v>134</v>
      </c>
      <c r="G161" s="19" t="str">
        <f t="array" ref="G161">IF(H161="","",IF(INDEX(Enter!$F$3:$K$252,MATCH(SMALL(Enter!$N$3:$N$252,E161),Enter!$N$3:$N$252,0),1)="co","co",IF(INDEX(Enter!$F$3:$K$252,MATCH(SMALL(Enter!$N$3:$N$252,E161),Enter!$N$3:$N$252,0),1)="yco","yco",E161)))</f>
        <v/>
      </c>
      <c r="H161" s="20" t="str">
        <f t="array" ref="H161">IFERROR(IF(INDEX(Enter!$G$3:$K$252,MATCH(SMALL(Enter!$N$3:$N$252,E161),Enter!$N$3:$N$252,0),1)="x",INDEX(Enter!$F$3:$K$252,MATCH(SMALL(Enter!$N$3:$N$252,E161),Enter!$N$3:$N$252,0),5)&amp;" (Y)",IF(INDEX(Enter!$G$3:$K$252,MATCH(SMALL(Enter!$N$3:$N$252,E161),Enter!$N$3:$N$252,0),1)="o",INDEX(Enter!$F$3:$K$252,MATCH(SMALL(Enter!$N$3:$N$252,E161),Enter!$N$3:$N$252,0),5)&amp;" (Y only)",INDEX(Enter!$F$3:$K$252,MATCH(SMALL(Enter!$N$3:$N$252,E161),Enter!$N$3:$N$252,0),5))),"")</f>
        <v/>
      </c>
      <c r="I161" s="20" t="str">
        <f t="array" ref="I161">IFERROR(INDEX(Enter!$F$3:$K$252,MATCH(SMALL(Enter!$N$3:$N$252,E161),Enter!$N$3:$N$252,0),5),"")</f>
        <v/>
      </c>
      <c r="J161" s="20" t="str">
        <f t="array" ref="J161">IFERROR(INDEX(Enter!$F$3:$K$252,MATCH(SMALL(Enter!$N$3:$N$252,E161),Enter!$N$3:$N$252,0),6),"")</f>
        <v/>
      </c>
      <c r="K161" s="20">
        <v>146</v>
      </c>
      <c r="L161" s="19" t="str">
        <f t="shared" si="0"/>
        <v/>
      </c>
      <c r="M161" s="19" t="str">
        <f t="array" ref="M161">IFERROR(IF(INDEX(Enter!$I$3:$K$252,MATCH(SMALL(Enter!$O$3:$O$252,K161),Enter!$O$3:$O$252,0),1)="x",INDEX(Enter!$H$3:$K$252,MATCH(SMALL(Enter!$O$3:$O$252,K161),Enter!$O$3:$O$252,0),3)&amp;" (Y)",IF(INDEX(Enter!$I$3:$K$252,MATCH(SMALL(Enter!$O$3:$O$252,K161),Enter!$O$3:$O$252,0),1)="o",INDEX(Enter!$H$3:$K$252,MATCH(SMALL(Enter!$O$3:$O$252,K161),Enter!$O$3:$O$252,0),3)&amp;" (Y only)",INDEX(Enter!$H$3:$K$252,MATCH(SMALL(Enter!$O$3:$O$252,K161),Enter!$O$3:$O$252,0),3))),"")</f>
        <v/>
      </c>
      <c r="N161" s="20" t="str">
        <f t="array" ref="N161">IFERROR(INDEX(Enter!$H$3:$K$252,MATCH(SMALL(Enter!$O$3:$O$252,K161),Enter!$O$3:$O$252,0),3),"")</f>
        <v/>
      </c>
      <c r="O161" s="20" t="str">
        <f t="array" ref="O161">IFERROR(INDEX(Enter!$H$3:$K$252,MATCH(SMALL(Enter!$O$3:$O$252,K161),Enter!$O$3:$O$252,0),4),"")</f>
        <v/>
      </c>
      <c r="Q161" s="19" t="str">
        <f t="array" ref="Q161">IF(R161="","",IF(INDEX(Enter!$B$3:$K$252,MATCH(SMALL(Enter!$P$3:$P$252,E161),Enter!$P$3:$P$252,0),1)="oco","oco",E161))</f>
        <v/>
      </c>
      <c r="R161" s="20" t="str">
        <f t="array" ref="R161">IFERROR(INDEX(Enter!$A$3:$M$252,MATCH(SMALL(Enter!$P$3:$P$252,T161),Enter!$P$3:$P$252,0),7),"")</f>
        <v/>
      </c>
      <c r="S161" s="20" t="str">
        <f t="array" ref="S161">IFERROR(INDEX(Enter!$A$3:$K$252,MATCH(SMALL(Enter!$P$3:$P$252,T161),Enter!$P$3:$P$252,0),8),"")</f>
        <v/>
      </c>
      <c r="T161" s="20">
        <v>134</v>
      </c>
      <c r="V161" s="19" t="str">
        <f t="shared" si="3"/>
        <v/>
      </c>
      <c r="W161" s="20" t="str">
        <f t="array" ref="W161">IFERROR(INDEX(Enter!$A$3:$M$252,MATCH(SMALL(Enter!$Q$3:$Q$252,Y162),Enter!$Q$3:$Q$252,0),6),"")</f>
        <v/>
      </c>
      <c r="X161" s="20" t="str">
        <f t="array" ref="X161">IFERROR(INDEX(Enter!$A$3:$K$252,MATCH(SMALL(Enter!$Q$3:$Q$252,Y162),Enter!$Q$3:$Q$252,0),7),"")</f>
        <v/>
      </c>
      <c r="Y161" s="20">
        <v>134</v>
      </c>
      <c r="AA161" s="19" t="str">
        <f t="shared" si="2"/>
        <v/>
      </c>
      <c r="AB161" s="20" t="str">
        <f t="array" ref="AB161">IFERROR(INDEX(Enter!$A$3:$M$252,MATCH(SMALL(Enter!$R$3:$R$252,T161),Enter!$R$3:$R$252,0),7),"")</f>
        <v/>
      </c>
      <c r="AC161" s="20" t="str">
        <f t="array" ref="AC161">IFERROR(INDEX(Enter!$A$3:$K$252,MATCH(SMALL(Enter!$R$3:$R$252,T161),Enter!$R$3:$R$252,0),8),"")</f>
        <v/>
      </c>
    </row>
    <row r="162" spans="1:29" ht="15.75" customHeight="1">
      <c r="A162" s="19" t="str">
        <f t="array" ref="A162">IF(B162="","",IF(INDEX(Enter!$C$3:$K$252,MATCH(SMALL(Enter!$M$3:$M$252,E162),Enter!$M$3:$M$252,0),1)="yco","yco",E162))</f>
        <v/>
      </c>
      <c r="B162" s="20" t="str">
        <f t="array" ref="B162">IFERROR(IF(INDEX(Enter!$D$3:$M$252,MATCH(SMALL(Enter!$M$3:$M$252,E162),Enter!$M$3:$M$252,0),1)="x",INDEX(Enter!$C$3:$M$252,MATCH(SMALL(Enter!$M$3:$M$252,E162),Enter!$M$3:$M$252,0),8)&amp;" (Y)",IF(INDEX(Enter!$D$3:$M$252,MATCH(SMALL(Enter!$M$3:$M$252,E162),Enter!$M$3:$M$252,0),1)="o",INDEX(Enter!$C$3:$M$252,MATCH(SMALL(Enter!$M$3:$M$252,E162),Enter!$M$3:$M$252,0),8)&amp;" (Y only)",INDEX(Enter!$C$3:$M$252,MATCH(SMALL(Enter!$M$3:$M$252,E162),Enter!$M$3:$M$252,0),8))),"")</f>
        <v/>
      </c>
      <c r="C162" s="20" t="str">
        <f t="array" ref="C162">IFERROR(INDEX(Enter!$C$3:$M$252,MATCH(SMALL(Enter!$M$3:$M$252,E162),Enter!$M$3:$M$252,0),8),"")</f>
        <v/>
      </c>
      <c r="D162" s="20" t="str">
        <f t="array" ref="D162">IFERROR(INDEX(Enter!$C$3:$K$252,MATCH(SMALL(Enter!$M$3:$M$252,E162),Enter!$M$3:$M$252,0),9),"")</f>
        <v/>
      </c>
      <c r="E162" s="20">
        <v>135</v>
      </c>
      <c r="G162" s="19" t="str">
        <f t="array" ref="G162">IF(H162="","",IF(INDEX(Enter!$F$3:$K$252,MATCH(SMALL(Enter!$N$3:$N$252,E162),Enter!$N$3:$N$252,0),1)="co","co",IF(INDEX(Enter!$F$3:$K$252,MATCH(SMALL(Enter!$N$3:$N$252,E162),Enter!$N$3:$N$252,0),1)="yco","yco",E162)))</f>
        <v/>
      </c>
      <c r="H162" s="20" t="str">
        <f t="array" ref="H162">IFERROR(IF(INDEX(Enter!$G$3:$K$252,MATCH(SMALL(Enter!$N$3:$N$252,E162),Enter!$N$3:$N$252,0),1)="x",INDEX(Enter!$F$3:$K$252,MATCH(SMALL(Enter!$N$3:$N$252,E162),Enter!$N$3:$N$252,0),5)&amp;" (Y)",IF(INDEX(Enter!$G$3:$K$252,MATCH(SMALL(Enter!$N$3:$N$252,E162),Enter!$N$3:$N$252,0),1)="o",INDEX(Enter!$F$3:$K$252,MATCH(SMALL(Enter!$N$3:$N$252,E162),Enter!$N$3:$N$252,0),5)&amp;" (Y only)",INDEX(Enter!$F$3:$K$252,MATCH(SMALL(Enter!$N$3:$N$252,E162),Enter!$N$3:$N$252,0),5))),"")</f>
        <v/>
      </c>
      <c r="I162" s="20" t="str">
        <f t="array" ref="I162">IFERROR(INDEX(Enter!$F$3:$K$252,MATCH(SMALL(Enter!$N$3:$N$252,E162),Enter!$N$3:$N$252,0),5),"")</f>
        <v/>
      </c>
      <c r="J162" s="20" t="str">
        <f t="array" ref="J162">IFERROR(INDEX(Enter!$F$3:$K$252,MATCH(SMALL(Enter!$N$3:$N$252,E162),Enter!$N$3:$N$252,0),6),"")</f>
        <v/>
      </c>
      <c r="K162" s="20">
        <v>147</v>
      </c>
      <c r="L162" s="19" t="str">
        <f t="shared" si="0"/>
        <v/>
      </c>
      <c r="M162" s="19" t="str">
        <f t="array" ref="M162">IFERROR(IF(INDEX(Enter!$I$3:$K$252,MATCH(SMALL(Enter!$O$3:$O$252,K162),Enter!$O$3:$O$252,0),1)="x",INDEX(Enter!$H$3:$K$252,MATCH(SMALL(Enter!$O$3:$O$252,K162),Enter!$O$3:$O$252,0),3)&amp;" (Y)",IF(INDEX(Enter!$I$3:$K$252,MATCH(SMALL(Enter!$O$3:$O$252,K162),Enter!$O$3:$O$252,0),1)="o",INDEX(Enter!$H$3:$K$252,MATCH(SMALL(Enter!$O$3:$O$252,K162),Enter!$O$3:$O$252,0),3)&amp;" (Y only)",INDEX(Enter!$H$3:$K$252,MATCH(SMALL(Enter!$O$3:$O$252,K162),Enter!$O$3:$O$252,0),3))),"")</f>
        <v/>
      </c>
      <c r="N162" s="20" t="str">
        <f t="array" ref="N162">IFERROR(INDEX(Enter!$H$3:$K$252,MATCH(SMALL(Enter!$O$3:$O$252,K162),Enter!$O$3:$O$252,0),3),"")</f>
        <v/>
      </c>
      <c r="O162" s="20" t="str">
        <f t="array" ref="O162">IFERROR(INDEX(Enter!$H$3:$K$252,MATCH(SMALL(Enter!$O$3:$O$252,K162),Enter!$O$3:$O$252,0),4),"")</f>
        <v/>
      </c>
      <c r="Q162" s="19" t="str">
        <f t="array" ref="Q162">IF(R162="","",IF(INDEX(Enter!$B$3:$K$252,MATCH(SMALL(Enter!$P$3:$P$252,E162),Enter!$P$3:$P$252,0),1)="oco","oco",E162))</f>
        <v/>
      </c>
      <c r="R162" s="20" t="str">
        <f t="array" ref="R162">IFERROR(INDEX(Enter!$A$3:$M$252,MATCH(SMALL(Enter!$P$3:$P$252,T162),Enter!$P$3:$P$252,0),7),"")</f>
        <v/>
      </c>
      <c r="S162" s="20" t="str">
        <f t="array" ref="S162">IFERROR(INDEX(Enter!$A$3:$K$252,MATCH(SMALL(Enter!$P$3:$P$252,T162),Enter!$P$3:$P$252,0),8),"")</f>
        <v/>
      </c>
      <c r="T162" s="20">
        <v>135</v>
      </c>
      <c r="V162" s="19" t="str">
        <f t="shared" si="3"/>
        <v/>
      </c>
      <c r="W162" s="20" t="str">
        <f t="array" ref="W162">IFERROR(INDEX(Enter!$A$3:$M$252,MATCH(SMALL(Enter!$Q$3:$Q$252,Y163),Enter!$Q$3:$Q$252,0),6),"")</f>
        <v/>
      </c>
      <c r="X162" s="20" t="str">
        <f t="array" ref="X162">IFERROR(INDEX(Enter!$A$3:$K$252,MATCH(SMALL(Enter!$Q$3:$Q$252,Y163),Enter!$Q$3:$Q$252,0),7),"")</f>
        <v/>
      </c>
      <c r="Y162" s="20">
        <v>135</v>
      </c>
      <c r="AA162" s="19" t="str">
        <f t="shared" si="2"/>
        <v/>
      </c>
      <c r="AB162" s="20" t="str">
        <f t="array" ref="AB162">IFERROR(INDEX(Enter!$A$3:$M$252,MATCH(SMALL(Enter!$R$3:$R$252,T162),Enter!$R$3:$R$252,0),7),"")</f>
        <v/>
      </c>
      <c r="AC162" s="20" t="str">
        <f t="array" ref="AC162">IFERROR(INDEX(Enter!$A$3:$K$252,MATCH(SMALL(Enter!$R$3:$R$252,T162),Enter!$R$3:$R$252,0),8),"")</f>
        <v/>
      </c>
    </row>
    <row r="163" spans="1:29" ht="15.75" customHeight="1">
      <c r="A163" s="19" t="str">
        <f t="array" ref="A163">IF(B163="","",IF(INDEX(Enter!$C$3:$K$252,MATCH(SMALL(Enter!$M$3:$M$252,E163),Enter!$M$3:$M$252,0),1)="yco","yco",E163))</f>
        <v/>
      </c>
      <c r="B163" s="20" t="str">
        <f t="array" ref="B163">IFERROR(IF(INDEX(Enter!$D$3:$M$252,MATCH(SMALL(Enter!$M$3:$M$252,E163),Enter!$M$3:$M$252,0),1)="x",INDEX(Enter!$C$3:$M$252,MATCH(SMALL(Enter!$M$3:$M$252,E163),Enter!$M$3:$M$252,0),8)&amp;" (Y)",IF(INDEX(Enter!$D$3:$M$252,MATCH(SMALL(Enter!$M$3:$M$252,E163),Enter!$M$3:$M$252,0),1)="o",INDEX(Enter!$C$3:$M$252,MATCH(SMALL(Enter!$M$3:$M$252,E163),Enter!$M$3:$M$252,0),8)&amp;" (Y only)",INDEX(Enter!$C$3:$M$252,MATCH(SMALL(Enter!$M$3:$M$252,E163),Enter!$M$3:$M$252,0),8))),"")</f>
        <v/>
      </c>
      <c r="C163" s="20" t="str">
        <f t="array" ref="C163">IFERROR(INDEX(Enter!$C$3:$M$252,MATCH(SMALL(Enter!$M$3:$M$252,E163),Enter!$M$3:$M$252,0),8),"")</f>
        <v/>
      </c>
      <c r="D163" s="20" t="str">
        <f t="array" ref="D163">IFERROR(INDEX(Enter!$C$3:$K$252,MATCH(SMALL(Enter!$M$3:$M$252,E163),Enter!$M$3:$M$252,0),9),"")</f>
        <v/>
      </c>
      <c r="E163" s="20"/>
      <c r="G163" s="19" t="str">
        <f t="array" ref="G163">IF(H163="","",IF(INDEX(Enter!$F$3:$K$252,MATCH(SMALL(Enter!$N$3:$N$252,E163),Enter!$N$3:$N$252,0),1)="co","co",IF(INDEX(Enter!$F$3:$K$252,MATCH(SMALL(Enter!$N$3:$N$252,E163),Enter!$N$3:$N$252,0),1)="yco","yco",E163)))</f>
        <v/>
      </c>
      <c r="H163" s="20" t="str">
        <f t="array" ref="H163">IFERROR(IF(INDEX(Enter!$G$3:$K$252,MATCH(SMALL(Enter!$N$3:$N$252,E163),Enter!$N$3:$N$252,0),1)="x",INDEX(Enter!$F$3:$K$252,MATCH(SMALL(Enter!$N$3:$N$252,E163),Enter!$N$3:$N$252,0),5)&amp;" (Y)",IF(INDEX(Enter!$G$3:$K$252,MATCH(SMALL(Enter!$N$3:$N$252,E163),Enter!$N$3:$N$252,0),1)="o",INDEX(Enter!$F$3:$K$252,MATCH(SMALL(Enter!$N$3:$N$252,E163),Enter!$N$3:$N$252,0),5)&amp;" (Y only)",INDEX(Enter!$F$3:$K$252,MATCH(SMALL(Enter!$N$3:$N$252,E163),Enter!$N$3:$N$252,0),5))),"")</f>
        <v/>
      </c>
      <c r="I163" s="20" t="str">
        <f t="array" ref="I163">IFERROR(INDEX(Enter!$F$3:$K$252,MATCH(SMALL(Enter!$N$3:$N$252,E163),Enter!$N$3:$N$252,0),5),"")</f>
        <v/>
      </c>
      <c r="J163" s="20" t="str">
        <f t="array" ref="J163">IFERROR(INDEX(Enter!$F$3:$K$252,MATCH(SMALL(Enter!$N$3:$N$252,E163),Enter!$N$3:$N$252,0),6),"")</f>
        <v/>
      </c>
      <c r="K163" s="20">
        <v>148</v>
      </c>
      <c r="L163" s="19" t="str">
        <f t="shared" si="0"/>
        <v/>
      </c>
      <c r="M163" s="19" t="str">
        <f t="array" ref="M163">IFERROR(IF(INDEX(Enter!$I$3:$K$252,MATCH(SMALL(Enter!$O$3:$O$252,K163),Enter!$O$3:$O$252,0),1)="x",INDEX(Enter!$H$3:$K$252,MATCH(SMALL(Enter!$O$3:$O$252,K163),Enter!$O$3:$O$252,0),3)&amp;" (Y)",IF(INDEX(Enter!$I$3:$K$252,MATCH(SMALL(Enter!$O$3:$O$252,K163),Enter!$O$3:$O$252,0),1)="o",INDEX(Enter!$H$3:$K$252,MATCH(SMALL(Enter!$O$3:$O$252,K163),Enter!$O$3:$O$252,0),3)&amp;" (Y only)",INDEX(Enter!$H$3:$K$252,MATCH(SMALL(Enter!$O$3:$O$252,K163),Enter!$O$3:$O$252,0),3))),"")</f>
        <v/>
      </c>
      <c r="N163" s="20" t="str">
        <f t="array" ref="N163">IFERROR(INDEX(Enter!$H$3:$K$252,MATCH(SMALL(Enter!$O$3:$O$252,K163),Enter!$O$3:$O$252,0),3),"")</f>
        <v/>
      </c>
      <c r="O163" s="20" t="str">
        <f t="array" ref="O163">IFERROR(INDEX(Enter!$H$3:$K$252,MATCH(SMALL(Enter!$O$3:$O$252,K163),Enter!$O$3:$O$252,0),4),"")</f>
        <v/>
      </c>
      <c r="Q163" s="19" t="str">
        <f t="array" ref="Q163">IF(R163="","",IF(INDEX(Enter!$B$3:$K$252,MATCH(SMALL(Enter!$P$3:$P$252,E163),Enter!$P$3:$P$252,0),1)="oco","oco",E163))</f>
        <v/>
      </c>
      <c r="R163" s="20" t="str">
        <f t="array" ref="R163">IFERROR(INDEX(Enter!$A$3:$M$252,MATCH(SMALL(Enter!$P$3:$P$252,T163),Enter!$P$3:$P$252,0),7),"")</f>
        <v/>
      </c>
      <c r="S163" s="20" t="str">
        <f t="array" ref="S163">IFERROR(INDEX(Enter!$A$3:$K$252,MATCH(SMALL(Enter!$P$3:$P$252,T163),Enter!$P$3:$P$252,0),8),"")</f>
        <v/>
      </c>
      <c r="V163" s="19" t="str">
        <f t="shared" si="3"/>
        <v/>
      </c>
      <c r="W163" s="20" t="str">
        <f t="array" ref="W163">IFERROR(INDEX(Enter!$A$3:$M$252,MATCH(SMALL(Enter!$Q$3:$Q$252,Y164),Enter!$Q$3:$Q$252,0),6),"")</f>
        <v/>
      </c>
      <c r="X163" s="20" t="str">
        <f t="array" ref="X163">IFERROR(INDEX(Enter!$A$3:$K$252,MATCH(SMALL(Enter!$Q$3:$Q$252,Y164),Enter!$Q$3:$Q$252,0),7),"")</f>
        <v/>
      </c>
      <c r="AA163" s="19" t="str">
        <f t="shared" si="2"/>
        <v/>
      </c>
      <c r="AB163" s="20" t="str">
        <f t="array" ref="AB163">IFERROR(INDEX(Enter!$A$3:$M$252,MATCH(SMALL(Enter!$R$3:$R$252,T163),Enter!$R$3:$R$252,0),7),"")</f>
        <v/>
      </c>
      <c r="AC163" s="20" t="str">
        <f t="array" ref="AC163">IFERROR(INDEX(Enter!$A$3:$K$252,MATCH(SMALL(Enter!$R$3:$R$252,T163),Enter!$R$3:$R$252,0),8),"")</f>
        <v/>
      </c>
    </row>
    <row r="164" spans="1:29" ht="15.75" customHeight="1">
      <c r="A164" s="19" t="str">
        <f t="array" ref="A164">IF(B164="","",IF(INDEX(Enter!$C$3:$K$252,MATCH(SMALL(Enter!$M$3:$M$252,E164),Enter!$M$3:$M$252,0),1)="yco","yco",E164))</f>
        <v/>
      </c>
      <c r="B164" s="20" t="str">
        <f t="array" ref="B164">IFERROR(IF(INDEX(Enter!$D$3:$M$252,MATCH(SMALL(Enter!$M$3:$M$252,E164),Enter!$M$3:$M$252,0),1)="x",INDEX(Enter!$C$3:$M$252,MATCH(SMALL(Enter!$M$3:$M$252,E164),Enter!$M$3:$M$252,0),8)&amp;" (Y)",IF(INDEX(Enter!$D$3:$M$252,MATCH(SMALL(Enter!$M$3:$M$252,E164),Enter!$M$3:$M$252,0),1)="o",INDEX(Enter!$C$3:$M$252,MATCH(SMALL(Enter!$M$3:$M$252,E164),Enter!$M$3:$M$252,0),8)&amp;" (Y only)",INDEX(Enter!$C$3:$M$252,MATCH(SMALL(Enter!$M$3:$M$252,E164),Enter!$M$3:$M$252,0),8))),"")</f>
        <v/>
      </c>
      <c r="C164" s="20" t="str">
        <f t="array" ref="C164">IFERROR(INDEX(Enter!$C$3:$M$252,MATCH(SMALL(Enter!$M$3:$M$252,E164),Enter!$M$3:$M$252,0),8),"")</f>
        <v/>
      </c>
      <c r="D164" s="20" t="str">
        <f t="array" ref="D164">IFERROR(INDEX(Enter!$C$3:$K$252,MATCH(SMALL(Enter!$M$3:$M$252,E164),Enter!$M$3:$M$252,0),9),"")</f>
        <v/>
      </c>
      <c r="E164" s="20">
        <v>136</v>
      </c>
      <c r="G164" s="19" t="str">
        <f t="array" ref="G164">IF(H164="","",IF(INDEX(Enter!$F$3:$K$252,MATCH(SMALL(Enter!$N$3:$N$252,E164),Enter!$N$3:$N$252,0),1)="co","co",IF(INDEX(Enter!$F$3:$K$252,MATCH(SMALL(Enter!$N$3:$N$252,E164),Enter!$N$3:$N$252,0),1)="yco","yco",E164)))</f>
        <v/>
      </c>
      <c r="H164" s="20" t="str">
        <f t="array" ref="H164">IFERROR(IF(INDEX(Enter!$G$3:$K$252,MATCH(SMALL(Enter!$N$3:$N$252,E164),Enter!$N$3:$N$252,0),1)="x",INDEX(Enter!$F$3:$K$252,MATCH(SMALL(Enter!$N$3:$N$252,E164),Enter!$N$3:$N$252,0),5)&amp;" (Y)",IF(INDEX(Enter!$G$3:$K$252,MATCH(SMALL(Enter!$N$3:$N$252,E164),Enter!$N$3:$N$252,0),1)="o",INDEX(Enter!$F$3:$K$252,MATCH(SMALL(Enter!$N$3:$N$252,E164),Enter!$N$3:$N$252,0),5)&amp;" (Y only)",INDEX(Enter!$F$3:$K$252,MATCH(SMALL(Enter!$N$3:$N$252,E164),Enter!$N$3:$N$252,0),5))),"")</f>
        <v/>
      </c>
      <c r="I164" s="20" t="str">
        <f t="array" ref="I164">IFERROR(INDEX(Enter!$F$3:$K$252,MATCH(SMALL(Enter!$N$3:$N$252,E164),Enter!$N$3:$N$252,0),5),"")</f>
        <v/>
      </c>
      <c r="J164" s="20" t="str">
        <f t="array" ref="J164">IFERROR(INDEX(Enter!$F$3:$K$252,MATCH(SMALL(Enter!$N$3:$N$252,E164),Enter!$N$3:$N$252,0),6),"")</f>
        <v/>
      </c>
      <c r="K164" s="20">
        <v>149</v>
      </c>
      <c r="L164" s="19" t="str">
        <f t="shared" si="0"/>
        <v/>
      </c>
      <c r="M164" s="19" t="str">
        <f t="array" ref="M164">IFERROR(IF(INDEX(Enter!$I$3:$K$252,MATCH(SMALL(Enter!$O$3:$O$252,K164),Enter!$O$3:$O$252,0),1)="x",INDEX(Enter!$H$3:$K$252,MATCH(SMALL(Enter!$O$3:$O$252,K164),Enter!$O$3:$O$252,0),3)&amp;" (Y)",IF(INDEX(Enter!$I$3:$K$252,MATCH(SMALL(Enter!$O$3:$O$252,K164),Enter!$O$3:$O$252,0),1)="o",INDEX(Enter!$H$3:$K$252,MATCH(SMALL(Enter!$O$3:$O$252,K164),Enter!$O$3:$O$252,0),3)&amp;" (Y only)",INDEX(Enter!$H$3:$K$252,MATCH(SMALL(Enter!$O$3:$O$252,K164),Enter!$O$3:$O$252,0),3))),"")</f>
        <v/>
      </c>
      <c r="N164" s="20" t="str">
        <f t="array" ref="N164">IFERROR(INDEX(Enter!$H$3:$K$252,MATCH(SMALL(Enter!$O$3:$O$252,K164),Enter!$O$3:$O$252,0),3),"")</f>
        <v/>
      </c>
      <c r="O164" s="20" t="str">
        <f t="array" ref="O164">IFERROR(INDEX(Enter!$H$3:$K$252,MATCH(SMALL(Enter!$O$3:$O$252,K164),Enter!$O$3:$O$252,0),4),"")</f>
        <v/>
      </c>
      <c r="Q164" s="19" t="str">
        <f t="array" ref="Q164">IF(R164="","",IF(INDEX(Enter!$B$3:$K$252,MATCH(SMALL(Enter!$P$3:$P$252,E164),Enter!$P$3:$P$252,0),1)="oco","oco",E164))</f>
        <v/>
      </c>
      <c r="R164" s="20" t="str">
        <f t="array" ref="R164">IFERROR(INDEX(Enter!$A$3:$M$252,MATCH(SMALL(Enter!$P$3:$P$252,T164),Enter!$P$3:$P$252,0),7),"")</f>
        <v/>
      </c>
      <c r="S164" s="20" t="str">
        <f t="array" ref="S164">IFERROR(INDEX(Enter!$A$3:$K$252,MATCH(SMALL(Enter!$P$3:$P$252,T164),Enter!$P$3:$P$252,0),8),"")</f>
        <v/>
      </c>
      <c r="T164" s="20">
        <v>136</v>
      </c>
      <c r="V164" s="19" t="str">
        <f t="shared" si="3"/>
        <v/>
      </c>
      <c r="W164" s="20" t="str">
        <f t="array" ref="W164">IFERROR(INDEX(Enter!$A$3:$M$252,MATCH(SMALL(Enter!$Q$3:$Q$252,Y165),Enter!$Q$3:$Q$252,0),6),"")</f>
        <v/>
      </c>
      <c r="X164" s="20" t="str">
        <f t="array" ref="X164">IFERROR(INDEX(Enter!$A$3:$K$252,MATCH(SMALL(Enter!$Q$3:$Q$252,Y165),Enter!$Q$3:$Q$252,0),7),"")</f>
        <v/>
      </c>
      <c r="Y164" s="20">
        <v>136</v>
      </c>
      <c r="AA164" s="19" t="str">
        <f t="shared" si="2"/>
        <v/>
      </c>
      <c r="AB164" s="20" t="str">
        <f t="array" ref="AB164">IFERROR(INDEX(Enter!$A$3:$M$252,MATCH(SMALL(Enter!$R$3:$R$252,T164),Enter!$R$3:$R$252,0),7),"")</f>
        <v/>
      </c>
      <c r="AC164" s="20" t="str">
        <f t="array" ref="AC164">IFERROR(INDEX(Enter!$A$3:$K$252,MATCH(SMALL(Enter!$R$3:$R$252,T164),Enter!$R$3:$R$252,0),8),"")</f>
        <v/>
      </c>
    </row>
    <row r="165" spans="1:29" ht="15.75" customHeight="1">
      <c r="A165" s="19" t="str">
        <f t="array" ref="A165">IF(B165="","",IF(INDEX(Enter!$C$3:$K$252,MATCH(SMALL(Enter!$M$3:$M$252,E165),Enter!$M$3:$M$252,0),1)="yco","yco",E165))</f>
        <v/>
      </c>
      <c r="B165" s="20" t="str">
        <f t="array" ref="B165">IFERROR(IF(INDEX(Enter!$D$3:$M$252,MATCH(SMALL(Enter!$M$3:$M$252,E165),Enter!$M$3:$M$252,0),1)="x",INDEX(Enter!$C$3:$M$252,MATCH(SMALL(Enter!$M$3:$M$252,E165),Enter!$M$3:$M$252,0),8)&amp;" (Y)",IF(INDEX(Enter!$D$3:$M$252,MATCH(SMALL(Enter!$M$3:$M$252,E165),Enter!$M$3:$M$252,0),1)="o",INDEX(Enter!$C$3:$M$252,MATCH(SMALL(Enter!$M$3:$M$252,E165),Enter!$M$3:$M$252,0),8)&amp;" (Y only)",INDEX(Enter!$C$3:$M$252,MATCH(SMALL(Enter!$M$3:$M$252,E165),Enter!$M$3:$M$252,0),8))),"")</f>
        <v/>
      </c>
      <c r="C165" s="20" t="str">
        <f t="array" ref="C165">IFERROR(INDEX(Enter!$C$3:$M$252,MATCH(SMALL(Enter!$M$3:$M$252,E165),Enter!$M$3:$M$252,0),8),"")</f>
        <v/>
      </c>
      <c r="D165" s="20" t="str">
        <f t="array" ref="D165">IFERROR(INDEX(Enter!$C$3:$K$252,MATCH(SMALL(Enter!$M$3:$M$252,E165),Enter!$M$3:$M$252,0),9),"")</f>
        <v/>
      </c>
      <c r="E165" s="20">
        <v>137</v>
      </c>
      <c r="G165" s="19" t="str">
        <f t="array" ref="G165">IF(H165="","",IF(INDEX(Enter!$F$3:$K$252,MATCH(SMALL(Enter!$N$3:$N$252,E165),Enter!$N$3:$N$252,0),1)="co","co",IF(INDEX(Enter!$F$3:$K$252,MATCH(SMALL(Enter!$N$3:$N$252,E165),Enter!$N$3:$N$252,0),1)="yco","yco",E165)))</f>
        <v/>
      </c>
      <c r="H165" s="20" t="str">
        <f t="array" ref="H165">IFERROR(IF(INDEX(Enter!$G$3:$K$252,MATCH(SMALL(Enter!$N$3:$N$252,E165),Enter!$N$3:$N$252,0),1)="x",INDEX(Enter!$F$3:$K$252,MATCH(SMALL(Enter!$N$3:$N$252,E165),Enter!$N$3:$N$252,0),5)&amp;" (Y)",IF(INDEX(Enter!$G$3:$K$252,MATCH(SMALL(Enter!$N$3:$N$252,E165),Enter!$N$3:$N$252,0),1)="o",INDEX(Enter!$F$3:$K$252,MATCH(SMALL(Enter!$N$3:$N$252,E165),Enter!$N$3:$N$252,0),5)&amp;" (Y only)",INDEX(Enter!$F$3:$K$252,MATCH(SMALL(Enter!$N$3:$N$252,E165),Enter!$N$3:$N$252,0),5))),"")</f>
        <v/>
      </c>
      <c r="I165" s="20" t="str">
        <f t="array" ref="I165">IFERROR(INDEX(Enter!$F$3:$K$252,MATCH(SMALL(Enter!$N$3:$N$252,E165),Enter!$N$3:$N$252,0),5),"")</f>
        <v/>
      </c>
      <c r="J165" s="20" t="str">
        <f t="array" ref="J165">IFERROR(INDEX(Enter!$F$3:$K$252,MATCH(SMALL(Enter!$N$3:$N$252,E165),Enter!$N$3:$N$252,0),6),"")</f>
        <v/>
      </c>
      <c r="K165" s="20">
        <v>150</v>
      </c>
      <c r="L165" s="19" t="str">
        <f t="shared" si="0"/>
        <v/>
      </c>
      <c r="M165" s="19" t="str">
        <f t="array" ref="M165">IFERROR(IF(INDEX(Enter!$I$3:$K$252,MATCH(SMALL(Enter!$O$3:$O$252,K165),Enter!$O$3:$O$252,0),1)="x",INDEX(Enter!$H$3:$K$252,MATCH(SMALL(Enter!$O$3:$O$252,K165),Enter!$O$3:$O$252,0),3)&amp;" (Y)",IF(INDEX(Enter!$I$3:$K$252,MATCH(SMALL(Enter!$O$3:$O$252,K165),Enter!$O$3:$O$252,0),1)="o",INDEX(Enter!$H$3:$K$252,MATCH(SMALL(Enter!$O$3:$O$252,K165),Enter!$O$3:$O$252,0),3)&amp;" (Y only)",INDEX(Enter!$H$3:$K$252,MATCH(SMALL(Enter!$O$3:$O$252,K165),Enter!$O$3:$O$252,0),3))),"")</f>
        <v/>
      </c>
      <c r="N165" s="20" t="str">
        <f t="array" ref="N165">IFERROR(INDEX(Enter!$H$3:$K$252,MATCH(SMALL(Enter!$O$3:$O$252,K165),Enter!$O$3:$O$252,0),3),"")</f>
        <v/>
      </c>
      <c r="O165" s="20" t="str">
        <f t="array" ref="O165">IFERROR(INDEX(Enter!$H$3:$K$252,MATCH(SMALL(Enter!$O$3:$O$252,K165),Enter!$O$3:$O$252,0),4),"")</f>
        <v/>
      </c>
      <c r="Q165" s="19" t="str">
        <f t="array" ref="Q165">IF(R165="","",IF(INDEX(Enter!$B$3:$K$252,MATCH(SMALL(Enter!$P$3:$P$252,E165),Enter!$P$3:$P$252,0),1)="oco","oco",E165))</f>
        <v/>
      </c>
      <c r="R165" s="20" t="str">
        <f t="array" ref="R165">IFERROR(INDEX(Enter!$A$3:$M$252,MATCH(SMALL(Enter!$P$3:$P$252,T165),Enter!$P$3:$P$252,0),7),"")</f>
        <v/>
      </c>
      <c r="S165" s="20" t="str">
        <f t="array" ref="S165">IFERROR(INDEX(Enter!$A$3:$K$252,MATCH(SMALL(Enter!$P$3:$P$252,T165),Enter!$P$3:$P$252,0),8),"")</f>
        <v/>
      </c>
      <c r="T165" s="20">
        <v>137</v>
      </c>
      <c r="V165" s="19" t="str">
        <f t="shared" si="3"/>
        <v/>
      </c>
      <c r="W165" s="20" t="str">
        <f t="array" ref="W165">IFERROR(INDEX(Enter!$A$3:$M$252,MATCH(SMALL(Enter!$Q$3:$Q$252,Y166),Enter!$Q$3:$Q$252,0),6),"")</f>
        <v/>
      </c>
      <c r="X165" s="20" t="str">
        <f t="array" ref="X165">IFERROR(INDEX(Enter!$A$3:$K$252,MATCH(SMALL(Enter!$Q$3:$Q$252,Y166),Enter!$Q$3:$Q$252,0),7),"")</f>
        <v/>
      </c>
      <c r="Y165" s="20">
        <v>137</v>
      </c>
      <c r="AA165" s="19" t="str">
        <f t="shared" si="2"/>
        <v/>
      </c>
      <c r="AB165" s="20" t="str">
        <f t="array" ref="AB165">IFERROR(INDEX(Enter!$A$3:$M$252,MATCH(SMALL(Enter!$R$3:$R$252,T165),Enter!$R$3:$R$252,0),7),"")</f>
        <v/>
      </c>
      <c r="AC165" s="20" t="str">
        <f t="array" ref="AC165">IFERROR(INDEX(Enter!$A$3:$K$252,MATCH(SMALL(Enter!$R$3:$R$252,T165),Enter!$R$3:$R$252,0),8),"")</f>
        <v/>
      </c>
    </row>
    <row r="166" spans="1:29" ht="15.75" customHeight="1">
      <c r="A166" s="19" t="str">
        <f t="array" ref="A166">IF(B166="","",IF(INDEX(Enter!$C$3:$K$252,MATCH(SMALL(Enter!$M$3:$M$252,E166),Enter!$M$3:$M$252,0),1)="yco","yco",E166))</f>
        <v/>
      </c>
      <c r="B166" s="20" t="str">
        <f t="array" ref="B166">IFERROR(IF(INDEX(Enter!$D$3:$M$252,MATCH(SMALL(Enter!$M$3:$M$252,E166),Enter!$M$3:$M$252,0),1)="x",INDEX(Enter!$C$3:$M$252,MATCH(SMALL(Enter!$M$3:$M$252,E166),Enter!$M$3:$M$252,0),8)&amp;" (Y)",IF(INDEX(Enter!$D$3:$M$252,MATCH(SMALL(Enter!$M$3:$M$252,E166),Enter!$M$3:$M$252,0),1)="o",INDEX(Enter!$C$3:$M$252,MATCH(SMALL(Enter!$M$3:$M$252,E166),Enter!$M$3:$M$252,0),8)&amp;" (Y only)",INDEX(Enter!$C$3:$M$252,MATCH(SMALL(Enter!$M$3:$M$252,E166),Enter!$M$3:$M$252,0),8))),"")</f>
        <v/>
      </c>
      <c r="C166" s="20" t="str">
        <f t="array" ref="C166">IFERROR(INDEX(Enter!$C$3:$M$252,MATCH(SMALL(Enter!$M$3:$M$252,E166),Enter!$M$3:$M$252,0),8),"")</f>
        <v/>
      </c>
      <c r="D166" s="20" t="str">
        <f t="array" ref="D166">IFERROR(INDEX(Enter!$C$3:$K$252,MATCH(SMALL(Enter!$M$3:$M$252,E166),Enter!$M$3:$M$252,0),9),"")</f>
        <v/>
      </c>
      <c r="E166" s="20">
        <v>138</v>
      </c>
      <c r="G166" s="19" t="str">
        <f t="array" ref="G166">IF(H166="","",IF(INDEX(Enter!$F$3:$K$252,MATCH(SMALL(Enter!$N$3:$N$252,E166),Enter!$N$3:$N$252,0),1)="co","co",IF(INDEX(Enter!$F$3:$K$252,MATCH(SMALL(Enter!$N$3:$N$252,E166),Enter!$N$3:$N$252,0),1)="yco","yco",E166)))</f>
        <v/>
      </c>
      <c r="H166" s="20" t="str">
        <f t="array" ref="H166">IFERROR(IF(INDEX(Enter!$G$3:$K$252,MATCH(SMALL(Enter!$N$3:$N$252,E166),Enter!$N$3:$N$252,0),1)="x",INDEX(Enter!$F$3:$K$252,MATCH(SMALL(Enter!$N$3:$N$252,E166),Enter!$N$3:$N$252,0),5)&amp;" (Y)",IF(INDEX(Enter!$G$3:$K$252,MATCH(SMALL(Enter!$N$3:$N$252,E166),Enter!$N$3:$N$252,0),1)="o",INDEX(Enter!$F$3:$K$252,MATCH(SMALL(Enter!$N$3:$N$252,E166),Enter!$N$3:$N$252,0),5)&amp;" (Y only)",INDEX(Enter!$F$3:$K$252,MATCH(SMALL(Enter!$N$3:$N$252,E166),Enter!$N$3:$N$252,0),5))),"")</f>
        <v/>
      </c>
      <c r="I166" s="20" t="str">
        <f t="array" ref="I166">IFERROR(INDEX(Enter!$F$3:$K$252,MATCH(SMALL(Enter!$N$3:$N$252,E166),Enter!$N$3:$N$252,0),5),"")</f>
        <v/>
      </c>
      <c r="J166" s="20" t="str">
        <f t="array" ref="J166">IFERROR(INDEX(Enter!$F$3:$K$252,MATCH(SMALL(Enter!$N$3:$N$252,E166),Enter!$N$3:$N$252,0),6),"")</f>
        <v/>
      </c>
      <c r="L166" s="19" t="str">
        <f t="shared" si="0"/>
        <v/>
      </c>
      <c r="M166" s="19" t="str">
        <f t="array" ref="M166">IFERROR(IF(INDEX(Enter!$I$3:$K$252,MATCH(SMALL(Enter!$O$3:$O$252,K166),Enter!$O$3:$O$252,0),1)="x",INDEX(Enter!$H$3:$K$252,MATCH(SMALL(Enter!$O$3:$O$252,K166),Enter!$O$3:$O$252,0),3)&amp;" (Y)",IF(INDEX(Enter!$I$3:$K$252,MATCH(SMALL(Enter!$O$3:$O$252,K166),Enter!$O$3:$O$252,0),1)="o",INDEX(Enter!$H$3:$K$252,MATCH(SMALL(Enter!$O$3:$O$252,K166),Enter!$O$3:$O$252,0),3)&amp;" (Y only)",INDEX(Enter!$H$3:$K$252,MATCH(SMALL(Enter!$O$3:$O$252,K166),Enter!$O$3:$O$252,0),3))),"")</f>
        <v/>
      </c>
      <c r="N166" s="20" t="str">
        <f t="array" ref="N166">IFERROR(INDEX(Enter!$H$3:$K$252,MATCH(SMALL(Enter!$O$3:$O$252,K166),Enter!$O$3:$O$252,0),3),"")</f>
        <v/>
      </c>
      <c r="O166" s="20" t="str">
        <f t="array" ref="O166">IFERROR(INDEX(Enter!$H$3:$K$252,MATCH(SMALL(Enter!$O$3:$O$252,K166),Enter!$O$3:$O$252,0),4),"")</f>
        <v/>
      </c>
      <c r="Q166" s="19" t="str">
        <f t="array" ref="Q166">IF(R166="","",IF(INDEX(Enter!$B$3:$K$252,MATCH(SMALL(Enter!$P$3:$P$252,E166),Enter!$P$3:$P$252,0),1)="oco","oco",E166))</f>
        <v/>
      </c>
      <c r="R166" s="20" t="str">
        <f t="array" ref="R166">IFERROR(INDEX(Enter!$A$3:$M$252,MATCH(SMALL(Enter!$P$3:$P$252,T166),Enter!$P$3:$P$252,0),7),"")</f>
        <v/>
      </c>
      <c r="S166" s="20" t="str">
        <f t="array" ref="S166">IFERROR(INDEX(Enter!$A$3:$K$252,MATCH(SMALL(Enter!$P$3:$P$252,T166),Enter!$P$3:$P$252,0),8),"")</f>
        <v/>
      </c>
      <c r="T166" s="20">
        <v>138</v>
      </c>
      <c r="V166" s="19" t="str">
        <f t="shared" si="3"/>
        <v/>
      </c>
      <c r="W166" s="20" t="str">
        <f t="array" ref="W166">IFERROR(INDEX(Enter!$A$3:$M$252,MATCH(SMALL(Enter!$Q$3:$Q$252,Y167),Enter!$Q$3:$Q$252,0),6),"")</f>
        <v/>
      </c>
      <c r="X166" s="20" t="str">
        <f t="array" ref="X166">IFERROR(INDEX(Enter!$A$3:$K$252,MATCH(SMALL(Enter!$Q$3:$Q$252,Y167),Enter!$Q$3:$Q$252,0),7),"")</f>
        <v/>
      </c>
      <c r="Y166" s="20">
        <v>138</v>
      </c>
      <c r="AA166" s="19" t="str">
        <f t="shared" si="2"/>
        <v/>
      </c>
      <c r="AB166" s="20" t="str">
        <f t="array" ref="AB166">IFERROR(INDEX(Enter!$A$3:$M$252,MATCH(SMALL(Enter!$R$3:$R$252,T166),Enter!$R$3:$R$252,0),7),"")</f>
        <v/>
      </c>
      <c r="AC166" s="20" t="str">
        <f t="array" ref="AC166">IFERROR(INDEX(Enter!$A$3:$K$252,MATCH(SMALL(Enter!$R$3:$R$252,T166),Enter!$R$3:$R$252,0),8),"")</f>
        <v/>
      </c>
    </row>
    <row r="167" spans="1:29" ht="15.75" customHeight="1">
      <c r="A167" s="19" t="str">
        <f t="array" ref="A167">IF(B167="","",IF(INDEX(Enter!$C$3:$K$252,MATCH(SMALL(Enter!$M$3:$M$252,E167),Enter!$M$3:$M$252,0),1)="yco","yco",E167))</f>
        <v/>
      </c>
      <c r="B167" s="20" t="str">
        <f t="array" ref="B167">IFERROR(IF(INDEX(Enter!$D$3:$M$252,MATCH(SMALL(Enter!$M$3:$M$252,E167),Enter!$M$3:$M$252,0),1)="x",INDEX(Enter!$C$3:$M$252,MATCH(SMALL(Enter!$M$3:$M$252,E167),Enter!$M$3:$M$252,0),8)&amp;" (Y)",IF(INDEX(Enter!$D$3:$M$252,MATCH(SMALL(Enter!$M$3:$M$252,E167),Enter!$M$3:$M$252,0),1)="o",INDEX(Enter!$C$3:$M$252,MATCH(SMALL(Enter!$M$3:$M$252,E167),Enter!$M$3:$M$252,0),8)&amp;" (Y only)",INDEX(Enter!$C$3:$M$252,MATCH(SMALL(Enter!$M$3:$M$252,E167),Enter!$M$3:$M$252,0),8))),"")</f>
        <v/>
      </c>
      <c r="C167" s="20" t="str">
        <f t="array" ref="C167">IFERROR(INDEX(Enter!$C$3:$M$252,MATCH(SMALL(Enter!$M$3:$M$252,E167),Enter!$M$3:$M$252,0),8),"")</f>
        <v/>
      </c>
      <c r="D167" s="20" t="str">
        <f t="array" ref="D167">IFERROR(INDEX(Enter!$C$3:$K$252,MATCH(SMALL(Enter!$M$3:$M$252,E167),Enter!$M$3:$M$252,0),9),"")</f>
        <v/>
      </c>
      <c r="E167" s="20">
        <v>139</v>
      </c>
      <c r="G167" s="19" t="str">
        <f t="array" ref="G167">IF(H167="","",IF(INDEX(Enter!$F$3:$K$252,MATCH(SMALL(Enter!$N$3:$N$252,E167),Enter!$N$3:$N$252,0),1)="co","co",IF(INDEX(Enter!$F$3:$K$252,MATCH(SMALL(Enter!$N$3:$N$252,E167),Enter!$N$3:$N$252,0),1)="yco","yco",E167)))</f>
        <v/>
      </c>
      <c r="H167" s="20" t="str">
        <f t="array" ref="H167">IFERROR(IF(INDEX(Enter!$G$3:$K$252,MATCH(SMALL(Enter!$N$3:$N$252,E167),Enter!$N$3:$N$252,0),1)="x",INDEX(Enter!$F$3:$K$252,MATCH(SMALL(Enter!$N$3:$N$252,E167),Enter!$N$3:$N$252,0),5)&amp;" (Y)",IF(INDEX(Enter!$G$3:$K$252,MATCH(SMALL(Enter!$N$3:$N$252,E167),Enter!$N$3:$N$252,0),1)="o",INDEX(Enter!$F$3:$K$252,MATCH(SMALL(Enter!$N$3:$N$252,E167),Enter!$N$3:$N$252,0),5)&amp;" (Y only)",INDEX(Enter!$F$3:$K$252,MATCH(SMALL(Enter!$N$3:$N$252,E167),Enter!$N$3:$N$252,0),5))),"")</f>
        <v/>
      </c>
      <c r="I167" s="20" t="str">
        <f t="array" ref="I167">IFERROR(INDEX(Enter!$F$3:$K$252,MATCH(SMALL(Enter!$N$3:$N$252,E167),Enter!$N$3:$N$252,0),5),"")</f>
        <v/>
      </c>
      <c r="J167" s="20" t="str">
        <f t="array" ref="J167">IFERROR(INDEX(Enter!$F$3:$K$252,MATCH(SMALL(Enter!$N$3:$N$252,E167),Enter!$N$3:$N$252,0),6),"")</f>
        <v/>
      </c>
      <c r="K167" s="20">
        <v>151</v>
      </c>
      <c r="L167" s="19" t="str">
        <f t="shared" si="0"/>
        <v/>
      </c>
      <c r="M167" s="19" t="str">
        <f t="array" ref="M167">IFERROR(IF(INDEX(Enter!$I$3:$K$252,MATCH(SMALL(Enter!$O$3:$O$252,K167),Enter!$O$3:$O$252,0),1)="x",INDEX(Enter!$H$3:$K$252,MATCH(SMALL(Enter!$O$3:$O$252,K167),Enter!$O$3:$O$252,0),3)&amp;" (Y)",IF(INDEX(Enter!$I$3:$K$252,MATCH(SMALL(Enter!$O$3:$O$252,K167),Enter!$O$3:$O$252,0),1)="o",INDEX(Enter!$H$3:$K$252,MATCH(SMALL(Enter!$O$3:$O$252,K167),Enter!$O$3:$O$252,0),3)&amp;" (Y only)",INDEX(Enter!$H$3:$K$252,MATCH(SMALL(Enter!$O$3:$O$252,K167),Enter!$O$3:$O$252,0),3))),"")</f>
        <v/>
      </c>
      <c r="N167" s="20" t="str">
        <f t="array" ref="N167">IFERROR(INDEX(Enter!$H$3:$K$252,MATCH(SMALL(Enter!$O$3:$O$252,K167),Enter!$O$3:$O$252,0),3),"")</f>
        <v/>
      </c>
      <c r="O167" s="20" t="str">
        <f t="array" ref="O167">IFERROR(INDEX(Enter!$H$3:$K$252,MATCH(SMALL(Enter!$O$3:$O$252,K167),Enter!$O$3:$O$252,0),4),"")</f>
        <v/>
      </c>
      <c r="Q167" s="19" t="str">
        <f t="array" ref="Q167">IF(R167="","",IF(INDEX(Enter!$B$3:$K$252,MATCH(SMALL(Enter!$P$3:$P$252,E167),Enter!$P$3:$P$252,0),1)="oco","oco",E167))</f>
        <v/>
      </c>
      <c r="R167" s="20" t="str">
        <f t="array" ref="R167">IFERROR(INDEX(Enter!$A$3:$M$252,MATCH(SMALL(Enter!$P$3:$P$252,T167),Enter!$P$3:$P$252,0),7),"")</f>
        <v/>
      </c>
      <c r="S167" s="20" t="str">
        <f t="array" ref="S167">IFERROR(INDEX(Enter!$A$3:$K$252,MATCH(SMALL(Enter!$P$3:$P$252,T167),Enter!$P$3:$P$252,0),8),"")</f>
        <v/>
      </c>
      <c r="T167" s="20">
        <v>139</v>
      </c>
      <c r="V167" s="19" t="str">
        <f t="shared" si="3"/>
        <v/>
      </c>
      <c r="W167" s="20" t="str">
        <f t="array" ref="W167">IFERROR(INDEX(Enter!$A$3:$M$252,MATCH(SMALL(Enter!$Q$3:$Q$252,Y168),Enter!$Q$3:$Q$252,0),6),"")</f>
        <v/>
      </c>
      <c r="X167" s="20" t="str">
        <f t="array" ref="X167">IFERROR(INDEX(Enter!$A$3:$K$252,MATCH(SMALL(Enter!$Q$3:$Q$252,Y168),Enter!$Q$3:$Q$252,0),7),"")</f>
        <v/>
      </c>
      <c r="Y167" s="20">
        <v>139</v>
      </c>
      <c r="AA167" s="19" t="str">
        <f t="shared" si="2"/>
        <v/>
      </c>
      <c r="AB167" s="20" t="str">
        <f t="array" ref="AB167">IFERROR(INDEX(Enter!$A$3:$M$252,MATCH(SMALL(Enter!$R$3:$R$252,T167),Enter!$R$3:$R$252,0),7),"")</f>
        <v/>
      </c>
      <c r="AC167" s="20" t="str">
        <f t="array" ref="AC167">IFERROR(INDEX(Enter!$A$3:$K$252,MATCH(SMALL(Enter!$R$3:$R$252,T167),Enter!$R$3:$R$252,0),8),"")</f>
        <v/>
      </c>
    </row>
    <row r="168" spans="1:29" ht="15.75" customHeight="1">
      <c r="A168" s="19" t="str">
        <f t="array" ref="A168">IF(B168="","",IF(INDEX(Enter!$C$3:$K$252,MATCH(SMALL(Enter!$M$3:$M$252,E168),Enter!$M$3:$M$252,0),1)="yco","yco",E168))</f>
        <v/>
      </c>
      <c r="B168" s="20" t="str">
        <f t="array" ref="B168">IFERROR(IF(INDEX(Enter!$D$3:$M$252,MATCH(SMALL(Enter!$M$3:$M$252,E168),Enter!$M$3:$M$252,0),1)="x",INDEX(Enter!$C$3:$M$252,MATCH(SMALL(Enter!$M$3:$M$252,E168),Enter!$M$3:$M$252,0),8)&amp;" (Y)",IF(INDEX(Enter!$D$3:$M$252,MATCH(SMALL(Enter!$M$3:$M$252,E168),Enter!$M$3:$M$252,0),1)="o",INDEX(Enter!$C$3:$M$252,MATCH(SMALL(Enter!$M$3:$M$252,E168),Enter!$M$3:$M$252,0),8)&amp;" (Y only)",INDEX(Enter!$C$3:$M$252,MATCH(SMALL(Enter!$M$3:$M$252,E168),Enter!$M$3:$M$252,0),8))),"")</f>
        <v/>
      </c>
      <c r="C168" s="20" t="str">
        <f t="array" ref="C168">IFERROR(INDEX(Enter!$C$3:$M$252,MATCH(SMALL(Enter!$M$3:$M$252,E168),Enter!$M$3:$M$252,0),8),"")</f>
        <v/>
      </c>
      <c r="D168" s="20" t="str">
        <f t="array" ref="D168">IFERROR(INDEX(Enter!$C$3:$K$252,MATCH(SMALL(Enter!$M$3:$M$252,E168),Enter!$M$3:$M$252,0),9),"")</f>
        <v/>
      </c>
      <c r="E168" s="20">
        <v>140</v>
      </c>
      <c r="G168" s="19" t="str">
        <f t="array" ref="G168">IF(H168="","",IF(INDEX(Enter!$F$3:$K$252,MATCH(SMALL(Enter!$N$3:$N$252,E168),Enter!$N$3:$N$252,0),1)="co","co",IF(INDEX(Enter!$F$3:$K$252,MATCH(SMALL(Enter!$N$3:$N$252,E168),Enter!$N$3:$N$252,0),1)="yco","yco",E168)))</f>
        <v/>
      </c>
      <c r="H168" s="20" t="str">
        <f t="array" ref="H168">IFERROR(IF(INDEX(Enter!$G$3:$K$252,MATCH(SMALL(Enter!$N$3:$N$252,E168),Enter!$N$3:$N$252,0),1)="x",INDEX(Enter!$F$3:$K$252,MATCH(SMALL(Enter!$N$3:$N$252,E168),Enter!$N$3:$N$252,0),5)&amp;" (Y)",IF(INDEX(Enter!$G$3:$K$252,MATCH(SMALL(Enter!$N$3:$N$252,E168),Enter!$N$3:$N$252,0),1)="o",INDEX(Enter!$F$3:$K$252,MATCH(SMALL(Enter!$N$3:$N$252,E168),Enter!$N$3:$N$252,0),5)&amp;" (Y only)",INDEX(Enter!$F$3:$K$252,MATCH(SMALL(Enter!$N$3:$N$252,E168),Enter!$N$3:$N$252,0),5))),"")</f>
        <v/>
      </c>
      <c r="I168" s="20" t="str">
        <f t="array" ref="I168">IFERROR(INDEX(Enter!$F$3:$K$252,MATCH(SMALL(Enter!$N$3:$N$252,E168),Enter!$N$3:$N$252,0),5),"")</f>
        <v/>
      </c>
      <c r="J168" s="20" t="str">
        <f t="array" ref="J168">IFERROR(INDEX(Enter!$F$3:$K$252,MATCH(SMALL(Enter!$N$3:$N$252,E168),Enter!$N$3:$N$252,0),6),"")</f>
        <v/>
      </c>
      <c r="K168" s="20">
        <v>152</v>
      </c>
      <c r="L168" s="19" t="str">
        <f t="shared" si="0"/>
        <v/>
      </c>
      <c r="M168" s="19" t="str">
        <f t="array" ref="M168">IFERROR(IF(INDEX(Enter!$I$3:$K$252,MATCH(SMALL(Enter!$O$3:$O$252,K168),Enter!$O$3:$O$252,0),1)="x",INDEX(Enter!$H$3:$K$252,MATCH(SMALL(Enter!$O$3:$O$252,K168),Enter!$O$3:$O$252,0),3)&amp;" (Y)",IF(INDEX(Enter!$I$3:$K$252,MATCH(SMALL(Enter!$O$3:$O$252,K168),Enter!$O$3:$O$252,0),1)="o",INDEX(Enter!$H$3:$K$252,MATCH(SMALL(Enter!$O$3:$O$252,K168),Enter!$O$3:$O$252,0),3)&amp;" (Y only)",INDEX(Enter!$H$3:$K$252,MATCH(SMALL(Enter!$O$3:$O$252,K168),Enter!$O$3:$O$252,0),3))),"")</f>
        <v/>
      </c>
      <c r="N168" s="20" t="str">
        <f t="array" ref="N168">IFERROR(INDEX(Enter!$H$3:$K$252,MATCH(SMALL(Enter!$O$3:$O$252,K168),Enter!$O$3:$O$252,0),3),"")</f>
        <v/>
      </c>
      <c r="O168" s="20" t="str">
        <f t="array" ref="O168">IFERROR(INDEX(Enter!$H$3:$K$252,MATCH(SMALL(Enter!$O$3:$O$252,K168),Enter!$O$3:$O$252,0),4),"")</f>
        <v/>
      </c>
      <c r="Q168" s="19" t="str">
        <f t="array" ref="Q168">IF(R168="","",IF(INDEX(Enter!$B$3:$K$252,MATCH(SMALL(Enter!$P$3:$P$252,E168),Enter!$P$3:$P$252,0),1)="oco","oco",E168))</f>
        <v/>
      </c>
      <c r="R168" s="20" t="str">
        <f t="array" ref="R168">IFERROR(INDEX(Enter!$A$3:$M$252,MATCH(SMALL(Enter!$P$3:$P$252,T168),Enter!$P$3:$P$252,0),7),"")</f>
        <v/>
      </c>
      <c r="S168" s="20" t="str">
        <f t="array" ref="S168">IFERROR(INDEX(Enter!$A$3:$K$252,MATCH(SMALL(Enter!$P$3:$P$252,T168),Enter!$P$3:$P$252,0),8),"")</f>
        <v/>
      </c>
      <c r="T168" s="20">
        <v>140</v>
      </c>
      <c r="V168" s="19" t="str">
        <f t="shared" si="3"/>
        <v/>
      </c>
      <c r="W168" s="20" t="str">
        <f t="array" ref="W168">IFERROR(INDEX(Enter!$A$3:$M$252,MATCH(SMALL(Enter!$Q$3:$Q$252,Y169),Enter!$Q$3:$Q$252,0),6),"")</f>
        <v/>
      </c>
      <c r="X168" s="20" t="str">
        <f t="array" ref="X168">IFERROR(INDEX(Enter!$A$3:$K$252,MATCH(SMALL(Enter!$Q$3:$Q$252,Y169),Enter!$Q$3:$Q$252,0),7),"")</f>
        <v/>
      </c>
      <c r="Y168" s="20">
        <v>140</v>
      </c>
      <c r="AA168" s="19" t="str">
        <f t="shared" si="2"/>
        <v/>
      </c>
      <c r="AB168" s="20" t="str">
        <f t="array" ref="AB168">IFERROR(INDEX(Enter!$A$3:$M$252,MATCH(SMALL(Enter!$R$3:$R$252,T168),Enter!$R$3:$R$252,0),7),"")</f>
        <v/>
      </c>
      <c r="AC168" s="20" t="str">
        <f t="array" ref="AC168">IFERROR(INDEX(Enter!$A$3:$K$252,MATCH(SMALL(Enter!$R$3:$R$252,T168),Enter!$R$3:$R$252,0),8),"")</f>
        <v/>
      </c>
    </row>
    <row r="169" spans="1:29" ht="15.75" customHeight="1">
      <c r="A169" s="19" t="str">
        <f t="array" ref="A169">IF(B169="","",IF(INDEX(Enter!$C$3:$K$252,MATCH(SMALL(Enter!$M$3:$M$252,E169),Enter!$M$3:$M$252,0),1)="yco","yco",E169))</f>
        <v/>
      </c>
      <c r="B169" s="20" t="str">
        <f t="array" ref="B169">IFERROR(IF(INDEX(Enter!$D$3:$M$252,MATCH(SMALL(Enter!$M$3:$M$252,E169),Enter!$M$3:$M$252,0),1)="x",INDEX(Enter!$C$3:$M$252,MATCH(SMALL(Enter!$M$3:$M$252,E169),Enter!$M$3:$M$252,0),8)&amp;" (Y)",IF(INDEX(Enter!$D$3:$M$252,MATCH(SMALL(Enter!$M$3:$M$252,E169),Enter!$M$3:$M$252,0),1)="o",INDEX(Enter!$C$3:$M$252,MATCH(SMALL(Enter!$M$3:$M$252,E169),Enter!$M$3:$M$252,0),8)&amp;" (Y only)",INDEX(Enter!$C$3:$M$252,MATCH(SMALL(Enter!$M$3:$M$252,E169),Enter!$M$3:$M$252,0),8))),"")</f>
        <v/>
      </c>
      <c r="C169" s="20" t="str">
        <f t="array" ref="C169">IFERROR(INDEX(Enter!$C$3:$M$252,MATCH(SMALL(Enter!$M$3:$M$252,E169),Enter!$M$3:$M$252,0),8),"")</f>
        <v/>
      </c>
      <c r="D169" s="20" t="str">
        <f t="array" ref="D169">IFERROR(INDEX(Enter!$C$3:$K$252,MATCH(SMALL(Enter!$M$3:$M$252,E169),Enter!$M$3:$M$252,0),9),"")</f>
        <v/>
      </c>
      <c r="E169" s="20"/>
      <c r="G169" s="19" t="str">
        <f t="array" ref="G169">IF(H169="","",IF(INDEX(Enter!$F$3:$K$252,MATCH(SMALL(Enter!$N$3:$N$252,E169),Enter!$N$3:$N$252,0),1)="co","co",IF(INDEX(Enter!$F$3:$K$252,MATCH(SMALL(Enter!$N$3:$N$252,E169),Enter!$N$3:$N$252,0),1)="yco","yco",E169)))</f>
        <v/>
      </c>
      <c r="H169" s="20" t="str">
        <f t="array" ref="H169">IFERROR(IF(INDEX(Enter!$G$3:$K$252,MATCH(SMALL(Enter!$N$3:$N$252,E169),Enter!$N$3:$N$252,0),1)="x",INDEX(Enter!$F$3:$K$252,MATCH(SMALL(Enter!$N$3:$N$252,E169),Enter!$N$3:$N$252,0),5)&amp;" (Y)",IF(INDEX(Enter!$G$3:$K$252,MATCH(SMALL(Enter!$N$3:$N$252,E169),Enter!$N$3:$N$252,0),1)="o",INDEX(Enter!$F$3:$K$252,MATCH(SMALL(Enter!$N$3:$N$252,E169),Enter!$N$3:$N$252,0),5)&amp;" (Y only)",INDEX(Enter!$F$3:$K$252,MATCH(SMALL(Enter!$N$3:$N$252,E169),Enter!$N$3:$N$252,0),5))),"")</f>
        <v/>
      </c>
      <c r="I169" s="20" t="str">
        <f t="array" ref="I169">IFERROR(INDEX(Enter!$F$3:$K$252,MATCH(SMALL(Enter!$N$3:$N$252,E169),Enter!$N$3:$N$252,0),5),"")</f>
        <v/>
      </c>
      <c r="J169" s="20" t="str">
        <f t="array" ref="J169">IFERROR(INDEX(Enter!$F$3:$K$252,MATCH(SMALL(Enter!$N$3:$N$252,E169),Enter!$N$3:$N$252,0),6),"")</f>
        <v/>
      </c>
      <c r="K169" s="20">
        <v>153</v>
      </c>
      <c r="L169" s="19" t="str">
        <f t="shared" si="0"/>
        <v/>
      </c>
      <c r="M169" s="19" t="str">
        <f t="array" ref="M169">IFERROR(IF(INDEX(Enter!$I$3:$K$252,MATCH(SMALL(Enter!$O$3:$O$252,K169),Enter!$O$3:$O$252,0),1)="x",INDEX(Enter!$H$3:$K$252,MATCH(SMALL(Enter!$O$3:$O$252,K169),Enter!$O$3:$O$252,0),3)&amp;" (Y)",IF(INDEX(Enter!$I$3:$K$252,MATCH(SMALL(Enter!$O$3:$O$252,K169),Enter!$O$3:$O$252,0),1)="o",INDEX(Enter!$H$3:$K$252,MATCH(SMALL(Enter!$O$3:$O$252,K169),Enter!$O$3:$O$252,0),3)&amp;" (Y only)",INDEX(Enter!$H$3:$K$252,MATCH(SMALL(Enter!$O$3:$O$252,K169),Enter!$O$3:$O$252,0),3))),"")</f>
        <v/>
      </c>
      <c r="N169" s="20" t="str">
        <f t="array" ref="N169">IFERROR(INDEX(Enter!$H$3:$K$252,MATCH(SMALL(Enter!$O$3:$O$252,K169),Enter!$O$3:$O$252,0),3),"")</f>
        <v/>
      </c>
      <c r="O169" s="20" t="str">
        <f t="array" ref="O169">IFERROR(INDEX(Enter!$H$3:$K$252,MATCH(SMALL(Enter!$O$3:$O$252,K169),Enter!$O$3:$O$252,0),4),"")</f>
        <v/>
      </c>
      <c r="Q169" s="19" t="str">
        <f t="array" ref="Q169">IF(R169="","",IF(INDEX(Enter!$B$3:$K$252,MATCH(SMALL(Enter!$P$3:$P$252,E169),Enter!$P$3:$P$252,0),1)="oco","oco",E169))</f>
        <v/>
      </c>
      <c r="R169" s="20" t="str">
        <f t="array" ref="R169">IFERROR(INDEX(Enter!$A$3:$M$252,MATCH(SMALL(Enter!$P$3:$P$252,T169),Enter!$P$3:$P$252,0),7),"")</f>
        <v/>
      </c>
      <c r="S169" s="20" t="str">
        <f t="array" ref="S169">IFERROR(INDEX(Enter!$A$3:$K$252,MATCH(SMALL(Enter!$P$3:$P$252,T169),Enter!$P$3:$P$252,0),8),"")</f>
        <v/>
      </c>
      <c r="V169" s="19" t="str">
        <f t="shared" si="3"/>
        <v/>
      </c>
      <c r="W169" s="20" t="str">
        <f t="array" ref="W169">IFERROR(INDEX(Enter!$A$3:$M$252,MATCH(SMALL(Enter!$Q$3:$Q$252,Y170),Enter!$Q$3:$Q$252,0),6),"")</f>
        <v/>
      </c>
      <c r="X169" s="20" t="str">
        <f t="array" ref="X169">IFERROR(INDEX(Enter!$A$3:$K$252,MATCH(SMALL(Enter!$Q$3:$Q$252,Y170),Enter!$Q$3:$Q$252,0),7),"")</f>
        <v/>
      </c>
      <c r="AA169" s="19" t="str">
        <f t="shared" si="2"/>
        <v/>
      </c>
      <c r="AB169" s="20" t="str">
        <f t="array" ref="AB169">IFERROR(INDEX(Enter!$A$3:$M$252,MATCH(SMALL(Enter!$R$3:$R$252,T169),Enter!$R$3:$R$252,0),7),"")</f>
        <v/>
      </c>
      <c r="AC169" s="20" t="str">
        <f t="array" ref="AC169">IFERROR(INDEX(Enter!$A$3:$K$252,MATCH(SMALL(Enter!$R$3:$R$252,T169),Enter!$R$3:$R$252,0),8),"")</f>
        <v/>
      </c>
    </row>
    <row r="170" spans="1:29" ht="15.75" customHeight="1">
      <c r="A170" s="19" t="str">
        <f t="array" ref="A170">IF(B170="","",IF(INDEX(Enter!$C$3:$K$252,MATCH(SMALL(Enter!$M$3:$M$252,E170),Enter!$M$3:$M$252,0),1)="yco","yco",E170))</f>
        <v/>
      </c>
      <c r="B170" s="20" t="str">
        <f t="array" ref="B170">IFERROR(IF(INDEX(Enter!$D$3:$M$252,MATCH(SMALL(Enter!$M$3:$M$252,E170),Enter!$M$3:$M$252,0),1)="x",INDEX(Enter!$C$3:$M$252,MATCH(SMALL(Enter!$M$3:$M$252,E170),Enter!$M$3:$M$252,0),8)&amp;" (Y)",IF(INDEX(Enter!$D$3:$M$252,MATCH(SMALL(Enter!$M$3:$M$252,E170),Enter!$M$3:$M$252,0),1)="o",INDEX(Enter!$C$3:$M$252,MATCH(SMALL(Enter!$M$3:$M$252,E170),Enter!$M$3:$M$252,0),8)&amp;" (Y only)",INDEX(Enter!$C$3:$M$252,MATCH(SMALL(Enter!$M$3:$M$252,E170),Enter!$M$3:$M$252,0),8))),"")</f>
        <v/>
      </c>
      <c r="C170" s="20" t="str">
        <f t="array" ref="C170">IFERROR(INDEX(Enter!$C$3:$M$252,MATCH(SMALL(Enter!$M$3:$M$252,E170),Enter!$M$3:$M$252,0),8),"")</f>
        <v/>
      </c>
      <c r="D170" s="20" t="str">
        <f t="array" ref="D170">IFERROR(INDEX(Enter!$C$3:$K$252,MATCH(SMALL(Enter!$M$3:$M$252,E170),Enter!$M$3:$M$252,0),9),"")</f>
        <v/>
      </c>
      <c r="E170" s="20">
        <v>141</v>
      </c>
      <c r="G170" s="19" t="str">
        <f t="array" ref="G170">IF(H170="","",IF(INDEX(Enter!$F$3:$K$252,MATCH(SMALL(Enter!$N$3:$N$252,E170),Enter!$N$3:$N$252,0),1)="co","co",IF(INDEX(Enter!$F$3:$K$252,MATCH(SMALL(Enter!$N$3:$N$252,E170),Enter!$N$3:$N$252,0),1)="yco","yco",E170)))</f>
        <v/>
      </c>
      <c r="H170" s="20" t="str">
        <f t="array" ref="H170">IFERROR(IF(INDEX(Enter!$G$3:$K$252,MATCH(SMALL(Enter!$N$3:$N$252,E170),Enter!$N$3:$N$252,0),1)="x",INDEX(Enter!$F$3:$K$252,MATCH(SMALL(Enter!$N$3:$N$252,E170),Enter!$N$3:$N$252,0),5)&amp;" (Y)",IF(INDEX(Enter!$G$3:$K$252,MATCH(SMALL(Enter!$N$3:$N$252,E170),Enter!$N$3:$N$252,0),1)="o",INDEX(Enter!$F$3:$K$252,MATCH(SMALL(Enter!$N$3:$N$252,E170),Enter!$N$3:$N$252,0),5)&amp;" (Y only)",INDEX(Enter!$F$3:$K$252,MATCH(SMALL(Enter!$N$3:$N$252,E170),Enter!$N$3:$N$252,0),5))),"")</f>
        <v/>
      </c>
      <c r="I170" s="20" t="str">
        <f t="array" ref="I170">IFERROR(INDEX(Enter!$F$3:$K$252,MATCH(SMALL(Enter!$N$3:$N$252,E170),Enter!$N$3:$N$252,0),5),"")</f>
        <v/>
      </c>
      <c r="J170" s="20" t="str">
        <f t="array" ref="J170">IFERROR(INDEX(Enter!$F$3:$K$252,MATCH(SMALL(Enter!$N$3:$N$252,E170),Enter!$N$3:$N$252,0),6),"")</f>
        <v/>
      </c>
      <c r="K170" s="20">
        <v>154</v>
      </c>
      <c r="L170" s="19" t="str">
        <f t="shared" si="0"/>
        <v/>
      </c>
      <c r="M170" s="19" t="str">
        <f t="array" ref="M170">IFERROR(IF(INDEX(Enter!$I$3:$K$252,MATCH(SMALL(Enter!$O$3:$O$252,K170),Enter!$O$3:$O$252,0),1)="x",INDEX(Enter!$H$3:$K$252,MATCH(SMALL(Enter!$O$3:$O$252,K170),Enter!$O$3:$O$252,0),3)&amp;" (Y)",IF(INDEX(Enter!$I$3:$K$252,MATCH(SMALL(Enter!$O$3:$O$252,K170),Enter!$O$3:$O$252,0),1)="o",INDEX(Enter!$H$3:$K$252,MATCH(SMALL(Enter!$O$3:$O$252,K170),Enter!$O$3:$O$252,0),3)&amp;" (Y only)",INDEX(Enter!$H$3:$K$252,MATCH(SMALL(Enter!$O$3:$O$252,K170),Enter!$O$3:$O$252,0),3))),"")</f>
        <v/>
      </c>
      <c r="N170" s="20" t="str">
        <f t="array" ref="N170">IFERROR(INDEX(Enter!$H$3:$K$252,MATCH(SMALL(Enter!$O$3:$O$252,K170),Enter!$O$3:$O$252,0),3),"")</f>
        <v/>
      </c>
      <c r="O170" s="20" t="str">
        <f t="array" ref="O170">IFERROR(INDEX(Enter!$H$3:$K$252,MATCH(SMALL(Enter!$O$3:$O$252,K170),Enter!$O$3:$O$252,0),4),"")</f>
        <v/>
      </c>
      <c r="Q170" s="19" t="str">
        <f t="array" ref="Q170">IF(R170="","",IF(INDEX(Enter!$B$3:$K$252,MATCH(SMALL(Enter!$P$3:$P$252,E170),Enter!$P$3:$P$252,0),1)="oco","oco",E170))</f>
        <v/>
      </c>
      <c r="R170" s="20" t="str">
        <f t="array" ref="R170">IFERROR(INDEX(Enter!$A$3:$M$252,MATCH(SMALL(Enter!$P$3:$P$252,T170),Enter!$P$3:$P$252,0),7),"")</f>
        <v/>
      </c>
      <c r="S170" s="20" t="str">
        <f t="array" ref="S170">IFERROR(INDEX(Enter!$A$3:$K$252,MATCH(SMALL(Enter!$P$3:$P$252,T170),Enter!$P$3:$P$252,0),8),"")</f>
        <v/>
      </c>
      <c r="T170" s="20">
        <v>141</v>
      </c>
      <c r="V170" s="19" t="str">
        <f t="shared" si="3"/>
        <v/>
      </c>
      <c r="W170" s="20" t="str">
        <f t="array" ref="W170">IFERROR(INDEX(Enter!$A$3:$M$252,MATCH(SMALL(Enter!$Q$3:$Q$252,Y171),Enter!$Q$3:$Q$252,0),6),"")</f>
        <v/>
      </c>
      <c r="X170" s="20" t="str">
        <f t="array" ref="X170">IFERROR(INDEX(Enter!$A$3:$K$252,MATCH(SMALL(Enter!$Q$3:$Q$252,Y171),Enter!$Q$3:$Q$252,0),7),"")</f>
        <v/>
      </c>
      <c r="Y170" s="20">
        <v>141</v>
      </c>
      <c r="AA170" s="19" t="str">
        <f t="shared" si="2"/>
        <v/>
      </c>
      <c r="AB170" s="20" t="str">
        <f t="array" ref="AB170">IFERROR(INDEX(Enter!$A$3:$M$252,MATCH(SMALL(Enter!$R$3:$R$252,T170),Enter!$R$3:$R$252,0),7),"")</f>
        <v/>
      </c>
      <c r="AC170" s="20" t="str">
        <f t="array" ref="AC170">IFERROR(INDEX(Enter!$A$3:$K$252,MATCH(SMALL(Enter!$R$3:$R$252,T170),Enter!$R$3:$R$252,0),8),"")</f>
        <v/>
      </c>
    </row>
    <row r="171" spans="1:29" ht="15.75" customHeight="1">
      <c r="A171" s="19" t="str">
        <f t="array" ref="A171">IF(B171="","",IF(INDEX(Enter!$C$3:$K$252,MATCH(SMALL(Enter!$M$3:$M$252,E171),Enter!$M$3:$M$252,0),1)="yco","yco",E171))</f>
        <v/>
      </c>
      <c r="B171" s="20" t="str">
        <f t="array" ref="B171">IFERROR(IF(INDEX(Enter!$D$3:$M$252,MATCH(SMALL(Enter!$M$3:$M$252,E171),Enter!$M$3:$M$252,0),1)="x",INDEX(Enter!$C$3:$M$252,MATCH(SMALL(Enter!$M$3:$M$252,E171),Enter!$M$3:$M$252,0),8)&amp;" (Y)",IF(INDEX(Enter!$D$3:$M$252,MATCH(SMALL(Enter!$M$3:$M$252,E171),Enter!$M$3:$M$252,0),1)="o",INDEX(Enter!$C$3:$M$252,MATCH(SMALL(Enter!$M$3:$M$252,E171),Enter!$M$3:$M$252,0),8)&amp;" (Y only)",INDEX(Enter!$C$3:$M$252,MATCH(SMALL(Enter!$M$3:$M$252,E171),Enter!$M$3:$M$252,0),8))),"")</f>
        <v/>
      </c>
      <c r="C171" s="20" t="str">
        <f t="array" ref="C171">IFERROR(INDEX(Enter!$C$3:$M$252,MATCH(SMALL(Enter!$M$3:$M$252,E171),Enter!$M$3:$M$252,0),8),"")</f>
        <v/>
      </c>
      <c r="D171" s="20" t="str">
        <f t="array" ref="D171">IFERROR(INDEX(Enter!$C$3:$K$252,MATCH(SMALL(Enter!$M$3:$M$252,E171),Enter!$M$3:$M$252,0),9),"")</f>
        <v/>
      </c>
      <c r="E171" s="20">
        <v>142</v>
      </c>
      <c r="G171" s="19" t="str">
        <f t="array" ref="G171">IF(H171="","",IF(INDEX(Enter!$F$3:$K$252,MATCH(SMALL(Enter!$N$3:$N$252,E171),Enter!$N$3:$N$252,0),1)="co","co",IF(INDEX(Enter!$F$3:$K$252,MATCH(SMALL(Enter!$N$3:$N$252,E171),Enter!$N$3:$N$252,0),1)="yco","yco",E171)))</f>
        <v/>
      </c>
      <c r="H171" s="20" t="str">
        <f t="array" ref="H171">IFERROR(IF(INDEX(Enter!$G$3:$K$252,MATCH(SMALL(Enter!$N$3:$N$252,E171),Enter!$N$3:$N$252,0),1)="x",INDEX(Enter!$F$3:$K$252,MATCH(SMALL(Enter!$N$3:$N$252,E171),Enter!$N$3:$N$252,0),5)&amp;" (Y)",IF(INDEX(Enter!$G$3:$K$252,MATCH(SMALL(Enter!$N$3:$N$252,E171),Enter!$N$3:$N$252,0),1)="o",INDEX(Enter!$F$3:$K$252,MATCH(SMALL(Enter!$N$3:$N$252,E171),Enter!$N$3:$N$252,0),5)&amp;" (Y only)",INDEX(Enter!$F$3:$K$252,MATCH(SMALL(Enter!$N$3:$N$252,E171),Enter!$N$3:$N$252,0),5))),"")</f>
        <v/>
      </c>
      <c r="I171" s="20" t="str">
        <f t="array" ref="I171">IFERROR(INDEX(Enter!$F$3:$K$252,MATCH(SMALL(Enter!$N$3:$N$252,E171),Enter!$N$3:$N$252,0),5),"")</f>
        <v/>
      </c>
      <c r="J171" s="20" t="str">
        <f t="array" ref="J171">IFERROR(INDEX(Enter!$F$3:$K$252,MATCH(SMALL(Enter!$N$3:$N$252,E171),Enter!$N$3:$N$252,0),6),"")</f>
        <v/>
      </c>
      <c r="K171" s="20">
        <v>155</v>
      </c>
      <c r="L171" s="19" t="str">
        <f t="shared" si="0"/>
        <v/>
      </c>
      <c r="M171" s="19" t="str">
        <f t="array" ref="M171">IFERROR(IF(INDEX(Enter!$I$3:$K$252,MATCH(SMALL(Enter!$O$3:$O$252,K171),Enter!$O$3:$O$252,0),1)="x",INDEX(Enter!$H$3:$K$252,MATCH(SMALL(Enter!$O$3:$O$252,K171),Enter!$O$3:$O$252,0),3)&amp;" (Y)",IF(INDEX(Enter!$I$3:$K$252,MATCH(SMALL(Enter!$O$3:$O$252,K171),Enter!$O$3:$O$252,0),1)="o",INDEX(Enter!$H$3:$K$252,MATCH(SMALL(Enter!$O$3:$O$252,K171),Enter!$O$3:$O$252,0),3)&amp;" (Y only)",INDEX(Enter!$H$3:$K$252,MATCH(SMALL(Enter!$O$3:$O$252,K171),Enter!$O$3:$O$252,0),3))),"")</f>
        <v/>
      </c>
      <c r="N171" s="20" t="str">
        <f t="array" ref="N171">IFERROR(INDEX(Enter!$H$3:$K$252,MATCH(SMALL(Enter!$O$3:$O$252,K171),Enter!$O$3:$O$252,0),3),"")</f>
        <v/>
      </c>
      <c r="O171" s="20" t="str">
        <f t="array" ref="O171">IFERROR(INDEX(Enter!$H$3:$K$252,MATCH(SMALL(Enter!$O$3:$O$252,K171),Enter!$O$3:$O$252,0),4),"")</f>
        <v/>
      </c>
      <c r="Q171" s="19" t="str">
        <f t="array" ref="Q171">IF(R171="","",IF(INDEX(Enter!$B$3:$K$252,MATCH(SMALL(Enter!$P$3:$P$252,E171),Enter!$P$3:$P$252,0),1)="oco","oco",E171))</f>
        <v/>
      </c>
      <c r="R171" s="20" t="str">
        <f t="array" ref="R171">IFERROR(INDEX(Enter!$A$3:$M$252,MATCH(SMALL(Enter!$P$3:$P$252,T171),Enter!$P$3:$P$252,0),7),"")</f>
        <v/>
      </c>
      <c r="S171" s="20" t="str">
        <f t="array" ref="S171">IFERROR(INDEX(Enter!$A$3:$K$252,MATCH(SMALL(Enter!$P$3:$P$252,T171),Enter!$P$3:$P$252,0),8),"")</f>
        <v/>
      </c>
      <c r="T171" s="20">
        <v>142</v>
      </c>
      <c r="V171" s="19" t="str">
        <f t="shared" si="3"/>
        <v/>
      </c>
      <c r="W171" s="20" t="str">
        <f t="array" ref="W171">IFERROR(INDEX(Enter!$A$3:$M$252,MATCH(SMALL(Enter!$Q$3:$Q$252,Y172),Enter!$Q$3:$Q$252,0),6),"")</f>
        <v/>
      </c>
      <c r="X171" s="20" t="str">
        <f t="array" ref="X171">IFERROR(INDEX(Enter!$A$3:$K$252,MATCH(SMALL(Enter!$Q$3:$Q$252,Y172),Enter!$Q$3:$Q$252,0),7),"")</f>
        <v/>
      </c>
      <c r="Y171" s="20">
        <v>142</v>
      </c>
      <c r="AA171" s="19" t="str">
        <f t="shared" si="2"/>
        <v/>
      </c>
      <c r="AB171" s="20" t="str">
        <f t="array" ref="AB171">IFERROR(INDEX(Enter!$A$3:$M$252,MATCH(SMALL(Enter!$R$3:$R$252,T171),Enter!$R$3:$R$252,0),7),"")</f>
        <v/>
      </c>
      <c r="AC171" s="20" t="str">
        <f t="array" ref="AC171">IFERROR(INDEX(Enter!$A$3:$K$252,MATCH(SMALL(Enter!$R$3:$R$252,T171),Enter!$R$3:$R$252,0),8),"")</f>
        <v/>
      </c>
    </row>
    <row r="172" spans="1:29" ht="15.75" customHeight="1">
      <c r="A172" s="19" t="str">
        <f t="array" ref="A172">IF(B172="","",IF(INDEX(Enter!$C$3:$K$252,MATCH(SMALL(Enter!$M$3:$M$252,E172),Enter!$M$3:$M$252,0),1)="yco","yco",E172))</f>
        <v/>
      </c>
      <c r="B172" s="20" t="str">
        <f t="array" ref="B172">IFERROR(IF(INDEX(Enter!$D$3:$M$252,MATCH(SMALL(Enter!$M$3:$M$252,E172),Enter!$M$3:$M$252,0),1)="x",INDEX(Enter!$C$3:$M$252,MATCH(SMALL(Enter!$M$3:$M$252,E172),Enter!$M$3:$M$252,0),8)&amp;" (Y)",IF(INDEX(Enter!$D$3:$M$252,MATCH(SMALL(Enter!$M$3:$M$252,E172),Enter!$M$3:$M$252,0),1)="o",INDEX(Enter!$C$3:$M$252,MATCH(SMALL(Enter!$M$3:$M$252,E172),Enter!$M$3:$M$252,0),8)&amp;" (Y only)",INDEX(Enter!$C$3:$M$252,MATCH(SMALL(Enter!$M$3:$M$252,E172),Enter!$M$3:$M$252,0),8))),"")</f>
        <v/>
      </c>
      <c r="C172" s="20" t="str">
        <f t="array" ref="C172">IFERROR(INDEX(Enter!$C$3:$M$252,MATCH(SMALL(Enter!$M$3:$M$252,E172),Enter!$M$3:$M$252,0),8),"")</f>
        <v/>
      </c>
      <c r="D172" s="20" t="str">
        <f t="array" ref="D172">IFERROR(INDEX(Enter!$C$3:$K$252,MATCH(SMALL(Enter!$M$3:$M$252,E172),Enter!$M$3:$M$252,0),9),"")</f>
        <v/>
      </c>
      <c r="E172" s="20">
        <v>143</v>
      </c>
      <c r="G172" s="19" t="str">
        <f t="array" ref="G172">IF(H172="","",IF(INDEX(Enter!$F$3:$K$252,MATCH(SMALL(Enter!$N$3:$N$252,E172),Enter!$N$3:$N$252,0),1)="co","co",IF(INDEX(Enter!$F$3:$K$252,MATCH(SMALL(Enter!$N$3:$N$252,E172),Enter!$N$3:$N$252,0),1)="yco","yco",E172)))</f>
        <v/>
      </c>
      <c r="H172" s="20" t="str">
        <f t="array" ref="H172">IFERROR(IF(INDEX(Enter!$G$3:$K$252,MATCH(SMALL(Enter!$N$3:$N$252,E172),Enter!$N$3:$N$252,0),1)="x",INDEX(Enter!$F$3:$K$252,MATCH(SMALL(Enter!$N$3:$N$252,E172),Enter!$N$3:$N$252,0),5)&amp;" (Y)",IF(INDEX(Enter!$G$3:$K$252,MATCH(SMALL(Enter!$N$3:$N$252,E172),Enter!$N$3:$N$252,0),1)="o",INDEX(Enter!$F$3:$K$252,MATCH(SMALL(Enter!$N$3:$N$252,E172),Enter!$N$3:$N$252,0),5)&amp;" (Y only)",INDEX(Enter!$F$3:$K$252,MATCH(SMALL(Enter!$N$3:$N$252,E172),Enter!$N$3:$N$252,0),5))),"")</f>
        <v/>
      </c>
      <c r="I172" s="20" t="str">
        <f t="array" ref="I172">IFERROR(INDEX(Enter!$F$3:$K$252,MATCH(SMALL(Enter!$N$3:$N$252,E172),Enter!$N$3:$N$252,0),5),"")</f>
        <v/>
      </c>
      <c r="J172" s="20" t="str">
        <f t="array" ref="J172">IFERROR(INDEX(Enter!$F$3:$K$252,MATCH(SMALL(Enter!$N$3:$N$252,E172),Enter!$N$3:$N$252,0),6),"")</f>
        <v/>
      </c>
      <c r="K172" s="20">
        <v>156</v>
      </c>
      <c r="L172" s="19" t="str">
        <f t="shared" si="0"/>
        <v/>
      </c>
      <c r="M172" s="19" t="str">
        <f t="array" ref="M172">IFERROR(IF(INDEX(Enter!$I$3:$K$252,MATCH(SMALL(Enter!$O$3:$O$252,K172),Enter!$O$3:$O$252,0),1)="x",INDEX(Enter!$H$3:$K$252,MATCH(SMALL(Enter!$O$3:$O$252,K172),Enter!$O$3:$O$252,0),3)&amp;" (Y)",IF(INDEX(Enter!$I$3:$K$252,MATCH(SMALL(Enter!$O$3:$O$252,K172),Enter!$O$3:$O$252,0),1)="o",INDEX(Enter!$H$3:$K$252,MATCH(SMALL(Enter!$O$3:$O$252,K172),Enter!$O$3:$O$252,0),3)&amp;" (Y only)",INDEX(Enter!$H$3:$K$252,MATCH(SMALL(Enter!$O$3:$O$252,K172),Enter!$O$3:$O$252,0),3))),"")</f>
        <v/>
      </c>
      <c r="N172" s="20" t="str">
        <f t="array" ref="N172">IFERROR(INDEX(Enter!$H$3:$K$252,MATCH(SMALL(Enter!$O$3:$O$252,K172),Enter!$O$3:$O$252,0),3),"")</f>
        <v/>
      </c>
      <c r="O172" s="20" t="str">
        <f t="array" ref="O172">IFERROR(INDEX(Enter!$H$3:$K$252,MATCH(SMALL(Enter!$O$3:$O$252,K172),Enter!$O$3:$O$252,0),4),"")</f>
        <v/>
      </c>
      <c r="Q172" s="19" t="str">
        <f t="array" ref="Q172">IF(R172="","",IF(INDEX(Enter!$B$3:$K$252,MATCH(SMALL(Enter!$P$3:$P$252,E172),Enter!$P$3:$P$252,0),1)="oco","oco",E172))</f>
        <v/>
      </c>
      <c r="R172" s="20" t="str">
        <f t="array" ref="R172">IFERROR(INDEX(Enter!$A$3:$M$252,MATCH(SMALL(Enter!$P$3:$P$252,T172),Enter!$P$3:$P$252,0),7),"")</f>
        <v/>
      </c>
      <c r="S172" s="20" t="str">
        <f t="array" ref="S172">IFERROR(INDEX(Enter!$A$3:$K$252,MATCH(SMALL(Enter!$P$3:$P$252,T172),Enter!$P$3:$P$252,0),8),"")</f>
        <v/>
      </c>
      <c r="T172" s="20">
        <v>143</v>
      </c>
      <c r="V172" s="19" t="str">
        <f t="shared" si="3"/>
        <v/>
      </c>
      <c r="W172" s="20" t="str">
        <f t="array" ref="W172">IFERROR(INDEX(Enter!$A$3:$M$252,MATCH(SMALL(Enter!$Q$3:$Q$252,Y173),Enter!$Q$3:$Q$252,0),6),"")</f>
        <v/>
      </c>
      <c r="X172" s="20" t="str">
        <f t="array" ref="X172">IFERROR(INDEX(Enter!$A$3:$K$252,MATCH(SMALL(Enter!$Q$3:$Q$252,Y173),Enter!$Q$3:$Q$252,0),7),"")</f>
        <v/>
      </c>
      <c r="Y172" s="20">
        <v>143</v>
      </c>
      <c r="AA172" s="19" t="str">
        <f t="shared" si="2"/>
        <v/>
      </c>
      <c r="AB172" s="20" t="str">
        <f t="array" ref="AB172">IFERROR(INDEX(Enter!$A$3:$M$252,MATCH(SMALL(Enter!$R$3:$R$252,T172),Enter!$R$3:$R$252,0),7),"")</f>
        <v/>
      </c>
      <c r="AC172" s="20" t="str">
        <f t="array" ref="AC172">IFERROR(INDEX(Enter!$A$3:$K$252,MATCH(SMALL(Enter!$R$3:$R$252,T172),Enter!$R$3:$R$252,0),8),"")</f>
        <v/>
      </c>
    </row>
    <row r="173" spans="1:29" ht="15.75" customHeight="1">
      <c r="A173" s="19" t="str">
        <f t="array" ref="A173">IF(B173="","",IF(INDEX(Enter!$C$3:$K$252,MATCH(SMALL(Enter!$M$3:$M$252,E173),Enter!$M$3:$M$252,0),1)="yco","yco",E173))</f>
        <v/>
      </c>
      <c r="B173" s="20" t="str">
        <f t="array" ref="B173">IFERROR(IF(INDEX(Enter!$D$3:$M$252,MATCH(SMALL(Enter!$M$3:$M$252,E173),Enter!$M$3:$M$252,0),1)="x",INDEX(Enter!$C$3:$M$252,MATCH(SMALL(Enter!$M$3:$M$252,E173),Enter!$M$3:$M$252,0),8)&amp;" (Y)",IF(INDEX(Enter!$D$3:$M$252,MATCH(SMALL(Enter!$M$3:$M$252,E173),Enter!$M$3:$M$252,0),1)="o",INDEX(Enter!$C$3:$M$252,MATCH(SMALL(Enter!$M$3:$M$252,E173),Enter!$M$3:$M$252,0),8)&amp;" (Y only)",INDEX(Enter!$C$3:$M$252,MATCH(SMALL(Enter!$M$3:$M$252,E173),Enter!$M$3:$M$252,0),8))),"")</f>
        <v/>
      </c>
      <c r="C173" s="20" t="str">
        <f t="array" ref="C173">IFERROR(INDEX(Enter!$C$3:$M$252,MATCH(SMALL(Enter!$M$3:$M$252,E173),Enter!$M$3:$M$252,0),8),"")</f>
        <v/>
      </c>
      <c r="D173" s="20" t="str">
        <f t="array" ref="D173">IFERROR(INDEX(Enter!$C$3:$K$252,MATCH(SMALL(Enter!$M$3:$M$252,E173),Enter!$M$3:$M$252,0),9),"")</f>
        <v/>
      </c>
      <c r="E173" s="20">
        <v>144</v>
      </c>
      <c r="G173" s="19" t="str">
        <f t="array" ref="G173">IF(H173="","",IF(INDEX(Enter!$F$3:$K$252,MATCH(SMALL(Enter!$N$3:$N$252,E173),Enter!$N$3:$N$252,0),1)="co","co",IF(INDEX(Enter!$F$3:$K$252,MATCH(SMALL(Enter!$N$3:$N$252,E173),Enter!$N$3:$N$252,0),1)="yco","yco",E173)))</f>
        <v/>
      </c>
      <c r="H173" s="20" t="str">
        <f t="array" ref="H173">IFERROR(IF(INDEX(Enter!$G$3:$K$252,MATCH(SMALL(Enter!$N$3:$N$252,E173),Enter!$N$3:$N$252,0),1)="x",INDEX(Enter!$F$3:$K$252,MATCH(SMALL(Enter!$N$3:$N$252,E173),Enter!$N$3:$N$252,0),5)&amp;" (Y)",IF(INDEX(Enter!$G$3:$K$252,MATCH(SMALL(Enter!$N$3:$N$252,E173),Enter!$N$3:$N$252,0),1)="o",INDEX(Enter!$F$3:$K$252,MATCH(SMALL(Enter!$N$3:$N$252,E173),Enter!$N$3:$N$252,0),5)&amp;" (Y only)",INDEX(Enter!$F$3:$K$252,MATCH(SMALL(Enter!$N$3:$N$252,E173),Enter!$N$3:$N$252,0),5))),"")</f>
        <v/>
      </c>
      <c r="I173" s="20" t="str">
        <f t="array" ref="I173">IFERROR(INDEX(Enter!$F$3:$K$252,MATCH(SMALL(Enter!$N$3:$N$252,E173),Enter!$N$3:$N$252,0),5),"")</f>
        <v/>
      </c>
      <c r="J173" s="20" t="str">
        <f t="array" ref="J173">IFERROR(INDEX(Enter!$F$3:$K$252,MATCH(SMALL(Enter!$N$3:$N$252,E173),Enter!$N$3:$N$252,0),6),"")</f>
        <v/>
      </c>
      <c r="K173" s="20">
        <v>157</v>
      </c>
      <c r="L173" s="19" t="str">
        <f t="shared" si="0"/>
        <v/>
      </c>
      <c r="M173" s="19" t="str">
        <f t="array" ref="M173">IFERROR(IF(INDEX(Enter!$I$3:$K$252,MATCH(SMALL(Enter!$O$3:$O$252,K173),Enter!$O$3:$O$252,0),1)="x",INDEX(Enter!$H$3:$K$252,MATCH(SMALL(Enter!$O$3:$O$252,K173),Enter!$O$3:$O$252,0),3)&amp;" (Y)",IF(INDEX(Enter!$I$3:$K$252,MATCH(SMALL(Enter!$O$3:$O$252,K173),Enter!$O$3:$O$252,0),1)="o",INDEX(Enter!$H$3:$K$252,MATCH(SMALL(Enter!$O$3:$O$252,K173),Enter!$O$3:$O$252,0),3)&amp;" (Y only)",INDEX(Enter!$H$3:$K$252,MATCH(SMALL(Enter!$O$3:$O$252,K173),Enter!$O$3:$O$252,0),3))),"")</f>
        <v/>
      </c>
      <c r="N173" s="20" t="str">
        <f t="array" ref="N173">IFERROR(INDEX(Enter!$H$3:$K$252,MATCH(SMALL(Enter!$O$3:$O$252,K173),Enter!$O$3:$O$252,0),3),"")</f>
        <v/>
      </c>
      <c r="O173" s="20" t="str">
        <f t="array" ref="O173">IFERROR(INDEX(Enter!$H$3:$K$252,MATCH(SMALL(Enter!$O$3:$O$252,K173),Enter!$O$3:$O$252,0),4),"")</f>
        <v/>
      </c>
      <c r="Q173" s="19" t="str">
        <f t="array" ref="Q173">IF(R173="","",IF(INDEX(Enter!$B$3:$K$252,MATCH(SMALL(Enter!$P$3:$P$252,E173),Enter!$P$3:$P$252,0),1)="oco","oco",E173))</f>
        <v/>
      </c>
      <c r="R173" s="20" t="str">
        <f t="array" ref="R173">IFERROR(INDEX(Enter!$A$3:$M$252,MATCH(SMALL(Enter!$P$3:$P$252,T173),Enter!$P$3:$P$252,0),7),"")</f>
        <v/>
      </c>
      <c r="S173" s="20" t="str">
        <f t="array" ref="S173">IFERROR(INDEX(Enter!$A$3:$K$252,MATCH(SMALL(Enter!$P$3:$P$252,T173),Enter!$P$3:$P$252,0),8),"")</f>
        <v/>
      </c>
      <c r="T173" s="20">
        <v>144</v>
      </c>
      <c r="V173" s="19" t="str">
        <f t="shared" si="3"/>
        <v/>
      </c>
      <c r="W173" s="20" t="str">
        <f t="array" ref="W173">IFERROR(INDEX(Enter!$A$3:$M$252,MATCH(SMALL(Enter!$Q$3:$Q$252,Y174),Enter!$Q$3:$Q$252,0),6),"")</f>
        <v/>
      </c>
      <c r="X173" s="20" t="str">
        <f t="array" ref="X173">IFERROR(INDEX(Enter!$A$3:$K$252,MATCH(SMALL(Enter!$Q$3:$Q$252,Y174),Enter!$Q$3:$Q$252,0),7),"")</f>
        <v/>
      </c>
      <c r="Y173" s="20">
        <v>144</v>
      </c>
      <c r="AA173" s="19" t="str">
        <f t="shared" si="2"/>
        <v/>
      </c>
      <c r="AB173" s="20" t="str">
        <f t="array" ref="AB173">IFERROR(INDEX(Enter!$A$3:$M$252,MATCH(SMALL(Enter!$R$3:$R$252,T173),Enter!$R$3:$R$252,0),7),"")</f>
        <v/>
      </c>
      <c r="AC173" s="20" t="str">
        <f t="array" ref="AC173">IFERROR(INDEX(Enter!$A$3:$K$252,MATCH(SMALL(Enter!$R$3:$R$252,T173),Enter!$R$3:$R$252,0),8),"")</f>
        <v/>
      </c>
    </row>
    <row r="174" spans="1:29" ht="15.75" customHeight="1">
      <c r="A174" s="19" t="str">
        <f t="array" ref="A174">IF(B174="","",IF(INDEX(Enter!$C$3:$K$252,MATCH(SMALL(Enter!$M$3:$M$252,E174),Enter!$M$3:$M$252,0),1)="yco","yco",E174))</f>
        <v/>
      </c>
      <c r="B174" s="20" t="str">
        <f t="array" ref="B174">IFERROR(IF(INDEX(Enter!$D$3:$M$252,MATCH(SMALL(Enter!$M$3:$M$252,E174),Enter!$M$3:$M$252,0),1)="x",INDEX(Enter!$C$3:$M$252,MATCH(SMALL(Enter!$M$3:$M$252,E174),Enter!$M$3:$M$252,0),8)&amp;" (Y)",IF(INDEX(Enter!$D$3:$M$252,MATCH(SMALL(Enter!$M$3:$M$252,E174),Enter!$M$3:$M$252,0),1)="o",INDEX(Enter!$C$3:$M$252,MATCH(SMALL(Enter!$M$3:$M$252,E174),Enter!$M$3:$M$252,0),8)&amp;" (Y only)",INDEX(Enter!$C$3:$M$252,MATCH(SMALL(Enter!$M$3:$M$252,E174),Enter!$M$3:$M$252,0),8))),"")</f>
        <v/>
      </c>
      <c r="C174" s="20" t="str">
        <f t="array" ref="C174">IFERROR(INDEX(Enter!$C$3:$M$252,MATCH(SMALL(Enter!$M$3:$M$252,E174),Enter!$M$3:$M$252,0),8),"")</f>
        <v/>
      </c>
      <c r="D174" s="20" t="str">
        <f t="array" ref="D174">IFERROR(INDEX(Enter!$C$3:$K$252,MATCH(SMALL(Enter!$M$3:$M$252,E174),Enter!$M$3:$M$252,0),9),"")</f>
        <v/>
      </c>
      <c r="E174" s="20">
        <v>145</v>
      </c>
      <c r="G174" s="19" t="str">
        <f t="array" ref="G174">IF(H174="","",IF(INDEX(Enter!$F$3:$K$252,MATCH(SMALL(Enter!$N$3:$N$252,E174),Enter!$N$3:$N$252,0),1)="co","co",IF(INDEX(Enter!$F$3:$K$252,MATCH(SMALL(Enter!$N$3:$N$252,E174),Enter!$N$3:$N$252,0),1)="yco","yco",E174)))</f>
        <v/>
      </c>
      <c r="H174" s="20" t="str">
        <f t="array" ref="H174">IFERROR(IF(INDEX(Enter!$G$3:$K$252,MATCH(SMALL(Enter!$N$3:$N$252,E174),Enter!$N$3:$N$252,0),1)="x",INDEX(Enter!$F$3:$K$252,MATCH(SMALL(Enter!$N$3:$N$252,E174),Enter!$N$3:$N$252,0),5)&amp;" (Y)",IF(INDEX(Enter!$G$3:$K$252,MATCH(SMALL(Enter!$N$3:$N$252,E174),Enter!$N$3:$N$252,0),1)="o",INDEX(Enter!$F$3:$K$252,MATCH(SMALL(Enter!$N$3:$N$252,E174),Enter!$N$3:$N$252,0),5)&amp;" (Y only)",INDEX(Enter!$F$3:$K$252,MATCH(SMALL(Enter!$N$3:$N$252,E174),Enter!$N$3:$N$252,0),5))),"")</f>
        <v/>
      </c>
      <c r="I174" s="20" t="str">
        <f t="array" ref="I174">IFERROR(INDEX(Enter!$F$3:$K$252,MATCH(SMALL(Enter!$N$3:$N$252,E174),Enter!$N$3:$N$252,0),5),"")</f>
        <v/>
      </c>
      <c r="J174" s="20" t="str">
        <f t="array" ref="J174">IFERROR(INDEX(Enter!$F$3:$K$252,MATCH(SMALL(Enter!$N$3:$N$252,E174),Enter!$N$3:$N$252,0),6),"")</f>
        <v/>
      </c>
      <c r="K174" s="20">
        <v>158</v>
      </c>
      <c r="L174" s="19" t="str">
        <f t="shared" si="0"/>
        <v/>
      </c>
      <c r="M174" s="19" t="str">
        <f t="array" ref="M174">IFERROR(IF(INDEX(Enter!$I$3:$K$252,MATCH(SMALL(Enter!$O$3:$O$252,K174),Enter!$O$3:$O$252,0),1)="x",INDEX(Enter!$H$3:$K$252,MATCH(SMALL(Enter!$O$3:$O$252,K174),Enter!$O$3:$O$252,0),3)&amp;" (Y)",IF(INDEX(Enter!$I$3:$K$252,MATCH(SMALL(Enter!$O$3:$O$252,K174),Enter!$O$3:$O$252,0),1)="o",INDEX(Enter!$H$3:$K$252,MATCH(SMALL(Enter!$O$3:$O$252,K174),Enter!$O$3:$O$252,0),3)&amp;" (Y only)",INDEX(Enter!$H$3:$K$252,MATCH(SMALL(Enter!$O$3:$O$252,K174),Enter!$O$3:$O$252,0),3))),"")</f>
        <v/>
      </c>
      <c r="N174" s="20" t="str">
        <f t="array" ref="N174">IFERROR(INDEX(Enter!$H$3:$K$252,MATCH(SMALL(Enter!$O$3:$O$252,K174),Enter!$O$3:$O$252,0),3),"")</f>
        <v/>
      </c>
      <c r="O174" s="20" t="str">
        <f t="array" ref="O174">IFERROR(INDEX(Enter!$H$3:$K$252,MATCH(SMALL(Enter!$O$3:$O$252,K174),Enter!$O$3:$O$252,0),4),"")</f>
        <v/>
      </c>
      <c r="Q174" s="19" t="str">
        <f t="array" ref="Q174">IF(R174="","",IF(INDEX(Enter!$B$3:$K$252,MATCH(SMALL(Enter!$P$3:$P$252,E174),Enter!$P$3:$P$252,0),1)="oco","oco",E174))</f>
        <v/>
      </c>
      <c r="R174" s="20" t="str">
        <f t="array" ref="R174">IFERROR(INDEX(Enter!$A$3:$M$252,MATCH(SMALL(Enter!$P$3:$P$252,T174),Enter!$P$3:$P$252,0),7),"")</f>
        <v/>
      </c>
      <c r="S174" s="20" t="str">
        <f t="array" ref="S174">IFERROR(INDEX(Enter!$A$3:$K$252,MATCH(SMALL(Enter!$P$3:$P$252,T174),Enter!$P$3:$P$252,0),8),"")</f>
        <v/>
      </c>
      <c r="T174" s="20">
        <v>145</v>
      </c>
      <c r="V174" s="19" t="str">
        <f t="shared" si="3"/>
        <v/>
      </c>
      <c r="W174" s="20" t="str">
        <f t="array" ref="W174">IFERROR(INDEX(Enter!$A$3:$M$252,MATCH(SMALL(Enter!$Q$3:$Q$252,Y175),Enter!$Q$3:$Q$252,0),6),"")</f>
        <v/>
      </c>
      <c r="X174" s="20" t="str">
        <f t="array" ref="X174">IFERROR(INDEX(Enter!$A$3:$K$252,MATCH(SMALL(Enter!$Q$3:$Q$252,Y175),Enter!$Q$3:$Q$252,0),7),"")</f>
        <v/>
      </c>
      <c r="Y174" s="20">
        <v>145</v>
      </c>
      <c r="AA174" s="19" t="str">
        <f t="shared" si="2"/>
        <v/>
      </c>
      <c r="AB174" s="20" t="str">
        <f t="array" ref="AB174">IFERROR(INDEX(Enter!$A$3:$M$252,MATCH(SMALL(Enter!$R$3:$R$252,T174),Enter!$R$3:$R$252,0),7),"")</f>
        <v/>
      </c>
      <c r="AC174" s="20" t="str">
        <f t="array" ref="AC174">IFERROR(INDEX(Enter!$A$3:$K$252,MATCH(SMALL(Enter!$R$3:$R$252,T174),Enter!$R$3:$R$252,0),8),"")</f>
        <v/>
      </c>
    </row>
    <row r="175" spans="1:29" ht="15.75" customHeight="1">
      <c r="A175" s="19" t="str">
        <f t="array" ref="A175">IF(B175="","",IF(INDEX(Enter!$C$3:$K$252,MATCH(SMALL(Enter!$M$3:$M$252,E175),Enter!$M$3:$M$252,0),1)="yco","yco",E175))</f>
        <v/>
      </c>
      <c r="B175" s="20" t="str">
        <f t="array" ref="B175">IFERROR(IF(INDEX(Enter!$D$3:$M$252,MATCH(SMALL(Enter!$M$3:$M$252,E175),Enter!$M$3:$M$252,0),1)="x",INDEX(Enter!$C$3:$M$252,MATCH(SMALL(Enter!$M$3:$M$252,E175),Enter!$M$3:$M$252,0),8)&amp;" (Y)",IF(INDEX(Enter!$D$3:$M$252,MATCH(SMALL(Enter!$M$3:$M$252,E175),Enter!$M$3:$M$252,0),1)="o",INDEX(Enter!$C$3:$M$252,MATCH(SMALL(Enter!$M$3:$M$252,E175),Enter!$M$3:$M$252,0),8)&amp;" (Y only)",INDEX(Enter!$C$3:$M$252,MATCH(SMALL(Enter!$M$3:$M$252,E175),Enter!$M$3:$M$252,0),8))),"")</f>
        <v/>
      </c>
      <c r="C175" s="20" t="str">
        <f t="array" ref="C175">IFERROR(INDEX(Enter!$C$3:$M$252,MATCH(SMALL(Enter!$M$3:$M$252,E175),Enter!$M$3:$M$252,0),8),"")</f>
        <v/>
      </c>
      <c r="D175" s="20" t="str">
        <f t="array" ref="D175">IFERROR(INDEX(Enter!$C$3:$K$252,MATCH(SMALL(Enter!$M$3:$M$252,E175),Enter!$M$3:$M$252,0),9),"")</f>
        <v/>
      </c>
      <c r="E175" s="20"/>
      <c r="G175" s="19" t="str">
        <f t="array" ref="G175">IF(H175="","",IF(INDEX(Enter!$F$3:$K$252,MATCH(SMALL(Enter!$N$3:$N$252,E175),Enter!$N$3:$N$252,0),1)="co","co",IF(INDEX(Enter!$F$3:$K$252,MATCH(SMALL(Enter!$N$3:$N$252,E175),Enter!$N$3:$N$252,0),1)="yco","yco",E175)))</f>
        <v/>
      </c>
      <c r="H175" s="20" t="str">
        <f t="array" ref="H175">IFERROR(IF(INDEX(Enter!$G$3:$K$252,MATCH(SMALL(Enter!$N$3:$N$252,E175),Enter!$N$3:$N$252,0),1)="x",INDEX(Enter!$F$3:$K$252,MATCH(SMALL(Enter!$N$3:$N$252,E175),Enter!$N$3:$N$252,0),5)&amp;" (Y)",IF(INDEX(Enter!$G$3:$K$252,MATCH(SMALL(Enter!$N$3:$N$252,E175),Enter!$N$3:$N$252,0),1)="o",INDEX(Enter!$F$3:$K$252,MATCH(SMALL(Enter!$N$3:$N$252,E175),Enter!$N$3:$N$252,0),5)&amp;" (Y only)",INDEX(Enter!$F$3:$K$252,MATCH(SMALL(Enter!$N$3:$N$252,E175),Enter!$N$3:$N$252,0),5))),"")</f>
        <v/>
      </c>
      <c r="I175" s="20" t="str">
        <f t="array" ref="I175">IFERROR(INDEX(Enter!$F$3:$K$252,MATCH(SMALL(Enter!$N$3:$N$252,E175),Enter!$N$3:$N$252,0),5),"")</f>
        <v/>
      </c>
      <c r="J175" s="20" t="str">
        <f t="array" ref="J175">IFERROR(INDEX(Enter!$F$3:$K$252,MATCH(SMALL(Enter!$N$3:$N$252,E175),Enter!$N$3:$N$252,0),6),"")</f>
        <v/>
      </c>
      <c r="K175" s="20">
        <v>159</v>
      </c>
      <c r="L175" s="19" t="str">
        <f t="shared" si="0"/>
        <v/>
      </c>
      <c r="M175" s="19" t="str">
        <f t="array" ref="M175">IFERROR(IF(INDEX(Enter!$I$3:$K$252,MATCH(SMALL(Enter!$O$3:$O$252,K175),Enter!$O$3:$O$252,0),1)="x",INDEX(Enter!$H$3:$K$252,MATCH(SMALL(Enter!$O$3:$O$252,K175),Enter!$O$3:$O$252,0),3)&amp;" (Y)",IF(INDEX(Enter!$I$3:$K$252,MATCH(SMALL(Enter!$O$3:$O$252,K175),Enter!$O$3:$O$252,0),1)="o",INDEX(Enter!$H$3:$K$252,MATCH(SMALL(Enter!$O$3:$O$252,K175),Enter!$O$3:$O$252,0),3)&amp;" (Y only)",INDEX(Enter!$H$3:$K$252,MATCH(SMALL(Enter!$O$3:$O$252,K175),Enter!$O$3:$O$252,0),3))),"")</f>
        <v/>
      </c>
      <c r="N175" s="20" t="str">
        <f t="array" ref="N175">IFERROR(INDEX(Enter!$H$3:$K$252,MATCH(SMALL(Enter!$O$3:$O$252,K175),Enter!$O$3:$O$252,0),3),"")</f>
        <v/>
      </c>
      <c r="O175" s="20" t="str">
        <f t="array" ref="O175">IFERROR(INDEX(Enter!$H$3:$K$252,MATCH(SMALL(Enter!$O$3:$O$252,K175),Enter!$O$3:$O$252,0),4),"")</f>
        <v/>
      </c>
      <c r="Q175" s="19" t="str">
        <f t="array" ref="Q175">IF(R175="","",IF(INDEX(Enter!$B$3:$K$252,MATCH(SMALL(Enter!$P$3:$P$252,E175),Enter!$P$3:$P$252,0),1)="oco","oco",E175))</f>
        <v/>
      </c>
      <c r="R175" s="20" t="str">
        <f t="array" ref="R175">IFERROR(INDEX(Enter!$A$3:$M$252,MATCH(SMALL(Enter!$P$3:$P$252,T175),Enter!$P$3:$P$252,0),7),"")</f>
        <v/>
      </c>
      <c r="S175" s="20" t="str">
        <f t="array" ref="S175">IFERROR(INDEX(Enter!$A$3:$K$252,MATCH(SMALL(Enter!$P$3:$P$252,T175),Enter!$P$3:$P$252,0),8),"")</f>
        <v/>
      </c>
      <c r="V175" s="19" t="str">
        <f t="shared" si="3"/>
        <v/>
      </c>
      <c r="W175" s="20" t="str">
        <f t="array" ref="W175">IFERROR(INDEX(Enter!$A$3:$M$252,MATCH(SMALL(Enter!$Q$3:$Q$252,Y176),Enter!$Q$3:$Q$252,0),6),"")</f>
        <v/>
      </c>
      <c r="X175" s="20" t="str">
        <f t="array" ref="X175">IFERROR(INDEX(Enter!$A$3:$K$252,MATCH(SMALL(Enter!$Q$3:$Q$252,Y176),Enter!$Q$3:$Q$252,0),7),"")</f>
        <v/>
      </c>
      <c r="AA175" s="19" t="str">
        <f t="shared" si="2"/>
        <v/>
      </c>
      <c r="AB175" s="20" t="str">
        <f t="array" ref="AB175">IFERROR(INDEX(Enter!$A$3:$M$252,MATCH(SMALL(Enter!$R$3:$R$252,T175),Enter!$R$3:$R$252,0),7),"")</f>
        <v/>
      </c>
      <c r="AC175" s="20" t="str">
        <f t="array" ref="AC175">IFERROR(INDEX(Enter!$A$3:$K$252,MATCH(SMALL(Enter!$R$3:$R$252,T175),Enter!$R$3:$R$252,0),8),"")</f>
        <v/>
      </c>
    </row>
    <row r="176" spans="1:29" ht="15.75" customHeight="1">
      <c r="A176" s="19" t="str">
        <f t="array" ref="A176">IF(B176="","",IF(INDEX(Enter!$C$3:$K$252,MATCH(SMALL(Enter!$M$3:$M$252,E176),Enter!$M$3:$M$252,0),1)="yco","yco",E176))</f>
        <v/>
      </c>
      <c r="B176" s="20" t="str">
        <f t="array" ref="B176">IFERROR(IF(INDEX(Enter!$D$3:$M$252,MATCH(SMALL(Enter!$M$3:$M$252,E176),Enter!$M$3:$M$252,0),1)="x",INDEX(Enter!$C$3:$M$252,MATCH(SMALL(Enter!$M$3:$M$252,E176),Enter!$M$3:$M$252,0),8)&amp;" (Y)",IF(INDEX(Enter!$D$3:$M$252,MATCH(SMALL(Enter!$M$3:$M$252,E176),Enter!$M$3:$M$252,0),1)="o",INDEX(Enter!$C$3:$M$252,MATCH(SMALL(Enter!$M$3:$M$252,E176),Enter!$M$3:$M$252,0),8)&amp;" (Y only)",INDEX(Enter!$C$3:$M$252,MATCH(SMALL(Enter!$M$3:$M$252,E176),Enter!$M$3:$M$252,0),8))),"")</f>
        <v/>
      </c>
      <c r="C176" s="20" t="str">
        <f t="array" ref="C176">IFERROR(INDEX(Enter!$C$3:$M$252,MATCH(SMALL(Enter!$M$3:$M$252,E176),Enter!$M$3:$M$252,0),8),"")</f>
        <v/>
      </c>
      <c r="D176" s="20" t="str">
        <f t="array" ref="D176">IFERROR(INDEX(Enter!$C$3:$K$252,MATCH(SMALL(Enter!$M$3:$M$252,E176),Enter!$M$3:$M$252,0),9),"")</f>
        <v/>
      </c>
      <c r="E176" s="20">
        <v>146</v>
      </c>
      <c r="G176" s="19" t="str">
        <f t="array" ref="G176">IF(H176="","",IF(INDEX(Enter!$F$3:$K$252,MATCH(SMALL(Enter!$N$3:$N$252,E176),Enter!$N$3:$N$252,0),1)="co","co",IF(INDEX(Enter!$F$3:$K$252,MATCH(SMALL(Enter!$N$3:$N$252,E176),Enter!$N$3:$N$252,0),1)="yco","yco",E176)))</f>
        <v/>
      </c>
      <c r="H176" s="20" t="str">
        <f t="array" ref="H176">IFERROR(IF(INDEX(Enter!$G$3:$K$252,MATCH(SMALL(Enter!$N$3:$N$252,E176),Enter!$N$3:$N$252,0),1)="x",INDEX(Enter!$F$3:$K$252,MATCH(SMALL(Enter!$N$3:$N$252,E176),Enter!$N$3:$N$252,0),5)&amp;" (Y)",IF(INDEX(Enter!$G$3:$K$252,MATCH(SMALL(Enter!$N$3:$N$252,E176),Enter!$N$3:$N$252,0),1)="o",INDEX(Enter!$F$3:$K$252,MATCH(SMALL(Enter!$N$3:$N$252,E176),Enter!$N$3:$N$252,0),5)&amp;" (Y only)",INDEX(Enter!$F$3:$K$252,MATCH(SMALL(Enter!$N$3:$N$252,E176),Enter!$N$3:$N$252,0),5))),"")</f>
        <v/>
      </c>
      <c r="I176" s="20" t="str">
        <f t="array" ref="I176">IFERROR(INDEX(Enter!$F$3:$K$252,MATCH(SMALL(Enter!$N$3:$N$252,E176),Enter!$N$3:$N$252,0),5),"")</f>
        <v/>
      </c>
      <c r="J176" s="20" t="str">
        <f t="array" ref="J176">IFERROR(INDEX(Enter!$F$3:$K$252,MATCH(SMALL(Enter!$N$3:$N$252,E176),Enter!$N$3:$N$252,0),6),"")</f>
        <v/>
      </c>
      <c r="K176" s="20">
        <v>160</v>
      </c>
      <c r="L176" s="19" t="str">
        <f t="shared" si="0"/>
        <v/>
      </c>
      <c r="M176" s="19" t="str">
        <f t="array" ref="M176">IFERROR(IF(INDEX(Enter!$I$3:$K$252,MATCH(SMALL(Enter!$O$3:$O$252,K176),Enter!$O$3:$O$252,0),1)="x",INDEX(Enter!$H$3:$K$252,MATCH(SMALL(Enter!$O$3:$O$252,K176),Enter!$O$3:$O$252,0),3)&amp;" (Y)",IF(INDEX(Enter!$I$3:$K$252,MATCH(SMALL(Enter!$O$3:$O$252,K176),Enter!$O$3:$O$252,0),1)="o",INDEX(Enter!$H$3:$K$252,MATCH(SMALL(Enter!$O$3:$O$252,K176),Enter!$O$3:$O$252,0),3)&amp;" (Y only)",INDEX(Enter!$H$3:$K$252,MATCH(SMALL(Enter!$O$3:$O$252,K176),Enter!$O$3:$O$252,0),3))),"")</f>
        <v/>
      </c>
      <c r="N176" s="20" t="str">
        <f t="array" ref="N176">IFERROR(INDEX(Enter!$H$3:$K$252,MATCH(SMALL(Enter!$O$3:$O$252,K176),Enter!$O$3:$O$252,0),3),"")</f>
        <v/>
      </c>
      <c r="O176" s="20" t="str">
        <f t="array" ref="O176">IFERROR(INDEX(Enter!$H$3:$K$252,MATCH(SMALL(Enter!$O$3:$O$252,K176),Enter!$O$3:$O$252,0),4),"")</f>
        <v/>
      </c>
      <c r="Q176" s="19" t="str">
        <f t="array" ref="Q176">IF(R176="","",IF(INDEX(Enter!$B$3:$K$252,MATCH(SMALL(Enter!$P$3:$P$252,E176),Enter!$P$3:$P$252,0),1)="oco","oco",E176))</f>
        <v/>
      </c>
      <c r="R176" s="20" t="str">
        <f t="array" ref="R176">IFERROR(INDEX(Enter!$A$3:$M$252,MATCH(SMALL(Enter!$P$3:$P$252,T176),Enter!$P$3:$P$252,0),7),"")</f>
        <v/>
      </c>
      <c r="S176" s="20" t="str">
        <f t="array" ref="S176">IFERROR(INDEX(Enter!$A$3:$K$252,MATCH(SMALL(Enter!$P$3:$P$252,T176),Enter!$P$3:$P$252,0),8),"")</f>
        <v/>
      </c>
      <c r="T176" s="20">
        <v>146</v>
      </c>
      <c r="V176" s="19" t="str">
        <f t="shared" si="3"/>
        <v/>
      </c>
      <c r="W176" s="20" t="str">
        <f t="array" ref="W176">IFERROR(INDEX(Enter!$A$3:$M$252,MATCH(SMALL(Enter!$Q$3:$Q$252,Y177),Enter!$Q$3:$Q$252,0),6),"")</f>
        <v/>
      </c>
      <c r="X176" s="20" t="str">
        <f t="array" ref="X176">IFERROR(INDEX(Enter!$A$3:$K$252,MATCH(SMALL(Enter!$Q$3:$Q$252,Y177),Enter!$Q$3:$Q$252,0),7),"")</f>
        <v/>
      </c>
      <c r="Y176" s="20">
        <v>146</v>
      </c>
      <c r="AA176" s="19" t="str">
        <f t="shared" si="2"/>
        <v/>
      </c>
      <c r="AB176" s="20" t="str">
        <f t="array" ref="AB176">IFERROR(INDEX(Enter!$A$3:$M$252,MATCH(SMALL(Enter!$R$3:$R$252,T176),Enter!$R$3:$R$252,0),7),"")</f>
        <v/>
      </c>
      <c r="AC176" s="20" t="str">
        <f t="array" ref="AC176">IFERROR(INDEX(Enter!$A$3:$K$252,MATCH(SMALL(Enter!$R$3:$R$252,T176),Enter!$R$3:$R$252,0),8),"")</f>
        <v/>
      </c>
    </row>
    <row r="177" spans="1:29" ht="15.75" customHeight="1">
      <c r="A177" s="19" t="str">
        <f t="array" ref="A177">IF(B177="","",IF(INDEX(Enter!$C$3:$K$252,MATCH(SMALL(Enter!$M$3:$M$252,E177),Enter!$M$3:$M$252,0),1)="yco","yco",E177))</f>
        <v/>
      </c>
      <c r="B177" s="20" t="str">
        <f t="array" ref="B177">IFERROR(IF(INDEX(Enter!$D$3:$M$252,MATCH(SMALL(Enter!$M$3:$M$252,E177),Enter!$M$3:$M$252,0),1)="x",INDEX(Enter!$C$3:$M$252,MATCH(SMALL(Enter!$M$3:$M$252,E177),Enter!$M$3:$M$252,0),8)&amp;" (Y)",IF(INDEX(Enter!$D$3:$M$252,MATCH(SMALL(Enter!$M$3:$M$252,E177),Enter!$M$3:$M$252,0),1)="o",INDEX(Enter!$C$3:$M$252,MATCH(SMALL(Enter!$M$3:$M$252,E177),Enter!$M$3:$M$252,0),8)&amp;" (Y only)",INDEX(Enter!$C$3:$M$252,MATCH(SMALL(Enter!$M$3:$M$252,E177),Enter!$M$3:$M$252,0),8))),"")</f>
        <v/>
      </c>
      <c r="C177" s="20" t="str">
        <f t="array" ref="C177">IFERROR(INDEX(Enter!$C$3:$M$252,MATCH(SMALL(Enter!$M$3:$M$252,E177),Enter!$M$3:$M$252,0),8),"")</f>
        <v/>
      </c>
      <c r="D177" s="20" t="str">
        <f t="array" ref="D177">IFERROR(INDEX(Enter!$C$3:$K$252,MATCH(SMALL(Enter!$M$3:$M$252,E177),Enter!$M$3:$M$252,0),9),"")</f>
        <v/>
      </c>
      <c r="E177" s="20">
        <v>147</v>
      </c>
      <c r="G177" s="19" t="str">
        <f t="array" ref="G177">IF(H177="","",IF(INDEX(Enter!$F$3:$K$252,MATCH(SMALL(Enter!$N$3:$N$252,E177),Enter!$N$3:$N$252,0),1)="co","co",IF(INDEX(Enter!$F$3:$K$252,MATCH(SMALL(Enter!$N$3:$N$252,E177),Enter!$N$3:$N$252,0),1)="yco","yco",E177)))</f>
        <v/>
      </c>
      <c r="H177" s="20" t="str">
        <f t="array" ref="H177">IFERROR(IF(INDEX(Enter!$G$3:$K$252,MATCH(SMALL(Enter!$N$3:$N$252,E177),Enter!$N$3:$N$252,0),1)="x",INDEX(Enter!$F$3:$K$252,MATCH(SMALL(Enter!$N$3:$N$252,E177),Enter!$N$3:$N$252,0),5)&amp;" (Y)",IF(INDEX(Enter!$G$3:$K$252,MATCH(SMALL(Enter!$N$3:$N$252,E177),Enter!$N$3:$N$252,0),1)="o",INDEX(Enter!$F$3:$K$252,MATCH(SMALL(Enter!$N$3:$N$252,E177),Enter!$N$3:$N$252,0),5)&amp;" (Y only)",INDEX(Enter!$F$3:$K$252,MATCH(SMALL(Enter!$N$3:$N$252,E177),Enter!$N$3:$N$252,0),5))),"")</f>
        <v/>
      </c>
      <c r="I177" s="20" t="str">
        <f t="array" ref="I177">IFERROR(INDEX(Enter!$F$3:$K$252,MATCH(SMALL(Enter!$N$3:$N$252,E177),Enter!$N$3:$N$252,0),5),"")</f>
        <v/>
      </c>
      <c r="J177" s="20" t="str">
        <f t="array" ref="J177">IFERROR(INDEX(Enter!$F$3:$K$252,MATCH(SMALL(Enter!$N$3:$N$252,E177),Enter!$N$3:$N$252,0),6),"")</f>
        <v/>
      </c>
      <c r="L177" s="19" t="str">
        <f t="shared" si="0"/>
        <v/>
      </c>
      <c r="M177" s="19" t="str">
        <f t="array" ref="M177">IFERROR(IF(INDEX(Enter!$I$3:$K$252,MATCH(SMALL(Enter!$O$3:$O$252,K177),Enter!$O$3:$O$252,0),1)="x",INDEX(Enter!$H$3:$K$252,MATCH(SMALL(Enter!$O$3:$O$252,K177),Enter!$O$3:$O$252,0),3)&amp;" (Y)",IF(INDEX(Enter!$I$3:$K$252,MATCH(SMALL(Enter!$O$3:$O$252,K177),Enter!$O$3:$O$252,0),1)="o",INDEX(Enter!$H$3:$K$252,MATCH(SMALL(Enter!$O$3:$O$252,K177),Enter!$O$3:$O$252,0),3)&amp;" (Y only)",INDEX(Enter!$H$3:$K$252,MATCH(SMALL(Enter!$O$3:$O$252,K177),Enter!$O$3:$O$252,0),3))),"")</f>
        <v/>
      </c>
      <c r="N177" s="20" t="str">
        <f t="array" ref="N177">IFERROR(INDEX(Enter!$H$3:$K$252,MATCH(SMALL(Enter!$O$3:$O$252,K177),Enter!$O$3:$O$252,0),3),"")</f>
        <v/>
      </c>
      <c r="O177" s="20" t="str">
        <f t="array" ref="O177">IFERROR(INDEX(Enter!$H$3:$K$252,MATCH(SMALL(Enter!$O$3:$O$252,K177),Enter!$O$3:$O$252,0),4),"")</f>
        <v/>
      </c>
      <c r="Q177" s="19" t="str">
        <f t="array" ref="Q177">IF(R177="","",IF(INDEX(Enter!$B$3:$K$252,MATCH(SMALL(Enter!$P$3:$P$252,E177),Enter!$P$3:$P$252,0),1)="oco","oco",E177))</f>
        <v/>
      </c>
      <c r="R177" s="20" t="str">
        <f t="array" ref="R177">IFERROR(INDEX(Enter!$A$3:$M$252,MATCH(SMALL(Enter!$P$3:$P$252,T177),Enter!$P$3:$P$252,0),7),"")</f>
        <v/>
      </c>
      <c r="S177" s="20" t="str">
        <f t="array" ref="S177">IFERROR(INDEX(Enter!$A$3:$K$252,MATCH(SMALL(Enter!$P$3:$P$252,T177),Enter!$P$3:$P$252,0),8),"")</f>
        <v/>
      </c>
      <c r="T177" s="20">
        <v>147</v>
      </c>
      <c r="V177" s="19" t="str">
        <f t="shared" si="3"/>
        <v/>
      </c>
      <c r="W177" s="20" t="str">
        <f t="array" ref="W177">IFERROR(INDEX(Enter!$A$3:$M$252,MATCH(SMALL(Enter!$Q$3:$Q$252,Y178),Enter!$Q$3:$Q$252,0),6),"")</f>
        <v/>
      </c>
      <c r="X177" s="20" t="str">
        <f t="array" ref="X177">IFERROR(INDEX(Enter!$A$3:$K$252,MATCH(SMALL(Enter!$Q$3:$Q$252,Y178),Enter!$Q$3:$Q$252,0),7),"")</f>
        <v/>
      </c>
      <c r="Y177" s="20">
        <v>147</v>
      </c>
      <c r="AA177" s="19" t="str">
        <f t="shared" si="2"/>
        <v/>
      </c>
      <c r="AB177" s="20" t="str">
        <f t="array" ref="AB177">IFERROR(INDEX(Enter!$A$3:$M$252,MATCH(SMALL(Enter!$R$3:$R$252,T177),Enter!$R$3:$R$252,0),7),"")</f>
        <v/>
      </c>
      <c r="AC177" s="20" t="str">
        <f t="array" ref="AC177">IFERROR(INDEX(Enter!$A$3:$K$252,MATCH(SMALL(Enter!$R$3:$R$252,T177),Enter!$R$3:$R$252,0),8),"")</f>
        <v/>
      </c>
    </row>
    <row r="178" spans="1:29" ht="15.75" customHeight="1">
      <c r="A178" s="19" t="str">
        <f t="array" ref="A178">IF(B178="","",IF(INDEX(Enter!$C$3:$K$252,MATCH(SMALL(Enter!$M$3:$M$252,E178),Enter!$M$3:$M$252,0),1)="yco","yco",E178))</f>
        <v/>
      </c>
      <c r="B178" s="20" t="str">
        <f t="array" ref="B178">IFERROR(IF(INDEX(Enter!$D$3:$M$252,MATCH(SMALL(Enter!$M$3:$M$252,E178),Enter!$M$3:$M$252,0),1)="x",INDEX(Enter!$C$3:$M$252,MATCH(SMALL(Enter!$M$3:$M$252,E178),Enter!$M$3:$M$252,0),8)&amp;" (Y)",IF(INDEX(Enter!$D$3:$M$252,MATCH(SMALL(Enter!$M$3:$M$252,E178),Enter!$M$3:$M$252,0),1)="o",INDEX(Enter!$C$3:$M$252,MATCH(SMALL(Enter!$M$3:$M$252,E178),Enter!$M$3:$M$252,0),8)&amp;" (Y only)",INDEX(Enter!$C$3:$M$252,MATCH(SMALL(Enter!$M$3:$M$252,E178),Enter!$M$3:$M$252,0),8))),"")</f>
        <v/>
      </c>
      <c r="C178" s="20" t="str">
        <f t="array" ref="C178">IFERROR(INDEX(Enter!$C$3:$M$252,MATCH(SMALL(Enter!$M$3:$M$252,E178),Enter!$M$3:$M$252,0),8),"")</f>
        <v/>
      </c>
      <c r="D178" s="20" t="str">
        <f t="array" ref="D178">IFERROR(INDEX(Enter!$C$3:$K$252,MATCH(SMALL(Enter!$M$3:$M$252,E178),Enter!$M$3:$M$252,0),9),"")</f>
        <v/>
      </c>
      <c r="E178" s="20">
        <v>148</v>
      </c>
      <c r="G178" s="19" t="str">
        <f t="array" ref="G178">IF(H178="","",IF(INDEX(Enter!$F$3:$K$252,MATCH(SMALL(Enter!$N$3:$N$252,E178),Enter!$N$3:$N$252,0),1)="co","co",IF(INDEX(Enter!$F$3:$K$252,MATCH(SMALL(Enter!$N$3:$N$252,E178),Enter!$N$3:$N$252,0),1)="yco","yco",E178)))</f>
        <v/>
      </c>
      <c r="H178" s="20" t="str">
        <f t="array" ref="H178">IFERROR(IF(INDEX(Enter!$G$3:$K$252,MATCH(SMALL(Enter!$N$3:$N$252,E178),Enter!$N$3:$N$252,0),1)="x",INDEX(Enter!$F$3:$K$252,MATCH(SMALL(Enter!$N$3:$N$252,E178),Enter!$N$3:$N$252,0),5)&amp;" (Y)",IF(INDEX(Enter!$G$3:$K$252,MATCH(SMALL(Enter!$N$3:$N$252,E178),Enter!$N$3:$N$252,0),1)="o",INDEX(Enter!$F$3:$K$252,MATCH(SMALL(Enter!$N$3:$N$252,E178),Enter!$N$3:$N$252,0),5)&amp;" (Y only)",INDEX(Enter!$F$3:$K$252,MATCH(SMALL(Enter!$N$3:$N$252,E178),Enter!$N$3:$N$252,0),5))),"")</f>
        <v/>
      </c>
      <c r="I178" s="20" t="str">
        <f t="array" ref="I178">IFERROR(INDEX(Enter!$F$3:$K$252,MATCH(SMALL(Enter!$N$3:$N$252,E178),Enter!$N$3:$N$252,0),5),"")</f>
        <v/>
      </c>
      <c r="J178" s="20" t="str">
        <f t="array" ref="J178">IFERROR(INDEX(Enter!$F$3:$K$252,MATCH(SMALL(Enter!$N$3:$N$252,E178),Enter!$N$3:$N$252,0),6),"")</f>
        <v/>
      </c>
      <c r="K178" s="20">
        <v>161</v>
      </c>
      <c r="L178" s="19" t="str">
        <f t="shared" si="0"/>
        <v/>
      </c>
      <c r="M178" s="19" t="str">
        <f t="array" ref="M178">IFERROR(IF(INDEX(Enter!$I$3:$K$252,MATCH(SMALL(Enter!$O$3:$O$252,K178),Enter!$O$3:$O$252,0),1)="x",INDEX(Enter!$H$3:$K$252,MATCH(SMALL(Enter!$O$3:$O$252,K178),Enter!$O$3:$O$252,0),3)&amp;" (Y)",IF(INDEX(Enter!$I$3:$K$252,MATCH(SMALL(Enter!$O$3:$O$252,K178),Enter!$O$3:$O$252,0),1)="o",INDEX(Enter!$H$3:$K$252,MATCH(SMALL(Enter!$O$3:$O$252,K178),Enter!$O$3:$O$252,0),3)&amp;" (Y only)",INDEX(Enter!$H$3:$K$252,MATCH(SMALL(Enter!$O$3:$O$252,K178),Enter!$O$3:$O$252,0),3))),"")</f>
        <v/>
      </c>
      <c r="N178" s="20" t="str">
        <f t="array" ref="N178">IFERROR(INDEX(Enter!$H$3:$K$252,MATCH(SMALL(Enter!$O$3:$O$252,K178),Enter!$O$3:$O$252,0),3),"")</f>
        <v/>
      </c>
      <c r="O178" s="20" t="str">
        <f t="array" ref="O178">IFERROR(INDEX(Enter!$H$3:$K$252,MATCH(SMALL(Enter!$O$3:$O$252,K178),Enter!$O$3:$O$252,0),4),"")</f>
        <v/>
      </c>
      <c r="Q178" s="19" t="str">
        <f t="array" ref="Q178">IF(R178="","",IF(INDEX(Enter!$B$3:$K$252,MATCH(SMALL(Enter!$P$3:$P$252,E178),Enter!$P$3:$P$252,0),1)="oco","oco",E178))</f>
        <v/>
      </c>
      <c r="R178" s="20" t="str">
        <f t="array" ref="R178">IFERROR(INDEX(Enter!$A$3:$M$252,MATCH(SMALL(Enter!$P$3:$P$252,T178),Enter!$P$3:$P$252,0),7),"")</f>
        <v/>
      </c>
      <c r="S178" s="20" t="str">
        <f t="array" ref="S178">IFERROR(INDEX(Enter!$A$3:$K$252,MATCH(SMALL(Enter!$P$3:$P$252,T178),Enter!$P$3:$P$252,0),8),"")</f>
        <v/>
      </c>
      <c r="T178" s="20">
        <v>148</v>
      </c>
      <c r="V178" s="19" t="str">
        <f t="shared" si="3"/>
        <v/>
      </c>
      <c r="W178" s="20" t="str">
        <f t="array" ref="W178">IFERROR(INDEX(Enter!$A$3:$M$252,MATCH(SMALL(Enter!$Q$3:$Q$252,Y179),Enter!$Q$3:$Q$252,0),6),"")</f>
        <v/>
      </c>
      <c r="X178" s="20" t="str">
        <f t="array" ref="X178">IFERROR(INDEX(Enter!$A$3:$K$252,MATCH(SMALL(Enter!$Q$3:$Q$252,Y179),Enter!$Q$3:$Q$252,0),7),"")</f>
        <v/>
      </c>
      <c r="Y178" s="20">
        <v>148</v>
      </c>
      <c r="AA178" s="19" t="str">
        <f t="shared" si="2"/>
        <v/>
      </c>
      <c r="AB178" s="20" t="str">
        <f t="array" ref="AB178">IFERROR(INDEX(Enter!$A$3:$M$252,MATCH(SMALL(Enter!$R$3:$R$252,T178),Enter!$R$3:$R$252,0),7),"")</f>
        <v/>
      </c>
      <c r="AC178" s="20" t="str">
        <f t="array" ref="AC178">IFERROR(INDEX(Enter!$A$3:$K$252,MATCH(SMALL(Enter!$R$3:$R$252,T178),Enter!$R$3:$R$252,0),8),"")</f>
        <v/>
      </c>
    </row>
    <row r="179" spans="1:29" ht="15.75" customHeight="1">
      <c r="A179" s="19" t="str">
        <f t="array" ref="A179">IF(B179="","",IF(INDEX(Enter!$C$3:$K$252,MATCH(SMALL(Enter!$M$3:$M$252,E179),Enter!$M$3:$M$252,0),1)="yco","yco",E179))</f>
        <v/>
      </c>
      <c r="B179" s="20" t="str">
        <f t="array" ref="B179">IFERROR(IF(INDEX(Enter!$D$3:$M$252,MATCH(SMALL(Enter!$M$3:$M$252,E179),Enter!$M$3:$M$252,0),1)="x",INDEX(Enter!$C$3:$M$252,MATCH(SMALL(Enter!$M$3:$M$252,E179),Enter!$M$3:$M$252,0),8)&amp;" (Y)",IF(INDEX(Enter!$D$3:$M$252,MATCH(SMALL(Enter!$M$3:$M$252,E179),Enter!$M$3:$M$252,0),1)="o",INDEX(Enter!$C$3:$M$252,MATCH(SMALL(Enter!$M$3:$M$252,E179),Enter!$M$3:$M$252,0),8)&amp;" (Y only)",INDEX(Enter!$C$3:$M$252,MATCH(SMALL(Enter!$M$3:$M$252,E179),Enter!$M$3:$M$252,0),8))),"")</f>
        <v/>
      </c>
      <c r="C179" s="20" t="str">
        <f t="array" ref="C179">IFERROR(INDEX(Enter!$C$3:$M$252,MATCH(SMALL(Enter!$M$3:$M$252,E179),Enter!$M$3:$M$252,0),8),"")</f>
        <v/>
      </c>
      <c r="D179" s="20" t="str">
        <f t="array" ref="D179">IFERROR(INDEX(Enter!$C$3:$K$252,MATCH(SMALL(Enter!$M$3:$M$252,E179),Enter!$M$3:$M$252,0),9),"")</f>
        <v/>
      </c>
      <c r="E179" s="20">
        <v>149</v>
      </c>
      <c r="G179" s="19" t="str">
        <f t="array" ref="G179">IF(H179="","",IF(INDEX(Enter!$F$3:$K$252,MATCH(SMALL(Enter!$N$3:$N$252,E179),Enter!$N$3:$N$252,0),1)="co","co",IF(INDEX(Enter!$F$3:$K$252,MATCH(SMALL(Enter!$N$3:$N$252,E179),Enter!$N$3:$N$252,0),1)="yco","yco",E179)))</f>
        <v/>
      </c>
      <c r="H179" s="20" t="str">
        <f t="array" ref="H179">IFERROR(IF(INDEX(Enter!$G$3:$K$252,MATCH(SMALL(Enter!$N$3:$N$252,E179),Enter!$N$3:$N$252,0),1)="x",INDEX(Enter!$F$3:$K$252,MATCH(SMALL(Enter!$N$3:$N$252,E179),Enter!$N$3:$N$252,0),5)&amp;" (Y)",IF(INDEX(Enter!$G$3:$K$252,MATCH(SMALL(Enter!$N$3:$N$252,E179),Enter!$N$3:$N$252,0),1)="o",INDEX(Enter!$F$3:$K$252,MATCH(SMALL(Enter!$N$3:$N$252,E179),Enter!$N$3:$N$252,0),5)&amp;" (Y only)",INDEX(Enter!$F$3:$K$252,MATCH(SMALL(Enter!$N$3:$N$252,E179),Enter!$N$3:$N$252,0),5))),"")</f>
        <v/>
      </c>
      <c r="I179" s="20" t="str">
        <f t="array" ref="I179">IFERROR(INDEX(Enter!$F$3:$K$252,MATCH(SMALL(Enter!$N$3:$N$252,E179),Enter!$N$3:$N$252,0),5),"")</f>
        <v/>
      </c>
      <c r="J179" s="20" t="str">
        <f t="array" ref="J179">IFERROR(INDEX(Enter!$F$3:$K$252,MATCH(SMALL(Enter!$N$3:$N$252,E179),Enter!$N$3:$N$252,0),6),"")</f>
        <v/>
      </c>
      <c r="K179" s="20">
        <v>162</v>
      </c>
      <c r="L179" s="19" t="str">
        <f t="shared" si="0"/>
        <v/>
      </c>
      <c r="M179" s="19" t="str">
        <f t="array" ref="M179">IFERROR(IF(INDEX(Enter!$I$3:$K$252,MATCH(SMALL(Enter!$O$3:$O$252,K179),Enter!$O$3:$O$252,0),1)="x",INDEX(Enter!$H$3:$K$252,MATCH(SMALL(Enter!$O$3:$O$252,K179),Enter!$O$3:$O$252,0),3)&amp;" (Y)",IF(INDEX(Enter!$I$3:$K$252,MATCH(SMALL(Enter!$O$3:$O$252,K179),Enter!$O$3:$O$252,0),1)="o",INDEX(Enter!$H$3:$K$252,MATCH(SMALL(Enter!$O$3:$O$252,K179),Enter!$O$3:$O$252,0),3)&amp;" (Y only)",INDEX(Enter!$H$3:$K$252,MATCH(SMALL(Enter!$O$3:$O$252,K179),Enter!$O$3:$O$252,0),3))),"")</f>
        <v/>
      </c>
      <c r="N179" s="20" t="str">
        <f t="array" ref="N179">IFERROR(INDEX(Enter!$H$3:$K$252,MATCH(SMALL(Enter!$O$3:$O$252,K179),Enter!$O$3:$O$252,0),3),"")</f>
        <v/>
      </c>
      <c r="O179" s="20" t="str">
        <f t="array" ref="O179">IFERROR(INDEX(Enter!$H$3:$K$252,MATCH(SMALL(Enter!$O$3:$O$252,K179),Enter!$O$3:$O$252,0),4),"")</f>
        <v/>
      </c>
      <c r="Q179" s="19" t="str">
        <f t="array" ref="Q179">IF(R179="","",IF(INDEX(Enter!$B$3:$K$252,MATCH(SMALL(Enter!$P$3:$P$252,E179),Enter!$P$3:$P$252,0),1)="oco","oco",E179))</f>
        <v/>
      </c>
      <c r="R179" s="20" t="str">
        <f t="array" ref="R179">IFERROR(INDEX(Enter!$A$3:$M$252,MATCH(SMALL(Enter!$P$3:$P$252,T179),Enter!$P$3:$P$252,0),7),"")</f>
        <v/>
      </c>
      <c r="S179" s="20" t="str">
        <f t="array" ref="S179">IFERROR(INDEX(Enter!$A$3:$K$252,MATCH(SMALL(Enter!$P$3:$P$252,T179),Enter!$P$3:$P$252,0),8),"")</f>
        <v/>
      </c>
      <c r="T179" s="20">
        <v>149</v>
      </c>
      <c r="V179" s="19" t="str">
        <f t="shared" si="3"/>
        <v/>
      </c>
      <c r="W179" s="20" t="str">
        <f t="array" ref="W179">IFERROR(INDEX(Enter!$A$3:$M$252,MATCH(SMALL(Enter!$Q$3:$Q$252,Y180),Enter!$Q$3:$Q$252,0),6),"")</f>
        <v/>
      </c>
      <c r="X179" s="20" t="str">
        <f t="array" ref="X179">IFERROR(INDEX(Enter!$A$3:$K$252,MATCH(SMALL(Enter!$Q$3:$Q$252,Y180),Enter!$Q$3:$Q$252,0),7),"")</f>
        <v/>
      </c>
      <c r="Y179" s="20">
        <v>149</v>
      </c>
      <c r="AA179" s="19" t="str">
        <f t="shared" si="2"/>
        <v/>
      </c>
      <c r="AB179" s="20" t="str">
        <f t="array" ref="AB179">IFERROR(INDEX(Enter!$A$3:$M$252,MATCH(SMALL(Enter!$R$3:$R$252,T179),Enter!$R$3:$R$252,0),7),"")</f>
        <v/>
      </c>
      <c r="AC179" s="20" t="str">
        <f t="array" ref="AC179">IFERROR(INDEX(Enter!$A$3:$K$252,MATCH(SMALL(Enter!$R$3:$R$252,T179),Enter!$R$3:$R$252,0),8),"")</f>
        <v/>
      </c>
    </row>
    <row r="180" spans="1:29" ht="15.75" customHeight="1">
      <c r="A180" s="19" t="str">
        <f t="array" ref="A180">IF(B180="","",IF(INDEX(Enter!$C$3:$K$252,MATCH(SMALL(Enter!$M$3:$M$252,E180),Enter!$M$3:$M$252,0),1)="yco","yco",E180))</f>
        <v/>
      </c>
      <c r="B180" s="20" t="str">
        <f t="array" ref="B180">IFERROR(IF(INDEX(Enter!$D$3:$M$252,MATCH(SMALL(Enter!$M$3:$M$252,E180),Enter!$M$3:$M$252,0),1)="x",INDEX(Enter!$C$3:$M$252,MATCH(SMALL(Enter!$M$3:$M$252,E180),Enter!$M$3:$M$252,0),8)&amp;" (Y)",IF(INDEX(Enter!$D$3:$M$252,MATCH(SMALL(Enter!$M$3:$M$252,E180),Enter!$M$3:$M$252,0),1)="o",INDEX(Enter!$C$3:$M$252,MATCH(SMALL(Enter!$M$3:$M$252,E180),Enter!$M$3:$M$252,0),8)&amp;" (Y only)",INDEX(Enter!$C$3:$M$252,MATCH(SMALL(Enter!$M$3:$M$252,E180),Enter!$M$3:$M$252,0),8))),"")</f>
        <v/>
      </c>
      <c r="C180" s="20" t="str">
        <f t="array" ref="C180">IFERROR(INDEX(Enter!$C$3:$M$252,MATCH(SMALL(Enter!$M$3:$M$252,E180),Enter!$M$3:$M$252,0),8),"")</f>
        <v/>
      </c>
      <c r="D180" s="20" t="str">
        <f t="array" ref="D180">IFERROR(INDEX(Enter!$C$3:$K$252,MATCH(SMALL(Enter!$M$3:$M$252,E180),Enter!$M$3:$M$252,0),9),"")</f>
        <v/>
      </c>
      <c r="E180" s="20">
        <v>150</v>
      </c>
      <c r="G180" s="19" t="str">
        <f t="array" ref="G180">IF(H180="","",IF(INDEX(Enter!$F$3:$K$252,MATCH(SMALL(Enter!$N$3:$N$252,E180),Enter!$N$3:$N$252,0),1)="co","co",IF(INDEX(Enter!$F$3:$K$252,MATCH(SMALL(Enter!$N$3:$N$252,E180),Enter!$N$3:$N$252,0),1)="yco","yco",E180)))</f>
        <v/>
      </c>
      <c r="H180" s="20" t="str">
        <f t="array" ref="H180">IFERROR(IF(INDEX(Enter!$G$3:$K$252,MATCH(SMALL(Enter!$N$3:$N$252,E180),Enter!$N$3:$N$252,0),1)="x",INDEX(Enter!$F$3:$K$252,MATCH(SMALL(Enter!$N$3:$N$252,E180),Enter!$N$3:$N$252,0),5)&amp;" (Y)",IF(INDEX(Enter!$G$3:$K$252,MATCH(SMALL(Enter!$N$3:$N$252,E180),Enter!$N$3:$N$252,0),1)="o",INDEX(Enter!$F$3:$K$252,MATCH(SMALL(Enter!$N$3:$N$252,E180),Enter!$N$3:$N$252,0),5)&amp;" (Y only)",INDEX(Enter!$F$3:$K$252,MATCH(SMALL(Enter!$N$3:$N$252,E180),Enter!$N$3:$N$252,0),5))),"")</f>
        <v/>
      </c>
      <c r="I180" s="20" t="str">
        <f t="array" ref="I180">IFERROR(INDEX(Enter!$F$3:$K$252,MATCH(SMALL(Enter!$N$3:$N$252,E180),Enter!$N$3:$N$252,0),5),"")</f>
        <v/>
      </c>
      <c r="J180" s="20" t="str">
        <f t="array" ref="J180">IFERROR(INDEX(Enter!$F$3:$K$252,MATCH(SMALL(Enter!$N$3:$N$252,E180),Enter!$N$3:$N$252,0),6),"")</f>
        <v/>
      </c>
      <c r="K180" s="20">
        <v>163</v>
      </c>
      <c r="L180" s="19" t="str">
        <f t="shared" si="0"/>
        <v/>
      </c>
      <c r="M180" s="19" t="str">
        <f t="array" ref="M180">IFERROR(IF(INDEX(Enter!$I$3:$K$252,MATCH(SMALL(Enter!$O$3:$O$252,K180),Enter!$O$3:$O$252,0),1)="x",INDEX(Enter!$H$3:$K$252,MATCH(SMALL(Enter!$O$3:$O$252,K180),Enter!$O$3:$O$252,0),3)&amp;" (Y)",IF(INDEX(Enter!$I$3:$K$252,MATCH(SMALL(Enter!$O$3:$O$252,K180),Enter!$O$3:$O$252,0),1)="o",INDEX(Enter!$H$3:$K$252,MATCH(SMALL(Enter!$O$3:$O$252,K180),Enter!$O$3:$O$252,0),3)&amp;" (Y only)",INDEX(Enter!$H$3:$K$252,MATCH(SMALL(Enter!$O$3:$O$252,K180),Enter!$O$3:$O$252,0),3))),"")</f>
        <v/>
      </c>
      <c r="N180" s="20" t="str">
        <f t="array" ref="N180">IFERROR(INDEX(Enter!$H$3:$K$252,MATCH(SMALL(Enter!$O$3:$O$252,K180),Enter!$O$3:$O$252,0),3),"")</f>
        <v/>
      </c>
      <c r="O180" s="20" t="str">
        <f t="array" ref="O180">IFERROR(INDEX(Enter!$H$3:$K$252,MATCH(SMALL(Enter!$O$3:$O$252,K180),Enter!$O$3:$O$252,0),4),"")</f>
        <v/>
      </c>
      <c r="Q180" s="19" t="str">
        <f t="array" ref="Q180">IF(R180="","",IF(INDEX(Enter!$B$3:$K$252,MATCH(SMALL(Enter!$P$3:$P$252,E180),Enter!$P$3:$P$252,0),1)="oco","oco",E180))</f>
        <v/>
      </c>
      <c r="R180" s="20" t="str">
        <f t="array" ref="R180">IFERROR(INDEX(Enter!$A$3:$M$252,MATCH(SMALL(Enter!$P$3:$P$252,T180),Enter!$P$3:$P$252,0),7),"")</f>
        <v/>
      </c>
      <c r="S180" s="20" t="str">
        <f t="array" ref="S180">IFERROR(INDEX(Enter!$A$3:$K$252,MATCH(SMALL(Enter!$P$3:$P$252,T180),Enter!$P$3:$P$252,0),8),"")</f>
        <v/>
      </c>
      <c r="T180" s="20">
        <v>150</v>
      </c>
      <c r="V180" s="19" t="str">
        <f t="shared" si="3"/>
        <v/>
      </c>
      <c r="W180" s="20" t="str">
        <f t="array" ref="W180">IFERROR(INDEX(Enter!$A$3:$M$252,MATCH(SMALL(Enter!$Q$3:$Q$252,Y181),Enter!$Q$3:$Q$252,0),6),"")</f>
        <v/>
      </c>
      <c r="X180" s="20" t="str">
        <f t="array" ref="X180">IFERROR(INDEX(Enter!$A$3:$K$252,MATCH(SMALL(Enter!$Q$3:$Q$252,Y181),Enter!$Q$3:$Q$252,0),7),"")</f>
        <v/>
      </c>
      <c r="Y180" s="20">
        <v>150</v>
      </c>
      <c r="AA180" s="19" t="str">
        <f t="shared" si="2"/>
        <v/>
      </c>
      <c r="AB180" s="20" t="str">
        <f t="array" ref="AB180">IFERROR(INDEX(Enter!$A$3:$M$252,MATCH(SMALL(Enter!$R$3:$R$252,T180),Enter!$R$3:$R$252,0),7),"")</f>
        <v/>
      </c>
      <c r="AC180" s="20" t="str">
        <f t="array" ref="AC180">IFERROR(INDEX(Enter!$A$3:$K$252,MATCH(SMALL(Enter!$R$3:$R$252,T180),Enter!$R$3:$R$252,0),8),"")</f>
        <v/>
      </c>
    </row>
    <row r="181" spans="1:29" ht="15.75" customHeight="1">
      <c r="A181" s="19" t="str">
        <f t="array" ref="A181">IF(B181="","",IF(INDEX(Enter!$C$3:$K$252,MATCH(SMALL(Enter!$M$3:$M$252,E181),Enter!$M$3:$M$252,0),1)="yco","yco",E181))</f>
        <v/>
      </c>
      <c r="B181" s="20" t="str">
        <f t="array" ref="B181">IFERROR(IF(INDEX(Enter!$D$3:$M$252,MATCH(SMALL(Enter!$M$3:$M$252,E181),Enter!$M$3:$M$252,0),1)="x",INDEX(Enter!$C$3:$M$252,MATCH(SMALL(Enter!$M$3:$M$252,E181),Enter!$M$3:$M$252,0),8)&amp;" (Y)",IF(INDEX(Enter!$D$3:$M$252,MATCH(SMALL(Enter!$M$3:$M$252,E181),Enter!$M$3:$M$252,0),1)="o",INDEX(Enter!$C$3:$M$252,MATCH(SMALL(Enter!$M$3:$M$252,E181),Enter!$M$3:$M$252,0),8)&amp;" (Y only)",INDEX(Enter!$C$3:$M$252,MATCH(SMALL(Enter!$M$3:$M$252,E181),Enter!$M$3:$M$252,0),8))),"")</f>
        <v/>
      </c>
      <c r="C181" s="20" t="str">
        <f t="array" ref="C181">IFERROR(INDEX(Enter!$C$3:$M$252,MATCH(SMALL(Enter!$M$3:$M$252,E181),Enter!$M$3:$M$252,0),8),"")</f>
        <v/>
      </c>
      <c r="D181" s="20" t="str">
        <f t="array" ref="D181">IFERROR(INDEX(Enter!$C$3:$K$252,MATCH(SMALL(Enter!$M$3:$M$252,E181),Enter!$M$3:$M$252,0),9),"")</f>
        <v/>
      </c>
      <c r="E181" s="20"/>
      <c r="G181" s="19" t="str">
        <f t="array" ref="G181">IF(H181="","",IF(INDEX(Enter!$F$3:$K$252,MATCH(SMALL(Enter!$N$3:$N$252,E181),Enter!$N$3:$N$252,0),1)="co","co",IF(INDEX(Enter!$F$3:$K$252,MATCH(SMALL(Enter!$N$3:$N$252,E181),Enter!$N$3:$N$252,0),1)="yco","yco",E181)))</f>
        <v/>
      </c>
      <c r="H181" s="20" t="str">
        <f t="array" ref="H181">IFERROR(IF(INDEX(Enter!$G$3:$K$252,MATCH(SMALL(Enter!$N$3:$N$252,E181),Enter!$N$3:$N$252,0),1)="x",INDEX(Enter!$F$3:$K$252,MATCH(SMALL(Enter!$N$3:$N$252,E181),Enter!$N$3:$N$252,0),5)&amp;" (Y)",IF(INDEX(Enter!$G$3:$K$252,MATCH(SMALL(Enter!$N$3:$N$252,E181),Enter!$N$3:$N$252,0),1)="o",INDEX(Enter!$F$3:$K$252,MATCH(SMALL(Enter!$N$3:$N$252,E181),Enter!$N$3:$N$252,0),5)&amp;" (Y only)",INDEX(Enter!$F$3:$K$252,MATCH(SMALL(Enter!$N$3:$N$252,E181),Enter!$N$3:$N$252,0),5))),"")</f>
        <v/>
      </c>
      <c r="I181" s="20" t="str">
        <f t="array" ref="I181">IFERROR(INDEX(Enter!$F$3:$K$252,MATCH(SMALL(Enter!$N$3:$N$252,E181),Enter!$N$3:$N$252,0),5),"")</f>
        <v/>
      </c>
      <c r="J181" s="20" t="str">
        <f t="array" ref="J181">IFERROR(INDEX(Enter!$F$3:$K$252,MATCH(SMALL(Enter!$N$3:$N$252,E181),Enter!$N$3:$N$252,0),6),"")</f>
        <v/>
      </c>
      <c r="K181" s="20">
        <v>164</v>
      </c>
      <c r="L181" s="19" t="str">
        <f t="shared" si="0"/>
        <v/>
      </c>
      <c r="M181" s="19" t="str">
        <f t="array" ref="M181">IFERROR(IF(INDEX(Enter!$I$3:$K$252,MATCH(SMALL(Enter!$O$3:$O$252,K181),Enter!$O$3:$O$252,0),1)="x",INDEX(Enter!$H$3:$K$252,MATCH(SMALL(Enter!$O$3:$O$252,K181),Enter!$O$3:$O$252,0),3)&amp;" (Y)",IF(INDEX(Enter!$I$3:$K$252,MATCH(SMALL(Enter!$O$3:$O$252,K181),Enter!$O$3:$O$252,0),1)="o",INDEX(Enter!$H$3:$K$252,MATCH(SMALL(Enter!$O$3:$O$252,K181),Enter!$O$3:$O$252,0),3)&amp;" (Y only)",INDEX(Enter!$H$3:$K$252,MATCH(SMALL(Enter!$O$3:$O$252,K181),Enter!$O$3:$O$252,0),3))),"")</f>
        <v/>
      </c>
      <c r="N181" s="20" t="str">
        <f t="array" ref="N181">IFERROR(INDEX(Enter!$H$3:$K$252,MATCH(SMALL(Enter!$O$3:$O$252,K181),Enter!$O$3:$O$252,0),3),"")</f>
        <v/>
      </c>
      <c r="O181" s="20" t="str">
        <f t="array" ref="O181">IFERROR(INDEX(Enter!$H$3:$K$252,MATCH(SMALL(Enter!$O$3:$O$252,K181),Enter!$O$3:$O$252,0),4),"")</f>
        <v/>
      </c>
      <c r="Q181" s="19" t="str">
        <f t="array" ref="Q181">IF(R181="","",IF(INDEX(Enter!$B$3:$K$252,MATCH(SMALL(Enter!$P$3:$P$252,E181),Enter!$P$3:$P$252,0),1)="oco","oco",E181))</f>
        <v/>
      </c>
      <c r="R181" s="20" t="str">
        <f t="array" ref="R181">IFERROR(INDEX(Enter!$A$3:$M$252,MATCH(SMALL(Enter!$P$3:$P$252,T181),Enter!$P$3:$P$252,0),7),"")</f>
        <v/>
      </c>
      <c r="S181" s="20" t="str">
        <f t="array" ref="S181">IFERROR(INDEX(Enter!$A$3:$K$252,MATCH(SMALL(Enter!$P$3:$P$252,T181),Enter!$P$3:$P$252,0),8),"")</f>
        <v/>
      </c>
      <c r="V181" s="19" t="str">
        <f t="shared" si="3"/>
        <v/>
      </c>
      <c r="W181" s="20" t="str">
        <f t="array" ref="W181">IFERROR(INDEX(Enter!$A$3:$M$252,MATCH(SMALL(Enter!$Q$3:$Q$252,Y182),Enter!$Q$3:$Q$252,0),6),"")</f>
        <v/>
      </c>
      <c r="X181" s="20" t="str">
        <f t="array" ref="X181">IFERROR(INDEX(Enter!$A$3:$K$252,MATCH(SMALL(Enter!$Q$3:$Q$252,Y182),Enter!$Q$3:$Q$252,0),7),"")</f>
        <v/>
      </c>
      <c r="AA181" s="19" t="str">
        <f t="shared" si="2"/>
        <v/>
      </c>
      <c r="AB181" s="20" t="str">
        <f t="array" ref="AB181">IFERROR(INDEX(Enter!$A$3:$M$252,MATCH(SMALL(Enter!$R$3:$R$252,T181),Enter!$R$3:$R$252,0),7),"")</f>
        <v/>
      </c>
      <c r="AC181" s="20" t="str">
        <f t="array" ref="AC181">IFERROR(INDEX(Enter!$A$3:$K$252,MATCH(SMALL(Enter!$R$3:$R$252,T181),Enter!$R$3:$R$252,0),8),"")</f>
        <v/>
      </c>
    </row>
    <row r="182" spans="1:29" ht="15.75" customHeight="1">
      <c r="A182" s="19" t="str">
        <f t="array" ref="A182">IF(B182="","",IF(INDEX(Enter!$C$3:$K$252,MATCH(SMALL(Enter!$M$3:$M$252,E182),Enter!$M$3:$M$252,0),1)="yco","yco",E182))</f>
        <v/>
      </c>
      <c r="B182" s="20" t="str">
        <f t="array" ref="B182">IFERROR(IF(INDEX(Enter!$D$3:$M$252,MATCH(SMALL(Enter!$M$3:$M$252,E182),Enter!$M$3:$M$252,0),1)="x",INDEX(Enter!$C$3:$M$252,MATCH(SMALL(Enter!$M$3:$M$252,E182),Enter!$M$3:$M$252,0),8)&amp;" (Y)",IF(INDEX(Enter!$D$3:$M$252,MATCH(SMALL(Enter!$M$3:$M$252,E182),Enter!$M$3:$M$252,0),1)="o",INDEX(Enter!$C$3:$M$252,MATCH(SMALL(Enter!$M$3:$M$252,E182),Enter!$M$3:$M$252,0),8)&amp;" (Y only)",INDEX(Enter!$C$3:$M$252,MATCH(SMALL(Enter!$M$3:$M$252,E182),Enter!$M$3:$M$252,0),8))),"")</f>
        <v/>
      </c>
      <c r="C182" s="20" t="str">
        <f t="array" ref="C182">IFERROR(INDEX(Enter!$C$3:$M$252,MATCH(SMALL(Enter!$M$3:$M$252,E182),Enter!$M$3:$M$252,0),8),"")</f>
        <v/>
      </c>
      <c r="D182" s="20" t="str">
        <f t="array" ref="D182">IFERROR(INDEX(Enter!$C$3:$K$252,MATCH(SMALL(Enter!$M$3:$M$252,E182),Enter!$M$3:$M$252,0),9),"")</f>
        <v/>
      </c>
      <c r="E182" s="20">
        <v>151</v>
      </c>
      <c r="G182" s="19" t="str">
        <f t="array" ref="G182">IF(H182="","",IF(INDEX(Enter!$F$3:$K$252,MATCH(SMALL(Enter!$N$3:$N$252,E182),Enter!$N$3:$N$252,0),1)="co","co",IF(INDEX(Enter!$F$3:$K$252,MATCH(SMALL(Enter!$N$3:$N$252,E182),Enter!$N$3:$N$252,0),1)="yco","yco",E182)))</f>
        <v/>
      </c>
      <c r="H182" s="20" t="str">
        <f t="array" ref="H182">IFERROR(IF(INDEX(Enter!$G$3:$K$252,MATCH(SMALL(Enter!$N$3:$N$252,E182),Enter!$N$3:$N$252,0),1)="x",INDEX(Enter!$F$3:$K$252,MATCH(SMALL(Enter!$N$3:$N$252,E182),Enter!$N$3:$N$252,0),5)&amp;" (Y)",IF(INDEX(Enter!$G$3:$K$252,MATCH(SMALL(Enter!$N$3:$N$252,E182),Enter!$N$3:$N$252,0),1)="o",INDEX(Enter!$F$3:$K$252,MATCH(SMALL(Enter!$N$3:$N$252,E182),Enter!$N$3:$N$252,0),5)&amp;" (Y only)",INDEX(Enter!$F$3:$K$252,MATCH(SMALL(Enter!$N$3:$N$252,E182),Enter!$N$3:$N$252,0),5))),"")</f>
        <v/>
      </c>
      <c r="I182" s="20" t="str">
        <f t="array" ref="I182">IFERROR(INDEX(Enter!$F$3:$K$252,MATCH(SMALL(Enter!$N$3:$N$252,E182),Enter!$N$3:$N$252,0),5),"")</f>
        <v/>
      </c>
      <c r="J182" s="20" t="str">
        <f t="array" ref="J182">IFERROR(INDEX(Enter!$F$3:$K$252,MATCH(SMALL(Enter!$N$3:$N$252,E182),Enter!$N$3:$N$252,0),6),"")</f>
        <v/>
      </c>
      <c r="K182" s="20">
        <v>165</v>
      </c>
      <c r="L182" s="19" t="str">
        <f t="shared" si="0"/>
        <v/>
      </c>
      <c r="M182" s="19" t="str">
        <f t="array" ref="M182">IFERROR(IF(INDEX(Enter!$I$3:$K$252,MATCH(SMALL(Enter!$O$3:$O$252,K182),Enter!$O$3:$O$252,0),1)="x",INDEX(Enter!$H$3:$K$252,MATCH(SMALL(Enter!$O$3:$O$252,K182),Enter!$O$3:$O$252,0),3)&amp;" (Y)",IF(INDEX(Enter!$I$3:$K$252,MATCH(SMALL(Enter!$O$3:$O$252,K182),Enter!$O$3:$O$252,0),1)="o",INDEX(Enter!$H$3:$K$252,MATCH(SMALL(Enter!$O$3:$O$252,K182),Enter!$O$3:$O$252,0),3)&amp;" (Y only)",INDEX(Enter!$H$3:$K$252,MATCH(SMALL(Enter!$O$3:$O$252,K182),Enter!$O$3:$O$252,0),3))),"")</f>
        <v/>
      </c>
      <c r="N182" s="20" t="str">
        <f t="array" ref="N182">IFERROR(INDEX(Enter!$H$3:$K$252,MATCH(SMALL(Enter!$O$3:$O$252,K182),Enter!$O$3:$O$252,0),3),"")</f>
        <v/>
      </c>
      <c r="O182" s="20" t="str">
        <f t="array" ref="O182">IFERROR(INDEX(Enter!$H$3:$K$252,MATCH(SMALL(Enter!$O$3:$O$252,K182),Enter!$O$3:$O$252,0),4),"")</f>
        <v/>
      </c>
      <c r="Q182" s="19" t="str">
        <f t="array" ref="Q182">IF(R182="","",IF(INDEX(Enter!$B$3:$K$252,MATCH(SMALL(Enter!$P$3:$P$252,E182),Enter!$P$3:$P$252,0),1)="oco","oco",E182))</f>
        <v/>
      </c>
      <c r="R182" s="20" t="str">
        <f t="array" ref="R182">IFERROR(INDEX(Enter!$A$3:$M$252,MATCH(SMALL(Enter!$P$3:$P$252,T182),Enter!$P$3:$P$252,0),7),"")</f>
        <v/>
      </c>
      <c r="S182" s="20" t="str">
        <f t="array" ref="S182">IFERROR(INDEX(Enter!$A$3:$K$252,MATCH(SMALL(Enter!$P$3:$P$252,T182),Enter!$P$3:$P$252,0),8),"")</f>
        <v/>
      </c>
      <c r="T182" s="20">
        <v>151</v>
      </c>
      <c r="V182" s="19" t="str">
        <f t="shared" si="3"/>
        <v/>
      </c>
      <c r="W182" s="20" t="str">
        <f t="array" ref="W182">IFERROR(INDEX(Enter!$A$3:$M$252,MATCH(SMALL(Enter!$Q$3:$Q$252,Y183),Enter!$Q$3:$Q$252,0),6),"")</f>
        <v/>
      </c>
      <c r="X182" s="20" t="str">
        <f t="array" ref="X182">IFERROR(INDEX(Enter!$A$3:$K$252,MATCH(SMALL(Enter!$Q$3:$Q$252,Y183),Enter!$Q$3:$Q$252,0),7),"")</f>
        <v/>
      </c>
      <c r="Y182" s="20">
        <v>151</v>
      </c>
      <c r="AA182" s="19" t="str">
        <f t="shared" si="2"/>
        <v/>
      </c>
      <c r="AB182" s="20" t="str">
        <f t="array" ref="AB182">IFERROR(INDEX(Enter!$A$3:$M$252,MATCH(SMALL(Enter!$R$3:$R$252,T182),Enter!$R$3:$R$252,0),7),"")</f>
        <v/>
      </c>
      <c r="AC182" s="20" t="str">
        <f t="array" ref="AC182">IFERROR(INDEX(Enter!$A$3:$K$252,MATCH(SMALL(Enter!$R$3:$R$252,T182),Enter!$R$3:$R$252,0),8),"")</f>
        <v/>
      </c>
    </row>
    <row r="183" spans="1:29" ht="15.75" customHeight="1">
      <c r="A183" s="19" t="str">
        <f t="array" ref="A183">IF(B183="","",IF(INDEX(Enter!$C$3:$K$252,MATCH(SMALL(Enter!$M$3:$M$252,E183),Enter!$M$3:$M$252,0),1)="yco","yco",E183))</f>
        <v/>
      </c>
      <c r="B183" s="20" t="str">
        <f t="array" ref="B183">IFERROR(IF(INDEX(Enter!$D$3:$M$252,MATCH(SMALL(Enter!$M$3:$M$252,E183),Enter!$M$3:$M$252,0),1)="x",INDEX(Enter!$C$3:$M$252,MATCH(SMALL(Enter!$M$3:$M$252,E183),Enter!$M$3:$M$252,0),8)&amp;" (Y)",IF(INDEX(Enter!$D$3:$M$252,MATCH(SMALL(Enter!$M$3:$M$252,E183),Enter!$M$3:$M$252,0),1)="o",INDEX(Enter!$C$3:$M$252,MATCH(SMALL(Enter!$M$3:$M$252,E183),Enter!$M$3:$M$252,0),8)&amp;" (Y only)",INDEX(Enter!$C$3:$M$252,MATCH(SMALL(Enter!$M$3:$M$252,E183),Enter!$M$3:$M$252,0),8))),"")</f>
        <v/>
      </c>
      <c r="C183" s="20" t="str">
        <f t="array" ref="C183">IFERROR(INDEX(Enter!$C$3:$M$252,MATCH(SMALL(Enter!$M$3:$M$252,E183),Enter!$M$3:$M$252,0),8),"")</f>
        <v/>
      </c>
      <c r="D183" s="20" t="str">
        <f t="array" ref="D183">IFERROR(INDEX(Enter!$C$3:$K$252,MATCH(SMALL(Enter!$M$3:$M$252,E183),Enter!$M$3:$M$252,0),9),"")</f>
        <v/>
      </c>
      <c r="E183" s="20">
        <v>152</v>
      </c>
      <c r="G183" s="19" t="str">
        <f t="array" ref="G183">IF(H183="","",IF(INDEX(Enter!$F$3:$K$252,MATCH(SMALL(Enter!$N$3:$N$252,E183),Enter!$N$3:$N$252,0),1)="co","co",IF(INDEX(Enter!$F$3:$K$252,MATCH(SMALL(Enter!$N$3:$N$252,E183),Enter!$N$3:$N$252,0),1)="yco","yco",E183)))</f>
        <v/>
      </c>
      <c r="H183" s="20" t="str">
        <f t="array" ref="H183">IFERROR(IF(INDEX(Enter!$G$3:$K$252,MATCH(SMALL(Enter!$N$3:$N$252,E183),Enter!$N$3:$N$252,0),1)="x",INDEX(Enter!$F$3:$K$252,MATCH(SMALL(Enter!$N$3:$N$252,E183),Enter!$N$3:$N$252,0),5)&amp;" (Y)",IF(INDEX(Enter!$G$3:$K$252,MATCH(SMALL(Enter!$N$3:$N$252,E183),Enter!$N$3:$N$252,0),1)="o",INDEX(Enter!$F$3:$K$252,MATCH(SMALL(Enter!$N$3:$N$252,E183),Enter!$N$3:$N$252,0),5)&amp;" (Y only)",INDEX(Enter!$F$3:$K$252,MATCH(SMALL(Enter!$N$3:$N$252,E183),Enter!$N$3:$N$252,0),5))),"")</f>
        <v/>
      </c>
      <c r="I183" s="20" t="str">
        <f t="array" ref="I183">IFERROR(INDEX(Enter!$F$3:$K$252,MATCH(SMALL(Enter!$N$3:$N$252,E183),Enter!$N$3:$N$252,0),5),"")</f>
        <v/>
      </c>
      <c r="J183" s="20" t="str">
        <f t="array" ref="J183">IFERROR(INDEX(Enter!$F$3:$K$252,MATCH(SMALL(Enter!$N$3:$N$252,E183),Enter!$N$3:$N$252,0),6),"")</f>
        <v/>
      </c>
      <c r="K183" s="20">
        <v>166</v>
      </c>
      <c r="L183" s="19" t="str">
        <f t="shared" si="0"/>
        <v/>
      </c>
      <c r="M183" s="19" t="str">
        <f t="array" ref="M183">IFERROR(IF(INDEX(Enter!$I$3:$K$252,MATCH(SMALL(Enter!$O$3:$O$252,K183),Enter!$O$3:$O$252,0),1)="x",INDEX(Enter!$H$3:$K$252,MATCH(SMALL(Enter!$O$3:$O$252,K183),Enter!$O$3:$O$252,0),3)&amp;" (Y)",IF(INDEX(Enter!$I$3:$K$252,MATCH(SMALL(Enter!$O$3:$O$252,K183),Enter!$O$3:$O$252,0),1)="o",INDEX(Enter!$H$3:$K$252,MATCH(SMALL(Enter!$O$3:$O$252,K183),Enter!$O$3:$O$252,0),3)&amp;" (Y only)",INDEX(Enter!$H$3:$K$252,MATCH(SMALL(Enter!$O$3:$O$252,K183),Enter!$O$3:$O$252,0),3))),"")</f>
        <v/>
      </c>
      <c r="N183" s="20" t="str">
        <f t="array" ref="N183">IFERROR(INDEX(Enter!$H$3:$K$252,MATCH(SMALL(Enter!$O$3:$O$252,K183),Enter!$O$3:$O$252,0),3),"")</f>
        <v/>
      </c>
      <c r="O183" s="20" t="str">
        <f t="array" ref="O183">IFERROR(INDEX(Enter!$H$3:$K$252,MATCH(SMALL(Enter!$O$3:$O$252,K183),Enter!$O$3:$O$252,0),4),"")</f>
        <v/>
      </c>
      <c r="Q183" s="19" t="str">
        <f t="array" ref="Q183">IF(R183="","",IF(INDEX(Enter!$B$3:$K$252,MATCH(SMALL(Enter!$P$3:$P$252,E183),Enter!$P$3:$P$252,0),1)="oco","oco",E183))</f>
        <v/>
      </c>
      <c r="R183" s="20" t="str">
        <f t="array" ref="R183">IFERROR(INDEX(Enter!$A$3:$M$252,MATCH(SMALL(Enter!$P$3:$P$252,T183),Enter!$P$3:$P$252,0),7),"")</f>
        <v/>
      </c>
      <c r="S183" s="20" t="str">
        <f t="array" ref="S183">IFERROR(INDEX(Enter!$A$3:$K$252,MATCH(SMALL(Enter!$P$3:$P$252,T183),Enter!$P$3:$P$252,0),8),"")</f>
        <v/>
      </c>
      <c r="T183" s="20">
        <v>152</v>
      </c>
      <c r="V183" s="19" t="str">
        <f t="shared" si="3"/>
        <v/>
      </c>
      <c r="W183" s="20" t="str">
        <f t="array" ref="W183">IFERROR(INDEX(Enter!$A$3:$M$252,MATCH(SMALL(Enter!$Q$3:$Q$252,Y184),Enter!$Q$3:$Q$252,0),6),"")</f>
        <v/>
      </c>
      <c r="X183" s="20" t="str">
        <f t="array" ref="X183">IFERROR(INDEX(Enter!$A$3:$K$252,MATCH(SMALL(Enter!$Q$3:$Q$252,Y184),Enter!$Q$3:$Q$252,0),7),"")</f>
        <v/>
      </c>
      <c r="Y183" s="20">
        <v>152</v>
      </c>
      <c r="AA183" s="19" t="str">
        <f t="shared" si="2"/>
        <v/>
      </c>
      <c r="AB183" s="20" t="str">
        <f t="array" ref="AB183">IFERROR(INDEX(Enter!$A$3:$M$252,MATCH(SMALL(Enter!$R$3:$R$252,T183),Enter!$R$3:$R$252,0),7),"")</f>
        <v/>
      </c>
      <c r="AC183" s="20" t="str">
        <f t="array" ref="AC183">IFERROR(INDEX(Enter!$A$3:$K$252,MATCH(SMALL(Enter!$R$3:$R$252,T183),Enter!$R$3:$R$252,0),8),"")</f>
        <v/>
      </c>
    </row>
    <row r="184" spans="1:29" ht="15.75" customHeight="1">
      <c r="A184" s="19" t="str">
        <f t="array" ref="A184">IF(B184="","",IF(INDEX(Enter!$C$3:$K$252,MATCH(SMALL(Enter!$M$3:$M$252,E184),Enter!$M$3:$M$252,0),1)="yco","yco",E184))</f>
        <v/>
      </c>
      <c r="B184" s="20" t="str">
        <f t="array" ref="B184">IFERROR(IF(INDEX(Enter!$D$3:$M$252,MATCH(SMALL(Enter!$M$3:$M$252,E184),Enter!$M$3:$M$252,0),1)="x",INDEX(Enter!$C$3:$M$252,MATCH(SMALL(Enter!$M$3:$M$252,E184),Enter!$M$3:$M$252,0),8)&amp;" (Y)",IF(INDEX(Enter!$D$3:$M$252,MATCH(SMALL(Enter!$M$3:$M$252,E184),Enter!$M$3:$M$252,0),1)="o",INDEX(Enter!$C$3:$M$252,MATCH(SMALL(Enter!$M$3:$M$252,E184),Enter!$M$3:$M$252,0),8)&amp;" (Y only)",INDEX(Enter!$C$3:$M$252,MATCH(SMALL(Enter!$M$3:$M$252,E184),Enter!$M$3:$M$252,0),8))),"")</f>
        <v/>
      </c>
      <c r="C184" s="20" t="str">
        <f t="array" ref="C184">IFERROR(INDEX(Enter!$C$3:$M$252,MATCH(SMALL(Enter!$M$3:$M$252,E184),Enter!$M$3:$M$252,0),8),"")</f>
        <v/>
      </c>
      <c r="D184" s="20" t="str">
        <f t="array" ref="D184">IFERROR(INDEX(Enter!$C$3:$K$252,MATCH(SMALL(Enter!$M$3:$M$252,E184),Enter!$M$3:$M$252,0),9),"")</f>
        <v/>
      </c>
      <c r="E184" s="20">
        <v>153</v>
      </c>
      <c r="G184" s="19" t="str">
        <f t="array" ref="G184">IF(H184="","",IF(INDEX(Enter!$F$3:$K$252,MATCH(SMALL(Enter!$N$3:$N$252,E184),Enter!$N$3:$N$252,0),1)="co","co",IF(INDEX(Enter!$F$3:$K$252,MATCH(SMALL(Enter!$N$3:$N$252,E184),Enter!$N$3:$N$252,0),1)="yco","yco",E184)))</f>
        <v/>
      </c>
      <c r="H184" s="20" t="str">
        <f t="array" ref="H184">IFERROR(IF(INDEX(Enter!$G$3:$K$252,MATCH(SMALL(Enter!$N$3:$N$252,E184),Enter!$N$3:$N$252,0),1)="x",INDEX(Enter!$F$3:$K$252,MATCH(SMALL(Enter!$N$3:$N$252,E184),Enter!$N$3:$N$252,0),5)&amp;" (Y)",IF(INDEX(Enter!$G$3:$K$252,MATCH(SMALL(Enter!$N$3:$N$252,E184),Enter!$N$3:$N$252,0),1)="o",INDEX(Enter!$F$3:$K$252,MATCH(SMALL(Enter!$N$3:$N$252,E184),Enter!$N$3:$N$252,0),5)&amp;" (Y only)",INDEX(Enter!$F$3:$K$252,MATCH(SMALL(Enter!$N$3:$N$252,E184),Enter!$N$3:$N$252,0),5))),"")</f>
        <v/>
      </c>
      <c r="I184" s="20" t="str">
        <f t="array" ref="I184">IFERROR(INDEX(Enter!$F$3:$K$252,MATCH(SMALL(Enter!$N$3:$N$252,E184),Enter!$N$3:$N$252,0),5),"")</f>
        <v/>
      </c>
      <c r="J184" s="20" t="str">
        <f t="array" ref="J184">IFERROR(INDEX(Enter!$F$3:$K$252,MATCH(SMALL(Enter!$N$3:$N$252,E184),Enter!$N$3:$N$252,0),6),"")</f>
        <v/>
      </c>
      <c r="K184" s="20">
        <v>167</v>
      </c>
      <c r="L184" s="19" t="str">
        <f t="shared" si="0"/>
        <v/>
      </c>
      <c r="M184" s="19" t="str">
        <f t="array" ref="M184">IFERROR(IF(INDEX(Enter!$I$3:$K$252,MATCH(SMALL(Enter!$O$3:$O$252,K184),Enter!$O$3:$O$252,0),1)="x",INDEX(Enter!$H$3:$K$252,MATCH(SMALL(Enter!$O$3:$O$252,K184),Enter!$O$3:$O$252,0),3)&amp;" (Y)",IF(INDEX(Enter!$I$3:$K$252,MATCH(SMALL(Enter!$O$3:$O$252,K184),Enter!$O$3:$O$252,0),1)="o",INDEX(Enter!$H$3:$K$252,MATCH(SMALL(Enter!$O$3:$O$252,K184),Enter!$O$3:$O$252,0),3)&amp;" (Y only)",INDEX(Enter!$H$3:$K$252,MATCH(SMALL(Enter!$O$3:$O$252,K184),Enter!$O$3:$O$252,0),3))),"")</f>
        <v/>
      </c>
      <c r="N184" s="20" t="str">
        <f t="array" ref="N184">IFERROR(INDEX(Enter!$H$3:$K$252,MATCH(SMALL(Enter!$O$3:$O$252,K184),Enter!$O$3:$O$252,0),3),"")</f>
        <v/>
      </c>
      <c r="O184" s="20" t="str">
        <f t="array" ref="O184">IFERROR(INDEX(Enter!$H$3:$K$252,MATCH(SMALL(Enter!$O$3:$O$252,K184),Enter!$O$3:$O$252,0),4),"")</f>
        <v/>
      </c>
      <c r="Q184" s="19" t="str">
        <f t="array" ref="Q184">IF(R184="","",IF(INDEX(Enter!$B$3:$K$252,MATCH(SMALL(Enter!$P$3:$P$252,E184),Enter!$P$3:$P$252,0),1)="oco","oco",E184))</f>
        <v/>
      </c>
      <c r="R184" s="20" t="str">
        <f t="array" ref="R184">IFERROR(INDEX(Enter!$A$3:$M$252,MATCH(SMALL(Enter!$P$3:$P$252,T184),Enter!$P$3:$P$252,0),7),"")</f>
        <v/>
      </c>
      <c r="S184" s="20" t="str">
        <f t="array" ref="S184">IFERROR(INDEX(Enter!$A$3:$K$252,MATCH(SMALL(Enter!$P$3:$P$252,T184),Enter!$P$3:$P$252,0),8),"")</f>
        <v/>
      </c>
      <c r="T184" s="20">
        <v>153</v>
      </c>
      <c r="V184" s="19" t="str">
        <f t="shared" si="3"/>
        <v/>
      </c>
      <c r="W184" s="20" t="str">
        <f t="array" ref="W184">IFERROR(INDEX(Enter!$A$3:$M$252,MATCH(SMALL(Enter!$Q$3:$Q$252,Y185),Enter!$Q$3:$Q$252,0),6),"")</f>
        <v/>
      </c>
      <c r="X184" s="20" t="str">
        <f t="array" ref="X184">IFERROR(INDEX(Enter!$A$3:$K$252,MATCH(SMALL(Enter!$Q$3:$Q$252,Y185),Enter!$Q$3:$Q$252,0),7),"")</f>
        <v/>
      </c>
      <c r="Y184" s="20">
        <v>153</v>
      </c>
      <c r="AA184" s="19" t="str">
        <f t="shared" si="2"/>
        <v/>
      </c>
      <c r="AB184" s="20" t="str">
        <f t="array" ref="AB184">IFERROR(INDEX(Enter!$A$3:$M$252,MATCH(SMALL(Enter!$R$3:$R$252,T184),Enter!$R$3:$R$252,0),7),"")</f>
        <v/>
      </c>
      <c r="AC184" s="20" t="str">
        <f t="array" ref="AC184">IFERROR(INDEX(Enter!$A$3:$K$252,MATCH(SMALL(Enter!$R$3:$R$252,T184),Enter!$R$3:$R$252,0),8),"")</f>
        <v/>
      </c>
    </row>
    <row r="185" spans="1:29" ht="15.75" customHeight="1">
      <c r="A185" s="19" t="str">
        <f t="array" ref="A185">IF(B185="","",IF(INDEX(Enter!$C$3:$K$252,MATCH(SMALL(Enter!$M$3:$M$252,E185),Enter!$M$3:$M$252,0),1)="yco","yco",E185))</f>
        <v/>
      </c>
      <c r="B185" s="20" t="str">
        <f t="array" ref="B185">IFERROR(IF(INDEX(Enter!$D$3:$M$252,MATCH(SMALL(Enter!$M$3:$M$252,E185),Enter!$M$3:$M$252,0),1)="x",INDEX(Enter!$C$3:$M$252,MATCH(SMALL(Enter!$M$3:$M$252,E185),Enter!$M$3:$M$252,0),8)&amp;" (Y)",IF(INDEX(Enter!$D$3:$M$252,MATCH(SMALL(Enter!$M$3:$M$252,E185),Enter!$M$3:$M$252,0),1)="o",INDEX(Enter!$C$3:$M$252,MATCH(SMALL(Enter!$M$3:$M$252,E185),Enter!$M$3:$M$252,0),8)&amp;" (Y only)",INDEX(Enter!$C$3:$M$252,MATCH(SMALL(Enter!$M$3:$M$252,E185),Enter!$M$3:$M$252,0),8))),"")</f>
        <v/>
      </c>
      <c r="C185" s="20" t="str">
        <f t="array" ref="C185">IFERROR(INDEX(Enter!$C$3:$M$252,MATCH(SMALL(Enter!$M$3:$M$252,E185),Enter!$M$3:$M$252,0),8),"")</f>
        <v/>
      </c>
      <c r="D185" s="20" t="str">
        <f t="array" ref="D185">IFERROR(INDEX(Enter!$C$3:$K$252,MATCH(SMALL(Enter!$M$3:$M$252,E185),Enter!$M$3:$M$252,0),9),"")</f>
        <v/>
      </c>
      <c r="E185" s="20">
        <v>154</v>
      </c>
      <c r="G185" s="19" t="str">
        <f t="array" ref="G185">IF(H185="","",IF(INDEX(Enter!$F$3:$K$252,MATCH(SMALL(Enter!$N$3:$N$252,E185),Enter!$N$3:$N$252,0),1)="co","co",IF(INDEX(Enter!$F$3:$K$252,MATCH(SMALL(Enter!$N$3:$N$252,E185),Enter!$N$3:$N$252,0),1)="yco","yco",E185)))</f>
        <v/>
      </c>
      <c r="H185" s="20" t="str">
        <f t="array" ref="H185">IFERROR(IF(INDEX(Enter!$G$3:$K$252,MATCH(SMALL(Enter!$N$3:$N$252,E185),Enter!$N$3:$N$252,0),1)="x",INDEX(Enter!$F$3:$K$252,MATCH(SMALL(Enter!$N$3:$N$252,E185),Enter!$N$3:$N$252,0),5)&amp;" (Y)",IF(INDEX(Enter!$G$3:$K$252,MATCH(SMALL(Enter!$N$3:$N$252,E185),Enter!$N$3:$N$252,0),1)="o",INDEX(Enter!$F$3:$K$252,MATCH(SMALL(Enter!$N$3:$N$252,E185),Enter!$N$3:$N$252,0),5)&amp;" (Y only)",INDEX(Enter!$F$3:$K$252,MATCH(SMALL(Enter!$N$3:$N$252,E185),Enter!$N$3:$N$252,0),5))),"")</f>
        <v/>
      </c>
      <c r="I185" s="20" t="str">
        <f t="array" ref="I185">IFERROR(INDEX(Enter!$F$3:$K$252,MATCH(SMALL(Enter!$N$3:$N$252,E185),Enter!$N$3:$N$252,0),5),"")</f>
        <v/>
      </c>
      <c r="J185" s="20" t="str">
        <f t="array" ref="J185">IFERROR(INDEX(Enter!$F$3:$K$252,MATCH(SMALL(Enter!$N$3:$N$252,E185),Enter!$N$3:$N$252,0),6),"")</f>
        <v/>
      </c>
      <c r="K185" s="20">
        <v>168</v>
      </c>
      <c r="L185" s="19" t="str">
        <f t="shared" si="0"/>
        <v/>
      </c>
      <c r="M185" s="19" t="str">
        <f t="array" ref="M185">IFERROR(IF(INDEX(Enter!$I$3:$K$252,MATCH(SMALL(Enter!$O$3:$O$252,K185),Enter!$O$3:$O$252,0),1)="x",INDEX(Enter!$H$3:$K$252,MATCH(SMALL(Enter!$O$3:$O$252,K185),Enter!$O$3:$O$252,0),3)&amp;" (Y)",IF(INDEX(Enter!$I$3:$K$252,MATCH(SMALL(Enter!$O$3:$O$252,K185),Enter!$O$3:$O$252,0),1)="o",INDEX(Enter!$H$3:$K$252,MATCH(SMALL(Enter!$O$3:$O$252,K185),Enter!$O$3:$O$252,0),3)&amp;" (Y only)",INDEX(Enter!$H$3:$K$252,MATCH(SMALL(Enter!$O$3:$O$252,K185),Enter!$O$3:$O$252,0),3))),"")</f>
        <v/>
      </c>
      <c r="N185" s="20" t="str">
        <f t="array" ref="N185">IFERROR(INDEX(Enter!$H$3:$K$252,MATCH(SMALL(Enter!$O$3:$O$252,K185),Enter!$O$3:$O$252,0),3),"")</f>
        <v/>
      </c>
      <c r="O185" s="20" t="str">
        <f t="array" ref="O185">IFERROR(INDEX(Enter!$H$3:$K$252,MATCH(SMALL(Enter!$O$3:$O$252,K185),Enter!$O$3:$O$252,0),4),"")</f>
        <v/>
      </c>
      <c r="Q185" s="19" t="str">
        <f t="array" ref="Q185">IF(R185="","",IF(INDEX(Enter!$B$3:$K$252,MATCH(SMALL(Enter!$P$3:$P$252,E185),Enter!$P$3:$P$252,0),1)="oco","oco",E185))</f>
        <v/>
      </c>
      <c r="R185" s="20" t="str">
        <f t="array" ref="R185">IFERROR(INDEX(Enter!$A$3:$M$252,MATCH(SMALL(Enter!$P$3:$P$252,T185),Enter!$P$3:$P$252,0),7),"")</f>
        <v/>
      </c>
      <c r="S185" s="20" t="str">
        <f t="array" ref="S185">IFERROR(INDEX(Enter!$A$3:$K$252,MATCH(SMALL(Enter!$P$3:$P$252,T185),Enter!$P$3:$P$252,0),8),"")</f>
        <v/>
      </c>
      <c r="T185" s="20">
        <v>154</v>
      </c>
      <c r="V185" s="19" t="str">
        <f t="shared" si="3"/>
        <v/>
      </c>
      <c r="W185" s="20" t="str">
        <f t="array" ref="W185">IFERROR(INDEX(Enter!$A$3:$M$252,MATCH(SMALL(Enter!$Q$3:$Q$252,Y186),Enter!$Q$3:$Q$252,0),6),"")</f>
        <v/>
      </c>
      <c r="X185" s="20" t="str">
        <f t="array" ref="X185">IFERROR(INDEX(Enter!$A$3:$K$252,MATCH(SMALL(Enter!$Q$3:$Q$252,Y186),Enter!$Q$3:$Q$252,0),7),"")</f>
        <v/>
      </c>
      <c r="Y185" s="20">
        <v>154</v>
      </c>
      <c r="AA185" s="19" t="str">
        <f t="shared" si="2"/>
        <v/>
      </c>
      <c r="AB185" s="20" t="str">
        <f t="array" ref="AB185">IFERROR(INDEX(Enter!$A$3:$M$252,MATCH(SMALL(Enter!$R$3:$R$252,T185),Enter!$R$3:$R$252,0),7),"")</f>
        <v/>
      </c>
      <c r="AC185" s="20" t="str">
        <f t="array" ref="AC185">IFERROR(INDEX(Enter!$A$3:$K$252,MATCH(SMALL(Enter!$R$3:$R$252,T185),Enter!$R$3:$R$252,0),8),"")</f>
        <v/>
      </c>
    </row>
    <row r="186" spans="1:29" ht="15.75" customHeight="1">
      <c r="A186" s="19" t="str">
        <f t="array" ref="A186">IF(B186="","",IF(INDEX(Enter!$C$3:$K$252,MATCH(SMALL(Enter!$M$3:$M$252,E186),Enter!$M$3:$M$252,0),1)="yco","yco",E186))</f>
        <v/>
      </c>
      <c r="B186" s="20" t="str">
        <f t="array" ref="B186">IFERROR(IF(INDEX(Enter!$D$3:$M$252,MATCH(SMALL(Enter!$M$3:$M$252,E186),Enter!$M$3:$M$252,0),1)="x",INDEX(Enter!$C$3:$M$252,MATCH(SMALL(Enter!$M$3:$M$252,E186),Enter!$M$3:$M$252,0),8)&amp;" (Y)",IF(INDEX(Enter!$D$3:$M$252,MATCH(SMALL(Enter!$M$3:$M$252,E186),Enter!$M$3:$M$252,0),1)="o",INDEX(Enter!$C$3:$M$252,MATCH(SMALL(Enter!$M$3:$M$252,E186),Enter!$M$3:$M$252,0),8)&amp;" (Y only)",INDEX(Enter!$C$3:$M$252,MATCH(SMALL(Enter!$M$3:$M$252,E186),Enter!$M$3:$M$252,0),8))),"")</f>
        <v/>
      </c>
      <c r="C186" s="20" t="str">
        <f t="array" ref="C186">IFERROR(INDEX(Enter!$C$3:$M$252,MATCH(SMALL(Enter!$M$3:$M$252,E186),Enter!$M$3:$M$252,0),8),"")</f>
        <v/>
      </c>
      <c r="D186" s="20" t="str">
        <f t="array" ref="D186">IFERROR(INDEX(Enter!$C$3:$K$252,MATCH(SMALL(Enter!$M$3:$M$252,E186),Enter!$M$3:$M$252,0),9),"")</f>
        <v/>
      </c>
      <c r="E186" s="20">
        <v>155</v>
      </c>
      <c r="G186" s="19" t="str">
        <f t="array" ref="G186">IF(H186="","",IF(INDEX(Enter!$F$3:$K$252,MATCH(SMALL(Enter!$N$3:$N$252,E186),Enter!$N$3:$N$252,0),1)="co","co",IF(INDEX(Enter!$F$3:$K$252,MATCH(SMALL(Enter!$N$3:$N$252,E186),Enter!$N$3:$N$252,0),1)="yco","yco",E186)))</f>
        <v/>
      </c>
      <c r="H186" s="20" t="str">
        <f t="array" ref="H186">IFERROR(IF(INDEX(Enter!$G$3:$K$252,MATCH(SMALL(Enter!$N$3:$N$252,E186),Enter!$N$3:$N$252,0),1)="x",INDEX(Enter!$F$3:$K$252,MATCH(SMALL(Enter!$N$3:$N$252,E186),Enter!$N$3:$N$252,0),5)&amp;" (Y)",IF(INDEX(Enter!$G$3:$K$252,MATCH(SMALL(Enter!$N$3:$N$252,E186),Enter!$N$3:$N$252,0),1)="o",INDEX(Enter!$F$3:$K$252,MATCH(SMALL(Enter!$N$3:$N$252,E186),Enter!$N$3:$N$252,0),5)&amp;" (Y only)",INDEX(Enter!$F$3:$K$252,MATCH(SMALL(Enter!$N$3:$N$252,E186),Enter!$N$3:$N$252,0),5))),"")</f>
        <v/>
      </c>
      <c r="I186" s="20" t="str">
        <f t="array" ref="I186">IFERROR(INDEX(Enter!$F$3:$K$252,MATCH(SMALL(Enter!$N$3:$N$252,E186),Enter!$N$3:$N$252,0),5),"")</f>
        <v/>
      </c>
      <c r="J186" s="20" t="str">
        <f t="array" ref="J186">IFERROR(INDEX(Enter!$F$3:$K$252,MATCH(SMALL(Enter!$N$3:$N$252,E186),Enter!$N$3:$N$252,0),6),"")</f>
        <v/>
      </c>
      <c r="K186" s="20">
        <v>169</v>
      </c>
      <c r="L186" s="19" t="str">
        <f t="shared" si="0"/>
        <v/>
      </c>
      <c r="M186" s="19" t="str">
        <f t="array" ref="M186">IFERROR(IF(INDEX(Enter!$I$3:$K$252,MATCH(SMALL(Enter!$O$3:$O$252,K186),Enter!$O$3:$O$252,0),1)="x",INDEX(Enter!$H$3:$K$252,MATCH(SMALL(Enter!$O$3:$O$252,K186),Enter!$O$3:$O$252,0),3)&amp;" (Y)",IF(INDEX(Enter!$I$3:$K$252,MATCH(SMALL(Enter!$O$3:$O$252,K186),Enter!$O$3:$O$252,0),1)="o",INDEX(Enter!$H$3:$K$252,MATCH(SMALL(Enter!$O$3:$O$252,K186),Enter!$O$3:$O$252,0),3)&amp;" (Y only)",INDEX(Enter!$H$3:$K$252,MATCH(SMALL(Enter!$O$3:$O$252,K186),Enter!$O$3:$O$252,0),3))),"")</f>
        <v/>
      </c>
      <c r="N186" s="20" t="str">
        <f t="array" ref="N186">IFERROR(INDEX(Enter!$H$3:$K$252,MATCH(SMALL(Enter!$O$3:$O$252,K186),Enter!$O$3:$O$252,0),3),"")</f>
        <v/>
      </c>
      <c r="O186" s="20" t="str">
        <f t="array" ref="O186">IFERROR(INDEX(Enter!$H$3:$K$252,MATCH(SMALL(Enter!$O$3:$O$252,K186),Enter!$O$3:$O$252,0),4),"")</f>
        <v/>
      </c>
      <c r="Q186" s="19" t="str">
        <f t="array" ref="Q186">IF(R186="","",IF(INDEX(Enter!$B$3:$K$252,MATCH(SMALL(Enter!$P$3:$P$252,E186),Enter!$P$3:$P$252,0),1)="oco","oco",E186))</f>
        <v/>
      </c>
      <c r="R186" s="20" t="str">
        <f t="array" ref="R186">IFERROR(INDEX(Enter!$A$3:$M$252,MATCH(SMALL(Enter!$P$3:$P$252,T186),Enter!$P$3:$P$252,0),7),"")</f>
        <v/>
      </c>
      <c r="S186" s="20" t="str">
        <f t="array" ref="S186">IFERROR(INDEX(Enter!$A$3:$K$252,MATCH(SMALL(Enter!$P$3:$P$252,T186),Enter!$P$3:$P$252,0),8),"")</f>
        <v/>
      </c>
      <c r="T186" s="20">
        <v>155</v>
      </c>
      <c r="V186" s="19" t="str">
        <f t="shared" si="3"/>
        <v/>
      </c>
      <c r="W186" s="20" t="str">
        <f t="array" ref="W186">IFERROR(INDEX(Enter!$A$3:$M$252,MATCH(SMALL(Enter!$Q$3:$Q$252,Y187),Enter!$Q$3:$Q$252,0),6),"")</f>
        <v/>
      </c>
      <c r="X186" s="20" t="str">
        <f t="array" ref="X186">IFERROR(INDEX(Enter!$A$3:$K$252,MATCH(SMALL(Enter!$Q$3:$Q$252,Y187),Enter!$Q$3:$Q$252,0),7),"")</f>
        <v/>
      </c>
      <c r="Y186" s="20">
        <v>155</v>
      </c>
      <c r="AA186" s="19" t="str">
        <f t="shared" si="2"/>
        <v/>
      </c>
      <c r="AB186" s="20" t="str">
        <f t="array" ref="AB186">IFERROR(INDEX(Enter!$A$3:$M$252,MATCH(SMALL(Enter!$R$3:$R$252,T186),Enter!$R$3:$R$252,0),7),"")</f>
        <v/>
      </c>
      <c r="AC186" s="20" t="str">
        <f t="array" ref="AC186">IFERROR(INDEX(Enter!$A$3:$K$252,MATCH(SMALL(Enter!$R$3:$R$252,T186),Enter!$R$3:$R$252,0),8),"")</f>
        <v/>
      </c>
    </row>
    <row r="187" spans="1:29" ht="15.75" customHeight="1">
      <c r="A187" s="19" t="str">
        <f t="array" ref="A187">IF(B187="","",IF(INDEX(Enter!$C$3:$K$252,MATCH(SMALL(Enter!$M$3:$M$252,E187),Enter!$M$3:$M$252,0),1)="yco","yco",E187))</f>
        <v/>
      </c>
      <c r="B187" s="20" t="str">
        <f t="array" ref="B187">IFERROR(IF(INDEX(Enter!$D$3:$M$252,MATCH(SMALL(Enter!$M$3:$M$252,E187),Enter!$M$3:$M$252,0),1)="x",INDEX(Enter!$C$3:$M$252,MATCH(SMALL(Enter!$M$3:$M$252,E187),Enter!$M$3:$M$252,0),8)&amp;" (Y)",IF(INDEX(Enter!$D$3:$M$252,MATCH(SMALL(Enter!$M$3:$M$252,E187),Enter!$M$3:$M$252,0),1)="o",INDEX(Enter!$C$3:$M$252,MATCH(SMALL(Enter!$M$3:$M$252,E187),Enter!$M$3:$M$252,0),8)&amp;" (Y only)",INDEX(Enter!$C$3:$M$252,MATCH(SMALL(Enter!$M$3:$M$252,E187),Enter!$M$3:$M$252,0),8))),"")</f>
        <v/>
      </c>
      <c r="C187" s="20" t="str">
        <f t="array" ref="C187">IFERROR(INDEX(Enter!$C$3:$M$252,MATCH(SMALL(Enter!$M$3:$M$252,E187),Enter!$M$3:$M$252,0),8),"")</f>
        <v/>
      </c>
      <c r="D187" s="20" t="str">
        <f t="array" ref="D187">IFERROR(INDEX(Enter!$C$3:$K$252,MATCH(SMALL(Enter!$M$3:$M$252,E187),Enter!$M$3:$M$252,0),9),"")</f>
        <v/>
      </c>
      <c r="E187" s="20"/>
      <c r="G187" s="19" t="str">
        <f t="array" ref="G187">IF(H187="","",IF(INDEX(Enter!$F$3:$K$252,MATCH(SMALL(Enter!$N$3:$N$252,E187),Enter!$N$3:$N$252,0),1)="co","co",IF(INDEX(Enter!$F$3:$K$252,MATCH(SMALL(Enter!$N$3:$N$252,E187),Enter!$N$3:$N$252,0),1)="yco","yco",E187)))</f>
        <v/>
      </c>
      <c r="H187" s="20" t="str">
        <f t="array" ref="H187">IFERROR(IF(INDEX(Enter!$G$3:$K$252,MATCH(SMALL(Enter!$N$3:$N$252,E187),Enter!$N$3:$N$252,0),1)="x",INDEX(Enter!$F$3:$K$252,MATCH(SMALL(Enter!$N$3:$N$252,E187),Enter!$N$3:$N$252,0),5)&amp;" (Y)",IF(INDEX(Enter!$G$3:$K$252,MATCH(SMALL(Enter!$N$3:$N$252,E187),Enter!$N$3:$N$252,0),1)="o",INDEX(Enter!$F$3:$K$252,MATCH(SMALL(Enter!$N$3:$N$252,E187),Enter!$N$3:$N$252,0),5)&amp;" (Y only)",INDEX(Enter!$F$3:$K$252,MATCH(SMALL(Enter!$N$3:$N$252,E187),Enter!$N$3:$N$252,0),5))),"")</f>
        <v/>
      </c>
      <c r="I187" s="20" t="str">
        <f t="array" ref="I187">IFERROR(INDEX(Enter!$F$3:$K$252,MATCH(SMALL(Enter!$N$3:$N$252,E187),Enter!$N$3:$N$252,0),5),"")</f>
        <v/>
      </c>
      <c r="J187" s="20" t="str">
        <f t="array" ref="J187">IFERROR(INDEX(Enter!$F$3:$K$252,MATCH(SMALL(Enter!$N$3:$N$252,E187),Enter!$N$3:$N$252,0),6),"")</f>
        <v/>
      </c>
      <c r="K187" s="20">
        <v>170</v>
      </c>
      <c r="L187" s="19" t="str">
        <f t="shared" si="0"/>
        <v/>
      </c>
      <c r="M187" s="19" t="str">
        <f t="array" ref="M187">IFERROR(IF(INDEX(Enter!$I$3:$K$252,MATCH(SMALL(Enter!$O$3:$O$252,K187),Enter!$O$3:$O$252,0),1)="x",INDEX(Enter!$H$3:$K$252,MATCH(SMALL(Enter!$O$3:$O$252,K187),Enter!$O$3:$O$252,0),3)&amp;" (Y)",IF(INDEX(Enter!$I$3:$K$252,MATCH(SMALL(Enter!$O$3:$O$252,K187),Enter!$O$3:$O$252,0),1)="o",INDEX(Enter!$H$3:$K$252,MATCH(SMALL(Enter!$O$3:$O$252,K187),Enter!$O$3:$O$252,0),3)&amp;" (Y only)",INDEX(Enter!$H$3:$K$252,MATCH(SMALL(Enter!$O$3:$O$252,K187),Enter!$O$3:$O$252,0),3))),"")</f>
        <v/>
      </c>
      <c r="N187" s="20" t="str">
        <f t="array" ref="N187">IFERROR(INDEX(Enter!$H$3:$K$252,MATCH(SMALL(Enter!$O$3:$O$252,K187),Enter!$O$3:$O$252,0),3),"")</f>
        <v/>
      </c>
      <c r="O187" s="20" t="str">
        <f t="array" ref="O187">IFERROR(INDEX(Enter!$H$3:$K$252,MATCH(SMALL(Enter!$O$3:$O$252,K187),Enter!$O$3:$O$252,0),4),"")</f>
        <v/>
      </c>
      <c r="Q187" s="19" t="str">
        <f t="array" ref="Q187">IF(R187="","",IF(INDEX(Enter!$B$3:$K$252,MATCH(SMALL(Enter!$P$3:$P$252,E187),Enter!$P$3:$P$252,0),1)="oco","oco",E187))</f>
        <v/>
      </c>
      <c r="R187" s="20" t="str">
        <f t="array" ref="R187">IFERROR(INDEX(Enter!$A$3:$M$252,MATCH(SMALL(Enter!$P$3:$P$252,T187),Enter!$P$3:$P$252,0),7),"")</f>
        <v/>
      </c>
      <c r="S187" s="20" t="str">
        <f t="array" ref="S187">IFERROR(INDEX(Enter!$A$3:$K$252,MATCH(SMALL(Enter!$P$3:$P$252,T187),Enter!$P$3:$P$252,0),8),"")</f>
        <v/>
      </c>
      <c r="V187" s="19" t="str">
        <f t="shared" si="3"/>
        <v/>
      </c>
      <c r="W187" s="20" t="str">
        <f t="array" ref="W187">IFERROR(INDEX(Enter!$A$3:$M$252,MATCH(SMALL(Enter!$Q$3:$Q$252,Y188),Enter!$Q$3:$Q$252,0),6),"")</f>
        <v/>
      </c>
      <c r="X187" s="20" t="str">
        <f t="array" ref="X187">IFERROR(INDEX(Enter!$A$3:$K$252,MATCH(SMALL(Enter!$Q$3:$Q$252,Y188),Enter!$Q$3:$Q$252,0),7),"")</f>
        <v/>
      </c>
      <c r="AA187" s="19" t="str">
        <f t="shared" si="2"/>
        <v/>
      </c>
      <c r="AB187" s="20" t="str">
        <f t="array" ref="AB187">IFERROR(INDEX(Enter!$A$3:$M$252,MATCH(SMALL(Enter!$R$3:$R$252,T187),Enter!$R$3:$R$252,0),7),"")</f>
        <v/>
      </c>
      <c r="AC187" s="20" t="str">
        <f t="array" ref="AC187">IFERROR(INDEX(Enter!$A$3:$K$252,MATCH(SMALL(Enter!$R$3:$R$252,T187),Enter!$R$3:$R$252,0),8),"")</f>
        <v/>
      </c>
    </row>
    <row r="188" spans="1:29" ht="15.75" customHeight="1">
      <c r="A188" s="19" t="str">
        <f t="array" ref="A188">IF(B188="","",IF(INDEX(Enter!$C$3:$K$252,MATCH(SMALL(Enter!$M$3:$M$252,E188),Enter!$M$3:$M$252,0),1)="yco","yco",E188))</f>
        <v/>
      </c>
      <c r="B188" s="20" t="str">
        <f t="array" ref="B188">IFERROR(IF(INDEX(Enter!$D$3:$M$252,MATCH(SMALL(Enter!$M$3:$M$252,E188),Enter!$M$3:$M$252,0),1)="x",INDEX(Enter!$C$3:$M$252,MATCH(SMALL(Enter!$M$3:$M$252,E188),Enter!$M$3:$M$252,0),8)&amp;" (Y)",IF(INDEX(Enter!$D$3:$M$252,MATCH(SMALL(Enter!$M$3:$M$252,E188),Enter!$M$3:$M$252,0),1)="o",INDEX(Enter!$C$3:$M$252,MATCH(SMALL(Enter!$M$3:$M$252,E188),Enter!$M$3:$M$252,0),8)&amp;" (Y only)",INDEX(Enter!$C$3:$M$252,MATCH(SMALL(Enter!$M$3:$M$252,E188),Enter!$M$3:$M$252,0),8))),"")</f>
        <v/>
      </c>
      <c r="C188" s="20" t="str">
        <f t="array" ref="C188">IFERROR(INDEX(Enter!$C$3:$M$252,MATCH(SMALL(Enter!$M$3:$M$252,E188),Enter!$M$3:$M$252,0),8),"")</f>
        <v/>
      </c>
      <c r="D188" s="20" t="str">
        <f t="array" ref="D188">IFERROR(INDEX(Enter!$C$3:$K$252,MATCH(SMALL(Enter!$M$3:$M$252,E188),Enter!$M$3:$M$252,0),9),"")</f>
        <v/>
      </c>
      <c r="E188" s="20">
        <v>156</v>
      </c>
      <c r="G188" s="19" t="str">
        <f t="array" ref="G188">IF(H188="","",IF(INDEX(Enter!$F$3:$K$252,MATCH(SMALL(Enter!$N$3:$N$252,E188),Enter!$N$3:$N$252,0),1)="co","co",IF(INDEX(Enter!$F$3:$K$252,MATCH(SMALL(Enter!$N$3:$N$252,E188),Enter!$N$3:$N$252,0),1)="yco","yco",E188)))</f>
        <v/>
      </c>
      <c r="H188" s="20" t="str">
        <f t="array" ref="H188">IFERROR(IF(INDEX(Enter!$G$3:$K$252,MATCH(SMALL(Enter!$N$3:$N$252,E188),Enter!$N$3:$N$252,0),1)="x",INDEX(Enter!$F$3:$K$252,MATCH(SMALL(Enter!$N$3:$N$252,E188),Enter!$N$3:$N$252,0),5)&amp;" (Y)",IF(INDEX(Enter!$G$3:$K$252,MATCH(SMALL(Enter!$N$3:$N$252,E188),Enter!$N$3:$N$252,0),1)="o",INDEX(Enter!$F$3:$K$252,MATCH(SMALL(Enter!$N$3:$N$252,E188),Enter!$N$3:$N$252,0),5)&amp;" (Y only)",INDEX(Enter!$F$3:$K$252,MATCH(SMALL(Enter!$N$3:$N$252,E188),Enter!$N$3:$N$252,0),5))),"")</f>
        <v/>
      </c>
      <c r="I188" s="20" t="str">
        <f t="array" ref="I188">IFERROR(INDEX(Enter!$F$3:$K$252,MATCH(SMALL(Enter!$N$3:$N$252,E188),Enter!$N$3:$N$252,0),5),"")</f>
        <v/>
      </c>
      <c r="J188" s="20" t="str">
        <f t="array" ref="J188">IFERROR(INDEX(Enter!$F$3:$K$252,MATCH(SMALL(Enter!$N$3:$N$252,E188),Enter!$N$3:$N$252,0),6),"")</f>
        <v/>
      </c>
      <c r="L188" s="19" t="str">
        <f t="shared" si="0"/>
        <v/>
      </c>
      <c r="M188" s="19" t="str">
        <f t="array" ref="M188">IFERROR(IF(INDEX(Enter!$I$3:$K$252,MATCH(SMALL(Enter!$O$3:$O$252,K188),Enter!$O$3:$O$252,0),1)="x",INDEX(Enter!$H$3:$K$252,MATCH(SMALL(Enter!$O$3:$O$252,K188),Enter!$O$3:$O$252,0),3)&amp;" (Y)",IF(INDEX(Enter!$I$3:$K$252,MATCH(SMALL(Enter!$O$3:$O$252,K188),Enter!$O$3:$O$252,0),1)="o",INDEX(Enter!$H$3:$K$252,MATCH(SMALL(Enter!$O$3:$O$252,K188),Enter!$O$3:$O$252,0),3)&amp;" (Y only)",INDEX(Enter!$H$3:$K$252,MATCH(SMALL(Enter!$O$3:$O$252,K188),Enter!$O$3:$O$252,0),3))),"")</f>
        <v/>
      </c>
      <c r="N188" s="20" t="str">
        <f t="array" ref="N188">IFERROR(INDEX(Enter!$H$3:$K$252,MATCH(SMALL(Enter!$O$3:$O$252,K188),Enter!$O$3:$O$252,0),3),"")</f>
        <v/>
      </c>
      <c r="O188" s="20" t="str">
        <f t="array" ref="O188">IFERROR(INDEX(Enter!$H$3:$K$252,MATCH(SMALL(Enter!$O$3:$O$252,K188),Enter!$O$3:$O$252,0),4),"")</f>
        <v/>
      </c>
      <c r="Q188" s="19" t="str">
        <f t="array" ref="Q188">IF(R188="","",IF(INDEX(Enter!$B$3:$K$252,MATCH(SMALL(Enter!$P$3:$P$252,E188),Enter!$P$3:$P$252,0),1)="oco","oco",E188))</f>
        <v/>
      </c>
      <c r="R188" s="20" t="str">
        <f t="array" ref="R188">IFERROR(INDEX(Enter!$A$3:$M$252,MATCH(SMALL(Enter!$P$3:$P$252,T188),Enter!$P$3:$P$252,0),7),"")</f>
        <v/>
      </c>
      <c r="S188" s="20" t="str">
        <f t="array" ref="S188">IFERROR(INDEX(Enter!$A$3:$K$252,MATCH(SMALL(Enter!$P$3:$P$252,T188),Enter!$P$3:$P$252,0),8),"")</f>
        <v/>
      </c>
      <c r="T188" s="20">
        <v>156</v>
      </c>
      <c r="V188" s="19" t="str">
        <f t="shared" si="3"/>
        <v/>
      </c>
      <c r="W188" s="20" t="str">
        <f t="array" ref="W188">IFERROR(INDEX(Enter!$A$3:$M$252,MATCH(SMALL(Enter!$Q$3:$Q$252,Y189),Enter!$Q$3:$Q$252,0),6),"")</f>
        <v/>
      </c>
      <c r="X188" s="20" t="str">
        <f t="array" ref="X188">IFERROR(INDEX(Enter!$A$3:$K$252,MATCH(SMALL(Enter!$Q$3:$Q$252,Y189),Enter!$Q$3:$Q$252,0),7),"")</f>
        <v/>
      </c>
      <c r="Y188" s="20">
        <v>156</v>
      </c>
      <c r="AA188" s="19" t="str">
        <f t="shared" si="2"/>
        <v/>
      </c>
      <c r="AB188" s="20" t="str">
        <f t="array" ref="AB188">IFERROR(INDEX(Enter!$A$3:$M$252,MATCH(SMALL(Enter!$R$3:$R$252,T188),Enter!$R$3:$R$252,0),7),"")</f>
        <v/>
      </c>
      <c r="AC188" s="20" t="str">
        <f t="array" ref="AC188">IFERROR(INDEX(Enter!$A$3:$K$252,MATCH(SMALL(Enter!$R$3:$R$252,T188),Enter!$R$3:$R$252,0),8),"")</f>
        <v/>
      </c>
    </row>
    <row r="189" spans="1:29" ht="15.75" customHeight="1">
      <c r="A189" s="19" t="str">
        <f t="array" ref="A189">IF(B189="","",IF(INDEX(Enter!$C$3:$K$252,MATCH(SMALL(Enter!$M$3:$M$252,E189),Enter!$M$3:$M$252,0),1)="yco","yco",E189))</f>
        <v/>
      </c>
      <c r="B189" s="20" t="str">
        <f t="array" ref="B189">IFERROR(IF(INDEX(Enter!$D$3:$M$252,MATCH(SMALL(Enter!$M$3:$M$252,E189),Enter!$M$3:$M$252,0),1)="x",INDEX(Enter!$C$3:$M$252,MATCH(SMALL(Enter!$M$3:$M$252,E189),Enter!$M$3:$M$252,0),8)&amp;" (Y)",IF(INDEX(Enter!$D$3:$M$252,MATCH(SMALL(Enter!$M$3:$M$252,E189),Enter!$M$3:$M$252,0),1)="o",INDEX(Enter!$C$3:$M$252,MATCH(SMALL(Enter!$M$3:$M$252,E189),Enter!$M$3:$M$252,0),8)&amp;" (Y only)",INDEX(Enter!$C$3:$M$252,MATCH(SMALL(Enter!$M$3:$M$252,E189),Enter!$M$3:$M$252,0),8))),"")</f>
        <v/>
      </c>
      <c r="C189" s="20" t="str">
        <f t="array" ref="C189">IFERROR(INDEX(Enter!$C$3:$M$252,MATCH(SMALL(Enter!$M$3:$M$252,E189),Enter!$M$3:$M$252,0),8),"")</f>
        <v/>
      </c>
      <c r="D189" s="20" t="str">
        <f t="array" ref="D189">IFERROR(INDEX(Enter!$C$3:$K$252,MATCH(SMALL(Enter!$M$3:$M$252,E189),Enter!$M$3:$M$252,0),9),"")</f>
        <v/>
      </c>
      <c r="E189" s="20">
        <v>157</v>
      </c>
      <c r="G189" s="19" t="str">
        <f t="array" ref="G189">IF(H189="","",IF(INDEX(Enter!$F$3:$K$252,MATCH(SMALL(Enter!$N$3:$N$252,E189),Enter!$N$3:$N$252,0),1)="co","co",IF(INDEX(Enter!$F$3:$K$252,MATCH(SMALL(Enter!$N$3:$N$252,E189),Enter!$N$3:$N$252,0),1)="yco","yco",E189)))</f>
        <v/>
      </c>
      <c r="H189" s="20" t="str">
        <f t="array" ref="H189">IFERROR(IF(INDEX(Enter!$G$3:$K$252,MATCH(SMALL(Enter!$N$3:$N$252,E189),Enter!$N$3:$N$252,0),1)="x",INDEX(Enter!$F$3:$K$252,MATCH(SMALL(Enter!$N$3:$N$252,E189),Enter!$N$3:$N$252,0),5)&amp;" (Y)",IF(INDEX(Enter!$G$3:$K$252,MATCH(SMALL(Enter!$N$3:$N$252,E189),Enter!$N$3:$N$252,0),1)="o",INDEX(Enter!$F$3:$K$252,MATCH(SMALL(Enter!$N$3:$N$252,E189),Enter!$N$3:$N$252,0),5)&amp;" (Y only)",INDEX(Enter!$F$3:$K$252,MATCH(SMALL(Enter!$N$3:$N$252,E189),Enter!$N$3:$N$252,0),5))),"")</f>
        <v/>
      </c>
      <c r="I189" s="20" t="str">
        <f t="array" ref="I189">IFERROR(INDEX(Enter!$F$3:$K$252,MATCH(SMALL(Enter!$N$3:$N$252,E189),Enter!$N$3:$N$252,0),5),"")</f>
        <v/>
      </c>
      <c r="J189" s="20" t="str">
        <f t="array" ref="J189">IFERROR(INDEX(Enter!$F$3:$K$252,MATCH(SMALL(Enter!$N$3:$N$252,E189),Enter!$N$3:$N$252,0),6),"")</f>
        <v/>
      </c>
      <c r="K189" s="20">
        <v>171</v>
      </c>
      <c r="L189" s="19" t="str">
        <f t="shared" si="0"/>
        <v/>
      </c>
      <c r="M189" s="19" t="str">
        <f t="array" ref="M189">IFERROR(IF(INDEX(Enter!$I$3:$K$252,MATCH(SMALL(Enter!$O$3:$O$252,K189),Enter!$O$3:$O$252,0),1)="x",INDEX(Enter!$H$3:$K$252,MATCH(SMALL(Enter!$O$3:$O$252,K189),Enter!$O$3:$O$252,0),3)&amp;" (Y)",IF(INDEX(Enter!$I$3:$K$252,MATCH(SMALL(Enter!$O$3:$O$252,K189),Enter!$O$3:$O$252,0),1)="o",INDEX(Enter!$H$3:$K$252,MATCH(SMALL(Enter!$O$3:$O$252,K189),Enter!$O$3:$O$252,0),3)&amp;" (Y only)",INDEX(Enter!$H$3:$K$252,MATCH(SMALL(Enter!$O$3:$O$252,K189),Enter!$O$3:$O$252,0),3))),"")</f>
        <v/>
      </c>
      <c r="N189" s="20" t="str">
        <f t="array" ref="N189">IFERROR(INDEX(Enter!$H$3:$K$252,MATCH(SMALL(Enter!$O$3:$O$252,K189),Enter!$O$3:$O$252,0),3),"")</f>
        <v/>
      </c>
      <c r="O189" s="20" t="str">
        <f t="array" ref="O189">IFERROR(INDEX(Enter!$H$3:$K$252,MATCH(SMALL(Enter!$O$3:$O$252,K189),Enter!$O$3:$O$252,0),4),"")</f>
        <v/>
      </c>
      <c r="Q189" s="19" t="str">
        <f t="array" ref="Q189">IF(R189="","",IF(INDEX(Enter!$B$3:$K$252,MATCH(SMALL(Enter!$P$3:$P$252,E189),Enter!$P$3:$P$252,0),1)="oco","oco",E189))</f>
        <v/>
      </c>
      <c r="R189" s="20" t="str">
        <f t="array" ref="R189">IFERROR(INDEX(Enter!$A$3:$M$252,MATCH(SMALL(Enter!$P$3:$P$252,T189),Enter!$P$3:$P$252,0),7),"")</f>
        <v/>
      </c>
      <c r="S189" s="20" t="str">
        <f t="array" ref="S189">IFERROR(INDEX(Enter!$A$3:$K$252,MATCH(SMALL(Enter!$P$3:$P$252,T189),Enter!$P$3:$P$252,0),8),"")</f>
        <v/>
      </c>
      <c r="T189" s="20">
        <v>157</v>
      </c>
      <c r="V189" s="19" t="str">
        <f t="shared" si="3"/>
        <v/>
      </c>
      <c r="W189" s="20" t="str">
        <f t="array" ref="W189">IFERROR(INDEX(Enter!$A$3:$M$252,MATCH(SMALL(Enter!$Q$3:$Q$252,Y190),Enter!$Q$3:$Q$252,0),6),"")</f>
        <v/>
      </c>
      <c r="X189" s="20" t="str">
        <f t="array" ref="X189">IFERROR(INDEX(Enter!$A$3:$K$252,MATCH(SMALL(Enter!$Q$3:$Q$252,Y190),Enter!$Q$3:$Q$252,0),7),"")</f>
        <v/>
      </c>
      <c r="Y189" s="20">
        <v>157</v>
      </c>
      <c r="AA189" s="19" t="str">
        <f t="shared" si="2"/>
        <v/>
      </c>
      <c r="AB189" s="20" t="str">
        <f t="array" ref="AB189">IFERROR(INDEX(Enter!$A$3:$M$252,MATCH(SMALL(Enter!$R$3:$R$252,T189),Enter!$R$3:$R$252,0),7),"")</f>
        <v/>
      </c>
      <c r="AC189" s="20" t="str">
        <f t="array" ref="AC189">IFERROR(INDEX(Enter!$A$3:$K$252,MATCH(SMALL(Enter!$R$3:$R$252,T189),Enter!$R$3:$R$252,0),8),"")</f>
        <v/>
      </c>
    </row>
    <row r="190" spans="1:29" ht="15.75" customHeight="1">
      <c r="A190" s="19" t="str">
        <f t="array" ref="A190">IF(B190="","",IF(INDEX(Enter!$C$3:$K$252,MATCH(SMALL(Enter!$M$3:$M$252,E190),Enter!$M$3:$M$252,0),1)="yco","yco",E190))</f>
        <v/>
      </c>
      <c r="B190" s="20" t="str">
        <f t="array" ref="B190">IFERROR(IF(INDEX(Enter!$D$3:$M$252,MATCH(SMALL(Enter!$M$3:$M$252,E190),Enter!$M$3:$M$252,0),1)="x",INDEX(Enter!$C$3:$M$252,MATCH(SMALL(Enter!$M$3:$M$252,E190),Enter!$M$3:$M$252,0),8)&amp;" (Y)",IF(INDEX(Enter!$D$3:$M$252,MATCH(SMALL(Enter!$M$3:$M$252,E190),Enter!$M$3:$M$252,0),1)="o",INDEX(Enter!$C$3:$M$252,MATCH(SMALL(Enter!$M$3:$M$252,E190),Enter!$M$3:$M$252,0),8)&amp;" (Y only)",INDEX(Enter!$C$3:$M$252,MATCH(SMALL(Enter!$M$3:$M$252,E190),Enter!$M$3:$M$252,0),8))),"")</f>
        <v/>
      </c>
      <c r="C190" s="20" t="str">
        <f t="array" ref="C190">IFERROR(INDEX(Enter!$C$3:$M$252,MATCH(SMALL(Enter!$M$3:$M$252,E190),Enter!$M$3:$M$252,0),8),"")</f>
        <v/>
      </c>
      <c r="D190" s="20" t="str">
        <f t="array" ref="D190">IFERROR(INDEX(Enter!$C$3:$K$252,MATCH(SMALL(Enter!$M$3:$M$252,E190),Enter!$M$3:$M$252,0),9),"")</f>
        <v/>
      </c>
      <c r="E190" s="20">
        <v>158</v>
      </c>
      <c r="G190" s="19" t="str">
        <f t="array" ref="G190">IF(H190="","",IF(INDEX(Enter!$F$3:$K$252,MATCH(SMALL(Enter!$N$3:$N$252,E190),Enter!$N$3:$N$252,0),1)="co","co",IF(INDEX(Enter!$F$3:$K$252,MATCH(SMALL(Enter!$N$3:$N$252,E190),Enter!$N$3:$N$252,0),1)="yco","yco",E190)))</f>
        <v/>
      </c>
      <c r="H190" s="20" t="str">
        <f t="array" ref="H190">IFERROR(IF(INDEX(Enter!$G$3:$K$252,MATCH(SMALL(Enter!$N$3:$N$252,E190),Enter!$N$3:$N$252,0),1)="x",INDEX(Enter!$F$3:$K$252,MATCH(SMALL(Enter!$N$3:$N$252,E190),Enter!$N$3:$N$252,0),5)&amp;" (Y)",IF(INDEX(Enter!$G$3:$K$252,MATCH(SMALL(Enter!$N$3:$N$252,E190),Enter!$N$3:$N$252,0),1)="o",INDEX(Enter!$F$3:$K$252,MATCH(SMALL(Enter!$N$3:$N$252,E190),Enter!$N$3:$N$252,0),5)&amp;" (Y only)",INDEX(Enter!$F$3:$K$252,MATCH(SMALL(Enter!$N$3:$N$252,E190),Enter!$N$3:$N$252,0),5))),"")</f>
        <v/>
      </c>
      <c r="I190" s="20" t="str">
        <f t="array" ref="I190">IFERROR(INDEX(Enter!$F$3:$K$252,MATCH(SMALL(Enter!$N$3:$N$252,E190),Enter!$N$3:$N$252,0),5),"")</f>
        <v/>
      </c>
      <c r="J190" s="20" t="str">
        <f t="array" ref="J190">IFERROR(INDEX(Enter!$F$3:$K$252,MATCH(SMALL(Enter!$N$3:$N$252,E190),Enter!$N$3:$N$252,0),6),"")</f>
        <v/>
      </c>
      <c r="K190" s="20">
        <v>172</v>
      </c>
      <c r="L190" s="19" t="str">
        <f t="shared" si="0"/>
        <v/>
      </c>
      <c r="M190" s="19" t="str">
        <f t="array" ref="M190">IFERROR(IF(INDEX(Enter!$I$3:$K$252,MATCH(SMALL(Enter!$O$3:$O$252,K190),Enter!$O$3:$O$252,0),1)="x",INDEX(Enter!$H$3:$K$252,MATCH(SMALL(Enter!$O$3:$O$252,K190),Enter!$O$3:$O$252,0),3)&amp;" (Y)",IF(INDEX(Enter!$I$3:$K$252,MATCH(SMALL(Enter!$O$3:$O$252,K190),Enter!$O$3:$O$252,0),1)="o",INDEX(Enter!$H$3:$K$252,MATCH(SMALL(Enter!$O$3:$O$252,K190),Enter!$O$3:$O$252,0),3)&amp;" (Y only)",INDEX(Enter!$H$3:$K$252,MATCH(SMALL(Enter!$O$3:$O$252,K190),Enter!$O$3:$O$252,0),3))),"")</f>
        <v/>
      </c>
      <c r="N190" s="20" t="str">
        <f t="array" ref="N190">IFERROR(INDEX(Enter!$H$3:$K$252,MATCH(SMALL(Enter!$O$3:$O$252,K190),Enter!$O$3:$O$252,0),3),"")</f>
        <v/>
      </c>
      <c r="O190" s="20" t="str">
        <f t="array" ref="O190">IFERROR(INDEX(Enter!$H$3:$K$252,MATCH(SMALL(Enter!$O$3:$O$252,K190),Enter!$O$3:$O$252,0),4),"")</f>
        <v/>
      </c>
      <c r="Q190" s="19" t="str">
        <f t="array" ref="Q190">IF(R190="","",IF(INDEX(Enter!$B$3:$K$252,MATCH(SMALL(Enter!$P$3:$P$252,E190),Enter!$P$3:$P$252,0),1)="oco","oco",E190))</f>
        <v/>
      </c>
      <c r="R190" s="20" t="str">
        <f t="array" ref="R190">IFERROR(INDEX(Enter!$A$3:$M$252,MATCH(SMALL(Enter!$P$3:$P$252,T190),Enter!$P$3:$P$252,0),7),"")</f>
        <v/>
      </c>
      <c r="S190" s="20" t="str">
        <f t="array" ref="S190">IFERROR(INDEX(Enter!$A$3:$K$252,MATCH(SMALL(Enter!$P$3:$P$252,T190),Enter!$P$3:$P$252,0),8),"")</f>
        <v/>
      </c>
      <c r="T190" s="20">
        <v>158</v>
      </c>
      <c r="V190" s="19" t="str">
        <f t="shared" si="3"/>
        <v/>
      </c>
      <c r="W190" s="20" t="str">
        <f t="array" ref="W190">IFERROR(INDEX(Enter!$A$3:$M$252,MATCH(SMALL(Enter!$Q$3:$Q$252,Y191),Enter!$Q$3:$Q$252,0),6),"")</f>
        <v/>
      </c>
      <c r="X190" s="20" t="str">
        <f t="array" ref="X190">IFERROR(INDEX(Enter!$A$3:$K$252,MATCH(SMALL(Enter!$Q$3:$Q$252,Y191),Enter!$Q$3:$Q$252,0),7),"")</f>
        <v/>
      </c>
      <c r="Y190" s="20">
        <v>158</v>
      </c>
      <c r="AA190" s="19" t="str">
        <f t="shared" si="2"/>
        <v/>
      </c>
      <c r="AB190" s="20" t="str">
        <f t="array" ref="AB190">IFERROR(INDEX(Enter!$A$3:$M$252,MATCH(SMALL(Enter!$R$3:$R$252,T190),Enter!$R$3:$R$252,0),7),"")</f>
        <v/>
      </c>
      <c r="AC190" s="20" t="str">
        <f t="array" ref="AC190">IFERROR(INDEX(Enter!$A$3:$K$252,MATCH(SMALL(Enter!$R$3:$R$252,T190),Enter!$R$3:$R$252,0),8),"")</f>
        <v/>
      </c>
    </row>
    <row r="191" spans="1:29" ht="15.75" customHeight="1">
      <c r="A191" s="19" t="str">
        <f t="array" ref="A191">IF(B191="","",IF(INDEX(Enter!$C$3:$K$252,MATCH(SMALL(Enter!$M$3:$M$252,E191),Enter!$M$3:$M$252,0),1)="yco","yco",E191))</f>
        <v/>
      </c>
      <c r="B191" s="20" t="str">
        <f t="array" ref="B191">IFERROR(IF(INDEX(Enter!$D$3:$M$252,MATCH(SMALL(Enter!$M$3:$M$252,E191),Enter!$M$3:$M$252,0),1)="x",INDEX(Enter!$C$3:$M$252,MATCH(SMALL(Enter!$M$3:$M$252,E191),Enter!$M$3:$M$252,0),8)&amp;" (Y)",IF(INDEX(Enter!$D$3:$M$252,MATCH(SMALL(Enter!$M$3:$M$252,E191),Enter!$M$3:$M$252,0),1)="o",INDEX(Enter!$C$3:$M$252,MATCH(SMALL(Enter!$M$3:$M$252,E191),Enter!$M$3:$M$252,0),8)&amp;" (Y only)",INDEX(Enter!$C$3:$M$252,MATCH(SMALL(Enter!$M$3:$M$252,E191),Enter!$M$3:$M$252,0),8))),"")</f>
        <v/>
      </c>
      <c r="C191" s="20" t="str">
        <f t="array" ref="C191">IFERROR(INDEX(Enter!$C$3:$M$252,MATCH(SMALL(Enter!$M$3:$M$252,E191),Enter!$M$3:$M$252,0),8),"")</f>
        <v/>
      </c>
      <c r="D191" s="20" t="str">
        <f t="array" ref="D191">IFERROR(INDEX(Enter!$C$3:$K$252,MATCH(SMALL(Enter!$M$3:$M$252,E191),Enter!$M$3:$M$252,0),9),"")</f>
        <v/>
      </c>
      <c r="E191" s="20">
        <v>159</v>
      </c>
      <c r="G191" s="19" t="str">
        <f t="array" ref="G191">IF(H191="","",IF(INDEX(Enter!$F$3:$K$252,MATCH(SMALL(Enter!$N$3:$N$252,E191),Enter!$N$3:$N$252,0),1)="co","co",IF(INDEX(Enter!$F$3:$K$252,MATCH(SMALL(Enter!$N$3:$N$252,E191),Enter!$N$3:$N$252,0),1)="yco","yco",E191)))</f>
        <v/>
      </c>
      <c r="H191" s="20" t="str">
        <f t="array" ref="H191">IFERROR(IF(INDEX(Enter!$G$3:$K$252,MATCH(SMALL(Enter!$N$3:$N$252,E191),Enter!$N$3:$N$252,0),1)="x",INDEX(Enter!$F$3:$K$252,MATCH(SMALL(Enter!$N$3:$N$252,E191),Enter!$N$3:$N$252,0),5)&amp;" (Y)",IF(INDEX(Enter!$G$3:$K$252,MATCH(SMALL(Enter!$N$3:$N$252,E191),Enter!$N$3:$N$252,0),1)="o",INDEX(Enter!$F$3:$K$252,MATCH(SMALL(Enter!$N$3:$N$252,E191),Enter!$N$3:$N$252,0),5)&amp;" (Y only)",INDEX(Enter!$F$3:$K$252,MATCH(SMALL(Enter!$N$3:$N$252,E191),Enter!$N$3:$N$252,0),5))),"")</f>
        <v/>
      </c>
      <c r="I191" s="20" t="str">
        <f t="array" ref="I191">IFERROR(INDEX(Enter!$F$3:$K$252,MATCH(SMALL(Enter!$N$3:$N$252,E191),Enter!$N$3:$N$252,0),5),"")</f>
        <v/>
      </c>
      <c r="J191" s="20" t="str">
        <f t="array" ref="J191">IFERROR(INDEX(Enter!$F$3:$K$252,MATCH(SMALL(Enter!$N$3:$N$252,E191),Enter!$N$3:$N$252,0),6),"")</f>
        <v/>
      </c>
      <c r="K191" s="20">
        <v>173</v>
      </c>
      <c r="L191" s="19" t="str">
        <f t="shared" si="0"/>
        <v/>
      </c>
      <c r="M191" s="19" t="str">
        <f t="array" ref="M191">IFERROR(IF(INDEX(Enter!$I$3:$K$252,MATCH(SMALL(Enter!$O$3:$O$252,K191),Enter!$O$3:$O$252,0),1)="x",INDEX(Enter!$H$3:$K$252,MATCH(SMALL(Enter!$O$3:$O$252,K191),Enter!$O$3:$O$252,0),3)&amp;" (Y)",IF(INDEX(Enter!$I$3:$K$252,MATCH(SMALL(Enter!$O$3:$O$252,K191),Enter!$O$3:$O$252,0),1)="o",INDEX(Enter!$H$3:$K$252,MATCH(SMALL(Enter!$O$3:$O$252,K191),Enter!$O$3:$O$252,0),3)&amp;" (Y only)",INDEX(Enter!$H$3:$K$252,MATCH(SMALL(Enter!$O$3:$O$252,K191),Enter!$O$3:$O$252,0),3))),"")</f>
        <v/>
      </c>
      <c r="N191" s="20" t="str">
        <f t="array" ref="N191">IFERROR(INDEX(Enter!$H$3:$K$252,MATCH(SMALL(Enter!$O$3:$O$252,K191),Enter!$O$3:$O$252,0),3),"")</f>
        <v/>
      </c>
      <c r="O191" s="20" t="str">
        <f t="array" ref="O191">IFERROR(INDEX(Enter!$H$3:$K$252,MATCH(SMALL(Enter!$O$3:$O$252,K191),Enter!$O$3:$O$252,0),4),"")</f>
        <v/>
      </c>
      <c r="Q191" s="19" t="str">
        <f t="array" ref="Q191">IF(R191="","",IF(INDEX(Enter!$B$3:$K$252,MATCH(SMALL(Enter!$P$3:$P$252,E191),Enter!$P$3:$P$252,0),1)="oco","oco",E191))</f>
        <v/>
      </c>
      <c r="R191" s="20" t="str">
        <f t="array" ref="R191">IFERROR(INDEX(Enter!$A$3:$M$252,MATCH(SMALL(Enter!$P$3:$P$252,T191),Enter!$P$3:$P$252,0),7),"")</f>
        <v/>
      </c>
      <c r="S191" s="20" t="str">
        <f t="array" ref="S191">IFERROR(INDEX(Enter!$A$3:$K$252,MATCH(SMALL(Enter!$P$3:$P$252,T191),Enter!$P$3:$P$252,0),8),"")</f>
        <v/>
      </c>
      <c r="T191" s="20">
        <v>159</v>
      </c>
      <c r="V191" s="19" t="str">
        <f t="shared" si="3"/>
        <v/>
      </c>
      <c r="W191" s="20" t="str">
        <f t="array" ref="W191">IFERROR(INDEX(Enter!$A$3:$M$252,MATCH(SMALL(Enter!$Q$3:$Q$252,Y192),Enter!$Q$3:$Q$252,0),6),"")</f>
        <v/>
      </c>
      <c r="X191" s="20" t="str">
        <f t="array" ref="X191">IFERROR(INDEX(Enter!$A$3:$K$252,MATCH(SMALL(Enter!$Q$3:$Q$252,Y192),Enter!$Q$3:$Q$252,0),7),"")</f>
        <v/>
      </c>
      <c r="Y191" s="20">
        <v>159</v>
      </c>
      <c r="AA191" s="19" t="str">
        <f t="shared" si="2"/>
        <v/>
      </c>
      <c r="AB191" s="20" t="str">
        <f t="array" ref="AB191">IFERROR(INDEX(Enter!$A$3:$M$252,MATCH(SMALL(Enter!$R$3:$R$252,T191),Enter!$R$3:$R$252,0),7),"")</f>
        <v/>
      </c>
      <c r="AC191" s="20" t="str">
        <f t="array" ref="AC191">IFERROR(INDEX(Enter!$A$3:$K$252,MATCH(SMALL(Enter!$R$3:$R$252,T191),Enter!$R$3:$R$252,0),8),"")</f>
        <v/>
      </c>
    </row>
    <row r="192" spans="1:29" ht="15.75" customHeight="1">
      <c r="A192" s="19" t="str">
        <f t="array" ref="A192">IF(B192="","",IF(INDEX(Enter!$C$3:$K$252,MATCH(SMALL(Enter!$M$3:$M$252,E192),Enter!$M$3:$M$252,0),1)="yco","yco",E192))</f>
        <v/>
      </c>
      <c r="B192" s="20" t="str">
        <f t="array" ref="B192">IFERROR(IF(INDEX(Enter!$D$3:$M$252,MATCH(SMALL(Enter!$M$3:$M$252,E192),Enter!$M$3:$M$252,0),1)="x",INDEX(Enter!$C$3:$M$252,MATCH(SMALL(Enter!$M$3:$M$252,E192),Enter!$M$3:$M$252,0),8)&amp;" (Y)",IF(INDEX(Enter!$D$3:$M$252,MATCH(SMALL(Enter!$M$3:$M$252,E192),Enter!$M$3:$M$252,0),1)="o",INDEX(Enter!$C$3:$M$252,MATCH(SMALL(Enter!$M$3:$M$252,E192),Enter!$M$3:$M$252,0),8)&amp;" (Y only)",INDEX(Enter!$C$3:$M$252,MATCH(SMALL(Enter!$M$3:$M$252,E192),Enter!$M$3:$M$252,0),8))),"")</f>
        <v/>
      </c>
      <c r="C192" s="20" t="str">
        <f t="array" ref="C192">IFERROR(INDEX(Enter!$C$3:$M$252,MATCH(SMALL(Enter!$M$3:$M$252,E192),Enter!$M$3:$M$252,0),8),"")</f>
        <v/>
      </c>
      <c r="D192" s="20" t="str">
        <f t="array" ref="D192">IFERROR(INDEX(Enter!$C$3:$K$252,MATCH(SMALL(Enter!$M$3:$M$252,E192),Enter!$M$3:$M$252,0),9),"")</f>
        <v/>
      </c>
      <c r="E192" s="20">
        <v>160</v>
      </c>
      <c r="G192" s="19" t="str">
        <f t="array" ref="G192">IF(H192="","",IF(INDEX(Enter!$F$3:$K$252,MATCH(SMALL(Enter!$N$3:$N$252,E192),Enter!$N$3:$N$252,0),1)="co","co",IF(INDEX(Enter!$F$3:$K$252,MATCH(SMALL(Enter!$N$3:$N$252,E192),Enter!$N$3:$N$252,0),1)="yco","yco",E192)))</f>
        <v/>
      </c>
      <c r="H192" s="20" t="str">
        <f t="array" ref="H192">IFERROR(IF(INDEX(Enter!$G$3:$K$252,MATCH(SMALL(Enter!$N$3:$N$252,E192),Enter!$N$3:$N$252,0),1)="x",INDEX(Enter!$F$3:$K$252,MATCH(SMALL(Enter!$N$3:$N$252,E192),Enter!$N$3:$N$252,0),5)&amp;" (Y)",IF(INDEX(Enter!$G$3:$K$252,MATCH(SMALL(Enter!$N$3:$N$252,E192),Enter!$N$3:$N$252,0),1)="o",INDEX(Enter!$F$3:$K$252,MATCH(SMALL(Enter!$N$3:$N$252,E192),Enter!$N$3:$N$252,0),5)&amp;" (Y only)",INDEX(Enter!$F$3:$K$252,MATCH(SMALL(Enter!$N$3:$N$252,E192),Enter!$N$3:$N$252,0),5))),"")</f>
        <v/>
      </c>
      <c r="I192" s="20" t="str">
        <f t="array" ref="I192">IFERROR(INDEX(Enter!$F$3:$K$252,MATCH(SMALL(Enter!$N$3:$N$252,E192),Enter!$N$3:$N$252,0),5),"")</f>
        <v/>
      </c>
      <c r="J192" s="20" t="str">
        <f t="array" ref="J192">IFERROR(INDEX(Enter!$F$3:$K$252,MATCH(SMALL(Enter!$N$3:$N$252,E192),Enter!$N$3:$N$252,0),6),"")</f>
        <v/>
      </c>
      <c r="K192" s="20">
        <v>174</v>
      </c>
      <c r="L192" s="19" t="str">
        <f t="shared" si="0"/>
        <v/>
      </c>
      <c r="M192" s="19" t="str">
        <f t="array" ref="M192">IFERROR(IF(INDEX(Enter!$I$3:$K$252,MATCH(SMALL(Enter!$O$3:$O$252,K192),Enter!$O$3:$O$252,0),1)="x",INDEX(Enter!$H$3:$K$252,MATCH(SMALL(Enter!$O$3:$O$252,K192),Enter!$O$3:$O$252,0),3)&amp;" (Y)",IF(INDEX(Enter!$I$3:$K$252,MATCH(SMALL(Enter!$O$3:$O$252,K192),Enter!$O$3:$O$252,0),1)="o",INDEX(Enter!$H$3:$K$252,MATCH(SMALL(Enter!$O$3:$O$252,K192),Enter!$O$3:$O$252,0),3)&amp;" (Y only)",INDEX(Enter!$H$3:$K$252,MATCH(SMALL(Enter!$O$3:$O$252,K192),Enter!$O$3:$O$252,0),3))),"")</f>
        <v/>
      </c>
      <c r="N192" s="20" t="str">
        <f t="array" ref="N192">IFERROR(INDEX(Enter!$H$3:$K$252,MATCH(SMALL(Enter!$O$3:$O$252,K192),Enter!$O$3:$O$252,0),3),"")</f>
        <v/>
      </c>
      <c r="O192" s="20" t="str">
        <f t="array" ref="O192">IFERROR(INDEX(Enter!$H$3:$K$252,MATCH(SMALL(Enter!$O$3:$O$252,K192),Enter!$O$3:$O$252,0),4),"")</f>
        <v/>
      </c>
      <c r="Q192" s="19" t="str">
        <f t="array" ref="Q192">IF(R192="","",IF(INDEX(Enter!$B$3:$K$252,MATCH(SMALL(Enter!$P$3:$P$252,E192),Enter!$P$3:$P$252,0),1)="oco","oco",E192))</f>
        <v/>
      </c>
      <c r="R192" s="20" t="str">
        <f t="array" ref="R192">IFERROR(INDEX(Enter!$A$3:$M$252,MATCH(SMALL(Enter!$P$3:$P$252,T192),Enter!$P$3:$P$252,0),7),"")</f>
        <v/>
      </c>
      <c r="S192" s="20" t="str">
        <f t="array" ref="S192">IFERROR(INDEX(Enter!$A$3:$K$252,MATCH(SMALL(Enter!$P$3:$P$252,T192),Enter!$P$3:$P$252,0),8),"")</f>
        <v/>
      </c>
      <c r="T192" s="20">
        <v>160</v>
      </c>
      <c r="V192" s="19" t="str">
        <f t="shared" si="3"/>
        <v/>
      </c>
      <c r="W192" s="20" t="str">
        <f t="array" ref="W192">IFERROR(INDEX(Enter!$A$3:$M$252,MATCH(SMALL(Enter!$Q$3:$Q$252,Y193),Enter!$Q$3:$Q$252,0),6),"")</f>
        <v/>
      </c>
      <c r="X192" s="20" t="str">
        <f t="array" ref="X192">IFERROR(INDEX(Enter!$A$3:$K$252,MATCH(SMALL(Enter!$Q$3:$Q$252,Y193),Enter!$Q$3:$Q$252,0),7),"")</f>
        <v/>
      </c>
      <c r="Y192" s="20">
        <v>160</v>
      </c>
      <c r="AA192" s="19" t="str">
        <f t="shared" si="2"/>
        <v/>
      </c>
      <c r="AB192" s="20" t="str">
        <f t="array" ref="AB192">IFERROR(INDEX(Enter!$A$3:$M$252,MATCH(SMALL(Enter!$R$3:$R$252,T192),Enter!$R$3:$R$252,0),7),"")</f>
        <v/>
      </c>
      <c r="AC192" s="20" t="str">
        <f t="array" ref="AC192">IFERROR(INDEX(Enter!$A$3:$K$252,MATCH(SMALL(Enter!$R$3:$R$252,T192),Enter!$R$3:$R$252,0),8),"")</f>
        <v/>
      </c>
    </row>
    <row r="193" spans="1:29" ht="15.75" customHeight="1">
      <c r="A193" s="19" t="str">
        <f t="array" ref="A193">IF(B193="","",IF(INDEX(Enter!$C$3:$K$252,MATCH(SMALL(Enter!$M$3:$M$252,E193),Enter!$M$3:$M$252,0),1)="yco","yco",E193))</f>
        <v/>
      </c>
      <c r="B193" s="20" t="str">
        <f t="array" ref="B193">IFERROR(IF(INDEX(Enter!$D$3:$M$252,MATCH(SMALL(Enter!$M$3:$M$252,E193),Enter!$M$3:$M$252,0),1)="x",INDEX(Enter!$C$3:$M$252,MATCH(SMALL(Enter!$M$3:$M$252,E193),Enter!$M$3:$M$252,0),8)&amp;" (Y)",IF(INDEX(Enter!$D$3:$M$252,MATCH(SMALL(Enter!$M$3:$M$252,E193),Enter!$M$3:$M$252,0),1)="o",INDEX(Enter!$C$3:$M$252,MATCH(SMALL(Enter!$M$3:$M$252,E193),Enter!$M$3:$M$252,0),8)&amp;" (Y only)",INDEX(Enter!$C$3:$M$252,MATCH(SMALL(Enter!$M$3:$M$252,E193),Enter!$M$3:$M$252,0),8))),"")</f>
        <v/>
      </c>
      <c r="C193" s="20" t="str">
        <f t="array" ref="C193">IFERROR(INDEX(Enter!$C$3:$M$252,MATCH(SMALL(Enter!$M$3:$M$252,E193),Enter!$M$3:$M$252,0),8),"")</f>
        <v/>
      </c>
      <c r="D193" s="20" t="str">
        <f t="array" ref="D193">IFERROR(INDEX(Enter!$C$3:$K$252,MATCH(SMALL(Enter!$M$3:$M$252,E193),Enter!$M$3:$M$252,0),9),"")</f>
        <v/>
      </c>
      <c r="E193" s="20"/>
      <c r="G193" s="19" t="str">
        <f t="array" ref="G193">IF(H193="","",IF(INDEX(Enter!$F$3:$K$252,MATCH(SMALL(Enter!$N$3:$N$252,E193),Enter!$N$3:$N$252,0),1)="co","co",IF(INDEX(Enter!$F$3:$K$252,MATCH(SMALL(Enter!$N$3:$N$252,E193),Enter!$N$3:$N$252,0),1)="yco","yco",E193)))</f>
        <v/>
      </c>
      <c r="H193" s="20" t="str">
        <f t="array" ref="H193">IFERROR(IF(INDEX(Enter!$G$3:$K$252,MATCH(SMALL(Enter!$N$3:$N$252,E193),Enter!$N$3:$N$252,0),1)="x",INDEX(Enter!$F$3:$K$252,MATCH(SMALL(Enter!$N$3:$N$252,E193),Enter!$N$3:$N$252,0),5)&amp;" (Y)",IF(INDEX(Enter!$G$3:$K$252,MATCH(SMALL(Enter!$N$3:$N$252,E193),Enter!$N$3:$N$252,0),1)="o",INDEX(Enter!$F$3:$K$252,MATCH(SMALL(Enter!$N$3:$N$252,E193),Enter!$N$3:$N$252,0),5)&amp;" (Y only)",INDEX(Enter!$F$3:$K$252,MATCH(SMALL(Enter!$N$3:$N$252,E193),Enter!$N$3:$N$252,0),5))),"")</f>
        <v/>
      </c>
      <c r="I193" s="20" t="str">
        <f t="array" ref="I193">IFERROR(INDEX(Enter!$F$3:$K$252,MATCH(SMALL(Enter!$N$3:$N$252,E193),Enter!$N$3:$N$252,0),5),"")</f>
        <v/>
      </c>
      <c r="J193" s="20" t="str">
        <f t="array" ref="J193">IFERROR(INDEX(Enter!$F$3:$K$252,MATCH(SMALL(Enter!$N$3:$N$252,E193),Enter!$N$3:$N$252,0),6),"")</f>
        <v/>
      </c>
      <c r="K193" s="20">
        <v>175</v>
      </c>
      <c r="L193" s="19" t="str">
        <f t="shared" si="0"/>
        <v/>
      </c>
      <c r="M193" s="19" t="str">
        <f t="array" ref="M193">IFERROR(IF(INDEX(Enter!$I$3:$K$252,MATCH(SMALL(Enter!$O$3:$O$252,K193),Enter!$O$3:$O$252,0),1)="x",INDEX(Enter!$H$3:$K$252,MATCH(SMALL(Enter!$O$3:$O$252,K193),Enter!$O$3:$O$252,0),3)&amp;" (Y)",IF(INDEX(Enter!$I$3:$K$252,MATCH(SMALL(Enter!$O$3:$O$252,K193),Enter!$O$3:$O$252,0),1)="o",INDEX(Enter!$H$3:$K$252,MATCH(SMALL(Enter!$O$3:$O$252,K193),Enter!$O$3:$O$252,0),3)&amp;" (Y only)",INDEX(Enter!$H$3:$K$252,MATCH(SMALL(Enter!$O$3:$O$252,K193),Enter!$O$3:$O$252,0),3))),"")</f>
        <v/>
      </c>
      <c r="N193" s="20" t="str">
        <f t="array" ref="N193">IFERROR(INDEX(Enter!$H$3:$K$252,MATCH(SMALL(Enter!$O$3:$O$252,K193),Enter!$O$3:$O$252,0),3),"")</f>
        <v/>
      </c>
      <c r="O193" s="20" t="str">
        <f t="array" ref="O193">IFERROR(INDEX(Enter!$H$3:$K$252,MATCH(SMALL(Enter!$O$3:$O$252,K193),Enter!$O$3:$O$252,0),4),"")</f>
        <v/>
      </c>
      <c r="Q193" s="19" t="str">
        <f t="array" ref="Q193">IF(R193="","",IF(INDEX(Enter!$B$3:$K$252,MATCH(SMALL(Enter!$P$3:$P$252,E193),Enter!$P$3:$P$252,0),1)="oco","oco",E193))</f>
        <v/>
      </c>
      <c r="R193" s="20" t="str">
        <f t="array" ref="R193">IFERROR(INDEX(Enter!$A$3:$M$252,MATCH(SMALL(Enter!$P$3:$P$252,T193),Enter!$P$3:$P$252,0),7),"")</f>
        <v/>
      </c>
      <c r="S193" s="20" t="str">
        <f t="array" ref="S193">IFERROR(INDEX(Enter!$A$3:$K$252,MATCH(SMALL(Enter!$P$3:$P$252,T193),Enter!$P$3:$P$252,0),8),"")</f>
        <v/>
      </c>
      <c r="V193" s="19" t="str">
        <f t="shared" si="3"/>
        <v/>
      </c>
      <c r="W193" s="20" t="str">
        <f t="array" ref="W193">IFERROR(INDEX(Enter!$A$3:$M$252,MATCH(SMALL(Enter!$Q$3:$Q$252,Y194),Enter!$Q$3:$Q$252,0),6),"")</f>
        <v/>
      </c>
      <c r="X193" s="20" t="str">
        <f t="array" ref="X193">IFERROR(INDEX(Enter!$A$3:$K$252,MATCH(SMALL(Enter!$Q$3:$Q$252,Y194),Enter!$Q$3:$Q$252,0),7),"")</f>
        <v/>
      </c>
      <c r="AA193" s="19" t="str">
        <f t="shared" si="2"/>
        <v/>
      </c>
      <c r="AB193" s="20" t="str">
        <f t="array" ref="AB193">IFERROR(INDEX(Enter!$A$3:$M$252,MATCH(SMALL(Enter!$R$3:$R$252,T193),Enter!$R$3:$R$252,0),7),"")</f>
        <v/>
      </c>
      <c r="AC193" s="20" t="str">
        <f t="array" ref="AC193">IFERROR(INDEX(Enter!$A$3:$K$252,MATCH(SMALL(Enter!$R$3:$R$252,T193),Enter!$R$3:$R$252,0),8),"")</f>
        <v/>
      </c>
    </row>
    <row r="194" spans="1:29" ht="15.75" customHeight="1">
      <c r="A194" s="19" t="str">
        <f t="array" ref="A194">IF(B194="","",IF(INDEX(Enter!$C$3:$K$252,MATCH(SMALL(Enter!$M$3:$M$252,E194),Enter!$M$3:$M$252,0),1)="yco","yco",E194))</f>
        <v/>
      </c>
      <c r="B194" s="20" t="str">
        <f t="array" ref="B194">IFERROR(IF(INDEX(Enter!$D$3:$M$252,MATCH(SMALL(Enter!$M$3:$M$252,E194),Enter!$M$3:$M$252,0),1)="x",INDEX(Enter!$C$3:$M$252,MATCH(SMALL(Enter!$M$3:$M$252,E194),Enter!$M$3:$M$252,0),8)&amp;" (Y)",IF(INDEX(Enter!$D$3:$M$252,MATCH(SMALL(Enter!$M$3:$M$252,E194),Enter!$M$3:$M$252,0),1)="o",INDEX(Enter!$C$3:$M$252,MATCH(SMALL(Enter!$M$3:$M$252,E194),Enter!$M$3:$M$252,0),8)&amp;" (Y only)",INDEX(Enter!$C$3:$M$252,MATCH(SMALL(Enter!$M$3:$M$252,E194),Enter!$M$3:$M$252,0),8))),"")</f>
        <v/>
      </c>
      <c r="C194" s="20" t="str">
        <f t="array" ref="C194">IFERROR(INDEX(Enter!$C$3:$M$252,MATCH(SMALL(Enter!$M$3:$M$252,E194),Enter!$M$3:$M$252,0),8),"")</f>
        <v/>
      </c>
      <c r="D194" s="20" t="str">
        <f t="array" ref="D194">IFERROR(INDEX(Enter!$C$3:$K$252,MATCH(SMALL(Enter!$M$3:$M$252,E194),Enter!$M$3:$M$252,0),9),"")</f>
        <v/>
      </c>
      <c r="E194" s="20">
        <v>161</v>
      </c>
      <c r="G194" s="19" t="str">
        <f t="array" ref="G194">IF(H194="","",IF(INDEX(Enter!$F$3:$K$252,MATCH(SMALL(Enter!$N$3:$N$252,E194),Enter!$N$3:$N$252,0),1)="co","co",IF(INDEX(Enter!$F$3:$K$252,MATCH(SMALL(Enter!$N$3:$N$252,E194),Enter!$N$3:$N$252,0),1)="yco","yco",E194)))</f>
        <v/>
      </c>
      <c r="H194" s="20" t="str">
        <f t="array" ref="H194">IFERROR(IF(INDEX(Enter!$G$3:$K$252,MATCH(SMALL(Enter!$N$3:$N$252,E194),Enter!$N$3:$N$252,0),1)="x",INDEX(Enter!$F$3:$K$252,MATCH(SMALL(Enter!$N$3:$N$252,E194),Enter!$N$3:$N$252,0),5)&amp;" (Y)",IF(INDEX(Enter!$G$3:$K$252,MATCH(SMALL(Enter!$N$3:$N$252,E194),Enter!$N$3:$N$252,0),1)="o",INDEX(Enter!$F$3:$K$252,MATCH(SMALL(Enter!$N$3:$N$252,E194),Enter!$N$3:$N$252,0),5)&amp;" (Y only)",INDEX(Enter!$F$3:$K$252,MATCH(SMALL(Enter!$N$3:$N$252,E194),Enter!$N$3:$N$252,0),5))),"")</f>
        <v/>
      </c>
      <c r="I194" s="20" t="str">
        <f t="array" ref="I194">IFERROR(INDEX(Enter!$F$3:$K$252,MATCH(SMALL(Enter!$N$3:$N$252,E194),Enter!$N$3:$N$252,0),5),"")</f>
        <v/>
      </c>
      <c r="J194" s="20" t="str">
        <f t="array" ref="J194">IFERROR(INDEX(Enter!$F$3:$K$252,MATCH(SMALL(Enter!$N$3:$N$252,E194),Enter!$N$3:$N$252,0),6),"")</f>
        <v/>
      </c>
      <c r="K194" s="20">
        <v>176</v>
      </c>
      <c r="L194" s="19" t="str">
        <f t="shared" si="0"/>
        <v/>
      </c>
      <c r="M194" s="19" t="str">
        <f t="array" ref="M194">IFERROR(IF(INDEX(Enter!$I$3:$K$252,MATCH(SMALL(Enter!$O$3:$O$252,K194),Enter!$O$3:$O$252,0),1)="x",INDEX(Enter!$H$3:$K$252,MATCH(SMALL(Enter!$O$3:$O$252,K194),Enter!$O$3:$O$252,0),3)&amp;" (Y)",IF(INDEX(Enter!$I$3:$K$252,MATCH(SMALL(Enter!$O$3:$O$252,K194),Enter!$O$3:$O$252,0),1)="o",INDEX(Enter!$H$3:$K$252,MATCH(SMALL(Enter!$O$3:$O$252,K194),Enter!$O$3:$O$252,0),3)&amp;" (Y only)",INDEX(Enter!$H$3:$K$252,MATCH(SMALL(Enter!$O$3:$O$252,K194),Enter!$O$3:$O$252,0),3))),"")</f>
        <v/>
      </c>
      <c r="N194" s="20" t="str">
        <f t="array" ref="N194">IFERROR(INDEX(Enter!$H$3:$K$252,MATCH(SMALL(Enter!$O$3:$O$252,K194),Enter!$O$3:$O$252,0),3),"")</f>
        <v/>
      </c>
      <c r="O194" s="20" t="str">
        <f t="array" ref="O194">IFERROR(INDEX(Enter!$H$3:$K$252,MATCH(SMALL(Enter!$O$3:$O$252,K194),Enter!$O$3:$O$252,0),4),"")</f>
        <v/>
      </c>
      <c r="Q194" s="19" t="str">
        <f t="array" ref="Q194">IF(R194="","",IF(INDEX(Enter!$B$3:$K$252,MATCH(SMALL(Enter!$P$3:$P$252,E194),Enter!$P$3:$P$252,0),1)="oco","oco",E194))</f>
        <v/>
      </c>
      <c r="R194" s="20" t="str">
        <f t="array" ref="R194">IFERROR(INDEX(Enter!$A$3:$M$252,MATCH(SMALL(Enter!$P$3:$P$252,T194),Enter!$P$3:$P$252,0),7),"")</f>
        <v/>
      </c>
      <c r="S194" s="20" t="str">
        <f t="array" ref="S194">IFERROR(INDEX(Enter!$A$3:$K$252,MATCH(SMALL(Enter!$P$3:$P$252,T194),Enter!$P$3:$P$252,0),8),"")</f>
        <v/>
      </c>
      <c r="T194" s="20">
        <v>161</v>
      </c>
      <c r="V194" s="19" t="str">
        <f t="shared" si="3"/>
        <v/>
      </c>
      <c r="W194" s="20" t="str">
        <f t="array" ref="W194">IFERROR(INDEX(Enter!$A$3:$M$252,MATCH(SMALL(Enter!$Q$3:$Q$252,Y195),Enter!$Q$3:$Q$252,0),6),"")</f>
        <v/>
      </c>
      <c r="X194" s="20" t="str">
        <f t="array" ref="X194">IFERROR(INDEX(Enter!$A$3:$K$252,MATCH(SMALL(Enter!$Q$3:$Q$252,Y195),Enter!$Q$3:$Q$252,0),7),"")</f>
        <v/>
      </c>
      <c r="Y194" s="20">
        <v>161</v>
      </c>
      <c r="AA194" s="19" t="str">
        <f t="shared" si="2"/>
        <v/>
      </c>
      <c r="AB194" s="20" t="str">
        <f t="array" ref="AB194">IFERROR(INDEX(Enter!$A$3:$M$252,MATCH(SMALL(Enter!$R$3:$R$252,T194),Enter!$R$3:$R$252,0),7),"")</f>
        <v/>
      </c>
      <c r="AC194" s="20" t="str">
        <f t="array" ref="AC194">IFERROR(INDEX(Enter!$A$3:$K$252,MATCH(SMALL(Enter!$R$3:$R$252,T194),Enter!$R$3:$R$252,0),8),"")</f>
        <v/>
      </c>
    </row>
    <row r="195" spans="1:29" ht="15.75" customHeight="1">
      <c r="A195" s="19" t="str">
        <f t="array" ref="A195">IF(B195="","",IF(INDEX(Enter!$C$3:$K$252,MATCH(SMALL(Enter!$M$3:$M$252,E195),Enter!$M$3:$M$252,0),1)="yco","yco",E195))</f>
        <v/>
      </c>
      <c r="B195" s="20" t="str">
        <f t="array" ref="B195">IFERROR(IF(INDEX(Enter!$D$3:$M$252,MATCH(SMALL(Enter!$M$3:$M$252,E195),Enter!$M$3:$M$252,0),1)="x",INDEX(Enter!$C$3:$M$252,MATCH(SMALL(Enter!$M$3:$M$252,E195),Enter!$M$3:$M$252,0),8)&amp;" (Y)",IF(INDEX(Enter!$D$3:$M$252,MATCH(SMALL(Enter!$M$3:$M$252,E195),Enter!$M$3:$M$252,0),1)="o",INDEX(Enter!$C$3:$M$252,MATCH(SMALL(Enter!$M$3:$M$252,E195),Enter!$M$3:$M$252,0),8)&amp;" (Y only)",INDEX(Enter!$C$3:$M$252,MATCH(SMALL(Enter!$M$3:$M$252,E195),Enter!$M$3:$M$252,0),8))),"")</f>
        <v/>
      </c>
      <c r="C195" s="20" t="str">
        <f t="array" ref="C195">IFERROR(INDEX(Enter!$C$3:$M$252,MATCH(SMALL(Enter!$M$3:$M$252,E195),Enter!$M$3:$M$252,0),8),"")</f>
        <v/>
      </c>
      <c r="D195" s="20" t="str">
        <f t="array" ref="D195">IFERROR(INDEX(Enter!$C$3:$K$252,MATCH(SMALL(Enter!$M$3:$M$252,E195),Enter!$M$3:$M$252,0),9),"")</f>
        <v/>
      </c>
      <c r="E195" s="20">
        <v>162</v>
      </c>
      <c r="G195" s="19" t="str">
        <f t="array" ref="G195">IF(H195="","",IF(INDEX(Enter!$F$3:$K$252,MATCH(SMALL(Enter!$N$3:$N$252,E195),Enter!$N$3:$N$252,0),1)="co","co",IF(INDEX(Enter!$F$3:$K$252,MATCH(SMALL(Enter!$N$3:$N$252,E195),Enter!$N$3:$N$252,0),1)="yco","yco",E195)))</f>
        <v/>
      </c>
      <c r="H195" s="20" t="str">
        <f t="array" ref="H195">IFERROR(IF(INDEX(Enter!$G$3:$K$252,MATCH(SMALL(Enter!$N$3:$N$252,E195),Enter!$N$3:$N$252,0),1)="x",INDEX(Enter!$F$3:$K$252,MATCH(SMALL(Enter!$N$3:$N$252,E195),Enter!$N$3:$N$252,0),5)&amp;" (Y)",IF(INDEX(Enter!$G$3:$K$252,MATCH(SMALL(Enter!$N$3:$N$252,E195),Enter!$N$3:$N$252,0),1)="o",INDEX(Enter!$F$3:$K$252,MATCH(SMALL(Enter!$N$3:$N$252,E195),Enter!$N$3:$N$252,0),5)&amp;" (Y only)",INDEX(Enter!$F$3:$K$252,MATCH(SMALL(Enter!$N$3:$N$252,E195),Enter!$N$3:$N$252,0),5))),"")</f>
        <v/>
      </c>
      <c r="I195" s="20" t="str">
        <f t="array" ref="I195">IFERROR(INDEX(Enter!$F$3:$K$252,MATCH(SMALL(Enter!$N$3:$N$252,E195),Enter!$N$3:$N$252,0),5),"")</f>
        <v/>
      </c>
      <c r="J195" s="20" t="str">
        <f t="array" ref="J195">IFERROR(INDEX(Enter!$F$3:$K$252,MATCH(SMALL(Enter!$N$3:$N$252,E195),Enter!$N$3:$N$252,0),6),"")</f>
        <v/>
      </c>
      <c r="K195" s="20">
        <v>177</v>
      </c>
      <c r="L195" s="19" t="str">
        <f t="shared" si="0"/>
        <v/>
      </c>
      <c r="M195" s="19" t="str">
        <f t="array" ref="M195">IFERROR(IF(INDEX(Enter!$I$3:$K$252,MATCH(SMALL(Enter!$O$3:$O$252,K195),Enter!$O$3:$O$252,0),1)="x",INDEX(Enter!$H$3:$K$252,MATCH(SMALL(Enter!$O$3:$O$252,K195),Enter!$O$3:$O$252,0),3)&amp;" (Y)",IF(INDEX(Enter!$I$3:$K$252,MATCH(SMALL(Enter!$O$3:$O$252,K195),Enter!$O$3:$O$252,0),1)="o",INDEX(Enter!$H$3:$K$252,MATCH(SMALL(Enter!$O$3:$O$252,K195),Enter!$O$3:$O$252,0),3)&amp;" (Y only)",INDEX(Enter!$H$3:$K$252,MATCH(SMALL(Enter!$O$3:$O$252,K195),Enter!$O$3:$O$252,0),3))),"")</f>
        <v/>
      </c>
      <c r="N195" s="20" t="str">
        <f t="array" ref="N195">IFERROR(INDEX(Enter!$H$3:$K$252,MATCH(SMALL(Enter!$O$3:$O$252,K195),Enter!$O$3:$O$252,0),3),"")</f>
        <v/>
      </c>
      <c r="O195" s="20" t="str">
        <f t="array" ref="O195">IFERROR(INDEX(Enter!$H$3:$K$252,MATCH(SMALL(Enter!$O$3:$O$252,K195),Enter!$O$3:$O$252,0),4),"")</f>
        <v/>
      </c>
      <c r="Q195" s="19" t="str">
        <f t="array" ref="Q195">IF(R195="","",IF(INDEX(Enter!$B$3:$K$252,MATCH(SMALL(Enter!$P$3:$P$252,E195),Enter!$P$3:$P$252,0),1)="oco","oco",E195))</f>
        <v/>
      </c>
      <c r="R195" s="20" t="str">
        <f t="array" ref="R195">IFERROR(INDEX(Enter!$A$3:$M$252,MATCH(SMALL(Enter!$P$3:$P$252,T195),Enter!$P$3:$P$252,0),7),"")</f>
        <v/>
      </c>
      <c r="S195" s="20" t="str">
        <f t="array" ref="S195">IFERROR(INDEX(Enter!$A$3:$K$252,MATCH(SMALL(Enter!$P$3:$P$252,T195),Enter!$P$3:$P$252,0),8),"")</f>
        <v/>
      </c>
      <c r="T195" s="20">
        <v>162</v>
      </c>
      <c r="V195" s="19" t="str">
        <f t="shared" si="3"/>
        <v/>
      </c>
      <c r="W195" s="20" t="str">
        <f t="array" ref="W195">IFERROR(INDEX(Enter!$A$3:$M$252,MATCH(SMALL(Enter!$Q$3:$Q$252,Y196),Enter!$Q$3:$Q$252,0),6),"")</f>
        <v/>
      </c>
      <c r="X195" s="20" t="str">
        <f t="array" ref="X195">IFERROR(INDEX(Enter!$A$3:$K$252,MATCH(SMALL(Enter!$Q$3:$Q$252,Y196),Enter!$Q$3:$Q$252,0),7),"")</f>
        <v/>
      </c>
      <c r="Y195" s="20">
        <v>162</v>
      </c>
      <c r="AA195" s="19" t="str">
        <f t="shared" si="2"/>
        <v/>
      </c>
      <c r="AB195" s="20" t="str">
        <f t="array" ref="AB195">IFERROR(INDEX(Enter!$A$3:$M$252,MATCH(SMALL(Enter!$R$3:$R$252,T195),Enter!$R$3:$R$252,0),7),"")</f>
        <v/>
      </c>
      <c r="AC195" s="20" t="str">
        <f t="array" ref="AC195">IFERROR(INDEX(Enter!$A$3:$K$252,MATCH(SMALL(Enter!$R$3:$R$252,T195),Enter!$R$3:$R$252,0),8),"")</f>
        <v/>
      </c>
    </row>
    <row r="196" spans="1:29" ht="15.75" customHeight="1">
      <c r="A196" s="19" t="str">
        <f t="array" ref="A196">IF(B196="","",IF(INDEX(Enter!$C$3:$K$252,MATCH(SMALL(Enter!$M$3:$M$252,E196),Enter!$M$3:$M$252,0),1)="yco","yco",E196))</f>
        <v/>
      </c>
      <c r="B196" s="20" t="str">
        <f t="array" ref="B196">IFERROR(IF(INDEX(Enter!$D$3:$M$252,MATCH(SMALL(Enter!$M$3:$M$252,E196),Enter!$M$3:$M$252,0),1)="x",INDEX(Enter!$C$3:$M$252,MATCH(SMALL(Enter!$M$3:$M$252,E196),Enter!$M$3:$M$252,0),8)&amp;" (Y)",IF(INDEX(Enter!$D$3:$M$252,MATCH(SMALL(Enter!$M$3:$M$252,E196),Enter!$M$3:$M$252,0),1)="o",INDEX(Enter!$C$3:$M$252,MATCH(SMALL(Enter!$M$3:$M$252,E196),Enter!$M$3:$M$252,0),8)&amp;" (Y only)",INDEX(Enter!$C$3:$M$252,MATCH(SMALL(Enter!$M$3:$M$252,E196),Enter!$M$3:$M$252,0),8))),"")</f>
        <v/>
      </c>
      <c r="C196" s="20" t="str">
        <f t="array" ref="C196">IFERROR(INDEX(Enter!$C$3:$M$252,MATCH(SMALL(Enter!$M$3:$M$252,E196),Enter!$M$3:$M$252,0),8),"")</f>
        <v/>
      </c>
      <c r="D196" s="20" t="str">
        <f t="array" ref="D196">IFERROR(INDEX(Enter!$C$3:$K$252,MATCH(SMALL(Enter!$M$3:$M$252,E196),Enter!$M$3:$M$252,0),9),"")</f>
        <v/>
      </c>
      <c r="E196" s="20">
        <v>163</v>
      </c>
      <c r="G196" s="19" t="str">
        <f t="array" ref="G196">IF(H196="","",IF(INDEX(Enter!$F$3:$K$252,MATCH(SMALL(Enter!$N$3:$N$252,E196),Enter!$N$3:$N$252,0),1)="co","co",IF(INDEX(Enter!$F$3:$K$252,MATCH(SMALL(Enter!$N$3:$N$252,E196),Enter!$N$3:$N$252,0),1)="yco","yco",E196)))</f>
        <v/>
      </c>
      <c r="H196" s="20" t="str">
        <f t="array" ref="H196">IFERROR(IF(INDEX(Enter!$G$3:$K$252,MATCH(SMALL(Enter!$N$3:$N$252,E196),Enter!$N$3:$N$252,0),1)="x",INDEX(Enter!$F$3:$K$252,MATCH(SMALL(Enter!$N$3:$N$252,E196),Enter!$N$3:$N$252,0),5)&amp;" (Y)",IF(INDEX(Enter!$G$3:$K$252,MATCH(SMALL(Enter!$N$3:$N$252,E196),Enter!$N$3:$N$252,0),1)="o",INDEX(Enter!$F$3:$K$252,MATCH(SMALL(Enter!$N$3:$N$252,E196),Enter!$N$3:$N$252,0),5)&amp;" (Y only)",INDEX(Enter!$F$3:$K$252,MATCH(SMALL(Enter!$N$3:$N$252,E196),Enter!$N$3:$N$252,0),5))),"")</f>
        <v/>
      </c>
      <c r="I196" s="20" t="str">
        <f t="array" ref="I196">IFERROR(INDEX(Enter!$F$3:$K$252,MATCH(SMALL(Enter!$N$3:$N$252,E196),Enter!$N$3:$N$252,0),5),"")</f>
        <v/>
      </c>
      <c r="J196" s="20" t="str">
        <f t="array" ref="J196">IFERROR(INDEX(Enter!$F$3:$K$252,MATCH(SMALL(Enter!$N$3:$N$252,E196),Enter!$N$3:$N$252,0),6),"")</f>
        <v/>
      </c>
      <c r="K196" s="20">
        <v>178</v>
      </c>
      <c r="L196" s="19" t="str">
        <f t="shared" si="0"/>
        <v/>
      </c>
      <c r="M196" s="19" t="str">
        <f t="array" ref="M196">IFERROR(IF(INDEX(Enter!$I$3:$K$252,MATCH(SMALL(Enter!$O$3:$O$252,K196),Enter!$O$3:$O$252,0),1)="x",INDEX(Enter!$H$3:$K$252,MATCH(SMALL(Enter!$O$3:$O$252,K196),Enter!$O$3:$O$252,0),3)&amp;" (Y)",IF(INDEX(Enter!$I$3:$K$252,MATCH(SMALL(Enter!$O$3:$O$252,K196),Enter!$O$3:$O$252,0),1)="o",INDEX(Enter!$H$3:$K$252,MATCH(SMALL(Enter!$O$3:$O$252,K196),Enter!$O$3:$O$252,0),3)&amp;" (Y only)",INDEX(Enter!$H$3:$K$252,MATCH(SMALL(Enter!$O$3:$O$252,K196),Enter!$O$3:$O$252,0),3))),"")</f>
        <v/>
      </c>
      <c r="N196" s="20" t="str">
        <f t="array" ref="N196">IFERROR(INDEX(Enter!$H$3:$K$252,MATCH(SMALL(Enter!$O$3:$O$252,K196),Enter!$O$3:$O$252,0),3),"")</f>
        <v/>
      </c>
      <c r="O196" s="20" t="str">
        <f t="array" ref="O196">IFERROR(INDEX(Enter!$H$3:$K$252,MATCH(SMALL(Enter!$O$3:$O$252,K196),Enter!$O$3:$O$252,0),4),"")</f>
        <v/>
      </c>
      <c r="Q196" s="19" t="str">
        <f t="array" ref="Q196">IF(R196="","",IF(INDEX(Enter!$B$3:$K$252,MATCH(SMALL(Enter!$P$3:$P$252,E196),Enter!$P$3:$P$252,0),1)="oco","oco",E196))</f>
        <v/>
      </c>
      <c r="R196" s="20" t="str">
        <f t="array" ref="R196">IFERROR(INDEX(Enter!$A$3:$M$252,MATCH(SMALL(Enter!$P$3:$P$252,T196),Enter!$P$3:$P$252,0),7),"")</f>
        <v/>
      </c>
      <c r="S196" s="20" t="str">
        <f t="array" ref="S196">IFERROR(INDEX(Enter!$A$3:$K$252,MATCH(SMALL(Enter!$P$3:$P$252,T196),Enter!$P$3:$P$252,0),8),"")</f>
        <v/>
      </c>
      <c r="T196" s="20">
        <v>163</v>
      </c>
      <c r="V196" s="19" t="str">
        <f t="shared" si="3"/>
        <v/>
      </c>
      <c r="W196" s="20" t="str">
        <f t="array" ref="W196">IFERROR(INDEX(Enter!$A$3:$M$252,MATCH(SMALL(Enter!$Q$3:$Q$252,Y197),Enter!$Q$3:$Q$252,0),6),"")</f>
        <v/>
      </c>
      <c r="X196" s="20" t="str">
        <f t="array" ref="X196">IFERROR(INDEX(Enter!$A$3:$K$252,MATCH(SMALL(Enter!$Q$3:$Q$252,Y197),Enter!$Q$3:$Q$252,0),7),"")</f>
        <v/>
      </c>
      <c r="Y196" s="20">
        <v>163</v>
      </c>
      <c r="AA196" s="19" t="str">
        <f t="shared" si="2"/>
        <v/>
      </c>
      <c r="AB196" s="20" t="str">
        <f t="array" ref="AB196">IFERROR(INDEX(Enter!$A$3:$M$252,MATCH(SMALL(Enter!$R$3:$R$252,T196),Enter!$R$3:$R$252,0),7),"")</f>
        <v/>
      </c>
      <c r="AC196" s="20" t="str">
        <f t="array" ref="AC196">IFERROR(INDEX(Enter!$A$3:$K$252,MATCH(SMALL(Enter!$R$3:$R$252,T196),Enter!$R$3:$R$252,0),8),"")</f>
        <v/>
      </c>
    </row>
    <row r="197" spans="1:29" ht="15.75" customHeight="1">
      <c r="A197" s="19" t="str">
        <f t="array" ref="A197">IF(B197="","",IF(INDEX(Enter!$C$3:$K$252,MATCH(SMALL(Enter!$M$3:$M$252,E197),Enter!$M$3:$M$252,0),1)="yco","yco",E197))</f>
        <v/>
      </c>
      <c r="B197" s="20" t="str">
        <f t="array" ref="B197">IFERROR(IF(INDEX(Enter!$D$3:$M$252,MATCH(SMALL(Enter!$M$3:$M$252,E197),Enter!$M$3:$M$252,0),1)="x",INDEX(Enter!$C$3:$M$252,MATCH(SMALL(Enter!$M$3:$M$252,E197),Enter!$M$3:$M$252,0),8)&amp;" (Y)",IF(INDEX(Enter!$D$3:$M$252,MATCH(SMALL(Enter!$M$3:$M$252,E197),Enter!$M$3:$M$252,0),1)="o",INDEX(Enter!$C$3:$M$252,MATCH(SMALL(Enter!$M$3:$M$252,E197),Enter!$M$3:$M$252,0),8)&amp;" (Y only)",INDEX(Enter!$C$3:$M$252,MATCH(SMALL(Enter!$M$3:$M$252,E197),Enter!$M$3:$M$252,0),8))),"")</f>
        <v/>
      </c>
      <c r="C197" s="20" t="str">
        <f t="array" ref="C197">IFERROR(INDEX(Enter!$C$3:$M$252,MATCH(SMALL(Enter!$M$3:$M$252,E197),Enter!$M$3:$M$252,0),8),"")</f>
        <v/>
      </c>
      <c r="D197" s="20" t="str">
        <f t="array" ref="D197">IFERROR(INDEX(Enter!$C$3:$K$252,MATCH(SMALL(Enter!$M$3:$M$252,E197),Enter!$M$3:$M$252,0),9),"")</f>
        <v/>
      </c>
      <c r="E197" s="20">
        <v>164</v>
      </c>
      <c r="G197" s="19" t="str">
        <f t="array" ref="G197">IF(H197="","",IF(INDEX(Enter!$F$3:$K$252,MATCH(SMALL(Enter!$N$3:$N$252,E197),Enter!$N$3:$N$252,0),1)="co","co",IF(INDEX(Enter!$F$3:$K$252,MATCH(SMALL(Enter!$N$3:$N$252,E197),Enter!$N$3:$N$252,0),1)="yco","yco",E197)))</f>
        <v/>
      </c>
      <c r="H197" s="20" t="str">
        <f t="array" ref="H197">IFERROR(IF(INDEX(Enter!$G$3:$K$252,MATCH(SMALL(Enter!$N$3:$N$252,E197),Enter!$N$3:$N$252,0),1)="x",INDEX(Enter!$F$3:$K$252,MATCH(SMALL(Enter!$N$3:$N$252,E197),Enter!$N$3:$N$252,0),5)&amp;" (Y)",IF(INDEX(Enter!$G$3:$K$252,MATCH(SMALL(Enter!$N$3:$N$252,E197),Enter!$N$3:$N$252,0),1)="o",INDEX(Enter!$F$3:$K$252,MATCH(SMALL(Enter!$N$3:$N$252,E197),Enter!$N$3:$N$252,0),5)&amp;" (Y only)",INDEX(Enter!$F$3:$K$252,MATCH(SMALL(Enter!$N$3:$N$252,E197),Enter!$N$3:$N$252,0),5))),"")</f>
        <v/>
      </c>
      <c r="I197" s="20" t="str">
        <f t="array" ref="I197">IFERROR(INDEX(Enter!$F$3:$K$252,MATCH(SMALL(Enter!$N$3:$N$252,E197),Enter!$N$3:$N$252,0),5),"")</f>
        <v/>
      </c>
      <c r="J197" s="20" t="str">
        <f t="array" ref="J197">IFERROR(INDEX(Enter!$F$3:$K$252,MATCH(SMALL(Enter!$N$3:$N$252,E197),Enter!$N$3:$N$252,0),6),"")</f>
        <v/>
      </c>
      <c r="K197" s="20">
        <v>179</v>
      </c>
      <c r="L197" s="19" t="str">
        <f t="shared" si="0"/>
        <v/>
      </c>
      <c r="M197" s="19" t="str">
        <f t="array" ref="M197">IFERROR(IF(INDEX(Enter!$I$3:$K$252,MATCH(SMALL(Enter!$O$3:$O$252,K197),Enter!$O$3:$O$252,0),1)="x",INDEX(Enter!$H$3:$K$252,MATCH(SMALL(Enter!$O$3:$O$252,K197),Enter!$O$3:$O$252,0),3)&amp;" (Y)",IF(INDEX(Enter!$I$3:$K$252,MATCH(SMALL(Enter!$O$3:$O$252,K197),Enter!$O$3:$O$252,0),1)="o",INDEX(Enter!$H$3:$K$252,MATCH(SMALL(Enter!$O$3:$O$252,K197),Enter!$O$3:$O$252,0),3)&amp;" (Y only)",INDEX(Enter!$H$3:$K$252,MATCH(SMALL(Enter!$O$3:$O$252,K197),Enter!$O$3:$O$252,0),3))),"")</f>
        <v/>
      </c>
      <c r="N197" s="20" t="str">
        <f t="array" ref="N197">IFERROR(INDEX(Enter!$H$3:$K$252,MATCH(SMALL(Enter!$O$3:$O$252,K197),Enter!$O$3:$O$252,0),3),"")</f>
        <v/>
      </c>
      <c r="O197" s="20" t="str">
        <f t="array" ref="O197">IFERROR(INDEX(Enter!$H$3:$K$252,MATCH(SMALL(Enter!$O$3:$O$252,K197),Enter!$O$3:$O$252,0),4),"")</f>
        <v/>
      </c>
      <c r="Q197" s="19" t="str">
        <f t="array" ref="Q197">IF(R197="","",IF(INDEX(Enter!$B$3:$K$252,MATCH(SMALL(Enter!$P$3:$P$252,E197),Enter!$P$3:$P$252,0),1)="oco","oco",E197))</f>
        <v/>
      </c>
      <c r="R197" s="20" t="str">
        <f t="array" ref="R197">IFERROR(INDEX(Enter!$A$3:$M$252,MATCH(SMALL(Enter!$P$3:$P$252,T197),Enter!$P$3:$P$252,0),7),"")</f>
        <v/>
      </c>
      <c r="S197" s="20" t="str">
        <f t="array" ref="S197">IFERROR(INDEX(Enter!$A$3:$K$252,MATCH(SMALL(Enter!$P$3:$P$252,T197),Enter!$P$3:$P$252,0),8),"")</f>
        <v/>
      </c>
      <c r="T197" s="20">
        <v>164</v>
      </c>
      <c r="V197" s="19" t="str">
        <f t="shared" si="3"/>
        <v/>
      </c>
      <c r="W197" s="20" t="str">
        <f t="array" ref="W197">IFERROR(INDEX(Enter!$A$3:$M$252,MATCH(SMALL(Enter!$Q$3:$Q$252,Y198),Enter!$Q$3:$Q$252,0),6),"")</f>
        <v/>
      </c>
      <c r="X197" s="20" t="str">
        <f t="array" ref="X197">IFERROR(INDEX(Enter!$A$3:$K$252,MATCH(SMALL(Enter!$Q$3:$Q$252,Y198),Enter!$Q$3:$Q$252,0),7),"")</f>
        <v/>
      </c>
      <c r="Y197" s="20">
        <v>164</v>
      </c>
      <c r="AA197" s="19" t="str">
        <f t="shared" si="2"/>
        <v/>
      </c>
      <c r="AB197" s="20" t="str">
        <f t="array" ref="AB197">IFERROR(INDEX(Enter!$A$3:$M$252,MATCH(SMALL(Enter!$R$3:$R$252,T197),Enter!$R$3:$R$252,0),7),"")</f>
        <v/>
      </c>
      <c r="AC197" s="20" t="str">
        <f t="array" ref="AC197">IFERROR(INDEX(Enter!$A$3:$K$252,MATCH(SMALL(Enter!$R$3:$R$252,T197),Enter!$R$3:$R$252,0),8),"")</f>
        <v/>
      </c>
    </row>
    <row r="198" spans="1:29" ht="15.75" customHeight="1">
      <c r="A198" s="19" t="str">
        <f t="array" ref="A198">IF(B198="","",IF(INDEX(Enter!$C$3:$K$252,MATCH(SMALL(Enter!$M$3:$M$252,E198),Enter!$M$3:$M$252,0),1)="yco","yco",E198))</f>
        <v/>
      </c>
      <c r="B198" s="20" t="str">
        <f t="array" ref="B198">IFERROR(IF(INDEX(Enter!$D$3:$M$252,MATCH(SMALL(Enter!$M$3:$M$252,E198),Enter!$M$3:$M$252,0),1)="x",INDEX(Enter!$C$3:$M$252,MATCH(SMALL(Enter!$M$3:$M$252,E198),Enter!$M$3:$M$252,0),8)&amp;" (Y)",IF(INDEX(Enter!$D$3:$M$252,MATCH(SMALL(Enter!$M$3:$M$252,E198),Enter!$M$3:$M$252,0),1)="o",INDEX(Enter!$C$3:$M$252,MATCH(SMALL(Enter!$M$3:$M$252,E198),Enter!$M$3:$M$252,0),8)&amp;" (Y only)",INDEX(Enter!$C$3:$M$252,MATCH(SMALL(Enter!$M$3:$M$252,E198),Enter!$M$3:$M$252,0),8))),"")</f>
        <v/>
      </c>
      <c r="C198" s="20" t="str">
        <f t="array" ref="C198">IFERROR(INDEX(Enter!$C$3:$M$252,MATCH(SMALL(Enter!$M$3:$M$252,E198),Enter!$M$3:$M$252,0),8),"")</f>
        <v/>
      </c>
      <c r="D198" s="20" t="str">
        <f t="array" ref="D198">IFERROR(INDEX(Enter!$C$3:$K$252,MATCH(SMALL(Enter!$M$3:$M$252,E198),Enter!$M$3:$M$252,0),9),"")</f>
        <v/>
      </c>
      <c r="E198" s="20">
        <v>165</v>
      </c>
      <c r="G198" s="19" t="str">
        <f t="array" ref="G198">IF(H198="","",IF(INDEX(Enter!$F$3:$K$252,MATCH(SMALL(Enter!$N$3:$N$252,E198),Enter!$N$3:$N$252,0),1)="co","co",IF(INDEX(Enter!$F$3:$K$252,MATCH(SMALL(Enter!$N$3:$N$252,E198),Enter!$N$3:$N$252,0),1)="yco","yco",E198)))</f>
        <v/>
      </c>
      <c r="H198" s="20" t="str">
        <f t="array" ref="H198">IFERROR(IF(INDEX(Enter!$G$3:$K$252,MATCH(SMALL(Enter!$N$3:$N$252,E198),Enter!$N$3:$N$252,0),1)="x",INDEX(Enter!$F$3:$K$252,MATCH(SMALL(Enter!$N$3:$N$252,E198),Enter!$N$3:$N$252,0),5)&amp;" (Y)",IF(INDEX(Enter!$G$3:$K$252,MATCH(SMALL(Enter!$N$3:$N$252,E198),Enter!$N$3:$N$252,0),1)="o",INDEX(Enter!$F$3:$K$252,MATCH(SMALL(Enter!$N$3:$N$252,E198),Enter!$N$3:$N$252,0),5)&amp;" (Y only)",INDEX(Enter!$F$3:$K$252,MATCH(SMALL(Enter!$N$3:$N$252,E198),Enter!$N$3:$N$252,0),5))),"")</f>
        <v/>
      </c>
      <c r="I198" s="20" t="str">
        <f t="array" ref="I198">IFERROR(INDEX(Enter!$F$3:$K$252,MATCH(SMALL(Enter!$N$3:$N$252,E198),Enter!$N$3:$N$252,0),5),"")</f>
        <v/>
      </c>
      <c r="J198" s="20" t="str">
        <f t="array" ref="J198">IFERROR(INDEX(Enter!$F$3:$K$252,MATCH(SMALL(Enter!$N$3:$N$252,E198),Enter!$N$3:$N$252,0),6),"")</f>
        <v/>
      </c>
      <c r="K198" s="20">
        <v>180</v>
      </c>
      <c r="L198" s="19" t="str">
        <f t="shared" si="0"/>
        <v/>
      </c>
      <c r="M198" s="19" t="str">
        <f t="array" ref="M198">IFERROR(IF(INDEX(Enter!$I$3:$K$252,MATCH(SMALL(Enter!$O$3:$O$252,K198),Enter!$O$3:$O$252,0),1)="x",INDEX(Enter!$H$3:$K$252,MATCH(SMALL(Enter!$O$3:$O$252,K198),Enter!$O$3:$O$252,0),3)&amp;" (Y)",IF(INDEX(Enter!$I$3:$K$252,MATCH(SMALL(Enter!$O$3:$O$252,K198),Enter!$O$3:$O$252,0),1)="o",INDEX(Enter!$H$3:$K$252,MATCH(SMALL(Enter!$O$3:$O$252,K198),Enter!$O$3:$O$252,0),3)&amp;" (Y only)",INDEX(Enter!$H$3:$K$252,MATCH(SMALL(Enter!$O$3:$O$252,K198),Enter!$O$3:$O$252,0),3))),"")</f>
        <v/>
      </c>
      <c r="N198" s="20" t="str">
        <f t="array" ref="N198">IFERROR(INDEX(Enter!$H$3:$K$252,MATCH(SMALL(Enter!$O$3:$O$252,K198),Enter!$O$3:$O$252,0),3),"")</f>
        <v/>
      </c>
      <c r="O198" s="20" t="str">
        <f t="array" ref="O198">IFERROR(INDEX(Enter!$H$3:$K$252,MATCH(SMALL(Enter!$O$3:$O$252,K198),Enter!$O$3:$O$252,0),4),"")</f>
        <v/>
      </c>
      <c r="Q198" s="19" t="str">
        <f t="array" ref="Q198">IF(R198="","",IF(INDEX(Enter!$B$3:$K$252,MATCH(SMALL(Enter!$P$3:$P$252,E198),Enter!$P$3:$P$252,0),1)="oco","oco",E198))</f>
        <v/>
      </c>
      <c r="R198" s="20" t="str">
        <f t="array" ref="R198">IFERROR(INDEX(Enter!$A$3:$M$252,MATCH(SMALL(Enter!$P$3:$P$252,T198),Enter!$P$3:$P$252,0),7),"")</f>
        <v/>
      </c>
      <c r="S198" s="20" t="str">
        <f t="array" ref="S198">IFERROR(INDEX(Enter!$A$3:$K$252,MATCH(SMALL(Enter!$P$3:$P$252,T198),Enter!$P$3:$P$252,0),8),"")</f>
        <v/>
      </c>
      <c r="T198" s="20">
        <v>165</v>
      </c>
      <c r="V198" s="19" t="str">
        <f t="shared" si="3"/>
        <v/>
      </c>
      <c r="W198" s="20" t="str">
        <f t="array" ref="W198">IFERROR(INDEX(Enter!$A$3:$M$252,MATCH(SMALL(Enter!$Q$3:$Q$252,Y199),Enter!$Q$3:$Q$252,0),6),"")</f>
        <v/>
      </c>
      <c r="X198" s="20" t="str">
        <f t="array" ref="X198">IFERROR(INDEX(Enter!$A$3:$K$252,MATCH(SMALL(Enter!$Q$3:$Q$252,Y199),Enter!$Q$3:$Q$252,0),7),"")</f>
        <v/>
      </c>
      <c r="Y198" s="20">
        <v>165</v>
      </c>
      <c r="AA198" s="19" t="str">
        <f t="shared" si="2"/>
        <v/>
      </c>
      <c r="AB198" s="20" t="str">
        <f t="array" ref="AB198">IFERROR(INDEX(Enter!$A$3:$M$252,MATCH(SMALL(Enter!$R$3:$R$252,T198),Enter!$R$3:$R$252,0),7),"")</f>
        <v/>
      </c>
      <c r="AC198" s="20" t="str">
        <f t="array" ref="AC198">IFERROR(INDEX(Enter!$A$3:$K$252,MATCH(SMALL(Enter!$R$3:$R$252,T198),Enter!$R$3:$R$252,0),8),"")</f>
        <v/>
      </c>
    </row>
    <row r="199" spans="1:29" ht="15.75" customHeight="1">
      <c r="A199" s="19" t="str">
        <f t="array" ref="A199">IF(B199="","",IF(INDEX(Enter!$C$3:$K$252,MATCH(SMALL(Enter!$M$3:$M$252,E199),Enter!$M$3:$M$252,0),1)="yco","yco",E199))</f>
        <v/>
      </c>
      <c r="B199" s="20" t="str">
        <f t="array" ref="B199">IFERROR(IF(INDEX(Enter!$D$3:$M$252,MATCH(SMALL(Enter!$M$3:$M$252,E199),Enter!$M$3:$M$252,0),1)="x",INDEX(Enter!$C$3:$M$252,MATCH(SMALL(Enter!$M$3:$M$252,E199),Enter!$M$3:$M$252,0),8)&amp;" (Y)",IF(INDEX(Enter!$D$3:$M$252,MATCH(SMALL(Enter!$M$3:$M$252,E199),Enter!$M$3:$M$252,0),1)="o",INDEX(Enter!$C$3:$M$252,MATCH(SMALL(Enter!$M$3:$M$252,E199),Enter!$M$3:$M$252,0),8)&amp;" (Y only)",INDEX(Enter!$C$3:$M$252,MATCH(SMALL(Enter!$M$3:$M$252,E199),Enter!$M$3:$M$252,0),8))),"")</f>
        <v/>
      </c>
      <c r="C199" s="20" t="str">
        <f t="array" ref="C199">IFERROR(INDEX(Enter!$C$3:$M$252,MATCH(SMALL(Enter!$M$3:$M$252,E199),Enter!$M$3:$M$252,0),8),"")</f>
        <v/>
      </c>
      <c r="D199" s="20" t="str">
        <f t="array" ref="D199">IFERROR(INDEX(Enter!$C$3:$K$252,MATCH(SMALL(Enter!$M$3:$M$252,E199),Enter!$M$3:$M$252,0),9),"")</f>
        <v/>
      </c>
      <c r="E199" s="20"/>
      <c r="G199" s="19" t="str">
        <f t="array" ref="G199">IF(H199="","",IF(INDEX(Enter!$F$3:$K$252,MATCH(SMALL(Enter!$N$3:$N$252,E199),Enter!$N$3:$N$252,0),1)="co","co",IF(INDEX(Enter!$F$3:$K$252,MATCH(SMALL(Enter!$N$3:$N$252,E199),Enter!$N$3:$N$252,0),1)="yco","yco",E199)))</f>
        <v/>
      </c>
      <c r="H199" s="20" t="str">
        <f t="array" ref="H199">IFERROR(IF(INDEX(Enter!$G$3:$K$252,MATCH(SMALL(Enter!$N$3:$N$252,E199),Enter!$N$3:$N$252,0),1)="x",INDEX(Enter!$F$3:$K$252,MATCH(SMALL(Enter!$N$3:$N$252,E199),Enter!$N$3:$N$252,0),5)&amp;" (Y)",IF(INDEX(Enter!$G$3:$K$252,MATCH(SMALL(Enter!$N$3:$N$252,E199),Enter!$N$3:$N$252,0),1)="o",INDEX(Enter!$F$3:$K$252,MATCH(SMALL(Enter!$N$3:$N$252,E199),Enter!$N$3:$N$252,0),5)&amp;" (Y only)",INDEX(Enter!$F$3:$K$252,MATCH(SMALL(Enter!$N$3:$N$252,E199),Enter!$N$3:$N$252,0),5))),"")</f>
        <v/>
      </c>
      <c r="I199" s="20" t="str">
        <f t="array" ref="I199">IFERROR(INDEX(Enter!$F$3:$K$252,MATCH(SMALL(Enter!$N$3:$N$252,E199),Enter!$N$3:$N$252,0),5),"")</f>
        <v/>
      </c>
      <c r="J199" s="20" t="str">
        <f t="array" ref="J199">IFERROR(INDEX(Enter!$F$3:$K$252,MATCH(SMALL(Enter!$N$3:$N$252,E199),Enter!$N$3:$N$252,0),6),"")</f>
        <v/>
      </c>
      <c r="L199" s="19" t="str">
        <f t="shared" si="0"/>
        <v/>
      </c>
      <c r="M199" s="19" t="str">
        <f t="array" ref="M199">IFERROR(IF(INDEX(Enter!$I$3:$K$252,MATCH(SMALL(Enter!$O$3:$O$252,K199),Enter!$O$3:$O$252,0),1)="x",INDEX(Enter!$H$3:$K$252,MATCH(SMALL(Enter!$O$3:$O$252,K199),Enter!$O$3:$O$252,0),3)&amp;" (Y)",IF(INDEX(Enter!$I$3:$K$252,MATCH(SMALL(Enter!$O$3:$O$252,K199),Enter!$O$3:$O$252,0),1)="o",INDEX(Enter!$H$3:$K$252,MATCH(SMALL(Enter!$O$3:$O$252,K199),Enter!$O$3:$O$252,0),3)&amp;" (Y only)",INDEX(Enter!$H$3:$K$252,MATCH(SMALL(Enter!$O$3:$O$252,K199),Enter!$O$3:$O$252,0),3))),"")</f>
        <v/>
      </c>
      <c r="N199" s="20" t="str">
        <f t="array" ref="N199">IFERROR(INDEX(Enter!$H$3:$K$252,MATCH(SMALL(Enter!$O$3:$O$252,K199),Enter!$O$3:$O$252,0),3),"")</f>
        <v/>
      </c>
      <c r="O199" s="20" t="str">
        <f t="array" ref="O199">IFERROR(INDEX(Enter!$H$3:$K$252,MATCH(SMALL(Enter!$O$3:$O$252,K199),Enter!$O$3:$O$252,0),4),"")</f>
        <v/>
      </c>
      <c r="Q199" s="19" t="str">
        <f t="array" ref="Q199">IF(R199="","",IF(INDEX(Enter!$B$3:$K$252,MATCH(SMALL(Enter!$P$3:$P$252,E199),Enter!$P$3:$P$252,0),1)="oco","oco",E199))</f>
        <v/>
      </c>
      <c r="R199" s="20" t="str">
        <f t="array" ref="R199">IFERROR(INDEX(Enter!$A$3:$M$252,MATCH(SMALL(Enter!$P$3:$P$252,T199),Enter!$P$3:$P$252,0),7),"")</f>
        <v/>
      </c>
      <c r="S199" s="20" t="str">
        <f t="array" ref="S199">IFERROR(INDEX(Enter!$A$3:$K$252,MATCH(SMALL(Enter!$P$3:$P$252,T199),Enter!$P$3:$P$252,0),8),"")</f>
        <v/>
      </c>
      <c r="V199" s="19" t="str">
        <f t="shared" si="3"/>
        <v/>
      </c>
      <c r="W199" s="20" t="str">
        <f t="array" ref="W199">IFERROR(INDEX(Enter!$A$3:$M$252,MATCH(SMALL(Enter!$Q$3:$Q$252,Y200),Enter!$Q$3:$Q$252,0),6),"")</f>
        <v/>
      </c>
      <c r="X199" s="20" t="str">
        <f t="array" ref="X199">IFERROR(INDEX(Enter!$A$3:$K$252,MATCH(SMALL(Enter!$Q$3:$Q$252,Y200),Enter!$Q$3:$Q$252,0),7),"")</f>
        <v/>
      </c>
      <c r="AA199" s="19" t="str">
        <f t="shared" si="2"/>
        <v/>
      </c>
      <c r="AB199" s="20" t="str">
        <f t="array" ref="AB199">IFERROR(INDEX(Enter!$A$3:$M$252,MATCH(SMALL(Enter!$R$3:$R$252,T199),Enter!$R$3:$R$252,0),7),"")</f>
        <v/>
      </c>
      <c r="AC199" s="20" t="str">
        <f t="array" ref="AC199">IFERROR(INDEX(Enter!$A$3:$K$252,MATCH(SMALL(Enter!$R$3:$R$252,T199),Enter!$R$3:$R$252,0),8),"")</f>
        <v/>
      </c>
    </row>
    <row r="200" spans="1:29" ht="15.75" customHeight="1">
      <c r="A200" s="19" t="str">
        <f t="array" ref="A200">IF(B200="","",IF(INDEX(Enter!$C$3:$K$252,MATCH(SMALL(Enter!$M$3:$M$252,E200),Enter!$M$3:$M$252,0),1)="yco","yco",E200))</f>
        <v/>
      </c>
      <c r="B200" s="20" t="str">
        <f t="array" ref="B200">IFERROR(IF(INDEX(Enter!$D$3:$M$252,MATCH(SMALL(Enter!$M$3:$M$252,E200),Enter!$M$3:$M$252,0),1)="x",INDEX(Enter!$C$3:$M$252,MATCH(SMALL(Enter!$M$3:$M$252,E200),Enter!$M$3:$M$252,0),8)&amp;" (Y)",IF(INDEX(Enter!$D$3:$M$252,MATCH(SMALL(Enter!$M$3:$M$252,E200),Enter!$M$3:$M$252,0),1)="o",INDEX(Enter!$C$3:$M$252,MATCH(SMALL(Enter!$M$3:$M$252,E200),Enter!$M$3:$M$252,0),8)&amp;" (Y only)",INDEX(Enter!$C$3:$M$252,MATCH(SMALL(Enter!$M$3:$M$252,E200),Enter!$M$3:$M$252,0),8))),"")</f>
        <v/>
      </c>
      <c r="C200" s="20" t="str">
        <f t="array" ref="C200">IFERROR(INDEX(Enter!$C$3:$M$252,MATCH(SMALL(Enter!$M$3:$M$252,E200),Enter!$M$3:$M$252,0),8),"")</f>
        <v/>
      </c>
      <c r="D200" s="20" t="str">
        <f t="array" ref="D200">IFERROR(INDEX(Enter!$C$3:$K$252,MATCH(SMALL(Enter!$M$3:$M$252,E200),Enter!$M$3:$M$252,0),9),"")</f>
        <v/>
      </c>
      <c r="E200" s="20">
        <v>166</v>
      </c>
      <c r="G200" s="19" t="str">
        <f t="array" ref="G200">IF(H200="","",IF(INDEX(Enter!$F$3:$K$252,MATCH(SMALL(Enter!$N$3:$N$252,E200),Enter!$N$3:$N$252,0),1)="co","co",IF(INDEX(Enter!$F$3:$K$252,MATCH(SMALL(Enter!$N$3:$N$252,E200),Enter!$N$3:$N$252,0),1)="yco","yco",E200)))</f>
        <v/>
      </c>
      <c r="H200" s="20" t="str">
        <f t="array" ref="H200">IFERROR(IF(INDEX(Enter!$G$3:$K$252,MATCH(SMALL(Enter!$N$3:$N$252,E200),Enter!$N$3:$N$252,0),1)="x",INDEX(Enter!$F$3:$K$252,MATCH(SMALL(Enter!$N$3:$N$252,E200),Enter!$N$3:$N$252,0),5)&amp;" (Y)",IF(INDEX(Enter!$G$3:$K$252,MATCH(SMALL(Enter!$N$3:$N$252,E200),Enter!$N$3:$N$252,0),1)="o",INDEX(Enter!$F$3:$K$252,MATCH(SMALL(Enter!$N$3:$N$252,E200),Enter!$N$3:$N$252,0),5)&amp;" (Y only)",INDEX(Enter!$F$3:$K$252,MATCH(SMALL(Enter!$N$3:$N$252,E200),Enter!$N$3:$N$252,0),5))),"")</f>
        <v/>
      </c>
      <c r="I200" s="20" t="str">
        <f t="array" ref="I200">IFERROR(INDEX(Enter!$F$3:$K$252,MATCH(SMALL(Enter!$N$3:$N$252,E200),Enter!$N$3:$N$252,0),5),"")</f>
        <v/>
      </c>
      <c r="J200" s="20" t="str">
        <f t="array" ref="J200">IFERROR(INDEX(Enter!$F$3:$K$252,MATCH(SMALL(Enter!$N$3:$N$252,E200),Enter!$N$3:$N$252,0),6),"")</f>
        <v/>
      </c>
      <c r="K200" s="20">
        <v>181</v>
      </c>
      <c r="L200" s="19" t="str">
        <f t="shared" si="0"/>
        <v/>
      </c>
      <c r="M200" s="19" t="str">
        <f t="array" ref="M200">IFERROR(IF(INDEX(Enter!$I$3:$K$252,MATCH(SMALL(Enter!$O$3:$O$252,K200),Enter!$O$3:$O$252,0),1)="x",INDEX(Enter!$H$3:$K$252,MATCH(SMALL(Enter!$O$3:$O$252,K200),Enter!$O$3:$O$252,0),3)&amp;" (Y)",IF(INDEX(Enter!$I$3:$K$252,MATCH(SMALL(Enter!$O$3:$O$252,K200),Enter!$O$3:$O$252,0),1)="o",INDEX(Enter!$H$3:$K$252,MATCH(SMALL(Enter!$O$3:$O$252,K200),Enter!$O$3:$O$252,0),3)&amp;" (Y only)",INDEX(Enter!$H$3:$K$252,MATCH(SMALL(Enter!$O$3:$O$252,K200),Enter!$O$3:$O$252,0),3))),"")</f>
        <v/>
      </c>
      <c r="N200" s="20" t="str">
        <f t="array" ref="N200">IFERROR(INDEX(Enter!$H$3:$K$252,MATCH(SMALL(Enter!$O$3:$O$252,K200),Enter!$O$3:$O$252,0),3),"")</f>
        <v/>
      </c>
      <c r="O200" s="20" t="str">
        <f t="array" ref="O200">IFERROR(INDEX(Enter!$H$3:$K$252,MATCH(SMALL(Enter!$O$3:$O$252,K200),Enter!$O$3:$O$252,0),4),"")</f>
        <v/>
      </c>
      <c r="Q200" s="19" t="str">
        <f t="array" ref="Q200">IF(R200="","",IF(INDEX(Enter!$B$3:$K$252,MATCH(SMALL(Enter!$P$3:$P$252,E200),Enter!$P$3:$P$252,0),1)="oco","oco",E200))</f>
        <v/>
      </c>
      <c r="R200" s="20" t="str">
        <f t="array" ref="R200">IFERROR(INDEX(Enter!$A$3:$M$252,MATCH(SMALL(Enter!$P$3:$P$252,T200),Enter!$P$3:$P$252,0),7),"")</f>
        <v/>
      </c>
      <c r="S200" s="20" t="str">
        <f t="array" ref="S200">IFERROR(INDEX(Enter!$A$3:$K$252,MATCH(SMALL(Enter!$P$3:$P$252,T200),Enter!$P$3:$P$252,0),8),"")</f>
        <v/>
      </c>
      <c r="T200" s="20">
        <v>166</v>
      </c>
      <c r="V200" s="19" t="str">
        <f t="shared" si="3"/>
        <v/>
      </c>
      <c r="W200" s="20" t="str">
        <f t="array" ref="W200">IFERROR(INDEX(Enter!$A$3:$M$252,MATCH(SMALL(Enter!$Q$3:$Q$252,Y201),Enter!$Q$3:$Q$252,0),6),"")</f>
        <v/>
      </c>
      <c r="X200" s="20" t="str">
        <f t="array" ref="X200">IFERROR(INDEX(Enter!$A$3:$K$252,MATCH(SMALL(Enter!$Q$3:$Q$252,Y201),Enter!$Q$3:$Q$252,0),7),"")</f>
        <v/>
      </c>
      <c r="Y200" s="20">
        <v>166</v>
      </c>
      <c r="AA200" s="19" t="str">
        <f t="shared" si="2"/>
        <v/>
      </c>
      <c r="AB200" s="20" t="str">
        <f t="array" ref="AB200">IFERROR(INDEX(Enter!$A$3:$M$252,MATCH(SMALL(Enter!$R$3:$R$252,T200),Enter!$R$3:$R$252,0),7),"")</f>
        <v/>
      </c>
      <c r="AC200" s="20" t="str">
        <f t="array" ref="AC200">IFERROR(INDEX(Enter!$A$3:$K$252,MATCH(SMALL(Enter!$R$3:$R$252,T200),Enter!$R$3:$R$252,0),8),"")</f>
        <v/>
      </c>
    </row>
    <row r="201" spans="1:29" ht="15.75" customHeight="1">
      <c r="A201" s="19" t="str">
        <f t="array" ref="A201">IF(B201="","",IF(INDEX(Enter!$C$3:$K$252,MATCH(SMALL(Enter!$M$3:$M$252,E201),Enter!$M$3:$M$252,0),1)="yco","yco",E201))</f>
        <v/>
      </c>
      <c r="B201" s="20" t="str">
        <f t="array" ref="B201">IFERROR(IF(INDEX(Enter!$D$3:$M$252,MATCH(SMALL(Enter!$M$3:$M$252,E201),Enter!$M$3:$M$252,0),1)="x",INDEX(Enter!$C$3:$M$252,MATCH(SMALL(Enter!$M$3:$M$252,E201),Enter!$M$3:$M$252,0),8)&amp;" (Y)",IF(INDEX(Enter!$D$3:$M$252,MATCH(SMALL(Enter!$M$3:$M$252,E201),Enter!$M$3:$M$252,0),1)="o",INDEX(Enter!$C$3:$M$252,MATCH(SMALL(Enter!$M$3:$M$252,E201),Enter!$M$3:$M$252,0),8)&amp;" (Y only)",INDEX(Enter!$C$3:$M$252,MATCH(SMALL(Enter!$M$3:$M$252,E201),Enter!$M$3:$M$252,0),8))),"")</f>
        <v/>
      </c>
      <c r="C201" s="20" t="str">
        <f t="array" ref="C201">IFERROR(INDEX(Enter!$C$3:$M$252,MATCH(SMALL(Enter!$M$3:$M$252,E201),Enter!$M$3:$M$252,0),8),"")</f>
        <v/>
      </c>
      <c r="D201" s="20" t="str">
        <f t="array" ref="D201">IFERROR(INDEX(Enter!$C$3:$K$252,MATCH(SMALL(Enter!$M$3:$M$252,E201),Enter!$M$3:$M$252,0),9),"")</f>
        <v/>
      </c>
      <c r="E201" s="20">
        <v>167</v>
      </c>
      <c r="G201" s="19" t="str">
        <f t="array" ref="G201">IF(H201="","",IF(INDEX(Enter!$F$3:$K$252,MATCH(SMALL(Enter!$N$3:$N$252,E201),Enter!$N$3:$N$252,0),1)="co","co",IF(INDEX(Enter!$F$3:$K$252,MATCH(SMALL(Enter!$N$3:$N$252,E201),Enter!$N$3:$N$252,0),1)="yco","yco",E201)))</f>
        <v/>
      </c>
      <c r="H201" s="20" t="str">
        <f t="array" ref="H201">IFERROR(IF(INDEX(Enter!$G$3:$K$252,MATCH(SMALL(Enter!$N$3:$N$252,E201),Enter!$N$3:$N$252,0),1)="x",INDEX(Enter!$F$3:$K$252,MATCH(SMALL(Enter!$N$3:$N$252,E201),Enter!$N$3:$N$252,0),5)&amp;" (Y)",IF(INDEX(Enter!$G$3:$K$252,MATCH(SMALL(Enter!$N$3:$N$252,E201),Enter!$N$3:$N$252,0),1)="o",INDEX(Enter!$F$3:$K$252,MATCH(SMALL(Enter!$N$3:$N$252,E201),Enter!$N$3:$N$252,0),5)&amp;" (Y only)",INDEX(Enter!$F$3:$K$252,MATCH(SMALL(Enter!$N$3:$N$252,E201),Enter!$N$3:$N$252,0),5))),"")</f>
        <v/>
      </c>
      <c r="I201" s="20" t="str">
        <f t="array" ref="I201">IFERROR(INDEX(Enter!$F$3:$K$252,MATCH(SMALL(Enter!$N$3:$N$252,E201),Enter!$N$3:$N$252,0),5),"")</f>
        <v/>
      </c>
      <c r="J201" s="20" t="str">
        <f t="array" ref="J201">IFERROR(INDEX(Enter!$F$3:$K$252,MATCH(SMALL(Enter!$N$3:$N$252,E201),Enter!$N$3:$N$252,0),6),"")</f>
        <v/>
      </c>
      <c r="K201" s="20">
        <v>182</v>
      </c>
      <c r="L201" s="19" t="str">
        <f t="shared" si="0"/>
        <v/>
      </c>
      <c r="M201" s="19" t="str">
        <f t="array" ref="M201">IFERROR(IF(INDEX(Enter!$I$3:$K$252,MATCH(SMALL(Enter!$O$3:$O$252,K201),Enter!$O$3:$O$252,0),1)="x",INDEX(Enter!$H$3:$K$252,MATCH(SMALL(Enter!$O$3:$O$252,K201),Enter!$O$3:$O$252,0),3)&amp;" (Y)",IF(INDEX(Enter!$I$3:$K$252,MATCH(SMALL(Enter!$O$3:$O$252,K201),Enter!$O$3:$O$252,0),1)="o",INDEX(Enter!$H$3:$K$252,MATCH(SMALL(Enter!$O$3:$O$252,K201),Enter!$O$3:$O$252,0),3)&amp;" (Y only)",INDEX(Enter!$H$3:$K$252,MATCH(SMALL(Enter!$O$3:$O$252,K201),Enter!$O$3:$O$252,0),3))),"")</f>
        <v/>
      </c>
      <c r="N201" s="20" t="str">
        <f t="array" ref="N201">IFERROR(INDEX(Enter!$H$3:$K$252,MATCH(SMALL(Enter!$O$3:$O$252,K201),Enter!$O$3:$O$252,0),3),"")</f>
        <v/>
      </c>
      <c r="O201" s="20" t="str">
        <f t="array" ref="O201">IFERROR(INDEX(Enter!$H$3:$K$252,MATCH(SMALL(Enter!$O$3:$O$252,K201),Enter!$O$3:$O$252,0),4),"")</f>
        <v/>
      </c>
      <c r="Q201" s="19" t="str">
        <f t="array" ref="Q201">IF(R201="","",IF(INDEX(Enter!$B$3:$K$252,MATCH(SMALL(Enter!$P$3:$P$252,E201),Enter!$P$3:$P$252,0),1)="oco","oco",E201))</f>
        <v/>
      </c>
      <c r="R201" s="20" t="str">
        <f t="array" ref="R201">IFERROR(INDEX(Enter!$A$3:$M$252,MATCH(SMALL(Enter!$P$3:$P$252,T201),Enter!$P$3:$P$252,0),7),"")</f>
        <v/>
      </c>
      <c r="S201" s="20" t="str">
        <f t="array" ref="S201">IFERROR(INDEX(Enter!$A$3:$K$252,MATCH(SMALL(Enter!$P$3:$P$252,T201),Enter!$P$3:$P$252,0),8),"")</f>
        <v/>
      </c>
      <c r="T201" s="20">
        <v>167</v>
      </c>
      <c r="V201" s="19" t="str">
        <f t="shared" si="3"/>
        <v/>
      </c>
      <c r="W201" s="20" t="str">
        <f t="array" ref="W201">IFERROR(INDEX(Enter!$A$3:$M$252,MATCH(SMALL(Enter!$Q$3:$Q$252,Y202),Enter!$Q$3:$Q$252,0),6),"")</f>
        <v/>
      </c>
      <c r="X201" s="20" t="str">
        <f t="array" ref="X201">IFERROR(INDEX(Enter!$A$3:$K$252,MATCH(SMALL(Enter!$Q$3:$Q$252,Y202),Enter!$Q$3:$Q$252,0),7),"")</f>
        <v/>
      </c>
      <c r="Y201" s="20">
        <v>167</v>
      </c>
      <c r="AA201" s="19" t="str">
        <f t="shared" si="2"/>
        <v/>
      </c>
      <c r="AB201" s="20" t="str">
        <f t="array" ref="AB201">IFERROR(INDEX(Enter!$A$3:$M$252,MATCH(SMALL(Enter!$R$3:$R$252,T201),Enter!$R$3:$R$252,0),7),"")</f>
        <v/>
      </c>
      <c r="AC201" s="20" t="str">
        <f t="array" ref="AC201">IFERROR(INDEX(Enter!$A$3:$K$252,MATCH(SMALL(Enter!$R$3:$R$252,T201),Enter!$R$3:$R$252,0),8),"")</f>
        <v/>
      </c>
    </row>
    <row r="202" spans="1:29" ht="15.75" customHeight="1">
      <c r="A202" s="19" t="str">
        <f t="array" ref="A202">IF(B202="","",IF(INDEX(Enter!$C$3:$K$252,MATCH(SMALL(Enter!$M$3:$M$252,E202),Enter!$M$3:$M$252,0),1)="yco","yco",E202))</f>
        <v/>
      </c>
      <c r="B202" s="20" t="str">
        <f t="array" ref="B202">IFERROR(IF(INDEX(Enter!$D$3:$M$252,MATCH(SMALL(Enter!$M$3:$M$252,E202),Enter!$M$3:$M$252,0),1)="x",INDEX(Enter!$C$3:$M$252,MATCH(SMALL(Enter!$M$3:$M$252,E202),Enter!$M$3:$M$252,0),8)&amp;" (Y)",IF(INDEX(Enter!$D$3:$M$252,MATCH(SMALL(Enter!$M$3:$M$252,E202),Enter!$M$3:$M$252,0),1)="o",INDEX(Enter!$C$3:$M$252,MATCH(SMALL(Enter!$M$3:$M$252,E202),Enter!$M$3:$M$252,0),8)&amp;" (Y only)",INDEX(Enter!$C$3:$M$252,MATCH(SMALL(Enter!$M$3:$M$252,E202),Enter!$M$3:$M$252,0),8))),"")</f>
        <v/>
      </c>
      <c r="C202" s="20" t="str">
        <f t="array" ref="C202">IFERROR(INDEX(Enter!$C$3:$M$252,MATCH(SMALL(Enter!$M$3:$M$252,E202),Enter!$M$3:$M$252,0),8),"")</f>
        <v/>
      </c>
      <c r="D202" s="20" t="str">
        <f t="array" ref="D202">IFERROR(INDEX(Enter!$C$3:$K$252,MATCH(SMALL(Enter!$M$3:$M$252,E202),Enter!$M$3:$M$252,0),9),"")</f>
        <v/>
      </c>
      <c r="E202" s="20">
        <v>168</v>
      </c>
      <c r="G202" s="19" t="str">
        <f t="array" ref="G202">IF(H202="","",IF(INDEX(Enter!$F$3:$K$252,MATCH(SMALL(Enter!$N$3:$N$252,E202),Enter!$N$3:$N$252,0),1)="co","co",IF(INDEX(Enter!$F$3:$K$252,MATCH(SMALL(Enter!$N$3:$N$252,E202),Enter!$N$3:$N$252,0),1)="yco","yco",E202)))</f>
        <v/>
      </c>
      <c r="H202" s="20" t="str">
        <f t="array" ref="H202">IFERROR(IF(INDEX(Enter!$G$3:$K$252,MATCH(SMALL(Enter!$N$3:$N$252,E202),Enter!$N$3:$N$252,0),1)="x",INDEX(Enter!$F$3:$K$252,MATCH(SMALL(Enter!$N$3:$N$252,E202),Enter!$N$3:$N$252,0),5)&amp;" (Y)",IF(INDEX(Enter!$G$3:$K$252,MATCH(SMALL(Enter!$N$3:$N$252,E202),Enter!$N$3:$N$252,0),1)="o",INDEX(Enter!$F$3:$K$252,MATCH(SMALL(Enter!$N$3:$N$252,E202),Enter!$N$3:$N$252,0),5)&amp;" (Y only)",INDEX(Enter!$F$3:$K$252,MATCH(SMALL(Enter!$N$3:$N$252,E202),Enter!$N$3:$N$252,0),5))),"")</f>
        <v/>
      </c>
      <c r="I202" s="20" t="str">
        <f t="array" ref="I202">IFERROR(INDEX(Enter!$F$3:$K$252,MATCH(SMALL(Enter!$N$3:$N$252,E202),Enter!$N$3:$N$252,0),5),"")</f>
        <v/>
      </c>
      <c r="J202" s="20" t="str">
        <f t="array" ref="J202">IFERROR(INDEX(Enter!$F$3:$K$252,MATCH(SMALL(Enter!$N$3:$N$252,E202),Enter!$N$3:$N$252,0),6),"")</f>
        <v/>
      </c>
      <c r="K202" s="20">
        <v>183</v>
      </c>
      <c r="L202" s="19" t="str">
        <f t="shared" si="0"/>
        <v/>
      </c>
      <c r="M202" s="19" t="str">
        <f t="array" ref="M202">IFERROR(IF(INDEX(Enter!$I$3:$K$252,MATCH(SMALL(Enter!$O$3:$O$252,K202),Enter!$O$3:$O$252,0),1)="x",INDEX(Enter!$H$3:$K$252,MATCH(SMALL(Enter!$O$3:$O$252,K202),Enter!$O$3:$O$252,0),3)&amp;" (Y)",IF(INDEX(Enter!$I$3:$K$252,MATCH(SMALL(Enter!$O$3:$O$252,K202),Enter!$O$3:$O$252,0),1)="o",INDEX(Enter!$H$3:$K$252,MATCH(SMALL(Enter!$O$3:$O$252,K202),Enter!$O$3:$O$252,0),3)&amp;" (Y only)",INDEX(Enter!$H$3:$K$252,MATCH(SMALL(Enter!$O$3:$O$252,K202),Enter!$O$3:$O$252,0),3))),"")</f>
        <v/>
      </c>
      <c r="N202" s="20" t="str">
        <f t="array" ref="N202">IFERROR(INDEX(Enter!$H$3:$K$252,MATCH(SMALL(Enter!$O$3:$O$252,K202),Enter!$O$3:$O$252,0),3),"")</f>
        <v/>
      </c>
      <c r="O202" s="20" t="str">
        <f t="array" ref="O202">IFERROR(INDEX(Enter!$H$3:$K$252,MATCH(SMALL(Enter!$O$3:$O$252,K202),Enter!$O$3:$O$252,0),4),"")</f>
        <v/>
      </c>
      <c r="Q202" s="19" t="str">
        <f t="array" ref="Q202">IF(R202="","",IF(INDEX(Enter!$B$3:$K$252,MATCH(SMALL(Enter!$P$3:$P$252,E202),Enter!$P$3:$P$252,0),1)="oco","oco",E202))</f>
        <v/>
      </c>
      <c r="R202" s="20" t="str">
        <f t="array" ref="R202">IFERROR(INDEX(Enter!$A$3:$M$252,MATCH(SMALL(Enter!$P$3:$P$252,T202),Enter!$P$3:$P$252,0),7),"")</f>
        <v/>
      </c>
      <c r="S202" s="20" t="str">
        <f t="array" ref="S202">IFERROR(INDEX(Enter!$A$3:$K$252,MATCH(SMALL(Enter!$P$3:$P$252,T202),Enter!$P$3:$P$252,0),8),"")</f>
        <v/>
      </c>
      <c r="T202" s="20">
        <v>168</v>
      </c>
      <c r="V202" s="19" t="str">
        <f t="shared" si="3"/>
        <v/>
      </c>
      <c r="W202" s="20" t="str">
        <f t="array" ref="W202">IFERROR(INDEX(Enter!$A$3:$M$252,MATCH(SMALL(Enter!$Q$3:$Q$252,Y203),Enter!$Q$3:$Q$252,0),6),"")</f>
        <v/>
      </c>
      <c r="X202" s="20" t="str">
        <f t="array" ref="X202">IFERROR(INDEX(Enter!$A$3:$K$252,MATCH(SMALL(Enter!$Q$3:$Q$252,Y203),Enter!$Q$3:$Q$252,0),7),"")</f>
        <v/>
      </c>
      <c r="Y202" s="20">
        <v>168</v>
      </c>
      <c r="AA202" s="19" t="str">
        <f t="shared" si="2"/>
        <v/>
      </c>
      <c r="AB202" s="20" t="str">
        <f t="array" ref="AB202">IFERROR(INDEX(Enter!$A$3:$M$252,MATCH(SMALL(Enter!$R$3:$R$252,T202),Enter!$R$3:$R$252,0),7),"")</f>
        <v/>
      </c>
      <c r="AC202" s="20" t="str">
        <f t="array" ref="AC202">IFERROR(INDEX(Enter!$A$3:$K$252,MATCH(SMALL(Enter!$R$3:$R$252,T202),Enter!$R$3:$R$252,0),8),"")</f>
        <v/>
      </c>
    </row>
    <row r="203" spans="1:29" ht="15.75" customHeight="1">
      <c r="A203" s="19" t="str">
        <f t="array" ref="A203">IF(B203="","",IF(INDEX(Enter!$C$3:$K$252,MATCH(SMALL(Enter!$M$3:$M$252,E203),Enter!$M$3:$M$252,0),1)="yco","yco",E203))</f>
        <v/>
      </c>
      <c r="B203" s="20" t="str">
        <f t="array" ref="B203">IFERROR(IF(INDEX(Enter!$D$3:$M$252,MATCH(SMALL(Enter!$M$3:$M$252,E203),Enter!$M$3:$M$252,0),1)="x",INDEX(Enter!$C$3:$M$252,MATCH(SMALL(Enter!$M$3:$M$252,E203),Enter!$M$3:$M$252,0),8)&amp;" (Y)",IF(INDEX(Enter!$D$3:$M$252,MATCH(SMALL(Enter!$M$3:$M$252,E203),Enter!$M$3:$M$252,0),1)="o",INDEX(Enter!$C$3:$M$252,MATCH(SMALL(Enter!$M$3:$M$252,E203),Enter!$M$3:$M$252,0),8)&amp;" (Y only)",INDEX(Enter!$C$3:$M$252,MATCH(SMALL(Enter!$M$3:$M$252,E203),Enter!$M$3:$M$252,0),8))),"")</f>
        <v/>
      </c>
      <c r="C203" s="20" t="str">
        <f t="array" ref="C203">IFERROR(INDEX(Enter!$C$3:$M$252,MATCH(SMALL(Enter!$M$3:$M$252,E203),Enter!$M$3:$M$252,0),8),"")</f>
        <v/>
      </c>
      <c r="D203" s="20" t="str">
        <f t="array" ref="D203">IFERROR(INDEX(Enter!$C$3:$K$252,MATCH(SMALL(Enter!$M$3:$M$252,E203),Enter!$M$3:$M$252,0),9),"")</f>
        <v/>
      </c>
      <c r="E203" s="20">
        <v>169</v>
      </c>
      <c r="G203" s="19" t="str">
        <f t="array" ref="G203">IF(H203="","",IF(INDEX(Enter!$F$3:$K$252,MATCH(SMALL(Enter!$N$3:$N$252,E203),Enter!$N$3:$N$252,0),1)="co","co",IF(INDEX(Enter!$F$3:$K$252,MATCH(SMALL(Enter!$N$3:$N$252,E203),Enter!$N$3:$N$252,0),1)="yco","yco",E203)))</f>
        <v/>
      </c>
      <c r="H203" s="20" t="str">
        <f t="array" ref="H203">IFERROR(IF(INDEX(Enter!$G$3:$K$252,MATCH(SMALL(Enter!$N$3:$N$252,E203),Enter!$N$3:$N$252,0),1)="x",INDEX(Enter!$F$3:$K$252,MATCH(SMALL(Enter!$N$3:$N$252,E203),Enter!$N$3:$N$252,0),5)&amp;" (Y)",IF(INDEX(Enter!$G$3:$K$252,MATCH(SMALL(Enter!$N$3:$N$252,E203),Enter!$N$3:$N$252,0),1)="o",INDEX(Enter!$F$3:$K$252,MATCH(SMALL(Enter!$N$3:$N$252,E203),Enter!$N$3:$N$252,0),5)&amp;" (Y only)",INDEX(Enter!$F$3:$K$252,MATCH(SMALL(Enter!$N$3:$N$252,E203),Enter!$N$3:$N$252,0),5))),"")</f>
        <v/>
      </c>
      <c r="I203" s="20" t="str">
        <f t="array" ref="I203">IFERROR(INDEX(Enter!$F$3:$K$252,MATCH(SMALL(Enter!$N$3:$N$252,E203),Enter!$N$3:$N$252,0),5),"")</f>
        <v/>
      </c>
      <c r="J203" s="20" t="str">
        <f t="array" ref="J203">IFERROR(INDEX(Enter!$F$3:$K$252,MATCH(SMALL(Enter!$N$3:$N$252,E203),Enter!$N$3:$N$252,0),6),"")</f>
        <v/>
      </c>
      <c r="K203" s="20">
        <v>184</v>
      </c>
      <c r="L203" s="19" t="str">
        <f t="shared" si="0"/>
        <v/>
      </c>
      <c r="M203" s="19" t="str">
        <f t="array" ref="M203">IFERROR(IF(INDEX(Enter!$I$3:$K$252,MATCH(SMALL(Enter!$O$3:$O$252,K203),Enter!$O$3:$O$252,0),1)="x",INDEX(Enter!$H$3:$K$252,MATCH(SMALL(Enter!$O$3:$O$252,K203),Enter!$O$3:$O$252,0),3)&amp;" (Y)",IF(INDEX(Enter!$I$3:$K$252,MATCH(SMALL(Enter!$O$3:$O$252,K203),Enter!$O$3:$O$252,0),1)="o",INDEX(Enter!$H$3:$K$252,MATCH(SMALL(Enter!$O$3:$O$252,K203),Enter!$O$3:$O$252,0),3)&amp;" (Y only)",INDEX(Enter!$H$3:$K$252,MATCH(SMALL(Enter!$O$3:$O$252,K203),Enter!$O$3:$O$252,0),3))),"")</f>
        <v/>
      </c>
      <c r="N203" s="20" t="str">
        <f t="array" ref="N203">IFERROR(INDEX(Enter!$H$3:$K$252,MATCH(SMALL(Enter!$O$3:$O$252,K203),Enter!$O$3:$O$252,0),3),"")</f>
        <v/>
      </c>
      <c r="O203" s="20" t="str">
        <f t="array" ref="O203">IFERROR(INDEX(Enter!$H$3:$K$252,MATCH(SMALL(Enter!$O$3:$O$252,K203),Enter!$O$3:$O$252,0),4),"")</f>
        <v/>
      </c>
      <c r="Q203" s="19" t="str">
        <f t="array" ref="Q203">IF(R203="","",IF(INDEX(Enter!$B$3:$K$252,MATCH(SMALL(Enter!$P$3:$P$252,E203),Enter!$P$3:$P$252,0),1)="oco","oco",E203))</f>
        <v/>
      </c>
      <c r="R203" s="20" t="str">
        <f t="array" ref="R203">IFERROR(INDEX(Enter!$A$3:$M$252,MATCH(SMALL(Enter!$P$3:$P$252,T203),Enter!$P$3:$P$252,0),7),"")</f>
        <v/>
      </c>
      <c r="S203" s="20" t="str">
        <f t="array" ref="S203">IFERROR(INDEX(Enter!$A$3:$K$252,MATCH(SMALL(Enter!$P$3:$P$252,T203),Enter!$P$3:$P$252,0),8),"")</f>
        <v/>
      </c>
      <c r="T203" s="20">
        <v>169</v>
      </c>
      <c r="V203" s="19" t="str">
        <f t="shared" si="3"/>
        <v/>
      </c>
      <c r="W203" s="20" t="str">
        <f t="array" ref="W203">IFERROR(INDEX(Enter!$A$3:$M$252,MATCH(SMALL(Enter!$Q$3:$Q$252,Y204),Enter!$Q$3:$Q$252,0),6),"")</f>
        <v/>
      </c>
      <c r="X203" s="20" t="str">
        <f t="array" ref="X203">IFERROR(INDEX(Enter!$A$3:$K$252,MATCH(SMALL(Enter!$Q$3:$Q$252,Y204),Enter!$Q$3:$Q$252,0),7),"")</f>
        <v/>
      </c>
      <c r="Y203" s="20">
        <v>169</v>
      </c>
      <c r="AA203" s="19" t="str">
        <f t="shared" si="2"/>
        <v/>
      </c>
      <c r="AB203" s="20" t="str">
        <f t="array" ref="AB203">IFERROR(INDEX(Enter!$A$3:$M$252,MATCH(SMALL(Enter!$R$3:$R$252,T203),Enter!$R$3:$R$252,0),7),"")</f>
        <v/>
      </c>
      <c r="AC203" s="20" t="str">
        <f t="array" ref="AC203">IFERROR(INDEX(Enter!$A$3:$K$252,MATCH(SMALL(Enter!$R$3:$R$252,T203),Enter!$R$3:$R$252,0),8),"")</f>
        <v/>
      </c>
    </row>
    <row r="204" spans="1:29" ht="15.75" customHeight="1">
      <c r="A204" s="19" t="str">
        <f t="array" ref="A204">IF(B204="","",IF(INDEX(Enter!$C$3:$K$252,MATCH(SMALL(Enter!$M$3:$M$252,E204),Enter!$M$3:$M$252,0),1)="yco","yco",E204))</f>
        <v/>
      </c>
      <c r="B204" s="20" t="str">
        <f t="array" ref="B204">IFERROR(IF(INDEX(Enter!$D$3:$M$252,MATCH(SMALL(Enter!$M$3:$M$252,E204),Enter!$M$3:$M$252,0),1)="x",INDEX(Enter!$C$3:$M$252,MATCH(SMALL(Enter!$M$3:$M$252,E204),Enter!$M$3:$M$252,0),8)&amp;" (Y)",IF(INDEX(Enter!$D$3:$M$252,MATCH(SMALL(Enter!$M$3:$M$252,E204),Enter!$M$3:$M$252,0),1)="o",INDEX(Enter!$C$3:$M$252,MATCH(SMALL(Enter!$M$3:$M$252,E204),Enter!$M$3:$M$252,0),8)&amp;" (Y only)",INDEX(Enter!$C$3:$M$252,MATCH(SMALL(Enter!$M$3:$M$252,E204),Enter!$M$3:$M$252,0),8))),"")</f>
        <v/>
      </c>
      <c r="C204" s="20" t="str">
        <f t="array" ref="C204">IFERROR(INDEX(Enter!$C$3:$M$252,MATCH(SMALL(Enter!$M$3:$M$252,E204),Enter!$M$3:$M$252,0),8),"")</f>
        <v/>
      </c>
      <c r="D204" s="20" t="str">
        <f t="array" ref="D204">IFERROR(INDEX(Enter!$C$3:$K$252,MATCH(SMALL(Enter!$M$3:$M$252,E204),Enter!$M$3:$M$252,0),9),"")</f>
        <v/>
      </c>
      <c r="E204" s="20">
        <v>170</v>
      </c>
      <c r="G204" s="19" t="str">
        <f t="array" ref="G204">IF(H204="","",IF(INDEX(Enter!$F$3:$K$252,MATCH(SMALL(Enter!$N$3:$N$252,E204),Enter!$N$3:$N$252,0),1)="co","co",IF(INDEX(Enter!$F$3:$K$252,MATCH(SMALL(Enter!$N$3:$N$252,E204),Enter!$N$3:$N$252,0),1)="yco","yco",E204)))</f>
        <v/>
      </c>
      <c r="H204" s="20" t="str">
        <f t="array" ref="H204">IFERROR(IF(INDEX(Enter!$G$3:$K$252,MATCH(SMALL(Enter!$N$3:$N$252,E204),Enter!$N$3:$N$252,0),1)="x",INDEX(Enter!$F$3:$K$252,MATCH(SMALL(Enter!$N$3:$N$252,E204),Enter!$N$3:$N$252,0),5)&amp;" (Y)",IF(INDEX(Enter!$G$3:$K$252,MATCH(SMALL(Enter!$N$3:$N$252,E204),Enter!$N$3:$N$252,0),1)="o",INDEX(Enter!$F$3:$K$252,MATCH(SMALL(Enter!$N$3:$N$252,E204),Enter!$N$3:$N$252,0),5)&amp;" (Y only)",INDEX(Enter!$F$3:$K$252,MATCH(SMALL(Enter!$N$3:$N$252,E204),Enter!$N$3:$N$252,0),5))),"")</f>
        <v/>
      </c>
      <c r="I204" s="20" t="str">
        <f t="array" ref="I204">IFERROR(INDEX(Enter!$F$3:$K$252,MATCH(SMALL(Enter!$N$3:$N$252,E204),Enter!$N$3:$N$252,0),5),"")</f>
        <v/>
      </c>
      <c r="J204" s="20" t="str">
        <f t="array" ref="J204">IFERROR(INDEX(Enter!$F$3:$K$252,MATCH(SMALL(Enter!$N$3:$N$252,E204),Enter!$N$3:$N$252,0),6),"")</f>
        <v/>
      </c>
      <c r="K204" s="20">
        <v>185</v>
      </c>
      <c r="L204" s="19" t="str">
        <f t="shared" si="0"/>
        <v/>
      </c>
      <c r="M204" s="19" t="str">
        <f t="array" ref="M204">IFERROR(IF(INDEX(Enter!$I$3:$K$252,MATCH(SMALL(Enter!$O$3:$O$252,K204),Enter!$O$3:$O$252,0),1)="x",INDEX(Enter!$H$3:$K$252,MATCH(SMALL(Enter!$O$3:$O$252,K204),Enter!$O$3:$O$252,0),3)&amp;" (Y)",IF(INDEX(Enter!$I$3:$K$252,MATCH(SMALL(Enter!$O$3:$O$252,K204),Enter!$O$3:$O$252,0),1)="o",INDEX(Enter!$H$3:$K$252,MATCH(SMALL(Enter!$O$3:$O$252,K204),Enter!$O$3:$O$252,0),3)&amp;" (Y only)",INDEX(Enter!$H$3:$K$252,MATCH(SMALL(Enter!$O$3:$O$252,K204),Enter!$O$3:$O$252,0),3))),"")</f>
        <v/>
      </c>
      <c r="N204" s="20" t="str">
        <f t="array" ref="N204">IFERROR(INDEX(Enter!$H$3:$K$252,MATCH(SMALL(Enter!$O$3:$O$252,K204),Enter!$O$3:$O$252,0),3),"")</f>
        <v/>
      </c>
      <c r="O204" s="20" t="str">
        <f t="array" ref="O204">IFERROR(INDEX(Enter!$H$3:$K$252,MATCH(SMALL(Enter!$O$3:$O$252,K204),Enter!$O$3:$O$252,0),4),"")</f>
        <v/>
      </c>
      <c r="Q204" s="19" t="str">
        <f t="array" ref="Q204">IF(R204="","",IF(INDEX(Enter!$B$3:$K$252,MATCH(SMALL(Enter!$P$3:$P$252,E204),Enter!$P$3:$P$252,0),1)="oco","oco",E204))</f>
        <v/>
      </c>
      <c r="R204" s="20" t="str">
        <f t="array" ref="R204">IFERROR(INDEX(Enter!$A$3:$M$252,MATCH(SMALL(Enter!$P$3:$P$252,T204),Enter!$P$3:$P$252,0),7),"")</f>
        <v/>
      </c>
      <c r="S204" s="20" t="str">
        <f t="array" ref="S204">IFERROR(INDEX(Enter!$A$3:$K$252,MATCH(SMALL(Enter!$P$3:$P$252,T204),Enter!$P$3:$P$252,0),8),"")</f>
        <v/>
      </c>
      <c r="T204" s="20">
        <v>170</v>
      </c>
      <c r="V204" s="19" t="str">
        <f t="shared" si="3"/>
        <v/>
      </c>
      <c r="W204" s="20" t="str">
        <f t="array" ref="W204">IFERROR(INDEX(Enter!$A$3:$M$252,MATCH(SMALL(Enter!$Q$3:$Q$252,Y205),Enter!$Q$3:$Q$252,0),6),"")</f>
        <v/>
      </c>
      <c r="X204" s="20" t="str">
        <f t="array" ref="X204">IFERROR(INDEX(Enter!$A$3:$K$252,MATCH(SMALL(Enter!$Q$3:$Q$252,Y205),Enter!$Q$3:$Q$252,0),7),"")</f>
        <v/>
      </c>
      <c r="Y204" s="20">
        <v>170</v>
      </c>
      <c r="AA204" s="19" t="str">
        <f t="shared" si="2"/>
        <v/>
      </c>
      <c r="AB204" s="20" t="str">
        <f t="array" ref="AB204">IFERROR(INDEX(Enter!$A$3:$M$252,MATCH(SMALL(Enter!$R$3:$R$252,T204),Enter!$R$3:$R$252,0),7),"")</f>
        <v/>
      </c>
      <c r="AC204" s="20" t="str">
        <f t="array" ref="AC204">IFERROR(INDEX(Enter!$A$3:$K$252,MATCH(SMALL(Enter!$R$3:$R$252,T204),Enter!$R$3:$R$252,0),8),"")</f>
        <v/>
      </c>
    </row>
    <row r="205" spans="1:29" ht="15.75" customHeight="1">
      <c r="A205" s="19" t="str">
        <f t="array" ref="A205">IF(B205="","",IF(INDEX(Enter!$C$3:$K$252,MATCH(SMALL(Enter!$M$3:$M$252,E205),Enter!$M$3:$M$252,0),1)="yco","yco",E205))</f>
        <v/>
      </c>
      <c r="B205" s="20" t="str">
        <f t="array" ref="B205">IFERROR(IF(INDEX(Enter!$D$3:$M$252,MATCH(SMALL(Enter!$M$3:$M$252,E205),Enter!$M$3:$M$252,0),1)="x",INDEX(Enter!$C$3:$M$252,MATCH(SMALL(Enter!$M$3:$M$252,E205),Enter!$M$3:$M$252,0),8)&amp;" (Y)",IF(INDEX(Enter!$D$3:$M$252,MATCH(SMALL(Enter!$M$3:$M$252,E205),Enter!$M$3:$M$252,0),1)="o",INDEX(Enter!$C$3:$M$252,MATCH(SMALL(Enter!$M$3:$M$252,E205),Enter!$M$3:$M$252,0),8)&amp;" (Y only)",INDEX(Enter!$C$3:$M$252,MATCH(SMALL(Enter!$M$3:$M$252,E205),Enter!$M$3:$M$252,0),8))),"")</f>
        <v/>
      </c>
      <c r="C205" s="20" t="str">
        <f t="array" ref="C205">IFERROR(INDEX(Enter!$C$3:$M$252,MATCH(SMALL(Enter!$M$3:$M$252,E205),Enter!$M$3:$M$252,0),8),"")</f>
        <v/>
      </c>
      <c r="D205" s="20" t="str">
        <f t="array" ref="D205">IFERROR(INDEX(Enter!$C$3:$K$252,MATCH(SMALL(Enter!$M$3:$M$252,E205),Enter!$M$3:$M$252,0),9),"")</f>
        <v/>
      </c>
      <c r="E205" s="20"/>
      <c r="G205" s="19" t="str">
        <f t="array" ref="G205">IF(H205="","",IF(INDEX(Enter!$F$3:$K$252,MATCH(SMALL(Enter!$N$3:$N$252,E205),Enter!$N$3:$N$252,0),1)="co","co",IF(INDEX(Enter!$F$3:$K$252,MATCH(SMALL(Enter!$N$3:$N$252,E205),Enter!$N$3:$N$252,0),1)="yco","yco",E205)))</f>
        <v/>
      </c>
      <c r="H205" s="20" t="str">
        <f t="array" ref="H205">IFERROR(IF(INDEX(Enter!$G$3:$K$252,MATCH(SMALL(Enter!$N$3:$N$252,E205),Enter!$N$3:$N$252,0),1)="x",INDEX(Enter!$F$3:$K$252,MATCH(SMALL(Enter!$N$3:$N$252,E205),Enter!$N$3:$N$252,0),5)&amp;" (Y)",IF(INDEX(Enter!$G$3:$K$252,MATCH(SMALL(Enter!$N$3:$N$252,E205),Enter!$N$3:$N$252,0),1)="o",INDEX(Enter!$F$3:$K$252,MATCH(SMALL(Enter!$N$3:$N$252,E205),Enter!$N$3:$N$252,0),5)&amp;" (Y only)",INDEX(Enter!$F$3:$K$252,MATCH(SMALL(Enter!$N$3:$N$252,E205),Enter!$N$3:$N$252,0),5))),"")</f>
        <v/>
      </c>
      <c r="I205" s="20" t="str">
        <f t="array" ref="I205">IFERROR(INDEX(Enter!$F$3:$K$252,MATCH(SMALL(Enter!$N$3:$N$252,E205),Enter!$N$3:$N$252,0),5),"")</f>
        <v/>
      </c>
      <c r="J205" s="20" t="str">
        <f t="array" ref="J205">IFERROR(INDEX(Enter!$F$3:$K$252,MATCH(SMALL(Enter!$N$3:$N$252,E205),Enter!$N$3:$N$252,0),6),"")</f>
        <v/>
      </c>
      <c r="K205" s="20">
        <v>186</v>
      </c>
      <c r="L205" s="19" t="str">
        <f t="shared" si="0"/>
        <v/>
      </c>
      <c r="M205" s="19" t="str">
        <f t="array" ref="M205">IFERROR(IF(INDEX(Enter!$I$3:$K$252,MATCH(SMALL(Enter!$O$3:$O$252,K205),Enter!$O$3:$O$252,0),1)="x",INDEX(Enter!$H$3:$K$252,MATCH(SMALL(Enter!$O$3:$O$252,K205),Enter!$O$3:$O$252,0),3)&amp;" (Y)",IF(INDEX(Enter!$I$3:$K$252,MATCH(SMALL(Enter!$O$3:$O$252,K205),Enter!$O$3:$O$252,0),1)="o",INDEX(Enter!$H$3:$K$252,MATCH(SMALL(Enter!$O$3:$O$252,K205),Enter!$O$3:$O$252,0),3)&amp;" (Y only)",INDEX(Enter!$H$3:$K$252,MATCH(SMALL(Enter!$O$3:$O$252,K205),Enter!$O$3:$O$252,0),3))),"")</f>
        <v/>
      </c>
      <c r="N205" s="20" t="str">
        <f t="array" ref="N205">IFERROR(INDEX(Enter!$H$3:$K$252,MATCH(SMALL(Enter!$O$3:$O$252,K205),Enter!$O$3:$O$252,0),3),"")</f>
        <v/>
      </c>
      <c r="O205" s="20" t="str">
        <f t="array" ref="O205">IFERROR(INDEX(Enter!$H$3:$K$252,MATCH(SMALL(Enter!$O$3:$O$252,K205),Enter!$O$3:$O$252,0),4),"")</f>
        <v/>
      </c>
      <c r="Q205" s="19" t="str">
        <f t="array" ref="Q205">IF(R205="","",IF(INDEX(Enter!$B$3:$K$252,MATCH(SMALL(Enter!$P$3:$P$252,E205),Enter!$P$3:$P$252,0),1)="oco","oco",E205))</f>
        <v/>
      </c>
      <c r="R205" s="20" t="str">
        <f t="array" ref="R205">IFERROR(INDEX(Enter!$A$3:$M$252,MATCH(SMALL(Enter!$P$3:$P$252,T205),Enter!$P$3:$P$252,0),7),"")</f>
        <v/>
      </c>
      <c r="S205" s="20" t="str">
        <f t="array" ref="S205">IFERROR(INDEX(Enter!$A$3:$K$252,MATCH(SMALL(Enter!$P$3:$P$252,T205),Enter!$P$3:$P$252,0),8),"")</f>
        <v/>
      </c>
      <c r="V205" s="19" t="str">
        <f t="shared" si="3"/>
        <v/>
      </c>
      <c r="W205" s="20" t="str">
        <f t="array" ref="W205">IFERROR(INDEX(Enter!$A$3:$M$252,MATCH(SMALL(Enter!$Q$3:$Q$252,Y206),Enter!$Q$3:$Q$252,0),6),"")</f>
        <v/>
      </c>
      <c r="X205" s="20" t="str">
        <f t="array" ref="X205">IFERROR(INDEX(Enter!$A$3:$K$252,MATCH(SMALL(Enter!$Q$3:$Q$252,Y206),Enter!$Q$3:$Q$252,0),7),"")</f>
        <v/>
      </c>
      <c r="AA205" s="19" t="str">
        <f t="shared" si="2"/>
        <v/>
      </c>
      <c r="AB205" s="20" t="str">
        <f t="array" ref="AB205">IFERROR(INDEX(Enter!$A$3:$M$252,MATCH(SMALL(Enter!$R$3:$R$252,T205),Enter!$R$3:$R$252,0),7),"")</f>
        <v/>
      </c>
      <c r="AC205" s="20" t="str">
        <f t="array" ref="AC205">IFERROR(INDEX(Enter!$A$3:$K$252,MATCH(SMALL(Enter!$R$3:$R$252,T205),Enter!$R$3:$R$252,0),8),"")</f>
        <v/>
      </c>
    </row>
    <row r="206" spans="1:29" ht="15.75" customHeight="1">
      <c r="A206" s="19" t="str">
        <f t="array" ref="A206">IF(B206="","",IF(INDEX(Enter!$C$3:$K$252,MATCH(SMALL(Enter!$M$3:$M$252,E206),Enter!$M$3:$M$252,0),1)="yco","yco",E206))</f>
        <v/>
      </c>
      <c r="B206" s="20" t="str">
        <f t="array" ref="B206">IFERROR(IF(INDEX(Enter!$D$3:$M$252,MATCH(SMALL(Enter!$M$3:$M$252,E206),Enter!$M$3:$M$252,0),1)="x",INDEX(Enter!$C$3:$M$252,MATCH(SMALL(Enter!$M$3:$M$252,E206),Enter!$M$3:$M$252,0),8)&amp;" (Y)",IF(INDEX(Enter!$D$3:$M$252,MATCH(SMALL(Enter!$M$3:$M$252,E206),Enter!$M$3:$M$252,0),1)="o",INDEX(Enter!$C$3:$M$252,MATCH(SMALL(Enter!$M$3:$M$252,E206),Enter!$M$3:$M$252,0),8)&amp;" (Y only)",INDEX(Enter!$C$3:$M$252,MATCH(SMALL(Enter!$M$3:$M$252,E206),Enter!$M$3:$M$252,0),8))),"")</f>
        <v/>
      </c>
      <c r="C206" s="20" t="str">
        <f t="array" ref="C206">IFERROR(INDEX(Enter!$C$3:$M$252,MATCH(SMALL(Enter!$M$3:$M$252,E206),Enter!$M$3:$M$252,0),8),"")</f>
        <v/>
      </c>
      <c r="D206" s="20" t="str">
        <f t="array" ref="D206">IFERROR(INDEX(Enter!$C$3:$K$252,MATCH(SMALL(Enter!$M$3:$M$252,E206),Enter!$M$3:$M$252,0),9),"")</f>
        <v/>
      </c>
      <c r="E206" s="20">
        <v>171</v>
      </c>
      <c r="G206" s="19" t="str">
        <f t="array" ref="G206">IF(H206="","",IF(INDEX(Enter!$F$3:$K$252,MATCH(SMALL(Enter!$N$3:$N$252,E206),Enter!$N$3:$N$252,0),1)="co","co",IF(INDEX(Enter!$F$3:$K$252,MATCH(SMALL(Enter!$N$3:$N$252,E206),Enter!$N$3:$N$252,0),1)="yco","yco",E206)))</f>
        <v/>
      </c>
      <c r="H206" s="20" t="str">
        <f t="array" ref="H206">IFERROR(IF(INDEX(Enter!$G$3:$K$252,MATCH(SMALL(Enter!$N$3:$N$252,E206),Enter!$N$3:$N$252,0),1)="x",INDEX(Enter!$F$3:$K$252,MATCH(SMALL(Enter!$N$3:$N$252,E206),Enter!$N$3:$N$252,0),5)&amp;" (Y)",IF(INDEX(Enter!$G$3:$K$252,MATCH(SMALL(Enter!$N$3:$N$252,E206),Enter!$N$3:$N$252,0),1)="o",INDEX(Enter!$F$3:$K$252,MATCH(SMALL(Enter!$N$3:$N$252,E206),Enter!$N$3:$N$252,0),5)&amp;" (Y only)",INDEX(Enter!$F$3:$K$252,MATCH(SMALL(Enter!$N$3:$N$252,E206),Enter!$N$3:$N$252,0),5))),"")</f>
        <v/>
      </c>
      <c r="I206" s="20" t="str">
        <f t="array" ref="I206">IFERROR(INDEX(Enter!$F$3:$K$252,MATCH(SMALL(Enter!$N$3:$N$252,E206),Enter!$N$3:$N$252,0),5),"")</f>
        <v/>
      </c>
      <c r="J206" s="20" t="str">
        <f t="array" ref="J206">IFERROR(INDEX(Enter!$F$3:$K$252,MATCH(SMALL(Enter!$N$3:$N$252,E206),Enter!$N$3:$N$252,0),6),"")</f>
        <v/>
      </c>
      <c r="K206" s="20">
        <v>187</v>
      </c>
      <c r="L206" s="19" t="str">
        <f t="shared" si="0"/>
        <v/>
      </c>
      <c r="M206" s="19" t="str">
        <f t="array" ref="M206">IFERROR(IF(INDEX(Enter!$I$3:$K$252,MATCH(SMALL(Enter!$O$3:$O$252,K206),Enter!$O$3:$O$252,0),1)="x",INDEX(Enter!$H$3:$K$252,MATCH(SMALL(Enter!$O$3:$O$252,K206),Enter!$O$3:$O$252,0),3)&amp;" (Y)",IF(INDEX(Enter!$I$3:$K$252,MATCH(SMALL(Enter!$O$3:$O$252,K206),Enter!$O$3:$O$252,0),1)="o",INDEX(Enter!$H$3:$K$252,MATCH(SMALL(Enter!$O$3:$O$252,K206),Enter!$O$3:$O$252,0),3)&amp;" (Y only)",INDEX(Enter!$H$3:$K$252,MATCH(SMALL(Enter!$O$3:$O$252,K206),Enter!$O$3:$O$252,0),3))),"")</f>
        <v/>
      </c>
      <c r="N206" s="20" t="str">
        <f t="array" ref="N206">IFERROR(INDEX(Enter!$H$3:$K$252,MATCH(SMALL(Enter!$O$3:$O$252,K206),Enter!$O$3:$O$252,0),3),"")</f>
        <v/>
      </c>
      <c r="O206" s="20" t="str">
        <f t="array" ref="O206">IFERROR(INDEX(Enter!$H$3:$K$252,MATCH(SMALL(Enter!$O$3:$O$252,K206),Enter!$O$3:$O$252,0),4),"")</f>
        <v/>
      </c>
      <c r="Q206" s="19" t="str">
        <f t="array" ref="Q206">IF(R206="","",IF(INDEX(Enter!$B$3:$K$252,MATCH(SMALL(Enter!$P$3:$P$252,E206),Enter!$P$3:$P$252,0),1)="oco","oco",E206))</f>
        <v/>
      </c>
      <c r="R206" s="20" t="str">
        <f t="array" ref="R206">IFERROR(INDEX(Enter!$A$3:$M$252,MATCH(SMALL(Enter!$P$3:$P$252,T206),Enter!$P$3:$P$252,0),7),"")</f>
        <v/>
      </c>
      <c r="S206" s="20" t="str">
        <f t="array" ref="S206">IFERROR(INDEX(Enter!$A$3:$K$252,MATCH(SMALL(Enter!$P$3:$P$252,T206),Enter!$P$3:$P$252,0),8),"")</f>
        <v/>
      </c>
      <c r="T206" s="20">
        <v>171</v>
      </c>
      <c r="V206" s="19" t="str">
        <f t="shared" si="3"/>
        <v/>
      </c>
      <c r="W206" s="20" t="str">
        <f t="array" ref="W206">IFERROR(INDEX(Enter!$A$3:$M$252,MATCH(SMALL(Enter!$Q$3:$Q$252,Y207),Enter!$Q$3:$Q$252,0),6),"")</f>
        <v/>
      </c>
      <c r="X206" s="20" t="str">
        <f t="array" ref="X206">IFERROR(INDEX(Enter!$A$3:$K$252,MATCH(SMALL(Enter!$Q$3:$Q$252,Y207),Enter!$Q$3:$Q$252,0),7),"")</f>
        <v/>
      </c>
      <c r="Y206" s="20">
        <v>171</v>
      </c>
      <c r="AA206" s="19" t="str">
        <f t="shared" si="2"/>
        <v/>
      </c>
      <c r="AB206" s="20" t="str">
        <f t="array" ref="AB206">IFERROR(INDEX(Enter!$A$3:$M$252,MATCH(SMALL(Enter!$R$3:$R$252,T206),Enter!$R$3:$R$252,0),7),"")</f>
        <v/>
      </c>
      <c r="AC206" s="20" t="str">
        <f t="array" ref="AC206">IFERROR(INDEX(Enter!$A$3:$K$252,MATCH(SMALL(Enter!$R$3:$R$252,T206),Enter!$R$3:$R$252,0),8),"")</f>
        <v/>
      </c>
    </row>
    <row r="207" spans="1:29" ht="15.75" customHeight="1">
      <c r="A207" s="19" t="str">
        <f t="array" ref="A207">IF(B207="","",IF(INDEX(Enter!$C$3:$K$252,MATCH(SMALL(Enter!$M$3:$M$252,E207),Enter!$M$3:$M$252,0),1)="yco","yco",E207))</f>
        <v/>
      </c>
      <c r="B207" s="20" t="str">
        <f t="array" ref="B207">IFERROR(IF(INDEX(Enter!$D$3:$M$252,MATCH(SMALL(Enter!$M$3:$M$252,E207),Enter!$M$3:$M$252,0),1)="x",INDEX(Enter!$C$3:$M$252,MATCH(SMALL(Enter!$M$3:$M$252,E207),Enter!$M$3:$M$252,0),8)&amp;" (Y)",IF(INDEX(Enter!$D$3:$M$252,MATCH(SMALL(Enter!$M$3:$M$252,E207),Enter!$M$3:$M$252,0),1)="o",INDEX(Enter!$C$3:$M$252,MATCH(SMALL(Enter!$M$3:$M$252,E207),Enter!$M$3:$M$252,0),8)&amp;" (Y only)",INDEX(Enter!$C$3:$M$252,MATCH(SMALL(Enter!$M$3:$M$252,E207),Enter!$M$3:$M$252,0),8))),"")</f>
        <v/>
      </c>
      <c r="C207" s="20" t="str">
        <f t="array" ref="C207">IFERROR(INDEX(Enter!$C$3:$M$252,MATCH(SMALL(Enter!$M$3:$M$252,E207),Enter!$M$3:$M$252,0),8),"")</f>
        <v/>
      </c>
      <c r="D207" s="20" t="str">
        <f t="array" ref="D207">IFERROR(INDEX(Enter!$C$3:$K$252,MATCH(SMALL(Enter!$M$3:$M$252,E207),Enter!$M$3:$M$252,0),9),"")</f>
        <v/>
      </c>
      <c r="E207" s="20">
        <v>172</v>
      </c>
      <c r="G207" s="19" t="str">
        <f t="array" ref="G207">IF(H207="","",IF(INDEX(Enter!$F$3:$K$252,MATCH(SMALL(Enter!$N$3:$N$252,E207),Enter!$N$3:$N$252,0),1)="co","co",IF(INDEX(Enter!$F$3:$K$252,MATCH(SMALL(Enter!$N$3:$N$252,E207),Enter!$N$3:$N$252,0),1)="yco","yco",E207)))</f>
        <v/>
      </c>
      <c r="H207" s="20" t="str">
        <f t="array" ref="H207">IFERROR(IF(INDEX(Enter!$G$3:$K$252,MATCH(SMALL(Enter!$N$3:$N$252,E207),Enter!$N$3:$N$252,0),1)="x",INDEX(Enter!$F$3:$K$252,MATCH(SMALL(Enter!$N$3:$N$252,E207),Enter!$N$3:$N$252,0),5)&amp;" (Y)",IF(INDEX(Enter!$G$3:$K$252,MATCH(SMALL(Enter!$N$3:$N$252,E207),Enter!$N$3:$N$252,0),1)="o",INDEX(Enter!$F$3:$K$252,MATCH(SMALL(Enter!$N$3:$N$252,E207),Enter!$N$3:$N$252,0),5)&amp;" (Y only)",INDEX(Enter!$F$3:$K$252,MATCH(SMALL(Enter!$N$3:$N$252,E207),Enter!$N$3:$N$252,0),5))),"")</f>
        <v/>
      </c>
      <c r="I207" s="20" t="str">
        <f t="array" ref="I207">IFERROR(INDEX(Enter!$F$3:$K$252,MATCH(SMALL(Enter!$N$3:$N$252,E207),Enter!$N$3:$N$252,0),5),"")</f>
        <v/>
      </c>
      <c r="J207" s="20" t="str">
        <f t="array" ref="J207">IFERROR(INDEX(Enter!$F$3:$K$252,MATCH(SMALL(Enter!$N$3:$N$252,E207),Enter!$N$3:$N$252,0),6),"")</f>
        <v/>
      </c>
      <c r="K207" s="20">
        <v>188</v>
      </c>
      <c r="L207" s="19" t="str">
        <f t="shared" si="0"/>
        <v/>
      </c>
      <c r="M207" s="19" t="str">
        <f t="array" ref="M207">IFERROR(IF(INDEX(Enter!$I$3:$K$252,MATCH(SMALL(Enter!$O$3:$O$252,K207),Enter!$O$3:$O$252,0),1)="x",INDEX(Enter!$H$3:$K$252,MATCH(SMALL(Enter!$O$3:$O$252,K207),Enter!$O$3:$O$252,0),3)&amp;" (Y)",IF(INDEX(Enter!$I$3:$K$252,MATCH(SMALL(Enter!$O$3:$O$252,K207),Enter!$O$3:$O$252,0),1)="o",INDEX(Enter!$H$3:$K$252,MATCH(SMALL(Enter!$O$3:$O$252,K207),Enter!$O$3:$O$252,0),3)&amp;" (Y only)",INDEX(Enter!$H$3:$K$252,MATCH(SMALL(Enter!$O$3:$O$252,K207),Enter!$O$3:$O$252,0),3))),"")</f>
        <v/>
      </c>
      <c r="N207" s="20" t="str">
        <f t="array" ref="N207">IFERROR(INDEX(Enter!$H$3:$K$252,MATCH(SMALL(Enter!$O$3:$O$252,K207),Enter!$O$3:$O$252,0),3),"")</f>
        <v/>
      </c>
      <c r="O207" s="20" t="str">
        <f t="array" ref="O207">IFERROR(INDEX(Enter!$H$3:$K$252,MATCH(SMALL(Enter!$O$3:$O$252,K207),Enter!$O$3:$O$252,0),4),"")</f>
        <v/>
      </c>
      <c r="Q207" s="19" t="str">
        <f t="array" ref="Q207">IF(R207="","",IF(INDEX(Enter!$B$3:$K$252,MATCH(SMALL(Enter!$P$3:$P$252,E207),Enter!$P$3:$P$252,0),1)="oco","oco",E207))</f>
        <v/>
      </c>
      <c r="R207" s="20" t="str">
        <f t="array" ref="R207">IFERROR(INDEX(Enter!$A$3:$M$252,MATCH(SMALL(Enter!$P$3:$P$252,T207),Enter!$P$3:$P$252,0),7),"")</f>
        <v/>
      </c>
      <c r="S207" s="20" t="str">
        <f t="array" ref="S207">IFERROR(INDEX(Enter!$A$3:$K$252,MATCH(SMALL(Enter!$P$3:$P$252,T207),Enter!$P$3:$P$252,0),8),"")</f>
        <v/>
      </c>
      <c r="T207" s="20">
        <v>172</v>
      </c>
      <c r="V207" s="19" t="str">
        <f t="shared" si="3"/>
        <v/>
      </c>
      <c r="W207" s="20" t="str">
        <f t="array" ref="W207">IFERROR(INDEX(Enter!$A$3:$M$252,MATCH(SMALL(Enter!$Q$3:$Q$252,Y208),Enter!$Q$3:$Q$252,0),6),"")</f>
        <v/>
      </c>
      <c r="X207" s="20" t="str">
        <f t="array" ref="X207">IFERROR(INDEX(Enter!$A$3:$K$252,MATCH(SMALL(Enter!$Q$3:$Q$252,Y208),Enter!$Q$3:$Q$252,0),7),"")</f>
        <v/>
      </c>
      <c r="Y207" s="20">
        <v>172</v>
      </c>
      <c r="AA207" s="19" t="str">
        <f t="shared" si="2"/>
        <v/>
      </c>
      <c r="AB207" s="20" t="str">
        <f t="array" ref="AB207">IFERROR(INDEX(Enter!$A$3:$M$252,MATCH(SMALL(Enter!$R$3:$R$252,T207),Enter!$R$3:$R$252,0),7),"")</f>
        <v/>
      </c>
      <c r="AC207" s="20" t="str">
        <f t="array" ref="AC207">IFERROR(INDEX(Enter!$A$3:$K$252,MATCH(SMALL(Enter!$R$3:$R$252,T207),Enter!$R$3:$R$252,0),8),"")</f>
        <v/>
      </c>
    </row>
    <row r="208" spans="1:29" ht="15.75" customHeight="1">
      <c r="A208" s="19" t="str">
        <f t="array" ref="A208">IF(B208="","",IF(INDEX(Enter!$C$3:$K$252,MATCH(SMALL(Enter!$M$3:$M$252,E208),Enter!$M$3:$M$252,0),1)="yco","yco",E208))</f>
        <v/>
      </c>
      <c r="B208" s="20" t="str">
        <f t="array" ref="B208">IFERROR(IF(INDEX(Enter!$D$3:$M$252,MATCH(SMALL(Enter!$M$3:$M$252,E208),Enter!$M$3:$M$252,0),1)="x",INDEX(Enter!$C$3:$M$252,MATCH(SMALL(Enter!$M$3:$M$252,E208),Enter!$M$3:$M$252,0),8)&amp;" (Y)",IF(INDEX(Enter!$D$3:$M$252,MATCH(SMALL(Enter!$M$3:$M$252,E208),Enter!$M$3:$M$252,0),1)="o",INDEX(Enter!$C$3:$M$252,MATCH(SMALL(Enter!$M$3:$M$252,E208),Enter!$M$3:$M$252,0),8)&amp;" (Y only)",INDEX(Enter!$C$3:$M$252,MATCH(SMALL(Enter!$M$3:$M$252,E208),Enter!$M$3:$M$252,0),8))),"")</f>
        <v/>
      </c>
      <c r="C208" s="20" t="str">
        <f t="array" ref="C208">IFERROR(INDEX(Enter!$C$3:$M$252,MATCH(SMALL(Enter!$M$3:$M$252,E208),Enter!$M$3:$M$252,0),8),"")</f>
        <v/>
      </c>
      <c r="D208" s="20" t="str">
        <f t="array" ref="D208">IFERROR(INDEX(Enter!$C$3:$K$252,MATCH(SMALL(Enter!$M$3:$M$252,E208),Enter!$M$3:$M$252,0),9),"")</f>
        <v/>
      </c>
      <c r="E208" s="20">
        <v>173</v>
      </c>
      <c r="G208" s="19" t="str">
        <f t="array" ref="G208">IF(H208="","",IF(INDEX(Enter!$F$3:$K$252,MATCH(SMALL(Enter!$N$3:$N$252,E208),Enter!$N$3:$N$252,0),1)="co","co",IF(INDEX(Enter!$F$3:$K$252,MATCH(SMALL(Enter!$N$3:$N$252,E208),Enter!$N$3:$N$252,0),1)="yco","yco",E208)))</f>
        <v/>
      </c>
      <c r="H208" s="20" t="str">
        <f t="array" ref="H208">IFERROR(IF(INDEX(Enter!$G$3:$K$252,MATCH(SMALL(Enter!$N$3:$N$252,E208),Enter!$N$3:$N$252,0),1)="x",INDEX(Enter!$F$3:$K$252,MATCH(SMALL(Enter!$N$3:$N$252,E208),Enter!$N$3:$N$252,0),5)&amp;" (Y)",IF(INDEX(Enter!$G$3:$K$252,MATCH(SMALL(Enter!$N$3:$N$252,E208),Enter!$N$3:$N$252,0),1)="o",INDEX(Enter!$F$3:$K$252,MATCH(SMALL(Enter!$N$3:$N$252,E208),Enter!$N$3:$N$252,0),5)&amp;" (Y only)",INDEX(Enter!$F$3:$K$252,MATCH(SMALL(Enter!$N$3:$N$252,E208),Enter!$N$3:$N$252,0),5))),"")</f>
        <v/>
      </c>
      <c r="I208" s="20" t="str">
        <f t="array" ref="I208">IFERROR(INDEX(Enter!$F$3:$K$252,MATCH(SMALL(Enter!$N$3:$N$252,E208),Enter!$N$3:$N$252,0),5),"")</f>
        <v/>
      </c>
      <c r="J208" s="20" t="str">
        <f t="array" ref="J208">IFERROR(INDEX(Enter!$F$3:$K$252,MATCH(SMALL(Enter!$N$3:$N$252,E208),Enter!$N$3:$N$252,0),6),"")</f>
        <v/>
      </c>
      <c r="K208" s="20">
        <v>189</v>
      </c>
      <c r="L208" s="19" t="str">
        <f t="shared" si="0"/>
        <v/>
      </c>
      <c r="M208" s="19" t="str">
        <f t="array" ref="M208">IFERROR(IF(INDEX(Enter!$I$3:$K$252,MATCH(SMALL(Enter!$O$3:$O$252,K208),Enter!$O$3:$O$252,0),1)="x",INDEX(Enter!$H$3:$K$252,MATCH(SMALL(Enter!$O$3:$O$252,K208),Enter!$O$3:$O$252,0),3)&amp;" (Y)",IF(INDEX(Enter!$I$3:$K$252,MATCH(SMALL(Enter!$O$3:$O$252,K208),Enter!$O$3:$O$252,0),1)="o",INDEX(Enter!$H$3:$K$252,MATCH(SMALL(Enter!$O$3:$O$252,K208),Enter!$O$3:$O$252,0),3)&amp;" (Y only)",INDEX(Enter!$H$3:$K$252,MATCH(SMALL(Enter!$O$3:$O$252,K208),Enter!$O$3:$O$252,0),3))),"")</f>
        <v/>
      </c>
      <c r="N208" s="20" t="str">
        <f t="array" ref="N208">IFERROR(INDEX(Enter!$H$3:$K$252,MATCH(SMALL(Enter!$O$3:$O$252,K208),Enter!$O$3:$O$252,0),3),"")</f>
        <v/>
      </c>
      <c r="O208" s="20" t="str">
        <f t="array" ref="O208">IFERROR(INDEX(Enter!$H$3:$K$252,MATCH(SMALL(Enter!$O$3:$O$252,K208),Enter!$O$3:$O$252,0),4),"")</f>
        <v/>
      </c>
      <c r="Q208" s="19" t="str">
        <f t="array" ref="Q208">IF(R208="","",IF(INDEX(Enter!$B$3:$K$252,MATCH(SMALL(Enter!$P$3:$P$252,E208),Enter!$P$3:$P$252,0),1)="oco","oco",E208))</f>
        <v/>
      </c>
      <c r="R208" s="20" t="str">
        <f t="array" ref="R208">IFERROR(INDEX(Enter!$A$3:$M$252,MATCH(SMALL(Enter!$P$3:$P$252,T208),Enter!$P$3:$P$252,0),7),"")</f>
        <v/>
      </c>
      <c r="S208" s="20" t="str">
        <f t="array" ref="S208">IFERROR(INDEX(Enter!$A$3:$K$252,MATCH(SMALL(Enter!$P$3:$P$252,T208),Enter!$P$3:$P$252,0),8),"")</f>
        <v/>
      </c>
      <c r="T208" s="20">
        <v>173</v>
      </c>
      <c r="V208" s="19" t="str">
        <f t="shared" si="3"/>
        <v/>
      </c>
      <c r="W208" s="20" t="str">
        <f t="array" ref="W208">IFERROR(INDEX(Enter!$A$3:$M$252,MATCH(SMALL(Enter!$Q$3:$Q$252,Y209),Enter!$Q$3:$Q$252,0),6),"")</f>
        <v/>
      </c>
      <c r="X208" s="20" t="str">
        <f t="array" ref="X208">IFERROR(INDEX(Enter!$A$3:$K$252,MATCH(SMALL(Enter!$Q$3:$Q$252,Y209),Enter!$Q$3:$Q$252,0),7),"")</f>
        <v/>
      </c>
      <c r="Y208" s="20">
        <v>173</v>
      </c>
      <c r="AA208" s="19" t="str">
        <f t="shared" si="2"/>
        <v/>
      </c>
      <c r="AB208" s="20" t="str">
        <f t="array" ref="AB208">IFERROR(INDEX(Enter!$A$3:$M$252,MATCH(SMALL(Enter!$R$3:$R$252,T208),Enter!$R$3:$R$252,0),7),"")</f>
        <v/>
      </c>
      <c r="AC208" s="20" t="str">
        <f t="array" ref="AC208">IFERROR(INDEX(Enter!$A$3:$K$252,MATCH(SMALL(Enter!$R$3:$R$252,T208),Enter!$R$3:$R$252,0),8),"")</f>
        <v/>
      </c>
    </row>
    <row r="209" spans="1:29" ht="15.75" customHeight="1">
      <c r="A209" s="19" t="str">
        <f t="array" ref="A209">IF(B209="","",IF(INDEX(Enter!$C$3:$K$252,MATCH(SMALL(Enter!$M$3:$M$252,E209),Enter!$M$3:$M$252,0),1)="yco","yco",E209))</f>
        <v/>
      </c>
      <c r="B209" s="20" t="str">
        <f t="array" ref="B209">IFERROR(IF(INDEX(Enter!$D$3:$M$252,MATCH(SMALL(Enter!$M$3:$M$252,E209),Enter!$M$3:$M$252,0),1)="x",INDEX(Enter!$C$3:$M$252,MATCH(SMALL(Enter!$M$3:$M$252,E209),Enter!$M$3:$M$252,0),8)&amp;" (Y)",IF(INDEX(Enter!$D$3:$M$252,MATCH(SMALL(Enter!$M$3:$M$252,E209),Enter!$M$3:$M$252,0),1)="o",INDEX(Enter!$C$3:$M$252,MATCH(SMALL(Enter!$M$3:$M$252,E209),Enter!$M$3:$M$252,0),8)&amp;" (Y only)",INDEX(Enter!$C$3:$M$252,MATCH(SMALL(Enter!$M$3:$M$252,E209),Enter!$M$3:$M$252,0),8))),"")</f>
        <v/>
      </c>
      <c r="C209" s="20" t="str">
        <f t="array" ref="C209">IFERROR(INDEX(Enter!$C$3:$M$252,MATCH(SMALL(Enter!$M$3:$M$252,E209),Enter!$M$3:$M$252,0),8),"")</f>
        <v/>
      </c>
      <c r="D209" s="20" t="str">
        <f t="array" ref="D209">IFERROR(INDEX(Enter!$C$3:$K$252,MATCH(SMALL(Enter!$M$3:$M$252,E209),Enter!$M$3:$M$252,0),9),"")</f>
        <v/>
      </c>
      <c r="E209" s="20">
        <v>174</v>
      </c>
      <c r="G209" s="19" t="str">
        <f t="array" ref="G209">IF(H209="","",IF(INDEX(Enter!$F$3:$K$252,MATCH(SMALL(Enter!$N$3:$N$252,E209),Enter!$N$3:$N$252,0),1)="co","co",IF(INDEX(Enter!$F$3:$K$252,MATCH(SMALL(Enter!$N$3:$N$252,E209),Enter!$N$3:$N$252,0),1)="yco","yco",E209)))</f>
        <v/>
      </c>
      <c r="H209" s="20" t="str">
        <f t="array" ref="H209">IFERROR(IF(INDEX(Enter!$G$3:$K$252,MATCH(SMALL(Enter!$N$3:$N$252,E209),Enter!$N$3:$N$252,0),1)="x",INDEX(Enter!$F$3:$K$252,MATCH(SMALL(Enter!$N$3:$N$252,E209),Enter!$N$3:$N$252,0),5)&amp;" (Y)",IF(INDEX(Enter!$G$3:$K$252,MATCH(SMALL(Enter!$N$3:$N$252,E209),Enter!$N$3:$N$252,0),1)="o",INDEX(Enter!$F$3:$K$252,MATCH(SMALL(Enter!$N$3:$N$252,E209),Enter!$N$3:$N$252,0),5)&amp;" (Y only)",INDEX(Enter!$F$3:$K$252,MATCH(SMALL(Enter!$N$3:$N$252,E209),Enter!$N$3:$N$252,0),5))),"")</f>
        <v/>
      </c>
      <c r="I209" s="20" t="str">
        <f t="array" ref="I209">IFERROR(INDEX(Enter!$F$3:$K$252,MATCH(SMALL(Enter!$N$3:$N$252,E209),Enter!$N$3:$N$252,0),5),"")</f>
        <v/>
      </c>
      <c r="J209" s="20" t="str">
        <f t="array" ref="J209">IFERROR(INDEX(Enter!$F$3:$K$252,MATCH(SMALL(Enter!$N$3:$N$252,E209),Enter!$N$3:$N$252,0),6),"")</f>
        <v/>
      </c>
      <c r="K209" s="20">
        <v>190</v>
      </c>
      <c r="L209" s="19" t="str">
        <f t="shared" si="0"/>
        <v/>
      </c>
      <c r="M209" s="19" t="str">
        <f t="array" ref="M209">IFERROR(IF(INDEX(Enter!$I$3:$K$252,MATCH(SMALL(Enter!$O$3:$O$252,K209),Enter!$O$3:$O$252,0),1)="x",INDEX(Enter!$H$3:$K$252,MATCH(SMALL(Enter!$O$3:$O$252,K209),Enter!$O$3:$O$252,0),3)&amp;" (Y)",IF(INDEX(Enter!$I$3:$K$252,MATCH(SMALL(Enter!$O$3:$O$252,K209),Enter!$O$3:$O$252,0),1)="o",INDEX(Enter!$H$3:$K$252,MATCH(SMALL(Enter!$O$3:$O$252,K209),Enter!$O$3:$O$252,0),3)&amp;" (Y only)",INDEX(Enter!$H$3:$K$252,MATCH(SMALL(Enter!$O$3:$O$252,K209),Enter!$O$3:$O$252,0),3))),"")</f>
        <v/>
      </c>
      <c r="N209" s="20" t="str">
        <f t="array" ref="N209">IFERROR(INDEX(Enter!$H$3:$K$252,MATCH(SMALL(Enter!$O$3:$O$252,K209),Enter!$O$3:$O$252,0),3),"")</f>
        <v/>
      </c>
      <c r="O209" s="20" t="str">
        <f t="array" ref="O209">IFERROR(INDEX(Enter!$H$3:$K$252,MATCH(SMALL(Enter!$O$3:$O$252,K209),Enter!$O$3:$O$252,0),4),"")</f>
        <v/>
      </c>
      <c r="Q209" s="19" t="str">
        <f t="array" ref="Q209">IF(R209="","",IF(INDEX(Enter!$B$3:$K$252,MATCH(SMALL(Enter!$P$3:$P$252,E209),Enter!$P$3:$P$252,0),1)="oco","oco",E209))</f>
        <v/>
      </c>
      <c r="R209" s="20" t="str">
        <f t="array" ref="R209">IFERROR(INDEX(Enter!$A$3:$M$252,MATCH(SMALL(Enter!$P$3:$P$252,T209),Enter!$P$3:$P$252,0),7),"")</f>
        <v/>
      </c>
      <c r="S209" s="20" t="str">
        <f t="array" ref="S209">IFERROR(INDEX(Enter!$A$3:$K$252,MATCH(SMALL(Enter!$P$3:$P$252,T209),Enter!$P$3:$P$252,0),8),"")</f>
        <v/>
      </c>
      <c r="T209" s="20">
        <v>174</v>
      </c>
      <c r="V209" s="19" t="str">
        <f t="shared" si="3"/>
        <v/>
      </c>
      <c r="W209" s="20" t="str">
        <f t="array" ref="W209">IFERROR(INDEX(Enter!$A$3:$M$252,MATCH(SMALL(Enter!$Q$3:$Q$252,Y210),Enter!$Q$3:$Q$252,0),6),"")</f>
        <v/>
      </c>
      <c r="X209" s="20" t="str">
        <f t="array" ref="X209">IFERROR(INDEX(Enter!$A$3:$K$252,MATCH(SMALL(Enter!$Q$3:$Q$252,Y210),Enter!$Q$3:$Q$252,0),7),"")</f>
        <v/>
      </c>
      <c r="Y209" s="20">
        <v>174</v>
      </c>
      <c r="AA209" s="19" t="str">
        <f t="shared" si="2"/>
        <v/>
      </c>
      <c r="AB209" s="20" t="str">
        <f t="array" ref="AB209">IFERROR(INDEX(Enter!$A$3:$M$252,MATCH(SMALL(Enter!$R$3:$R$252,T209),Enter!$R$3:$R$252,0),7),"")</f>
        <v/>
      </c>
      <c r="AC209" s="20" t="str">
        <f t="array" ref="AC209">IFERROR(INDEX(Enter!$A$3:$K$252,MATCH(SMALL(Enter!$R$3:$R$252,T209),Enter!$R$3:$R$252,0),8),"")</f>
        <v/>
      </c>
    </row>
    <row r="210" spans="1:29" ht="15.75" customHeight="1">
      <c r="A210" s="19" t="str">
        <f t="array" ref="A210">IF(B210="","",IF(INDEX(Enter!$C$3:$K$252,MATCH(SMALL(Enter!$M$3:$M$252,E210),Enter!$M$3:$M$252,0),1)="yco","yco",E210))</f>
        <v/>
      </c>
      <c r="B210" s="20" t="str">
        <f t="array" ref="B210">IFERROR(IF(INDEX(Enter!$D$3:$M$252,MATCH(SMALL(Enter!$M$3:$M$252,E210),Enter!$M$3:$M$252,0),1)="x",INDEX(Enter!$C$3:$M$252,MATCH(SMALL(Enter!$M$3:$M$252,E210),Enter!$M$3:$M$252,0),8)&amp;" (Y)",IF(INDEX(Enter!$D$3:$M$252,MATCH(SMALL(Enter!$M$3:$M$252,E210),Enter!$M$3:$M$252,0),1)="o",INDEX(Enter!$C$3:$M$252,MATCH(SMALL(Enter!$M$3:$M$252,E210),Enter!$M$3:$M$252,0),8)&amp;" (Y only)",INDEX(Enter!$C$3:$M$252,MATCH(SMALL(Enter!$M$3:$M$252,E210),Enter!$M$3:$M$252,0),8))),"")</f>
        <v/>
      </c>
      <c r="C210" s="20" t="str">
        <f t="array" ref="C210">IFERROR(INDEX(Enter!$C$3:$M$252,MATCH(SMALL(Enter!$M$3:$M$252,E210),Enter!$M$3:$M$252,0),8),"")</f>
        <v/>
      </c>
      <c r="D210" s="20" t="str">
        <f t="array" ref="D210">IFERROR(INDEX(Enter!$C$3:$K$252,MATCH(SMALL(Enter!$M$3:$M$252,E210),Enter!$M$3:$M$252,0),9),"")</f>
        <v/>
      </c>
      <c r="E210" s="20">
        <v>175</v>
      </c>
      <c r="G210" s="19" t="str">
        <f t="array" ref="G210">IF(H210="","",IF(INDEX(Enter!$F$3:$K$252,MATCH(SMALL(Enter!$N$3:$N$252,E210),Enter!$N$3:$N$252,0),1)="co","co",IF(INDEX(Enter!$F$3:$K$252,MATCH(SMALL(Enter!$N$3:$N$252,E210),Enter!$N$3:$N$252,0),1)="yco","yco",E210)))</f>
        <v/>
      </c>
      <c r="H210" s="20" t="str">
        <f t="array" ref="H210">IFERROR(IF(INDEX(Enter!$G$3:$K$252,MATCH(SMALL(Enter!$N$3:$N$252,E210),Enter!$N$3:$N$252,0),1)="x",INDEX(Enter!$F$3:$K$252,MATCH(SMALL(Enter!$N$3:$N$252,E210),Enter!$N$3:$N$252,0),5)&amp;" (Y)",IF(INDEX(Enter!$G$3:$K$252,MATCH(SMALL(Enter!$N$3:$N$252,E210),Enter!$N$3:$N$252,0),1)="o",INDEX(Enter!$F$3:$K$252,MATCH(SMALL(Enter!$N$3:$N$252,E210),Enter!$N$3:$N$252,0),5)&amp;" (Y only)",INDEX(Enter!$F$3:$K$252,MATCH(SMALL(Enter!$N$3:$N$252,E210),Enter!$N$3:$N$252,0),5))),"")</f>
        <v/>
      </c>
      <c r="I210" s="20" t="str">
        <f t="array" ref="I210">IFERROR(INDEX(Enter!$F$3:$K$252,MATCH(SMALL(Enter!$N$3:$N$252,E210),Enter!$N$3:$N$252,0),5),"")</f>
        <v/>
      </c>
      <c r="J210" s="20" t="str">
        <f t="array" ref="J210">IFERROR(INDEX(Enter!$F$3:$K$252,MATCH(SMALL(Enter!$N$3:$N$252,E210),Enter!$N$3:$N$252,0),6),"")</f>
        <v/>
      </c>
      <c r="L210" s="19" t="str">
        <f t="shared" si="0"/>
        <v/>
      </c>
      <c r="M210" s="19" t="str">
        <f t="array" ref="M210">IFERROR(IF(INDEX(Enter!$I$3:$K$252,MATCH(SMALL(Enter!$O$3:$O$252,K210),Enter!$O$3:$O$252,0),1)="x",INDEX(Enter!$H$3:$K$252,MATCH(SMALL(Enter!$O$3:$O$252,K210),Enter!$O$3:$O$252,0),3)&amp;" (Y)",IF(INDEX(Enter!$I$3:$K$252,MATCH(SMALL(Enter!$O$3:$O$252,K210),Enter!$O$3:$O$252,0),1)="o",INDEX(Enter!$H$3:$K$252,MATCH(SMALL(Enter!$O$3:$O$252,K210),Enter!$O$3:$O$252,0),3)&amp;" (Y only)",INDEX(Enter!$H$3:$K$252,MATCH(SMALL(Enter!$O$3:$O$252,K210),Enter!$O$3:$O$252,0),3))),"")</f>
        <v/>
      </c>
      <c r="N210" s="20" t="str">
        <f t="array" ref="N210">IFERROR(INDEX(Enter!$H$3:$K$252,MATCH(SMALL(Enter!$O$3:$O$252,K210),Enter!$O$3:$O$252,0),3),"")</f>
        <v/>
      </c>
      <c r="O210" s="20" t="str">
        <f t="array" ref="O210">IFERROR(INDEX(Enter!$H$3:$K$252,MATCH(SMALL(Enter!$O$3:$O$252,K210),Enter!$O$3:$O$252,0),4),"")</f>
        <v/>
      </c>
      <c r="Q210" s="19" t="str">
        <f t="array" ref="Q210">IF(R210="","",IF(INDEX(Enter!$B$3:$K$252,MATCH(SMALL(Enter!$P$3:$P$252,E210),Enter!$P$3:$P$252,0),1)="oco","oco",E210))</f>
        <v/>
      </c>
      <c r="R210" s="20" t="str">
        <f t="array" ref="R210">IFERROR(INDEX(Enter!$A$3:$M$252,MATCH(SMALL(Enter!$P$3:$P$252,T210),Enter!$P$3:$P$252,0),7),"")</f>
        <v/>
      </c>
      <c r="S210" s="20" t="str">
        <f t="array" ref="S210">IFERROR(INDEX(Enter!$A$3:$K$252,MATCH(SMALL(Enter!$P$3:$P$252,T210),Enter!$P$3:$P$252,0),8),"")</f>
        <v/>
      </c>
      <c r="T210" s="20">
        <v>175</v>
      </c>
      <c r="V210" s="19" t="str">
        <f t="shared" si="3"/>
        <v/>
      </c>
      <c r="W210" s="20" t="str">
        <f t="array" ref="W210">IFERROR(INDEX(Enter!$A$3:$M$252,MATCH(SMALL(Enter!$Q$3:$Q$252,Y211),Enter!$Q$3:$Q$252,0),6),"")</f>
        <v/>
      </c>
      <c r="X210" s="20" t="str">
        <f t="array" ref="X210">IFERROR(INDEX(Enter!$A$3:$K$252,MATCH(SMALL(Enter!$Q$3:$Q$252,Y211),Enter!$Q$3:$Q$252,0),7),"")</f>
        <v/>
      </c>
      <c r="Y210" s="20">
        <v>175</v>
      </c>
      <c r="AA210" s="19" t="str">
        <f t="shared" si="2"/>
        <v/>
      </c>
      <c r="AB210" s="20" t="str">
        <f t="array" ref="AB210">IFERROR(INDEX(Enter!$A$3:$M$252,MATCH(SMALL(Enter!$R$3:$R$252,T210),Enter!$R$3:$R$252,0),7),"")</f>
        <v/>
      </c>
      <c r="AC210" s="20" t="str">
        <f t="array" ref="AC210">IFERROR(INDEX(Enter!$A$3:$K$252,MATCH(SMALL(Enter!$R$3:$R$252,T210),Enter!$R$3:$R$252,0),8),"")</f>
        <v/>
      </c>
    </row>
    <row r="211" spans="1:29" ht="15.75" customHeight="1">
      <c r="A211" s="19" t="str">
        <f t="array" ref="A211">IF(B211="","",IF(INDEX(Enter!$C$3:$K$252,MATCH(SMALL(Enter!$M$3:$M$252,E211),Enter!$M$3:$M$252,0),1)="yco","yco",E211))</f>
        <v/>
      </c>
      <c r="B211" s="20" t="str">
        <f t="array" ref="B211">IFERROR(IF(INDEX(Enter!$D$3:$M$252,MATCH(SMALL(Enter!$M$3:$M$252,E211),Enter!$M$3:$M$252,0),1)="x",INDEX(Enter!$C$3:$M$252,MATCH(SMALL(Enter!$M$3:$M$252,E211),Enter!$M$3:$M$252,0),8)&amp;" (Y)",IF(INDEX(Enter!$D$3:$M$252,MATCH(SMALL(Enter!$M$3:$M$252,E211),Enter!$M$3:$M$252,0),1)="o",INDEX(Enter!$C$3:$M$252,MATCH(SMALL(Enter!$M$3:$M$252,E211),Enter!$M$3:$M$252,0),8)&amp;" (Y only)",INDEX(Enter!$C$3:$M$252,MATCH(SMALL(Enter!$M$3:$M$252,E211),Enter!$M$3:$M$252,0),8))),"")</f>
        <v/>
      </c>
      <c r="C211" s="20" t="str">
        <f t="array" ref="C211">IFERROR(INDEX(Enter!$C$3:$M$252,MATCH(SMALL(Enter!$M$3:$M$252,E211),Enter!$M$3:$M$252,0),8),"")</f>
        <v/>
      </c>
      <c r="D211" s="20" t="str">
        <f t="array" ref="D211">IFERROR(INDEX(Enter!$C$3:$K$252,MATCH(SMALL(Enter!$M$3:$M$252,E211),Enter!$M$3:$M$252,0),9),"")</f>
        <v/>
      </c>
      <c r="E211" s="20"/>
      <c r="G211" s="19" t="str">
        <f t="array" ref="G211">IF(H211="","",IF(INDEX(Enter!$F$3:$K$252,MATCH(SMALL(Enter!$N$3:$N$252,E211),Enter!$N$3:$N$252,0),1)="co","co",IF(INDEX(Enter!$F$3:$K$252,MATCH(SMALL(Enter!$N$3:$N$252,E211),Enter!$N$3:$N$252,0),1)="yco","yco",E211)))</f>
        <v/>
      </c>
      <c r="H211" s="20" t="str">
        <f t="array" ref="H211">IFERROR(IF(INDEX(Enter!$G$3:$K$252,MATCH(SMALL(Enter!$N$3:$N$252,E211),Enter!$N$3:$N$252,0),1)="x",INDEX(Enter!$F$3:$K$252,MATCH(SMALL(Enter!$N$3:$N$252,E211),Enter!$N$3:$N$252,0),5)&amp;" (Y)",IF(INDEX(Enter!$G$3:$K$252,MATCH(SMALL(Enter!$N$3:$N$252,E211),Enter!$N$3:$N$252,0),1)="o",INDEX(Enter!$F$3:$K$252,MATCH(SMALL(Enter!$N$3:$N$252,E211),Enter!$N$3:$N$252,0),5)&amp;" (Y only)",INDEX(Enter!$F$3:$K$252,MATCH(SMALL(Enter!$N$3:$N$252,E211),Enter!$N$3:$N$252,0),5))),"")</f>
        <v/>
      </c>
      <c r="I211" s="20" t="str">
        <f t="array" ref="I211">IFERROR(INDEX(Enter!$F$3:$K$252,MATCH(SMALL(Enter!$N$3:$N$252,E211),Enter!$N$3:$N$252,0),5),"")</f>
        <v/>
      </c>
      <c r="J211" s="20" t="str">
        <f t="array" ref="J211">IFERROR(INDEX(Enter!$F$3:$K$252,MATCH(SMALL(Enter!$N$3:$N$252,E211),Enter!$N$3:$N$252,0),6),"")</f>
        <v/>
      </c>
      <c r="K211" s="20">
        <v>191</v>
      </c>
      <c r="L211" s="19" t="str">
        <f t="shared" si="0"/>
        <v/>
      </c>
      <c r="M211" s="19" t="str">
        <f t="array" ref="M211">IFERROR(IF(INDEX(Enter!$I$3:$K$252,MATCH(SMALL(Enter!$O$3:$O$252,K211),Enter!$O$3:$O$252,0),1)="x",INDEX(Enter!$H$3:$K$252,MATCH(SMALL(Enter!$O$3:$O$252,K211),Enter!$O$3:$O$252,0),3)&amp;" (Y)",IF(INDEX(Enter!$I$3:$K$252,MATCH(SMALL(Enter!$O$3:$O$252,K211),Enter!$O$3:$O$252,0),1)="o",INDEX(Enter!$H$3:$K$252,MATCH(SMALL(Enter!$O$3:$O$252,K211),Enter!$O$3:$O$252,0),3)&amp;" (Y only)",INDEX(Enter!$H$3:$K$252,MATCH(SMALL(Enter!$O$3:$O$252,K211),Enter!$O$3:$O$252,0),3))),"")</f>
        <v/>
      </c>
      <c r="N211" s="20" t="str">
        <f t="array" ref="N211">IFERROR(INDEX(Enter!$H$3:$K$252,MATCH(SMALL(Enter!$O$3:$O$252,K211),Enter!$O$3:$O$252,0),3),"")</f>
        <v/>
      </c>
      <c r="O211" s="20" t="str">
        <f t="array" ref="O211">IFERROR(INDEX(Enter!$H$3:$K$252,MATCH(SMALL(Enter!$O$3:$O$252,K211),Enter!$O$3:$O$252,0),4),"")</f>
        <v/>
      </c>
      <c r="Q211" s="19" t="str">
        <f t="array" ref="Q211">IF(R211="","",IF(INDEX(Enter!$B$3:$K$252,MATCH(SMALL(Enter!$P$3:$P$252,E211),Enter!$P$3:$P$252,0),1)="oco","oco",E211))</f>
        <v/>
      </c>
      <c r="R211" s="20" t="str">
        <f t="array" ref="R211">IFERROR(INDEX(Enter!$A$3:$M$252,MATCH(SMALL(Enter!$P$3:$P$252,T211),Enter!$P$3:$P$252,0),7),"")</f>
        <v/>
      </c>
      <c r="S211" s="20" t="str">
        <f t="array" ref="S211">IFERROR(INDEX(Enter!$A$3:$K$252,MATCH(SMALL(Enter!$P$3:$P$252,T211),Enter!$P$3:$P$252,0),8),"")</f>
        <v/>
      </c>
      <c r="V211" s="19" t="str">
        <f t="shared" si="3"/>
        <v/>
      </c>
      <c r="W211" s="20" t="str">
        <f t="array" ref="W211">IFERROR(INDEX(Enter!$A$3:$M$252,MATCH(SMALL(Enter!$Q$3:$Q$252,Y212),Enter!$Q$3:$Q$252,0),6),"")</f>
        <v/>
      </c>
      <c r="X211" s="20" t="str">
        <f t="array" ref="X211">IFERROR(INDEX(Enter!$A$3:$K$252,MATCH(SMALL(Enter!$Q$3:$Q$252,Y212),Enter!$Q$3:$Q$252,0),7),"")</f>
        <v/>
      </c>
      <c r="AA211" s="19" t="str">
        <f t="shared" si="2"/>
        <v/>
      </c>
      <c r="AB211" s="20" t="str">
        <f t="array" ref="AB211">IFERROR(INDEX(Enter!$A$3:$M$252,MATCH(SMALL(Enter!$R$3:$R$252,T211),Enter!$R$3:$R$252,0),7),"")</f>
        <v/>
      </c>
      <c r="AC211" s="20" t="str">
        <f t="array" ref="AC211">IFERROR(INDEX(Enter!$A$3:$K$252,MATCH(SMALL(Enter!$R$3:$R$252,T211),Enter!$R$3:$R$252,0),8),"")</f>
        <v/>
      </c>
    </row>
    <row r="212" spans="1:29" ht="15.75" customHeight="1">
      <c r="A212" s="19" t="str">
        <f t="array" ref="A212">IF(B212="","",IF(INDEX(Enter!$C$3:$K$252,MATCH(SMALL(Enter!$M$3:$M$252,E212),Enter!$M$3:$M$252,0),1)="yco","yco",E212))</f>
        <v/>
      </c>
      <c r="B212" s="20" t="str">
        <f t="array" ref="B212">IFERROR(IF(INDEX(Enter!$D$3:$M$252,MATCH(SMALL(Enter!$M$3:$M$252,E212),Enter!$M$3:$M$252,0),1)="x",INDEX(Enter!$C$3:$M$252,MATCH(SMALL(Enter!$M$3:$M$252,E212),Enter!$M$3:$M$252,0),8)&amp;" (Y)",IF(INDEX(Enter!$D$3:$M$252,MATCH(SMALL(Enter!$M$3:$M$252,E212),Enter!$M$3:$M$252,0),1)="o",INDEX(Enter!$C$3:$M$252,MATCH(SMALL(Enter!$M$3:$M$252,E212),Enter!$M$3:$M$252,0),8)&amp;" (Y only)",INDEX(Enter!$C$3:$M$252,MATCH(SMALL(Enter!$M$3:$M$252,E212),Enter!$M$3:$M$252,0),8))),"")</f>
        <v/>
      </c>
      <c r="C212" s="20" t="str">
        <f t="array" ref="C212">IFERROR(INDEX(Enter!$C$3:$M$252,MATCH(SMALL(Enter!$M$3:$M$252,E212),Enter!$M$3:$M$252,0),8),"")</f>
        <v/>
      </c>
      <c r="D212" s="20" t="str">
        <f t="array" ref="D212">IFERROR(INDEX(Enter!$C$3:$K$252,MATCH(SMALL(Enter!$M$3:$M$252,E212),Enter!$M$3:$M$252,0),9),"")</f>
        <v/>
      </c>
      <c r="E212" s="20">
        <v>176</v>
      </c>
      <c r="G212" s="19" t="str">
        <f t="array" ref="G212">IF(H212="","",IF(INDEX(Enter!$F$3:$K$252,MATCH(SMALL(Enter!$N$3:$N$252,E212),Enter!$N$3:$N$252,0),1)="co","co",IF(INDEX(Enter!$F$3:$K$252,MATCH(SMALL(Enter!$N$3:$N$252,E212),Enter!$N$3:$N$252,0),1)="yco","yco",E212)))</f>
        <v/>
      </c>
      <c r="H212" s="20" t="str">
        <f t="array" ref="H212">IFERROR(IF(INDEX(Enter!$G$3:$K$252,MATCH(SMALL(Enter!$N$3:$N$252,E212),Enter!$N$3:$N$252,0),1)="x",INDEX(Enter!$F$3:$K$252,MATCH(SMALL(Enter!$N$3:$N$252,E212),Enter!$N$3:$N$252,0),5)&amp;" (Y)",IF(INDEX(Enter!$G$3:$K$252,MATCH(SMALL(Enter!$N$3:$N$252,E212),Enter!$N$3:$N$252,0),1)="o",INDEX(Enter!$F$3:$K$252,MATCH(SMALL(Enter!$N$3:$N$252,E212),Enter!$N$3:$N$252,0),5)&amp;" (Y only)",INDEX(Enter!$F$3:$K$252,MATCH(SMALL(Enter!$N$3:$N$252,E212),Enter!$N$3:$N$252,0),5))),"")</f>
        <v/>
      </c>
      <c r="I212" s="20" t="str">
        <f t="array" ref="I212">IFERROR(INDEX(Enter!$F$3:$K$252,MATCH(SMALL(Enter!$N$3:$N$252,E212),Enter!$N$3:$N$252,0),5),"")</f>
        <v/>
      </c>
      <c r="J212" s="20" t="str">
        <f t="array" ref="J212">IFERROR(INDEX(Enter!$F$3:$K$252,MATCH(SMALL(Enter!$N$3:$N$252,E212),Enter!$N$3:$N$252,0),6),"")</f>
        <v/>
      </c>
      <c r="K212" s="20">
        <v>192</v>
      </c>
      <c r="L212" s="19" t="str">
        <f t="shared" si="0"/>
        <v/>
      </c>
      <c r="M212" s="19" t="str">
        <f t="array" ref="M212">IFERROR(IF(INDEX(Enter!$I$3:$K$252,MATCH(SMALL(Enter!$O$3:$O$252,K212),Enter!$O$3:$O$252,0),1)="x",INDEX(Enter!$H$3:$K$252,MATCH(SMALL(Enter!$O$3:$O$252,K212),Enter!$O$3:$O$252,0),3)&amp;" (Y)",IF(INDEX(Enter!$I$3:$K$252,MATCH(SMALL(Enter!$O$3:$O$252,K212),Enter!$O$3:$O$252,0),1)="o",INDEX(Enter!$H$3:$K$252,MATCH(SMALL(Enter!$O$3:$O$252,K212),Enter!$O$3:$O$252,0),3)&amp;" (Y only)",INDEX(Enter!$H$3:$K$252,MATCH(SMALL(Enter!$O$3:$O$252,K212),Enter!$O$3:$O$252,0),3))),"")</f>
        <v/>
      </c>
      <c r="N212" s="20" t="str">
        <f t="array" ref="N212">IFERROR(INDEX(Enter!$H$3:$K$252,MATCH(SMALL(Enter!$O$3:$O$252,K212),Enter!$O$3:$O$252,0),3),"")</f>
        <v/>
      </c>
      <c r="O212" s="20" t="str">
        <f t="array" ref="O212">IFERROR(INDEX(Enter!$H$3:$K$252,MATCH(SMALL(Enter!$O$3:$O$252,K212),Enter!$O$3:$O$252,0),4),"")</f>
        <v/>
      </c>
      <c r="Q212" s="19" t="str">
        <f t="array" ref="Q212">IF(R212="","",IF(INDEX(Enter!$B$3:$K$252,MATCH(SMALL(Enter!$P$3:$P$252,E212),Enter!$P$3:$P$252,0),1)="oco","oco",E212))</f>
        <v/>
      </c>
      <c r="R212" s="20" t="str">
        <f t="array" ref="R212">IFERROR(INDEX(Enter!$A$3:$M$252,MATCH(SMALL(Enter!$P$3:$P$252,T212),Enter!$P$3:$P$252,0),7),"")</f>
        <v/>
      </c>
      <c r="S212" s="20" t="str">
        <f t="array" ref="S212">IFERROR(INDEX(Enter!$A$3:$K$252,MATCH(SMALL(Enter!$P$3:$P$252,T212),Enter!$P$3:$P$252,0),8),"")</f>
        <v/>
      </c>
      <c r="T212" s="20">
        <v>176</v>
      </c>
      <c r="V212" s="19" t="str">
        <f t="shared" si="3"/>
        <v/>
      </c>
      <c r="W212" s="20" t="str">
        <f t="array" ref="W212">IFERROR(INDEX(Enter!$A$3:$M$252,MATCH(SMALL(Enter!$Q$3:$Q$252,Y213),Enter!$Q$3:$Q$252,0),6),"")</f>
        <v/>
      </c>
      <c r="X212" s="20" t="str">
        <f t="array" ref="X212">IFERROR(INDEX(Enter!$A$3:$K$252,MATCH(SMALL(Enter!$Q$3:$Q$252,Y213),Enter!$Q$3:$Q$252,0),7),"")</f>
        <v/>
      </c>
      <c r="Y212" s="20">
        <v>176</v>
      </c>
      <c r="AA212" s="19" t="str">
        <f t="shared" si="2"/>
        <v/>
      </c>
      <c r="AB212" s="20" t="str">
        <f t="array" ref="AB212">IFERROR(INDEX(Enter!$A$3:$M$252,MATCH(SMALL(Enter!$R$3:$R$252,T212),Enter!$R$3:$R$252,0),7),"")</f>
        <v/>
      </c>
      <c r="AC212" s="20" t="str">
        <f t="array" ref="AC212">IFERROR(INDEX(Enter!$A$3:$K$252,MATCH(SMALL(Enter!$R$3:$R$252,T212),Enter!$R$3:$R$252,0),8),"")</f>
        <v/>
      </c>
    </row>
    <row r="213" spans="1:29" ht="15.75" customHeight="1">
      <c r="A213" s="19" t="str">
        <f t="array" ref="A213">IF(B213="","",IF(INDEX(Enter!$C$3:$K$252,MATCH(SMALL(Enter!$M$3:$M$252,E213),Enter!$M$3:$M$252,0),1)="yco","yco",E213))</f>
        <v/>
      </c>
      <c r="B213" s="20" t="str">
        <f t="array" ref="B213">IFERROR(IF(INDEX(Enter!$D$3:$M$252,MATCH(SMALL(Enter!$M$3:$M$252,E213),Enter!$M$3:$M$252,0),1)="x",INDEX(Enter!$C$3:$M$252,MATCH(SMALL(Enter!$M$3:$M$252,E213),Enter!$M$3:$M$252,0),8)&amp;" (Y)",IF(INDEX(Enter!$D$3:$M$252,MATCH(SMALL(Enter!$M$3:$M$252,E213),Enter!$M$3:$M$252,0),1)="o",INDEX(Enter!$C$3:$M$252,MATCH(SMALL(Enter!$M$3:$M$252,E213),Enter!$M$3:$M$252,0),8)&amp;" (Y only)",INDEX(Enter!$C$3:$M$252,MATCH(SMALL(Enter!$M$3:$M$252,E213),Enter!$M$3:$M$252,0),8))),"")</f>
        <v/>
      </c>
      <c r="C213" s="20" t="str">
        <f t="array" ref="C213">IFERROR(INDEX(Enter!$C$3:$M$252,MATCH(SMALL(Enter!$M$3:$M$252,E213),Enter!$M$3:$M$252,0),8),"")</f>
        <v/>
      </c>
      <c r="D213" s="20" t="str">
        <f t="array" ref="D213">IFERROR(INDEX(Enter!$C$3:$K$252,MATCH(SMALL(Enter!$M$3:$M$252,E213),Enter!$M$3:$M$252,0),9),"")</f>
        <v/>
      </c>
      <c r="E213" s="20">
        <v>177</v>
      </c>
      <c r="G213" s="19" t="str">
        <f t="array" ref="G213">IF(H213="","",IF(INDEX(Enter!$F$3:$K$252,MATCH(SMALL(Enter!$N$3:$N$252,E213),Enter!$N$3:$N$252,0),1)="co","co",IF(INDEX(Enter!$F$3:$K$252,MATCH(SMALL(Enter!$N$3:$N$252,E213),Enter!$N$3:$N$252,0),1)="yco","yco",E213)))</f>
        <v/>
      </c>
      <c r="H213" s="20" t="str">
        <f t="array" ref="H213">IFERROR(IF(INDEX(Enter!$G$3:$K$252,MATCH(SMALL(Enter!$N$3:$N$252,E213),Enter!$N$3:$N$252,0),1)="x",INDEX(Enter!$F$3:$K$252,MATCH(SMALL(Enter!$N$3:$N$252,E213),Enter!$N$3:$N$252,0),5)&amp;" (Y)",IF(INDEX(Enter!$G$3:$K$252,MATCH(SMALL(Enter!$N$3:$N$252,E213),Enter!$N$3:$N$252,0),1)="o",INDEX(Enter!$F$3:$K$252,MATCH(SMALL(Enter!$N$3:$N$252,E213),Enter!$N$3:$N$252,0),5)&amp;" (Y only)",INDEX(Enter!$F$3:$K$252,MATCH(SMALL(Enter!$N$3:$N$252,E213),Enter!$N$3:$N$252,0),5))),"")</f>
        <v/>
      </c>
      <c r="I213" s="20" t="str">
        <f t="array" ref="I213">IFERROR(INDEX(Enter!$F$3:$K$252,MATCH(SMALL(Enter!$N$3:$N$252,E213),Enter!$N$3:$N$252,0),5),"")</f>
        <v/>
      </c>
      <c r="J213" s="20" t="str">
        <f t="array" ref="J213">IFERROR(INDEX(Enter!$F$3:$K$252,MATCH(SMALL(Enter!$N$3:$N$252,E213),Enter!$N$3:$N$252,0),6),"")</f>
        <v/>
      </c>
      <c r="K213" s="20">
        <v>193</v>
      </c>
      <c r="L213" s="19" t="str">
        <f t="shared" si="0"/>
        <v/>
      </c>
      <c r="M213" s="19" t="str">
        <f t="array" ref="M213">IFERROR(IF(INDEX(Enter!$I$3:$K$252,MATCH(SMALL(Enter!$O$3:$O$252,K213),Enter!$O$3:$O$252,0),1)="x",INDEX(Enter!$H$3:$K$252,MATCH(SMALL(Enter!$O$3:$O$252,K213),Enter!$O$3:$O$252,0),3)&amp;" (Y)",IF(INDEX(Enter!$I$3:$K$252,MATCH(SMALL(Enter!$O$3:$O$252,K213),Enter!$O$3:$O$252,0),1)="o",INDEX(Enter!$H$3:$K$252,MATCH(SMALL(Enter!$O$3:$O$252,K213),Enter!$O$3:$O$252,0),3)&amp;" (Y only)",INDEX(Enter!$H$3:$K$252,MATCH(SMALL(Enter!$O$3:$O$252,K213),Enter!$O$3:$O$252,0),3))),"")</f>
        <v/>
      </c>
      <c r="N213" s="20" t="str">
        <f t="array" ref="N213">IFERROR(INDEX(Enter!$H$3:$K$252,MATCH(SMALL(Enter!$O$3:$O$252,K213),Enter!$O$3:$O$252,0),3),"")</f>
        <v/>
      </c>
      <c r="O213" s="20" t="str">
        <f t="array" ref="O213">IFERROR(INDEX(Enter!$H$3:$K$252,MATCH(SMALL(Enter!$O$3:$O$252,K213),Enter!$O$3:$O$252,0),4),"")</f>
        <v/>
      </c>
      <c r="Q213" s="19" t="str">
        <f t="array" ref="Q213">IF(R213="","",IF(INDEX(Enter!$B$3:$K$252,MATCH(SMALL(Enter!$P$3:$P$252,E213),Enter!$P$3:$P$252,0),1)="oco","oco",E213))</f>
        <v/>
      </c>
      <c r="R213" s="20" t="str">
        <f t="array" ref="R213">IFERROR(INDEX(Enter!$A$3:$M$252,MATCH(SMALL(Enter!$P$3:$P$252,T213),Enter!$P$3:$P$252,0),7),"")</f>
        <v/>
      </c>
      <c r="S213" s="20" t="str">
        <f t="array" ref="S213">IFERROR(INDEX(Enter!$A$3:$K$252,MATCH(SMALL(Enter!$P$3:$P$252,T213),Enter!$P$3:$P$252,0),8),"")</f>
        <v/>
      </c>
      <c r="T213" s="20">
        <v>177</v>
      </c>
      <c r="V213" s="19" t="str">
        <f t="shared" si="3"/>
        <v/>
      </c>
      <c r="W213" s="20" t="str">
        <f t="array" ref="W213">IFERROR(INDEX(Enter!$A$3:$M$252,MATCH(SMALL(Enter!$Q$3:$Q$252,Y214),Enter!$Q$3:$Q$252,0),6),"")</f>
        <v/>
      </c>
      <c r="X213" s="20" t="str">
        <f t="array" ref="X213">IFERROR(INDEX(Enter!$A$3:$K$252,MATCH(SMALL(Enter!$Q$3:$Q$252,Y214),Enter!$Q$3:$Q$252,0),7),"")</f>
        <v/>
      </c>
      <c r="Y213" s="20">
        <v>177</v>
      </c>
      <c r="AA213" s="19" t="str">
        <f t="shared" si="2"/>
        <v/>
      </c>
      <c r="AB213" s="20" t="str">
        <f t="array" ref="AB213">IFERROR(INDEX(Enter!$A$3:$M$252,MATCH(SMALL(Enter!$R$3:$R$252,T213),Enter!$R$3:$R$252,0),7),"")</f>
        <v/>
      </c>
      <c r="AC213" s="20" t="str">
        <f t="array" ref="AC213">IFERROR(INDEX(Enter!$A$3:$K$252,MATCH(SMALL(Enter!$R$3:$R$252,T213),Enter!$R$3:$R$252,0),8),"")</f>
        <v/>
      </c>
    </row>
    <row r="214" spans="1:29" ht="15.75" customHeight="1">
      <c r="A214" s="19" t="str">
        <f t="array" ref="A214">IF(B214="","",IF(INDEX(Enter!$C$3:$K$252,MATCH(SMALL(Enter!$M$3:$M$252,E214),Enter!$M$3:$M$252,0),1)="yco","yco",E214))</f>
        <v/>
      </c>
      <c r="B214" s="20" t="str">
        <f t="array" ref="B214">IFERROR(IF(INDEX(Enter!$D$3:$M$252,MATCH(SMALL(Enter!$M$3:$M$252,E214),Enter!$M$3:$M$252,0),1)="x",INDEX(Enter!$C$3:$M$252,MATCH(SMALL(Enter!$M$3:$M$252,E214),Enter!$M$3:$M$252,0),8)&amp;" (Y)",IF(INDEX(Enter!$D$3:$M$252,MATCH(SMALL(Enter!$M$3:$M$252,E214),Enter!$M$3:$M$252,0),1)="o",INDEX(Enter!$C$3:$M$252,MATCH(SMALL(Enter!$M$3:$M$252,E214),Enter!$M$3:$M$252,0),8)&amp;" (Y only)",INDEX(Enter!$C$3:$M$252,MATCH(SMALL(Enter!$M$3:$M$252,E214),Enter!$M$3:$M$252,0),8))),"")</f>
        <v/>
      </c>
      <c r="C214" s="20" t="str">
        <f t="array" ref="C214">IFERROR(INDEX(Enter!$C$3:$M$252,MATCH(SMALL(Enter!$M$3:$M$252,E214),Enter!$M$3:$M$252,0),8),"")</f>
        <v/>
      </c>
      <c r="D214" s="20" t="str">
        <f t="array" ref="D214">IFERROR(INDEX(Enter!$C$3:$K$252,MATCH(SMALL(Enter!$M$3:$M$252,E214),Enter!$M$3:$M$252,0),9),"")</f>
        <v/>
      </c>
      <c r="E214" s="20">
        <v>178</v>
      </c>
      <c r="G214" s="19" t="str">
        <f t="array" ref="G214">IF(H214="","",IF(INDEX(Enter!$F$3:$K$252,MATCH(SMALL(Enter!$N$3:$N$252,E214),Enter!$N$3:$N$252,0),1)="co","co",IF(INDEX(Enter!$F$3:$K$252,MATCH(SMALL(Enter!$N$3:$N$252,E214),Enter!$N$3:$N$252,0),1)="yco","yco",E214)))</f>
        <v/>
      </c>
      <c r="H214" s="20" t="str">
        <f t="array" ref="H214">IFERROR(IF(INDEX(Enter!$G$3:$K$252,MATCH(SMALL(Enter!$N$3:$N$252,E214),Enter!$N$3:$N$252,0),1)="x",INDEX(Enter!$F$3:$K$252,MATCH(SMALL(Enter!$N$3:$N$252,E214),Enter!$N$3:$N$252,0),5)&amp;" (Y)",IF(INDEX(Enter!$G$3:$K$252,MATCH(SMALL(Enter!$N$3:$N$252,E214),Enter!$N$3:$N$252,0),1)="o",INDEX(Enter!$F$3:$K$252,MATCH(SMALL(Enter!$N$3:$N$252,E214),Enter!$N$3:$N$252,0),5)&amp;" (Y only)",INDEX(Enter!$F$3:$K$252,MATCH(SMALL(Enter!$N$3:$N$252,E214),Enter!$N$3:$N$252,0),5))),"")</f>
        <v/>
      </c>
      <c r="I214" s="20" t="str">
        <f t="array" ref="I214">IFERROR(INDEX(Enter!$F$3:$K$252,MATCH(SMALL(Enter!$N$3:$N$252,E214),Enter!$N$3:$N$252,0),5),"")</f>
        <v/>
      </c>
      <c r="J214" s="20" t="str">
        <f t="array" ref="J214">IFERROR(INDEX(Enter!$F$3:$K$252,MATCH(SMALL(Enter!$N$3:$N$252,E214),Enter!$N$3:$N$252,0),6),"")</f>
        <v/>
      </c>
      <c r="K214" s="20">
        <v>194</v>
      </c>
      <c r="L214" s="19" t="str">
        <f t="shared" si="0"/>
        <v/>
      </c>
      <c r="M214" s="19" t="str">
        <f t="array" ref="M214">IFERROR(IF(INDEX(Enter!$I$3:$K$252,MATCH(SMALL(Enter!$O$3:$O$252,K214),Enter!$O$3:$O$252,0),1)="x",INDEX(Enter!$H$3:$K$252,MATCH(SMALL(Enter!$O$3:$O$252,K214),Enter!$O$3:$O$252,0),3)&amp;" (Y)",IF(INDEX(Enter!$I$3:$K$252,MATCH(SMALL(Enter!$O$3:$O$252,K214),Enter!$O$3:$O$252,0),1)="o",INDEX(Enter!$H$3:$K$252,MATCH(SMALL(Enter!$O$3:$O$252,K214),Enter!$O$3:$O$252,0),3)&amp;" (Y only)",INDEX(Enter!$H$3:$K$252,MATCH(SMALL(Enter!$O$3:$O$252,K214),Enter!$O$3:$O$252,0),3))),"")</f>
        <v/>
      </c>
      <c r="N214" s="20" t="str">
        <f t="array" ref="N214">IFERROR(INDEX(Enter!$H$3:$K$252,MATCH(SMALL(Enter!$O$3:$O$252,K214),Enter!$O$3:$O$252,0),3),"")</f>
        <v/>
      </c>
      <c r="O214" s="20" t="str">
        <f t="array" ref="O214">IFERROR(INDEX(Enter!$H$3:$K$252,MATCH(SMALL(Enter!$O$3:$O$252,K214),Enter!$O$3:$O$252,0),4),"")</f>
        <v/>
      </c>
      <c r="Q214" s="19" t="str">
        <f t="array" ref="Q214">IF(R214="","",IF(INDEX(Enter!$B$3:$K$252,MATCH(SMALL(Enter!$P$3:$P$252,E214),Enter!$P$3:$P$252,0),1)="oco","oco",E214))</f>
        <v/>
      </c>
      <c r="R214" s="20" t="str">
        <f t="array" ref="R214">IFERROR(INDEX(Enter!$A$3:$M$252,MATCH(SMALL(Enter!$P$3:$P$252,T214),Enter!$P$3:$P$252,0),7),"")</f>
        <v/>
      </c>
      <c r="S214" s="20" t="str">
        <f t="array" ref="S214">IFERROR(INDEX(Enter!$A$3:$K$252,MATCH(SMALL(Enter!$P$3:$P$252,T214),Enter!$P$3:$P$252,0),8),"")</f>
        <v/>
      </c>
      <c r="T214" s="20">
        <v>178</v>
      </c>
      <c r="V214" s="19" t="str">
        <f t="shared" si="3"/>
        <v/>
      </c>
      <c r="W214" s="20" t="str">
        <f t="array" ref="W214">IFERROR(INDEX(Enter!$A$3:$M$252,MATCH(SMALL(Enter!$Q$3:$Q$252,Y215),Enter!$Q$3:$Q$252,0),6),"")</f>
        <v/>
      </c>
      <c r="X214" s="20" t="str">
        <f t="array" ref="X214">IFERROR(INDEX(Enter!$A$3:$K$252,MATCH(SMALL(Enter!$Q$3:$Q$252,Y215),Enter!$Q$3:$Q$252,0),7),"")</f>
        <v/>
      </c>
      <c r="Y214" s="20">
        <v>178</v>
      </c>
      <c r="AA214" s="19" t="str">
        <f t="shared" si="2"/>
        <v/>
      </c>
      <c r="AB214" s="20" t="str">
        <f t="array" ref="AB214">IFERROR(INDEX(Enter!$A$3:$M$252,MATCH(SMALL(Enter!$R$3:$R$252,T214),Enter!$R$3:$R$252,0),7),"")</f>
        <v/>
      </c>
      <c r="AC214" s="20" t="str">
        <f t="array" ref="AC214">IFERROR(INDEX(Enter!$A$3:$K$252,MATCH(SMALL(Enter!$R$3:$R$252,T214),Enter!$R$3:$R$252,0),8),"")</f>
        <v/>
      </c>
    </row>
    <row r="215" spans="1:29" ht="15.75" customHeight="1">
      <c r="A215" s="19" t="str">
        <f t="array" ref="A215">IF(B215="","",IF(INDEX(Enter!$C$3:$K$252,MATCH(SMALL(Enter!$M$3:$M$252,E215),Enter!$M$3:$M$252,0),1)="yco","yco",E215))</f>
        <v/>
      </c>
      <c r="B215" s="20" t="str">
        <f t="array" ref="B215">IFERROR(IF(INDEX(Enter!$D$3:$M$252,MATCH(SMALL(Enter!$M$3:$M$252,E215),Enter!$M$3:$M$252,0),1)="x",INDEX(Enter!$C$3:$M$252,MATCH(SMALL(Enter!$M$3:$M$252,E215),Enter!$M$3:$M$252,0),8)&amp;" (Y)",IF(INDEX(Enter!$D$3:$M$252,MATCH(SMALL(Enter!$M$3:$M$252,E215),Enter!$M$3:$M$252,0),1)="o",INDEX(Enter!$C$3:$M$252,MATCH(SMALL(Enter!$M$3:$M$252,E215),Enter!$M$3:$M$252,0),8)&amp;" (Y only)",INDEX(Enter!$C$3:$M$252,MATCH(SMALL(Enter!$M$3:$M$252,E215),Enter!$M$3:$M$252,0),8))),"")</f>
        <v/>
      </c>
      <c r="C215" s="20" t="str">
        <f t="array" ref="C215">IFERROR(INDEX(Enter!$C$3:$M$252,MATCH(SMALL(Enter!$M$3:$M$252,E215),Enter!$M$3:$M$252,0),8),"")</f>
        <v/>
      </c>
      <c r="D215" s="20" t="str">
        <f t="array" ref="D215">IFERROR(INDEX(Enter!$C$3:$K$252,MATCH(SMALL(Enter!$M$3:$M$252,E215),Enter!$M$3:$M$252,0),9),"")</f>
        <v/>
      </c>
      <c r="E215" s="20">
        <v>179</v>
      </c>
      <c r="G215" s="19" t="str">
        <f t="array" ref="G215">IF(H215="","",IF(INDEX(Enter!$F$3:$K$252,MATCH(SMALL(Enter!$N$3:$N$252,E215),Enter!$N$3:$N$252,0),1)="co","co",IF(INDEX(Enter!$F$3:$K$252,MATCH(SMALL(Enter!$N$3:$N$252,E215),Enter!$N$3:$N$252,0),1)="yco","yco",E215)))</f>
        <v/>
      </c>
      <c r="H215" s="20" t="str">
        <f t="array" ref="H215">IFERROR(IF(INDEX(Enter!$G$3:$K$252,MATCH(SMALL(Enter!$N$3:$N$252,E215),Enter!$N$3:$N$252,0),1)="x",INDEX(Enter!$F$3:$K$252,MATCH(SMALL(Enter!$N$3:$N$252,E215),Enter!$N$3:$N$252,0),5)&amp;" (Y)",IF(INDEX(Enter!$G$3:$K$252,MATCH(SMALL(Enter!$N$3:$N$252,E215),Enter!$N$3:$N$252,0),1)="o",INDEX(Enter!$F$3:$K$252,MATCH(SMALL(Enter!$N$3:$N$252,E215),Enter!$N$3:$N$252,0),5)&amp;" (Y only)",INDEX(Enter!$F$3:$K$252,MATCH(SMALL(Enter!$N$3:$N$252,E215),Enter!$N$3:$N$252,0),5))),"")</f>
        <v/>
      </c>
      <c r="I215" s="20" t="str">
        <f t="array" ref="I215">IFERROR(INDEX(Enter!$F$3:$K$252,MATCH(SMALL(Enter!$N$3:$N$252,E215),Enter!$N$3:$N$252,0),5),"")</f>
        <v/>
      </c>
      <c r="J215" s="20" t="str">
        <f t="array" ref="J215">IFERROR(INDEX(Enter!$F$3:$K$252,MATCH(SMALL(Enter!$N$3:$N$252,E215),Enter!$N$3:$N$252,0),6),"")</f>
        <v/>
      </c>
      <c r="K215" s="20">
        <v>195</v>
      </c>
      <c r="L215" s="19" t="str">
        <f t="shared" si="0"/>
        <v/>
      </c>
      <c r="M215" s="19" t="str">
        <f t="array" ref="M215">IFERROR(IF(INDEX(Enter!$I$3:$K$252,MATCH(SMALL(Enter!$O$3:$O$252,K215),Enter!$O$3:$O$252,0),1)="x",INDEX(Enter!$H$3:$K$252,MATCH(SMALL(Enter!$O$3:$O$252,K215),Enter!$O$3:$O$252,0),3)&amp;" (Y)",IF(INDEX(Enter!$I$3:$K$252,MATCH(SMALL(Enter!$O$3:$O$252,K215),Enter!$O$3:$O$252,0),1)="o",INDEX(Enter!$H$3:$K$252,MATCH(SMALL(Enter!$O$3:$O$252,K215),Enter!$O$3:$O$252,0),3)&amp;" (Y only)",INDEX(Enter!$H$3:$K$252,MATCH(SMALL(Enter!$O$3:$O$252,K215),Enter!$O$3:$O$252,0),3))),"")</f>
        <v/>
      </c>
      <c r="N215" s="20" t="str">
        <f t="array" ref="N215">IFERROR(INDEX(Enter!$H$3:$K$252,MATCH(SMALL(Enter!$O$3:$O$252,K215),Enter!$O$3:$O$252,0),3),"")</f>
        <v/>
      </c>
      <c r="O215" s="20" t="str">
        <f t="array" ref="O215">IFERROR(INDEX(Enter!$H$3:$K$252,MATCH(SMALL(Enter!$O$3:$O$252,K215),Enter!$O$3:$O$252,0),4),"")</f>
        <v/>
      </c>
      <c r="Q215" s="19" t="str">
        <f t="array" ref="Q215">IF(R215="","",IF(INDEX(Enter!$B$3:$K$252,MATCH(SMALL(Enter!$P$3:$P$252,E215),Enter!$P$3:$P$252,0),1)="oco","oco",E215))</f>
        <v/>
      </c>
      <c r="R215" s="20" t="str">
        <f t="array" ref="R215">IFERROR(INDEX(Enter!$A$3:$M$252,MATCH(SMALL(Enter!$P$3:$P$252,T215),Enter!$P$3:$P$252,0),7),"")</f>
        <v/>
      </c>
      <c r="S215" s="20" t="str">
        <f t="array" ref="S215">IFERROR(INDEX(Enter!$A$3:$K$252,MATCH(SMALL(Enter!$P$3:$P$252,T215),Enter!$P$3:$P$252,0),8),"")</f>
        <v/>
      </c>
      <c r="T215" s="20">
        <v>179</v>
      </c>
      <c r="V215" s="19" t="str">
        <f t="shared" si="3"/>
        <v/>
      </c>
      <c r="W215" s="20" t="str">
        <f t="array" ref="W215">IFERROR(INDEX(Enter!$A$3:$M$252,MATCH(SMALL(Enter!$Q$3:$Q$252,Y216),Enter!$Q$3:$Q$252,0),6),"")</f>
        <v/>
      </c>
      <c r="X215" s="20" t="str">
        <f t="array" ref="X215">IFERROR(INDEX(Enter!$A$3:$K$252,MATCH(SMALL(Enter!$Q$3:$Q$252,Y216),Enter!$Q$3:$Q$252,0),7),"")</f>
        <v/>
      </c>
      <c r="Y215" s="20">
        <v>179</v>
      </c>
      <c r="AA215" s="19" t="str">
        <f t="shared" si="2"/>
        <v/>
      </c>
      <c r="AB215" s="20" t="str">
        <f t="array" ref="AB215">IFERROR(INDEX(Enter!$A$3:$M$252,MATCH(SMALL(Enter!$R$3:$R$252,T215),Enter!$R$3:$R$252,0),7),"")</f>
        <v/>
      </c>
      <c r="AC215" s="20" t="str">
        <f t="array" ref="AC215">IFERROR(INDEX(Enter!$A$3:$K$252,MATCH(SMALL(Enter!$R$3:$R$252,T215),Enter!$R$3:$R$252,0),8),"")</f>
        <v/>
      </c>
    </row>
    <row r="216" spans="1:29" ht="15.75" customHeight="1">
      <c r="A216" s="19" t="str">
        <f t="array" ref="A216">IF(B216="","",IF(INDEX(Enter!$C$3:$K$252,MATCH(SMALL(Enter!$M$3:$M$252,E216),Enter!$M$3:$M$252,0),1)="yco","yco",E216))</f>
        <v/>
      </c>
      <c r="B216" s="20" t="str">
        <f t="array" ref="B216">IFERROR(IF(INDEX(Enter!$D$3:$M$252,MATCH(SMALL(Enter!$M$3:$M$252,E216),Enter!$M$3:$M$252,0),1)="x",INDEX(Enter!$C$3:$M$252,MATCH(SMALL(Enter!$M$3:$M$252,E216),Enter!$M$3:$M$252,0),8)&amp;" (Y)",IF(INDEX(Enter!$D$3:$M$252,MATCH(SMALL(Enter!$M$3:$M$252,E216),Enter!$M$3:$M$252,0),1)="o",INDEX(Enter!$C$3:$M$252,MATCH(SMALL(Enter!$M$3:$M$252,E216),Enter!$M$3:$M$252,0),8)&amp;" (Y only)",INDEX(Enter!$C$3:$M$252,MATCH(SMALL(Enter!$M$3:$M$252,E216),Enter!$M$3:$M$252,0),8))),"")</f>
        <v/>
      </c>
      <c r="C216" s="20" t="str">
        <f t="array" ref="C216">IFERROR(INDEX(Enter!$C$3:$M$252,MATCH(SMALL(Enter!$M$3:$M$252,E216),Enter!$M$3:$M$252,0),8),"")</f>
        <v/>
      </c>
      <c r="D216" s="20" t="str">
        <f t="array" ref="D216">IFERROR(INDEX(Enter!$C$3:$K$252,MATCH(SMALL(Enter!$M$3:$M$252,E216),Enter!$M$3:$M$252,0),9),"")</f>
        <v/>
      </c>
      <c r="E216" s="20">
        <v>180</v>
      </c>
      <c r="G216" s="19" t="str">
        <f t="array" ref="G216">IF(H216="","",IF(INDEX(Enter!$F$3:$K$252,MATCH(SMALL(Enter!$N$3:$N$252,E216),Enter!$N$3:$N$252,0),1)="co","co",IF(INDEX(Enter!$F$3:$K$252,MATCH(SMALL(Enter!$N$3:$N$252,E216),Enter!$N$3:$N$252,0),1)="yco","yco",E216)))</f>
        <v/>
      </c>
      <c r="H216" s="20" t="str">
        <f t="array" ref="H216">IFERROR(IF(INDEX(Enter!$G$3:$K$252,MATCH(SMALL(Enter!$N$3:$N$252,E216),Enter!$N$3:$N$252,0),1)="x",INDEX(Enter!$F$3:$K$252,MATCH(SMALL(Enter!$N$3:$N$252,E216),Enter!$N$3:$N$252,0),5)&amp;" (Y)",IF(INDEX(Enter!$G$3:$K$252,MATCH(SMALL(Enter!$N$3:$N$252,E216),Enter!$N$3:$N$252,0),1)="o",INDEX(Enter!$F$3:$K$252,MATCH(SMALL(Enter!$N$3:$N$252,E216),Enter!$N$3:$N$252,0),5)&amp;" (Y only)",INDEX(Enter!$F$3:$K$252,MATCH(SMALL(Enter!$N$3:$N$252,E216),Enter!$N$3:$N$252,0),5))),"")</f>
        <v/>
      </c>
      <c r="I216" s="20" t="str">
        <f t="array" ref="I216">IFERROR(INDEX(Enter!$F$3:$K$252,MATCH(SMALL(Enter!$N$3:$N$252,E216),Enter!$N$3:$N$252,0),5),"")</f>
        <v/>
      </c>
      <c r="J216" s="20" t="str">
        <f t="array" ref="J216">IFERROR(INDEX(Enter!$F$3:$K$252,MATCH(SMALL(Enter!$N$3:$N$252,E216),Enter!$N$3:$N$252,0),6),"")</f>
        <v/>
      </c>
      <c r="K216" s="20">
        <v>196</v>
      </c>
      <c r="L216" s="19" t="str">
        <f t="shared" si="0"/>
        <v/>
      </c>
      <c r="M216" s="19" t="str">
        <f t="array" ref="M216">IFERROR(IF(INDEX(Enter!$I$3:$K$252,MATCH(SMALL(Enter!$O$3:$O$252,K216),Enter!$O$3:$O$252,0),1)="x",INDEX(Enter!$H$3:$K$252,MATCH(SMALL(Enter!$O$3:$O$252,K216),Enter!$O$3:$O$252,0),3)&amp;" (Y)",IF(INDEX(Enter!$I$3:$K$252,MATCH(SMALL(Enter!$O$3:$O$252,K216),Enter!$O$3:$O$252,0),1)="o",INDEX(Enter!$H$3:$K$252,MATCH(SMALL(Enter!$O$3:$O$252,K216),Enter!$O$3:$O$252,0),3)&amp;" (Y only)",INDEX(Enter!$H$3:$K$252,MATCH(SMALL(Enter!$O$3:$O$252,K216),Enter!$O$3:$O$252,0),3))),"")</f>
        <v/>
      </c>
      <c r="N216" s="20" t="str">
        <f t="array" ref="N216">IFERROR(INDEX(Enter!$H$3:$K$252,MATCH(SMALL(Enter!$O$3:$O$252,K216),Enter!$O$3:$O$252,0),3),"")</f>
        <v/>
      </c>
      <c r="O216" s="20" t="str">
        <f t="array" ref="O216">IFERROR(INDEX(Enter!$H$3:$K$252,MATCH(SMALL(Enter!$O$3:$O$252,K216),Enter!$O$3:$O$252,0),4),"")</f>
        <v/>
      </c>
      <c r="Q216" s="19" t="str">
        <f t="array" ref="Q216">IF(R216="","",IF(INDEX(Enter!$B$3:$K$252,MATCH(SMALL(Enter!$P$3:$P$252,E216),Enter!$P$3:$P$252,0),1)="oco","oco",E216))</f>
        <v/>
      </c>
      <c r="R216" s="20" t="str">
        <f t="array" ref="R216">IFERROR(INDEX(Enter!$A$3:$M$252,MATCH(SMALL(Enter!$P$3:$P$252,T216),Enter!$P$3:$P$252,0),7),"")</f>
        <v/>
      </c>
      <c r="S216" s="20" t="str">
        <f t="array" ref="S216">IFERROR(INDEX(Enter!$A$3:$K$252,MATCH(SMALL(Enter!$P$3:$P$252,T216),Enter!$P$3:$P$252,0),8),"")</f>
        <v/>
      </c>
      <c r="T216" s="20">
        <v>180</v>
      </c>
      <c r="V216" s="19" t="str">
        <f t="shared" si="3"/>
        <v/>
      </c>
      <c r="W216" s="20" t="str">
        <f t="array" ref="W216">IFERROR(INDEX(Enter!$A$3:$M$252,MATCH(SMALL(Enter!$Q$3:$Q$252,Y217),Enter!$Q$3:$Q$252,0),6),"")</f>
        <v/>
      </c>
      <c r="X216" s="20" t="str">
        <f t="array" ref="X216">IFERROR(INDEX(Enter!$A$3:$K$252,MATCH(SMALL(Enter!$Q$3:$Q$252,Y217),Enter!$Q$3:$Q$252,0),7),"")</f>
        <v/>
      </c>
      <c r="Y216" s="20">
        <v>180</v>
      </c>
      <c r="AA216" s="19" t="str">
        <f t="shared" si="2"/>
        <v/>
      </c>
      <c r="AB216" s="20" t="str">
        <f t="array" ref="AB216">IFERROR(INDEX(Enter!$A$3:$M$252,MATCH(SMALL(Enter!$R$3:$R$252,T216),Enter!$R$3:$R$252,0),7),"")</f>
        <v/>
      </c>
      <c r="AC216" s="20" t="str">
        <f t="array" ref="AC216">IFERROR(INDEX(Enter!$A$3:$K$252,MATCH(SMALL(Enter!$R$3:$R$252,T216),Enter!$R$3:$R$252,0),8),"")</f>
        <v/>
      </c>
    </row>
    <row r="217" spans="1:29" ht="15.75" customHeight="1">
      <c r="A217" s="19" t="str">
        <f t="array" ref="A217">IF(B217="","",IF(INDEX(Enter!$C$3:$K$252,MATCH(SMALL(Enter!$M$3:$M$252,E217),Enter!$M$3:$M$252,0),1)="yco","yco",E217))</f>
        <v/>
      </c>
      <c r="B217" s="20" t="str">
        <f t="array" ref="B217">IFERROR(IF(INDEX(Enter!$D$3:$M$252,MATCH(SMALL(Enter!$M$3:$M$252,E217),Enter!$M$3:$M$252,0),1)="x",INDEX(Enter!$C$3:$M$252,MATCH(SMALL(Enter!$M$3:$M$252,E217),Enter!$M$3:$M$252,0),8)&amp;" (Y)",IF(INDEX(Enter!$D$3:$M$252,MATCH(SMALL(Enter!$M$3:$M$252,E217),Enter!$M$3:$M$252,0),1)="o",INDEX(Enter!$C$3:$M$252,MATCH(SMALL(Enter!$M$3:$M$252,E217),Enter!$M$3:$M$252,0),8)&amp;" (Y only)",INDEX(Enter!$C$3:$M$252,MATCH(SMALL(Enter!$M$3:$M$252,E217),Enter!$M$3:$M$252,0),8))),"")</f>
        <v/>
      </c>
      <c r="C217" s="20" t="str">
        <f t="array" ref="C217">IFERROR(INDEX(Enter!$C$3:$M$252,MATCH(SMALL(Enter!$M$3:$M$252,E217),Enter!$M$3:$M$252,0),8),"")</f>
        <v/>
      </c>
      <c r="D217" s="20" t="str">
        <f t="array" ref="D217">IFERROR(INDEX(Enter!$C$3:$K$252,MATCH(SMALL(Enter!$M$3:$M$252,E217),Enter!$M$3:$M$252,0),9),"")</f>
        <v/>
      </c>
      <c r="E217" s="20"/>
      <c r="G217" s="19" t="str">
        <f t="array" ref="G217">IF(H217="","",IF(INDEX(Enter!$F$3:$K$252,MATCH(SMALL(Enter!$N$3:$N$252,E217),Enter!$N$3:$N$252,0),1)="co","co",IF(INDEX(Enter!$F$3:$K$252,MATCH(SMALL(Enter!$N$3:$N$252,E217),Enter!$N$3:$N$252,0),1)="yco","yco",E217)))</f>
        <v/>
      </c>
      <c r="H217" s="20" t="str">
        <f t="array" ref="H217">IFERROR(IF(INDEX(Enter!$G$3:$K$252,MATCH(SMALL(Enter!$N$3:$N$252,E217),Enter!$N$3:$N$252,0),1)="x",INDEX(Enter!$F$3:$K$252,MATCH(SMALL(Enter!$N$3:$N$252,E217),Enter!$N$3:$N$252,0),5)&amp;" (Y)",IF(INDEX(Enter!$G$3:$K$252,MATCH(SMALL(Enter!$N$3:$N$252,E217),Enter!$N$3:$N$252,0),1)="o",INDEX(Enter!$F$3:$K$252,MATCH(SMALL(Enter!$N$3:$N$252,E217),Enter!$N$3:$N$252,0),5)&amp;" (Y only)",INDEX(Enter!$F$3:$K$252,MATCH(SMALL(Enter!$N$3:$N$252,E217),Enter!$N$3:$N$252,0),5))),"")</f>
        <v/>
      </c>
      <c r="I217" s="20" t="str">
        <f t="array" ref="I217">IFERROR(INDEX(Enter!$F$3:$K$252,MATCH(SMALL(Enter!$N$3:$N$252,E217),Enter!$N$3:$N$252,0),5),"")</f>
        <v/>
      </c>
      <c r="J217" s="20" t="str">
        <f t="array" ref="J217">IFERROR(INDEX(Enter!$F$3:$K$252,MATCH(SMALL(Enter!$N$3:$N$252,E217),Enter!$N$3:$N$252,0),6),"")</f>
        <v/>
      </c>
      <c r="K217" s="20">
        <v>197</v>
      </c>
      <c r="L217" s="19" t="str">
        <f t="shared" si="0"/>
        <v/>
      </c>
      <c r="M217" s="19" t="str">
        <f t="array" ref="M217">IFERROR(IF(INDEX(Enter!$I$3:$K$252,MATCH(SMALL(Enter!$O$3:$O$252,K217),Enter!$O$3:$O$252,0),1)="x",INDEX(Enter!$H$3:$K$252,MATCH(SMALL(Enter!$O$3:$O$252,K217),Enter!$O$3:$O$252,0),3)&amp;" (Y)",IF(INDEX(Enter!$I$3:$K$252,MATCH(SMALL(Enter!$O$3:$O$252,K217),Enter!$O$3:$O$252,0),1)="o",INDEX(Enter!$H$3:$K$252,MATCH(SMALL(Enter!$O$3:$O$252,K217),Enter!$O$3:$O$252,0),3)&amp;" (Y only)",INDEX(Enter!$H$3:$K$252,MATCH(SMALL(Enter!$O$3:$O$252,K217),Enter!$O$3:$O$252,0),3))),"")</f>
        <v/>
      </c>
      <c r="N217" s="20" t="str">
        <f t="array" ref="N217">IFERROR(INDEX(Enter!$H$3:$K$252,MATCH(SMALL(Enter!$O$3:$O$252,K217),Enter!$O$3:$O$252,0),3),"")</f>
        <v/>
      </c>
      <c r="O217" s="20" t="str">
        <f t="array" ref="O217">IFERROR(INDEX(Enter!$H$3:$K$252,MATCH(SMALL(Enter!$O$3:$O$252,K217),Enter!$O$3:$O$252,0),4),"")</f>
        <v/>
      </c>
      <c r="Q217" s="19" t="str">
        <f t="array" ref="Q217">IF(R217="","",IF(INDEX(Enter!$B$3:$K$252,MATCH(SMALL(Enter!$P$3:$P$252,E217),Enter!$P$3:$P$252,0),1)="oco","oco",E217))</f>
        <v/>
      </c>
      <c r="R217" s="20" t="str">
        <f t="array" ref="R217">IFERROR(INDEX(Enter!$A$3:$M$252,MATCH(SMALL(Enter!$P$3:$P$252,T217),Enter!$P$3:$P$252,0),7),"")</f>
        <v/>
      </c>
      <c r="S217" s="20" t="str">
        <f t="array" ref="S217">IFERROR(INDEX(Enter!$A$3:$K$252,MATCH(SMALL(Enter!$P$3:$P$252,T217),Enter!$P$3:$P$252,0),8),"")</f>
        <v/>
      </c>
      <c r="V217" s="19" t="str">
        <f t="shared" si="3"/>
        <v/>
      </c>
      <c r="W217" s="20" t="str">
        <f t="array" ref="W217">IFERROR(INDEX(Enter!$A$3:$M$252,MATCH(SMALL(Enter!$Q$3:$Q$252,Y218),Enter!$Q$3:$Q$252,0),6),"")</f>
        <v/>
      </c>
      <c r="X217" s="20" t="str">
        <f t="array" ref="X217">IFERROR(INDEX(Enter!$A$3:$K$252,MATCH(SMALL(Enter!$Q$3:$Q$252,Y218),Enter!$Q$3:$Q$252,0),7),"")</f>
        <v/>
      </c>
      <c r="AA217" s="19" t="str">
        <f t="shared" si="2"/>
        <v/>
      </c>
      <c r="AB217" s="20" t="str">
        <f t="array" ref="AB217">IFERROR(INDEX(Enter!$A$3:$M$252,MATCH(SMALL(Enter!$R$3:$R$252,T217),Enter!$R$3:$R$252,0),7),"")</f>
        <v/>
      </c>
      <c r="AC217" s="20" t="str">
        <f t="array" ref="AC217">IFERROR(INDEX(Enter!$A$3:$K$252,MATCH(SMALL(Enter!$R$3:$R$252,T217),Enter!$R$3:$R$252,0),8),"")</f>
        <v/>
      </c>
    </row>
    <row r="218" spans="1:29" ht="15.75" customHeight="1">
      <c r="A218" s="19" t="str">
        <f t="array" ref="A218">IF(B218="","",IF(INDEX(Enter!$C$3:$K$252,MATCH(SMALL(Enter!$M$3:$M$252,E218),Enter!$M$3:$M$252,0),1)="yco","yco",E218))</f>
        <v/>
      </c>
      <c r="B218" s="20" t="str">
        <f t="array" ref="B218">IFERROR(IF(INDEX(Enter!$D$3:$M$252,MATCH(SMALL(Enter!$M$3:$M$252,E218),Enter!$M$3:$M$252,0),1)="x",INDEX(Enter!$C$3:$M$252,MATCH(SMALL(Enter!$M$3:$M$252,E218),Enter!$M$3:$M$252,0),8)&amp;" (Y)",IF(INDEX(Enter!$D$3:$M$252,MATCH(SMALL(Enter!$M$3:$M$252,E218),Enter!$M$3:$M$252,0),1)="o",INDEX(Enter!$C$3:$M$252,MATCH(SMALL(Enter!$M$3:$M$252,E218),Enter!$M$3:$M$252,0),8)&amp;" (Y only)",INDEX(Enter!$C$3:$M$252,MATCH(SMALL(Enter!$M$3:$M$252,E218),Enter!$M$3:$M$252,0),8))),"")</f>
        <v/>
      </c>
      <c r="C218" s="20" t="str">
        <f t="array" ref="C218">IFERROR(INDEX(Enter!$C$3:$M$252,MATCH(SMALL(Enter!$M$3:$M$252,E218),Enter!$M$3:$M$252,0),8),"")</f>
        <v/>
      </c>
      <c r="D218" s="20" t="str">
        <f t="array" ref="D218">IFERROR(INDEX(Enter!$C$3:$K$252,MATCH(SMALL(Enter!$M$3:$M$252,E218),Enter!$M$3:$M$252,0),9),"")</f>
        <v/>
      </c>
      <c r="E218" s="20">
        <v>181</v>
      </c>
      <c r="G218" s="19" t="str">
        <f t="array" ref="G218">IF(H218="","",IF(INDEX(Enter!$F$3:$K$252,MATCH(SMALL(Enter!$N$3:$N$252,E218),Enter!$N$3:$N$252,0),1)="co","co",IF(INDEX(Enter!$F$3:$K$252,MATCH(SMALL(Enter!$N$3:$N$252,E218),Enter!$N$3:$N$252,0),1)="yco","yco",E218)))</f>
        <v/>
      </c>
      <c r="H218" s="20" t="str">
        <f t="array" ref="H218">IFERROR(IF(INDEX(Enter!$G$3:$K$252,MATCH(SMALL(Enter!$N$3:$N$252,E218),Enter!$N$3:$N$252,0),1)="x",INDEX(Enter!$F$3:$K$252,MATCH(SMALL(Enter!$N$3:$N$252,E218),Enter!$N$3:$N$252,0),5)&amp;" (Y)",IF(INDEX(Enter!$G$3:$K$252,MATCH(SMALL(Enter!$N$3:$N$252,E218),Enter!$N$3:$N$252,0),1)="o",INDEX(Enter!$F$3:$K$252,MATCH(SMALL(Enter!$N$3:$N$252,E218),Enter!$N$3:$N$252,0),5)&amp;" (Y only)",INDEX(Enter!$F$3:$K$252,MATCH(SMALL(Enter!$N$3:$N$252,E218),Enter!$N$3:$N$252,0),5))),"")</f>
        <v/>
      </c>
      <c r="I218" s="20" t="str">
        <f t="array" ref="I218">IFERROR(INDEX(Enter!$F$3:$K$252,MATCH(SMALL(Enter!$N$3:$N$252,E218),Enter!$N$3:$N$252,0),5),"")</f>
        <v/>
      </c>
      <c r="J218" s="20" t="str">
        <f t="array" ref="J218">IFERROR(INDEX(Enter!$F$3:$K$252,MATCH(SMALL(Enter!$N$3:$N$252,E218),Enter!$N$3:$N$252,0),6),"")</f>
        <v/>
      </c>
      <c r="K218" s="20">
        <v>198</v>
      </c>
      <c r="L218" s="19" t="str">
        <f t="shared" si="0"/>
        <v/>
      </c>
      <c r="M218" s="19" t="str">
        <f t="array" ref="M218">IFERROR(IF(INDEX(Enter!$I$3:$K$252,MATCH(SMALL(Enter!$O$3:$O$252,K218),Enter!$O$3:$O$252,0),1)="x",INDEX(Enter!$H$3:$K$252,MATCH(SMALL(Enter!$O$3:$O$252,K218),Enter!$O$3:$O$252,0),3)&amp;" (Y)",IF(INDEX(Enter!$I$3:$K$252,MATCH(SMALL(Enter!$O$3:$O$252,K218),Enter!$O$3:$O$252,0),1)="o",INDEX(Enter!$H$3:$K$252,MATCH(SMALL(Enter!$O$3:$O$252,K218),Enter!$O$3:$O$252,0),3)&amp;" (Y only)",INDEX(Enter!$H$3:$K$252,MATCH(SMALL(Enter!$O$3:$O$252,K218),Enter!$O$3:$O$252,0),3))),"")</f>
        <v/>
      </c>
      <c r="N218" s="20" t="str">
        <f t="array" ref="N218">IFERROR(INDEX(Enter!$H$3:$K$252,MATCH(SMALL(Enter!$O$3:$O$252,K218),Enter!$O$3:$O$252,0),3),"")</f>
        <v/>
      </c>
      <c r="O218" s="20" t="str">
        <f t="array" ref="O218">IFERROR(INDEX(Enter!$H$3:$K$252,MATCH(SMALL(Enter!$O$3:$O$252,K218),Enter!$O$3:$O$252,0),4),"")</f>
        <v/>
      </c>
      <c r="Q218" s="19" t="str">
        <f t="array" ref="Q218">IF(R218="","",IF(INDEX(Enter!$B$3:$K$252,MATCH(SMALL(Enter!$P$3:$P$252,E218),Enter!$P$3:$P$252,0),1)="oco","oco",E218))</f>
        <v/>
      </c>
      <c r="R218" s="20" t="str">
        <f t="array" ref="R218">IFERROR(INDEX(Enter!$A$3:$M$252,MATCH(SMALL(Enter!$P$3:$P$252,T218),Enter!$P$3:$P$252,0),7),"")</f>
        <v/>
      </c>
      <c r="S218" s="20" t="str">
        <f t="array" ref="S218">IFERROR(INDEX(Enter!$A$3:$K$252,MATCH(SMALL(Enter!$P$3:$P$252,T218),Enter!$P$3:$P$252,0),8),"")</f>
        <v/>
      </c>
      <c r="T218" s="20">
        <v>181</v>
      </c>
      <c r="V218" s="19" t="str">
        <f t="shared" si="3"/>
        <v/>
      </c>
      <c r="W218" s="20" t="str">
        <f t="array" ref="W218">IFERROR(INDEX(Enter!$A$3:$M$252,MATCH(SMALL(Enter!$Q$3:$Q$252,Y219),Enter!$Q$3:$Q$252,0),6),"")</f>
        <v/>
      </c>
      <c r="X218" s="20" t="str">
        <f t="array" ref="X218">IFERROR(INDEX(Enter!$A$3:$K$252,MATCH(SMALL(Enter!$Q$3:$Q$252,Y219),Enter!$Q$3:$Q$252,0),7),"")</f>
        <v/>
      </c>
      <c r="Y218" s="20">
        <v>181</v>
      </c>
      <c r="AA218" s="19" t="str">
        <f t="shared" si="2"/>
        <v/>
      </c>
      <c r="AB218" s="20" t="str">
        <f t="array" ref="AB218">IFERROR(INDEX(Enter!$A$3:$M$252,MATCH(SMALL(Enter!$R$3:$R$252,T218),Enter!$R$3:$R$252,0),7),"")</f>
        <v/>
      </c>
      <c r="AC218" s="20" t="str">
        <f t="array" ref="AC218">IFERROR(INDEX(Enter!$A$3:$K$252,MATCH(SMALL(Enter!$R$3:$R$252,T218),Enter!$R$3:$R$252,0),8),"")</f>
        <v/>
      </c>
    </row>
    <row r="219" spans="1:29" ht="15.75" customHeight="1">
      <c r="A219" s="19" t="str">
        <f t="array" ref="A219">IF(B219="","",IF(INDEX(Enter!$C$3:$K$252,MATCH(SMALL(Enter!$M$3:$M$252,E219),Enter!$M$3:$M$252,0),1)="yco","yco",E219))</f>
        <v/>
      </c>
      <c r="B219" s="20" t="str">
        <f t="array" ref="B219">IFERROR(IF(INDEX(Enter!$D$3:$M$252,MATCH(SMALL(Enter!$M$3:$M$252,E219),Enter!$M$3:$M$252,0),1)="x",INDEX(Enter!$C$3:$M$252,MATCH(SMALL(Enter!$M$3:$M$252,E219),Enter!$M$3:$M$252,0),8)&amp;" (Y)",IF(INDEX(Enter!$D$3:$M$252,MATCH(SMALL(Enter!$M$3:$M$252,E219),Enter!$M$3:$M$252,0),1)="o",INDEX(Enter!$C$3:$M$252,MATCH(SMALL(Enter!$M$3:$M$252,E219),Enter!$M$3:$M$252,0),8)&amp;" (Y only)",INDEX(Enter!$C$3:$M$252,MATCH(SMALL(Enter!$M$3:$M$252,E219),Enter!$M$3:$M$252,0),8))),"")</f>
        <v/>
      </c>
      <c r="C219" s="20" t="str">
        <f t="array" ref="C219">IFERROR(INDEX(Enter!$C$3:$M$252,MATCH(SMALL(Enter!$M$3:$M$252,E219),Enter!$M$3:$M$252,0),8),"")</f>
        <v/>
      </c>
      <c r="D219" s="20" t="str">
        <f t="array" ref="D219">IFERROR(INDEX(Enter!$C$3:$K$252,MATCH(SMALL(Enter!$M$3:$M$252,E219),Enter!$M$3:$M$252,0),9),"")</f>
        <v/>
      </c>
      <c r="E219" s="20">
        <v>182</v>
      </c>
      <c r="G219" s="19" t="str">
        <f t="array" ref="G219">IF(H219="","",IF(INDEX(Enter!$F$3:$K$252,MATCH(SMALL(Enter!$N$3:$N$252,E219),Enter!$N$3:$N$252,0),1)="co","co",IF(INDEX(Enter!$F$3:$K$252,MATCH(SMALL(Enter!$N$3:$N$252,E219),Enter!$N$3:$N$252,0),1)="yco","yco",E219)))</f>
        <v/>
      </c>
      <c r="H219" s="20" t="str">
        <f t="array" ref="H219">IFERROR(IF(INDEX(Enter!$G$3:$K$252,MATCH(SMALL(Enter!$N$3:$N$252,E219),Enter!$N$3:$N$252,0),1)="x",INDEX(Enter!$F$3:$K$252,MATCH(SMALL(Enter!$N$3:$N$252,E219),Enter!$N$3:$N$252,0),5)&amp;" (Y)",IF(INDEX(Enter!$G$3:$K$252,MATCH(SMALL(Enter!$N$3:$N$252,E219),Enter!$N$3:$N$252,0),1)="o",INDEX(Enter!$F$3:$K$252,MATCH(SMALL(Enter!$N$3:$N$252,E219),Enter!$N$3:$N$252,0),5)&amp;" (Y only)",INDEX(Enter!$F$3:$K$252,MATCH(SMALL(Enter!$N$3:$N$252,E219),Enter!$N$3:$N$252,0),5))),"")</f>
        <v/>
      </c>
      <c r="I219" s="20" t="str">
        <f t="array" ref="I219">IFERROR(INDEX(Enter!$F$3:$K$252,MATCH(SMALL(Enter!$N$3:$N$252,E219),Enter!$N$3:$N$252,0),5),"")</f>
        <v/>
      </c>
      <c r="J219" s="20" t="str">
        <f t="array" ref="J219">IFERROR(INDEX(Enter!$F$3:$K$252,MATCH(SMALL(Enter!$N$3:$N$252,E219),Enter!$N$3:$N$252,0),6),"")</f>
        <v/>
      </c>
      <c r="K219" s="20">
        <v>199</v>
      </c>
      <c r="L219" s="19" t="str">
        <f t="shared" si="0"/>
        <v/>
      </c>
      <c r="M219" s="19" t="str">
        <f t="array" ref="M219">IFERROR(IF(INDEX(Enter!$I$3:$K$252,MATCH(SMALL(Enter!$O$3:$O$252,K219),Enter!$O$3:$O$252,0),1)="x",INDEX(Enter!$H$3:$K$252,MATCH(SMALL(Enter!$O$3:$O$252,K219),Enter!$O$3:$O$252,0),3)&amp;" (Y)",IF(INDEX(Enter!$I$3:$K$252,MATCH(SMALL(Enter!$O$3:$O$252,K219),Enter!$O$3:$O$252,0),1)="o",INDEX(Enter!$H$3:$K$252,MATCH(SMALL(Enter!$O$3:$O$252,K219),Enter!$O$3:$O$252,0),3)&amp;" (Y only)",INDEX(Enter!$H$3:$K$252,MATCH(SMALL(Enter!$O$3:$O$252,K219),Enter!$O$3:$O$252,0),3))),"")</f>
        <v/>
      </c>
      <c r="N219" s="20" t="str">
        <f t="array" ref="N219">IFERROR(INDEX(Enter!$H$3:$K$252,MATCH(SMALL(Enter!$O$3:$O$252,K219),Enter!$O$3:$O$252,0),3),"")</f>
        <v/>
      </c>
      <c r="O219" s="20" t="str">
        <f t="array" ref="O219">IFERROR(INDEX(Enter!$H$3:$K$252,MATCH(SMALL(Enter!$O$3:$O$252,K219),Enter!$O$3:$O$252,0),4),"")</f>
        <v/>
      </c>
      <c r="Q219" s="19" t="str">
        <f t="array" ref="Q219">IF(R219="","",IF(INDEX(Enter!$B$3:$K$252,MATCH(SMALL(Enter!$P$3:$P$252,E219),Enter!$P$3:$P$252,0),1)="oco","oco",E219))</f>
        <v/>
      </c>
      <c r="R219" s="20" t="str">
        <f t="array" ref="R219">IFERROR(INDEX(Enter!$A$3:$M$252,MATCH(SMALL(Enter!$P$3:$P$252,T219),Enter!$P$3:$P$252,0),7),"")</f>
        <v/>
      </c>
      <c r="S219" s="20" t="str">
        <f t="array" ref="S219">IFERROR(INDEX(Enter!$A$3:$K$252,MATCH(SMALL(Enter!$P$3:$P$252,T219),Enter!$P$3:$P$252,0),8),"")</f>
        <v/>
      </c>
      <c r="T219" s="20">
        <v>182</v>
      </c>
      <c r="V219" s="19" t="str">
        <f t="shared" si="3"/>
        <v/>
      </c>
      <c r="W219" s="20" t="str">
        <f t="array" ref="W219">IFERROR(INDEX(Enter!$A$3:$M$252,MATCH(SMALL(Enter!$Q$3:$Q$252,Y220),Enter!$Q$3:$Q$252,0),6),"")</f>
        <v/>
      </c>
      <c r="X219" s="20" t="str">
        <f t="array" ref="X219">IFERROR(INDEX(Enter!$A$3:$K$252,MATCH(SMALL(Enter!$Q$3:$Q$252,Y220),Enter!$Q$3:$Q$252,0),7),"")</f>
        <v/>
      </c>
      <c r="Y219" s="20">
        <v>182</v>
      </c>
      <c r="AA219" s="19" t="str">
        <f t="shared" si="2"/>
        <v/>
      </c>
      <c r="AB219" s="20" t="str">
        <f t="array" ref="AB219">IFERROR(INDEX(Enter!$A$3:$M$252,MATCH(SMALL(Enter!$R$3:$R$252,T219),Enter!$R$3:$R$252,0),7),"")</f>
        <v/>
      </c>
      <c r="AC219" s="20" t="str">
        <f t="array" ref="AC219">IFERROR(INDEX(Enter!$A$3:$K$252,MATCH(SMALL(Enter!$R$3:$R$252,T219),Enter!$R$3:$R$252,0),8),"")</f>
        <v/>
      </c>
    </row>
    <row r="220" spans="1:29" ht="15.75" customHeight="1">
      <c r="A220" s="19" t="str">
        <f t="array" ref="A220">IF(B220="","",IF(INDEX(Enter!$C$3:$K$252,MATCH(SMALL(Enter!$M$3:$M$252,E220),Enter!$M$3:$M$252,0),1)="yco","yco",E220))</f>
        <v/>
      </c>
      <c r="B220" s="20" t="str">
        <f t="array" ref="B220">IFERROR(IF(INDEX(Enter!$D$3:$M$252,MATCH(SMALL(Enter!$M$3:$M$252,E220),Enter!$M$3:$M$252,0),1)="x",INDEX(Enter!$C$3:$M$252,MATCH(SMALL(Enter!$M$3:$M$252,E220),Enter!$M$3:$M$252,0),8)&amp;" (Y)",IF(INDEX(Enter!$D$3:$M$252,MATCH(SMALL(Enter!$M$3:$M$252,E220),Enter!$M$3:$M$252,0),1)="o",INDEX(Enter!$C$3:$M$252,MATCH(SMALL(Enter!$M$3:$M$252,E220),Enter!$M$3:$M$252,0),8)&amp;" (Y only)",INDEX(Enter!$C$3:$M$252,MATCH(SMALL(Enter!$M$3:$M$252,E220),Enter!$M$3:$M$252,0),8))),"")</f>
        <v/>
      </c>
      <c r="C220" s="20" t="str">
        <f t="array" ref="C220">IFERROR(INDEX(Enter!$C$3:$M$252,MATCH(SMALL(Enter!$M$3:$M$252,E220),Enter!$M$3:$M$252,0),8),"")</f>
        <v/>
      </c>
      <c r="D220" s="20" t="str">
        <f t="array" ref="D220">IFERROR(INDEX(Enter!$C$3:$K$252,MATCH(SMALL(Enter!$M$3:$M$252,E220),Enter!$M$3:$M$252,0),9),"")</f>
        <v/>
      </c>
      <c r="E220" s="20">
        <v>183</v>
      </c>
      <c r="G220" s="19" t="str">
        <f t="array" ref="G220">IF(H220="","",IF(INDEX(Enter!$F$3:$K$252,MATCH(SMALL(Enter!$N$3:$N$252,E220),Enter!$N$3:$N$252,0),1)="co","co",IF(INDEX(Enter!$F$3:$K$252,MATCH(SMALL(Enter!$N$3:$N$252,E220),Enter!$N$3:$N$252,0),1)="yco","yco",E220)))</f>
        <v/>
      </c>
      <c r="H220" s="20" t="str">
        <f t="array" ref="H220">IFERROR(IF(INDEX(Enter!$G$3:$K$252,MATCH(SMALL(Enter!$N$3:$N$252,E220),Enter!$N$3:$N$252,0),1)="x",INDEX(Enter!$F$3:$K$252,MATCH(SMALL(Enter!$N$3:$N$252,E220),Enter!$N$3:$N$252,0),5)&amp;" (Y)",IF(INDEX(Enter!$G$3:$K$252,MATCH(SMALL(Enter!$N$3:$N$252,E220),Enter!$N$3:$N$252,0),1)="o",INDEX(Enter!$F$3:$K$252,MATCH(SMALL(Enter!$N$3:$N$252,E220),Enter!$N$3:$N$252,0),5)&amp;" (Y only)",INDEX(Enter!$F$3:$K$252,MATCH(SMALL(Enter!$N$3:$N$252,E220),Enter!$N$3:$N$252,0),5))),"")</f>
        <v/>
      </c>
      <c r="I220" s="20" t="str">
        <f t="array" ref="I220">IFERROR(INDEX(Enter!$F$3:$K$252,MATCH(SMALL(Enter!$N$3:$N$252,E220),Enter!$N$3:$N$252,0),5),"")</f>
        <v/>
      </c>
      <c r="J220" s="20" t="str">
        <f t="array" ref="J220">IFERROR(INDEX(Enter!$F$3:$K$252,MATCH(SMALL(Enter!$N$3:$N$252,E220),Enter!$N$3:$N$252,0),6),"")</f>
        <v/>
      </c>
      <c r="K220" s="20">
        <v>200</v>
      </c>
      <c r="L220" s="19" t="str">
        <f t="shared" si="0"/>
        <v/>
      </c>
      <c r="M220" s="19" t="str">
        <f t="array" ref="M220">IFERROR(IF(INDEX(Enter!$I$3:$K$252,MATCH(SMALL(Enter!$O$3:$O$252,K220),Enter!$O$3:$O$252,0),1)="x",INDEX(Enter!$H$3:$K$252,MATCH(SMALL(Enter!$O$3:$O$252,K220),Enter!$O$3:$O$252,0),3)&amp;" (Y)",IF(INDEX(Enter!$I$3:$K$252,MATCH(SMALL(Enter!$O$3:$O$252,K220),Enter!$O$3:$O$252,0),1)="o",INDEX(Enter!$H$3:$K$252,MATCH(SMALL(Enter!$O$3:$O$252,K220),Enter!$O$3:$O$252,0),3)&amp;" (Y only)",INDEX(Enter!$H$3:$K$252,MATCH(SMALL(Enter!$O$3:$O$252,K220),Enter!$O$3:$O$252,0),3))),"")</f>
        <v/>
      </c>
      <c r="N220" s="20" t="str">
        <f t="array" ref="N220">IFERROR(INDEX(Enter!$H$3:$K$252,MATCH(SMALL(Enter!$O$3:$O$252,K220),Enter!$O$3:$O$252,0),3),"")</f>
        <v/>
      </c>
      <c r="O220" s="20" t="str">
        <f t="array" ref="O220">IFERROR(INDEX(Enter!$H$3:$K$252,MATCH(SMALL(Enter!$O$3:$O$252,K220),Enter!$O$3:$O$252,0),4),"")</f>
        <v/>
      </c>
      <c r="Q220" s="19" t="str">
        <f t="array" ref="Q220">IF(R220="","",IF(INDEX(Enter!$B$3:$K$252,MATCH(SMALL(Enter!$P$3:$P$252,E220),Enter!$P$3:$P$252,0),1)="oco","oco",E220))</f>
        <v/>
      </c>
      <c r="R220" s="20" t="str">
        <f t="array" ref="R220">IFERROR(INDEX(Enter!$A$3:$M$252,MATCH(SMALL(Enter!$P$3:$P$252,T220),Enter!$P$3:$P$252,0),7),"")</f>
        <v/>
      </c>
      <c r="S220" s="20" t="str">
        <f t="array" ref="S220">IFERROR(INDEX(Enter!$A$3:$K$252,MATCH(SMALL(Enter!$P$3:$P$252,T220),Enter!$P$3:$P$252,0),8),"")</f>
        <v/>
      </c>
      <c r="T220" s="20">
        <v>183</v>
      </c>
      <c r="V220" s="19" t="str">
        <f t="shared" si="3"/>
        <v/>
      </c>
      <c r="W220" s="20" t="str">
        <f t="array" ref="W220">IFERROR(INDEX(Enter!$A$3:$M$252,MATCH(SMALL(Enter!$Q$3:$Q$252,Y221),Enter!$Q$3:$Q$252,0),6),"")</f>
        <v/>
      </c>
      <c r="X220" s="20" t="str">
        <f t="array" ref="X220">IFERROR(INDEX(Enter!$A$3:$K$252,MATCH(SMALL(Enter!$Q$3:$Q$252,Y221),Enter!$Q$3:$Q$252,0),7),"")</f>
        <v/>
      </c>
      <c r="Y220" s="20">
        <v>183</v>
      </c>
      <c r="AA220" s="19" t="str">
        <f t="shared" si="2"/>
        <v/>
      </c>
      <c r="AB220" s="20" t="str">
        <f t="array" ref="AB220">IFERROR(INDEX(Enter!$A$3:$M$252,MATCH(SMALL(Enter!$R$3:$R$252,T220),Enter!$R$3:$R$252,0),7),"")</f>
        <v/>
      </c>
      <c r="AC220" s="20" t="str">
        <f t="array" ref="AC220">IFERROR(INDEX(Enter!$A$3:$K$252,MATCH(SMALL(Enter!$R$3:$R$252,T220),Enter!$R$3:$R$252,0),8),"")</f>
        <v/>
      </c>
    </row>
    <row r="221" spans="1:29" ht="15.75" customHeight="1">
      <c r="A221" s="19" t="str">
        <f t="array" ref="A221">IF(B221="","",IF(INDEX(Enter!$C$3:$K$252,MATCH(SMALL(Enter!$M$3:$M$252,E221),Enter!$M$3:$M$252,0),1)="yco","yco",E221))</f>
        <v/>
      </c>
      <c r="B221" s="20" t="str">
        <f t="array" ref="B221">IFERROR(IF(INDEX(Enter!$D$3:$M$252,MATCH(SMALL(Enter!$M$3:$M$252,E221),Enter!$M$3:$M$252,0),1)="x",INDEX(Enter!$C$3:$M$252,MATCH(SMALL(Enter!$M$3:$M$252,E221),Enter!$M$3:$M$252,0),8)&amp;" (Y)",IF(INDEX(Enter!$D$3:$M$252,MATCH(SMALL(Enter!$M$3:$M$252,E221),Enter!$M$3:$M$252,0),1)="o",INDEX(Enter!$C$3:$M$252,MATCH(SMALL(Enter!$M$3:$M$252,E221),Enter!$M$3:$M$252,0),8)&amp;" (Y only)",INDEX(Enter!$C$3:$M$252,MATCH(SMALL(Enter!$M$3:$M$252,E221),Enter!$M$3:$M$252,0),8))),"")</f>
        <v/>
      </c>
      <c r="C221" s="20" t="str">
        <f t="array" ref="C221">IFERROR(INDEX(Enter!$C$3:$M$252,MATCH(SMALL(Enter!$M$3:$M$252,E221),Enter!$M$3:$M$252,0),8),"")</f>
        <v/>
      </c>
      <c r="D221" s="20" t="str">
        <f t="array" ref="D221">IFERROR(INDEX(Enter!$C$3:$K$252,MATCH(SMALL(Enter!$M$3:$M$252,E221),Enter!$M$3:$M$252,0),9),"")</f>
        <v/>
      </c>
      <c r="E221" s="20">
        <v>184</v>
      </c>
      <c r="G221" s="19" t="str">
        <f t="array" ref="G221">IF(H221="","",IF(INDEX(Enter!$F$3:$K$252,MATCH(SMALL(Enter!$N$3:$N$252,E221),Enter!$N$3:$N$252,0),1)="co","co",IF(INDEX(Enter!$F$3:$K$252,MATCH(SMALL(Enter!$N$3:$N$252,E221),Enter!$N$3:$N$252,0),1)="yco","yco",E221)))</f>
        <v/>
      </c>
      <c r="H221" s="20" t="str">
        <f t="array" ref="H221">IFERROR(IF(INDEX(Enter!$G$3:$K$252,MATCH(SMALL(Enter!$N$3:$N$252,E221),Enter!$N$3:$N$252,0),1)="x",INDEX(Enter!$F$3:$K$252,MATCH(SMALL(Enter!$N$3:$N$252,E221),Enter!$N$3:$N$252,0),5)&amp;" (Y)",IF(INDEX(Enter!$G$3:$K$252,MATCH(SMALL(Enter!$N$3:$N$252,E221),Enter!$N$3:$N$252,0),1)="o",INDEX(Enter!$F$3:$K$252,MATCH(SMALL(Enter!$N$3:$N$252,E221),Enter!$N$3:$N$252,0),5)&amp;" (Y only)",INDEX(Enter!$F$3:$K$252,MATCH(SMALL(Enter!$N$3:$N$252,E221),Enter!$N$3:$N$252,0),5))),"")</f>
        <v/>
      </c>
      <c r="I221" s="20" t="str">
        <f t="array" ref="I221">IFERROR(INDEX(Enter!$F$3:$K$252,MATCH(SMALL(Enter!$N$3:$N$252,E221),Enter!$N$3:$N$252,0),5),"")</f>
        <v/>
      </c>
      <c r="J221" s="20" t="str">
        <f t="array" ref="J221">IFERROR(INDEX(Enter!$F$3:$K$252,MATCH(SMALL(Enter!$N$3:$N$252,E221),Enter!$N$3:$N$252,0),6),"")</f>
        <v/>
      </c>
      <c r="L221" s="19" t="str">
        <f t="shared" si="0"/>
        <v/>
      </c>
      <c r="M221" s="19" t="str">
        <f t="array" ref="M221">IFERROR(IF(INDEX(Enter!$I$3:$K$252,MATCH(SMALL(Enter!$O$3:$O$252,K221),Enter!$O$3:$O$252,0),1)="x",INDEX(Enter!$H$3:$K$252,MATCH(SMALL(Enter!$O$3:$O$252,K221),Enter!$O$3:$O$252,0),3)&amp;" (Y)",IF(INDEX(Enter!$I$3:$K$252,MATCH(SMALL(Enter!$O$3:$O$252,K221),Enter!$O$3:$O$252,0),1)="o",INDEX(Enter!$H$3:$K$252,MATCH(SMALL(Enter!$O$3:$O$252,K221),Enter!$O$3:$O$252,0),3)&amp;" (Y only)",INDEX(Enter!$H$3:$K$252,MATCH(SMALL(Enter!$O$3:$O$252,K221),Enter!$O$3:$O$252,0),3))),"")</f>
        <v/>
      </c>
      <c r="N221" s="20" t="str">
        <f t="array" ref="N221">IFERROR(INDEX(Enter!$H$3:$K$252,MATCH(SMALL(Enter!$O$3:$O$252,K221),Enter!$O$3:$O$252,0),3),"")</f>
        <v/>
      </c>
      <c r="O221" s="20" t="str">
        <f t="array" ref="O221">IFERROR(INDEX(Enter!$H$3:$K$252,MATCH(SMALL(Enter!$O$3:$O$252,K221),Enter!$O$3:$O$252,0),4),"")</f>
        <v/>
      </c>
      <c r="Q221" s="19" t="str">
        <f t="array" ref="Q221">IF(R221="","",IF(INDEX(Enter!$B$3:$K$252,MATCH(SMALL(Enter!$P$3:$P$252,E221),Enter!$P$3:$P$252,0),1)="oco","oco",E221))</f>
        <v/>
      </c>
      <c r="R221" s="20" t="str">
        <f t="array" ref="R221">IFERROR(INDEX(Enter!$A$3:$M$252,MATCH(SMALL(Enter!$P$3:$P$252,T221),Enter!$P$3:$P$252,0),7),"")</f>
        <v/>
      </c>
      <c r="S221" s="20" t="str">
        <f t="array" ref="S221">IFERROR(INDEX(Enter!$A$3:$K$252,MATCH(SMALL(Enter!$P$3:$P$252,T221),Enter!$P$3:$P$252,0),8),"")</f>
        <v/>
      </c>
      <c r="T221" s="20">
        <v>184</v>
      </c>
      <c r="V221" s="19" t="str">
        <f t="shared" si="3"/>
        <v/>
      </c>
      <c r="W221" s="20" t="str">
        <f t="array" ref="W221">IFERROR(INDEX(Enter!$A$3:$M$252,MATCH(SMALL(Enter!$Q$3:$Q$252,Y222),Enter!$Q$3:$Q$252,0),6),"")</f>
        <v/>
      </c>
      <c r="X221" s="20" t="str">
        <f t="array" ref="X221">IFERROR(INDEX(Enter!$A$3:$K$252,MATCH(SMALL(Enter!$Q$3:$Q$252,Y222),Enter!$Q$3:$Q$252,0),7),"")</f>
        <v/>
      </c>
      <c r="Y221" s="20">
        <v>184</v>
      </c>
      <c r="AA221" s="19" t="str">
        <f t="shared" si="2"/>
        <v/>
      </c>
      <c r="AB221" s="20" t="str">
        <f t="array" ref="AB221">IFERROR(INDEX(Enter!$A$3:$M$252,MATCH(SMALL(Enter!$R$3:$R$252,T221),Enter!$R$3:$R$252,0),7),"")</f>
        <v/>
      </c>
      <c r="AC221" s="20" t="str">
        <f t="array" ref="AC221">IFERROR(INDEX(Enter!$A$3:$K$252,MATCH(SMALL(Enter!$R$3:$R$252,T221),Enter!$R$3:$R$252,0),8),"")</f>
        <v/>
      </c>
    </row>
    <row r="222" spans="1:29" ht="15.75" customHeight="1">
      <c r="A222" s="19" t="str">
        <f t="array" ref="A222">IF(B222="","",IF(INDEX(Enter!$C$3:$K$252,MATCH(SMALL(Enter!$M$3:$M$252,E222),Enter!$M$3:$M$252,0),1)="yco","yco",E222))</f>
        <v/>
      </c>
      <c r="B222" s="20" t="str">
        <f t="array" ref="B222">IFERROR(IF(INDEX(Enter!$D$3:$M$252,MATCH(SMALL(Enter!$M$3:$M$252,E222),Enter!$M$3:$M$252,0),1)="x",INDEX(Enter!$C$3:$M$252,MATCH(SMALL(Enter!$M$3:$M$252,E222),Enter!$M$3:$M$252,0),8)&amp;" (Y)",IF(INDEX(Enter!$D$3:$M$252,MATCH(SMALL(Enter!$M$3:$M$252,E222),Enter!$M$3:$M$252,0),1)="o",INDEX(Enter!$C$3:$M$252,MATCH(SMALL(Enter!$M$3:$M$252,E222),Enter!$M$3:$M$252,0),8)&amp;" (Y only)",INDEX(Enter!$C$3:$M$252,MATCH(SMALL(Enter!$M$3:$M$252,E222),Enter!$M$3:$M$252,0),8))),"")</f>
        <v/>
      </c>
      <c r="C222" s="20" t="str">
        <f t="array" ref="C222">IFERROR(INDEX(Enter!$C$3:$M$252,MATCH(SMALL(Enter!$M$3:$M$252,E222),Enter!$M$3:$M$252,0),8),"")</f>
        <v/>
      </c>
      <c r="D222" s="20" t="str">
        <f t="array" ref="D222">IFERROR(INDEX(Enter!$C$3:$K$252,MATCH(SMALL(Enter!$M$3:$M$252,E222),Enter!$M$3:$M$252,0),9),"")</f>
        <v/>
      </c>
      <c r="E222" s="20">
        <v>185</v>
      </c>
      <c r="G222" s="19" t="str">
        <f t="array" ref="G222">IF(H222="","",IF(INDEX(Enter!$F$3:$K$252,MATCH(SMALL(Enter!$N$3:$N$252,E222),Enter!$N$3:$N$252,0),1)="co","co",IF(INDEX(Enter!$F$3:$K$252,MATCH(SMALL(Enter!$N$3:$N$252,E222),Enter!$N$3:$N$252,0),1)="yco","yco",E222)))</f>
        <v/>
      </c>
      <c r="H222" s="20" t="str">
        <f t="array" ref="H222">IFERROR(IF(INDEX(Enter!$G$3:$K$252,MATCH(SMALL(Enter!$N$3:$N$252,E222),Enter!$N$3:$N$252,0),1)="x",INDEX(Enter!$F$3:$K$252,MATCH(SMALL(Enter!$N$3:$N$252,E222),Enter!$N$3:$N$252,0),5)&amp;" (Y)",IF(INDEX(Enter!$G$3:$K$252,MATCH(SMALL(Enter!$N$3:$N$252,E222),Enter!$N$3:$N$252,0),1)="o",INDEX(Enter!$F$3:$K$252,MATCH(SMALL(Enter!$N$3:$N$252,E222),Enter!$N$3:$N$252,0),5)&amp;" (Y only)",INDEX(Enter!$F$3:$K$252,MATCH(SMALL(Enter!$N$3:$N$252,E222),Enter!$N$3:$N$252,0),5))),"")</f>
        <v/>
      </c>
      <c r="I222" s="20" t="str">
        <f t="array" ref="I222">IFERROR(INDEX(Enter!$F$3:$K$252,MATCH(SMALL(Enter!$N$3:$N$252,E222),Enter!$N$3:$N$252,0),5),"")</f>
        <v/>
      </c>
      <c r="J222" s="20" t="str">
        <f t="array" ref="J222">IFERROR(INDEX(Enter!$F$3:$K$252,MATCH(SMALL(Enter!$N$3:$N$252,E222),Enter!$N$3:$N$252,0),6),"")</f>
        <v/>
      </c>
      <c r="K222" s="20">
        <v>201</v>
      </c>
      <c r="L222" s="19" t="str">
        <f t="shared" si="0"/>
        <v/>
      </c>
      <c r="M222" s="19" t="str">
        <f t="array" ref="M222">IFERROR(IF(INDEX(Enter!$I$3:$K$252,MATCH(SMALL(Enter!$O$3:$O$252,K222),Enter!$O$3:$O$252,0),1)="x",INDEX(Enter!$H$3:$K$252,MATCH(SMALL(Enter!$O$3:$O$252,K222),Enter!$O$3:$O$252,0),3)&amp;" (Y)",IF(INDEX(Enter!$I$3:$K$252,MATCH(SMALL(Enter!$O$3:$O$252,K222),Enter!$O$3:$O$252,0),1)="o",INDEX(Enter!$H$3:$K$252,MATCH(SMALL(Enter!$O$3:$O$252,K222),Enter!$O$3:$O$252,0),3)&amp;" (Y only)",INDEX(Enter!$H$3:$K$252,MATCH(SMALL(Enter!$O$3:$O$252,K222),Enter!$O$3:$O$252,0),3))),"")</f>
        <v/>
      </c>
      <c r="N222" s="20" t="str">
        <f t="array" ref="N222">IFERROR(INDEX(Enter!$H$3:$K$252,MATCH(SMALL(Enter!$O$3:$O$252,K222),Enter!$O$3:$O$252,0),3),"")</f>
        <v/>
      </c>
      <c r="O222" s="20" t="str">
        <f t="array" ref="O222">IFERROR(INDEX(Enter!$H$3:$K$252,MATCH(SMALL(Enter!$O$3:$O$252,K222),Enter!$O$3:$O$252,0),4),"")</f>
        <v/>
      </c>
      <c r="Q222" s="19" t="str">
        <f t="array" ref="Q222">IF(R222="","",IF(INDEX(Enter!$B$3:$K$252,MATCH(SMALL(Enter!$P$3:$P$252,E222),Enter!$P$3:$P$252,0),1)="oco","oco",E222))</f>
        <v/>
      </c>
      <c r="R222" s="20" t="str">
        <f t="array" ref="R222">IFERROR(INDEX(Enter!$A$3:$M$252,MATCH(SMALL(Enter!$P$3:$P$252,T222),Enter!$P$3:$P$252,0),7),"")</f>
        <v/>
      </c>
      <c r="S222" s="20" t="str">
        <f t="array" ref="S222">IFERROR(INDEX(Enter!$A$3:$K$252,MATCH(SMALL(Enter!$P$3:$P$252,T222),Enter!$P$3:$P$252,0),8),"")</f>
        <v/>
      </c>
      <c r="T222" s="20">
        <v>185</v>
      </c>
      <c r="V222" s="19" t="str">
        <f t="shared" si="3"/>
        <v/>
      </c>
      <c r="W222" s="20" t="str">
        <f t="array" ref="W222">IFERROR(INDEX(Enter!$A$3:$M$252,MATCH(SMALL(Enter!$Q$3:$Q$252,Y223),Enter!$Q$3:$Q$252,0),6),"")</f>
        <v/>
      </c>
      <c r="X222" s="20" t="str">
        <f t="array" ref="X222">IFERROR(INDEX(Enter!$A$3:$K$252,MATCH(SMALL(Enter!$Q$3:$Q$252,Y223),Enter!$Q$3:$Q$252,0),7),"")</f>
        <v/>
      </c>
      <c r="Y222" s="20">
        <v>185</v>
      </c>
      <c r="AA222" s="19" t="str">
        <f t="shared" si="2"/>
        <v/>
      </c>
      <c r="AB222" s="20" t="str">
        <f t="array" ref="AB222">IFERROR(INDEX(Enter!$A$3:$M$252,MATCH(SMALL(Enter!$R$3:$R$252,T222),Enter!$R$3:$R$252,0),7),"")</f>
        <v/>
      </c>
      <c r="AC222" s="20" t="str">
        <f t="array" ref="AC222">IFERROR(INDEX(Enter!$A$3:$K$252,MATCH(SMALL(Enter!$R$3:$R$252,T222),Enter!$R$3:$R$252,0),8),"")</f>
        <v/>
      </c>
    </row>
    <row r="223" spans="1:29" ht="15.75" customHeight="1">
      <c r="A223" s="19" t="str">
        <f t="array" ref="A223">IF(B223="","",IF(INDEX(Enter!$C$3:$K$252,MATCH(SMALL(Enter!$M$3:$M$252,E223),Enter!$M$3:$M$252,0),1)="yco","yco",E223))</f>
        <v/>
      </c>
      <c r="B223" s="20" t="str">
        <f t="array" ref="B223">IFERROR(IF(INDEX(Enter!$D$3:$M$252,MATCH(SMALL(Enter!$M$3:$M$252,E223),Enter!$M$3:$M$252,0),1)="x",INDEX(Enter!$C$3:$M$252,MATCH(SMALL(Enter!$M$3:$M$252,E223),Enter!$M$3:$M$252,0),8)&amp;" (Y)",IF(INDEX(Enter!$D$3:$M$252,MATCH(SMALL(Enter!$M$3:$M$252,E223),Enter!$M$3:$M$252,0),1)="o",INDEX(Enter!$C$3:$M$252,MATCH(SMALL(Enter!$M$3:$M$252,E223),Enter!$M$3:$M$252,0),8)&amp;" (Y only)",INDEX(Enter!$C$3:$M$252,MATCH(SMALL(Enter!$M$3:$M$252,E223),Enter!$M$3:$M$252,0),8))),"")</f>
        <v/>
      </c>
      <c r="C223" s="20" t="str">
        <f t="array" ref="C223">IFERROR(INDEX(Enter!$C$3:$M$252,MATCH(SMALL(Enter!$M$3:$M$252,E223),Enter!$M$3:$M$252,0),8),"")</f>
        <v/>
      </c>
      <c r="D223" s="20" t="str">
        <f t="array" ref="D223">IFERROR(INDEX(Enter!$C$3:$K$252,MATCH(SMALL(Enter!$M$3:$M$252,E223),Enter!$M$3:$M$252,0),9),"")</f>
        <v/>
      </c>
      <c r="E223" s="20"/>
      <c r="G223" s="19" t="str">
        <f t="array" ref="G223">IF(H223="","",IF(INDEX(Enter!$F$3:$K$252,MATCH(SMALL(Enter!$N$3:$N$252,E223),Enter!$N$3:$N$252,0),1)="co","co",IF(INDEX(Enter!$F$3:$K$252,MATCH(SMALL(Enter!$N$3:$N$252,E223),Enter!$N$3:$N$252,0),1)="yco","yco",E223)))</f>
        <v/>
      </c>
      <c r="H223" s="20" t="str">
        <f t="array" ref="H223">IFERROR(IF(INDEX(Enter!$G$3:$K$252,MATCH(SMALL(Enter!$N$3:$N$252,E223),Enter!$N$3:$N$252,0),1)="x",INDEX(Enter!$F$3:$K$252,MATCH(SMALL(Enter!$N$3:$N$252,E223),Enter!$N$3:$N$252,0),5)&amp;" (Y)",IF(INDEX(Enter!$G$3:$K$252,MATCH(SMALL(Enter!$N$3:$N$252,E223),Enter!$N$3:$N$252,0),1)="o",INDEX(Enter!$F$3:$K$252,MATCH(SMALL(Enter!$N$3:$N$252,E223),Enter!$N$3:$N$252,0),5)&amp;" (Y only)",INDEX(Enter!$F$3:$K$252,MATCH(SMALL(Enter!$N$3:$N$252,E223),Enter!$N$3:$N$252,0),5))),"")</f>
        <v/>
      </c>
      <c r="I223" s="20" t="str">
        <f t="array" ref="I223">IFERROR(INDEX(Enter!$F$3:$K$252,MATCH(SMALL(Enter!$N$3:$N$252,E223),Enter!$N$3:$N$252,0),5),"")</f>
        <v/>
      </c>
      <c r="J223" s="20" t="str">
        <f t="array" ref="J223">IFERROR(INDEX(Enter!$F$3:$K$252,MATCH(SMALL(Enter!$N$3:$N$252,E223),Enter!$N$3:$N$252,0),6),"")</f>
        <v/>
      </c>
      <c r="K223" s="20">
        <v>202</v>
      </c>
      <c r="L223" s="19" t="str">
        <f t="shared" si="0"/>
        <v/>
      </c>
      <c r="M223" s="19" t="str">
        <f t="array" ref="M223">IFERROR(IF(INDEX(Enter!$I$3:$K$252,MATCH(SMALL(Enter!$O$3:$O$252,K223),Enter!$O$3:$O$252,0),1)="x",INDEX(Enter!$H$3:$K$252,MATCH(SMALL(Enter!$O$3:$O$252,K223),Enter!$O$3:$O$252,0),3)&amp;" (Y)",IF(INDEX(Enter!$I$3:$K$252,MATCH(SMALL(Enter!$O$3:$O$252,K223),Enter!$O$3:$O$252,0),1)="o",INDEX(Enter!$H$3:$K$252,MATCH(SMALL(Enter!$O$3:$O$252,K223),Enter!$O$3:$O$252,0),3)&amp;" (Y only)",INDEX(Enter!$H$3:$K$252,MATCH(SMALL(Enter!$O$3:$O$252,K223),Enter!$O$3:$O$252,0),3))),"")</f>
        <v/>
      </c>
      <c r="N223" s="20" t="str">
        <f t="array" ref="N223">IFERROR(INDEX(Enter!$H$3:$K$252,MATCH(SMALL(Enter!$O$3:$O$252,K223),Enter!$O$3:$O$252,0),3),"")</f>
        <v/>
      </c>
      <c r="O223" s="20" t="str">
        <f t="array" ref="O223">IFERROR(INDEX(Enter!$H$3:$K$252,MATCH(SMALL(Enter!$O$3:$O$252,K223),Enter!$O$3:$O$252,0),4),"")</f>
        <v/>
      </c>
      <c r="Q223" s="19" t="str">
        <f t="array" ref="Q223">IF(R223="","",IF(INDEX(Enter!$B$3:$K$252,MATCH(SMALL(Enter!$P$3:$P$252,E223),Enter!$P$3:$P$252,0),1)="oco","oco",E223))</f>
        <v/>
      </c>
      <c r="R223" s="20" t="str">
        <f t="array" ref="R223">IFERROR(INDEX(Enter!$A$3:$M$252,MATCH(SMALL(Enter!$P$3:$P$252,T223),Enter!$P$3:$P$252,0),7),"")</f>
        <v/>
      </c>
      <c r="S223" s="20" t="str">
        <f t="array" ref="S223">IFERROR(INDEX(Enter!$A$3:$K$252,MATCH(SMALL(Enter!$P$3:$P$252,T223),Enter!$P$3:$P$252,0),8),"")</f>
        <v/>
      </c>
      <c r="V223" s="19" t="str">
        <f t="shared" si="3"/>
        <v/>
      </c>
      <c r="W223" s="20" t="str">
        <f t="array" ref="W223">IFERROR(INDEX(Enter!$A$3:$M$252,MATCH(SMALL(Enter!$Q$3:$Q$252,Y224),Enter!$Q$3:$Q$252,0),6),"")</f>
        <v/>
      </c>
      <c r="X223" s="20" t="str">
        <f t="array" ref="X223">IFERROR(INDEX(Enter!$A$3:$K$252,MATCH(SMALL(Enter!$Q$3:$Q$252,Y224),Enter!$Q$3:$Q$252,0),7),"")</f>
        <v/>
      </c>
      <c r="AA223" s="19" t="str">
        <f t="shared" si="2"/>
        <v/>
      </c>
      <c r="AB223" s="20" t="str">
        <f t="array" ref="AB223">IFERROR(INDEX(Enter!$A$3:$M$252,MATCH(SMALL(Enter!$R$3:$R$252,T223),Enter!$R$3:$R$252,0),7),"")</f>
        <v/>
      </c>
      <c r="AC223" s="20" t="str">
        <f t="array" ref="AC223">IFERROR(INDEX(Enter!$A$3:$K$252,MATCH(SMALL(Enter!$R$3:$R$252,T223),Enter!$R$3:$R$252,0),8),"")</f>
        <v/>
      </c>
    </row>
    <row r="224" spans="1:29" ht="15.75" customHeight="1">
      <c r="A224" s="19" t="str">
        <f t="array" ref="A224">IF(B224="","",IF(INDEX(Enter!$C$3:$K$252,MATCH(SMALL(Enter!$M$3:$M$252,E224),Enter!$M$3:$M$252,0),1)="yco","yco",E224))</f>
        <v/>
      </c>
      <c r="B224" s="20" t="str">
        <f t="array" ref="B224">IFERROR(IF(INDEX(Enter!$D$3:$M$252,MATCH(SMALL(Enter!$M$3:$M$252,E224),Enter!$M$3:$M$252,0),1)="x",INDEX(Enter!$C$3:$M$252,MATCH(SMALL(Enter!$M$3:$M$252,E224),Enter!$M$3:$M$252,0),8)&amp;" (Y)",IF(INDEX(Enter!$D$3:$M$252,MATCH(SMALL(Enter!$M$3:$M$252,E224),Enter!$M$3:$M$252,0),1)="o",INDEX(Enter!$C$3:$M$252,MATCH(SMALL(Enter!$M$3:$M$252,E224),Enter!$M$3:$M$252,0),8)&amp;" (Y only)",INDEX(Enter!$C$3:$M$252,MATCH(SMALL(Enter!$M$3:$M$252,E224),Enter!$M$3:$M$252,0),8))),"")</f>
        <v/>
      </c>
      <c r="C224" s="20" t="str">
        <f t="array" ref="C224">IFERROR(INDEX(Enter!$C$3:$M$252,MATCH(SMALL(Enter!$M$3:$M$252,E224),Enter!$M$3:$M$252,0),8),"")</f>
        <v/>
      </c>
      <c r="D224" s="20" t="str">
        <f t="array" ref="D224">IFERROR(INDEX(Enter!$C$3:$K$252,MATCH(SMALL(Enter!$M$3:$M$252,E224),Enter!$M$3:$M$252,0),9),"")</f>
        <v/>
      </c>
      <c r="E224" s="20">
        <v>186</v>
      </c>
      <c r="G224" s="19" t="str">
        <f t="array" ref="G224">IF(H224="","",IF(INDEX(Enter!$F$3:$K$252,MATCH(SMALL(Enter!$N$3:$N$252,E224),Enter!$N$3:$N$252,0),1)="co","co",IF(INDEX(Enter!$F$3:$K$252,MATCH(SMALL(Enter!$N$3:$N$252,E224),Enter!$N$3:$N$252,0),1)="yco","yco",E224)))</f>
        <v/>
      </c>
      <c r="H224" s="20" t="str">
        <f t="array" ref="H224">IFERROR(IF(INDEX(Enter!$G$3:$K$252,MATCH(SMALL(Enter!$N$3:$N$252,E224),Enter!$N$3:$N$252,0),1)="x",INDEX(Enter!$F$3:$K$252,MATCH(SMALL(Enter!$N$3:$N$252,E224),Enter!$N$3:$N$252,0),5)&amp;" (Y)",IF(INDEX(Enter!$G$3:$K$252,MATCH(SMALL(Enter!$N$3:$N$252,E224),Enter!$N$3:$N$252,0),1)="o",INDEX(Enter!$F$3:$K$252,MATCH(SMALL(Enter!$N$3:$N$252,E224),Enter!$N$3:$N$252,0),5)&amp;" (Y only)",INDEX(Enter!$F$3:$K$252,MATCH(SMALL(Enter!$N$3:$N$252,E224),Enter!$N$3:$N$252,0),5))),"")</f>
        <v/>
      </c>
      <c r="I224" s="20" t="str">
        <f t="array" ref="I224">IFERROR(INDEX(Enter!$F$3:$K$252,MATCH(SMALL(Enter!$N$3:$N$252,E224),Enter!$N$3:$N$252,0),5),"")</f>
        <v/>
      </c>
      <c r="J224" s="20" t="str">
        <f t="array" ref="J224">IFERROR(INDEX(Enter!$F$3:$K$252,MATCH(SMALL(Enter!$N$3:$N$252,E224),Enter!$N$3:$N$252,0),6),"")</f>
        <v/>
      </c>
      <c r="K224" s="20">
        <v>203</v>
      </c>
      <c r="L224" s="19" t="str">
        <f t="shared" si="0"/>
        <v/>
      </c>
      <c r="M224" s="19" t="str">
        <f t="array" ref="M224">IFERROR(IF(INDEX(Enter!$I$3:$K$252,MATCH(SMALL(Enter!$O$3:$O$252,K224),Enter!$O$3:$O$252,0),1)="x",INDEX(Enter!$H$3:$K$252,MATCH(SMALL(Enter!$O$3:$O$252,K224),Enter!$O$3:$O$252,0),3)&amp;" (Y)",IF(INDEX(Enter!$I$3:$K$252,MATCH(SMALL(Enter!$O$3:$O$252,K224),Enter!$O$3:$O$252,0),1)="o",INDEX(Enter!$H$3:$K$252,MATCH(SMALL(Enter!$O$3:$O$252,K224),Enter!$O$3:$O$252,0),3)&amp;" (Y only)",INDEX(Enter!$H$3:$K$252,MATCH(SMALL(Enter!$O$3:$O$252,K224),Enter!$O$3:$O$252,0),3))),"")</f>
        <v/>
      </c>
      <c r="N224" s="20" t="str">
        <f t="array" ref="N224">IFERROR(INDEX(Enter!$H$3:$K$252,MATCH(SMALL(Enter!$O$3:$O$252,K224),Enter!$O$3:$O$252,0),3),"")</f>
        <v/>
      </c>
      <c r="O224" s="20" t="str">
        <f t="array" ref="O224">IFERROR(INDEX(Enter!$H$3:$K$252,MATCH(SMALL(Enter!$O$3:$O$252,K224),Enter!$O$3:$O$252,0),4),"")</f>
        <v/>
      </c>
      <c r="Q224" s="19" t="str">
        <f t="array" ref="Q224">IF(R224="","",IF(INDEX(Enter!$B$3:$K$252,MATCH(SMALL(Enter!$P$3:$P$252,E224),Enter!$P$3:$P$252,0),1)="oco","oco",E224))</f>
        <v/>
      </c>
      <c r="R224" s="20" t="str">
        <f t="array" ref="R224">IFERROR(INDEX(Enter!$A$3:$M$252,MATCH(SMALL(Enter!$P$3:$P$252,T224),Enter!$P$3:$P$252,0),7),"")</f>
        <v/>
      </c>
      <c r="S224" s="20" t="str">
        <f t="array" ref="S224">IFERROR(INDEX(Enter!$A$3:$K$252,MATCH(SMALL(Enter!$P$3:$P$252,T224),Enter!$P$3:$P$252,0),8),"")</f>
        <v/>
      </c>
      <c r="T224" s="20">
        <v>186</v>
      </c>
      <c r="V224" s="19" t="str">
        <f t="shared" si="3"/>
        <v/>
      </c>
      <c r="W224" s="20" t="str">
        <f t="array" ref="W224">IFERROR(INDEX(Enter!$A$3:$M$252,MATCH(SMALL(Enter!$Q$3:$Q$252,Y225),Enter!$Q$3:$Q$252,0),6),"")</f>
        <v/>
      </c>
      <c r="X224" s="20" t="str">
        <f t="array" ref="X224">IFERROR(INDEX(Enter!$A$3:$K$252,MATCH(SMALL(Enter!$Q$3:$Q$252,Y225),Enter!$Q$3:$Q$252,0),7),"")</f>
        <v/>
      </c>
      <c r="Y224" s="20">
        <v>186</v>
      </c>
      <c r="AA224" s="19" t="str">
        <f t="shared" si="2"/>
        <v/>
      </c>
      <c r="AB224" s="20" t="str">
        <f t="array" ref="AB224">IFERROR(INDEX(Enter!$A$3:$M$252,MATCH(SMALL(Enter!$R$3:$R$252,T224),Enter!$R$3:$R$252,0),7),"")</f>
        <v/>
      </c>
      <c r="AC224" s="20" t="str">
        <f t="array" ref="AC224">IFERROR(INDEX(Enter!$A$3:$K$252,MATCH(SMALL(Enter!$R$3:$R$252,T224),Enter!$R$3:$R$252,0),8),"")</f>
        <v/>
      </c>
    </row>
    <row r="225" spans="1:29" ht="15.75" customHeight="1">
      <c r="A225" s="19" t="str">
        <f t="array" ref="A225">IF(B225="","",IF(INDEX(Enter!$C$3:$K$252,MATCH(SMALL(Enter!$M$3:$M$252,E225),Enter!$M$3:$M$252,0),1)="yco","yco",E225))</f>
        <v/>
      </c>
      <c r="B225" s="20" t="str">
        <f t="array" ref="B225">IFERROR(IF(INDEX(Enter!$D$3:$M$252,MATCH(SMALL(Enter!$M$3:$M$252,E225),Enter!$M$3:$M$252,0),1)="x",INDEX(Enter!$C$3:$M$252,MATCH(SMALL(Enter!$M$3:$M$252,E225),Enter!$M$3:$M$252,0),8)&amp;" (Y)",IF(INDEX(Enter!$D$3:$M$252,MATCH(SMALL(Enter!$M$3:$M$252,E225),Enter!$M$3:$M$252,0),1)="o",INDEX(Enter!$C$3:$M$252,MATCH(SMALL(Enter!$M$3:$M$252,E225),Enter!$M$3:$M$252,0),8)&amp;" (Y only)",INDEX(Enter!$C$3:$M$252,MATCH(SMALL(Enter!$M$3:$M$252,E225),Enter!$M$3:$M$252,0),8))),"")</f>
        <v/>
      </c>
      <c r="C225" s="20" t="str">
        <f t="array" ref="C225">IFERROR(INDEX(Enter!$C$3:$M$252,MATCH(SMALL(Enter!$M$3:$M$252,E225),Enter!$M$3:$M$252,0),8),"")</f>
        <v/>
      </c>
      <c r="D225" s="20" t="str">
        <f t="array" ref="D225">IFERROR(INDEX(Enter!$C$3:$K$252,MATCH(SMALL(Enter!$M$3:$M$252,E225),Enter!$M$3:$M$252,0),9),"")</f>
        <v/>
      </c>
      <c r="E225" s="20">
        <v>187</v>
      </c>
      <c r="G225" s="19" t="str">
        <f t="array" ref="G225">IF(H225="","",IF(INDEX(Enter!$F$3:$K$252,MATCH(SMALL(Enter!$N$3:$N$252,E225),Enter!$N$3:$N$252,0),1)="co","co",IF(INDEX(Enter!$F$3:$K$252,MATCH(SMALL(Enter!$N$3:$N$252,E225),Enter!$N$3:$N$252,0),1)="yco","yco",E225)))</f>
        <v/>
      </c>
      <c r="H225" s="20" t="str">
        <f t="array" ref="H225">IFERROR(IF(INDEX(Enter!$G$3:$K$252,MATCH(SMALL(Enter!$N$3:$N$252,E225),Enter!$N$3:$N$252,0),1)="x",INDEX(Enter!$F$3:$K$252,MATCH(SMALL(Enter!$N$3:$N$252,E225),Enter!$N$3:$N$252,0),5)&amp;" (Y)",IF(INDEX(Enter!$G$3:$K$252,MATCH(SMALL(Enter!$N$3:$N$252,E225),Enter!$N$3:$N$252,0),1)="o",INDEX(Enter!$F$3:$K$252,MATCH(SMALL(Enter!$N$3:$N$252,E225),Enter!$N$3:$N$252,0),5)&amp;" (Y only)",INDEX(Enter!$F$3:$K$252,MATCH(SMALL(Enter!$N$3:$N$252,E225),Enter!$N$3:$N$252,0),5))),"")</f>
        <v/>
      </c>
      <c r="I225" s="20" t="str">
        <f t="array" ref="I225">IFERROR(INDEX(Enter!$F$3:$K$252,MATCH(SMALL(Enter!$N$3:$N$252,E225),Enter!$N$3:$N$252,0),5),"")</f>
        <v/>
      </c>
      <c r="J225" s="20" t="str">
        <f t="array" ref="J225">IFERROR(INDEX(Enter!$F$3:$K$252,MATCH(SMALL(Enter!$N$3:$N$252,E225),Enter!$N$3:$N$252,0),6),"")</f>
        <v/>
      </c>
      <c r="K225" s="20">
        <v>204</v>
      </c>
      <c r="L225" s="19" t="str">
        <f t="shared" si="0"/>
        <v/>
      </c>
      <c r="M225" s="19" t="str">
        <f t="array" ref="M225">IFERROR(IF(INDEX(Enter!$I$3:$K$252,MATCH(SMALL(Enter!$O$3:$O$252,K225),Enter!$O$3:$O$252,0),1)="x",INDEX(Enter!$H$3:$K$252,MATCH(SMALL(Enter!$O$3:$O$252,K225),Enter!$O$3:$O$252,0),3)&amp;" (Y)",IF(INDEX(Enter!$I$3:$K$252,MATCH(SMALL(Enter!$O$3:$O$252,K225),Enter!$O$3:$O$252,0),1)="o",INDEX(Enter!$H$3:$K$252,MATCH(SMALL(Enter!$O$3:$O$252,K225),Enter!$O$3:$O$252,0),3)&amp;" (Y only)",INDEX(Enter!$H$3:$K$252,MATCH(SMALL(Enter!$O$3:$O$252,K225),Enter!$O$3:$O$252,0),3))),"")</f>
        <v/>
      </c>
      <c r="N225" s="20" t="str">
        <f t="array" ref="N225">IFERROR(INDEX(Enter!$H$3:$K$252,MATCH(SMALL(Enter!$O$3:$O$252,K225),Enter!$O$3:$O$252,0),3),"")</f>
        <v/>
      </c>
      <c r="O225" s="20" t="str">
        <f t="array" ref="O225">IFERROR(INDEX(Enter!$H$3:$K$252,MATCH(SMALL(Enter!$O$3:$O$252,K225),Enter!$O$3:$O$252,0),4),"")</f>
        <v/>
      </c>
      <c r="Q225" s="19" t="str">
        <f t="array" ref="Q225">IF(R225="","",IF(INDEX(Enter!$B$3:$K$252,MATCH(SMALL(Enter!$P$3:$P$252,E225),Enter!$P$3:$P$252,0),1)="oco","oco",E225))</f>
        <v/>
      </c>
      <c r="R225" s="20" t="str">
        <f t="array" ref="R225">IFERROR(INDEX(Enter!$A$3:$M$252,MATCH(SMALL(Enter!$P$3:$P$252,T225),Enter!$P$3:$P$252,0),7),"")</f>
        <v/>
      </c>
      <c r="S225" s="20" t="str">
        <f t="array" ref="S225">IFERROR(INDEX(Enter!$A$3:$K$252,MATCH(SMALL(Enter!$P$3:$P$252,T225),Enter!$P$3:$P$252,0),8),"")</f>
        <v/>
      </c>
      <c r="T225" s="20">
        <v>187</v>
      </c>
      <c r="V225" s="19" t="str">
        <f t="shared" si="3"/>
        <v/>
      </c>
      <c r="W225" s="20" t="str">
        <f t="array" ref="W225">IFERROR(INDEX(Enter!$A$3:$M$252,MATCH(SMALL(Enter!$Q$3:$Q$252,Y226),Enter!$Q$3:$Q$252,0),6),"")</f>
        <v/>
      </c>
      <c r="X225" s="20" t="str">
        <f t="array" ref="X225">IFERROR(INDEX(Enter!$A$3:$K$252,MATCH(SMALL(Enter!$Q$3:$Q$252,Y226),Enter!$Q$3:$Q$252,0),7),"")</f>
        <v/>
      </c>
      <c r="Y225" s="20">
        <v>187</v>
      </c>
      <c r="AA225" s="19" t="str">
        <f t="shared" si="2"/>
        <v/>
      </c>
      <c r="AB225" s="20" t="str">
        <f t="array" ref="AB225">IFERROR(INDEX(Enter!$A$3:$M$252,MATCH(SMALL(Enter!$R$3:$R$252,T225),Enter!$R$3:$R$252,0),7),"")</f>
        <v/>
      </c>
      <c r="AC225" s="20" t="str">
        <f t="array" ref="AC225">IFERROR(INDEX(Enter!$A$3:$K$252,MATCH(SMALL(Enter!$R$3:$R$252,T225),Enter!$R$3:$R$252,0),8),"")</f>
        <v/>
      </c>
    </row>
    <row r="226" spans="1:29" ht="15.75" customHeight="1">
      <c r="A226" s="19" t="str">
        <f t="array" ref="A226">IF(B226="","",IF(INDEX(Enter!$C$3:$K$252,MATCH(SMALL(Enter!$M$3:$M$252,E226),Enter!$M$3:$M$252,0),1)="yco","yco",E226))</f>
        <v/>
      </c>
      <c r="B226" s="20" t="str">
        <f t="array" ref="B226">IFERROR(IF(INDEX(Enter!$D$3:$M$252,MATCH(SMALL(Enter!$M$3:$M$252,E226),Enter!$M$3:$M$252,0),1)="x",INDEX(Enter!$C$3:$M$252,MATCH(SMALL(Enter!$M$3:$M$252,E226),Enter!$M$3:$M$252,0),8)&amp;" (Y)",IF(INDEX(Enter!$D$3:$M$252,MATCH(SMALL(Enter!$M$3:$M$252,E226),Enter!$M$3:$M$252,0),1)="o",INDEX(Enter!$C$3:$M$252,MATCH(SMALL(Enter!$M$3:$M$252,E226),Enter!$M$3:$M$252,0),8)&amp;" (Y only)",INDEX(Enter!$C$3:$M$252,MATCH(SMALL(Enter!$M$3:$M$252,E226),Enter!$M$3:$M$252,0),8))),"")</f>
        <v/>
      </c>
      <c r="C226" s="20" t="str">
        <f t="array" ref="C226">IFERROR(INDEX(Enter!$C$3:$M$252,MATCH(SMALL(Enter!$M$3:$M$252,E226),Enter!$M$3:$M$252,0),8),"")</f>
        <v/>
      </c>
      <c r="D226" s="20" t="str">
        <f t="array" ref="D226">IFERROR(INDEX(Enter!$C$3:$K$252,MATCH(SMALL(Enter!$M$3:$M$252,E226),Enter!$M$3:$M$252,0),9),"")</f>
        <v/>
      </c>
      <c r="E226" s="20">
        <v>188</v>
      </c>
      <c r="G226" s="19" t="str">
        <f t="array" ref="G226">IF(H226="","",IF(INDEX(Enter!$F$3:$K$252,MATCH(SMALL(Enter!$N$3:$N$252,E226),Enter!$N$3:$N$252,0),1)="co","co",IF(INDEX(Enter!$F$3:$K$252,MATCH(SMALL(Enter!$N$3:$N$252,E226),Enter!$N$3:$N$252,0),1)="yco","yco",E226)))</f>
        <v/>
      </c>
      <c r="H226" s="20" t="str">
        <f t="array" ref="H226">IFERROR(IF(INDEX(Enter!$G$3:$K$252,MATCH(SMALL(Enter!$N$3:$N$252,E226),Enter!$N$3:$N$252,0),1)="x",INDEX(Enter!$F$3:$K$252,MATCH(SMALL(Enter!$N$3:$N$252,E226),Enter!$N$3:$N$252,0),5)&amp;" (Y)",IF(INDEX(Enter!$G$3:$K$252,MATCH(SMALL(Enter!$N$3:$N$252,E226),Enter!$N$3:$N$252,0),1)="o",INDEX(Enter!$F$3:$K$252,MATCH(SMALL(Enter!$N$3:$N$252,E226),Enter!$N$3:$N$252,0),5)&amp;" (Y only)",INDEX(Enter!$F$3:$K$252,MATCH(SMALL(Enter!$N$3:$N$252,E226),Enter!$N$3:$N$252,0),5))),"")</f>
        <v/>
      </c>
      <c r="I226" s="20" t="str">
        <f t="array" ref="I226">IFERROR(INDEX(Enter!$F$3:$K$252,MATCH(SMALL(Enter!$N$3:$N$252,E226),Enter!$N$3:$N$252,0),5),"")</f>
        <v/>
      </c>
      <c r="J226" s="20" t="str">
        <f t="array" ref="J226">IFERROR(INDEX(Enter!$F$3:$K$252,MATCH(SMALL(Enter!$N$3:$N$252,E226),Enter!$N$3:$N$252,0),6),"")</f>
        <v/>
      </c>
      <c r="K226" s="20">
        <v>205</v>
      </c>
      <c r="L226" s="19" t="str">
        <f t="shared" si="0"/>
        <v/>
      </c>
      <c r="M226" s="19" t="str">
        <f t="array" ref="M226">IFERROR(IF(INDEX(Enter!$I$3:$K$252,MATCH(SMALL(Enter!$O$3:$O$252,K226),Enter!$O$3:$O$252,0),1)="x",INDEX(Enter!$H$3:$K$252,MATCH(SMALL(Enter!$O$3:$O$252,K226),Enter!$O$3:$O$252,0),3)&amp;" (Y)",IF(INDEX(Enter!$I$3:$K$252,MATCH(SMALL(Enter!$O$3:$O$252,K226),Enter!$O$3:$O$252,0),1)="o",INDEX(Enter!$H$3:$K$252,MATCH(SMALL(Enter!$O$3:$O$252,K226),Enter!$O$3:$O$252,0),3)&amp;" (Y only)",INDEX(Enter!$H$3:$K$252,MATCH(SMALL(Enter!$O$3:$O$252,K226),Enter!$O$3:$O$252,0),3))),"")</f>
        <v/>
      </c>
      <c r="N226" s="20" t="str">
        <f t="array" ref="N226">IFERROR(INDEX(Enter!$H$3:$K$252,MATCH(SMALL(Enter!$O$3:$O$252,K226),Enter!$O$3:$O$252,0),3),"")</f>
        <v/>
      </c>
      <c r="O226" s="20" t="str">
        <f t="array" ref="O226">IFERROR(INDEX(Enter!$H$3:$K$252,MATCH(SMALL(Enter!$O$3:$O$252,K226),Enter!$O$3:$O$252,0),4),"")</f>
        <v/>
      </c>
      <c r="Q226" s="19" t="str">
        <f t="array" ref="Q226">IF(R226="","",IF(INDEX(Enter!$B$3:$K$252,MATCH(SMALL(Enter!$P$3:$P$252,E226),Enter!$P$3:$P$252,0),1)="oco","oco",E226))</f>
        <v/>
      </c>
      <c r="R226" s="20" t="str">
        <f t="array" ref="R226">IFERROR(INDEX(Enter!$A$3:$M$252,MATCH(SMALL(Enter!$P$3:$P$252,T226),Enter!$P$3:$P$252,0),7),"")</f>
        <v/>
      </c>
      <c r="S226" s="20" t="str">
        <f t="array" ref="S226">IFERROR(INDEX(Enter!$A$3:$K$252,MATCH(SMALL(Enter!$P$3:$P$252,T226),Enter!$P$3:$P$252,0),8),"")</f>
        <v/>
      </c>
      <c r="T226" s="20">
        <v>188</v>
      </c>
      <c r="V226" s="19" t="str">
        <f t="shared" si="3"/>
        <v/>
      </c>
      <c r="W226" s="20" t="str">
        <f t="array" ref="W226">IFERROR(INDEX(Enter!$A$3:$M$252,MATCH(SMALL(Enter!$Q$3:$Q$252,Y227),Enter!$Q$3:$Q$252,0),6),"")</f>
        <v/>
      </c>
      <c r="X226" s="20" t="str">
        <f t="array" ref="X226">IFERROR(INDEX(Enter!$A$3:$K$252,MATCH(SMALL(Enter!$Q$3:$Q$252,Y227),Enter!$Q$3:$Q$252,0),7),"")</f>
        <v/>
      </c>
      <c r="Y226" s="20">
        <v>188</v>
      </c>
      <c r="AA226" s="19" t="str">
        <f t="shared" si="2"/>
        <v/>
      </c>
      <c r="AB226" s="20" t="str">
        <f t="array" ref="AB226">IFERROR(INDEX(Enter!$A$3:$M$252,MATCH(SMALL(Enter!$R$3:$R$252,T226),Enter!$R$3:$R$252,0),7),"")</f>
        <v/>
      </c>
      <c r="AC226" s="20" t="str">
        <f t="array" ref="AC226">IFERROR(INDEX(Enter!$A$3:$K$252,MATCH(SMALL(Enter!$R$3:$R$252,T226),Enter!$R$3:$R$252,0),8),"")</f>
        <v/>
      </c>
    </row>
    <row r="227" spans="1:29" ht="15.75" customHeight="1">
      <c r="A227" s="19" t="str">
        <f t="array" ref="A227">IF(B227="","",IF(INDEX(Enter!$C$3:$K$252,MATCH(SMALL(Enter!$M$3:$M$252,E227),Enter!$M$3:$M$252,0),1)="yco","yco",E227))</f>
        <v/>
      </c>
      <c r="B227" s="20" t="str">
        <f t="array" ref="B227">IFERROR(IF(INDEX(Enter!$D$3:$M$252,MATCH(SMALL(Enter!$M$3:$M$252,E227),Enter!$M$3:$M$252,0),1)="x",INDEX(Enter!$C$3:$M$252,MATCH(SMALL(Enter!$M$3:$M$252,E227),Enter!$M$3:$M$252,0),8)&amp;" (Y)",IF(INDEX(Enter!$D$3:$M$252,MATCH(SMALL(Enter!$M$3:$M$252,E227),Enter!$M$3:$M$252,0),1)="o",INDEX(Enter!$C$3:$M$252,MATCH(SMALL(Enter!$M$3:$M$252,E227),Enter!$M$3:$M$252,0),8)&amp;" (Y only)",INDEX(Enter!$C$3:$M$252,MATCH(SMALL(Enter!$M$3:$M$252,E227),Enter!$M$3:$M$252,0),8))),"")</f>
        <v/>
      </c>
      <c r="C227" s="20" t="str">
        <f t="array" ref="C227">IFERROR(INDEX(Enter!$C$3:$M$252,MATCH(SMALL(Enter!$M$3:$M$252,E227),Enter!$M$3:$M$252,0),8),"")</f>
        <v/>
      </c>
      <c r="D227" s="20" t="str">
        <f t="array" ref="D227">IFERROR(INDEX(Enter!$C$3:$K$252,MATCH(SMALL(Enter!$M$3:$M$252,E227),Enter!$M$3:$M$252,0),9),"")</f>
        <v/>
      </c>
      <c r="E227" s="20">
        <v>189</v>
      </c>
      <c r="G227" s="19" t="str">
        <f t="array" ref="G227">IF(H227="","",IF(INDEX(Enter!$F$3:$K$252,MATCH(SMALL(Enter!$N$3:$N$252,E227),Enter!$N$3:$N$252,0),1)="co","co",IF(INDEX(Enter!$F$3:$K$252,MATCH(SMALL(Enter!$N$3:$N$252,E227),Enter!$N$3:$N$252,0),1)="yco","yco",E227)))</f>
        <v/>
      </c>
      <c r="H227" s="20" t="str">
        <f t="array" ref="H227">IFERROR(IF(INDEX(Enter!$G$3:$K$252,MATCH(SMALL(Enter!$N$3:$N$252,E227),Enter!$N$3:$N$252,0),1)="x",INDEX(Enter!$F$3:$K$252,MATCH(SMALL(Enter!$N$3:$N$252,E227),Enter!$N$3:$N$252,0),5)&amp;" (Y)",IF(INDEX(Enter!$G$3:$K$252,MATCH(SMALL(Enter!$N$3:$N$252,E227),Enter!$N$3:$N$252,0),1)="o",INDEX(Enter!$F$3:$K$252,MATCH(SMALL(Enter!$N$3:$N$252,E227),Enter!$N$3:$N$252,0),5)&amp;" (Y only)",INDEX(Enter!$F$3:$K$252,MATCH(SMALL(Enter!$N$3:$N$252,E227),Enter!$N$3:$N$252,0),5))),"")</f>
        <v/>
      </c>
      <c r="I227" s="20" t="str">
        <f t="array" ref="I227">IFERROR(INDEX(Enter!$F$3:$K$252,MATCH(SMALL(Enter!$N$3:$N$252,E227),Enter!$N$3:$N$252,0),5),"")</f>
        <v/>
      </c>
      <c r="J227" s="20" t="str">
        <f t="array" ref="J227">IFERROR(INDEX(Enter!$F$3:$K$252,MATCH(SMALL(Enter!$N$3:$N$252,E227),Enter!$N$3:$N$252,0),6),"")</f>
        <v/>
      </c>
      <c r="K227" s="20">
        <v>206</v>
      </c>
      <c r="L227" s="19" t="str">
        <f t="shared" si="0"/>
        <v/>
      </c>
      <c r="M227" s="19" t="str">
        <f t="array" ref="M227">IFERROR(IF(INDEX(Enter!$I$3:$K$252,MATCH(SMALL(Enter!$O$3:$O$252,K227),Enter!$O$3:$O$252,0),1)="x",INDEX(Enter!$H$3:$K$252,MATCH(SMALL(Enter!$O$3:$O$252,K227),Enter!$O$3:$O$252,0),3)&amp;" (Y)",IF(INDEX(Enter!$I$3:$K$252,MATCH(SMALL(Enter!$O$3:$O$252,K227),Enter!$O$3:$O$252,0),1)="o",INDEX(Enter!$H$3:$K$252,MATCH(SMALL(Enter!$O$3:$O$252,K227),Enter!$O$3:$O$252,0),3)&amp;" (Y only)",INDEX(Enter!$H$3:$K$252,MATCH(SMALL(Enter!$O$3:$O$252,K227),Enter!$O$3:$O$252,0),3))),"")</f>
        <v/>
      </c>
      <c r="N227" s="20" t="str">
        <f t="array" ref="N227">IFERROR(INDEX(Enter!$H$3:$K$252,MATCH(SMALL(Enter!$O$3:$O$252,K227),Enter!$O$3:$O$252,0),3),"")</f>
        <v/>
      </c>
      <c r="O227" s="20" t="str">
        <f t="array" ref="O227">IFERROR(INDEX(Enter!$H$3:$K$252,MATCH(SMALL(Enter!$O$3:$O$252,K227),Enter!$O$3:$O$252,0),4),"")</f>
        <v/>
      </c>
      <c r="Q227" s="19" t="str">
        <f t="array" ref="Q227">IF(R227="","",IF(INDEX(Enter!$B$3:$K$252,MATCH(SMALL(Enter!$P$3:$P$252,E227),Enter!$P$3:$P$252,0),1)="oco","oco",E227))</f>
        <v/>
      </c>
      <c r="R227" s="20" t="str">
        <f t="array" ref="R227">IFERROR(INDEX(Enter!$A$3:$M$252,MATCH(SMALL(Enter!$P$3:$P$252,T227),Enter!$P$3:$P$252,0),7),"")</f>
        <v/>
      </c>
      <c r="S227" s="20" t="str">
        <f t="array" ref="S227">IFERROR(INDEX(Enter!$A$3:$K$252,MATCH(SMALL(Enter!$P$3:$P$252,T227),Enter!$P$3:$P$252,0),8),"")</f>
        <v/>
      </c>
      <c r="T227" s="20">
        <v>189</v>
      </c>
      <c r="V227" s="19" t="str">
        <f t="shared" si="3"/>
        <v/>
      </c>
      <c r="W227" s="20" t="str">
        <f t="array" ref="W227">IFERROR(INDEX(Enter!$A$3:$M$252,MATCH(SMALL(Enter!$Q$3:$Q$252,Y228),Enter!$Q$3:$Q$252,0),6),"")</f>
        <v/>
      </c>
      <c r="X227" s="20" t="str">
        <f t="array" ref="X227">IFERROR(INDEX(Enter!$A$3:$K$252,MATCH(SMALL(Enter!$Q$3:$Q$252,Y228),Enter!$Q$3:$Q$252,0),7),"")</f>
        <v/>
      </c>
      <c r="Y227" s="20">
        <v>189</v>
      </c>
      <c r="AA227" s="19" t="str">
        <f t="shared" si="2"/>
        <v/>
      </c>
      <c r="AB227" s="20" t="str">
        <f t="array" ref="AB227">IFERROR(INDEX(Enter!$A$3:$M$252,MATCH(SMALL(Enter!$R$3:$R$252,T227),Enter!$R$3:$R$252,0),7),"")</f>
        <v/>
      </c>
      <c r="AC227" s="20" t="str">
        <f t="array" ref="AC227">IFERROR(INDEX(Enter!$A$3:$K$252,MATCH(SMALL(Enter!$R$3:$R$252,T227),Enter!$R$3:$R$252,0),8),"")</f>
        <v/>
      </c>
    </row>
    <row r="228" spans="1:29" ht="15.75" customHeight="1">
      <c r="A228" s="19" t="str">
        <f t="array" ref="A228">IF(B228="","",IF(INDEX(Enter!$C$3:$K$252,MATCH(SMALL(Enter!$M$3:$M$252,E228),Enter!$M$3:$M$252,0),1)="yco","yco",E228))</f>
        <v/>
      </c>
      <c r="B228" s="20" t="str">
        <f t="array" ref="B228">IFERROR(IF(INDEX(Enter!$D$3:$M$252,MATCH(SMALL(Enter!$M$3:$M$252,E228),Enter!$M$3:$M$252,0),1)="x",INDEX(Enter!$C$3:$M$252,MATCH(SMALL(Enter!$M$3:$M$252,E228),Enter!$M$3:$M$252,0),8)&amp;" (Y)",IF(INDEX(Enter!$D$3:$M$252,MATCH(SMALL(Enter!$M$3:$M$252,E228),Enter!$M$3:$M$252,0),1)="o",INDEX(Enter!$C$3:$M$252,MATCH(SMALL(Enter!$M$3:$M$252,E228),Enter!$M$3:$M$252,0),8)&amp;" (Y only)",INDEX(Enter!$C$3:$M$252,MATCH(SMALL(Enter!$M$3:$M$252,E228),Enter!$M$3:$M$252,0),8))),"")</f>
        <v/>
      </c>
      <c r="C228" s="20" t="str">
        <f t="array" ref="C228">IFERROR(INDEX(Enter!$C$3:$M$252,MATCH(SMALL(Enter!$M$3:$M$252,E228),Enter!$M$3:$M$252,0),8),"")</f>
        <v/>
      </c>
      <c r="D228" s="20" t="str">
        <f t="array" ref="D228">IFERROR(INDEX(Enter!$C$3:$K$252,MATCH(SMALL(Enter!$M$3:$M$252,E228),Enter!$M$3:$M$252,0),9),"")</f>
        <v/>
      </c>
      <c r="E228" s="20">
        <v>190</v>
      </c>
      <c r="G228" s="19" t="str">
        <f t="array" ref="G228">IF(H228="","",IF(INDEX(Enter!$F$3:$K$252,MATCH(SMALL(Enter!$N$3:$N$252,E228),Enter!$N$3:$N$252,0),1)="co","co",IF(INDEX(Enter!$F$3:$K$252,MATCH(SMALL(Enter!$N$3:$N$252,E228),Enter!$N$3:$N$252,0),1)="yco","yco",E228)))</f>
        <v/>
      </c>
      <c r="H228" s="20" t="str">
        <f t="array" ref="H228">IFERROR(IF(INDEX(Enter!$G$3:$K$252,MATCH(SMALL(Enter!$N$3:$N$252,E228),Enter!$N$3:$N$252,0),1)="x",INDEX(Enter!$F$3:$K$252,MATCH(SMALL(Enter!$N$3:$N$252,E228),Enter!$N$3:$N$252,0),5)&amp;" (Y)",IF(INDEX(Enter!$G$3:$K$252,MATCH(SMALL(Enter!$N$3:$N$252,E228),Enter!$N$3:$N$252,0),1)="o",INDEX(Enter!$F$3:$K$252,MATCH(SMALL(Enter!$N$3:$N$252,E228),Enter!$N$3:$N$252,0),5)&amp;" (Y only)",INDEX(Enter!$F$3:$K$252,MATCH(SMALL(Enter!$N$3:$N$252,E228),Enter!$N$3:$N$252,0),5))),"")</f>
        <v/>
      </c>
      <c r="I228" s="20" t="str">
        <f t="array" ref="I228">IFERROR(INDEX(Enter!$F$3:$K$252,MATCH(SMALL(Enter!$N$3:$N$252,E228),Enter!$N$3:$N$252,0),5),"")</f>
        <v/>
      </c>
      <c r="J228" s="20" t="str">
        <f t="array" ref="J228">IFERROR(INDEX(Enter!$F$3:$K$252,MATCH(SMALL(Enter!$N$3:$N$252,E228),Enter!$N$3:$N$252,0),6),"")</f>
        <v/>
      </c>
      <c r="K228" s="20">
        <v>207</v>
      </c>
      <c r="L228" s="19" t="str">
        <f t="shared" si="0"/>
        <v/>
      </c>
      <c r="M228" s="19" t="str">
        <f t="array" ref="M228">IFERROR(IF(INDEX(Enter!$I$3:$K$252,MATCH(SMALL(Enter!$O$3:$O$252,K228),Enter!$O$3:$O$252,0),1)="x",INDEX(Enter!$H$3:$K$252,MATCH(SMALL(Enter!$O$3:$O$252,K228),Enter!$O$3:$O$252,0),3)&amp;" (Y)",IF(INDEX(Enter!$I$3:$K$252,MATCH(SMALL(Enter!$O$3:$O$252,K228),Enter!$O$3:$O$252,0),1)="o",INDEX(Enter!$H$3:$K$252,MATCH(SMALL(Enter!$O$3:$O$252,K228),Enter!$O$3:$O$252,0),3)&amp;" (Y only)",INDEX(Enter!$H$3:$K$252,MATCH(SMALL(Enter!$O$3:$O$252,K228),Enter!$O$3:$O$252,0),3))),"")</f>
        <v/>
      </c>
      <c r="N228" s="20" t="str">
        <f t="array" ref="N228">IFERROR(INDEX(Enter!$H$3:$K$252,MATCH(SMALL(Enter!$O$3:$O$252,K228),Enter!$O$3:$O$252,0),3),"")</f>
        <v/>
      </c>
      <c r="O228" s="20" t="str">
        <f t="array" ref="O228">IFERROR(INDEX(Enter!$H$3:$K$252,MATCH(SMALL(Enter!$O$3:$O$252,K228),Enter!$O$3:$O$252,0),4),"")</f>
        <v/>
      </c>
      <c r="Q228" s="19" t="str">
        <f t="array" ref="Q228">IF(R228="","",IF(INDEX(Enter!$B$3:$K$252,MATCH(SMALL(Enter!$P$3:$P$252,E228),Enter!$P$3:$P$252,0),1)="oco","oco",E228))</f>
        <v/>
      </c>
      <c r="R228" s="20" t="str">
        <f t="array" ref="R228">IFERROR(INDEX(Enter!$A$3:$M$252,MATCH(SMALL(Enter!$P$3:$P$252,T228),Enter!$P$3:$P$252,0),7),"")</f>
        <v/>
      </c>
      <c r="S228" s="20" t="str">
        <f t="array" ref="S228">IFERROR(INDEX(Enter!$A$3:$K$252,MATCH(SMALL(Enter!$P$3:$P$252,T228),Enter!$P$3:$P$252,0),8),"")</f>
        <v/>
      </c>
      <c r="T228" s="20">
        <v>190</v>
      </c>
      <c r="V228" s="19" t="str">
        <f t="shared" si="3"/>
        <v/>
      </c>
      <c r="W228" s="20" t="str">
        <f t="array" ref="W228">IFERROR(INDEX(Enter!$A$3:$M$252,MATCH(SMALL(Enter!$Q$3:$Q$252,Y229),Enter!$Q$3:$Q$252,0),6),"")</f>
        <v/>
      </c>
      <c r="X228" s="20" t="str">
        <f t="array" ref="X228">IFERROR(INDEX(Enter!$A$3:$K$252,MATCH(SMALL(Enter!$Q$3:$Q$252,Y229),Enter!$Q$3:$Q$252,0),7),"")</f>
        <v/>
      </c>
      <c r="Y228" s="20">
        <v>190</v>
      </c>
      <c r="AA228" s="19" t="str">
        <f t="shared" si="2"/>
        <v/>
      </c>
      <c r="AB228" s="20" t="str">
        <f t="array" ref="AB228">IFERROR(INDEX(Enter!$A$3:$M$252,MATCH(SMALL(Enter!$R$3:$R$252,T228),Enter!$R$3:$R$252,0),7),"")</f>
        <v/>
      </c>
      <c r="AC228" s="20" t="str">
        <f t="array" ref="AC228">IFERROR(INDEX(Enter!$A$3:$K$252,MATCH(SMALL(Enter!$R$3:$R$252,T228),Enter!$R$3:$R$252,0),8),"")</f>
        <v/>
      </c>
    </row>
    <row r="229" spans="1:29" ht="15.75" customHeight="1">
      <c r="A229" s="19" t="str">
        <f t="array" ref="A229">IF(B229="","",IF(INDEX(Enter!$C$3:$K$252,MATCH(SMALL(Enter!$M$3:$M$252,E229),Enter!$M$3:$M$252,0),1)="yco","yco",E229))</f>
        <v/>
      </c>
      <c r="B229" s="20" t="str">
        <f t="array" ref="B229">IFERROR(IF(INDEX(Enter!$D$3:$M$252,MATCH(SMALL(Enter!$M$3:$M$252,E229),Enter!$M$3:$M$252,0),1)="x",INDEX(Enter!$C$3:$M$252,MATCH(SMALL(Enter!$M$3:$M$252,E229),Enter!$M$3:$M$252,0),8)&amp;" (Y)",IF(INDEX(Enter!$D$3:$M$252,MATCH(SMALL(Enter!$M$3:$M$252,E229),Enter!$M$3:$M$252,0),1)="o",INDEX(Enter!$C$3:$M$252,MATCH(SMALL(Enter!$M$3:$M$252,E229),Enter!$M$3:$M$252,0),8)&amp;" (Y only)",INDEX(Enter!$C$3:$M$252,MATCH(SMALL(Enter!$M$3:$M$252,E229),Enter!$M$3:$M$252,0),8))),"")</f>
        <v/>
      </c>
      <c r="C229" s="20" t="str">
        <f t="array" ref="C229">IFERROR(INDEX(Enter!$C$3:$M$252,MATCH(SMALL(Enter!$M$3:$M$252,E229),Enter!$M$3:$M$252,0),8),"")</f>
        <v/>
      </c>
      <c r="D229" s="20" t="str">
        <f t="array" ref="D229">IFERROR(INDEX(Enter!$C$3:$K$252,MATCH(SMALL(Enter!$M$3:$M$252,E229),Enter!$M$3:$M$252,0),9),"")</f>
        <v/>
      </c>
      <c r="E229" s="20"/>
      <c r="G229" s="19" t="str">
        <f t="array" ref="G229">IF(H229="","",IF(INDEX(Enter!$F$3:$K$252,MATCH(SMALL(Enter!$N$3:$N$252,E229),Enter!$N$3:$N$252,0),1)="co","co",IF(INDEX(Enter!$F$3:$K$252,MATCH(SMALL(Enter!$N$3:$N$252,E229),Enter!$N$3:$N$252,0),1)="yco","yco",E229)))</f>
        <v/>
      </c>
      <c r="H229" s="20" t="str">
        <f t="array" ref="H229">IFERROR(IF(INDEX(Enter!$G$3:$K$252,MATCH(SMALL(Enter!$N$3:$N$252,E229),Enter!$N$3:$N$252,0),1)="x",INDEX(Enter!$F$3:$K$252,MATCH(SMALL(Enter!$N$3:$N$252,E229),Enter!$N$3:$N$252,0),5)&amp;" (Y)",IF(INDEX(Enter!$G$3:$K$252,MATCH(SMALL(Enter!$N$3:$N$252,E229),Enter!$N$3:$N$252,0),1)="o",INDEX(Enter!$F$3:$K$252,MATCH(SMALL(Enter!$N$3:$N$252,E229),Enter!$N$3:$N$252,0),5)&amp;" (Y only)",INDEX(Enter!$F$3:$K$252,MATCH(SMALL(Enter!$N$3:$N$252,E229),Enter!$N$3:$N$252,0),5))),"")</f>
        <v/>
      </c>
      <c r="I229" s="20" t="str">
        <f t="array" ref="I229">IFERROR(INDEX(Enter!$F$3:$K$252,MATCH(SMALL(Enter!$N$3:$N$252,E229),Enter!$N$3:$N$252,0),5),"")</f>
        <v/>
      </c>
      <c r="J229" s="20" t="str">
        <f t="array" ref="J229">IFERROR(INDEX(Enter!$F$3:$K$252,MATCH(SMALL(Enter!$N$3:$N$252,E229),Enter!$N$3:$N$252,0),6),"")</f>
        <v/>
      </c>
      <c r="K229" s="20">
        <v>208</v>
      </c>
      <c r="L229" s="19" t="str">
        <f t="shared" si="0"/>
        <v/>
      </c>
      <c r="M229" s="19" t="str">
        <f t="array" ref="M229">IFERROR(IF(INDEX(Enter!$I$3:$K$252,MATCH(SMALL(Enter!$O$3:$O$252,K229),Enter!$O$3:$O$252,0),1)="x",INDEX(Enter!$H$3:$K$252,MATCH(SMALL(Enter!$O$3:$O$252,K229),Enter!$O$3:$O$252,0),3)&amp;" (Y)",IF(INDEX(Enter!$I$3:$K$252,MATCH(SMALL(Enter!$O$3:$O$252,K229),Enter!$O$3:$O$252,0),1)="o",INDEX(Enter!$H$3:$K$252,MATCH(SMALL(Enter!$O$3:$O$252,K229),Enter!$O$3:$O$252,0),3)&amp;" (Y only)",INDEX(Enter!$H$3:$K$252,MATCH(SMALL(Enter!$O$3:$O$252,K229),Enter!$O$3:$O$252,0),3))),"")</f>
        <v/>
      </c>
      <c r="N229" s="20" t="str">
        <f t="array" ref="N229">IFERROR(INDEX(Enter!$H$3:$K$252,MATCH(SMALL(Enter!$O$3:$O$252,K229),Enter!$O$3:$O$252,0),3),"")</f>
        <v/>
      </c>
      <c r="O229" s="20" t="str">
        <f t="array" ref="O229">IFERROR(INDEX(Enter!$H$3:$K$252,MATCH(SMALL(Enter!$O$3:$O$252,K229),Enter!$O$3:$O$252,0),4),"")</f>
        <v/>
      </c>
      <c r="Q229" s="19" t="str">
        <f t="array" ref="Q229">IF(R229="","",IF(INDEX(Enter!$B$3:$K$252,MATCH(SMALL(Enter!$P$3:$P$252,E229),Enter!$P$3:$P$252,0),1)="oco","oco",E229))</f>
        <v/>
      </c>
      <c r="R229" s="20" t="str">
        <f t="array" ref="R229">IFERROR(INDEX(Enter!$A$3:$M$252,MATCH(SMALL(Enter!$P$3:$P$252,T229),Enter!$P$3:$P$252,0),7),"")</f>
        <v/>
      </c>
      <c r="S229" s="20" t="str">
        <f t="array" ref="S229">IFERROR(INDEX(Enter!$A$3:$K$252,MATCH(SMALL(Enter!$P$3:$P$252,T229),Enter!$P$3:$P$252,0),8),"")</f>
        <v/>
      </c>
      <c r="V229" s="19" t="str">
        <f t="shared" si="3"/>
        <v/>
      </c>
      <c r="W229" s="20" t="str">
        <f t="array" ref="W229">IFERROR(INDEX(Enter!$A$3:$M$252,MATCH(SMALL(Enter!$Q$3:$Q$252,Y230),Enter!$Q$3:$Q$252,0),6),"")</f>
        <v/>
      </c>
      <c r="X229" s="20" t="str">
        <f t="array" ref="X229">IFERROR(INDEX(Enter!$A$3:$K$252,MATCH(SMALL(Enter!$Q$3:$Q$252,Y230),Enter!$Q$3:$Q$252,0),7),"")</f>
        <v/>
      </c>
      <c r="AA229" s="19" t="str">
        <f t="shared" si="2"/>
        <v/>
      </c>
      <c r="AB229" s="20" t="str">
        <f t="array" ref="AB229">IFERROR(INDEX(Enter!$A$3:$M$252,MATCH(SMALL(Enter!$R$3:$R$252,T229),Enter!$R$3:$R$252,0),7),"")</f>
        <v/>
      </c>
      <c r="AC229" s="20" t="str">
        <f t="array" ref="AC229">IFERROR(INDEX(Enter!$A$3:$K$252,MATCH(SMALL(Enter!$R$3:$R$252,T229),Enter!$R$3:$R$252,0),8),"")</f>
        <v/>
      </c>
    </row>
    <row r="230" spans="1:29" ht="15.75" customHeight="1">
      <c r="A230" s="19" t="str">
        <f t="array" ref="A230">IF(B230="","",IF(INDEX(Enter!$C$3:$K$252,MATCH(SMALL(Enter!$M$3:$M$252,E230),Enter!$M$3:$M$252,0),1)="yco","yco",E230))</f>
        <v/>
      </c>
      <c r="B230" s="20" t="str">
        <f t="array" ref="B230">IFERROR(IF(INDEX(Enter!$D$3:$M$252,MATCH(SMALL(Enter!$M$3:$M$252,E230),Enter!$M$3:$M$252,0),1)="x",INDEX(Enter!$C$3:$M$252,MATCH(SMALL(Enter!$M$3:$M$252,E230),Enter!$M$3:$M$252,0),8)&amp;" (Y)",IF(INDEX(Enter!$D$3:$M$252,MATCH(SMALL(Enter!$M$3:$M$252,E230),Enter!$M$3:$M$252,0),1)="o",INDEX(Enter!$C$3:$M$252,MATCH(SMALL(Enter!$M$3:$M$252,E230),Enter!$M$3:$M$252,0),8)&amp;" (Y only)",INDEX(Enter!$C$3:$M$252,MATCH(SMALL(Enter!$M$3:$M$252,E230),Enter!$M$3:$M$252,0),8))),"")</f>
        <v/>
      </c>
      <c r="C230" s="20" t="str">
        <f t="array" ref="C230">IFERROR(INDEX(Enter!$C$3:$M$252,MATCH(SMALL(Enter!$M$3:$M$252,E230),Enter!$M$3:$M$252,0),8),"")</f>
        <v/>
      </c>
      <c r="D230" s="20" t="str">
        <f t="array" ref="D230">IFERROR(INDEX(Enter!$C$3:$K$252,MATCH(SMALL(Enter!$M$3:$M$252,E230),Enter!$M$3:$M$252,0),9),"")</f>
        <v/>
      </c>
      <c r="E230" s="20">
        <v>191</v>
      </c>
      <c r="G230" s="19" t="str">
        <f t="array" ref="G230">IF(H230="","",IF(INDEX(Enter!$F$3:$K$252,MATCH(SMALL(Enter!$N$3:$N$252,E230),Enter!$N$3:$N$252,0),1)="co","co",IF(INDEX(Enter!$F$3:$K$252,MATCH(SMALL(Enter!$N$3:$N$252,E230),Enter!$N$3:$N$252,0),1)="yco","yco",E230)))</f>
        <v/>
      </c>
      <c r="H230" s="20" t="str">
        <f t="array" ref="H230">IFERROR(IF(INDEX(Enter!$G$3:$K$252,MATCH(SMALL(Enter!$N$3:$N$252,E230),Enter!$N$3:$N$252,0),1)="x",INDEX(Enter!$F$3:$K$252,MATCH(SMALL(Enter!$N$3:$N$252,E230),Enter!$N$3:$N$252,0),5)&amp;" (Y)",IF(INDEX(Enter!$G$3:$K$252,MATCH(SMALL(Enter!$N$3:$N$252,E230),Enter!$N$3:$N$252,0),1)="o",INDEX(Enter!$F$3:$K$252,MATCH(SMALL(Enter!$N$3:$N$252,E230),Enter!$N$3:$N$252,0),5)&amp;" (Y only)",INDEX(Enter!$F$3:$K$252,MATCH(SMALL(Enter!$N$3:$N$252,E230),Enter!$N$3:$N$252,0),5))),"")</f>
        <v/>
      </c>
      <c r="I230" s="20" t="str">
        <f t="array" ref="I230">IFERROR(INDEX(Enter!$F$3:$K$252,MATCH(SMALL(Enter!$N$3:$N$252,E230),Enter!$N$3:$N$252,0),5),"")</f>
        <v/>
      </c>
      <c r="J230" s="20" t="str">
        <f t="array" ref="J230">IFERROR(INDEX(Enter!$F$3:$K$252,MATCH(SMALL(Enter!$N$3:$N$252,E230),Enter!$N$3:$N$252,0),6),"")</f>
        <v/>
      </c>
      <c r="K230" s="20">
        <v>209</v>
      </c>
      <c r="L230" s="19" t="str">
        <f t="shared" si="0"/>
        <v/>
      </c>
      <c r="M230" s="19" t="str">
        <f t="array" ref="M230">IFERROR(IF(INDEX(Enter!$I$3:$K$252,MATCH(SMALL(Enter!$O$3:$O$252,K230),Enter!$O$3:$O$252,0),1)="x",INDEX(Enter!$H$3:$K$252,MATCH(SMALL(Enter!$O$3:$O$252,K230),Enter!$O$3:$O$252,0),3)&amp;" (Y)",IF(INDEX(Enter!$I$3:$K$252,MATCH(SMALL(Enter!$O$3:$O$252,K230),Enter!$O$3:$O$252,0),1)="o",INDEX(Enter!$H$3:$K$252,MATCH(SMALL(Enter!$O$3:$O$252,K230),Enter!$O$3:$O$252,0),3)&amp;" (Y only)",INDEX(Enter!$H$3:$K$252,MATCH(SMALL(Enter!$O$3:$O$252,K230),Enter!$O$3:$O$252,0),3))),"")</f>
        <v/>
      </c>
      <c r="N230" s="20" t="str">
        <f t="array" ref="N230">IFERROR(INDEX(Enter!$H$3:$K$252,MATCH(SMALL(Enter!$O$3:$O$252,K230),Enter!$O$3:$O$252,0),3),"")</f>
        <v/>
      </c>
      <c r="O230" s="20" t="str">
        <f t="array" ref="O230">IFERROR(INDEX(Enter!$H$3:$K$252,MATCH(SMALL(Enter!$O$3:$O$252,K230),Enter!$O$3:$O$252,0),4),"")</f>
        <v/>
      </c>
      <c r="Q230" s="19" t="str">
        <f t="array" ref="Q230">IF(R230="","",IF(INDEX(Enter!$B$3:$K$252,MATCH(SMALL(Enter!$P$3:$P$252,E230),Enter!$P$3:$P$252,0),1)="oco","oco",E230))</f>
        <v/>
      </c>
      <c r="R230" s="20" t="str">
        <f t="array" ref="R230">IFERROR(INDEX(Enter!$A$3:$M$252,MATCH(SMALL(Enter!$P$3:$P$252,T230),Enter!$P$3:$P$252,0),7),"")</f>
        <v/>
      </c>
      <c r="S230" s="20" t="str">
        <f t="array" ref="S230">IFERROR(INDEX(Enter!$A$3:$K$252,MATCH(SMALL(Enter!$P$3:$P$252,T230),Enter!$P$3:$P$252,0),8),"")</f>
        <v/>
      </c>
      <c r="T230" s="20">
        <v>191</v>
      </c>
      <c r="V230" s="19" t="str">
        <f t="shared" si="3"/>
        <v/>
      </c>
      <c r="W230" s="20" t="str">
        <f t="array" ref="W230">IFERROR(INDEX(Enter!$A$3:$M$252,MATCH(SMALL(Enter!$Q$3:$Q$252,Y231),Enter!$Q$3:$Q$252,0),6),"")</f>
        <v/>
      </c>
      <c r="X230" s="20" t="str">
        <f t="array" ref="X230">IFERROR(INDEX(Enter!$A$3:$K$252,MATCH(SMALL(Enter!$Q$3:$Q$252,Y231),Enter!$Q$3:$Q$252,0),7),"")</f>
        <v/>
      </c>
      <c r="Y230" s="20">
        <v>191</v>
      </c>
      <c r="AA230" s="19" t="str">
        <f t="shared" si="2"/>
        <v/>
      </c>
      <c r="AB230" s="20" t="str">
        <f t="array" ref="AB230">IFERROR(INDEX(Enter!$A$3:$M$252,MATCH(SMALL(Enter!$R$3:$R$252,T230),Enter!$R$3:$R$252,0),7),"")</f>
        <v/>
      </c>
      <c r="AC230" s="20" t="str">
        <f t="array" ref="AC230">IFERROR(INDEX(Enter!$A$3:$K$252,MATCH(SMALL(Enter!$R$3:$R$252,T230),Enter!$R$3:$R$252,0),8),"")</f>
        <v/>
      </c>
    </row>
    <row r="231" spans="1:29" ht="15.75" customHeight="1">
      <c r="A231" s="19" t="str">
        <f t="array" ref="A231">IF(B231="","",IF(INDEX(Enter!$C$3:$K$252,MATCH(SMALL(Enter!$M$3:$M$252,E231),Enter!$M$3:$M$252,0),1)="yco","yco",E231))</f>
        <v/>
      </c>
      <c r="B231" s="20" t="str">
        <f t="array" ref="B231">IFERROR(IF(INDEX(Enter!$D$3:$M$252,MATCH(SMALL(Enter!$M$3:$M$252,E231),Enter!$M$3:$M$252,0),1)="x",INDEX(Enter!$C$3:$M$252,MATCH(SMALL(Enter!$M$3:$M$252,E231),Enter!$M$3:$M$252,0),8)&amp;" (Y)",IF(INDEX(Enter!$D$3:$M$252,MATCH(SMALL(Enter!$M$3:$M$252,E231),Enter!$M$3:$M$252,0),1)="o",INDEX(Enter!$C$3:$M$252,MATCH(SMALL(Enter!$M$3:$M$252,E231),Enter!$M$3:$M$252,0),8)&amp;" (Y only)",INDEX(Enter!$C$3:$M$252,MATCH(SMALL(Enter!$M$3:$M$252,E231),Enter!$M$3:$M$252,0),8))),"")</f>
        <v/>
      </c>
      <c r="C231" s="20" t="str">
        <f t="array" ref="C231">IFERROR(INDEX(Enter!$C$3:$M$252,MATCH(SMALL(Enter!$M$3:$M$252,E231),Enter!$M$3:$M$252,0),8),"")</f>
        <v/>
      </c>
      <c r="D231" s="20" t="str">
        <f t="array" ref="D231">IFERROR(INDEX(Enter!$C$3:$K$252,MATCH(SMALL(Enter!$M$3:$M$252,E231),Enter!$M$3:$M$252,0),9),"")</f>
        <v/>
      </c>
      <c r="E231" s="20">
        <v>192</v>
      </c>
      <c r="G231" s="19" t="str">
        <f t="array" ref="G231">IF(H231="","",IF(INDEX(Enter!$F$3:$K$252,MATCH(SMALL(Enter!$N$3:$N$252,E231),Enter!$N$3:$N$252,0),1)="co","co",IF(INDEX(Enter!$F$3:$K$252,MATCH(SMALL(Enter!$N$3:$N$252,E231),Enter!$N$3:$N$252,0),1)="yco","yco",E231)))</f>
        <v/>
      </c>
      <c r="H231" s="20" t="str">
        <f t="array" ref="H231">IFERROR(IF(INDEX(Enter!$G$3:$K$252,MATCH(SMALL(Enter!$N$3:$N$252,E231),Enter!$N$3:$N$252,0),1)="x",INDEX(Enter!$F$3:$K$252,MATCH(SMALL(Enter!$N$3:$N$252,E231),Enter!$N$3:$N$252,0),5)&amp;" (Y)",IF(INDEX(Enter!$G$3:$K$252,MATCH(SMALL(Enter!$N$3:$N$252,E231),Enter!$N$3:$N$252,0),1)="o",INDEX(Enter!$F$3:$K$252,MATCH(SMALL(Enter!$N$3:$N$252,E231),Enter!$N$3:$N$252,0),5)&amp;" (Y only)",INDEX(Enter!$F$3:$K$252,MATCH(SMALL(Enter!$N$3:$N$252,E231),Enter!$N$3:$N$252,0),5))),"")</f>
        <v/>
      </c>
      <c r="I231" s="20" t="str">
        <f t="array" ref="I231">IFERROR(INDEX(Enter!$F$3:$K$252,MATCH(SMALL(Enter!$N$3:$N$252,E231),Enter!$N$3:$N$252,0),5),"")</f>
        <v/>
      </c>
      <c r="J231" s="20" t="str">
        <f t="array" ref="J231">IFERROR(INDEX(Enter!$F$3:$K$252,MATCH(SMALL(Enter!$N$3:$N$252,E231),Enter!$N$3:$N$252,0),6),"")</f>
        <v/>
      </c>
      <c r="K231" s="20">
        <v>210</v>
      </c>
      <c r="L231" s="19" t="str">
        <f t="shared" si="0"/>
        <v/>
      </c>
      <c r="M231" s="19" t="str">
        <f t="array" ref="M231">IFERROR(IF(INDEX(Enter!$I$3:$K$252,MATCH(SMALL(Enter!$O$3:$O$252,K231),Enter!$O$3:$O$252,0),1)="x",INDEX(Enter!$H$3:$K$252,MATCH(SMALL(Enter!$O$3:$O$252,K231),Enter!$O$3:$O$252,0),3)&amp;" (Y)",IF(INDEX(Enter!$I$3:$K$252,MATCH(SMALL(Enter!$O$3:$O$252,K231),Enter!$O$3:$O$252,0),1)="o",INDEX(Enter!$H$3:$K$252,MATCH(SMALL(Enter!$O$3:$O$252,K231),Enter!$O$3:$O$252,0),3)&amp;" (Y only)",INDEX(Enter!$H$3:$K$252,MATCH(SMALL(Enter!$O$3:$O$252,K231),Enter!$O$3:$O$252,0),3))),"")</f>
        <v/>
      </c>
      <c r="N231" s="20" t="str">
        <f t="array" ref="N231">IFERROR(INDEX(Enter!$H$3:$K$252,MATCH(SMALL(Enter!$O$3:$O$252,K231),Enter!$O$3:$O$252,0),3),"")</f>
        <v/>
      </c>
      <c r="O231" s="20" t="str">
        <f t="array" ref="O231">IFERROR(INDEX(Enter!$H$3:$K$252,MATCH(SMALL(Enter!$O$3:$O$252,K231),Enter!$O$3:$O$252,0),4),"")</f>
        <v/>
      </c>
      <c r="Q231" s="19" t="str">
        <f t="array" ref="Q231">IF(R231="","",IF(INDEX(Enter!$B$3:$K$252,MATCH(SMALL(Enter!$P$3:$P$252,E231),Enter!$P$3:$P$252,0),1)="oco","oco",E231))</f>
        <v/>
      </c>
      <c r="R231" s="20" t="str">
        <f t="array" ref="R231">IFERROR(INDEX(Enter!$A$3:$M$252,MATCH(SMALL(Enter!$P$3:$P$252,T231),Enter!$P$3:$P$252,0),7),"")</f>
        <v/>
      </c>
      <c r="S231" s="20" t="str">
        <f t="array" ref="S231">IFERROR(INDEX(Enter!$A$3:$K$252,MATCH(SMALL(Enter!$P$3:$P$252,T231),Enter!$P$3:$P$252,0),8),"")</f>
        <v/>
      </c>
      <c r="T231" s="20">
        <v>192</v>
      </c>
      <c r="V231" s="19" t="str">
        <f t="shared" si="3"/>
        <v/>
      </c>
      <c r="W231" s="20" t="str">
        <f t="array" ref="W231">IFERROR(INDEX(Enter!$A$3:$M$252,MATCH(SMALL(Enter!$Q$3:$Q$252,Y232),Enter!$Q$3:$Q$252,0),6),"")</f>
        <v/>
      </c>
      <c r="X231" s="20" t="str">
        <f t="array" ref="X231">IFERROR(INDEX(Enter!$A$3:$K$252,MATCH(SMALL(Enter!$Q$3:$Q$252,Y232),Enter!$Q$3:$Q$252,0),7),"")</f>
        <v/>
      </c>
      <c r="Y231" s="20">
        <v>192</v>
      </c>
      <c r="AA231" s="19" t="str">
        <f t="shared" si="2"/>
        <v/>
      </c>
      <c r="AB231" s="20" t="str">
        <f t="array" ref="AB231">IFERROR(INDEX(Enter!$A$3:$M$252,MATCH(SMALL(Enter!$R$3:$R$252,T231),Enter!$R$3:$R$252,0),7),"")</f>
        <v/>
      </c>
      <c r="AC231" s="20" t="str">
        <f t="array" ref="AC231">IFERROR(INDEX(Enter!$A$3:$K$252,MATCH(SMALL(Enter!$R$3:$R$252,T231),Enter!$R$3:$R$252,0),8),"")</f>
        <v/>
      </c>
    </row>
    <row r="232" spans="1:29" ht="15.75" customHeight="1">
      <c r="A232" s="19" t="str">
        <f t="array" ref="A232">IF(B232="","",IF(INDEX(Enter!$C$3:$K$252,MATCH(SMALL(Enter!$M$3:$M$252,E232),Enter!$M$3:$M$252,0),1)="yco","yco",E232))</f>
        <v/>
      </c>
      <c r="B232" s="20" t="str">
        <f t="array" ref="B232">IFERROR(IF(INDEX(Enter!$D$3:$M$252,MATCH(SMALL(Enter!$M$3:$M$252,E232),Enter!$M$3:$M$252,0),1)="x",INDEX(Enter!$C$3:$M$252,MATCH(SMALL(Enter!$M$3:$M$252,E232),Enter!$M$3:$M$252,0),8)&amp;" (Y)",IF(INDEX(Enter!$D$3:$M$252,MATCH(SMALL(Enter!$M$3:$M$252,E232),Enter!$M$3:$M$252,0),1)="o",INDEX(Enter!$C$3:$M$252,MATCH(SMALL(Enter!$M$3:$M$252,E232),Enter!$M$3:$M$252,0),8)&amp;" (Y only)",INDEX(Enter!$C$3:$M$252,MATCH(SMALL(Enter!$M$3:$M$252,E232),Enter!$M$3:$M$252,0),8))),"")</f>
        <v/>
      </c>
      <c r="C232" s="20" t="str">
        <f t="array" ref="C232">IFERROR(INDEX(Enter!$C$3:$M$252,MATCH(SMALL(Enter!$M$3:$M$252,E232),Enter!$M$3:$M$252,0),8),"")</f>
        <v/>
      </c>
      <c r="D232" s="20" t="str">
        <f t="array" ref="D232">IFERROR(INDEX(Enter!$C$3:$K$252,MATCH(SMALL(Enter!$M$3:$M$252,E232),Enter!$M$3:$M$252,0),9),"")</f>
        <v/>
      </c>
      <c r="E232" s="20">
        <v>193</v>
      </c>
      <c r="G232" s="19" t="str">
        <f t="array" ref="G232">IF(H232="","",IF(INDEX(Enter!$F$3:$K$252,MATCH(SMALL(Enter!$N$3:$N$252,E232),Enter!$N$3:$N$252,0),1)="co","co",IF(INDEX(Enter!$F$3:$K$252,MATCH(SMALL(Enter!$N$3:$N$252,E232),Enter!$N$3:$N$252,0),1)="yco","yco",E232)))</f>
        <v/>
      </c>
      <c r="H232" s="20" t="str">
        <f t="array" ref="H232">IFERROR(IF(INDEX(Enter!$G$3:$K$252,MATCH(SMALL(Enter!$N$3:$N$252,E232),Enter!$N$3:$N$252,0),1)="x",INDEX(Enter!$F$3:$K$252,MATCH(SMALL(Enter!$N$3:$N$252,E232),Enter!$N$3:$N$252,0),5)&amp;" (Y)",IF(INDEX(Enter!$G$3:$K$252,MATCH(SMALL(Enter!$N$3:$N$252,E232),Enter!$N$3:$N$252,0),1)="o",INDEX(Enter!$F$3:$K$252,MATCH(SMALL(Enter!$N$3:$N$252,E232),Enter!$N$3:$N$252,0),5)&amp;" (Y only)",INDEX(Enter!$F$3:$K$252,MATCH(SMALL(Enter!$N$3:$N$252,E232),Enter!$N$3:$N$252,0),5))),"")</f>
        <v/>
      </c>
      <c r="I232" s="20" t="str">
        <f t="array" ref="I232">IFERROR(INDEX(Enter!$F$3:$K$252,MATCH(SMALL(Enter!$N$3:$N$252,E232),Enter!$N$3:$N$252,0),5),"")</f>
        <v/>
      </c>
      <c r="J232" s="20" t="str">
        <f t="array" ref="J232">IFERROR(INDEX(Enter!$F$3:$K$252,MATCH(SMALL(Enter!$N$3:$N$252,E232),Enter!$N$3:$N$252,0),6),"")</f>
        <v/>
      </c>
      <c r="L232" s="19" t="str">
        <f t="shared" si="0"/>
        <v/>
      </c>
      <c r="M232" s="19" t="str">
        <f t="array" ref="M232">IFERROR(IF(INDEX(Enter!$I$3:$K$252,MATCH(SMALL(Enter!$O$3:$O$252,K232),Enter!$O$3:$O$252,0),1)="x",INDEX(Enter!$H$3:$K$252,MATCH(SMALL(Enter!$O$3:$O$252,K232),Enter!$O$3:$O$252,0),3)&amp;" (Y)",IF(INDEX(Enter!$I$3:$K$252,MATCH(SMALL(Enter!$O$3:$O$252,K232),Enter!$O$3:$O$252,0),1)="o",INDEX(Enter!$H$3:$K$252,MATCH(SMALL(Enter!$O$3:$O$252,K232),Enter!$O$3:$O$252,0),3)&amp;" (Y only)",INDEX(Enter!$H$3:$K$252,MATCH(SMALL(Enter!$O$3:$O$252,K232),Enter!$O$3:$O$252,0),3))),"")</f>
        <v/>
      </c>
      <c r="N232" s="20" t="str">
        <f t="array" ref="N232">IFERROR(INDEX(Enter!$H$3:$K$252,MATCH(SMALL(Enter!$O$3:$O$252,K232),Enter!$O$3:$O$252,0),3),"")</f>
        <v/>
      </c>
      <c r="O232" s="20" t="str">
        <f t="array" ref="O232">IFERROR(INDEX(Enter!$H$3:$K$252,MATCH(SMALL(Enter!$O$3:$O$252,K232),Enter!$O$3:$O$252,0),4),"")</f>
        <v/>
      </c>
      <c r="Q232" s="19" t="str">
        <f t="array" ref="Q232">IF(R232="","",IF(INDEX(Enter!$B$3:$K$252,MATCH(SMALL(Enter!$P$3:$P$252,E232),Enter!$P$3:$P$252,0),1)="oco","oco",E232))</f>
        <v/>
      </c>
      <c r="R232" s="20" t="str">
        <f t="array" ref="R232">IFERROR(INDEX(Enter!$A$3:$M$252,MATCH(SMALL(Enter!$P$3:$P$252,T232),Enter!$P$3:$P$252,0),7),"")</f>
        <v/>
      </c>
      <c r="S232" s="20" t="str">
        <f t="array" ref="S232">IFERROR(INDEX(Enter!$A$3:$K$252,MATCH(SMALL(Enter!$P$3:$P$252,T232),Enter!$P$3:$P$252,0),8),"")</f>
        <v/>
      </c>
      <c r="T232" s="20">
        <v>193</v>
      </c>
      <c r="V232" s="19" t="str">
        <f t="shared" si="3"/>
        <v/>
      </c>
      <c r="W232" s="20" t="str">
        <f t="array" ref="W232">IFERROR(INDEX(Enter!$A$3:$M$252,MATCH(SMALL(Enter!$Q$3:$Q$252,Y233),Enter!$Q$3:$Q$252,0),6),"")</f>
        <v/>
      </c>
      <c r="X232" s="20" t="str">
        <f t="array" ref="X232">IFERROR(INDEX(Enter!$A$3:$K$252,MATCH(SMALL(Enter!$Q$3:$Q$252,Y233),Enter!$Q$3:$Q$252,0),7),"")</f>
        <v/>
      </c>
      <c r="Y232" s="20">
        <v>193</v>
      </c>
      <c r="AA232" s="19" t="str">
        <f t="shared" si="2"/>
        <v/>
      </c>
      <c r="AB232" s="20" t="str">
        <f t="array" ref="AB232">IFERROR(INDEX(Enter!$A$3:$M$252,MATCH(SMALL(Enter!$R$3:$R$252,T232),Enter!$R$3:$R$252,0),7),"")</f>
        <v/>
      </c>
      <c r="AC232" s="20" t="str">
        <f t="array" ref="AC232">IFERROR(INDEX(Enter!$A$3:$K$252,MATCH(SMALL(Enter!$R$3:$R$252,T232),Enter!$R$3:$R$252,0),8),"")</f>
        <v/>
      </c>
    </row>
    <row r="233" spans="1:29" ht="15.75" customHeight="1">
      <c r="A233" s="19" t="str">
        <f t="array" ref="A233">IF(B233="","",IF(INDEX(Enter!$C$3:$K$252,MATCH(SMALL(Enter!$M$3:$M$252,E233),Enter!$M$3:$M$252,0),1)="yco","yco",E233))</f>
        <v/>
      </c>
      <c r="B233" s="20" t="str">
        <f t="array" ref="B233">IFERROR(IF(INDEX(Enter!$D$3:$M$252,MATCH(SMALL(Enter!$M$3:$M$252,E233),Enter!$M$3:$M$252,0),1)="x",INDEX(Enter!$C$3:$M$252,MATCH(SMALL(Enter!$M$3:$M$252,E233),Enter!$M$3:$M$252,0),8)&amp;" (Y)",IF(INDEX(Enter!$D$3:$M$252,MATCH(SMALL(Enter!$M$3:$M$252,E233),Enter!$M$3:$M$252,0),1)="o",INDEX(Enter!$C$3:$M$252,MATCH(SMALL(Enter!$M$3:$M$252,E233),Enter!$M$3:$M$252,0),8)&amp;" (Y only)",INDEX(Enter!$C$3:$M$252,MATCH(SMALL(Enter!$M$3:$M$252,E233),Enter!$M$3:$M$252,0),8))),"")</f>
        <v/>
      </c>
      <c r="C233" s="20" t="str">
        <f t="array" ref="C233">IFERROR(INDEX(Enter!$C$3:$M$252,MATCH(SMALL(Enter!$M$3:$M$252,E233),Enter!$M$3:$M$252,0),8),"")</f>
        <v/>
      </c>
      <c r="D233" s="20" t="str">
        <f t="array" ref="D233">IFERROR(INDEX(Enter!$C$3:$K$252,MATCH(SMALL(Enter!$M$3:$M$252,E233),Enter!$M$3:$M$252,0),9),"")</f>
        <v/>
      </c>
      <c r="E233" s="20">
        <v>194</v>
      </c>
      <c r="G233" s="19" t="str">
        <f t="array" ref="G233">IF(H233="","",IF(INDEX(Enter!$F$3:$K$252,MATCH(SMALL(Enter!$N$3:$N$252,E233),Enter!$N$3:$N$252,0),1)="co","co",IF(INDEX(Enter!$F$3:$K$252,MATCH(SMALL(Enter!$N$3:$N$252,E233),Enter!$N$3:$N$252,0),1)="yco","yco",E233)))</f>
        <v/>
      </c>
      <c r="H233" s="20" t="str">
        <f t="array" ref="H233">IFERROR(IF(INDEX(Enter!$G$3:$K$252,MATCH(SMALL(Enter!$N$3:$N$252,E233),Enter!$N$3:$N$252,0),1)="x",INDEX(Enter!$F$3:$K$252,MATCH(SMALL(Enter!$N$3:$N$252,E233),Enter!$N$3:$N$252,0),5)&amp;" (Y)",IF(INDEX(Enter!$G$3:$K$252,MATCH(SMALL(Enter!$N$3:$N$252,E233),Enter!$N$3:$N$252,0),1)="o",INDEX(Enter!$F$3:$K$252,MATCH(SMALL(Enter!$N$3:$N$252,E233),Enter!$N$3:$N$252,0),5)&amp;" (Y only)",INDEX(Enter!$F$3:$K$252,MATCH(SMALL(Enter!$N$3:$N$252,E233),Enter!$N$3:$N$252,0),5))),"")</f>
        <v/>
      </c>
      <c r="I233" s="20" t="str">
        <f t="array" ref="I233">IFERROR(INDEX(Enter!$F$3:$K$252,MATCH(SMALL(Enter!$N$3:$N$252,E233),Enter!$N$3:$N$252,0),5),"")</f>
        <v/>
      </c>
      <c r="J233" s="20" t="str">
        <f t="array" ref="J233">IFERROR(INDEX(Enter!$F$3:$K$252,MATCH(SMALL(Enter!$N$3:$N$252,E233),Enter!$N$3:$N$252,0),6),"")</f>
        <v/>
      </c>
      <c r="K233" s="20">
        <v>211</v>
      </c>
      <c r="L233" s="19" t="str">
        <f t="shared" si="0"/>
        <v/>
      </c>
      <c r="M233" s="19" t="str">
        <f t="array" ref="M233">IFERROR(IF(INDEX(Enter!$I$3:$K$252,MATCH(SMALL(Enter!$O$3:$O$252,K233),Enter!$O$3:$O$252,0),1)="x",INDEX(Enter!$H$3:$K$252,MATCH(SMALL(Enter!$O$3:$O$252,K233),Enter!$O$3:$O$252,0),3)&amp;" (Y)",IF(INDEX(Enter!$I$3:$K$252,MATCH(SMALL(Enter!$O$3:$O$252,K233),Enter!$O$3:$O$252,0),1)="o",INDEX(Enter!$H$3:$K$252,MATCH(SMALL(Enter!$O$3:$O$252,K233),Enter!$O$3:$O$252,0),3)&amp;" (Y only)",INDEX(Enter!$H$3:$K$252,MATCH(SMALL(Enter!$O$3:$O$252,K233),Enter!$O$3:$O$252,0),3))),"")</f>
        <v/>
      </c>
      <c r="N233" s="20" t="str">
        <f t="array" ref="N233">IFERROR(INDEX(Enter!$H$3:$K$252,MATCH(SMALL(Enter!$O$3:$O$252,K233),Enter!$O$3:$O$252,0),3),"")</f>
        <v/>
      </c>
      <c r="O233" s="20" t="str">
        <f t="array" ref="O233">IFERROR(INDEX(Enter!$H$3:$K$252,MATCH(SMALL(Enter!$O$3:$O$252,K233),Enter!$O$3:$O$252,0),4),"")</f>
        <v/>
      </c>
      <c r="Q233" s="19" t="str">
        <f t="array" ref="Q233">IF(R233="","",IF(INDEX(Enter!$B$3:$K$252,MATCH(SMALL(Enter!$P$3:$P$252,E233),Enter!$P$3:$P$252,0),1)="oco","oco",E233))</f>
        <v/>
      </c>
      <c r="R233" s="20" t="str">
        <f t="array" ref="R233">IFERROR(INDEX(Enter!$A$3:$M$252,MATCH(SMALL(Enter!$P$3:$P$252,T233),Enter!$P$3:$P$252,0),7),"")</f>
        <v/>
      </c>
      <c r="S233" s="20" t="str">
        <f t="array" ref="S233">IFERROR(INDEX(Enter!$A$3:$K$252,MATCH(SMALL(Enter!$P$3:$P$252,T233),Enter!$P$3:$P$252,0),8),"")</f>
        <v/>
      </c>
      <c r="T233" s="20">
        <v>194</v>
      </c>
      <c r="V233" s="19" t="str">
        <f t="shared" si="3"/>
        <v/>
      </c>
      <c r="W233" s="20" t="str">
        <f t="array" ref="W233">IFERROR(INDEX(Enter!$A$3:$M$252,MATCH(SMALL(Enter!$Q$3:$Q$252,Y234),Enter!$Q$3:$Q$252,0),6),"")</f>
        <v/>
      </c>
      <c r="X233" s="20" t="str">
        <f t="array" ref="X233">IFERROR(INDEX(Enter!$A$3:$K$252,MATCH(SMALL(Enter!$Q$3:$Q$252,Y234),Enter!$Q$3:$Q$252,0),7),"")</f>
        <v/>
      </c>
      <c r="Y233" s="20">
        <v>194</v>
      </c>
      <c r="AA233" s="19" t="str">
        <f t="shared" si="2"/>
        <v/>
      </c>
      <c r="AB233" s="20" t="str">
        <f t="array" ref="AB233">IFERROR(INDEX(Enter!$A$3:$M$252,MATCH(SMALL(Enter!$R$3:$R$252,T233),Enter!$R$3:$R$252,0),7),"")</f>
        <v/>
      </c>
      <c r="AC233" s="20" t="str">
        <f t="array" ref="AC233">IFERROR(INDEX(Enter!$A$3:$K$252,MATCH(SMALL(Enter!$R$3:$R$252,T233),Enter!$R$3:$R$252,0),8),"")</f>
        <v/>
      </c>
    </row>
    <row r="234" spans="1:29" ht="15.75" customHeight="1">
      <c r="A234" s="19" t="str">
        <f t="array" ref="A234">IF(B234="","",IF(INDEX(Enter!$C$3:$K$252,MATCH(SMALL(Enter!$M$3:$M$252,E234),Enter!$M$3:$M$252,0),1)="yco","yco",E234))</f>
        <v/>
      </c>
      <c r="B234" s="20" t="str">
        <f t="array" ref="B234">IFERROR(IF(INDEX(Enter!$D$3:$M$252,MATCH(SMALL(Enter!$M$3:$M$252,E234),Enter!$M$3:$M$252,0),1)="x",INDEX(Enter!$C$3:$M$252,MATCH(SMALL(Enter!$M$3:$M$252,E234),Enter!$M$3:$M$252,0),8)&amp;" (Y)",IF(INDEX(Enter!$D$3:$M$252,MATCH(SMALL(Enter!$M$3:$M$252,E234),Enter!$M$3:$M$252,0),1)="o",INDEX(Enter!$C$3:$M$252,MATCH(SMALL(Enter!$M$3:$M$252,E234),Enter!$M$3:$M$252,0),8)&amp;" (Y only)",INDEX(Enter!$C$3:$M$252,MATCH(SMALL(Enter!$M$3:$M$252,E234),Enter!$M$3:$M$252,0),8))),"")</f>
        <v/>
      </c>
      <c r="C234" s="20" t="str">
        <f t="array" ref="C234">IFERROR(INDEX(Enter!$C$3:$M$252,MATCH(SMALL(Enter!$M$3:$M$252,E234),Enter!$M$3:$M$252,0),8),"")</f>
        <v/>
      </c>
      <c r="D234" s="20" t="str">
        <f t="array" ref="D234">IFERROR(INDEX(Enter!$C$3:$K$252,MATCH(SMALL(Enter!$M$3:$M$252,E234),Enter!$M$3:$M$252,0),9),"")</f>
        <v/>
      </c>
      <c r="E234" s="20">
        <v>195</v>
      </c>
      <c r="G234" s="19" t="str">
        <f t="array" ref="G234">IF(H234="","",IF(INDEX(Enter!$F$3:$K$252,MATCH(SMALL(Enter!$N$3:$N$252,E234),Enter!$N$3:$N$252,0),1)="co","co",IF(INDEX(Enter!$F$3:$K$252,MATCH(SMALL(Enter!$N$3:$N$252,E234),Enter!$N$3:$N$252,0),1)="yco","yco",E234)))</f>
        <v/>
      </c>
      <c r="H234" s="20" t="str">
        <f t="array" ref="H234">IFERROR(IF(INDEX(Enter!$G$3:$K$252,MATCH(SMALL(Enter!$N$3:$N$252,E234),Enter!$N$3:$N$252,0),1)="x",INDEX(Enter!$F$3:$K$252,MATCH(SMALL(Enter!$N$3:$N$252,E234),Enter!$N$3:$N$252,0),5)&amp;" (Y)",IF(INDEX(Enter!$G$3:$K$252,MATCH(SMALL(Enter!$N$3:$N$252,E234),Enter!$N$3:$N$252,0),1)="o",INDEX(Enter!$F$3:$K$252,MATCH(SMALL(Enter!$N$3:$N$252,E234),Enter!$N$3:$N$252,0),5)&amp;" (Y only)",INDEX(Enter!$F$3:$K$252,MATCH(SMALL(Enter!$N$3:$N$252,E234),Enter!$N$3:$N$252,0),5))),"")</f>
        <v/>
      </c>
      <c r="I234" s="20" t="str">
        <f t="array" ref="I234">IFERROR(INDEX(Enter!$F$3:$K$252,MATCH(SMALL(Enter!$N$3:$N$252,E234),Enter!$N$3:$N$252,0),5),"")</f>
        <v/>
      </c>
      <c r="J234" s="20" t="str">
        <f t="array" ref="J234">IFERROR(INDEX(Enter!$F$3:$K$252,MATCH(SMALL(Enter!$N$3:$N$252,E234),Enter!$N$3:$N$252,0),6),"")</f>
        <v/>
      </c>
      <c r="K234" s="20">
        <v>212</v>
      </c>
      <c r="L234" s="19" t="str">
        <f t="shared" si="0"/>
        <v/>
      </c>
      <c r="M234" s="19" t="str">
        <f t="array" ref="M234">IFERROR(IF(INDEX(Enter!$I$3:$K$252,MATCH(SMALL(Enter!$O$3:$O$252,K234),Enter!$O$3:$O$252,0),1)="x",INDEX(Enter!$H$3:$K$252,MATCH(SMALL(Enter!$O$3:$O$252,K234),Enter!$O$3:$O$252,0),3)&amp;" (Y)",IF(INDEX(Enter!$I$3:$K$252,MATCH(SMALL(Enter!$O$3:$O$252,K234),Enter!$O$3:$O$252,0),1)="o",INDEX(Enter!$H$3:$K$252,MATCH(SMALL(Enter!$O$3:$O$252,K234),Enter!$O$3:$O$252,0),3)&amp;" (Y only)",INDEX(Enter!$H$3:$K$252,MATCH(SMALL(Enter!$O$3:$O$252,K234),Enter!$O$3:$O$252,0),3))),"")</f>
        <v/>
      </c>
      <c r="N234" s="20" t="str">
        <f t="array" ref="N234">IFERROR(INDEX(Enter!$H$3:$K$252,MATCH(SMALL(Enter!$O$3:$O$252,K234),Enter!$O$3:$O$252,0),3),"")</f>
        <v/>
      </c>
      <c r="O234" s="20" t="str">
        <f t="array" ref="O234">IFERROR(INDEX(Enter!$H$3:$K$252,MATCH(SMALL(Enter!$O$3:$O$252,K234),Enter!$O$3:$O$252,0),4),"")</f>
        <v/>
      </c>
      <c r="Q234" s="19" t="str">
        <f t="array" ref="Q234">IF(R234="","",IF(INDEX(Enter!$B$3:$K$252,MATCH(SMALL(Enter!$P$3:$P$252,E234),Enter!$P$3:$P$252,0),1)="oco","oco",E234))</f>
        <v/>
      </c>
      <c r="R234" s="20" t="str">
        <f t="array" ref="R234">IFERROR(INDEX(Enter!$A$3:$M$252,MATCH(SMALL(Enter!$P$3:$P$252,T234),Enter!$P$3:$P$252,0),7),"")</f>
        <v/>
      </c>
      <c r="S234" s="20" t="str">
        <f t="array" ref="S234">IFERROR(INDEX(Enter!$A$3:$K$252,MATCH(SMALL(Enter!$P$3:$P$252,T234),Enter!$P$3:$P$252,0),8),"")</f>
        <v/>
      </c>
      <c r="T234" s="20">
        <v>195</v>
      </c>
      <c r="V234" s="19" t="str">
        <f t="shared" si="3"/>
        <v/>
      </c>
      <c r="W234" s="20" t="str">
        <f t="array" ref="W234">IFERROR(INDEX(Enter!$A$3:$M$252,MATCH(SMALL(Enter!$Q$3:$Q$252,Y235),Enter!$Q$3:$Q$252,0),6),"")</f>
        <v/>
      </c>
      <c r="X234" s="20" t="str">
        <f t="array" ref="X234">IFERROR(INDEX(Enter!$A$3:$K$252,MATCH(SMALL(Enter!$Q$3:$Q$252,Y235),Enter!$Q$3:$Q$252,0),7),"")</f>
        <v/>
      </c>
      <c r="Y234" s="20">
        <v>195</v>
      </c>
      <c r="AA234" s="19" t="str">
        <f t="shared" si="2"/>
        <v/>
      </c>
      <c r="AB234" s="20" t="str">
        <f t="array" ref="AB234">IFERROR(INDEX(Enter!$A$3:$M$252,MATCH(SMALL(Enter!$R$3:$R$252,T234),Enter!$R$3:$R$252,0),7),"")</f>
        <v/>
      </c>
      <c r="AC234" s="20" t="str">
        <f t="array" ref="AC234">IFERROR(INDEX(Enter!$A$3:$K$252,MATCH(SMALL(Enter!$R$3:$R$252,T234),Enter!$R$3:$R$252,0),8),"")</f>
        <v/>
      </c>
    </row>
    <row r="235" spans="1:29" ht="15.75" customHeight="1">
      <c r="A235" s="19" t="str">
        <f t="array" ref="A235">IF(B235="","",IF(INDEX(Enter!$C$3:$K$252,MATCH(SMALL(Enter!$M$3:$M$252,E235),Enter!$M$3:$M$252,0),1)="yco","yco",E235))</f>
        <v/>
      </c>
      <c r="B235" s="20" t="str">
        <f t="array" ref="B235">IFERROR(IF(INDEX(Enter!$D$3:$M$252,MATCH(SMALL(Enter!$M$3:$M$252,E235),Enter!$M$3:$M$252,0),1)="x",INDEX(Enter!$C$3:$M$252,MATCH(SMALL(Enter!$M$3:$M$252,E235),Enter!$M$3:$M$252,0),8)&amp;" (Y)",IF(INDEX(Enter!$D$3:$M$252,MATCH(SMALL(Enter!$M$3:$M$252,E235),Enter!$M$3:$M$252,0),1)="o",INDEX(Enter!$C$3:$M$252,MATCH(SMALL(Enter!$M$3:$M$252,E235),Enter!$M$3:$M$252,0),8)&amp;" (Y only)",INDEX(Enter!$C$3:$M$252,MATCH(SMALL(Enter!$M$3:$M$252,E235),Enter!$M$3:$M$252,0),8))),"")</f>
        <v/>
      </c>
      <c r="C235" s="20" t="str">
        <f t="array" ref="C235">IFERROR(INDEX(Enter!$C$3:$M$252,MATCH(SMALL(Enter!$M$3:$M$252,E235),Enter!$M$3:$M$252,0),8),"")</f>
        <v/>
      </c>
      <c r="D235" s="20" t="str">
        <f t="array" ref="D235">IFERROR(INDEX(Enter!$C$3:$K$252,MATCH(SMALL(Enter!$M$3:$M$252,E235),Enter!$M$3:$M$252,0),9),"")</f>
        <v/>
      </c>
      <c r="E235" s="20"/>
      <c r="G235" s="19" t="str">
        <f t="array" ref="G235">IF(H235="","",IF(INDEX(Enter!$F$3:$K$252,MATCH(SMALL(Enter!$N$3:$N$252,E235),Enter!$N$3:$N$252,0),1)="co","co",IF(INDEX(Enter!$F$3:$K$252,MATCH(SMALL(Enter!$N$3:$N$252,E235),Enter!$N$3:$N$252,0),1)="yco","yco",E235)))</f>
        <v/>
      </c>
      <c r="H235" s="20" t="str">
        <f t="array" ref="H235">IFERROR(IF(INDEX(Enter!$G$3:$K$252,MATCH(SMALL(Enter!$N$3:$N$252,E235),Enter!$N$3:$N$252,0),1)="x",INDEX(Enter!$F$3:$K$252,MATCH(SMALL(Enter!$N$3:$N$252,E235),Enter!$N$3:$N$252,0),5)&amp;" (Y)",IF(INDEX(Enter!$G$3:$K$252,MATCH(SMALL(Enter!$N$3:$N$252,E235),Enter!$N$3:$N$252,0),1)="o",INDEX(Enter!$F$3:$K$252,MATCH(SMALL(Enter!$N$3:$N$252,E235),Enter!$N$3:$N$252,0),5)&amp;" (Y only)",INDEX(Enter!$F$3:$K$252,MATCH(SMALL(Enter!$N$3:$N$252,E235),Enter!$N$3:$N$252,0),5))),"")</f>
        <v/>
      </c>
      <c r="I235" s="20" t="str">
        <f t="array" ref="I235">IFERROR(INDEX(Enter!$F$3:$K$252,MATCH(SMALL(Enter!$N$3:$N$252,E235),Enter!$N$3:$N$252,0),5),"")</f>
        <v/>
      </c>
      <c r="J235" s="20" t="str">
        <f t="array" ref="J235">IFERROR(INDEX(Enter!$F$3:$K$252,MATCH(SMALL(Enter!$N$3:$N$252,E235),Enter!$N$3:$N$252,0),6),"")</f>
        <v/>
      </c>
      <c r="K235" s="20">
        <v>213</v>
      </c>
      <c r="L235" s="19" t="str">
        <f t="shared" si="0"/>
        <v/>
      </c>
      <c r="M235" s="19" t="str">
        <f t="array" ref="M235">IFERROR(IF(INDEX(Enter!$I$3:$K$252,MATCH(SMALL(Enter!$O$3:$O$252,K235),Enter!$O$3:$O$252,0),1)="x",INDEX(Enter!$H$3:$K$252,MATCH(SMALL(Enter!$O$3:$O$252,K235),Enter!$O$3:$O$252,0),3)&amp;" (Y)",IF(INDEX(Enter!$I$3:$K$252,MATCH(SMALL(Enter!$O$3:$O$252,K235),Enter!$O$3:$O$252,0),1)="o",INDEX(Enter!$H$3:$K$252,MATCH(SMALL(Enter!$O$3:$O$252,K235),Enter!$O$3:$O$252,0),3)&amp;" (Y only)",INDEX(Enter!$H$3:$K$252,MATCH(SMALL(Enter!$O$3:$O$252,K235),Enter!$O$3:$O$252,0),3))),"")</f>
        <v/>
      </c>
      <c r="N235" s="20" t="str">
        <f t="array" ref="N235">IFERROR(INDEX(Enter!$H$3:$K$252,MATCH(SMALL(Enter!$O$3:$O$252,K235),Enter!$O$3:$O$252,0),3),"")</f>
        <v/>
      </c>
      <c r="O235" s="20" t="str">
        <f t="array" ref="O235">IFERROR(INDEX(Enter!$H$3:$K$252,MATCH(SMALL(Enter!$O$3:$O$252,K235),Enter!$O$3:$O$252,0),4),"")</f>
        <v/>
      </c>
      <c r="Q235" s="19" t="str">
        <f t="array" ref="Q235">IF(R235="","",IF(INDEX(Enter!$B$3:$K$252,MATCH(SMALL(Enter!$P$3:$P$252,E235),Enter!$P$3:$P$252,0),1)="oco","oco",E235))</f>
        <v/>
      </c>
      <c r="R235" s="20" t="str">
        <f t="array" ref="R235">IFERROR(INDEX(Enter!$A$3:$M$252,MATCH(SMALL(Enter!$P$3:$P$252,T235),Enter!$P$3:$P$252,0),7),"")</f>
        <v/>
      </c>
      <c r="S235" s="20" t="str">
        <f t="array" ref="S235">IFERROR(INDEX(Enter!$A$3:$K$252,MATCH(SMALL(Enter!$P$3:$P$252,T235),Enter!$P$3:$P$252,0),8),"")</f>
        <v/>
      </c>
      <c r="V235" s="19" t="str">
        <f t="shared" si="3"/>
        <v/>
      </c>
      <c r="W235" s="20" t="str">
        <f t="array" ref="W235">IFERROR(INDEX(Enter!$A$3:$M$252,MATCH(SMALL(Enter!$Q$3:$Q$252,Y236),Enter!$Q$3:$Q$252,0),6),"")</f>
        <v/>
      </c>
      <c r="X235" s="20" t="str">
        <f t="array" ref="X235">IFERROR(INDEX(Enter!$A$3:$K$252,MATCH(SMALL(Enter!$Q$3:$Q$252,Y236),Enter!$Q$3:$Q$252,0),7),"")</f>
        <v/>
      </c>
      <c r="AA235" s="19" t="str">
        <f t="shared" si="2"/>
        <v/>
      </c>
      <c r="AB235" s="20" t="str">
        <f t="array" ref="AB235">IFERROR(INDEX(Enter!$A$3:$M$252,MATCH(SMALL(Enter!$R$3:$R$252,T235),Enter!$R$3:$R$252,0),7),"")</f>
        <v/>
      </c>
      <c r="AC235" s="20" t="str">
        <f t="array" ref="AC235">IFERROR(INDEX(Enter!$A$3:$K$252,MATCH(SMALL(Enter!$R$3:$R$252,T235),Enter!$R$3:$R$252,0),8),"")</f>
        <v/>
      </c>
    </row>
    <row r="236" spans="1:29" ht="15.75" customHeight="1">
      <c r="A236" s="19" t="str">
        <f t="array" ref="A236">IF(B236="","",IF(INDEX(Enter!$C$3:$K$252,MATCH(SMALL(Enter!$M$3:$M$252,E236),Enter!$M$3:$M$252,0),1)="yco","yco",E236))</f>
        <v/>
      </c>
      <c r="B236" s="20" t="str">
        <f t="array" ref="B236">IFERROR(IF(INDEX(Enter!$D$3:$M$252,MATCH(SMALL(Enter!$M$3:$M$252,E236),Enter!$M$3:$M$252,0),1)="x",INDEX(Enter!$C$3:$M$252,MATCH(SMALL(Enter!$M$3:$M$252,E236),Enter!$M$3:$M$252,0),8)&amp;" (Y)",IF(INDEX(Enter!$D$3:$M$252,MATCH(SMALL(Enter!$M$3:$M$252,E236),Enter!$M$3:$M$252,0),1)="o",INDEX(Enter!$C$3:$M$252,MATCH(SMALL(Enter!$M$3:$M$252,E236),Enter!$M$3:$M$252,0),8)&amp;" (Y only)",INDEX(Enter!$C$3:$M$252,MATCH(SMALL(Enter!$M$3:$M$252,E236),Enter!$M$3:$M$252,0),8))),"")</f>
        <v/>
      </c>
      <c r="C236" s="20" t="str">
        <f t="array" ref="C236">IFERROR(INDEX(Enter!$C$3:$M$252,MATCH(SMALL(Enter!$M$3:$M$252,E236),Enter!$M$3:$M$252,0),8),"")</f>
        <v/>
      </c>
      <c r="D236" s="20" t="str">
        <f t="array" ref="D236">IFERROR(INDEX(Enter!$C$3:$K$252,MATCH(SMALL(Enter!$M$3:$M$252,E236),Enter!$M$3:$M$252,0),9),"")</f>
        <v/>
      </c>
      <c r="E236" s="20">
        <v>196</v>
      </c>
      <c r="G236" s="19" t="str">
        <f t="array" ref="G236">IF(H236="","",IF(INDEX(Enter!$F$3:$K$252,MATCH(SMALL(Enter!$N$3:$N$252,E236),Enter!$N$3:$N$252,0),1)="co","co",IF(INDEX(Enter!$F$3:$K$252,MATCH(SMALL(Enter!$N$3:$N$252,E236),Enter!$N$3:$N$252,0),1)="yco","yco",E236)))</f>
        <v/>
      </c>
      <c r="H236" s="20" t="str">
        <f t="array" ref="H236">IFERROR(IF(INDEX(Enter!$G$3:$K$252,MATCH(SMALL(Enter!$N$3:$N$252,E236),Enter!$N$3:$N$252,0),1)="x",INDEX(Enter!$F$3:$K$252,MATCH(SMALL(Enter!$N$3:$N$252,E236),Enter!$N$3:$N$252,0),5)&amp;" (Y)",IF(INDEX(Enter!$G$3:$K$252,MATCH(SMALL(Enter!$N$3:$N$252,E236),Enter!$N$3:$N$252,0),1)="o",INDEX(Enter!$F$3:$K$252,MATCH(SMALL(Enter!$N$3:$N$252,E236),Enter!$N$3:$N$252,0),5)&amp;" (Y only)",INDEX(Enter!$F$3:$K$252,MATCH(SMALL(Enter!$N$3:$N$252,E236),Enter!$N$3:$N$252,0),5))),"")</f>
        <v/>
      </c>
      <c r="I236" s="20" t="str">
        <f t="array" ref="I236">IFERROR(INDEX(Enter!$F$3:$K$252,MATCH(SMALL(Enter!$N$3:$N$252,E236),Enter!$N$3:$N$252,0),5),"")</f>
        <v/>
      </c>
      <c r="J236" s="20" t="str">
        <f t="array" ref="J236">IFERROR(INDEX(Enter!$F$3:$K$252,MATCH(SMALL(Enter!$N$3:$N$252,E236),Enter!$N$3:$N$252,0),6),"")</f>
        <v/>
      </c>
      <c r="K236" s="20">
        <v>214</v>
      </c>
      <c r="L236" s="19" t="str">
        <f t="shared" si="0"/>
        <v/>
      </c>
      <c r="M236" s="19" t="str">
        <f t="array" ref="M236">IFERROR(IF(INDEX(Enter!$I$3:$K$252,MATCH(SMALL(Enter!$O$3:$O$252,K236),Enter!$O$3:$O$252,0),1)="x",INDEX(Enter!$H$3:$K$252,MATCH(SMALL(Enter!$O$3:$O$252,K236),Enter!$O$3:$O$252,0),3)&amp;" (Y)",IF(INDEX(Enter!$I$3:$K$252,MATCH(SMALL(Enter!$O$3:$O$252,K236),Enter!$O$3:$O$252,0),1)="o",INDEX(Enter!$H$3:$K$252,MATCH(SMALL(Enter!$O$3:$O$252,K236),Enter!$O$3:$O$252,0),3)&amp;" (Y only)",INDEX(Enter!$H$3:$K$252,MATCH(SMALL(Enter!$O$3:$O$252,K236),Enter!$O$3:$O$252,0),3))),"")</f>
        <v/>
      </c>
      <c r="N236" s="20" t="str">
        <f t="array" ref="N236">IFERROR(INDEX(Enter!$H$3:$K$252,MATCH(SMALL(Enter!$O$3:$O$252,K236),Enter!$O$3:$O$252,0),3),"")</f>
        <v/>
      </c>
      <c r="O236" s="20" t="str">
        <f t="array" ref="O236">IFERROR(INDEX(Enter!$H$3:$K$252,MATCH(SMALL(Enter!$O$3:$O$252,K236),Enter!$O$3:$O$252,0),4),"")</f>
        <v/>
      </c>
      <c r="Q236" s="19" t="str">
        <f t="array" ref="Q236">IF(R236="","",IF(INDEX(Enter!$B$3:$K$252,MATCH(SMALL(Enter!$P$3:$P$252,E236),Enter!$P$3:$P$252,0),1)="oco","oco",E236))</f>
        <v/>
      </c>
      <c r="R236" s="20" t="str">
        <f t="array" ref="R236">IFERROR(INDEX(Enter!$A$3:$M$252,MATCH(SMALL(Enter!$P$3:$P$252,T236),Enter!$P$3:$P$252,0),7),"")</f>
        <v/>
      </c>
      <c r="S236" s="20" t="str">
        <f t="array" ref="S236">IFERROR(INDEX(Enter!$A$3:$K$252,MATCH(SMALL(Enter!$P$3:$P$252,T236),Enter!$P$3:$P$252,0),8),"")</f>
        <v/>
      </c>
      <c r="T236" s="20">
        <v>196</v>
      </c>
      <c r="V236" s="19" t="str">
        <f t="shared" si="3"/>
        <v/>
      </c>
      <c r="W236" s="20" t="str">
        <f t="array" ref="W236">IFERROR(INDEX(Enter!$A$3:$M$252,MATCH(SMALL(Enter!$Q$3:$Q$252,Y237),Enter!$Q$3:$Q$252,0),6),"")</f>
        <v/>
      </c>
      <c r="X236" s="20" t="str">
        <f t="array" ref="X236">IFERROR(INDEX(Enter!$A$3:$K$252,MATCH(SMALL(Enter!$Q$3:$Q$252,Y237),Enter!$Q$3:$Q$252,0),7),"")</f>
        <v/>
      </c>
      <c r="Y236" s="20">
        <v>196</v>
      </c>
      <c r="AA236" s="19" t="str">
        <f t="shared" si="2"/>
        <v/>
      </c>
      <c r="AB236" s="20" t="str">
        <f t="array" ref="AB236">IFERROR(INDEX(Enter!$A$3:$M$252,MATCH(SMALL(Enter!$R$3:$R$252,T236),Enter!$R$3:$R$252,0),7),"")</f>
        <v/>
      </c>
      <c r="AC236" s="20" t="str">
        <f t="array" ref="AC236">IFERROR(INDEX(Enter!$A$3:$K$252,MATCH(SMALL(Enter!$R$3:$R$252,T236),Enter!$R$3:$R$252,0),8),"")</f>
        <v/>
      </c>
    </row>
    <row r="237" spans="1:29" ht="15.75" customHeight="1">
      <c r="A237" s="19" t="str">
        <f t="array" ref="A237">IF(B237="","",IF(INDEX(Enter!$C$3:$K$252,MATCH(SMALL(Enter!$M$3:$M$252,E237),Enter!$M$3:$M$252,0),1)="yco","yco",E237))</f>
        <v/>
      </c>
      <c r="B237" s="20" t="str">
        <f t="array" ref="B237">IFERROR(IF(INDEX(Enter!$D$3:$M$252,MATCH(SMALL(Enter!$M$3:$M$252,E237),Enter!$M$3:$M$252,0),1)="x",INDEX(Enter!$C$3:$M$252,MATCH(SMALL(Enter!$M$3:$M$252,E237),Enter!$M$3:$M$252,0),8)&amp;" (Y)",IF(INDEX(Enter!$D$3:$M$252,MATCH(SMALL(Enter!$M$3:$M$252,E237),Enter!$M$3:$M$252,0),1)="o",INDEX(Enter!$C$3:$M$252,MATCH(SMALL(Enter!$M$3:$M$252,E237),Enter!$M$3:$M$252,0),8)&amp;" (Y only)",INDEX(Enter!$C$3:$M$252,MATCH(SMALL(Enter!$M$3:$M$252,E237),Enter!$M$3:$M$252,0),8))),"")</f>
        <v/>
      </c>
      <c r="C237" s="20" t="str">
        <f t="array" ref="C237">IFERROR(INDEX(Enter!$C$3:$M$252,MATCH(SMALL(Enter!$M$3:$M$252,E237),Enter!$M$3:$M$252,0),8),"")</f>
        <v/>
      </c>
      <c r="D237" s="20" t="str">
        <f t="array" ref="D237">IFERROR(INDEX(Enter!$C$3:$K$252,MATCH(SMALL(Enter!$M$3:$M$252,E237),Enter!$M$3:$M$252,0),9),"")</f>
        <v/>
      </c>
      <c r="E237" s="20">
        <v>197</v>
      </c>
      <c r="G237" s="19" t="str">
        <f t="array" ref="G237">IF(H237="","",IF(INDEX(Enter!$F$3:$K$252,MATCH(SMALL(Enter!$N$3:$N$252,E237),Enter!$N$3:$N$252,0),1)="co","co",IF(INDEX(Enter!$F$3:$K$252,MATCH(SMALL(Enter!$N$3:$N$252,E237),Enter!$N$3:$N$252,0),1)="yco","yco",E237)))</f>
        <v/>
      </c>
      <c r="H237" s="20" t="str">
        <f t="array" ref="H237">IFERROR(IF(INDEX(Enter!$G$3:$K$252,MATCH(SMALL(Enter!$N$3:$N$252,E237),Enter!$N$3:$N$252,0),1)="x",INDEX(Enter!$F$3:$K$252,MATCH(SMALL(Enter!$N$3:$N$252,E237),Enter!$N$3:$N$252,0),5)&amp;" (Y)",IF(INDEX(Enter!$G$3:$K$252,MATCH(SMALL(Enter!$N$3:$N$252,E237),Enter!$N$3:$N$252,0),1)="o",INDEX(Enter!$F$3:$K$252,MATCH(SMALL(Enter!$N$3:$N$252,E237),Enter!$N$3:$N$252,0),5)&amp;" (Y only)",INDEX(Enter!$F$3:$K$252,MATCH(SMALL(Enter!$N$3:$N$252,E237),Enter!$N$3:$N$252,0),5))),"")</f>
        <v/>
      </c>
      <c r="I237" s="20" t="str">
        <f t="array" ref="I237">IFERROR(INDEX(Enter!$F$3:$K$252,MATCH(SMALL(Enter!$N$3:$N$252,E237),Enter!$N$3:$N$252,0),5),"")</f>
        <v/>
      </c>
      <c r="J237" s="20" t="str">
        <f t="array" ref="J237">IFERROR(INDEX(Enter!$F$3:$K$252,MATCH(SMALL(Enter!$N$3:$N$252,E237),Enter!$N$3:$N$252,0),6),"")</f>
        <v/>
      </c>
      <c r="K237" s="20">
        <v>215</v>
      </c>
      <c r="L237" s="19" t="str">
        <f t="shared" si="0"/>
        <v/>
      </c>
      <c r="M237" s="19" t="str">
        <f t="array" ref="M237">IFERROR(IF(INDEX(Enter!$I$3:$K$252,MATCH(SMALL(Enter!$O$3:$O$252,K237),Enter!$O$3:$O$252,0),1)="x",INDEX(Enter!$H$3:$K$252,MATCH(SMALL(Enter!$O$3:$O$252,K237),Enter!$O$3:$O$252,0),3)&amp;" (Y)",IF(INDEX(Enter!$I$3:$K$252,MATCH(SMALL(Enter!$O$3:$O$252,K237),Enter!$O$3:$O$252,0),1)="o",INDEX(Enter!$H$3:$K$252,MATCH(SMALL(Enter!$O$3:$O$252,K237),Enter!$O$3:$O$252,0),3)&amp;" (Y only)",INDEX(Enter!$H$3:$K$252,MATCH(SMALL(Enter!$O$3:$O$252,K237),Enter!$O$3:$O$252,0),3))),"")</f>
        <v/>
      </c>
      <c r="N237" s="20" t="str">
        <f t="array" ref="N237">IFERROR(INDEX(Enter!$H$3:$K$252,MATCH(SMALL(Enter!$O$3:$O$252,K237),Enter!$O$3:$O$252,0),3),"")</f>
        <v/>
      </c>
      <c r="O237" s="20" t="str">
        <f t="array" ref="O237">IFERROR(INDEX(Enter!$H$3:$K$252,MATCH(SMALL(Enter!$O$3:$O$252,K237),Enter!$O$3:$O$252,0),4),"")</f>
        <v/>
      </c>
      <c r="Q237" s="19" t="str">
        <f t="array" ref="Q237">IF(R237="","",IF(INDEX(Enter!$B$3:$K$252,MATCH(SMALL(Enter!$P$3:$P$252,E237),Enter!$P$3:$P$252,0),1)="oco","oco",E237))</f>
        <v/>
      </c>
      <c r="R237" s="20" t="str">
        <f t="array" ref="R237">IFERROR(INDEX(Enter!$A$3:$M$252,MATCH(SMALL(Enter!$P$3:$P$252,T237),Enter!$P$3:$P$252,0),7),"")</f>
        <v/>
      </c>
      <c r="S237" s="20" t="str">
        <f t="array" ref="S237">IFERROR(INDEX(Enter!$A$3:$K$252,MATCH(SMALL(Enter!$P$3:$P$252,T237),Enter!$P$3:$P$252,0),8),"")</f>
        <v/>
      </c>
      <c r="T237" s="20">
        <v>197</v>
      </c>
      <c r="V237" s="19" t="str">
        <f t="shared" si="3"/>
        <v/>
      </c>
      <c r="W237" s="20" t="str">
        <f t="array" ref="W237">IFERROR(INDEX(Enter!$A$3:$M$252,MATCH(SMALL(Enter!$Q$3:$Q$252,Y238),Enter!$Q$3:$Q$252,0),6),"")</f>
        <v/>
      </c>
      <c r="X237" s="20" t="str">
        <f t="array" ref="X237">IFERROR(INDEX(Enter!$A$3:$K$252,MATCH(SMALL(Enter!$Q$3:$Q$252,Y238),Enter!$Q$3:$Q$252,0),7),"")</f>
        <v/>
      </c>
      <c r="Y237" s="20">
        <v>197</v>
      </c>
      <c r="AA237" s="19" t="str">
        <f t="shared" si="2"/>
        <v/>
      </c>
      <c r="AB237" s="20" t="str">
        <f t="array" ref="AB237">IFERROR(INDEX(Enter!$A$3:$M$252,MATCH(SMALL(Enter!$R$3:$R$252,T237),Enter!$R$3:$R$252,0),7),"")</f>
        <v/>
      </c>
      <c r="AC237" s="20" t="str">
        <f t="array" ref="AC237">IFERROR(INDEX(Enter!$A$3:$K$252,MATCH(SMALL(Enter!$R$3:$R$252,T237),Enter!$R$3:$R$252,0),8),"")</f>
        <v/>
      </c>
    </row>
    <row r="238" spans="1:29" ht="15.75" customHeight="1">
      <c r="A238" s="19" t="str">
        <f t="array" ref="A238">IF(B238="","",IF(INDEX(Enter!$C$3:$K$252,MATCH(SMALL(Enter!$M$3:$M$252,E238),Enter!$M$3:$M$252,0),1)="yco","yco",E238))</f>
        <v/>
      </c>
      <c r="B238" s="20" t="str">
        <f t="array" ref="B238">IFERROR(IF(INDEX(Enter!$D$3:$M$252,MATCH(SMALL(Enter!$M$3:$M$252,E238),Enter!$M$3:$M$252,0),1)="x",INDEX(Enter!$C$3:$M$252,MATCH(SMALL(Enter!$M$3:$M$252,E238),Enter!$M$3:$M$252,0),8)&amp;" (Y)",IF(INDEX(Enter!$D$3:$M$252,MATCH(SMALL(Enter!$M$3:$M$252,E238),Enter!$M$3:$M$252,0),1)="o",INDEX(Enter!$C$3:$M$252,MATCH(SMALL(Enter!$M$3:$M$252,E238),Enter!$M$3:$M$252,0),8)&amp;" (Y only)",INDEX(Enter!$C$3:$M$252,MATCH(SMALL(Enter!$M$3:$M$252,E238),Enter!$M$3:$M$252,0),8))),"")</f>
        <v/>
      </c>
      <c r="C238" s="20" t="str">
        <f t="array" ref="C238">IFERROR(INDEX(Enter!$C$3:$M$252,MATCH(SMALL(Enter!$M$3:$M$252,E238),Enter!$M$3:$M$252,0),8),"")</f>
        <v/>
      </c>
      <c r="D238" s="20" t="str">
        <f t="array" ref="D238">IFERROR(INDEX(Enter!$C$3:$K$252,MATCH(SMALL(Enter!$M$3:$M$252,E238),Enter!$M$3:$M$252,0),9),"")</f>
        <v/>
      </c>
      <c r="E238" s="20">
        <v>198</v>
      </c>
      <c r="G238" s="19" t="str">
        <f t="array" ref="G238">IF(H238="","",IF(INDEX(Enter!$F$3:$K$252,MATCH(SMALL(Enter!$N$3:$N$252,E238),Enter!$N$3:$N$252,0),1)="co","co",IF(INDEX(Enter!$F$3:$K$252,MATCH(SMALL(Enter!$N$3:$N$252,E238),Enter!$N$3:$N$252,0),1)="yco","yco",E238)))</f>
        <v/>
      </c>
      <c r="H238" s="20" t="str">
        <f t="array" ref="H238">IFERROR(IF(INDEX(Enter!$G$3:$K$252,MATCH(SMALL(Enter!$N$3:$N$252,E238),Enter!$N$3:$N$252,0),1)="x",INDEX(Enter!$F$3:$K$252,MATCH(SMALL(Enter!$N$3:$N$252,E238),Enter!$N$3:$N$252,0),5)&amp;" (Y)",IF(INDEX(Enter!$G$3:$K$252,MATCH(SMALL(Enter!$N$3:$N$252,E238),Enter!$N$3:$N$252,0),1)="o",INDEX(Enter!$F$3:$K$252,MATCH(SMALL(Enter!$N$3:$N$252,E238),Enter!$N$3:$N$252,0),5)&amp;" (Y only)",INDEX(Enter!$F$3:$K$252,MATCH(SMALL(Enter!$N$3:$N$252,E238),Enter!$N$3:$N$252,0),5))),"")</f>
        <v/>
      </c>
      <c r="I238" s="20" t="str">
        <f t="array" ref="I238">IFERROR(INDEX(Enter!$F$3:$K$252,MATCH(SMALL(Enter!$N$3:$N$252,E238),Enter!$N$3:$N$252,0),5),"")</f>
        <v/>
      </c>
      <c r="J238" s="20" t="str">
        <f t="array" ref="J238">IFERROR(INDEX(Enter!$F$3:$K$252,MATCH(SMALL(Enter!$N$3:$N$252,E238),Enter!$N$3:$N$252,0),6),"")</f>
        <v/>
      </c>
      <c r="K238" s="20">
        <v>216</v>
      </c>
      <c r="L238" s="19" t="str">
        <f t="shared" si="0"/>
        <v/>
      </c>
      <c r="M238" s="19" t="str">
        <f t="array" ref="M238">IFERROR(IF(INDEX(Enter!$I$3:$K$252,MATCH(SMALL(Enter!$O$3:$O$252,K238),Enter!$O$3:$O$252,0),1)="x",INDEX(Enter!$H$3:$K$252,MATCH(SMALL(Enter!$O$3:$O$252,K238),Enter!$O$3:$O$252,0),3)&amp;" (Y)",IF(INDEX(Enter!$I$3:$K$252,MATCH(SMALL(Enter!$O$3:$O$252,K238),Enter!$O$3:$O$252,0),1)="o",INDEX(Enter!$H$3:$K$252,MATCH(SMALL(Enter!$O$3:$O$252,K238),Enter!$O$3:$O$252,0),3)&amp;" (Y only)",INDEX(Enter!$H$3:$K$252,MATCH(SMALL(Enter!$O$3:$O$252,K238),Enter!$O$3:$O$252,0),3))),"")</f>
        <v/>
      </c>
      <c r="N238" s="20" t="str">
        <f t="array" ref="N238">IFERROR(INDEX(Enter!$H$3:$K$252,MATCH(SMALL(Enter!$O$3:$O$252,K238),Enter!$O$3:$O$252,0),3),"")</f>
        <v/>
      </c>
      <c r="O238" s="20" t="str">
        <f t="array" ref="O238">IFERROR(INDEX(Enter!$H$3:$K$252,MATCH(SMALL(Enter!$O$3:$O$252,K238),Enter!$O$3:$O$252,0),4),"")</f>
        <v/>
      </c>
      <c r="Q238" s="19" t="str">
        <f t="array" ref="Q238">IF(R238="","",IF(INDEX(Enter!$B$3:$K$252,MATCH(SMALL(Enter!$P$3:$P$252,E238),Enter!$P$3:$P$252,0),1)="oco","oco",E238))</f>
        <v/>
      </c>
      <c r="R238" s="20" t="str">
        <f t="array" ref="R238">IFERROR(INDEX(Enter!$A$3:$M$252,MATCH(SMALL(Enter!$P$3:$P$252,T238),Enter!$P$3:$P$252,0),7),"")</f>
        <v/>
      </c>
      <c r="S238" s="20" t="str">
        <f t="array" ref="S238">IFERROR(INDEX(Enter!$A$3:$K$252,MATCH(SMALL(Enter!$P$3:$P$252,T238),Enter!$P$3:$P$252,0),8),"")</f>
        <v/>
      </c>
      <c r="T238" s="20">
        <v>198</v>
      </c>
      <c r="V238" s="19" t="str">
        <f t="shared" si="3"/>
        <v/>
      </c>
      <c r="W238" s="20" t="str">
        <f t="array" ref="W238">IFERROR(INDEX(Enter!$A$3:$M$252,MATCH(SMALL(Enter!$Q$3:$Q$252,Y239),Enter!$Q$3:$Q$252,0),6),"")</f>
        <v/>
      </c>
      <c r="X238" s="20" t="str">
        <f t="array" ref="X238">IFERROR(INDEX(Enter!$A$3:$K$252,MATCH(SMALL(Enter!$Q$3:$Q$252,Y239),Enter!$Q$3:$Q$252,0),7),"")</f>
        <v/>
      </c>
      <c r="Y238" s="20">
        <v>198</v>
      </c>
      <c r="AA238" s="19" t="str">
        <f t="shared" si="2"/>
        <v/>
      </c>
      <c r="AB238" s="20" t="str">
        <f t="array" ref="AB238">IFERROR(INDEX(Enter!$A$3:$M$252,MATCH(SMALL(Enter!$R$3:$R$252,T238),Enter!$R$3:$R$252,0),7),"")</f>
        <v/>
      </c>
      <c r="AC238" s="20" t="str">
        <f t="array" ref="AC238">IFERROR(INDEX(Enter!$A$3:$K$252,MATCH(SMALL(Enter!$R$3:$R$252,T238),Enter!$R$3:$R$252,0),8),"")</f>
        <v/>
      </c>
    </row>
    <row r="239" spans="1:29" ht="15.75" customHeight="1">
      <c r="A239" s="19" t="str">
        <f t="array" ref="A239">IF(B239="","",IF(INDEX(Enter!$C$3:$K$252,MATCH(SMALL(Enter!$M$3:$M$252,E239),Enter!$M$3:$M$252,0),1)="yco","yco",E239))</f>
        <v/>
      </c>
      <c r="B239" s="20" t="str">
        <f t="array" ref="B239">IFERROR(IF(INDEX(Enter!$D$3:$M$252,MATCH(SMALL(Enter!$M$3:$M$252,E239),Enter!$M$3:$M$252,0),1)="x",INDEX(Enter!$C$3:$M$252,MATCH(SMALL(Enter!$M$3:$M$252,E239),Enter!$M$3:$M$252,0),8)&amp;" (Y)",IF(INDEX(Enter!$D$3:$M$252,MATCH(SMALL(Enter!$M$3:$M$252,E239),Enter!$M$3:$M$252,0),1)="o",INDEX(Enter!$C$3:$M$252,MATCH(SMALL(Enter!$M$3:$M$252,E239),Enter!$M$3:$M$252,0),8)&amp;" (Y only)",INDEX(Enter!$C$3:$M$252,MATCH(SMALL(Enter!$M$3:$M$252,E239),Enter!$M$3:$M$252,0),8))),"")</f>
        <v/>
      </c>
      <c r="C239" s="20" t="str">
        <f t="array" ref="C239">IFERROR(INDEX(Enter!$C$3:$M$252,MATCH(SMALL(Enter!$M$3:$M$252,E239),Enter!$M$3:$M$252,0),8),"")</f>
        <v/>
      </c>
      <c r="D239" s="20" t="str">
        <f t="array" ref="D239">IFERROR(INDEX(Enter!$C$3:$K$252,MATCH(SMALL(Enter!$M$3:$M$252,E239),Enter!$M$3:$M$252,0),9),"")</f>
        <v/>
      </c>
      <c r="E239" s="20">
        <v>199</v>
      </c>
      <c r="G239" s="19" t="str">
        <f t="array" ref="G239">IF(H239="","",IF(INDEX(Enter!$F$3:$K$252,MATCH(SMALL(Enter!$N$3:$N$252,E239),Enter!$N$3:$N$252,0),1)="co","co",IF(INDEX(Enter!$F$3:$K$252,MATCH(SMALL(Enter!$N$3:$N$252,E239),Enter!$N$3:$N$252,0),1)="yco","yco",E239)))</f>
        <v/>
      </c>
      <c r="H239" s="20" t="str">
        <f t="array" ref="H239">IFERROR(IF(INDEX(Enter!$G$3:$K$252,MATCH(SMALL(Enter!$N$3:$N$252,E239),Enter!$N$3:$N$252,0),1)="x",INDEX(Enter!$F$3:$K$252,MATCH(SMALL(Enter!$N$3:$N$252,E239),Enter!$N$3:$N$252,0),5)&amp;" (Y)",IF(INDEX(Enter!$G$3:$K$252,MATCH(SMALL(Enter!$N$3:$N$252,E239),Enter!$N$3:$N$252,0),1)="o",INDEX(Enter!$F$3:$K$252,MATCH(SMALL(Enter!$N$3:$N$252,E239),Enter!$N$3:$N$252,0),5)&amp;" (Y only)",INDEX(Enter!$F$3:$K$252,MATCH(SMALL(Enter!$N$3:$N$252,E239),Enter!$N$3:$N$252,0),5))),"")</f>
        <v/>
      </c>
      <c r="I239" s="20" t="str">
        <f t="array" ref="I239">IFERROR(INDEX(Enter!$F$3:$K$252,MATCH(SMALL(Enter!$N$3:$N$252,E239),Enter!$N$3:$N$252,0),5),"")</f>
        <v/>
      </c>
      <c r="J239" s="20" t="str">
        <f t="array" ref="J239">IFERROR(INDEX(Enter!$F$3:$K$252,MATCH(SMALL(Enter!$N$3:$N$252,E239),Enter!$N$3:$N$252,0),6),"")</f>
        <v/>
      </c>
      <c r="K239" s="20">
        <v>217</v>
      </c>
      <c r="L239" s="19" t="str">
        <f t="shared" si="0"/>
        <v/>
      </c>
      <c r="M239" s="19" t="str">
        <f t="array" ref="M239">IFERROR(IF(INDEX(Enter!$I$3:$K$252,MATCH(SMALL(Enter!$O$3:$O$252,K239),Enter!$O$3:$O$252,0),1)="x",INDEX(Enter!$H$3:$K$252,MATCH(SMALL(Enter!$O$3:$O$252,K239),Enter!$O$3:$O$252,0),3)&amp;" (Y)",IF(INDEX(Enter!$I$3:$K$252,MATCH(SMALL(Enter!$O$3:$O$252,K239),Enter!$O$3:$O$252,0),1)="o",INDEX(Enter!$H$3:$K$252,MATCH(SMALL(Enter!$O$3:$O$252,K239),Enter!$O$3:$O$252,0),3)&amp;" (Y only)",INDEX(Enter!$H$3:$K$252,MATCH(SMALL(Enter!$O$3:$O$252,K239),Enter!$O$3:$O$252,0),3))),"")</f>
        <v/>
      </c>
      <c r="N239" s="20" t="str">
        <f t="array" ref="N239">IFERROR(INDEX(Enter!$H$3:$K$252,MATCH(SMALL(Enter!$O$3:$O$252,K239),Enter!$O$3:$O$252,0),3),"")</f>
        <v/>
      </c>
      <c r="O239" s="20" t="str">
        <f t="array" ref="O239">IFERROR(INDEX(Enter!$H$3:$K$252,MATCH(SMALL(Enter!$O$3:$O$252,K239),Enter!$O$3:$O$252,0),4),"")</f>
        <v/>
      </c>
      <c r="Q239" s="19" t="str">
        <f t="array" ref="Q239">IF(R239="","",IF(INDEX(Enter!$B$3:$K$252,MATCH(SMALL(Enter!$P$3:$P$252,E239),Enter!$P$3:$P$252,0),1)="oco","oco",E239))</f>
        <v/>
      </c>
      <c r="R239" s="20" t="str">
        <f t="array" ref="R239">IFERROR(INDEX(Enter!$A$3:$M$252,MATCH(SMALL(Enter!$P$3:$P$252,T239),Enter!$P$3:$P$252,0),7),"")</f>
        <v/>
      </c>
      <c r="S239" s="20" t="str">
        <f t="array" ref="S239">IFERROR(INDEX(Enter!$A$3:$K$252,MATCH(SMALL(Enter!$P$3:$P$252,T239),Enter!$P$3:$P$252,0),8),"")</f>
        <v/>
      </c>
      <c r="T239" s="20">
        <v>199</v>
      </c>
      <c r="V239" s="19" t="str">
        <f t="shared" si="3"/>
        <v/>
      </c>
      <c r="W239" s="20" t="str">
        <f t="array" ref="W239">IFERROR(INDEX(Enter!$A$3:$M$252,MATCH(SMALL(Enter!$Q$3:$Q$252,Y240),Enter!$Q$3:$Q$252,0),6),"")</f>
        <v/>
      </c>
      <c r="X239" s="20" t="str">
        <f t="array" ref="X239">IFERROR(INDEX(Enter!$A$3:$K$252,MATCH(SMALL(Enter!$Q$3:$Q$252,Y240),Enter!$Q$3:$Q$252,0),7),"")</f>
        <v/>
      </c>
      <c r="Y239" s="20">
        <v>199</v>
      </c>
      <c r="AA239" s="19" t="str">
        <f t="shared" si="2"/>
        <v/>
      </c>
      <c r="AB239" s="20" t="str">
        <f t="array" ref="AB239">IFERROR(INDEX(Enter!$A$3:$M$252,MATCH(SMALL(Enter!$R$3:$R$252,T239),Enter!$R$3:$R$252,0),7),"")</f>
        <v/>
      </c>
      <c r="AC239" s="20" t="str">
        <f t="array" ref="AC239">IFERROR(INDEX(Enter!$A$3:$K$252,MATCH(SMALL(Enter!$R$3:$R$252,T239),Enter!$R$3:$R$252,0),8),"")</f>
        <v/>
      </c>
    </row>
    <row r="240" spans="1:29" ht="15.75" customHeight="1">
      <c r="A240" s="19" t="str">
        <f t="array" ref="A240">IF(B240="","",IF(INDEX(Enter!$C$3:$K$252,MATCH(SMALL(Enter!$M$3:$M$252,E240),Enter!$M$3:$M$252,0),1)="yco","yco",E240))</f>
        <v/>
      </c>
      <c r="B240" s="20" t="str">
        <f t="array" ref="B240">IFERROR(IF(INDEX(Enter!$D$3:$M$252,MATCH(SMALL(Enter!$M$3:$M$252,E240),Enter!$M$3:$M$252,0),1)="x",INDEX(Enter!$C$3:$M$252,MATCH(SMALL(Enter!$M$3:$M$252,E240),Enter!$M$3:$M$252,0),8)&amp;" (Y)",IF(INDEX(Enter!$D$3:$M$252,MATCH(SMALL(Enter!$M$3:$M$252,E240),Enter!$M$3:$M$252,0),1)="o",INDEX(Enter!$C$3:$M$252,MATCH(SMALL(Enter!$M$3:$M$252,E240),Enter!$M$3:$M$252,0),8)&amp;" (Y only)",INDEX(Enter!$C$3:$M$252,MATCH(SMALL(Enter!$M$3:$M$252,E240),Enter!$M$3:$M$252,0),8))),"")</f>
        <v/>
      </c>
      <c r="C240" s="20" t="str">
        <f t="array" ref="C240">IFERROR(INDEX(Enter!$C$3:$M$252,MATCH(SMALL(Enter!$M$3:$M$252,E240),Enter!$M$3:$M$252,0),8),"")</f>
        <v/>
      </c>
      <c r="D240" s="20" t="str">
        <f t="array" ref="D240">IFERROR(INDEX(Enter!$C$3:$K$252,MATCH(SMALL(Enter!$M$3:$M$252,E240),Enter!$M$3:$M$252,0),9),"")</f>
        <v/>
      </c>
      <c r="E240" s="20">
        <v>200</v>
      </c>
      <c r="G240" s="19" t="str">
        <f t="array" ref="G240">IF(H240="","",IF(INDEX(Enter!$F$3:$K$252,MATCH(SMALL(Enter!$N$3:$N$252,E240),Enter!$N$3:$N$252,0),1)="co","co",IF(INDEX(Enter!$F$3:$K$252,MATCH(SMALL(Enter!$N$3:$N$252,E240),Enter!$N$3:$N$252,0),1)="yco","yco",E240)))</f>
        <v/>
      </c>
      <c r="H240" s="20" t="str">
        <f t="array" ref="H240">IFERROR(IF(INDEX(Enter!$G$3:$K$252,MATCH(SMALL(Enter!$N$3:$N$252,E240),Enter!$N$3:$N$252,0),1)="x",INDEX(Enter!$F$3:$K$252,MATCH(SMALL(Enter!$N$3:$N$252,E240),Enter!$N$3:$N$252,0),5)&amp;" (Y)",IF(INDEX(Enter!$G$3:$K$252,MATCH(SMALL(Enter!$N$3:$N$252,E240),Enter!$N$3:$N$252,0),1)="o",INDEX(Enter!$F$3:$K$252,MATCH(SMALL(Enter!$N$3:$N$252,E240),Enter!$N$3:$N$252,0),5)&amp;" (Y only)",INDEX(Enter!$F$3:$K$252,MATCH(SMALL(Enter!$N$3:$N$252,E240),Enter!$N$3:$N$252,0),5))),"")</f>
        <v/>
      </c>
      <c r="I240" s="20" t="str">
        <f t="array" ref="I240">IFERROR(INDEX(Enter!$F$3:$K$252,MATCH(SMALL(Enter!$N$3:$N$252,E240),Enter!$N$3:$N$252,0),5),"")</f>
        <v/>
      </c>
      <c r="J240" s="20" t="str">
        <f t="array" ref="J240">IFERROR(INDEX(Enter!$F$3:$K$252,MATCH(SMALL(Enter!$N$3:$N$252,E240),Enter!$N$3:$N$252,0),6),"")</f>
        <v/>
      </c>
      <c r="K240" s="20">
        <v>218</v>
      </c>
      <c r="L240" s="19" t="str">
        <f t="shared" si="0"/>
        <v/>
      </c>
      <c r="M240" s="19" t="str">
        <f t="array" ref="M240">IFERROR(IF(INDEX(Enter!$I$3:$K$252,MATCH(SMALL(Enter!$O$3:$O$252,K240),Enter!$O$3:$O$252,0),1)="x",INDEX(Enter!$H$3:$K$252,MATCH(SMALL(Enter!$O$3:$O$252,K240),Enter!$O$3:$O$252,0),3)&amp;" (Y)",IF(INDEX(Enter!$I$3:$K$252,MATCH(SMALL(Enter!$O$3:$O$252,K240),Enter!$O$3:$O$252,0),1)="o",INDEX(Enter!$H$3:$K$252,MATCH(SMALL(Enter!$O$3:$O$252,K240),Enter!$O$3:$O$252,0),3)&amp;" (Y only)",INDEX(Enter!$H$3:$K$252,MATCH(SMALL(Enter!$O$3:$O$252,K240),Enter!$O$3:$O$252,0),3))),"")</f>
        <v/>
      </c>
      <c r="N240" s="20" t="str">
        <f t="array" ref="N240">IFERROR(INDEX(Enter!$H$3:$K$252,MATCH(SMALL(Enter!$O$3:$O$252,K240),Enter!$O$3:$O$252,0),3),"")</f>
        <v/>
      </c>
      <c r="O240" s="20" t="str">
        <f t="array" ref="O240">IFERROR(INDEX(Enter!$H$3:$K$252,MATCH(SMALL(Enter!$O$3:$O$252,K240),Enter!$O$3:$O$252,0),4),"")</f>
        <v/>
      </c>
      <c r="Q240" s="19" t="str">
        <f t="array" ref="Q240">IF(R240="","",IF(INDEX(Enter!$B$3:$K$252,MATCH(SMALL(Enter!$P$3:$P$252,E240),Enter!$P$3:$P$252,0),1)="oco","oco",E240))</f>
        <v/>
      </c>
      <c r="R240" s="20" t="str">
        <f t="array" ref="R240">IFERROR(INDEX(Enter!$A$3:$M$252,MATCH(SMALL(Enter!$P$3:$P$252,T240),Enter!$P$3:$P$252,0),7),"")</f>
        <v/>
      </c>
      <c r="S240" s="20" t="str">
        <f t="array" ref="S240">IFERROR(INDEX(Enter!$A$3:$K$252,MATCH(SMALL(Enter!$P$3:$P$252,T240),Enter!$P$3:$P$252,0),8),"")</f>
        <v/>
      </c>
      <c r="T240" s="20">
        <v>200</v>
      </c>
      <c r="V240" s="19" t="str">
        <f t="shared" si="3"/>
        <v/>
      </c>
      <c r="W240" s="20" t="str">
        <f t="array" ref="W240">IFERROR(INDEX(Enter!$A$3:$M$252,MATCH(SMALL(Enter!$Q$3:$Q$252,Y241),Enter!$Q$3:$Q$252,0),6),"")</f>
        <v/>
      </c>
      <c r="X240" s="20" t="str">
        <f t="array" ref="X240">IFERROR(INDEX(Enter!$A$3:$K$252,MATCH(SMALL(Enter!$Q$3:$Q$252,Y241),Enter!$Q$3:$Q$252,0),7),"")</f>
        <v/>
      </c>
      <c r="Y240" s="20">
        <v>200</v>
      </c>
      <c r="AA240" s="19" t="str">
        <f t="shared" si="2"/>
        <v/>
      </c>
      <c r="AB240" s="20" t="str">
        <f t="array" ref="AB240">IFERROR(INDEX(Enter!$A$3:$M$252,MATCH(SMALL(Enter!$R$3:$R$252,T240),Enter!$R$3:$R$252,0),7),"")</f>
        <v/>
      </c>
      <c r="AC240" s="20" t="str">
        <f t="array" ref="AC240">IFERROR(INDEX(Enter!$A$3:$K$252,MATCH(SMALL(Enter!$R$3:$R$252,T240),Enter!$R$3:$R$252,0),8),"")</f>
        <v/>
      </c>
    </row>
    <row r="241" spans="1:29" ht="15.75" customHeight="1">
      <c r="A241" s="19" t="str">
        <f t="array" ref="A241">IF(B241="","",IF(INDEX(Enter!$C$3:$K$252,MATCH(SMALL(Enter!$M$3:$M$252,E241),Enter!$M$3:$M$252,0),1)="yco","yco",E241))</f>
        <v/>
      </c>
      <c r="B241" s="20" t="str">
        <f t="array" ref="B241">IFERROR(IF(INDEX(Enter!$D$3:$M$252,MATCH(SMALL(Enter!$M$3:$M$252,E241),Enter!$M$3:$M$252,0),1)="x",INDEX(Enter!$C$3:$M$252,MATCH(SMALL(Enter!$M$3:$M$252,E241),Enter!$M$3:$M$252,0),8)&amp;" (Y)",IF(INDEX(Enter!$D$3:$M$252,MATCH(SMALL(Enter!$M$3:$M$252,E241),Enter!$M$3:$M$252,0),1)="o",INDEX(Enter!$C$3:$M$252,MATCH(SMALL(Enter!$M$3:$M$252,E241),Enter!$M$3:$M$252,0),8)&amp;" (Y only)",INDEX(Enter!$C$3:$M$252,MATCH(SMALL(Enter!$M$3:$M$252,E241),Enter!$M$3:$M$252,0),8))),"")</f>
        <v/>
      </c>
      <c r="C241" s="20" t="str">
        <f t="array" ref="C241">IFERROR(INDEX(Enter!$C$3:$M$252,MATCH(SMALL(Enter!$M$3:$M$252,E241),Enter!$M$3:$M$252,0),8),"")</f>
        <v/>
      </c>
      <c r="D241" s="20" t="str">
        <f t="array" ref="D241">IFERROR(INDEX(Enter!$C$3:$K$252,MATCH(SMALL(Enter!$M$3:$M$252,E241),Enter!$M$3:$M$252,0),9),"")</f>
        <v/>
      </c>
      <c r="E241" s="20"/>
      <c r="G241" s="19" t="str">
        <f t="array" ref="G241">IF(H241="","",IF(INDEX(Enter!$F$3:$K$252,MATCH(SMALL(Enter!$N$3:$N$252,E241),Enter!$N$3:$N$252,0),1)="co","co",IF(INDEX(Enter!$F$3:$K$252,MATCH(SMALL(Enter!$N$3:$N$252,E241),Enter!$N$3:$N$252,0),1)="yco","yco",E241)))</f>
        <v/>
      </c>
      <c r="H241" s="20" t="str">
        <f t="array" ref="H241">IFERROR(IF(INDEX(Enter!$G$3:$K$252,MATCH(SMALL(Enter!$N$3:$N$252,E241),Enter!$N$3:$N$252,0),1)="x",INDEX(Enter!$F$3:$K$252,MATCH(SMALL(Enter!$N$3:$N$252,E241),Enter!$N$3:$N$252,0),5)&amp;" (Y)",IF(INDEX(Enter!$G$3:$K$252,MATCH(SMALL(Enter!$N$3:$N$252,E241),Enter!$N$3:$N$252,0),1)="o",INDEX(Enter!$F$3:$K$252,MATCH(SMALL(Enter!$N$3:$N$252,E241),Enter!$N$3:$N$252,0),5)&amp;" (Y only)",INDEX(Enter!$F$3:$K$252,MATCH(SMALL(Enter!$N$3:$N$252,E241),Enter!$N$3:$N$252,0),5))),"")</f>
        <v/>
      </c>
      <c r="I241" s="20" t="str">
        <f t="array" ref="I241">IFERROR(INDEX(Enter!$F$3:$K$252,MATCH(SMALL(Enter!$N$3:$N$252,E241),Enter!$N$3:$N$252,0),5),"")</f>
        <v/>
      </c>
      <c r="J241" s="20" t="str">
        <f t="array" ref="J241">IFERROR(INDEX(Enter!$F$3:$K$252,MATCH(SMALL(Enter!$N$3:$N$252,E241),Enter!$N$3:$N$252,0),6),"")</f>
        <v/>
      </c>
      <c r="K241" s="20">
        <v>219</v>
      </c>
      <c r="L241" s="19" t="str">
        <f t="shared" si="0"/>
        <v/>
      </c>
      <c r="M241" s="19" t="str">
        <f t="array" ref="M241">IFERROR(IF(INDEX(Enter!$I$3:$K$252,MATCH(SMALL(Enter!$O$3:$O$252,K241),Enter!$O$3:$O$252,0),1)="x",INDEX(Enter!$H$3:$K$252,MATCH(SMALL(Enter!$O$3:$O$252,K241),Enter!$O$3:$O$252,0),3)&amp;" (Y)",IF(INDEX(Enter!$I$3:$K$252,MATCH(SMALL(Enter!$O$3:$O$252,K241),Enter!$O$3:$O$252,0),1)="o",INDEX(Enter!$H$3:$K$252,MATCH(SMALL(Enter!$O$3:$O$252,K241),Enter!$O$3:$O$252,0),3)&amp;" (Y only)",INDEX(Enter!$H$3:$K$252,MATCH(SMALL(Enter!$O$3:$O$252,K241),Enter!$O$3:$O$252,0),3))),"")</f>
        <v/>
      </c>
      <c r="N241" s="20" t="str">
        <f t="array" ref="N241">IFERROR(INDEX(Enter!$H$3:$K$252,MATCH(SMALL(Enter!$O$3:$O$252,K241),Enter!$O$3:$O$252,0),3),"")</f>
        <v/>
      </c>
      <c r="O241" s="20" t="str">
        <f t="array" ref="O241">IFERROR(INDEX(Enter!$H$3:$K$252,MATCH(SMALL(Enter!$O$3:$O$252,K241),Enter!$O$3:$O$252,0),4),"")</f>
        <v/>
      </c>
      <c r="Q241" s="19" t="str">
        <f t="array" ref="Q241">IF(R241="","",IF(INDEX(Enter!$B$3:$K$252,MATCH(SMALL(Enter!$P$3:$P$252,E241),Enter!$P$3:$P$252,0),1)="oco","oco",E241))</f>
        <v/>
      </c>
      <c r="R241" s="20" t="str">
        <f t="array" ref="R241">IFERROR(INDEX(Enter!$A$3:$M$252,MATCH(SMALL(Enter!$P$3:$P$252,T241),Enter!$P$3:$P$252,0),7),"")</f>
        <v/>
      </c>
      <c r="S241" s="20" t="str">
        <f t="array" ref="S241">IFERROR(INDEX(Enter!$A$3:$K$252,MATCH(SMALL(Enter!$P$3:$P$252,T241),Enter!$P$3:$P$252,0),8),"")</f>
        <v/>
      </c>
      <c r="V241" s="19" t="str">
        <f t="shared" si="3"/>
        <v/>
      </c>
      <c r="W241" s="20" t="str">
        <f t="array" ref="W241">IFERROR(INDEX(Enter!$A$3:$M$252,MATCH(SMALL(Enter!$Q$3:$Q$252,Y242),Enter!$Q$3:$Q$252,0),6),"")</f>
        <v/>
      </c>
      <c r="X241" s="20" t="str">
        <f t="array" ref="X241">IFERROR(INDEX(Enter!$A$3:$K$252,MATCH(SMALL(Enter!$Q$3:$Q$252,Y242),Enter!$Q$3:$Q$252,0),7),"")</f>
        <v/>
      </c>
      <c r="AA241" s="19" t="str">
        <f t="shared" si="2"/>
        <v/>
      </c>
      <c r="AB241" s="20" t="str">
        <f t="array" ref="AB241">IFERROR(INDEX(Enter!$A$3:$M$252,MATCH(SMALL(Enter!$R$3:$R$252,T241),Enter!$R$3:$R$252,0),7),"")</f>
        <v/>
      </c>
      <c r="AC241" s="20" t="str">
        <f t="array" ref="AC241">IFERROR(INDEX(Enter!$A$3:$K$252,MATCH(SMALL(Enter!$R$3:$R$252,T241),Enter!$R$3:$R$252,0),8),"")</f>
        <v/>
      </c>
    </row>
    <row r="242" spans="1:29" ht="15.75" customHeight="1">
      <c r="A242" s="19" t="str">
        <f t="array" ref="A242">IF(B242="","",IF(INDEX(Enter!$C$3:$K$252,MATCH(SMALL(Enter!$M$3:$M$252,E242),Enter!$M$3:$M$252,0),1)="yco","yco",E242))</f>
        <v/>
      </c>
      <c r="B242" s="20" t="str">
        <f t="array" ref="B242">IFERROR(IF(INDEX(Enter!$D$3:$M$252,MATCH(SMALL(Enter!$M$3:$M$252,E242),Enter!$M$3:$M$252,0),1)="x",INDEX(Enter!$C$3:$M$252,MATCH(SMALL(Enter!$M$3:$M$252,E242),Enter!$M$3:$M$252,0),8)&amp;" (Y)",IF(INDEX(Enter!$D$3:$M$252,MATCH(SMALL(Enter!$M$3:$M$252,E242),Enter!$M$3:$M$252,0),1)="o",INDEX(Enter!$C$3:$M$252,MATCH(SMALL(Enter!$M$3:$M$252,E242),Enter!$M$3:$M$252,0),8)&amp;" (Y only)",INDEX(Enter!$C$3:$M$252,MATCH(SMALL(Enter!$M$3:$M$252,E242),Enter!$M$3:$M$252,0),8))),"")</f>
        <v/>
      </c>
      <c r="C242" s="20" t="str">
        <f t="array" ref="C242">IFERROR(INDEX(Enter!$C$3:$M$252,MATCH(SMALL(Enter!$M$3:$M$252,E242),Enter!$M$3:$M$252,0),8),"")</f>
        <v/>
      </c>
      <c r="D242" s="20" t="str">
        <f t="array" ref="D242">IFERROR(INDEX(Enter!$C$3:$K$252,MATCH(SMALL(Enter!$M$3:$M$252,E242),Enter!$M$3:$M$252,0),9),"")</f>
        <v/>
      </c>
      <c r="E242" s="20">
        <v>201</v>
      </c>
      <c r="G242" s="19" t="str">
        <f t="array" ref="G242">IF(H242="","",IF(INDEX(Enter!$F$3:$K$252,MATCH(SMALL(Enter!$N$3:$N$252,E242),Enter!$N$3:$N$252,0),1)="co","co",IF(INDEX(Enter!$F$3:$K$252,MATCH(SMALL(Enter!$N$3:$N$252,E242),Enter!$N$3:$N$252,0),1)="yco","yco",E242)))</f>
        <v/>
      </c>
      <c r="H242" s="20" t="str">
        <f t="array" ref="H242">IFERROR(IF(INDEX(Enter!$G$3:$K$252,MATCH(SMALL(Enter!$N$3:$N$252,E242),Enter!$N$3:$N$252,0),1)="x",INDEX(Enter!$F$3:$K$252,MATCH(SMALL(Enter!$N$3:$N$252,E242),Enter!$N$3:$N$252,0),5)&amp;" (Y)",IF(INDEX(Enter!$G$3:$K$252,MATCH(SMALL(Enter!$N$3:$N$252,E242),Enter!$N$3:$N$252,0),1)="o",INDEX(Enter!$F$3:$K$252,MATCH(SMALL(Enter!$N$3:$N$252,E242),Enter!$N$3:$N$252,0),5)&amp;" (Y only)",INDEX(Enter!$F$3:$K$252,MATCH(SMALL(Enter!$N$3:$N$252,E242),Enter!$N$3:$N$252,0),5))),"")</f>
        <v/>
      </c>
      <c r="I242" s="20" t="str">
        <f t="array" ref="I242">IFERROR(INDEX(Enter!$F$3:$K$252,MATCH(SMALL(Enter!$N$3:$N$252,E242),Enter!$N$3:$N$252,0),5),"")</f>
        <v/>
      </c>
      <c r="J242" s="20" t="str">
        <f t="array" ref="J242">IFERROR(INDEX(Enter!$F$3:$K$252,MATCH(SMALL(Enter!$N$3:$N$252,E242),Enter!$N$3:$N$252,0),6),"")</f>
        <v/>
      </c>
      <c r="K242" s="20">
        <v>220</v>
      </c>
      <c r="L242" s="19" t="str">
        <f t="shared" si="0"/>
        <v/>
      </c>
      <c r="M242" s="19" t="str">
        <f t="array" ref="M242">IFERROR(IF(INDEX(Enter!$I$3:$K$252,MATCH(SMALL(Enter!$O$3:$O$252,K242),Enter!$O$3:$O$252,0),1)="x",INDEX(Enter!$H$3:$K$252,MATCH(SMALL(Enter!$O$3:$O$252,K242),Enter!$O$3:$O$252,0),3)&amp;" (Y)",IF(INDEX(Enter!$I$3:$K$252,MATCH(SMALL(Enter!$O$3:$O$252,K242),Enter!$O$3:$O$252,0),1)="o",INDEX(Enter!$H$3:$K$252,MATCH(SMALL(Enter!$O$3:$O$252,K242),Enter!$O$3:$O$252,0),3)&amp;" (Y only)",INDEX(Enter!$H$3:$K$252,MATCH(SMALL(Enter!$O$3:$O$252,K242),Enter!$O$3:$O$252,0),3))),"")</f>
        <v/>
      </c>
      <c r="N242" s="20" t="str">
        <f t="array" ref="N242">IFERROR(INDEX(Enter!$H$3:$K$252,MATCH(SMALL(Enter!$O$3:$O$252,K242),Enter!$O$3:$O$252,0),3),"")</f>
        <v/>
      </c>
      <c r="O242" s="20" t="str">
        <f t="array" ref="O242">IFERROR(INDEX(Enter!$H$3:$K$252,MATCH(SMALL(Enter!$O$3:$O$252,K242),Enter!$O$3:$O$252,0),4),"")</f>
        <v/>
      </c>
      <c r="Q242" s="19" t="str">
        <f t="array" ref="Q242">IF(R242="","",IF(INDEX(Enter!$B$3:$K$252,MATCH(SMALL(Enter!$P$3:$P$252,E242),Enter!$P$3:$P$252,0),1)="oco","oco",E242))</f>
        <v/>
      </c>
      <c r="R242" s="20" t="str">
        <f t="array" ref="R242">IFERROR(INDEX(Enter!$A$3:$M$252,MATCH(SMALL(Enter!$P$3:$P$252,T242),Enter!$P$3:$P$252,0),7),"")</f>
        <v/>
      </c>
      <c r="S242" s="20" t="str">
        <f t="array" ref="S242">IFERROR(INDEX(Enter!$A$3:$K$252,MATCH(SMALL(Enter!$P$3:$P$252,T242),Enter!$P$3:$P$252,0),8),"")</f>
        <v/>
      </c>
      <c r="T242" s="20">
        <v>201</v>
      </c>
      <c r="V242" s="19" t="str">
        <f t="shared" si="3"/>
        <v/>
      </c>
      <c r="W242" s="20" t="str">
        <f t="array" ref="W242">IFERROR(INDEX(Enter!$A$3:$M$252,MATCH(SMALL(Enter!$Q$3:$Q$252,Y243),Enter!$Q$3:$Q$252,0),6),"")</f>
        <v/>
      </c>
      <c r="X242" s="20" t="str">
        <f t="array" ref="X242">IFERROR(INDEX(Enter!$A$3:$K$252,MATCH(SMALL(Enter!$Q$3:$Q$252,Y243),Enter!$Q$3:$Q$252,0),7),"")</f>
        <v/>
      </c>
      <c r="Y242" s="20">
        <v>201</v>
      </c>
      <c r="AA242" s="19" t="str">
        <f t="shared" si="2"/>
        <v/>
      </c>
      <c r="AB242" s="20" t="str">
        <f t="array" ref="AB242">IFERROR(INDEX(Enter!$A$3:$M$252,MATCH(SMALL(Enter!$R$3:$R$252,T242),Enter!$R$3:$R$252,0),7),"")</f>
        <v/>
      </c>
      <c r="AC242" s="20" t="str">
        <f t="array" ref="AC242">IFERROR(INDEX(Enter!$A$3:$K$252,MATCH(SMALL(Enter!$R$3:$R$252,T242),Enter!$R$3:$R$252,0),8),"")</f>
        <v/>
      </c>
    </row>
    <row r="243" spans="1:29" ht="15.75" customHeight="1">
      <c r="A243" s="19" t="str">
        <f t="array" ref="A243">IF(B243="","",IF(INDEX(Enter!$C$3:$K$252,MATCH(SMALL(Enter!$M$3:$M$252,E243),Enter!$M$3:$M$252,0),1)="yco","yco",E243))</f>
        <v/>
      </c>
      <c r="B243" s="20" t="str">
        <f t="array" ref="B243">IFERROR(IF(INDEX(Enter!$D$3:$M$252,MATCH(SMALL(Enter!$M$3:$M$252,E243),Enter!$M$3:$M$252,0),1)="x",INDEX(Enter!$C$3:$M$252,MATCH(SMALL(Enter!$M$3:$M$252,E243),Enter!$M$3:$M$252,0),8)&amp;" (Y)",IF(INDEX(Enter!$D$3:$M$252,MATCH(SMALL(Enter!$M$3:$M$252,E243),Enter!$M$3:$M$252,0),1)="o",INDEX(Enter!$C$3:$M$252,MATCH(SMALL(Enter!$M$3:$M$252,E243),Enter!$M$3:$M$252,0),8)&amp;" (Y only)",INDEX(Enter!$C$3:$M$252,MATCH(SMALL(Enter!$M$3:$M$252,E243),Enter!$M$3:$M$252,0),8))),"")</f>
        <v/>
      </c>
      <c r="C243" s="20" t="str">
        <f t="array" ref="C243">IFERROR(INDEX(Enter!$C$3:$M$252,MATCH(SMALL(Enter!$M$3:$M$252,E243),Enter!$M$3:$M$252,0),8),"")</f>
        <v/>
      </c>
      <c r="D243" s="20" t="str">
        <f t="array" ref="D243">IFERROR(INDEX(Enter!$C$3:$K$252,MATCH(SMALL(Enter!$M$3:$M$252,E243),Enter!$M$3:$M$252,0),9),"")</f>
        <v/>
      </c>
      <c r="E243" s="20">
        <v>202</v>
      </c>
      <c r="G243" s="19" t="str">
        <f t="array" ref="G243">IF(H243="","",IF(INDEX(Enter!$F$3:$K$252,MATCH(SMALL(Enter!$N$3:$N$252,E243),Enter!$N$3:$N$252,0),1)="co","co",IF(INDEX(Enter!$F$3:$K$252,MATCH(SMALL(Enter!$N$3:$N$252,E243),Enter!$N$3:$N$252,0),1)="yco","yco",E243)))</f>
        <v/>
      </c>
      <c r="H243" s="20" t="str">
        <f t="array" ref="H243">IFERROR(IF(INDEX(Enter!$G$3:$K$252,MATCH(SMALL(Enter!$N$3:$N$252,E243),Enter!$N$3:$N$252,0),1)="x",INDEX(Enter!$F$3:$K$252,MATCH(SMALL(Enter!$N$3:$N$252,E243),Enter!$N$3:$N$252,0),5)&amp;" (Y)",IF(INDEX(Enter!$G$3:$K$252,MATCH(SMALL(Enter!$N$3:$N$252,E243),Enter!$N$3:$N$252,0),1)="o",INDEX(Enter!$F$3:$K$252,MATCH(SMALL(Enter!$N$3:$N$252,E243),Enter!$N$3:$N$252,0),5)&amp;" (Y only)",INDEX(Enter!$F$3:$K$252,MATCH(SMALL(Enter!$N$3:$N$252,E243),Enter!$N$3:$N$252,0),5))),"")</f>
        <v/>
      </c>
      <c r="I243" s="20" t="str">
        <f t="array" ref="I243">IFERROR(INDEX(Enter!$F$3:$K$252,MATCH(SMALL(Enter!$N$3:$N$252,E243),Enter!$N$3:$N$252,0),5),"")</f>
        <v/>
      </c>
      <c r="J243" s="20" t="str">
        <f t="array" ref="J243">IFERROR(INDEX(Enter!$F$3:$K$252,MATCH(SMALL(Enter!$N$3:$N$252,E243),Enter!$N$3:$N$252,0),6),"")</f>
        <v/>
      </c>
      <c r="L243" s="19" t="str">
        <f t="shared" si="0"/>
        <v/>
      </c>
      <c r="M243" s="19" t="str">
        <f t="array" ref="M243">IFERROR(IF(INDEX(Enter!$I$3:$K$252,MATCH(SMALL(Enter!$O$3:$O$252,K243),Enter!$O$3:$O$252,0),1)="x",INDEX(Enter!$H$3:$K$252,MATCH(SMALL(Enter!$O$3:$O$252,K243),Enter!$O$3:$O$252,0),3)&amp;" (Y)",IF(INDEX(Enter!$I$3:$K$252,MATCH(SMALL(Enter!$O$3:$O$252,K243),Enter!$O$3:$O$252,0),1)="o",INDEX(Enter!$H$3:$K$252,MATCH(SMALL(Enter!$O$3:$O$252,K243),Enter!$O$3:$O$252,0),3)&amp;" (Y only)",INDEX(Enter!$H$3:$K$252,MATCH(SMALL(Enter!$O$3:$O$252,K243),Enter!$O$3:$O$252,0),3))),"")</f>
        <v/>
      </c>
      <c r="N243" s="20" t="str">
        <f t="array" ref="N243">IFERROR(INDEX(Enter!$H$3:$K$252,MATCH(SMALL(Enter!$O$3:$O$252,K243),Enter!$O$3:$O$252,0),3),"")</f>
        <v/>
      </c>
      <c r="O243" s="20" t="str">
        <f t="array" ref="O243">IFERROR(INDEX(Enter!$H$3:$K$252,MATCH(SMALL(Enter!$O$3:$O$252,K243),Enter!$O$3:$O$252,0),4),"")</f>
        <v/>
      </c>
      <c r="Q243" s="19" t="str">
        <f t="array" ref="Q243">IF(R243="","",IF(INDEX(Enter!$B$3:$K$252,MATCH(SMALL(Enter!$P$3:$P$252,E243),Enter!$P$3:$P$252,0),1)="oco","oco",E243))</f>
        <v/>
      </c>
      <c r="R243" s="20" t="str">
        <f t="array" ref="R243">IFERROR(INDEX(Enter!$A$3:$M$252,MATCH(SMALL(Enter!$P$3:$P$252,T243),Enter!$P$3:$P$252,0),7),"")</f>
        <v/>
      </c>
      <c r="S243" s="20" t="str">
        <f t="array" ref="S243">IFERROR(INDEX(Enter!$A$3:$K$252,MATCH(SMALL(Enter!$P$3:$P$252,T243),Enter!$P$3:$P$252,0),8),"")</f>
        <v/>
      </c>
      <c r="T243" s="20">
        <v>202</v>
      </c>
      <c r="V243" s="19" t="str">
        <f t="shared" si="3"/>
        <v/>
      </c>
      <c r="W243" s="20" t="str">
        <f t="array" ref="W243">IFERROR(INDEX(Enter!$A$3:$M$252,MATCH(SMALL(Enter!$Q$3:$Q$252,Y244),Enter!$Q$3:$Q$252,0),6),"")</f>
        <v/>
      </c>
      <c r="X243" s="20" t="str">
        <f t="array" ref="X243">IFERROR(INDEX(Enter!$A$3:$K$252,MATCH(SMALL(Enter!$Q$3:$Q$252,Y244),Enter!$Q$3:$Q$252,0),7),"")</f>
        <v/>
      </c>
      <c r="Y243" s="20">
        <v>202</v>
      </c>
      <c r="AA243" s="19" t="str">
        <f t="shared" si="2"/>
        <v/>
      </c>
      <c r="AB243" s="20" t="str">
        <f t="array" ref="AB243">IFERROR(INDEX(Enter!$A$3:$M$252,MATCH(SMALL(Enter!$R$3:$R$252,T243),Enter!$R$3:$R$252,0),7),"")</f>
        <v/>
      </c>
      <c r="AC243" s="20" t="str">
        <f t="array" ref="AC243">IFERROR(INDEX(Enter!$A$3:$K$252,MATCH(SMALL(Enter!$R$3:$R$252,T243),Enter!$R$3:$R$252,0),8),"")</f>
        <v/>
      </c>
    </row>
    <row r="244" spans="1:29" ht="15.75" customHeight="1">
      <c r="A244" s="19" t="str">
        <f t="array" ref="A244">IF(B244="","",IF(INDEX(Enter!$C$3:$K$252,MATCH(SMALL(Enter!$M$3:$M$252,E244),Enter!$M$3:$M$252,0),1)="yco","yco",E244))</f>
        <v/>
      </c>
      <c r="B244" s="20" t="str">
        <f t="array" ref="B244">IFERROR(IF(INDEX(Enter!$D$3:$M$252,MATCH(SMALL(Enter!$M$3:$M$252,E244),Enter!$M$3:$M$252,0),1)="x",INDEX(Enter!$C$3:$M$252,MATCH(SMALL(Enter!$M$3:$M$252,E244),Enter!$M$3:$M$252,0),8)&amp;" (Y)",IF(INDEX(Enter!$D$3:$M$252,MATCH(SMALL(Enter!$M$3:$M$252,E244),Enter!$M$3:$M$252,0),1)="o",INDEX(Enter!$C$3:$M$252,MATCH(SMALL(Enter!$M$3:$M$252,E244),Enter!$M$3:$M$252,0),8)&amp;" (Y only)",INDEX(Enter!$C$3:$M$252,MATCH(SMALL(Enter!$M$3:$M$252,E244),Enter!$M$3:$M$252,0),8))),"")</f>
        <v/>
      </c>
      <c r="C244" s="20" t="str">
        <f t="array" ref="C244">IFERROR(INDEX(Enter!$C$3:$M$252,MATCH(SMALL(Enter!$M$3:$M$252,E244),Enter!$M$3:$M$252,0),8),"")</f>
        <v/>
      </c>
      <c r="D244" s="20" t="str">
        <f t="array" ref="D244">IFERROR(INDEX(Enter!$C$3:$K$252,MATCH(SMALL(Enter!$M$3:$M$252,E244),Enter!$M$3:$M$252,0),9),"")</f>
        <v/>
      </c>
      <c r="E244" s="20">
        <v>203</v>
      </c>
      <c r="G244" s="19" t="str">
        <f t="array" ref="G244">IF(H244="","",IF(INDEX(Enter!$F$3:$K$252,MATCH(SMALL(Enter!$N$3:$N$252,E244),Enter!$N$3:$N$252,0),1)="co","co",IF(INDEX(Enter!$F$3:$K$252,MATCH(SMALL(Enter!$N$3:$N$252,E244),Enter!$N$3:$N$252,0),1)="yco","yco",E244)))</f>
        <v/>
      </c>
      <c r="H244" s="20" t="str">
        <f t="array" ref="H244">IFERROR(IF(INDEX(Enter!$G$3:$K$252,MATCH(SMALL(Enter!$N$3:$N$252,E244),Enter!$N$3:$N$252,0),1)="x",INDEX(Enter!$F$3:$K$252,MATCH(SMALL(Enter!$N$3:$N$252,E244),Enter!$N$3:$N$252,0),5)&amp;" (Y)",IF(INDEX(Enter!$G$3:$K$252,MATCH(SMALL(Enter!$N$3:$N$252,E244),Enter!$N$3:$N$252,0),1)="o",INDEX(Enter!$F$3:$K$252,MATCH(SMALL(Enter!$N$3:$N$252,E244),Enter!$N$3:$N$252,0),5)&amp;" (Y only)",INDEX(Enter!$F$3:$K$252,MATCH(SMALL(Enter!$N$3:$N$252,E244),Enter!$N$3:$N$252,0),5))),"")</f>
        <v/>
      </c>
      <c r="I244" s="20" t="str">
        <f t="array" ref="I244">IFERROR(INDEX(Enter!$F$3:$K$252,MATCH(SMALL(Enter!$N$3:$N$252,E244),Enter!$N$3:$N$252,0),5),"")</f>
        <v/>
      </c>
      <c r="J244" s="20" t="str">
        <f t="array" ref="J244">IFERROR(INDEX(Enter!$F$3:$K$252,MATCH(SMALL(Enter!$N$3:$N$252,E244),Enter!$N$3:$N$252,0),6),"")</f>
        <v/>
      </c>
      <c r="K244" s="20">
        <v>221</v>
      </c>
      <c r="L244" s="19" t="str">
        <f t="shared" si="0"/>
        <v/>
      </c>
      <c r="M244" s="19" t="str">
        <f t="array" ref="M244">IFERROR(IF(INDEX(Enter!$I$3:$K$252,MATCH(SMALL(Enter!$O$3:$O$252,K244),Enter!$O$3:$O$252,0),1)="x",INDEX(Enter!$H$3:$K$252,MATCH(SMALL(Enter!$O$3:$O$252,K244),Enter!$O$3:$O$252,0),3)&amp;" (Y)",IF(INDEX(Enter!$I$3:$K$252,MATCH(SMALL(Enter!$O$3:$O$252,K244),Enter!$O$3:$O$252,0),1)="o",INDEX(Enter!$H$3:$K$252,MATCH(SMALL(Enter!$O$3:$O$252,K244),Enter!$O$3:$O$252,0),3)&amp;" (Y only)",INDEX(Enter!$H$3:$K$252,MATCH(SMALL(Enter!$O$3:$O$252,K244),Enter!$O$3:$O$252,0),3))),"")</f>
        <v/>
      </c>
      <c r="N244" s="20" t="str">
        <f t="array" ref="N244">IFERROR(INDEX(Enter!$H$3:$K$252,MATCH(SMALL(Enter!$O$3:$O$252,K244),Enter!$O$3:$O$252,0),3),"")</f>
        <v/>
      </c>
      <c r="O244" s="20" t="str">
        <f t="array" ref="O244">IFERROR(INDEX(Enter!$H$3:$K$252,MATCH(SMALL(Enter!$O$3:$O$252,K244),Enter!$O$3:$O$252,0),4),"")</f>
        <v/>
      </c>
      <c r="Q244" s="19" t="str">
        <f t="array" ref="Q244">IF(R244="","",IF(INDEX(Enter!$B$3:$K$252,MATCH(SMALL(Enter!$P$3:$P$252,E244),Enter!$P$3:$P$252,0),1)="oco","oco",E244))</f>
        <v/>
      </c>
      <c r="R244" s="20" t="str">
        <f t="array" ref="R244">IFERROR(INDEX(Enter!$A$3:$M$252,MATCH(SMALL(Enter!$P$3:$P$252,T244),Enter!$P$3:$P$252,0),7),"")</f>
        <v/>
      </c>
      <c r="S244" s="20" t="str">
        <f t="array" ref="S244">IFERROR(INDEX(Enter!$A$3:$K$252,MATCH(SMALL(Enter!$P$3:$P$252,T244),Enter!$P$3:$P$252,0),8),"")</f>
        <v/>
      </c>
      <c r="T244" s="20">
        <v>203</v>
      </c>
      <c r="V244" s="19" t="str">
        <f t="shared" si="3"/>
        <v/>
      </c>
      <c r="W244" s="20" t="str">
        <f t="array" ref="W244">IFERROR(INDEX(Enter!$A$3:$M$252,MATCH(SMALL(Enter!$Q$3:$Q$252,Y245),Enter!$Q$3:$Q$252,0),6),"")</f>
        <v/>
      </c>
      <c r="X244" s="20" t="str">
        <f t="array" ref="X244">IFERROR(INDEX(Enter!$A$3:$K$252,MATCH(SMALL(Enter!$Q$3:$Q$252,Y245),Enter!$Q$3:$Q$252,0),7),"")</f>
        <v/>
      </c>
      <c r="Y244" s="20">
        <v>203</v>
      </c>
      <c r="AA244" s="19" t="str">
        <f t="shared" si="2"/>
        <v/>
      </c>
      <c r="AB244" s="20" t="str">
        <f t="array" ref="AB244">IFERROR(INDEX(Enter!$A$3:$M$252,MATCH(SMALL(Enter!$R$3:$R$252,T244),Enter!$R$3:$R$252,0),7),"")</f>
        <v/>
      </c>
      <c r="AC244" s="20" t="str">
        <f t="array" ref="AC244">IFERROR(INDEX(Enter!$A$3:$K$252,MATCH(SMALL(Enter!$R$3:$R$252,T244),Enter!$R$3:$R$252,0),8),"")</f>
        <v/>
      </c>
    </row>
    <row r="245" spans="1:29" ht="15.75" customHeight="1">
      <c r="A245" s="19" t="str">
        <f t="array" ref="A245">IF(B245="","",IF(INDEX(Enter!$C$3:$K$252,MATCH(SMALL(Enter!$M$3:$M$252,E245),Enter!$M$3:$M$252,0),1)="yco","yco",E245))</f>
        <v/>
      </c>
      <c r="B245" s="20" t="str">
        <f t="array" ref="B245">IFERROR(IF(INDEX(Enter!$D$3:$M$252,MATCH(SMALL(Enter!$M$3:$M$252,E245),Enter!$M$3:$M$252,0),1)="x",INDEX(Enter!$C$3:$M$252,MATCH(SMALL(Enter!$M$3:$M$252,E245),Enter!$M$3:$M$252,0),8)&amp;" (Y)",IF(INDEX(Enter!$D$3:$M$252,MATCH(SMALL(Enter!$M$3:$M$252,E245),Enter!$M$3:$M$252,0),1)="o",INDEX(Enter!$C$3:$M$252,MATCH(SMALL(Enter!$M$3:$M$252,E245),Enter!$M$3:$M$252,0),8)&amp;" (Y only)",INDEX(Enter!$C$3:$M$252,MATCH(SMALL(Enter!$M$3:$M$252,E245),Enter!$M$3:$M$252,0),8))),"")</f>
        <v/>
      </c>
      <c r="C245" s="20" t="str">
        <f t="array" ref="C245">IFERROR(INDEX(Enter!$C$3:$M$252,MATCH(SMALL(Enter!$M$3:$M$252,E245),Enter!$M$3:$M$252,0),8),"")</f>
        <v/>
      </c>
      <c r="D245" s="20" t="str">
        <f t="array" ref="D245">IFERROR(INDEX(Enter!$C$3:$K$252,MATCH(SMALL(Enter!$M$3:$M$252,E245),Enter!$M$3:$M$252,0),9),"")</f>
        <v/>
      </c>
      <c r="E245" s="20">
        <v>204</v>
      </c>
      <c r="G245" s="19" t="str">
        <f t="array" ref="G245">IF(H245="","",IF(INDEX(Enter!$F$3:$K$252,MATCH(SMALL(Enter!$N$3:$N$252,E245),Enter!$N$3:$N$252,0),1)="co","co",IF(INDEX(Enter!$F$3:$K$252,MATCH(SMALL(Enter!$N$3:$N$252,E245),Enter!$N$3:$N$252,0),1)="yco","yco",E245)))</f>
        <v/>
      </c>
      <c r="H245" s="20" t="str">
        <f t="array" ref="H245">IFERROR(IF(INDEX(Enter!$G$3:$K$252,MATCH(SMALL(Enter!$N$3:$N$252,E245),Enter!$N$3:$N$252,0),1)="x",INDEX(Enter!$F$3:$K$252,MATCH(SMALL(Enter!$N$3:$N$252,E245),Enter!$N$3:$N$252,0),5)&amp;" (Y)",IF(INDEX(Enter!$G$3:$K$252,MATCH(SMALL(Enter!$N$3:$N$252,E245),Enter!$N$3:$N$252,0),1)="o",INDEX(Enter!$F$3:$K$252,MATCH(SMALL(Enter!$N$3:$N$252,E245),Enter!$N$3:$N$252,0),5)&amp;" (Y only)",INDEX(Enter!$F$3:$K$252,MATCH(SMALL(Enter!$N$3:$N$252,E245),Enter!$N$3:$N$252,0),5))),"")</f>
        <v/>
      </c>
      <c r="I245" s="20" t="str">
        <f t="array" ref="I245">IFERROR(INDEX(Enter!$F$3:$K$252,MATCH(SMALL(Enter!$N$3:$N$252,E245),Enter!$N$3:$N$252,0),5),"")</f>
        <v/>
      </c>
      <c r="J245" s="20" t="str">
        <f t="array" ref="J245">IFERROR(INDEX(Enter!$F$3:$K$252,MATCH(SMALL(Enter!$N$3:$N$252,E245),Enter!$N$3:$N$252,0),6),"")</f>
        <v/>
      </c>
      <c r="K245" s="20">
        <v>222</v>
      </c>
      <c r="L245" s="19" t="str">
        <f t="shared" si="0"/>
        <v/>
      </c>
      <c r="M245" s="19" t="str">
        <f t="array" ref="M245">IFERROR(IF(INDEX(Enter!$I$3:$K$252,MATCH(SMALL(Enter!$O$3:$O$252,K245),Enter!$O$3:$O$252,0),1)="x",INDEX(Enter!$H$3:$K$252,MATCH(SMALL(Enter!$O$3:$O$252,K245),Enter!$O$3:$O$252,0),3)&amp;" (Y)",IF(INDEX(Enter!$I$3:$K$252,MATCH(SMALL(Enter!$O$3:$O$252,K245),Enter!$O$3:$O$252,0),1)="o",INDEX(Enter!$H$3:$K$252,MATCH(SMALL(Enter!$O$3:$O$252,K245),Enter!$O$3:$O$252,0),3)&amp;" (Y only)",INDEX(Enter!$H$3:$K$252,MATCH(SMALL(Enter!$O$3:$O$252,K245),Enter!$O$3:$O$252,0),3))),"")</f>
        <v/>
      </c>
      <c r="N245" s="20" t="str">
        <f t="array" ref="N245">IFERROR(INDEX(Enter!$H$3:$K$252,MATCH(SMALL(Enter!$O$3:$O$252,K245),Enter!$O$3:$O$252,0),3),"")</f>
        <v/>
      </c>
      <c r="O245" s="20" t="str">
        <f t="array" ref="O245">IFERROR(INDEX(Enter!$H$3:$K$252,MATCH(SMALL(Enter!$O$3:$O$252,K245),Enter!$O$3:$O$252,0),4),"")</f>
        <v/>
      </c>
      <c r="Q245" s="19" t="str">
        <f t="array" ref="Q245">IF(R245="","",IF(INDEX(Enter!$B$3:$K$252,MATCH(SMALL(Enter!$P$3:$P$252,E245),Enter!$P$3:$P$252,0),1)="oco","oco",E245))</f>
        <v/>
      </c>
      <c r="R245" s="20" t="str">
        <f t="array" ref="R245">IFERROR(INDEX(Enter!$A$3:$M$252,MATCH(SMALL(Enter!$P$3:$P$252,T245),Enter!$P$3:$P$252,0),7),"")</f>
        <v/>
      </c>
      <c r="S245" s="20" t="str">
        <f t="array" ref="S245">IFERROR(INDEX(Enter!$A$3:$K$252,MATCH(SMALL(Enter!$P$3:$P$252,T245),Enter!$P$3:$P$252,0),8),"")</f>
        <v/>
      </c>
      <c r="T245" s="20">
        <v>204</v>
      </c>
      <c r="V245" s="19" t="str">
        <f t="shared" si="3"/>
        <v/>
      </c>
      <c r="W245" s="20" t="str">
        <f t="array" ref="W245">IFERROR(INDEX(Enter!$A$3:$M$252,MATCH(SMALL(Enter!$Q$3:$Q$252,Y246),Enter!$Q$3:$Q$252,0),6),"")</f>
        <v/>
      </c>
      <c r="X245" s="20" t="str">
        <f t="array" ref="X245">IFERROR(INDEX(Enter!$A$3:$K$252,MATCH(SMALL(Enter!$Q$3:$Q$252,Y246),Enter!$Q$3:$Q$252,0),7),"")</f>
        <v/>
      </c>
      <c r="Y245" s="20">
        <v>204</v>
      </c>
      <c r="AA245" s="19" t="str">
        <f t="shared" si="2"/>
        <v/>
      </c>
      <c r="AB245" s="20" t="str">
        <f t="array" ref="AB245">IFERROR(INDEX(Enter!$A$3:$M$252,MATCH(SMALL(Enter!$R$3:$R$252,T245),Enter!$R$3:$R$252,0),7),"")</f>
        <v/>
      </c>
      <c r="AC245" s="20" t="str">
        <f t="array" ref="AC245">IFERROR(INDEX(Enter!$A$3:$K$252,MATCH(SMALL(Enter!$R$3:$R$252,T245),Enter!$R$3:$R$252,0),8),"")</f>
        <v/>
      </c>
    </row>
    <row r="246" spans="1:29" ht="15.75" customHeight="1">
      <c r="A246" s="19" t="str">
        <f t="array" ref="A246">IF(B246="","",IF(INDEX(Enter!$C$3:$K$252,MATCH(SMALL(Enter!$M$3:$M$252,E246),Enter!$M$3:$M$252,0),1)="yco","yco",E246))</f>
        <v/>
      </c>
      <c r="B246" s="20" t="str">
        <f t="array" ref="B246">IFERROR(IF(INDEX(Enter!$D$3:$M$252,MATCH(SMALL(Enter!$M$3:$M$252,E246),Enter!$M$3:$M$252,0),1)="x",INDEX(Enter!$C$3:$M$252,MATCH(SMALL(Enter!$M$3:$M$252,E246),Enter!$M$3:$M$252,0),8)&amp;" (Y)",IF(INDEX(Enter!$D$3:$M$252,MATCH(SMALL(Enter!$M$3:$M$252,E246),Enter!$M$3:$M$252,0),1)="o",INDEX(Enter!$C$3:$M$252,MATCH(SMALL(Enter!$M$3:$M$252,E246),Enter!$M$3:$M$252,0),8)&amp;" (Y only)",INDEX(Enter!$C$3:$M$252,MATCH(SMALL(Enter!$M$3:$M$252,E246),Enter!$M$3:$M$252,0),8))),"")</f>
        <v/>
      </c>
      <c r="C246" s="20" t="str">
        <f t="array" ref="C246">IFERROR(INDEX(Enter!$C$3:$M$252,MATCH(SMALL(Enter!$M$3:$M$252,E246),Enter!$M$3:$M$252,0),8),"")</f>
        <v/>
      </c>
      <c r="D246" s="20" t="str">
        <f t="array" ref="D246">IFERROR(INDEX(Enter!$C$3:$K$252,MATCH(SMALL(Enter!$M$3:$M$252,E246),Enter!$M$3:$M$252,0),9),"")</f>
        <v/>
      </c>
      <c r="E246" s="20">
        <v>205</v>
      </c>
      <c r="G246" s="19" t="str">
        <f t="array" ref="G246">IF(H246="","",IF(INDEX(Enter!$F$3:$K$252,MATCH(SMALL(Enter!$N$3:$N$252,E246),Enter!$N$3:$N$252,0),1)="co","co",IF(INDEX(Enter!$F$3:$K$252,MATCH(SMALL(Enter!$N$3:$N$252,E246),Enter!$N$3:$N$252,0),1)="yco","yco",E246)))</f>
        <v/>
      </c>
      <c r="H246" s="20" t="str">
        <f t="array" ref="H246">IFERROR(IF(INDEX(Enter!$G$3:$K$252,MATCH(SMALL(Enter!$N$3:$N$252,E246),Enter!$N$3:$N$252,0),1)="x",INDEX(Enter!$F$3:$K$252,MATCH(SMALL(Enter!$N$3:$N$252,E246),Enter!$N$3:$N$252,0),5)&amp;" (Y)",IF(INDEX(Enter!$G$3:$K$252,MATCH(SMALL(Enter!$N$3:$N$252,E246),Enter!$N$3:$N$252,0),1)="o",INDEX(Enter!$F$3:$K$252,MATCH(SMALL(Enter!$N$3:$N$252,E246),Enter!$N$3:$N$252,0),5)&amp;" (Y only)",INDEX(Enter!$F$3:$K$252,MATCH(SMALL(Enter!$N$3:$N$252,E246),Enter!$N$3:$N$252,0),5))),"")</f>
        <v/>
      </c>
      <c r="I246" s="20" t="str">
        <f t="array" ref="I246">IFERROR(INDEX(Enter!$F$3:$K$252,MATCH(SMALL(Enter!$N$3:$N$252,E246),Enter!$N$3:$N$252,0),5),"")</f>
        <v/>
      </c>
      <c r="J246" s="20" t="str">
        <f t="array" ref="J246">IFERROR(INDEX(Enter!$F$3:$K$252,MATCH(SMALL(Enter!$N$3:$N$252,E246),Enter!$N$3:$N$252,0),6),"")</f>
        <v/>
      </c>
      <c r="K246" s="20">
        <v>223</v>
      </c>
      <c r="L246" s="19" t="str">
        <f t="shared" si="0"/>
        <v/>
      </c>
      <c r="M246" s="19" t="str">
        <f t="array" ref="M246">IFERROR(IF(INDEX(Enter!$I$3:$K$252,MATCH(SMALL(Enter!$O$3:$O$252,K246),Enter!$O$3:$O$252,0),1)="x",INDEX(Enter!$H$3:$K$252,MATCH(SMALL(Enter!$O$3:$O$252,K246),Enter!$O$3:$O$252,0),3)&amp;" (Y)",IF(INDEX(Enter!$I$3:$K$252,MATCH(SMALL(Enter!$O$3:$O$252,K246),Enter!$O$3:$O$252,0),1)="o",INDEX(Enter!$H$3:$K$252,MATCH(SMALL(Enter!$O$3:$O$252,K246),Enter!$O$3:$O$252,0),3)&amp;" (Y only)",INDEX(Enter!$H$3:$K$252,MATCH(SMALL(Enter!$O$3:$O$252,K246),Enter!$O$3:$O$252,0),3))),"")</f>
        <v/>
      </c>
      <c r="N246" s="20" t="str">
        <f t="array" ref="N246">IFERROR(INDEX(Enter!$H$3:$K$252,MATCH(SMALL(Enter!$O$3:$O$252,K246),Enter!$O$3:$O$252,0),3),"")</f>
        <v/>
      </c>
      <c r="O246" s="20" t="str">
        <f t="array" ref="O246">IFERROR(INDEX(Enter!$H$3:$K$252,MATCH(SMALL(Enter!$O$3:$O$252,K246),Enter!$O$3:$O$252,0),4),"")</f>
        <v/>
      </c>
      <c r="Q246" s="19" t="str">
        <f t="array" ref="Q246">IF(R246="","",IF(INDEX(Enter!$B$3:$K$252,MATCH(SMALL(Enter!$P$3:$P$252,E246),Enter!$P$3:$P$252,0),1)="oco","oco",E246))</f>
        <v/>
      </c>
      <c r="R246" s="20" t="str">
        <f t="array" ref="R246">IFERROR(INDEX(Enter!$A$3:$M$252,MATCH(SMALL(Enter!$P$3:$P$252,T246),Enter!$P$3:$P$252,0),7),"")</f>
        <v/>
      </c>
      <c r="S246" s="20" t="str">
        <f t="array" ref="S246">IFERROR(INDEX(Enter!$A$3:$K$252,MATCH(SMALL(Enter!$P$3:$P$252,T246),Enter!$P$3:$P$252,0),8),"")</f>
        <v/>
      </c>
      <c r="T246" s="20">
        <v>205</v>
      </c>
      <c r="V246" s="19" t="str">
        <f t="shared" si="3"/>
        <v/>
      </c>
      <c r="W246" s="20" t="str">
        <f t="array" ref="W246">IFERROR(INDEX(Enter!$A$3:$M$252,MATCH(SMALL(Enter!$Q$3:$Q$252,Y247),Enter!$Q$3:$Q$252,0),6),"")</f>
        <v/>
      </c>
      <c r="X246" s="20" t="str">
        <f t="array" ref="X246">IFERROR(INDEX(Enter!$A$3:$K$252,MATCH(SMALL(Enter!$Q$3:$Q$252,Y247),Enter!$Q$3:$Q$252,0),7),"")</f>
        <v/>
      </c>
      <c r="Y246" s="20">
        <v>205</v>
      </c>
      <c r="AA246" s="19" t="str">
        <f t="shared" si="2"/>
        <v/>
      </c>
      <c r="AB246" s="20" t="str">
        <f t="array" ref="AB246">IFERROR(INDEX(Enter!$A$3:$M$252,MATCH(SMALL(Enter!$R$3:$R$252,T246),Enter!$R$3:$R$252,0),7),"")</f>
        <v/>
      </c>
      <c r="AC246" s="20" t="str">
        <f t="array" ref="AC246">IFERROR(INDEX(Enter!$A$3:$K$252,MATCH(SMALL(Enter!$R$3:$R$252,T246),Enter!$R$3:$R$252,0),8),"")</f>
        <v/>
      </c>
    </row>
    <row r="247" spans="1:29" ht="15.75" customHeight="1">
      <c r="A247" s="19" t="str">
        <f t="array" ref="A247">IF(B247="","",IF(INDEX(Enter!$C$3:$K$252,MATCH(SMALL(Enter!$M$3:$M$252,E247),Enter!$M$3:$M$252,0),1)="yco","yco",E247))</f>
        <v/>
      </c>
      <c r="B247" s="20" t="str">
        <f t="array" ref="B247">IFERROR(IF(INDEX(Enter!$D$3:$M$252,MATCH(SMALL(Enter!$M$3:$M$252,E247),Enter!$M$3:$M$252,0),1)="x",INDEX(Enter!$C$3:$M$252,MATCH(SMALL(Enter!$M$3:$M$252,E247),Enter!$M$3:$M$252,0),8)&amp;" (Y)",IF(INDEX(Enter!$D$3:$M$252,MATCH(SMALL(Enter!$M$3:$M$252,E247),Enter!$M$3:$M$252,0),1)="o",INDEX(Enter!$C$3:$M$252,MATCH(SMALL(Enter!$M$3:$M$252,E247),Enter!$M$3:$M$252,0),8)&amp;" (Y only)",INDEX(Enter!$C$3:$M$252,MATCH(SMALL(Enter!$M$3:$M$252,E247),Enter!$M$3:$M$252,0),8))),"")</f>
        <v/>
      </c>
      <c r="C247" s="20" t="str">
        <f t="array" ref="C247">IFERROR(INDEX(Enter!$C$3:$M$252,MATCH(SMALL(Enter!$M$3:$M$252,E247),Enter!$M$3:$M$252,0),8),"")</f>
        <v/>
      </c>
      <c r="D247" s="20" t="str">
        <f t="array" ref="D247">IFERROR(INDEX(Enter!$C$3:$K$252,MATCH(SMALL(Enter!$M$3:$M$252,E247),Enter!$M$3:$M$252,0),9),"")</f>
        <v/>
      </c>
      <c r="E247" s="20"/>
      <c r="G247" s="19" t="str">
        <f t="array" ref="G247">IF(H247="","",IF(INDEX(Enter!$F$3:$K$252,MATCH(SMALL(Enter!$N$3:$N$252,E247),Enter!$N$3:$N$252,0),1)="co","co",IF(INDEX(Enter!$F$3:$K$252,MATCH(SMALL(Enter!$N$3:$N$252,E247),Enter!$N$3:$N$252,0),1)="yco","yco",E247)))</f>
        <v/>
      </c>
      <c r="H247" s="20" t="str">
        <f t="array" ref="H247">IFERROR(IF(INDEX(Enter!$G$3:$K$252,MATCH(SMALL(Enter!$N$3:$N$252,E247),Enter!$N$3:$N$252,0),1)="x",INDEX(Enter!$F$3:$K$252,MATCH(SMALL(Enter!$N$3:$N$252,E247),Enter!$N$3:$N$252,0),5)&amp;" (Y)",IF(INDEX(Enter!$G$3:$K$252,MATCH(SMALL(Enter!$N$3:$N$252,E247),Enter!$N$3:$N$252,0),1)="o",INDEX(Enter!$F$3:$K$252,MATCH(SMALL(Enter!$N$3:$N$252,E247),Enter!$N$3:$N$252,0),5)&amp;" (Y only)",INDEX(Enter!$F$3:$K$252,MATCH(SMALL(Enter!$N$3:$N$252,E247),Enter!$N$3:$N$252,0),5))),"")</f>
        <v/>
      </c>
      <c r="I247" s="20" t="str">
        <f t="array" ref="I247">IFERROR(INDEX(Enter!$F$3:$K$252,MATCH(SMALL(Enter!$N$3:$N$252,E247),Enter!$N$3:$N$252,0),5),"")</f>
        <v/>
      </c>
      <c r="J247" s="20" t="str">
        <f t="array" ref="J247">IFERROR(INDEX(Enter!$F$3:$K$252,MATCH(SMALL(Enter!$N$3:$N$252,E247),Enter!$N$3:$N$252,0),6),"")</f>
        <v/>
      </c>
      <c r="K247" s="20">
        <v>224</v>
      </c>
      <c r="L247" s="19" t="str">
        <f t="shared" si="0"/>
        <v/>
      </c>
      <c r="M247" s="19" t="str">
        <f t="array" ref="M247">IFERROR(IF(INDEX(Enter!$I$3:$K$252,MATCH(SMALL(Enter!$O$3:$O$252,K247),Enter!$O$3:$O$252,0),1)="x",INDEX(Enter!$H$3:$K$252,MATCH(SMALL(Enter!$O$3:$O$252,K247),Enter!$O$3:$O$252,0),3)&amp;" (Y)",IF(INDEX(Enter!$I$3:$K$252,MATCH(SMALL(Enter!$O$3:$O$252,K247),Enter!$O$3:$O$252,0),1)="o",INDEX(Enter!$H$3:$K$252,MATCH(SMALL(Enter!$O$3:$O$252,K247),Enter!$O$3:$O$252,0),3)&amp;" (Y only)",INDEX(Enter!$H$3:$K$252,MATCH(SMALL(Enter!$O$3:$O$252,K247),Enter!$O$3:$O$252,0),3))),"")</f>
        <v/>
      </c>
      <c r="N247" s="20" t="str">
        <f t="array" ref="N247">IFERROR(INDEX(Enter!$H$3:$K$252,MATCH(SMALL(Enter!$O$3:$O$252,K247),Enter!$O$3:$O$252,0),3),"")</f>
        <v/>
      </c>
      <c r="O247" s="20" t="str">
        <f t="array" ref="O247">IFERROR(INDEX(Enter!$H$3:$K$252,MATCH(SMALL(Enter!$O$3:$O$252,K247),Enter!$O$3:$O$252,0),4),"")</f>
        <v/>
      </c>
      <c r="Q247" s="19" t="str">
        <f t="array" ref="Q247">IF(R247="","",IF(INDEX(Enter!$B$3:$K$252,MATCH(SMALL(Enter!$P$3:$P$252,E247),Enter!$P$3:$P$252,0),1)="oco","oco",E247))</f>
        <v/>
      </c>
      <c r="R247" s="20" t="str">
        <f t="array" ref="R247">IFERROR(INDEX(Enter!$A$3:$M$252,MATCH(SMALL(Enter!$P$3:$P$252,T247),Enter!$P$3:$P$252,0),7),"")</f>
        <v/>
      </c>
      <c r="S247" s="20" t="str">
        <f t="array" ref="S247">IFERROR(INDEX(Enter!$A$3:$K$252,MATCH(SMALL(Enter!$P$3:$P$252,T247),Enter!$P$3:$P$252,0),8),"")</f>
        <v/>
      </c>
      <c r="V247" s="19" t="str">
        <f t="shared" si="3"/>
        <v/>
      </c>
      <c r="W247" s="20" t="str">
        <f t="array" ref="W247">IFERROR(INDEX(Enter!$A$3:$M$252,MATCH(SMALL(Enter!$Q$3:$Q$252,Y248),Enter!$Q$3:$Q$252,0),6),"")</f>
        <v/>
      </c>
      <c r="X247" s="20" t="str">
        <f t="array" ref="X247">IFERROR(INDEX(Enter!$A$3:$K$252,MATCH(SMALL(Enter!$Q$3:$Q$252,Y248),Enter!$Q$3:$Q$252,0),7),"")</f>
        <v/>
      </c>
      <c r="AA247" s="19" t="str">
        <f t="shared" si="2"/>
        <v/>
      </c>
      <c r="AB247" s="20" t="str">
        <f t="array" ref="AB247">IFERROR(INDEX(Enter!$A$3:$M$252,MATCH(SMALL(Enter!$R$3:$R$252,T247),Enter!$R$3:$R$252,0),7),"")</f>
        <v/>
      </c>
      <c r="AC247" s="20" t="str">
        <f t="array" ref="AC247">IFERROR(INDEX(Enter!$A$3:$K$252,MATCH(SMALL(Enter!$R$3:$R$252,T247),Enter!$R$3:$R$252,0),8),"")</f>
        <v/>
      </c>
    </row>
    <row r="248" spans="1:29" ht="15.75" customHeight="1">
      <c r="A248" s="19" t="str">
        <f t="array" ref="A248">IF(B248="","",IF(INDEX(Enter!$C$3:$K$252,MATCH(SMALL(Enter!$M$3:$M$252,E248),Enter!$M$3:$M$252,0),1)="yco","yco",E248))</f>
        <v/>
      </c>
      <c r="B248" s="20" t="str">
        <f t="array" ref="B248">IFERROR(IF(INDEX(Enter!$D$3:$M$252,MATCH(SMALL(Enter!$M$3:$M$252,E248),Enter!$M$3:$M$252,0),1)="x",INDEX(Enter!$C$3:$M$252,MATCH(SMALL(Enter!$M$3:$M$252,E248),Enter!$M$3:$M$252,0),8)&amp;" (Y)",IF(INDEX(Enter!$D$3:$M$252,MATCH(SMALL(Enter!$M$3:$M$252,E248),Enter!$M$3:$M$252,0),1)="o",INDEX(Enter!$C$3:$M$252,MATCH(SMALL(Enter!$M$3:$M$252,E248),Enter!$M$3:$M$252,0),8)&amp;" (Y only)",INDEX(Enter!$C$3:$M$252,MATCH(SMALL(Enter!$M$3:$M$252,E248),Enter!$M$3:$M$252,0),8))),"")</f>
        <v/>
      </c>
      <c r="C248" s="20" t="str">
        <f t="array" ref="C248">IFERROR(INDEX(Enter!$C$3:$M$252,MATCH(SMALL(Enter!$M$3:$M$252,E248),Enter!$M$3:$M$252,0),8),"")</f>
        <v/>
      </c>
      <c r="D248" s="20" t="str">
        <f t="array" ref="D248">IFERROR(INDEX(Enter!$C$3:$K$252,MATCH(SMALL(Enter!$M$3:$M$252,E248),Enter!$M$3:$M$252,0),9),"")</f>
        <v/>
      </c>
      <c r="E248" s="20">
        <v>206</v>
      </c>
      <c r="G248" s="19" t="str">
        <f t="array" ref="G248">IF(H248="","",IF(INDEX(Enter!$F$3:$K$252,MATCH(SMALL(Enter!$N$3:$N$252,E248),Enter!$N$3:$N$252,0),1)="co","co",IF(INDEX(Enter!$F$3:$K$252,MATCH(SMALL(Enter!$N$3:$N$252,E248),Enter!$N$3:$N$252,0),1)="yco","yco",E248)))</f>
        <v/>
      </c>
      <c r="H248" s="20" t="str">
        <f t="array" ref="H248">IFERROR(IF(INDEX(Enter!$G$3:$K$252,MATCH(SMALL(Enter!$N$3:$N$252,E248),Enter!$N$3:$N$252,0),1)="x",INDEX(Enter!$F$3:$K$252,MATCH(SMALL(Enter!$N$3:$N$252,E248),Enter!$N$3:$N$252,0),5)&amp;" (Y)",IF(INDEX(Enter!$G$3:$K$252,MATCH(SMALL(Enter!$N$3:$N$252,E248),Enter!$N$3:$N$252,0),1)="o",INDEX(Enter!$F$3:$K$252,MATCH(SMALL(Enter!$N$3:$N$252,E248),Enter!$N$3:$N$252,0),5)&amp;" (Y only)",INDEX(Enter!$F$3:$K$252,MATCH(SMALL(Enter!$N$3:$N$252,E248),Enter!$N$3:$N$252,0),5))),"")</f>
        <v/>
      </c>
      <c r="I248" s="20" t="str">
        <f t="array" ref="I248">IFERROR(INDEX(Enter!$F$3:$K$252,MATCH(SMALL(Enter!$N$3:$N$252,E248),Enter!$N$3:$N$252,0),5),"")</f>
        <v/>
      </c>
      <c r="J248" s="20" t="str">
        <f t="array" ref="J248">IFERROR(INDEX(Enter!$F$3:$K$252,MATCH(SMALL(Enter!$N$3:$N$252,E248),Enter!$N$3:$N$252,0),6),"")</f>
        <v/>
      </c>
      <c r="K248" s="20">
        <v>225</v>
      </c>
      <c r="L248" s="19" t="str">
        <f t="shared" si="0"/>
        <v/>
      </c>
      <c r="M248" s="19" t="str">
        <f t="array" ref="M248">IFERROR(IF(INDEX(Enter!$I$3:$K$252,MATCH(SMALL(Enter!$O$3:$O$252,K248),Enter!$O$3:$O$252,0),1)="x",INDEX(Enter!$H$3:$K$252,MATCH(SMALL(Enter!$O$3:$O$252,K248),Enter!$O$3:$O$252,0),3)&amp;" (Y)",IF(INDEX(Enter!$I$3:$K$252,MATCH(SMALL(Enter!$O$3:$O$252,K248),Enter!$O$3:$O$252,0),1)="o",INDEX(Enter!$H$3:$K$252,MATCH(SMALL(Enter!$O$3:$O$252,K248),Enter!$O$3:$O$252,0),3)&amp;" (Y only)",INDEX(Enter!$H$3:$K$252,MATCH(SMALL(Enter!$O$3:$O$252,K248),Enter!$O$3:$O$252,0),3))),"")</f>
        <v/>
      </c>
      <c r="N248" s="20" t="str">
        <f t="array" ref="N248">IFERROR(INDEX(Enter!$H$3:$K$252,MATCH(SMALL(Enter!$O$3:$O$252,K248),Enter!$O$3:$O$252,0),3),"")</f>
        <v/>
      </c>
      <c r="O248" s="20" t="str">
        <f t="array" ref="O248">IFERROR(INDEX(Enter!$H$3:$K$252,MATCH(SMALL(Enter!$O$3:$O$252,K248),Enter!$O$3:$O$252,0),4),"")</f>
        <v/>
      </c>
      <c r="Q248" s="19" t="str">
        <f t="array" ref="Q248">IF(R248="","",IF(INDEX(Enter!$B$3:$K$252,MATCH(SMALL(Enter!$P$3:$P$252,E248),Enter!$P$3:$P$252,0),1)="oco","oco",E248))</f>
        <v/>
      </c>
      <c r="R248" s="20" t="str">
        <f t="array" ref="R248">IFERROR(INDEX(Enter!$A$3:$M$252,MATCH(SMALL(Enter!$P$3:$P$252,T248),Enter!$P$3:$P$252,0),7),"")</f>
        <v/>
      </c>
      <c r="S248" s="20" t="str">
        <f t="array" ref="S248">IFERROR(INDEX(Enter!$A$3:$K$252,MATCH(SMALL(Enter!$P$3:$P$252,T248),Enter!$P$3:$P$252,0),8),"")</f>
        <v/>
      </c>
      <c r="T248" s="20">
        <v>206</v>
      </c>
      <c r="V248" s="19" t="str">
        <f t="shared" si="3"/>
        <v/>
      </c>
      <c r="W248" s="20" t="str">
        <f t="array" ref="W248">IFERROR(INDEX(Enter!$A$3:$M$252,MATCH(SMALL(Enter!$Q$3:$Q$252,Y249),Enter!$Q$3:$Q$252,0),6),"")</f>
        <v/>
      </c>
      <c r="X248" s="20" t="str">
        <f t="array" ref="X248">IFERROR(INDEX(Enter!$A$3:$K$252,MATCH(SMALL(Enter!$Q$3:$Q$252,Y249),Enter!$Q$3:$Q$252,0),7),"")</f>
        <v/>
      </c>
      <c r="Y248" s="20">
        <v>206</v>
      </c>
      <c r="AA248" s="19" t="str">
        <f t="shared" si="2"/>
        <v/>
      </c>
      <c r="AB248" s="20" t="str">
        <f t="array" ref="AB248">IFERROR(INDEX(Enter!$A$3:$M$252,MATCH(SMALL(Enter!$R$3:$R$252,T248),Enter!$R$3:$R$252,0),7),"")</f>
        <v/>
      </c>
      <c r="AC248" s="20" t="str">
        <f t="array" ref="AC248">IFERROR(INDEX(Enter!$A$3:$K$252,MATCH(SMALL(Enter!$R$3:$R$252,T248),Enter!$R$3:$R$252,0),8),"")</f>
        <v/>
      </c>
    </row>
    <row r="249" spans="1:29" ht="15.75" customHeight="1">
      <c r="A249" s="19" t="str">
        <f t="array" ref="A249">IF(B249="","",IF(INDEX(Enter!$C$3:$K$252,MATCH(SMALL(Enter!$M$3:$M$252,E249),Enter!$M$3:$M$252,0),1)="yco","yco",E249))</f>
        <v/>
      </c>
      <c r="B249" s="20" t="str">
        <f t="array" ref="B249">IFERROR(IF(INDEX(Enter!$D$3:$M$252,MATCH(SMALL(Enter!$M$3:$M$252,E249),Enter!$M$3:$M$252,0),1)="x",INDEX(Enter!$C$3:$M$252,MATCH(SMALL(Enter!$M$3:$M$252,E249),Enter!$M$3:$M$252,0),8)&amp;" (Y)",IF(INDEX(Enter!$D$3:$M$252,MATCH(SMALL(Enter!$M$3:$M$252,E249),Enter!$M$3:$M$252,0),1)="o",INDEX(Enter!$C$3:$M$252,MATCH(SMALL(Enter!$M$3:$M$252,E249),Enter!$M$3:$M$252,0),8)&amp;" (Y only)",INDEX(Enter!$C$3:$M$252,MATCH(SMALL(Enter!$M$3:$M$252,E249),Enter!$M$3:$M$252,0),8))),"")</f>
        <v/>
      </c>
      <c r="C249" s="20" t="str">
        <f t="array" ref="C249">IFERROR(INDEX(Enter!$C$3:$M$252,MATCH(SMALL(Enter!$M$3:$M$252,E249),Enter!$M$3:$M$252,0),8),"")</f>
        <v/>
      </c>
      <c r="D249" s="20" t="str">
        <f t="array" ref="D249">IFERROR(INDEX(Enter!$C$3:$K$252,MATCH(SMALL(Enter!$M$3:$M$252,E249),Enter!$M$3:$M$252,0),9),"")</f>
        <v/>
      </c>
      <c r="E249" s="20">
        <v>207</v>
      </c>
      <c r="G249" s="19" t="str">
        <f t="array" ref="G249">IF(H249="","",IF(INDEX(Enter!$F$3:$K$252,MATCH(SMALL(Enter!$N$3:$N$252,E249),Enter!$N$3:$N$252,0),1)="co","co",IF(INDEX(Enter!$F$3:$K$252,MATCH(SMALL(Enter!$N$3:$N$252,E249),Enter!$N$3:$N$252,0),1)="yco","yco",E249)))</f>
        <v/>
      </c>
      <c r="H249" s="20" t="str">
        <f t="array" ref="H249">IFERROR(IF(INDEX(Enter!$G$3:$K$252,MATCH(SMALL(Enter!$N$3:$N$252,E249),Enter!$N$3:$N$252,0),1)="x",INDEX(Enter!$F$3:$K$252,MATCH(SMALL(Enter!$N$3:$N$252,E249),Enter!$N$3:$N$252,0),5)&amp;" (Y)",IF(INDEX(Enter!$G$3:$K$252,MATCH(SMALL(Enter!$N$3:$N$252,E249),Enter!$N$3:$N$252,0),1)="o",INDEX(Enter!$F$3:$K$252,MATCH(SMALL(Enter!$N$3:$N$252,E249),Enter!$N$3:$N$252,0),5)&amp;" (Y only)",INDEX(Enter!$F$3:$K$252,MATCH(SMALL(Enter!$N$3:$N$252,E249),Enter!$N$3:$N$252,0),5))),"")</f>
        <v/>
      </c>
      <c r="I249" s="20" t="str">
        <f t="array" ref="I249">IFERROR(INDEX(Enter!$F$3:$K$252,MATCH(SMALL(Enter!$N$3:$N$252,E249),Enter!$N$3:$N$252,0),5),"")</f>
        <v/>
      </c>
      <c r="J249" s="20" t="str">
        <f t="array" ref="J249">IFERROR(INDEX(Enter!$F$3:$K$252,MATCH(SMALL(Enter!$N$3:$N$252,E249),Enter!$N$3:$N$252,0),6),"")</f>
        <v/>
      </c>
      <c r="K249" s="20">
        <v>226</v>
      </c>
      <c r="L249" s="19" t="str">
        <f t="shared" si="0"/>
        <v/>
      </c>
      <c r="M249" s="19" t="str">
        <f t="array" ref="M249">IFERROR(IF(INDEX(Enter!$I$3:$K$252,MATCH(SMALL(Enter!$O$3:$O$252,K249),Enter!$O$3:$O$252,0),1)="x",INDEX(Enter!$H$3:$K$252,MATCH(SMALL(Enter!$O$3:$O$252,K249),Enter!$O$3:$O$252,0),3)&amp;" (Y)",IF(INDEX(Enter!$I$3:$K$252,MATCH(SMALL(Enter!$O$3:$O$252,K249),Enter!$O$3:$O$252,0),1)="o",INDEX(Enter!$H$3:$K$252,MATCH(SMALL(Enter!$O$3:$O$252,K249),Enter!$O$3:$O$252,0),3)&amp;" (Y only)",INDEX(Enter!$H$3:$K$252,MATCH(SMALL(Enter!$O$3:$O$252,K249),Enter!$O$3:$O$252,0),3))),"")</f>
        <v/>
      </c>
      <c r="N249" s="20" t="str">
        <f t="array" ref="N249">IFERROR(INDEX(Enter!$H$3:$K$252,MATCH(SMALL(Enter!$O$3:$O$252,K249),Enter!$O$3:$O$252,0),3),"")</f>
        <v/>
      </c>
      <c r="O249" s="20" t="str">
        <f t="array" ref="O249">IFERROR(INDEX(Enter!$H$3:$K$252,MATCH(SMALL(Enter!$O$3:$O$252,K249),Enter!$O$3:$O$252,0),4),"")</f>
        <v/>
      </c>
      <c r="Q249" s="19" t="str">
        <f t="array" ref="Q249">IF(R249="","",IF(INDEX(Enter!$B$3:$K$252,MATCH(SMALL(Enter!$P$3:$P$252,E249),Enter!$P$3:$P$252,0),1)="oco","oco",E249))</f>
        <v/>
      </c>
      <c r="R249" s="20" t="str">
        <f t="array" ref="R249">IFERROR(INDEX(Enter!$A$3:$M$252,MATCH(SMALL(Enter!$P$3:$P$252,T249),Enter!$P$3:$P$252,0),7),"")</f>
        <v/>
      </c>
      <c r="S249" s="20" t="str">
        <f t="array" ref="S249">IFERROR(INDEX(Enter!$A$3:$K$252,MATCH(SMALL(Enter!$P$3:$P$252,T249),Enter!$P$3:$P$252,0),8),"")</f>
        <v/>
      </c>
      <c r="T249" s="20">
        <v>207</v>
      </c>
      <c r="V249" s="19" t="str">
        <f t="shared" si="3"/>
        <v/>
      </c>
      <c r="W249" s="20" t="str">
        <f t="array" ref="W249">IFERROR(INDEX(Enter!$A$3:$M$252,MATCH(SMALL(Enter!$Q$3:$Q$252,Y250),Enter!$Q$3:$Q$252,0),6),"")</f>
        <v/>
      </c>
      <c r="X249" s="20" t="str">
        <f t="array" ref="X249">IFERROR(INDEX(Enter!$A$3:$K$252,MATCH(SMALL(Enter!$Q$3:$Q$252,Y250),Enter!$Q$3:$Q$252,0),7),"")</f>
        <v/>
      </c>
      <c r="Y249" s="20">
        <v>207</v>
      </c>
      <c r="AA249" s="19" t="str">
        <f t="shared" si="2"/>
        <v/>
      </c>
      <c r="AB249" s="20" t="str">
        <f t="array" ref="AB249">IFERROR(INDEX(Enter!$A$3:$M$252,MATCH(SMALL(Enter!$R$3:$R$252,T249),Enter!$R$3:$R$252,0),7),"")</f>
        <v/>
      </c>
      <c r="AC249" s="20" t="str">
        <f t="array" ref="AC249">IFERROR(INDEX(Enter!$A$3:$K$252,MATCH(SMALL(Enter!$R$3:$R$252,T249),Enter!$R$3:$R$252,0),8),"")</f>
        <v/>
      </c>
    </row>
    <row r="250" spans="1:29" ht="15.75" customHeight="1">
      <c r="A250" s="19" t="str">
        <f t="array" ref="A250">IF(B250="","",IF(INDEX(Enter!$C$3:$K$252,MATCH(SMALL(Enter!$M$3:$M$252,E250),Enter!$M$3:$M$252,0),1)="yco","yco",E250))</f>
        <v/>
      </c>
      <c r="B250" s="20" t="str">
        <f t="array" ref="B250">IFERROR(IF(INDEX(Enter!$D$3:$M$252,MATCH(SMALL(Enter!$M$3:$M$252,E250),Enter!$M$3:$M$252,0),1)="x",INDEX(Enter!$C$3:$M$252,MATCH(SMALL(Enter!$M$3:$M$252,E250),Enter!$M$3:$M$252,0),8)&amp;" (Y)",IF(INDEX(Enter!$D$3:$M$252,MATCH(SMALL(Enter!$M$3:$M$252,E250),Enter!$M$3:$M$252,0),1)="o",INDEX(Enter!$C$3:$M$252,MATCH(SMALL(Enter!$M$3:$M$252,E250),Enter!$M$3:$M$252,0),8)&amp;" (Y only)",INDEX(Enter!$C$3:$M$252,MATCH(SMALL(Enter!$M$3:$M$252,E250),Enter!$M$3:$M$252,0),8))),"")</f>
        <v/>
      </c>
      <c r="C250" s="20" t="str">
        <f t="array" ref="C250">IFERROR(INDEX(Enter!$C$3:$M$252,MATCH(SMALL(Enter!$M$3:$M$252,E250),Enter!$M$3:$M$252,0),8),"")</f>
        <v/>
      </c>
      <c r="D250" s="20" t="str">
        <f t="array" ref="D250">IFERROR(INDEX(Enter!$C$3:$K$252,MATCH(SMALL(Enter!$M$3:$M$252,E250),Enter!$M$3:$M$252,0),9),"")</f>
        <v/>
      </c>
      <c r="E250" s="20">
        <v>208</v>
      </c>
      <c r="G250" s="19" t="str">
        <f t="array" ref="G250">IF(H250="","",IF(INDEX(Enter!$F$3:$K$252,MATCH(SMALL(Enter!$N$3:$N$252,E250),Enter!$N$3:$N$252,0),1)="co","co",IF(INDEX(Enter!$F$3:$K$252,MATCH(SMALL(Enter!$N$3:$N$252,E250),Enter!$N$3:$N$252,0),1)="yco","yco",E250)))</f>
        <v/>
      </c>
      <c r="H250" s="20" t="str">
        <f t="array" ref="H250">IFERROR(IF(INDEX(Enter!$G$3:$K$252,MATCH(SMALL(Enter!$N$3:$N$252,E250),Enter!$N$3:$N$252,0),1)="x",INDEX(Enter!$F$3:$K$252,MATCH(SMALL(Enter!$N$3:$N$252,E250),Enter!$N$3:$N$252,0),5)&amp;" (Y)",IF(INDEX(Enter!$G$3:$K$252,MATCH(SMALL(Enter!$N$3:$N$252,E250),Enter!$N$3:$N$252,0),1)="o",INDEX(Enter!$F$3:$K$252,MATCH(SMALL(Enter!$N$3:$N$252,E250),Enter!$N$3:$N$252,0),5)&amp;" (Y only)",INDEX(Enter!$F$3:$K$252,MATCH(SMALL(Enter!$N$3:$N$252,E250),Enter!$N$3:$N$252,0),5))),"")</f>
        <v/>
      </c>
      <c r="I250" s="20" t="str">
        <f t="array" ref="I250">IFERROR(INDEX(Enter!$F$3:$K$252,MATCH(SMALL(Enter!$N$3:$N$252,E250),Enter!$N$3:$N$252,0),5),"")</f>
        <v/>
      </c>
      <c r="J250" s="20" t="str">
        <f t="array" ref="J250">IFERROR(INDEX(Enter!$F$3:$K$252,MATCH(SMALL(Enter!$N$3:$N$252,E250),Enter!$N$3:$N$252,0),6),"")</f>
        <v/>
      </c>
      <c r="K250" s="20">
        <v>227</v>
      </c>
      <c r="L250" s="19" t="str">
        <f t="shared" si="0"/>
        <v/>
      </c>
      <c r="M250" s="19" t="str">
        <f t="array" ref="M250">IFERROR(IF(INDEX(Enter!$I$3:$K$252,MATCH(SMALL(Enter!$O$3:$O$252,K250),Enter!$O$3:$O$252,0),1)="x",INDEX(Enter!$H$3:$K$252,MATCH(SMALL(Enter!$O$3:$O$252,K250),Enter!$O$3:$O$252,0),3)&amp;" (Y)",IF(INDEX(Enter!$I$3:$K$252,MATCH(SMALL(Enter!$O$3:$O$252,K250),Enter!$O$3:$O$252,0),1)="o",INDEX(Enter!$H$3:$K$252,MATCH(SMALL(Enter!$O$3:$O$252,K250),Enter!$O$3:$O$252,0),3)&amp;" (Y only)",INDEX(Enter!$H$3:$K$252,MATCH(SMALL(Enter!$O$3:$O$252,K250),Enter!$O$3:$O$252,0),3))),"")</f>
        <v/>
      </c>
      <c r="N250" s="20" t="str">
        <f t="array" ref="N250">IFERROR(INDEX(Enter!$H$3:$K$252,MATCH(SMALL(Enter!$O$3:$O$252,K250),Enter!$O$3:$O$252,0),3),"")</f>
        <v/>
      </c>
      <c r="O250" s="20" t="str">
        <f t="array" ref="O250">IFERROR(INDEX(Enter!$H$3:$K$252,MATCH(SMALL(Enter!$O$3:$O$252,K250),Enter!$O$3:$O$252,0),4),"")</f>
        <v/>
      </c>
      <c r="Q250" s="19" t="str">
        <f t="array" ref="Q250">IF(R250="","",IF(INDEX(Enter!$B$3:$K$252,MATCH(SMALL(Enter!$P$3:$P$252,E250),Enter!$P$3:$P$252,0),1)="oco","oco",E250))</f>
        <v/>
      </c>
      <c r="R250" s="20" t="str">
        <f t="array" ref="R250">IFERROR(INDEX(Enter!$A$3:$M$252,MATCH(SMALL(Enter!$P$3:$P$252,T250),Enter!$P$3:$P$252,0),7),"")</f>
        <v/>
      </c>
      <c r="S250" s="20" t="str">
        <f t="array" ref="S250">IFERROR(INDEX(Enter!$A$3:$K$252,MATCH(SMALL(Enter!$P$3:$P$252,T250),Enter!$P$3:$P$252,0),8),"")</f>
        <v/>
      </c>
      <c r="T250" s="20">
        <v>208</v>
      </c>
      <c r="V250" s="19" t="str">
        <f t="shared" si="3"/>
        <v/>
      </c>
      <c r="W250" s="20" t="str">
        <f t="array" ref="W250">IFERROR(INDEX(Enter!$A$3:$M$252,MATCH(SMALL(Enter!$Q$3:$Q$252,Y251),Enter!$Q$3:$Q$252,0),6),"")</f>
        <v/>
      </c>
      <c r="X250" s="20" t="str">
        <f t="array" ref="X250">IFERROR(INDEX(Enter!$A$3:$K$252,MATCH(SMALL(Enter!$Q$3:$Q$252,Y251),Enter!$Q$3:$Q$252,0),7),"")</f>
        <v/>
      </c>
      <c r="Y250" s="20">
        <v>208</v>
      </c>
      <c r="AA250" s="19" t="str">
        <f t="shared" si="2"/>
        <v/>
      </c>
      <c r="AB250" s="20" t="str">
        <f t="array" ref="AB250">IFERROR(INDEX(Enter!$A$3:$M$252,MATCH(SMALL(Enter!$R$3:$R$252,T250),Enter!$R$3:$R$252,0),7),"")</f>
        <v/>
      </c>
      <c r="AC250" s="20" t="str">
        <f t="array" ref="AC250">IFERROR(INDEX(Enter!$A$3:$K$252,MATCH(SMALL(Enter!$R$3:$R$252,T250),Enter!$R$3:$R$252,0),8),"")</f>
        <v/>
      </c>
    </row>
    <row r="251" spans="1:29" ht="15.75" customHeight="1">
      <c r="A251" s="19" t="str">
        <f t="array" ref="A251">IF(B251="","",IF(INDEX(Enter!$C$3:$K$252,MATCH(SMALL(Enter!$M$3:$M$252,E251),Enter!$M$3:$M$252,0),1)="yco","yco",E251))</f>
        <v/>
      </c>
      <c r="B251" s="20" t="str">
        <f t="array" ref="B251">IFERROR(IF(INDEX(Enter!$D$3:$M$252,MATCH(SMALL(Enter!$M$3:$M$252,E251),Enter!$M$3:$M$252,0),1)="x",INDEX(Enter!$C$3:$M$252,MATCH(SMALL(Enter!$M$3:$M$252,E251),Enter!$M$3:$M$252,0),8)&amp;" (Y)",IF(INDEX(Enter!$D$3:$M$252,MATCH(SMALL(Enter!$M$3:$M$252,E251),Enter!$M$3:$M$252,0),1)="o",INDEX(Enter!$C$3:$M$252,MATCH(SMALL(Enter!$M$3:$M$252,E251),Enter!$M$3:$M$252,0),8)&amp;" (Y only)",INDEX(Enter!$C$3:$M$252,MATCH(SMALL(Enter!$M$3:$M$252,E251),Enter!$M$3:$M$252,0),8))),"")</f>
        <v/>
      </c>
      <c r="C251" s="20" t="str">
        <f t="array" ref="C251">IFERROR(INDEX(Enter!$C$3:$M$252,MATCH(SMALL(Enter!$M$3:$M$252,E251),Enter!$M$3:$M$252,0),8),"")</f>
        <v/>
      </c>
      <c r="D251" s="20" t="str">
        <f t="array" ref="D251">IFERROR(INDEX(Enter!$C$3:$K$252,MATCH(SMALL(Enter!$M$3:$M$252,E251),Enter!$M$3:$M$252,0),9),"")</f>
        <v/>
      </c>
      <c r="E251" s="20">
        <v>209</v>
      </c>
      <c r="G251" s="19" t="str">
        <f t="array" ref="G251">IF(H251="","",IF(INDEX(Enter!$F$3:$K$252,MATCH(SMALL(Enter!$N$3:$N$252,E251),Enter!$N$3:$N$252,0),1)="co","co",IF(INDEX(Enter!$F$3:$K$252,MATCH(SMALL(Enter!$N$3:$N$252,E251),Enter!$N$3:$N$252,0),1)="yco","yco",E251)))</f>
        <v/>
      </c>
      <c r="H251" s="20" t="str">
        <f t="array" ref="H251">IFERROR(IF(INDEX(Enter!$G$3:$K$252,MATCH(SMALL(Enter!$N$3:$N$252,E251),Enter!$N$3:$N$252,0),1)="x",INDEX(Enter!$F$3:$K$252,MATCH(SMALL(Enter!$N$3:$N$252,E251),Enter!$N$3:$N$252,0),5)&amp;" (Y)",IF(INDEX(Enter!$G$3:$K$252,MATCH(SMALL(Enter!$N$3:$N$252,E251),Enter!$N$3:$N$252,0),1)="o",INDEX(Enter!$F$3:$K$252,MATCH(SMALL(Enter!$N$3:$N$252,E251),Enter!$N$3:$N$252,0),5)&amp;" (Y only)",INDEX(Enter!$F$3:$K$252,MATCH(SMALL(Enter!$N$3:$N$252,E251),Enter!$N$3:$N$252,0),5))),"")</f>
        <v/>
      </c>
      <c r="I251" s="20" t="str">
        <f t="array" ref="I251">IFERROR(INDEX(Enter!$F$3:$K$252,MATCH(SMALL(Enter!$N$3:$N$252,E251),Enter!$N$3:$N$252,0),5),"")</f>
        <v/>
      </c>
      <c r="J251" s="20" t="str">
        <f t="array" ref="J251">IFERROR(INDEX(Enter!$F$3:$K$252,MATCH(SMALL(Enter!$N$3:$N$252,E251),Enter!$N$3:$N$252,0),6),"")</f>
        <v/>
      </c>
      <c r="K251" s="20">
        <v>228</v>
      </c>
      <c r="L251" s="19" t="str">
        <f t="shared" si="0"/>
        <v/>
      </c>
      <c r="M251" s="19" t="str">
        <f t="array" ref="M251">IFERROR(IF(INDEX(Enter!$I$3:$K$252,MATCH(SMALL(Enter!$O$3:$O$252,K251),Enter!$O$3:$O$252,0),1)="x",INDEX(Enter!$H$3:$K$252,MATCH(SMALL(Enter!$O$3:$O$252,K251),Enter!$O$3:$O$252,0),3)&amp;" (Y)",IF(INDEX(Enter!$I$3:$K$252,MATCH(SMALL(Enter!$O$3:$O$252,K251),Enter!$O$3:$O$252,0),1)="o",INDEX(Enter!$H$3:$K$252,MATCH(SMALL(Enter!$O$3:$O$252,K251),Enter!$O$3:$O$252,0),3)&amp;" (Y only)",INDEX(Enter!$H$3:$K$252,MATCH(SMALL(Enter!$O$3:$O$252,K251),Enter!$O$3:$O$252,0),3))),"")</f>
        <v/>
      </c>
      <c r="N251" s="20" t="str">
        <f t="array" ref="N251">IFERROR(INDEX(Enter!$H$3:$K$252,MATCH(SMALL(Enter!$O$3:$O$252,K251),Enter!$O$3:$O$252,0),3),"")</f>
        <v/>
      </c>
      <c r="O251" s="20" t="str">
        <f t="array" ref="O251">IFERROR(INDEX(Enter!$H$3:$K$252,MATCH(SMALL(Enter!$O$3:$O$252,K251),Enter!$O$3:$O$252,0),4),"")</f>
        <v/>
      </c>
      <c r="Q251" s="19" t="str">
        <f t="array" ref="Q251">IF(R251="","",IF(INDEX(Enter!$B$3:$K$252,MATCH(SMALL(Enter!$P$3:$P$252,E251),Enter!$P$3:$P$252,0),1)="oco","oco",E251))</f>
        <v/>
      </c>
      <c r="R251" s="20" t="str">
        <f t="array" ref="R251">IFERROR(INDEX(Enter!$A$3:$M$252,MATCH(SMALL(Enter!$P$3:$P$252,T251),Enter!$P$3:$P$252,0),7),"")</f>
        <v/>
      </c>
      <c r="S251" s="20" t="str">
        <f t="array" ref="S251">IFERROR(INDEX(Enter!$A$3:$K$252,MATCH(SMALL(Enter!$P$3:$P$252,T251),Enter!$P$3:$P$252,0),8),"")</f>
        <v/>
      </c>
      <c r="T251" s="20">
        <v>209</v>
      </c>
      <c r="V251" s="19" t="str">
        <f t="shared" si="3"/>
        <v/>
      </c>
      <c r="W251" s="20" t="str">
        <f t="array" ref="W251">IFERROR(INDEX(Enter!$A$3:$M$252,MATCH(SMALL(Enter!$Q$3:$Q$252,Y252),Enter!$Q$3:$Q$252,0),6),"")</f>
        <v/>
      </c>
      <c r="X251" s="20" t="str">
        <f t="array" ref="X251">IFERROR(INDEX(Enter!$A$3:$K$252,MATCH(SMALL(Enter!$Q$3:$Q$252,Y252),Enter!$Q$3:$Q$252,0),7),"")</f>
        <v/>
      </c>
      <c r="Y251" s="20">
        <v>209</v>
      </c>
      <c r="AA251" s="19" t="str">
        <f t="shared" si="2"/>
        <v/>
      </c>
      <c r="AB251" s="20" t="str">
        <f t="array" ref="AB251">IFERROR(INDEX(Enter!$A$3:$M$252,MATCH(SMALL(Enter!$R$3:$R$252,T251),Enter!$R$3:$R$252,0),7),"")</f>
        <v/>
      </c>
      <c r="AC251" s="20" t="str">
        <f t="array" ref="AC251">IFERROR(INDEX(Enter!$A$3:$K$252,MATCH(SMALL(Enter!$R$3:$R$252,T251),Enter!$R$3:$R$252,0),8),"")</f>
        <v/>
      </c>
    </row>
    <row r="252" spans="1:29" ht="15.75" customHeight="1">
      <c r="A252" s="19" t="str">
        <f t="array" ref="A252">IF(B252="","",IF(INDEX(Enter!$C$3:$K$252,MATCH(SMALL(Enter!$M$3:$M$252,E252),Enter!$M$3:$M$252,0),1)="yco","yco",E252))</f>
        <v/>
      </c>
      <c r="B252" s="20" t="str">
        <f t="array" ref="B252">IFERROR(IF(INDEX(Enter!$D$3:$M$252,MATCH(SMALL(Enter!$M$3:$M$252,E252),Enter!$M$3:$M$252,0),1)="x",INDEX(Enter!$C$3:$M$252,MATCH(SMALL(Enter!$M$3:$M$252,E252),Enter!$M$3:$M$252,0),8)&amp;" (Y)",IF(INDEX(Enter!$D$3:$M$252,MATCH(SMALL(Enter!$M$3:$M$252,E252),Enter!$M$3:$M$252,0),1)="o",INDEX(Enter!$C$3:$M$252,MATCH(SMALL(Enter!$M$3:$M$252,E252),Enter!$M$3:$M$252,0),8)&amp;" (Y only)",INDEX(Enter!$C$3:$M$252,MATCH(SMALL(Enter!$M$3:$M$252,E252),Enter!$M$3:$M$252,0),8))),"")</f>
        <v/>
      </c>
      <c r="C252" s="20" t="str">
        <f t="array" ref="C252">IFERROR(INDEX(Enter!$C$3:$M$252,MATCH(SMALL(Enter!$M$3:$M$252,E252),Enter!$M$3:$M$252,0),8),"")</f>
        <v/>
      </c>
      <c r="D252" s="20" t="str">
        <f t="array" ref="D252">IFERROR(INDEX(Enter!$C$3:$K$252,MATCH(SMALL(Enter!$M$3:$M$252,E252),Enter!$M$3:$M$252,0),9),"")</f>
        <v/>
      </c>
      <c r="E252" s="20">
        <v>210</v>
      </c>
      <c r="G252" s="19" t="str">
        <f t="array" ref="G252">IF(H252="","",IF(INDEX(Enter!$F$3:$K$252,MATCH(SMALL(Enter!$N$3:$N$252,E252),Enter!$N$3:$N$252,0),1)="co","co",IF(INDEX(Enter!$F$3:$K$252,MATCH(SMALL(Enter!$N$3:$N$252,E252),Enter!$N$3:$N$252,0),1)="yco","yco",E252)))</f>
        <v/>
      </c>
      <c r="H252" s="20" t="str">
        <f t="array" ref="H252">IFERROR(IF(INDEX(Enter!$G$3:$K$252,MATCH(SMALL(Enter!$N$3:$N$252,E252),Enter!$N$3:$N$252,0),1)="x",INDEX(Enter!$F$3:$K$252,MATCH(SMALL(Enter!$N$3:$N$252,E252),Enter!$N$3:$N$252,0),5)&amp;" (Y)",IF(INDEX(Enter!$G$3:$K$252,MATCH(SMALL(Enter!$N$3:$N$252,E252),Enter!$N$3:$N$252,0),1)="o",INDEX(Enter!$F$3:$K$252,MATCH(SMALL(Enter!$N$3:$N$252,E252),Enter!$N$3:$N$252,0),5)&amp;" (Y only)",INDEX(Enter!$F$3:$K$252,MATCH(SMALL(Enter!$N$3:$N$252,E252),Enter!$N$3:$N$252,0),5))),"")</f>
        <v/>
      </c>
      <c r="I252" s="20" t="str">
        <f t="array" ref="I252">IFERROR(INDEX(Enter!$F$3:$K$252,MATCH(SMALL(Enter!$N$3:$N$252,E252),Enter!$N$3:$N$252,0),5),"")</f>
        <v/>
      </c>
      <c r="J252" s="20" t="str">
        <f t="array" ref="J252">IFERROR(INDEX(Enter!$F$3:$K$252,MATCH(SMALL(Enter!$N$3:$N$252,E252),Enter!$N$3:$N$252,0),6),"")</f>
        <v/>
      </c>
      <c r="K252" s="20">
        <v>229</v>
      </c>
      <c r="L252" s="19" t="str">
        <f t="shared" si="0"/>
        <v/>
      </c>
      <c r="M252" s="19" t="str">
        <f t="array" ref="M252">IFERROR(IF(INDEX(Enter!$I$3:$K$252,MATCH(SMALL(Enter!$O$3:$O$252,K252),Enter!$O$3:$O$252,0),1)="x",INDEX(Enter!$H$3:$K$252,MATCH(SMALL(Enter!$O$3:$O$252,K252),Enter!$O$3:$O$252,0),3)&amp;" (Y)",IF(INDEX(Enter!$I$3:$K$252,MATCH(SMALL(Enter!$O$3:$O$252,K252),Enter!$O$3:$O$252,0),1)="o",INDEX(Enter!$H$3:$K$252,MATCH(SMALL(Enter!$O$3:$O$252,K252),Enter!$O$3:$O$252,0),3)&amp;" (Y only)",INDEX(Enter!$H$3:$K$252,MATCH(SMALL(Enter!$O$3:$O$252,K252),Enter!$O$3:$O$252,0),3))),"")</f>
        <v/>
      </c>
      <c r="N252" s="20" t="str">
        <f t="array" ref="N252">IFERROR(INDEX(Enter!$H$3:$K$252,MATCH(SMALL(Enter!$O$3:$O$252,K252),Enter!$O$3:$O$252,0),3),"")</f>
        <v/>
      </c>
      <c r="O252" s="20" t="str">
        <f t="array" ref="O252">IFERROR(INDEX(Enter!$H$3:$K$252,MATCH(SMALL(Enter!$O$3:$O$252,K252),Enter!$O$3:$O$252,0),4),"")</f>
        <v/>
      </c>
      <c r="Q252" s="19" t="str">
        <f t="array" ref="Q252">IF(R252="","",IF(INDEX(Enter!$B$3:$K$252,MATCH(SMALL(Enter!$P$3:$P$252,E252),Enter!$P$3:$P$252,0),1)="oco","oco",E252))</f>
        <v/>
      </c>
      <c r="R252" s="20" t="str">
        <f t="array" ref="R252">IFERROR(INDEX(Enter!$A$3:$M$252,MATCH(SMALL(Enter!$P$3:$P$252,T252),Enter!$P$3:$P$252,0),7),"")</f>
        <v/>
      </c>
      <c r="S252" s="20" t="str">
        <f t="array" ref="S252">IFERROR(INDEX(Enter!$A$3:$K$252,MATCH(SMALL(Enter!$P$3:$P$252,T252),Enter!$P$3:$P$252,0),8),"")</f>
        <v/>
      </c>
      <c r="T252" s="20">
        <v>210</v>
      </c>
      <c r="V252" s="19"/>
      <c r="Y252" s="20">
        <v>210</v>
      </c>
      <c r="AA252" s="19" t="str">
        <f t="shared" si="2"/>
        <v/>
      </c>
      <c r="AB252" s="20" t="str">
        <f t="array" ref="AB252">IFERROR(INDEX(Enter!$A$3:$M$252,MATCH(SMALL(Enter!$R$3:$R$252,T252),Enter!$R$3:$R$252,0),7),"")</f>
        <v/>
      </c>
      <c r="AC252" s="20" t="str">
        <f t="array" ref="AC252">IFERROR(INDEX(Enter!$A$3:$K$252,MATCH(SMALL(Enter!$R$3:$R$252,T252),Enter!$R$3:$R$252,0),8),"")</f>
        <v/>
      </c>
    </row>
    <row r="253" spans="1:29" ht="15.75" customHeight="1">
      <c r="A253" s="19" t="str">
        <f t="array" ref="A253">IF(B253="","",IF(INDEX(Enter!$C$3:$K$252,MATCH(SMALL(Enter!$M$3:$M$252,E253),Enter!$M$3:$M$252,0),1)="yco","yco",E253))</f>
        <v/>
      </c>
      <c r="B253" s="20" t="str">
        <f t="array" ref="B253">IFERROR(IF(INDEX(Enter!$D$3:$M$252,MATCH(SMALL(Enter!$M$3:$M$252,E253),Enter!$M$3:$M$252,0),1)="x",INDEX(Enter!$C$3:$M$252,MATCH(SMALL(Enter!$M$3:$M$252,E253),Enter!$M$3:$M$252,0),8)&amp;" (Y)",IF(INDEX(Enter!$D$3:$M$252,MATCH(SMALL(Enter!$M$3:$M$252,E253),Enter!$M$3:$M$252,0),1)="o",INDEX(Enter!$C$3:$M$252,MATCH(SMALL(Enter!$M$3:$M$252,E253),Enter!$M$3:$M$252,0),8)&amp;" (Y only)",INDEX(Enter!$C$3:$M$252,MATCH(SMALL(Enter!$M$3:$M$252,E253),Enter!$M$3:$M$252,0),8))),"")</f>
        <v/>
      </c>
      <c r="C253" s="20" t="str">
        <f t="array" ref="C253">IFERROR(INDEX(Enter!$C$3:$M$252,MATCH(SMALL(Enter!$M$3:$M$252,E253),Enter!$M$3:$M$252,0),8),"")</f>
        <v/>
      </c>
      <c r="D253" s="20" t="str">
        <f t="array" ref="D253">IFERROR(INDEX(Enter!$C$3:$K$252,MATCH(SMALL(Enter!$M$3:$M$252,E253),Enter!$M$3:$M$252,0),9),"")</f>
        <v/>
      </c>
      <c r="E253" s="20"/>
      <c r="G253" s="19" t="str">
        <f t="array" ref="G253">IF(H253="","",IF(INDEX(Enter!$F$3:$K$252,MATCH(SMALL(Enter!$N$3:$N$252,E253),Enter!$N$3:$N$252,0),1)="co","co",IF(INDEX(Enter!$F$3:$K$252,MATCH(SMALL(Enter!$N$3:$N$252,E253),Enter!$N$3:$N$252,0),1)="yco","yco",E253)))</f>
        <v/>
      </c>
      <c r="H253" s="20" t="str">
        <f t="array" ref="H253">IFERROR(IF(INDEX(Enter!$G$3:$K$252,MATCH(SMALL(Enter!$N$3:$N$252,E253),Enter!$N$3:$N$252,0),1)="x",INDEX(Enter!$F$3:$K$252,MATCH(SMALL(Enter!$N$3:$N$252,E253),Enter!$N$3:$N$252,0),5)&amp;" (Y)",IF(INDEX(Enter!$G$3:$K$252,MATCH(SMALL(Enter!$N$3:$N$252,E253),Enter!$N$3:$N$252,0),1)="o",INDEX(Enter!$F$3:$K$252,MATCH(SMALL(Enter!$N$3:$N$252,E253),Enter!$N$3:$N$252,0),5)&amp;" (Y only)",INDEX(Enter!$F$3:$K$252,MATCH(SMALL(Enter!$N$3:$N$252,E253),Enter!$N$3:$N$252,0),5))),"")</f>
        <v/>
      </c>
      <c r="I253" s="20" t="str">
        <f t="array" ref="I253">IFERROR(INDEX(Enter!$F$3:$K$252,MATCH(SMALL(Enter!$N$3:$N$252,E253),Enter!$N$3:$N$252,0),5),"")</f>
        <v/>
      </c>
      <c r="J253" s="20" t="str">
        <f t="array" ref="J253">IFERROR(INDEX(Enter!$F$3:$K$252,MATCH(SMALL(Enter!$N$3:$N$252,E253),Enter!$N$3:$N$252,0),6),"")</f>
        <v/>
      </c>
      <c r="K253" s="20">
        <v>230</v>
      </c>
      <c r="L253" s="19" t="str">
        <f t="shared" si="0"/>
        <v/>
      </c>
      <c r="M253" s="19" t="str">
        <f t="array" ref="M253">IFERROR(IF(INDEX(Enter!$I$3:$K$252,MATCH(SMALL(Enter!$O$3:$O$252,K253),Enter!$O$3:$O$252,0),1)="x",INDEX(Enter!$H$3:$K$252,MATCH(SMALL(Enter!$O$3:$O$252,K253),Enter!$O$3:$O$252,0),3)&amp;" (Y)",IF(INDEX(Enter!$I$3:$K$252,MATCH(SMALL(Enter!$O$3:$O$252,K253),Enter!$O$3:$O$252,0),1)="o",INDEX(Enter!$H$3:$K$252,MATCH(SMALL(Enter!$O$3:$O$252,K253),Enter!$O$3:$O$252,0),3)&amp;" (Y only)",INDEX(Enter!$H$3:$K$252,MATCH(SMALL(Enter!$O$3:$O$252,K253),Enter!$O$3:$O$252,0),3))),"")</f>
        <v/>
      </c>
      <c r="N253" s="20" t="str">
        <f t="array" ref="N253">IFERROR(INDEX(Enter!$H$3:$K$252,MATCH(SMALL(Enter!$O$3:$O$252,K253),Enter!$O$3:$O$252,0),3),"")</f>
        <v/>
      </c>
      <c r="O253" s="20" t="str">
        <f t="array" ref="O253">IFERROR(INDEX(Enter!$H$3:$K$252,MATCH(SMALL(Enter!$O$3:$O$252,K253),Enter!$O$3:$O$252,0),4),"")</f>
        <v/>
      </c>
      <c r="Q253" s="19" t="str">
        <f t="array" ref="Q253">IF(R253="","",IF(INDEX(Enter!$B$3:$K$252,MATCH(SMALL(Enter!$P$3:$P$252,E253),Enter!$P$3:$P$252,0),1)="oco","oco",E253))</f>
        <v/>
      </c>
      <c r="R253" s="20" t="str">
        <f t="array" ref="R253">IFERROR(INDEX(Enter!$A$3:$M$252,MATCH(SMALL(Enter!$P$3:$P$252,T253),Enter!$P$3:$P$252,0),7),"")</f>
        <v/>
      </c>
      <c r="S253" s="20" t="str">
        <f t="array" ref="S253">IFERROR(INDEX(Enter!$A$3:$K$252,MATCH(SMALL(Enter!$P$3:$P$252,T253),Enter!$P$3:$P$252,0),8),"")</f>
        <v/>
      </c>
      <c r="V253" s="19"/>
      <c r="AA253" s="19" t="str">
        <f t="shared" si="2"/>
        <v/>
      </c>
      <c r="AB253" s="20" t="str">
        <f t="array" ref="AB253">IFERROR(INDEX(Enter!$A$3:$M$252,MATCH(SMALL(Enter!$R$3:$R$252,T253),Enter!$R$3:$R$252,0),7),"")</f>
        <v/>
      </c>
      <c r="AC253" s="20" t="str">
        <f t="array" ref="AC253">IFERROR(INDEX(Enter!$A$3:$K$252,MATCH(SMALL(Enter!$R$3:$R$252,T253),Enter!$R$3:$R$252,0),8),"")</f>
        <v/>
      </c>
    </row>
    <row r="254" spans="1:29" ht="15.75" customHeight="1">
      <c r="A254" s="19" t="str">
        <f t="array" ref="A254">IF(B254="","",IF(INDEX(Enter!$C$3:$K$252,MATCH(SMALL(Enter!$M$3:$M$252,E254),Enter!$M$3:$M$252,0),1)="yco","yco",E254))</f>
        <v/>
      </c>
      <c r="B254" s="20" t="str">
        <f t="array" ref="B254">IFERROR(IF(INDEX(Enter!$D$3:$M$252,MATCH(SMALL(Enter!$M$3:$M$252,E254),Enter!$M$3:$M$252,0),1)="x",INDEX(Enter!$C$3:$M$252,MATCH(SMALL(Enter!$M$3:$M$252,E254),Enter!$M$3:$M$252,0),8)&amp;" (Y)",IF(INDEX(Enter!$D$3:$M$252,MATCH(SMALL(Enter!$M$3:$M$252,E254),Enter!$M$3:$M$252,0),1)="o",INDEX(Enter!$C$3:$M$252,MATCH(SMALL(Enter!$M$3:$M$252,E254),Enter!$M$3:$M$252,0),8)&amp;" (Y only)",INDEX(Enter!$C$3:$M$252,MATCH(SMALL(Enter!$M$3:$M$252,E254),Enter!$M$3:$M$252,0),8))),"")</f>
        <v/>
      </c>
      <c r="C254" s="20" t="str">
        <f t="array" ref="C254">IFERROR(INDEX(Enter!$C$3:$M$252,MATCH(SMALL(Enter!$M$3:$M$252,E254),Enter!$M$3:$M$252,0),8),"")</f>
        <v/>
      </c>
      <c r="D254" s="20" t="str">
        <f t="array" ref="D254">IFERROR(INDEX(Enter!$C$3:$K$252,MATCH(SMALL(Enter!$M$3:$M$252,E254),Enter!$M$3:$M$252,0),9),"")</f>
        <v/>
      </c>
      <c r="E254" s="20">
        <v>211</v>
      </c>
      <c r="G254" s="19" t="str">
        <f t="array" ref="G254">IF(H254="","",IF(INDEX(Enter!$F$3:$K$252,MATCH(SMALL(Enter!$N$3:$N$252,E254),Enter!$N$3:$N$252,0),1)="co","co",IF(INDEX(Enter!$F$3:$K$252,MATCH(SMALL(Enter!$N$3:$N$252,E254),Enter!$N$3:$N$252,0),1)="yco","yco",E254)))</f>
        <v/>
      </c>
      <c r="H254" s="20" t="str">
        <f t="array" ref="H254">IFERROR(IF(INDEX(Enter!$G$3:$K$252,MATCH(SMALL(Enter!$N$3:$N$252,E254),Enter!$N$3:$N$252,0),1)="x",INDEX(Enter!$F$3:$K$252,MATCH(SMALL(Enter!$N$3:$N$252,E254),Enter!$N$3:$N$252,0),5)&amp;" (Y)",IF(INDEX(Enter!$G$3:$K$252,MATCH(SMALL(Enter!$N$3:$N$252,E254),Enter!$N$3:$N$252,0),1)="o",INDEX(Enter!$F$3:$K$252,MATCH(SMALL(Enter!$N$3:$N$252,E254),Enter!$N$3:$N$252,0),5)&amp;" (Y only)",INDEX(Enter!$F$3:$K$252,MATCH(SMALL(Enter!$N$3:$N$252,E254),Enter!$N$3:$N$252,0),5))),"")</f>
        <v/>
      </c>
      <c r="I254" s="20" t="str">
        <f t="array" ref="I254">IFERROR(INDEX(Enter!$F$3:$K$252,MATCH(SMALL(Enter!$N$3:$N$252,E254),Enter!$N$3:$N$252,0),5),"")</f>
        <v/>
      </c>
      <c r="J254" s="20" t="str">
        <f t="array" ref="J254">IFERROR(INDEX(Enter!$F$3:$K$252,MATCH(SMALL(Enter!$N$3:$N$252,E254),Enter!$N$3:$N$252,0),6),"")</f>
        <v/>
      </c>
      <c r="L254" s="19" t="str">
        <f t="shared" si="0"/>
        <v/>
      </c>
      <c r="M254" s="19" t="str">
        <f t="array" ref="M254">IFERROR(IF(INDEX(Enter!$I$3:$K$252,MATCH(SMALL(Enter!$O$3:$O$252,K254),Enter!$O$3:$O$252,0),1)="x",INDEX(Enter!$H$3:$K$252,MATCH(SMALL(Enter!$O$3:$O$252,K254),Enter!$O$3:$O$252,0),3)&amp;" (Y)",IF(INDEX(Enter!$I$3:$K$252,MATCH(SMALL(Enter!$O$3:$O$252,K254),Enter!$O$3:$O$252,0),1)="o",INDEX(Enter!$H$3:$K$252,MATCH(SMALL(Enter!$O$3:$O$252,K254),Enter!$O$3:$O$252,0),3)&amp;" (Y only)",INDEX(Enter!$H$3:$K$252,MATCH(SMALL(Enter!$O$3:$O$252,K254),Enter!$O$3:$O$252,0),3))),"")</f>
        <v/>
      </c>
      <c r="N254" s="20" t="str">
        <f t="array" ref="N254">IFERROR(INDEX(Enter!$H$3:$K$252,MATCH(SMALL(Enter!$O$3:$O$252,K254),Enter!$O$3:$O$252,0),3),"")</f>
        <v/>
      </c>
      <c r="O254" s="20" t="str">
        <f t="array" ref="O254">IFERROR(INDEX(Enter!$H$3:$K$252,MATCH(SMALL(Enter!$O$3:$O$252,K254),Enter!$O$3:$O$252,0),4),"")</f>
        <v/>
      </c>
      <c r="Q254" s="19" t="str">
        <f t="array" ref="Q254">IF(R254="","",IF(INDEX(Enter!$B$3:$K$252,MATCH(SMALL(Enter!$P$3:$P$252,E254),Enter!$P$3:$P$252,0),1)="oco","oco",E254))</f>
        <v/>
      </c>
      <c r="R254" s="20" t="str">
        <f t="array" ref="R254">IFERROR(INDEX(Enter!$A$3:$M$252,MATCH(SMALL(Enter!$P$3:$P$252,T254),Enter!$P$3:$P$252,0),7),"")</f>
        <v/>
      </c>
      <c r="S254" s="20" t="str">
        <f t="array" ref="S254">IFERROR(INDEX(Enter!$A$3:$K$252,MATCH(SMALL(Enter!$P$3:$P$252,T254),Enter!$P$3:$P$252,0),8),"")</f>
        <v/>
      </c>
      <c r="T254" s="20">
        <v>211</v>
      </c>
      <c r="V254" s="19"/>
      <c r="Y254" s="20">
        <v>211</v>
      </c>
      <c r="AA254" s="19" t="str">
        <f t="shared" si="2"/>
        <v/>
      </c>
      <c r="AB254" s="20" t="str">
        <f t="array" ref="AB254">IFERROR(INDEX(Enter!$A$3:$M$252,MATCH(SMALL(Enter!$R$3:$R$252,T254),Enter!$R$3:$R$252,0),7),"")</f>
        <v/>
      </c>
      <c r="AC254" s="20" t="str">
        <f t="array" ref="AC254">IFERROR(INDEX(Enter!$A$3:$K$252,MATCH(SMALL(Enter!$R$3:$R$252,T254),Enter!$R$3:$R$252,0),8),"")</f>
        <v/>
      </c>
    </row>
    <row r="255" spans="1:29" ht="15.75" customHeight="1">
      <c r="A255" s="19" t="str">
        <f t="array" ref="A255">IF(B255="","",IF(INDEX(Enter!$C$3:$K$252,MATCH(SMALL(Enter!$M$3:$M$252,E255),Enter!$M$3:$M$252,0),1)="yco","yco",E255))</f>
        <v/>
      </c>
      <c r="B255" s="20" t="str">
        <f t="array" ref="B255">IFERROR(IF(INDEX(Enter!$D$3:$M$252,MATCH(SMALL(Enter!$M$3:$M$252,E255),Enter!$M$3:$M$252,0),1)="x",INDEX(Enter!$C$3:$M$252,MATCH(SMALL(Enter!$M$3:$M$252,E255),Enter!$M$3:$M$252,0),8)&amp;" (Y)",IF(INDEX(Enter!$D$3:$M$252,MATCH(SMALL(Enter!$M$3:$M$252,E255),Enter!$M$3:$M$252,0),1)="o",INDEX(Enter!$C$3:$M$252,MATCH(SMALL(Enter!$M$3:$M$252,E255),Enter!$M$3:$M$252,0),8)&amp;" (Y only)",INDEX(Enter!$C$3:$M$252,MATCH(SMALL(Enter!$M$3:$M$252,E255),Enter!$M$3:$M$252,0),8))),"")</f>
        <v/>
      </c>
      <c r="C255" s="20" t="str">
        <f t="array" ref="C255">IFERROR(INDEX(Enter!$C$3:$M$252,MATCH(SMALL(Enter!$M$3:$M$252,E255),Enter!$M$3:$M$252,0),8),"")</f>
        <v/>
      </c>
      <c r="D255" s="20" t="str">
        <f t="array" ref="D255">IFERROR(INDEX(Enter!$C$3:$K$252,MATCH(SMALL(Enter!$M$3:$M$252,E255),Enter!$M$3:$M$252,0),9),"")</f>
        <v/>
      </c>
      <c r="E255" s="20">
        <v>212</v>
      </c>
      <c r="G255" s="19" t="str">
        <f t="array" ref="G255">IF(H255="","",IF(INDEX(Enter!$F$3:$K$252,MATCH(SMALL(Enter!$N$3:$N$252,E255),Enter!$N$3:$N$252,0),1)="co","co",IF(INDEX(Enter!$F$3:$K$252,MATCH(SMALL(Enter!$N$3:$N$252,E255),Enter!$N$3:$N$252,0),1)="yco","yco",E255)))</f>
        <v/>
      </c>
      <c r="H255" s="20" t="str">
        <f t="array" ref="H255">IFERROR(IF(INDEX(Enter!$G$3:$K$252,MATCH(SMALL(Enter!$N$3:$N$252,E255),Enter!$N$3:$N$252,0),1)="x",INDEX(Enter!$F$3:$K$252,MATCH(SMALL(Enter!$N$3:$N$252,E255),Enter!$N$3:$N$252,0),5)&amp;" (Y)",IF(INDEX(Enter!$G$3:$K$252,MATCH(SMALL(Enter!$N$3:$N$252,E255),Enter!$N$3:$N$252,0),1)="o",INDEX(Enter!$F$3:$K$252,MATCH(SMALL(Enter!$N$3:$N$252,E255),Enter!$N$3:$N$252,0),5)&amp;" (Y only)",INDEX(Enter!$F$3:$K$252,MATCH(SMALL(Enter!$N$3:$N$252,E255),Enter!$N$3:$N$252,0),5))),"")</f>
        <v/>
      </c>
      <c r="I255" s="20" t="str">
        <f t="array" ref="I255">IFERROR(INDEX(Enter!$F$3:$K$252,MATCH(SMALL(Enter!$N$3:$N$252,E255),Enter!$N$3:$N$252,0),5),"")</f>
        <v/>
      </c>
      <c r="J255" s="20" t="str">
        <f t="array" ref="J255">IFERROR(INDEX(Enter!$F$3:$K$252,MATCH(SMALL(Enter!$N$3:$N$252,E255),Enter!$N$3:$N$252,0),6),"")</f>
        <v/>
      </c>
      <c r="K255" s="20">
        <v>231</v>
      </c>
      <c r="L255" s="19" t="str">
        <f t="shared" si="0"/>
        <v/>
      </c>
      <c r="M255" s="19" t="str">
        <f t="array" ref="M255">IFERROR(IF(INDEX(Enter!$I$3:$K$252,MATCH(SMALL(Enter!$O$3:$O$252,K255),Enter!$O$3:$O$252,0),1)="x",INDEX(Enter!$H$3:$K$252,MATCH(SMALL(Enter!$O$3:$O$252,K255),Enter!$O$3:$O$252,0),3)&amp;" (Y)",IF(INDEX(Enter!$I$3:$K$252,MATCH(SMALL(Enter!$O$3:$O$252,K255),Enter!$O$3:$O$252,0),1)="o",INDEX(Enter!$H$3:$K$252,MATCH(SMALL(Enter!$O$3:$O$252,K255),Enter!$O$3:$O$252,0),3)&amp;" (Y only)",INDEX(Enter!$H$3:$K$252,MATCH(SMALL(Enter!$O$3:$O$252,K255),Enter!$O$3:$O$252,0),3))),"")</f>
        <v/>
      </c>
      <c r="N255" s="20" t="str">
        <f t="array" ref="N255">IFERROR(INDEX(Enter!$H$3:$K$252,MATCH(SMALL(Enter!$O$3:$O$252,K255),Enter!$O$3:$O$252,0),3),"")</f>
        <v/>
      </c>
      <c r="O255" s="20" t="str">
        <f t="array" ref="O255">IFERROR(INDEX(Enter!$H$3:$K$252,MATCH(SMALL(Enter!$O$3:$O$252,K255),Enter!$O$3:$O$252,0),4),"")</f>
        <v/>
      </c>
      <c r="Q255" s="19" t="str">
        <f t="array" ref="Q255">IF(R255="","",IF(INDEX(Enter!$B$3:$K$252,MATCH(SMALL(Enter!$P$3:$P$252,E255),Enter!$P$3:$P$252,0),1)="oco","oco",E255))</f>
        <v/>
      </c>
      <c r="R255" s="20" t="str">
        <f t="array" ref="R255">IFERROR(INDEX(Enter!$A$3:$M$252,MATCH(SMALL(Enter!$P$3:$P$252,T255),Enter!$P$3:$P$252,0),7),"")</f>
        <v/>
      </c>
      <c r="S255" s="20" t="str">
        <f t="array" ref="S255">IFERROR(INDEX(Enter!$A$3:$K$252,MATCH(SMALL(Enter!$P$3:$P$252,T255),Enter!$P$3:$P$252,0),8),"")</f>
        <v/>
      </c>
      <c r="T255" s="20">
        <v>212</v>
      </c>
      <c r="V255" s="19"/>
      <c r="Y255" s="20">
        <v>212</v>
      </c>
      <c r="AA255" s="19" t="str">
        <f t="shared" si="2"/>
        <v/>
      </c>
      <c r="AB255" s="20" t="str">
        <f t="array" ref="AB255">IFERROR(INDEX(Enter!$A$3:$M$252,MATCH(SMALL(Enter!$R$3:$R$252,T255),Enter!$R$3:$R$252,0),7),"")</f>
        <v/>
      </c>
      <c r="AC255" s="20" t="str">
        <f t="array" ref="AC255">IFERROR(INDEX(Enter!$A$3:$K$252,MATCH(SMALL(Enter!$R$3:$R$252,T255),Enter!$R$3:$R$252,0),8),"")</f>
        <v/>
      </c>
    </row>
    <row r="256" spans="1:29" ht="15.75" customHeight="1">
      <c r="A256" s="19" t="str">
        <f t="array" ref="A256">IF(B256="","",IF(INDEX(Enter!$C$3:$K$252,MATCH(SMALL(Enter!$M$3:$M$252,E256),Enter!$M$3:$M$252,0),1)="yco","yco",E256))</f>
        <v/>
      </c>
      <c r="B256" s="20" t="str">
        <f t="array" ref="B256">IFERROR(IF(INDEX(Enter!$D$3:$M$252,MATCH(SMALL(Enter!$M$3:$M$252,E256),Enter!$M$3:$M$252,0),1)="x",INDEX(Enter!$C$3:$M$252,MATCH(SMALL(Enter!$M$3:$M$252,E256),Enter!$M$3:$M$252,0),8)&amp;" (Y)",IF(INDEX(Enter!$D$3:$M$252,MATCH(SMALL(Enter!$M$3:$M$252,E256),Enter!$M$3:$M$252,0),1)="o",INDEX(Enter!$C$3:$M$252,MATCH(SMALL(Enter!$M$3:$M$252,E256),Enter!$M$3:$M$252,0),8)&amp;" (Y only)",INDEX(Enter!$C$3:$M$252,MATCH(SMALL(Enter!$M$3:$M$252,E256),Enter!$M$3:$M$252,0),8))),"")</f>
        <v/>
      </c>
      <c r="C256" s="20" t="str">
        <f t="array" ref="C256">IFERROR(INDEX(Enter!$C$3:$M$252,MATCH(SMALL(Enter!$M$3:$M$252,E256),Enter!$M$3:$M$252,0),8),"")</f>
        <v/>
      </c>
      <c r="D256" s="20" t="str">
        <f t="array" ref="D256">IFERROR(INDEX(Enter!$C$3:$K$252,MATCH(SMALL(Enter!$M$3:$M$252,E256),Enter!$M$3:$M$252,0),9),"")</f>
        <v/>
      </c>
      <c r="E256" s="20">
        <v>213</v>
      </c>
      <c r="G256" s="19" t="str">
        <f t="array" ref="G256">IF(H256="","",IF(INDEX(Enter!$F$3:$K$252,MATCH(SMALL(Enter!$N$3:$N$252,E256),Enter!$N$3:$N$252,0),1)="co","co",IF(INDEX(Enter!$F$3:$K$252,MATCH(SMALL(Enter!$N$3:$N$252,E256),Enter!$N$3:$N$252,0),1)="yco","yco",E256)))</f>
        <v/>
      </c>
      <c r="H256" s="20" t="str">
        <f t="array" ref="H256">IFERROR(IF(INDEX(Enter!$G$3:$K$252,MATCH(SMALL(Enter!$N$3:$N$252,E256),Enter!$N$3:$N$252,0),1)="x",INDEX(Enter!$F$3:$K$252,MATCH(SMALL(Enter!$N$3:$N$252,E256),Enter!$N$3:$N$252,0),5)&amp;" (Y)",IF(INDEX(Enter!$G$3:$K$252,MATCH(SMALL(Enter!$N$3:$N$252,E256),Enter!$N$3:$N$252,0),1)="o",INDEX(Enter!$F$3:$K$252,MATCH(SMALL(Enter!$N$3:$N$252,E256),Enter!$N$3:$N$252,0),5)&amp;" (Y only)",INDEX(Enter!$F$3:$K$252,MATCH(SMALL(Enter!$N$3:$N$252,E256),Enter!$N$3:$N$252,0),5))),"")</f>
        <v/>
      </c>
      <c r="I256" s="20" t="str">
        <f t="array" ref="I256">IFERROR(INDEX(Enter!$F$3:$K$252,MATCH(SMALL(Enter!$N$3:$N$252,E256),Enter!$N$3:$N$252,0),5),"")</f>
        <v/>
      </c>
      <c r="J256" s="20" t="str">
        <f t="array" ref="J256">IFERROR(INDEX(Enter!$F$3:$K$252,MATCH(SMALL(Enter!$N$3:$N$252,E256),Enter!$N$3:$N$252,0),6),"")</f>
        <v/>
      </c>
      <c r="K256" s="20">
        <v>232</v>
      </c>
      <c r="L256" s="19" t="str">
        <f t="shared" si="0"/>
        <v/>
      </c>
      <c r="M256" s="19" t="str">
        <f t="array" ref="M256">IFERROR(IF(INDEX(Enter!$I$3:$K$252,MATCH(SMALL(Enter!$O$3:$O$252,K256),Enter!$O$3:$O$252,0),1)="x",INDEX(Enter!$H$3:$K$252,MATCH(SMALL(Enter!$O$3:$O$252,K256),Enter!$O$3:$O$252,0),3)&amp;" (Y)",IF(INDEX(Enter!$I$3:$K$252,MATCH(SMALL(Enter!$O$3:$O$252,K256),Enter!$O$3:$O$252,0),1)="o",INDEX(Enter!$H$3:$K$252,MATCH(SMALL(Enter!$O$3:$O$252,K256),Enter!$O$3:$O$252,0),3)&amp;" (Y only)",INDEX(Enter!$H$3:$K$252,MATCH(SMALL(Enter!$O$3:$O$252,K256),Enter!$O$3:$O$252,0),3))),"")</f>
        <v/>
      </c>
      <c r="N256" s="20" t="str">
        <f t="array" ref="N256">IFERROR(INDEX(Enter!$H$3:$K$252,MATCH(SMALL(Enter!$O$3:$O$252,K256),Enter!$O$3:$O$252,0),3),"")</f>
        <v/>
      </c>
      <c r="O256" s="20" t="str">
        <f t="array" ref="O256">IFERROR(INDEX(Enter!$H$3:$K$252,MATCH(SMALL(Enter!$O$3:$O$252,K256),Enter!$O$3:$O$252,0),4),"")</f>
        <v/>
      </c>
      <c r="Q256" s="19" t="str">
        <f t="array" ref="Q256">IF(R256="","",IF(INDEX(Enter!$B$3:$K$252,MATCH(SMALL(Enter!$P$3:$P$252,E256),Enter!$P$3:$P$252,0),1)="oco","oco",E256))</f>
        <v/>
      </c>
      <c r="R256" s="20" t="str">
        <f t="array" ref="R256">IFERROR(INDEX(Enter!$A$3:$M$252,MATCH(SMALL(Enter!$P$3:$P$252,T256),Enter!$P$3:$P$252,0),7),"")</f>
        <v/>
      </c>
      <c r="S256" s="20" t="str">
        <f t="array" ref="S256">IFERROR(INDEX(Enter!$A$3:$K$252,MATCH(SMALL(Enter!$P$3:$P$252,T256),Enter!$P$3:$P$252,0),8),"")</f>
        <v/>
      </c>
      <c r="T256" s="20">
        <v>213</v>
      </c>
      <c r="V256" s="19"/>
      <c r="Y256" s="20">
        <v>213</v>
      </c>
      <c r="AA256" s="19" t="str">
        <f t="shared" si="2"/>
        <v/>
      </c>
      <c r="AB256" s="20" t="str">
        <f t="array" ref="AB256">IFERROR(INDEX(Enter!$A$3:$M$252,MATCH(SMALL(Enter!$R$3:$R$252,T256),Enter!$R$3:$R$252,0),7),"")</f>
        <v/>
      </c>
      <c r="AC256" s="20" t="str">
        <f t="array" ref="AC256">IFERROR(INDEX(Enter!$A$3:$K$252,MATCH(SMALL(Enter!$R$3:$R$252,T256),Enter!$R$3:$R$252,0),8),"")</f>
        <v/>
      </c>
    </row>
    <row r="257" spans="1:29" ht="15.75" customHeight="1">
      <c r="A257" s="19" t="str">
        <f t="array" ref="A257">IF(B257="","",IF(INDEX(Enter!$C$3:$K$252,MATCH(SMALL(Enter!$M$3:$M$252,E257),Enter!$M$3:$M$252,0),1)="yco","yco",E257))</f>
        <v/>
      </c>
      <c r="B257" s="20" t="str">
        <f t="array" ref="B257">IFERROR(IF(INDEX(Enter!$D$3:$M$252,MATCH(SMALL(Enter!$M$3:$M$252,E257),Enter!$M$3:$M$252,0),1)="x",INDEX(Enter!$C$3:$M$252,MATCH(SMALL(Enter!$M$3:$M$252,E257),Enter!$M$3:$M$252,0),8)&amp;" (Y)",IF(INDEX(Enter!$D$3:$M$252,MATCH(SMALL(Enter!$M$3:$M$252,E257),Enter!$M$3:$M$252,0),1)="o",INDEX(Enter!$C$3:$M$252,MATCH(SMALL(Enter!$M$3:$M$252,E257),Enter!$M$3:$M$252,0),8)&amp;" (Y only)",INDEX(Enter!$C$3:$M$252,MATCH(SMALL(Enter!$M$3:$M$252,E257),Enter!$M$3:$M$252,0),8))),"")</f>
        <v/>
      </c>
      <c r="C257" s="20" t="str">
        <f t="array" ref="C257">IFERROR(INDEX(Enter!$C$3:$M$252,MATCH(SMALL(Enter!$M$3:$M$252,E257),Enter!$M$3:$M$252,0),8),"")</f>
        <v/>
      </c>
      <c r="D257" s="20" t="str">
        <f t="array" ref="D257">IFERROR(INDEX(Enter!$C$3:$K$252,MATCH(SMALL(Enter!$M$3:$M$252,E257),Enter!$M$3:$M$252,0),9),"")</f>
        <v/>
      </c>
      <c r="E257" s="20">
        <v>214</v>
      </c>
      <c r="G257" s="19" t="str">
        <f t="array" ref="G257">IF(H257="","",IF(INDEX(Enter!$F$3:$K$252,MATCH(SMALL(Enter!$N$3:$N$252,E257),Enter!$N$3:$N$252,0),1)="co","co",IF(INDEX(Enter!$F$3:$K$252,MATCH(SMALL(Enter!$N$3:$N$252,E257),Enter!$N$3:$N$252,0),1)="yco","yco",E257)))</f>
        <v/>
      </c>
      <c r="H257" s="20" t="str">
        <f t="array" ref="H257">IFERROR(IF(INDEX(Enter!$G$3:$K$252,MATCH(SMALL(Enter!$N$3:$N$252,E257),Enter!$N$3:$N$252,0),1)="x",INDEX(Enter!$F$3:$K$252,MATCH(SMALL(Enter!$N$3:$N$252,E257),Enter!$N$3:$N$252,0),5)&amp;" (Y)",IF(INDEX(Enter!$G$3:$K$252,MATCH(SMALL(Enter!$N$3:$N$252,E257),Enter!$N$3:$N$252,0),1)="o",INDEX(Enter!$F$3:$K$252,MATCH(SMALL(Enter!$N$3:$N$252,E257),Enter!$N$3:$N$252,0),5)&amp;" (Y only)",INDEX(Enter!$F$3:$K$252,MATCH(SMALL(Enter!$N$3:$N$252,E257),Enter!$N$3:$N$252,0),5))),"")</f>
        <v/>
      </c>
      <c r="I257" s="20" t="str">
        <f t="array" ref="I257">IFERROR(INDEX(Enter!$F$3:$K$252,MATCH(SMALL(Enter!$N$3:$N$252,E257),Enter!$N$3:$N$252,0),5),"")</f>
        <v/>
      </c>
      <c r="J257" s="20" t="str">
        <f t="array" ref="J257">IFERROR(INDEX(Enter!$F$3:$K$252,MATCH(SMALL(Enter!$N$3:$N$252,E257),Enter!$N$3:$N$252,0),6),"")</f>
        <v/>
      </c>
      <c r="K257" s="20">
        <v>233</v>
      </c>
      <c r="L257" s="19" t="str">
        <f t="shared" ref="L257:L288" si="4">IF(N257="","",K257)</f>
        <v/>
      </c>
      <c r="M257" s="19" t="str">
        <f t="array" ref="M257">IFERROR(IF(INDEX(Enter!$I$3:$K$252,MATCH(SMALL(Enter!$O$3:$O$252,K257),Enter!$O$3:$O$252,0),1)="x",INDEX(Enter!$H$3:$K$252,MATCH(SMALL(Enter!$O$3:$O$252,K257),Enter!$O$3:$O$252,0),3)&amp;" (Y)",IF(INDEX(Enter!$I$3:$K$252,MATCH(SMALL(Enter!$O$3:$O$252,K257),Enter!$O$3:$O$252,0),1)="o",INDEX(Enter!$H$3:$K$252,MATCH(SMALL(Enter!$O$3:$O$252,K257),Enter!$O$3:$O$252,0),3)&amp;" (Y only)",INDEX(Enter!$H$3:$K$252,MATCH(SMALL(Enter!$O$3:$O$252,K257),Enter!$O$3:$O$252,0),3))),"")</f>
        <v/>
      </c>
      <c r="N257" s="20" t="str">
        <f t="array" ref="N257">IFERROR(INDEX(Enter!$H$3:$K$252,MATCH(SMALL(Enter!$O$3:$O$252,K257),Enter!$O$3:$O$252,0),3),"")</f>
        <v/>
      </c>
      <c r="O257" s="20" t="str">
        <f t="array" ref="O257">IFERROR(INDEX(Enter!$H$3:$K$252,MATCH(SMALL(Enter!$O$3:$O$252,K257),Enter!$O$3:$O$252,0),4),"")</f>
        <v/>
      </c>
      <c r="Q257" s="19" t="str">
        <f t="array" ref="Q257">IF(R257="","",IF(INDEX(Enter!$B$3:$K$252,MATCH(SMALL(Enter!$P$3:$P$252,E257),Enter!$P$3:$P$252,0),1)="oco","oco",E257))</f>
        <v/>
      </c>
      <c r="R257" s="20" t="str">
        <f t="array" ref="R257">IFERROR(INDEX(Enter!$A$3:$M$252,MATCH(SMALL(Enter!$P$3:$P$252,T257),Enter!$P$3:$P$252,0),7),"")</f>
        <v/>
      </c>
      <c r="S257" s="20" t="str">
        <f t="array" ref="S257">IFERROR(INDEX(Enter!$A$3:$K$252,MATCH(SMALL(Enter!$P$3:$P$252,T257),Enter!$P$3:$P$252,0),8),"")</f>
        <v/>
      </c>
      <c r="T257" s="20">
        <v>214</v>
      </c>
      <c r="V257" s="19"/>
      <c r="Y257" s="20">
        <v>214</v>
      </c>
      <c r="AA257" s="19" t="str">
        <f t="shared" ref="AA257:AA300" si="5">IF(AB257="","",Y257)</f>
        <v/>
      </c>
      <c r="AB257" s="20" t="str">
        <f t="array" ref="AB257">IFERROR(INDEX(Enter!$A$3:$M$252,MATCH(SMALL(Enter!$R$3:$R$252,T257),Enter!$R$3:$R$252,0),7),"")</f>
        <v/>
      </c>
      <c r="AC257" s="20" t="str">
        <f t="array" ref="AC257">IFERROR(INDEX(Enter!$A$3:$K$252,MATCH(SMALL(Enter!$R$3:$R$252,T257),Enter!$R$3:$R$252,0),8),"")</f>
        <v/>
      </c>
    </row>
    <row r="258" spans="1:29" ht="15.75" customHeight="1">
      <c r="A258" s="19" t="str">
        <f t="array" ref="A258">IF(B258="","",IF(INDEX(Enter!$C$3:$K$252,MATCH(SMALL(Enter!$M$3:$M$252,E258),Enter!$M$3:$M$252,0),1)="yco","yco",E258))</f>
        <v/>
      </c>
      <c r="B258" s="20" t="str">
        <f t="array" ref="B258">IFERROR(IF(INDEX(Enter!$D$3:$M$252,MATCH(SMALL(Enter!$M$3:$M$252,E258),Enter!$M$3:$M$252,0),1)="x",INDEX(Enter!$C$3:$M$252,MATCH(SMALL(Enter!$M$3:$M$252,E258),Enter!$M$3:$M$252,0),8)&amp;" (Y)",IF(INDEX(Enter!$D$3:$M$252,MATCH(SMALL(Enter!$M$3:$M$252,E258),Enter!$M$3:$M$252,0),1)="o",INDEX(Enter!$C$3:$M$252,MATCH(SMALL(Enter!$M$3:$M$252,E258),Enter!$M$3:$M$252,0),8)&amp;" (Y only)",INDEX(Enter!$C$3:$M$252,MATCH(SMALL(Enter!$M$3:$M$252,E258),Enter!$M$3:$M$252,0),8))),"")</f>
        <v/>
      </c>
      <c r="C258" s="20" t="str">
        <f t="array" ref="C258">IFERROR(INDEX(Enter!$C$3:$M$252,MATCH(SMALL(Enter!$M$3:$M$252,E258),Enter!$M$3:$M$252,0),8),"")</f>
        <v/>
      </c>
      <c r="D258" s="20" t="str">
        <f t="array" ref="D258">IFERROR(INDEX(Enter!$C$3:$K$252,MATCH(SMALL(Enter!$M$3:$M$252,E258),Enter!$M$3:$M$252,0),9),"")</f>
        <v/>
      </c>
      <c r="E258" s="20">
        <v>215</v>
      </c>
      <c r="G258" s="19" t="str">
        <f t="array" ref="G258">IF(H258="","",IF(INDEX(Enter!$F$3:$K$252,MATCH(SMALL(Enter!$N$3:$N$252,E258),Enter!$N$3:$N$252,0),1)="co","co",IF(INDEX(Enter!$F$3:$K$252,MATCH(SMALL(Enter!$N$3:$N$252,E258),Enter!$N$3:$N$252,0),1)="yco","yco",E258)))</f>
        <v/>
      </c>
      <c r="H258" s="20" t="str">
        <f t="array" ref="H258">IFERROR(IF(INDEX(Enter!$G$3:$K$252,MATCH(SMALL(Enter!$N$3:$N$252,E258),Enter!$N$3:$N$252,0),1)="x",INDEX(Enter!$F$3:$K$252,MATCH(SMALL(Enter!$N$3:$N$252,E258),Enter!$N$3:$N$252,0),5)&amp;" (Y)",IF(INDEX(Enter!$G$3:$K$252,MATCH(SMALL(Enter!$N$3:$N$252,E258),Enter!$N$3:$N$252,0),1)="o",INDEX(Enter!$F$3:$K$252,MATCH(SMALL(Enter!$N$3:$N$252,E258),Enter!$N$3:$N$252,0),5)&amp;" (Y only)",INDEX(Enter!$F$3:$K$252,MATCH(SMALL(Enter!$N$3:$N$252,E258),Enter!$N$3:$N$252,0),5))),"")</f>
        <v/>
      </c>
      <c r="I258" s="20" t="str">
        <f t="array" ref="I258">IFERROR(INDEX(Enter!$F$3:$K$252,MATCH(SMALL(Enter!$N$3:$N$252,E258),Enter!$N$3:$N$252,0),5),"")</f>
        <v/>
      </c>
      <c r="J258" s="20" t="str">
        <f t="array" ref="J258">IFERROR(INDEX(Enter!$F$3:$K$252,MATCH(SMALL(Enter!$N$3:$N$252,E258),Enter!$N$3:$N$252,0),6),"")</f>
        <v/>
      </c>
      <c r="K258" s="20">
        <v>234</v>
      </c>
      <c r="L258" s="19" t="str">
        <f t="shared" si="4"/>
        <v/>
      </c>
      <c r="M258" s="19" t="str">
        <f t="array" ref="M258">IFERROR(IF(INDEX(Enter!$I$3:$K$252,MATCH(SMALL(Enter!$O$3:$O$252,K258),Enter!$O$3:$O$252,0),1)="x",INDEX(Enter!$H$3:$K$252,MATCH(SMALL(Enter!$O$3:$O$252,K258),Enter!$O$3:$O$252,0),3)&amp;" (Y)",IF(INDEX(Enter!$I$3:$K$252,MATCH(SMALL(Enter!$O$3:$O$252,K258),Enter!$O$3:$O$252,0),1)="o",INDEX(Enter!$H$3:$K$252,MATCH(SMALL(Enter!$O$3:$O$252,K258),Enter!$O$3:$O$252,0),3)&amp;" (Y only)",INDEX(Enter!$H$3:$K$252,MATCH(SMALL(Enter!$O$3:$O$252,K258),Enter!$O$3:$O$252,0),3))),"")</f>
        <v/>
      </c>
      <c r="N258" s="20" t="str">
        <f t="array" ref="N258">IFERROR(INDEX(Enter!$H$3:$K$252,MATCH(SMALL(Enter!$O$3:$O$252,K258),Enter!$O$3:$O$252,0),3),"")</f>
        <v/>
      </c>
      <c r="O258" s="20" t="str">
        <f t="array" ref="O258">IFERROR(INDEX(Enter!$H$3:$K$252,MATCH(SMALL(Enter!$O$3:$O$252,K258),Enter!$O$3:$O$252,0),4),"")</f>
        <v/>
      </c>
      <c r="Q258" s="19" t="str">
        <f t="array" ref="Q258">IF(R258="","",IF(INDEX(Enter!$B$3:$K$252,MATCH(SMALL(Enter!$P$3:$P$252,E258),Enter!$P$3:$P$252,0),1)="oco","oco",E258))</f>
        <v/>
      </c>
      <c r="R258" s="20" t="str">
        <f t="array" ref="R258">IFERROR(INDEX(Enter!$A$3:$M$252,MATCH(SMALL(Enter!$P$3:$P$252,T258),Enter!$P$3:$P$252,0),7),"")</f>
        <v/>
      </c>
      <c r="S258" s="20" t="str">
        <f t="array" ref="S258">IFERROR(INDEX(Enter!$A$3:$K$252,MATCH(SMALL(Enter!$P$3:$P$252,T258),Enter!$P$3:$P$252,0),8),"")</f>
        <v/>
      </c>
      <c r="T258" s="20">
        <v>215</v>
      </c>
      <c r="V258" s="19"/>
      <c r="Y258" s="20">
        <v>215</v>
      </c>
      <c r="AA258" s="19" t="str">
        <f t="shared" si="5"/>
        <v/>
      </c>
      <c r="AB258" s="20" t="str">
        <f t="array" ref="AB258">IFERROR(INDEX(Enter!$A$3:$M$252,MATCH(SMALL(Enter!$R$3:$R$252,T258),Enter!$R$3:$R$252,0),7),"")</f>
        <v/>
      </c>
      <c r="AC258" s="20" t="str">
        <f t="array" ref="AC258">IFERROR(INDEX(Enter!$A$3:$K$252,MATCH(SMALL(Enter!$R$3:$R$252,T258),Enter!$R$3:$R$252,0),8),"")</f>
        <v/>
      </c>
    </row>
    <row r="259" spans="1:29" ht="15.75" customHeight="1">
      <c r="A259" s="19" t="str">
        <f t="array" ref="A259">IF(B259="","",IF(INDEX(Enter!$C$3:$K$252,MATCH(SMALL(Enter!$M$3:$M$252,E259),Enter!$M$3:$M$252,0),1)="yco","yco",E259))</f>
        <v/>
      </c>
      <c r="B259" s="20" t="str">
        <f t="array" ref="B259">IFERROR(IF(INDEX(Enter!$D$3:$M$252,MATCH(SMALL(Enter!$M$3:$M$252,E259),Enter!$M$3:$M$252,0),1)="x",INDEX(Enter!$C$3:$M$252,MATCH(SMALL(Enter!$M$3:$M$252,E259),Enter!$M$3:$M$252,0),8)&amp;" (Y)",IF(INDEX(Enter!$D$3:$M$252,MATCH(SMALL(Enter!$M$3:$M$252,E259),Enter!$M$3:$M$252,0),1)="o",INDEX(Enter!$C$3:$M$252,MATCH(SMALL(Enter!$M$3:$M$252,E259),Enter!$M$3:$M$252,0),8)&amp;" (Y only)",INDEX(Enter!$C$3:$M$252,MATCH(SMALL(Enter!$M$3:$M$252,E259),Enter!$M$3:$M$252,0),8))),"")</f>
        <v/>
      </c>
      <c r="C259" s="20" t="str">
        <f t="array" ref="C259">IFERROR(INDEX(Enter!$C$3:$M$252,MATCH(SMALL(Enter!$M$3:$M$252,E259),Enter!$M$3:$M$252,0),8),"")</f>
        <v/>
      </c>
      <c r="D259" s="20" t="str">
        <f t="array" ref="D259">IFERROR(INDEX(Enter!$C$3:$K$252,MATCH(SMALL(Enter!$M$3:$M$252,E259),Enter!$M$3:$M$252,0),9),"")</f>
        <v/>
      </c>
      <c r="E259" s="20"/>
      <c r="G259" s="19" t="str">
        <f t="array" ref="G259">IF(H259="","",IF(INDEX(Enter!$F$3:$K$252,MATCH(SMALL(Enter!$N$3:$N$252,E259),Enter!$N$3:$N$252,0),1)="co","co",IF(INDEX(Enter!$F$3:$K$252,MATCH(SMALL(Enter!$N$3:$N$252,E259),Enter!$N$3:$N$252,0),1)="yco","yco",E259)))</f>
        <v/>
      </c>
      <c r="H259" s="20" t="str">
        <f t="array" ref="H259">IFERROR(IF(INDEX(Enter!$G$3:$K$252,MATCH(SMALL(Enter!$N$3:$N$252,E259),Enter!$N$3:$N$252,0),1)="x",INDEX(Enter!$F$3:$K$252,MATCH(SMALL(Enter!$N$3:$N$252,E259),Enter!$N$3:$N$252,0),5)&amp;" (Y)",IF(INDEX(Enter!$G$3:$K$252,MATCH(SMALL(Enter!$N$3:$N$252,E259),Enter!$N$3:$N$252,0),1)="o",INDEX(Enter!$F$3:$K$252,MATCH(SMALL(Enter!$N$3:$N$252,E259),Enter!$N$3:$N$252,0),5)&amp;" (Y only)",INDEX(Enter!$F$3:$K$252,MATCH(SMALL(Enter!$N$3:$N$252,E259),Enter!$N$3:$N$252,0),5))),"")</f>
        <v/>
      </c>
      <c r="I259" s="20" t="str">
        <f t="array" ref="I259">IFERROR(INDEX(Enter!$F$3:$K$252,MATCH(SMALL(Enter!$N$3:$N$252,E259),Enter!$N$3:$N$252,0),5),"")</f>
        <v/>
      </c>
      <c r="J259" s="20" t="str">
        <f t="array" ref="J259">IFERROR(INDEX(Enter!$F$3:$K$252,MATCH(SMALL(Enter!$N$3:$N$252,E259),Enter!$N$3:$N$252,0),6),"")</f>
        <v/>
      </c>
      <c r="K259" s="20">
        <v>235</v>
      </c>
      <c r="L259" s="19" t="str">
        <f t="shared" si="4"/>
        <v/>
      </c>
      <c r="M259" s="19" t="str">
        <f t="array" ref="M259">IFERROR(IF(INDEX(Enter!$I$3:$K$252,MATCH(SMALL(Enter!$O$3:$O$252,K259),Enter!$O$3:$O$252,0),1)="x",INDEX(Enter!$H$3:$K$252,MATCH(SMALL(Enter!$O$3:$O$252,K259),Enter!$O$3:$O$252,0),3)&amp;" (Y)",IF(INDEX(Enter!$I$3:$K$252,MATCH(SMALL(Enter!$O$3:$O$252,K259),Enter!$O$3:$O$252,0),1)="o",INDEX(Enter!$H$3:$K$252,MATCH(SMALL(Enter!$O$3:$O$252,K259),Enter!$O$3:$O$252,0),3)&amp;" (Y only)",INDEX(Enter!$H$3:$K$252,MATCH(SMALL(Enter!$O$3:$O$252,K259),Enter!$O$3:$O$252,0),3))),"")</f>
        <v/>
      </c>
      <c r="N259" s="20" t="str">
        <f t="array" ref="N259">IFERROR(INDEX(Enter!$H$3:$K$252,MATCH(SMALL(Enter!$O$3:$O$252,K259),Enter!$O$3:$O$252,0),3),"")</f>
        <v/>
      </c>
      <c r="O259" s="20" t="str">
        <f t="array" ref="O259">IFERROR(INDEX(Enter!$H$3:$K$252,MATCH(SMALL(Enter!$O$3:$O$252,K259),Enter!$O$3:$O$252,0),4),"")</f>
        <v/>
      </c>
      <c r="Q259" s="19" t="str">
        <f t="array" ref="Q259">IF(R259="","",IF(INDEX(Enter!$B$3:$K$252,MATCH(SMALL(Enter!$P$3:$P$252,E259),Enter!$P$3:$P$252,0),1)="oco","oco",E259))</f>
        <v/>
      </c>
      <c r="R259" s="20" t="str">
        <f t="array" ref="R259">IFERROR(INDEX(Enter!$A$3:$M$252,MATCH(SMALL(Enter!$P$3:$P$252,T259),Enter!$P$3:$P$252,0),7),"")</f>
        <v/>
      </c>
      <c r="S259" s="20" t="str">
        <f t="array" ref="S259">IFERROR(INDEX(Enter!$A$3:$K$252,MATCH(SMALL(Enter!$P$3:$P$252,T259),Enter!$P$3:$P$252,0),8),"")</f>
        <v/>
      </c>
      <c r="V259" s="19"/>
      <c r="AA259" s="19" t="str">
        <f t="shared" si="5"/>
        <v/>
      </c>
      <c r="AB259" s="20" t="str">
        <f t="array" ref="AB259">IFERROR(INDEX(Enter!$A$3:$M$252,MATCH(SMALL(Enter!$R$3:$R$252,T259),Enter!$R$3:$R$252,0),7),"")</f>
        <v/>
      </c>
      <c r="AC259" s="20" t="str">
        <f t="array" ref="AC259">IFERROR(INDEX(Enter!$A$3:$K$252,MATCH(SMALL(Enter!$R$3:$R$252,T259),Enter!$R$3:$R$252,0),8),"")</f>
        <v/>
      </c>
    </row>
    <row r="260" spans="1:29" ht="15.75" customHeight="1">
      <c r="A260" s="19" t="str">
        <f t="array" ref="A260">IF(B260="","",IF(INDEX(Enter!$C$3:$K$252,MATCH(SMALL(Enter!$M$3:$M$252,E260),Enter!$M$3:$M$252,0),1)="yco","yco",E260))</f>
        <v/>
      </c>
      <c r="B260" s="20" t="str">
        <f t="array" ref="B260">IFERROR(IF(INDEX(Enter!$D$3:$M$252,MATCH(SMALL(Enter!$M$3:$M$252,E260),Enter!$M$3:$M$252,0),1)="x",INDEX(Enter!$C$3:$M$252,MATCH(SMALL(Enter!$M$3:$M$252,E260),Enter!$M$3:$M$252,0),8)&amp;" (Y)",IF(INDEX(Enter!$D$3:$M$252,MATCH(SMALL(Enter!$M$3:$M$252,E260),Enter!$M$3:$M$252,0),1)="o",INDEX(Enter!$C$3:$M$252,MATCH(SMALL(Enter!$M$3:$M$252,E260),Enter!$M$3:$M$252,0),8)&amp;" (Y only)",INDEX(Enter!$C$3:$M$252,MATCH(SMALL(Enter!$M$3:$M$252,E260),Enter!$M$3:$M$252,0),8))),"")</f>
        <v/>
      </c>
      <c r="C260" s="20" t="str">
        <f t="array" ref="C260">IFERROR(INDEX(Enter!$C$3:$M$252,MATCH(SMALL(Enter!$M$3:$M$252,E260),Enter!$M$3:$M$252,0),8),"")</f>
        <v/>
      </c>
      <c r="D260" s="20" t="str">
        <f t="array" ref="D260">IFERROR(INDEX(Enter!$C$3:$K$252,MATCH(SMALL(Enter!$M$3:$M$252,E260),Enter!$M$3:$M$252,0),9),"")</f>
        <v/>
      </c>
      <c r="E260" s="20">
        <v>216</v>
      </c>
      <c r="G260" s="19" t="str">
        <f t="array" ref="G260">IF(H260="","",IF(INDEX(Enter!$F$3:$K$252,MATCH(SMALL(Enter!$N$3:$N$252,E260),Enter!$N$3:$N$252,0),1)="co","co",IF(INDEX(Enter!$F$3:$K$252,MATCH(SMALL(Enter!$N$3:$N$252,E260),Enter!$N$3:$N$252,0),1)="yco","yco",E260)))</f>
        <v/>
      </c>
      <c r="H260" s="20" t="str">
        <f t="array" ref="H260">IFERROR(IF(INDEX(Enter!$G$3:$K$252,MATCH(SMALL(Enter!$N$3:$N$252,E260),Enter!$N$3:$N$252,0),1)="x",INDEX(Enter!$F$3:$K$252,MATCH(SMALL(Enter!$N$3:$N$252,E260),Enter!$N$3:$N$252,0),5)&amp;" (Y)",IF(INDEX(Enter!$G$3:$K$252,MATCH(SMALL(Enter!$N$3:$N$252,E260),Enter!$N$3:$N$252,0),1)="o",INDEX(Enter!$F$3:$K$252,MATCH(SMALL(Enter!$N$3:$N$252,E260),Enter!$N$3:$N$252,0),5)&amp;" (Y only)",INDEX(Enter!$F$3:$K$252,MATCH(SMALL(Enter!$N$3:$N$252,E260),Enter!$N$3:$N$252,0),5))),"")</f>
        <v/>
      </c>
      <c r="I260" s="20" t="str">
        <f t="array" ref="I260">IFERROR(INDEX(Enter!$F$3:$K$252,MATCH(SMALL(Enter!$N$3:$N$252,E260),Enter!$N$3:$N$252,0),5),"")</f>
        <v/>
      </c>
      <c r="J260" s="20" t="str">
        <f t="array" ref="J260">IFERROR(INDEX(Enter!$F$3:$K$252,MATCH(SMALL(Enter!$N$3:$N$252,E260),Enter!$N$3:$N$252,0),6),"")</f>
        <v/>
      </c>
      <c r="K260" s="20">
        <v>236</v>
      </c>
      <c r="L260" s="19" t="str">
        <f t="shared" si="4"/>
        <v/>
      </c>
      <c r="M260" s="19" t="str">
        <f t="array" ref="M260">IFERROR(IF(INDEX(Enter!$I$3:$K$252,MATCH(SMALL(Enter!$O$3:$O$252,K260),Enter!$O$3:$O$252,0),1)="x",INDEX(Enter!$H$3:$K$252,MATCH(SMALL(Enter!$O$3:$O$252,K260),Enter!$O$3:$O$252,0),3)&amp;" (Y)",IF(INDEX(Enter!$I$3:$K$252,MATCH(SMALL(Enter!$O$3:$O$252,K260),Enter!$O$3:$O$252,0),1)="o",INDEX(Enter!$H$3:$K$252,MATCH(SMALL(Enter!$O$3:$O$252,K260),Enter!$O$3:$O$252,0),3)&amp;" (Y only)",INDEX(Enter!$H$3:$K$252,MATCH(SMALL(Enter!$O$3:$O$252,K260),Enter!$O$3:$O$252,0),3))),"")</f>
        <v/>
      </c>
      <c r="N260" s="20" t="str">
        <f t="array" ref="N260">IFERROR(INDEX(Enter!$H$3:$K$252,MATCH(SMALL(Enter!$O$3:$O$252,K260),Enter!$O$3:$O$252,0),3),"")</f>
        <v/>
      </c>
      <c r="O260" s="20" t="str">
        <f t="array" ref="O260">IFERROR(INDEX(Enter!$H$3:$K$252,MATCH(SMALL(Enter!$O$3:$O$252,K260),Enter!$O$3:$O$252,0),4),"")</f>
        <v/>
      </c>
      <c r="Q260" s="19" t="str">
        <f t="array" ref="Q260">IF(R260="","",IF(INDEX(Enter!$B$3:$K$252,MATCH(SMALL(Enter!$P$3:$P$252,E260),Enter!$P$3:$P$252,0),1)="oco","oco",E260))</f>
        <v/>
      </c>
      <c r="R260" s="20" t="str">
        <f t="array" ref="R260">IFERROR(INDEX(Enter!$A$3:$M$252,MATCH(SMALL(Enter!$P$3:$P$252,T260),Enter!$P$3:$P$252,0),7),"")</f>
        <v/>
      </c>
      <c r="S260" s="20" t="str">
        <f t="array" ref="S260">IFERROR(INDEX(Enter!$A$3:$K$252,MATCH(SMALL(Enter!$P$3:$P$252,T260),Enter!$P$3:$P$252,0),8),"")</f>
        <v/>
      </c>
      <c r="T260" s="20">
        <v>216</v>
      </c>
      <c r="V260" s="19"/>
      <c r="Y260" s="20">
        <v>216</v>
      </c>
      <c r="AA260" s="19" t="str">
        <f t="shared" si="5"/>
        <v/>
      </c>
      <c r="AB260" s="20" t="str">
        <f t="array" ref="AB260">IFERROR(INDEX(Enter!$A$3:$M$252,MATCH(SMALL(Enter!$R$3:$R$252,T260),Enter!$R$3:$R$252,0),7),"")</f>
        <v/>
      </c>
      <c r="AC260" s="20" t="str">
        <f t="array" ref="AC260">IFERROR(INDEX(Enter!$A$3:$K$252,MATCH(SMALL(Enter!$R$3:$R$252,T260),Enter!$R$3:$R$252,0),8),"")</f>
        <v/>
      </c>
    </row>
    <row r="261" spans="1:29" ht="15.75" customHeight="1">
      <c r="A261" s="19" t="str">
        <f t="array" ref="A261">IF(B261="","",IF(INDEX(Enter!$C$3:$K$252,MATCH(SMALL(Enter!$M$3:$M$252,E261),Enter!$M$3:$M$252,0),1)="yco","yco",E261))</f>
        <v/>
      </c>
      <c r="B261" s="20" t="str">
        <f t="array" ref="B261">IFERROR(IF(INDEX(Enter!$D$3:$M$252,MATCH(SMALL(Enter!$M$3:$M$252,E261),Enter!$M$3:$M$252,0),1)="x",INDEX(Enter!$C$3:$M$252,MATCH(SMALL(Enter!$M$3:$M$252,E261),Enter!$M$3:$M$252,0),8)&amp;" (Y)",IF(INDEX(Enter!$D$3:$M$252,MATCH(SMALL(Enter!$M$3:$M$252,E261),Enter!$M$3:$M$252,0),1)="o",INDEX(Enter!$C$3:$M$252,MATCH(SMALL(Enter!$M$3:$M$252,E261),Enter!$M$3:$M$252,0),8)&amp;" (Y only)",INDEX(Enter!$C$3:$M$252,MATCH(SMALL(Enter!$M$3:$M$252,E261),Enter!$M$3:$M$252,0),8))),"")</f>
        <v/>
      </c>
      <c r="C261" s="20" t="str">
        <f t="array" ref="C261">IFERROR(INDEX(Enter!$C$3:$M$252,MATCH(SMALL(Enter!$M$3:$M$252,E261),Enter!$M$3:$M$252,0),8),"")</f>
        <v/>
      </c>
      <c r="D261" s="20" t="str">
        <f t="array" ref="D261">IFERROR(INDEX(Enter!$C$3:$K$252,MATCH(SMALL(Enter!$M$3:$M$252,E261),Enter!$M$3:$M$252,0),9),"")</f>
        <v/>
      </c>
      <c r="E261" s="20">
        <v>217</v>
      </c>
      <c r="G261" s="19" t="str">
        <f t="array" ref="G261">IF(H261="","",IF(INDEX(Enter!$F$3:$K$252,MATCH(SMALL(Enter!$N$3:$N$252,E261),Enter!$N$3:$N$252,0),1)="co","co",IF(INDEX(Enter!$F$3:$K$252,MATCH(SMALL(Enter!$N$3:$N$252,E261),Enter!$N$3:$N$252,0),1)="yco","yco",E261)))</f>
        <v/>
      </c>
      <c r="H261" s="20" t="str">
        <f t="array" ref="H261">IFERROR(IF(INDEX(Enter!$G$3:$K$252,MATCH(SMALL(Enter!$N$3:$N$252,E261),Enter!$N$3:$N$252,0),1)="x",INDEX(Enter!$F$3:$K$252,MATCH(SMALL(Enter!$N$3:$N$252,E261),Enter!$N$3:$N$252,0),5)&amp;" (Y)",IF(INDEX(Enter!$G$3:$K$252,MATCH(SMALL(Enter!$N$3:$N$252,E261),Enter!$N$3:$N$252,0),1)="o",INDEX(Enter!$F$3:$K$252,MATCH(SMALL(Enter!$N$3:$N$252,E261),Enter!$N$3:$N$252,0),5)&amp;" (Y only)",INDEX(Enter!$F$3:$K$252,MATCH(SMALL(Enter!$N$3:$N$252,E261),Enter!$N$3:$N$252,0),5))),"")</f>
        <v/>
      </c>
      <c r="I261" s="20" t="str">
        <f t="array" ref="I261">IFERROR(INDEX(Enter!$F$3:$K$252,MATCH(SMALL(Enter!$N$3:$N$252,E261),Enter!$N$3:$N$252,0),5),"")</f>
        <v/>
      </c>
      <c r="J261" s="20" t="str">
        <f t="array" ref="J261">IFERROR(INDEX(Enter!$F$3:$K$252,MATCH(SMALL(Enter!$N$3:$N$252,E261),Enter!$N$3:$N$252,0),6),"")</f>
        <v/>
      </c>
      <c r="K261" s="20">
        <v>237</v>
      </c>
      <c r="L261" s="19" t="str">
        <f t="shared" si="4"/>
        <v/>
      </c>
      <c r="M261" s="19" t="str">
        <f t="array" ref="M261">IFERROR(IF(INDEX(Enter!$I$3:$K$252,MATCH(SMALL(Enter!$O$3:$O$252,K261),Enter!$O$3:$O$252,0),1)="x",INDEX(Enter!$H$3:$K$252,MATCH(SMALL(Enter!$O$3:$O$252,K261),Enter!$O$3:$O$252,0),3)&amp;" (Y)",IF(INDEX(Enter!$I$3:$K$252,MATCH(SMALL(Enter!$O$3:$O$252,K261),Enter!$O$3:$O$252,0),1)="o",INDEX(Enter!$H$3:$K$252,MATCH(SMALL(Enter!$O$3:$O$252,K261),Enter!$O$3:$O$252,0),3)&amp;" (Y only)",INDEX(Enter!$H$3:$K$252,MATCH(SMALL(Enter!$O$3:$O$252,K261),Enter!$O$3:$O$252,0),3))),"")</f>
        <v/>
      </c>
      <c r="N261" s="20" t="str">
        <f t="array" ref="N261">IFERROR(INDEX(Enter!$H$3:$K$252,MATCH(SMALL(Enter!$O$3:$O$252,K261),Enter!$O$3:$O$252,0),3),"")</f>
        <v/>
      </c>
      <c r="O261" s="20" t="str">
        <f t="array" ref="O261">IFERROR(INDEX(Enter!$H$3:$K$252,MATCH(SMALL(Enter!$O$3:$O$252,K261),Enter!$O$3:$O$252,0),4),"")</f>
        <v/>
      </c>
      <c r="Q261" s="19" t="str">
        <f t="array" ref="Q261">IF(R261="","",IF(INDEX(Enter!$B$3:$K$252,MATCH(SMALL(Enter!$P$3:$P$252,E261),Enter!$P$3:$P$252,0),1)="oco","oco",E261))</f>
        <v/>
      </c>
      <c r="R261" s="20" t="str">
        <f t="array" ref="R261">IFERROR(INDEX(Enter!$A$3:$M$252,MATCH(SMALL(Enter!$P$3:$P$252,T261),Enter!$P$3:$P$252,0),7),"")</f>
        <v/>
      </c>
      <c r="S261" s="20" t="str">
        <f t="array" ref="S261">IFERROR(INDEX(Enter!$A$3:$K$252,MATCH(SMALL(Enter!$P$3:$P$252,T261),Enter!$P$3:$P$252,0),8),"")</f>
        <v/>
      </c>
      <c r="T261" s="20">
        <v>217</v>
      </c>
      <c r="V261" s="19"/>
      <c r="Y261" s="20">
        <v>217</v>
      </c>
      <c r="AA261" s="19" t="str">
        <f t="shared" si="5"/>
        <v/>
      </c>
      <c r="AB261" s="20" t="str">
        <f t="array" ref="AB261">IFERROR(INDEX(Enter!$A$3:$M$252,MATCH(SMALL(Enter!$R$3:$R$252,T261),Enter!$R$3:$R$252,0),7),"")</f>
        <v/>
      </c>
      <c r="AC261" s="20" t="str">
        <f t="array" ref="AC261">IFERROR(INDEX(Enter!$A$3:$K$252,MATCH(SMALL(Enter!$R$3:$R$252,T261),Enter!$R$3:$R$252,0),8),"")</f>
        <v/>
      </c>
    </row>
    <row r="262" spans="1:29" ht="15.75" customHeight="1">
      <c r="A262" s="19" t="str">
        <f t="array" ref="A262">IF(B262="","",IF(INDEX(Enter!$C$3:$K$252,MATCH(SMALL(Enter!$M$3:$M$252,E262),Enter!$M$3:$M$252,0),1)="yco","yco",E262))</f>
        <v/>
      </c>
      <c r="B262" s="20" t="str">
        <f t="array" ref="B262">IFERROR(IF(INDEX(Enter!$D$3:$M$252,MATCH(SMALL(Enter!$M$3:$M$252,E262),Enter!$M$3:$M$252,0),1)="x",INDEX(Enter!$C$3:$M$252,MATCH(SMALL(Enter!$M$3:$M$252,E262),Enter!$M$3:$M$252,0),8)&amp;" (Y)",IF(INDEX(Enter!$D$3:$M$252,MATCH(SMALL(Enter!$M$3:$M$252,E262),Enter!$M$3:$M$252,0),1)="o",INDEX(Enter!$C$3:$M$252,MATCH(SMALL(Enter!$M$3:$M$252,E262),Enter!$M$3:$M$252,0),8)&amp;" (Y only)",INDEX(Enter!$C$3:$M$252,MATCH(SMALL(Enter!$M$3:$M$252,E262),Enter!$M$3:$M$252,0),8))),"")</f>
        <v/>
      </c>
      <c r="C262" s="20" t="str">
        <f t="array" ref="C262">IFERROR(INDEX(Enter!$C$3:$M$252,MATCH(SMALL(Enter!$M$3:$M$252,E262),Enter!$M$3:$M$252,0),8),"")</f>
        <v/>
      </c>
      <c r="D262" s="20" t="str">
        <f t="array" ref="D262">IFERROR(INDEX(Enter!$C$3:$K$252,MATCH(SMALL(Enter!$M$3:$M$252,E262),Enter!$M$3:$M$252,0),9),"")</f>
        <v/>
      </c>
      <c r="E262" s="20">
        <v>218</v>
      </c>
      <c r="G262" s="19" t="str">
        <f t="array" ref="G262">IF(H262="","",IF(INDEX(Enter!$F$3:$K$252,MATCH(SMALL(Enter!$N$3:$N$252,E262),Enter!$N$3:$N$252,0),1)="co","co",IF(INDEX(Enter!$F$3:$K$252,MATCH(SMALL(Enter!$N$3:$N$252,E262),Enter!$N$3:$N$252,0),1)="yco","yco",E262)))</f>
        <v/>
      </c>
      <c r="H262" s="20" t="str">
        <f t="array" ref="H262">IFERROR(IF(INDEX(Enter!$G$3:$K$252,MATCH(SMALL(Enter!$N$3:$N$252,E262),Enter!$N$3:$N$252,0),1)="x",INDEX(Enter!$F$3:$K$252,MATCH(SMALL(Enter!$N$3:$N$252,E262),Enter!$N$3:$N$252,0),5)&amp;" (Y)",IF(INDEX(Enter!$G$3:$K$252,MATCH(SMALL(Enter!$N$3:$N$252,E262),Enter!$N$3:$N$252,0),1)="o",INDEX(Enter!$F$3:$K$252,MATCH(SMALL(Enter!$N$3:$N$252,E262),Enter!$N$3:$N$252,0),5)&amp;" (Y only)",INDEX(Enter!$F$3:$K$252,MATCH(SMALL(Enter!$N$3:$N$252,E262),Enter!$N$3:$N$252,0),5))),"")</f>
        <v/>
      </c>
      <c r="I262" s="20" t="str">
        <f t="array" ref="I262">IFERROR(INDEX(Enter!$F$3:$K$252,MATCH(SMALL(Enter!$N$3:$N$252,E262),Enter!$N$3:$N$252,0),5),"")</f>
        <v/>
      </c>
      <c r="J262" s="20" t="str">
        <f t="array" ref="J262">IFERROR(INDEX(Enter!$F$3:$K$252,MATCH(SMALL(Enter!$N$3:$N$252,E262),Enter!$N$3:$N$252,0),6),"")</f>
        <v/>
      </c>
      <c r="K262" s="20">
        <v>238</v>
      </c>
      <c r="L262" s="19" t="str">
        <f t="shared" si="4"/>
        <v/>
      </c>
      <c r="M262" s="19" t="str">
        <f t="array" ref="M262">IFERROR(IF(INDEX(Enter!$I$3:$K$252,MATCH(SMALL(Enter!$O$3:$O$252,K262),Enter!$O$3:$O$252,0),1)="x",INDEX(Enter!$H$3:$K$252,MATCH(SMALL(Enter!$O$3:$O$252,K262),Enter!$O$3:$O$252,0),3)&amp;" (Y)",IF(INDEX(Enter!$I$3:$K$252,MATCH(SMALL(Enter!$O$3:$O$252,K262),Enter!$O$3:$O$252,0),1)="o",INDEX(Enter!$H$3:$K$252,MATCH(SMALL(Enter!$O$3:$O$252,K262),Enter!$O$3:$O$252,0),3)&amp;" (Y only)",INDEX(Enter!$H$3:$K$252,MATCH(SMALL(Enter!$O$3:$O$252,K262),Enter!$O$3:$O$252,0),3))),"")</f>
        <v/>
      </c>
      <c r="N262" s="20" t="str">
        <f t="array" ref="N262">IFERROR(INDEX(Enter!$H$3:$K$252,MATCH(SMALL(Enter!$O$3:$O$252,K262),Enter!$O$3:$O$252,0),3),"")</f>
        <v/>
      </c>
      <c r="O262" s="20" t="str">
        <f t="array" ref="O262">IFERROR(INDEX(Enter!$H$3:$K$252,MATCH(SMALL(Enter!$O$3:$O$252,K262),Enter!$O$3:$O$252,0),4),"")</f>
        <v/>
      </c>
      <c r="Q262" s="19" t="str">
        <f t="array" ref="Q262">IF(R262="","",IF(INDEX(Enter!$B$3:$K$252,MATCH(SMALL(Enter!$P$3:$P$252,E262),Enter!$P$3:$P$252,0),1)="oco","oco",E262))</f>
        <v/>
      </c>
      <c r="R262" s="20" t="str">
        <f t="array" ref="R262">IFERROR(INDEX(Enter!$A$3:$M$252,MATCH(SMALL(Enter!$P$3:$P$252,T262),Enter!$P$3:$P$252,0),7),"")</f>
        <v/>
      </c>
      <c r="S262" s="20" t="str">
        <f t="array" ref="S262">IFERROR(INDEX(Enter!$A$3:$K$252,MATCH(SMALL(Enter!$P$3:$P$252,T262),Enter!$P$3:$P$252,0),8),"")</f>
        <v/>
      </c>
      <c r="T262" s="20">
        <v>218</v>
      </c>
      <c r="V262" s="19"/>
      <c r="Y262" s="20">
        <v>218</v>
      </c>
      <c r="AA262" s="19" t="str">
        <f t="shared" si="5"/>
        <v/>
      </c>
      <c r="AB262" s="20" t="str">
        <f t="array" ref="AB262">IFERROR(INDEX(Enter!$A$3:$M$252,MATCH(SMALL(Enter!$R$3:$R$252,T262),Enter!$R$3:$R$252,0),7),"")</f>
        <v/>
      </c>
      <c r="AC262" s="20" t="str">
        <f t="array" ref="AC262">IFERROR(INDEX(Enter!$A$3:$K$252,MATCH(SMALL(Enter!$R$3:$R$252,T262),Enter!$R$3:$R$252,0),8),"")</f>
        <v/>
      </c>
    </row>
    <row r="263" spans="1:29" ht="15.75" customHeight="1">
      <c r="A263" s="19" t="str">
        <f t="array" ref="A263">IF(B263="","",IF(INDEX(Enter!$C$3:$K$252,MATCH(SMALL(Enter!$M$3:$M$252,E263),Enter!$M$3:$M$252,0),1)="yco","yco",E263))</f>
        <v/>
      </c>
      <c r="B263" s="20" t="str">
        <f t="array" ref="B263">IFERROR(IF(INDEX(Enter!$D$3:$M$252,MATCH(SMALL(Enter!$M$3:$M$252,E263),Enter!$M$3:$M$252,0),1)="x",INDEX(Enter!$C$3:$M$252,MATCH(SMALL(Enter!$M$3:$M$252,E263),Enter!$M$3:$M$252,0),8)&amp;" (Y)",IF(INDEX(Enter!$D$3:$M$252,MATCH(SMALL(Enter!$M$3:$M$252,E263),Enter!$M$3:$M$252,0),1)="o",INDEX(Enter!$C$3:$M$252,MATCH(SMALL(Enter!$M$3:$M$252,E263),Enter!$M$3:$M$252,0),8)&amp;" (Y only)",INDEX(Enter!$C$3:$M$252,MATCH(SMALL(Enter!$M$3:$M$252,E263),Enter!$M$3:$M$252,0),8))),"")</f>
        <v/>
      </c>
      <c r="C263" s="20" t="str">
        <f t="array" ref="C263">IFERROR(INDEX(Enter!$C$3:$M$252,MATCH(SMALL(Enter!$M$3:$M$252,E263),Enter!$M$3:$M$252,0),8),"")</f>
        <v/>
      </c>
      <c r="D263" s="20" t="str">
        <f t="array" ref="D263">IFERROR(INDEX(Enter!$C$3:$K$252,MATCH(SMALL(Enter!$M$3:$M$252,E263),Enter!$M$3:$M$252,0),9),"")</f>
        <v/>
      </c>
      <c r="E263" s="20">
        <v>219</v>
      </c>
      <c r="G263" s="19" t="str">
        <f t="array" ref="G263">IF(H263="","",IF(INDEX(Enter!$F$3:$K$252,MATCH(SMALL(Enter!$N$3:$N$252,E263),Enter!$N$3:$N$252,0),1)="co","co",IF(INDEX(Enter!$F$3:$K$252,MATCH(SMALL(Enter!$N$3:$N$252,E263),Enter!$N$3:$N$252,0),1)="yco","yco",E263)))</f>
        <v/>
      </c>
      <c r="H263" s="20" t="str">
        <f t="array" ref="H263">IFERROR(IF(INDEX(Enter!$G$3:$K$252,MATCH(SMALL(Enter!$N$3:$N$252,E263),Enter!$N$3:$N$252,0),1)="x",INDEX(Enter!$F$3:$K$252,MATCH(SMALL(Enter!$N$3:$N$252,E263),Enter!$N$3:$N$252,0),5)&amp;" (Y)",IF(INDEX(Enter!$G$3:$K$252,MATCH(SMALL(Enter!$N$3:$N$252,E263),Enter!$N$3:$N$252,0),1)="o",INDEX(Enter!$F$3:$K$252,MATCH(SMALL(Enter!$N$3:$N$252,E263),Enter!$N$3:$N$252,0),5)&amp;" (Y only)",INDEX(Enter!$F$3:$K$252,MATCH(SMALL(Enter!$N$3:$N$252,E263),Enter!$N$3:$N$252,0),5))),"")</f>
        <v/>
      </c>
      <c r="I263" s="20" t="str">
        <f t="array" ref="I263">IFERROR(INDEX(Enter!$F$3:$K$252,MATCH(SMALL(Enter!$N$3:$N$252,E263),Enter!$N$3:$N$252,0),5),"")</f>
        <v/>
      </c>
      <c r="J263" s="20" t="str">
        <f t="array" ref="J263">IFERROR(INDEX(Enter!$F$3:$K$252,MATCH(SMALL(Enter!$N$3:$N$252,E263),Enter!$N$3:$N$252,0),6),"")</f>
        <v/>
      </c>
      <c r="K263" s="20">
        <v>239</v>
      </c>
      <c r="L263" s="19" t="str">
        <f t="shared" si="4"/>
        <v/>
      </c>
      <c r="M263" s="19" t="str">
        <f t="array" ref="M263">IFERROR(IF(INDEX(Enter!$I$3:$K$252,MATCH(SMALL(Enter!$O$3:$O$252,K263),Enter!$O$3:$O$252,0),1)="x",INDEX(Enter!$H$3:$K$252,MATCH(SMALL(Enter!$O$3:$O$252,K263),Enter!$O$3:$O$252,0),3)&amp;" (Y)",IF(INDEX(Enter!$I$3:$K$252,MATCH(SMALL(Enter!$O$3:$O$252,K263),Enter!$O$3:$O$252,0),1)="o",INDEX(Enter!$H$3:$K$252,MATCH(SMALL(Enter!$O$3:$O$252,K263),Enter!$O$3:$O$252,0),3)&amp;" (Y only)",INDEX(Enter!$H$3:$K$252,MATCH(SMALL(Enter!$O$3:$O$252,K263),Enter!$O$3:$O$252,0),3))),"")</f>
        <v/>
      </c>
      <c r="N263" s="20" t="str">
        <f t="array" ref="N263">IFERROR(INDEX(Enter!$H$3:$K$252,MATCH(SMALL(Enter!$O$3:$O$252,K263),Enter!$O$3:$O$252,0),3),"")</f>
        <v/>
      </c>
      <c r="O263" s="20" t="str">
        <f t="array" ref="O263">IFERROR(INDEX(Enter!$H$3:$K$252,MATCH(SMALL(Enter!$O$3:$O$252,K263),Enter!$O$3:$O$252,0),4),"")</f>
        <v/>
      </c>
      <c r="Q263" s="19" t="str">
        <f t="array" ref="Q263">IF(R263="","",IF(INDEX(Enter!$B$3:$K$252,MATCH(SMALL(Enter!$P$3:$P$252,E263),Enter!$P$3:$P$252,0),1)="oco","oco",E263))</f>
        <v/>
      </c>
      <c r="R263" s="20" t="str">
        <f t="array" ref="R263">IFERROR(INDEX(Enter!$A$3:$M$252,MATCH(SMALL(Enter!$P$3:$P$252,T263),Enter!$P$3:$P$252,0),7),"")</f>
        <v/>
      </c>
      <c r="S263" s="20" t="str">
        <f t="array" ref="S263">IFERROR(INDEX(Enter!$A$3:$K$252,MATCH(SMALL(Enter!$P$3:$P$252,T263),Enter!$P$3:$P$252,0),8),"")</f>
        <v/>
      </c>
      <c r="T263" s="20">
        <v>219</v>
      </c>
      <c r="V263" s="19"/>
      <c r="Y263" s="20">
        <v>219</v>
      </c>
      <c r="AA263" s="19" t="str">
        <f t="shared" si="5"/>
        <v/>
      </c>
      <c r="AB263" s="20" t="str">
        <f t="array" ref="AB263">IFERROR(INDEX(Enter!$A$3:$M$252,MATCH(SMALL(Enter!$R$3:$R$252,T263),Enter!$R$3:$R$252,0),7),"")</f>
        <v/>
      </c>
      <c r="AC263" s="20" t="str">
        <f t="array" ref="AC263">IFERROR(INDEX(Enter!$A$3:$K$252,MATCH(SMALL(Enter!$R$3:$R$252,T263),Enter!$R$3:$R$252,0),8),"")</f>
        <v/>
      </c>
    </row>
    <row r="264" spans="1:29" ht="15.75" customHeight="1">
      <c r="A264" s="19" t="str">
        <f t="array" ref="A264">IF(B264="","",IF(INDEX(Enter!$C$3:$K$252,MATCH(SMALL(Enter!$M$3:$M$252,E264),Enter!$M$3:$M$252,0),1)="yco","yco",E264))</f>
        <v/>
      </c>
      <c r="B264" s="20" t="str">
        <f t="array" ref="B264">IFERROR(IF(INDEX(Enter!$D$3:$M$252,MATCH(SMALL(Enter!$M$3:$M$252,E264),Enter!$M$3:$M$252,0),1)="x",INDEX(Enter!$C$3:$M$252,MATCH(SMALL(Enter!$M$3:$M$252,E264),Enter!$M$3:$M$252,0),8)&amp;" (Y)",IF(INDEX(Enter!$D$3:$M$252,MATCH(SMALL(Enter!$M$3:$M$252,E264),Enter!$M$3:$M$252,0),1)="o",INDEX(Enter!$C$3:$M$252,MATCH(SMALL(Enter!$M$3:$M$252,E264),Enter!$M$3:$M$252,0),8)&amp;" (Y only)",INDEX(Enter!$C$3:$M$252,MATCH(SMALL(Enter!$M$3:$M$252,E264),Enter!$M$3:$M$252,0),8))),"")</f>
        <v/>
      </c>
      <c r="C264" s="20" t="str">
        <f t="array" ref="C264">IFERROR(INDEX(Enter!$C$3:$M$252,MATCH(SMALL(Enter!$M$3:$M$252,E264),Enter!$M$3:$M$252,0),8),"")</f>
        <v/>
      </c>
      <c r="D264" s="20" t="str">
        <f t="array" ref="D264">IFERROR(INDEX(Enter!$C$3:$K$252,MATCH(SMALL(Enter!$M$3:$M$252,E264),Enter!$M$3:$M$252,0),9),"")</f>
        <v/>
      </c>
      <c r="E264" s="20">
        <v>220</v>
      </c>
      <c r="G264" s="19" t="str">
        <f t="array" ref="G264">IF(H264="","",IF(INDEX(Enter!$F$3:$K$252,MATCH(SMALL(Enter!$N$3:$N$252,E264),Enter!$N$3:$N$252,0),1)="co","co",IF(INDEX(Enter!$F$3:$K$252,MATCH(SMALL(Enter!$N$3:$N$252,E264),Enter!$N$3:$N$252,0),1)="yco","yco",E264)))</f>
        <v/>
      </c>
      <c r="H264" s="20" t="str">
        <f t="array" ref="H264">IFERROR(IF(INDEX(Enter!$G$3:$K$252,MATCH(SMALL(Enter!$N$3:$N$252,E264),Enter!$N$3:$N$252,0),1)="x",INDEX(Enter!$F$3:$K$252,MATCH(SMALL(Enter!$N$3:$N$252,E264),Enter!$N$3:$N$252,0),5)&amp;" (Y)",IF(INDEX(Enter!$G$3:$K$252,MATCH(SMALL(Enter!$N$3:$N$252,E264),Enter!$N$3:$N$252,0),1)="o",INDEX(Enter!$F$3:$K$252,MATCH(SMALL(Enter!$N$3:$N$252,E264),Enter!$N$3:$N$252,0),5)&amp;" (Y only)",INDEX(Enter!$F$3:$K$252,MATCH(SMALL(Enter!$N$3:$N$252,E264),Enter!$N$3:$N$252,0),5))),"")</f>
        <v/>
      </c>
      <c r="I264" s="20" t="str">
        <f t="array" ref="I264">IFERROR(INDEX(Enter!$F$3:$K$252,MATCH(SMALL(Enter!$N$3:$N$252,E264),Enter!$N$3:$N$252,0),5),"")</f>
        <v/>
      </c>
      <c r="J264" s="20" t="str">
        <f t="array" ref="J264">IFERROR(INDEX(Enter!$F$3:$K$252,MATCH(SMALL(Enter!$N$3:$N$252,E264),Enter!$N$3:$N$252,0),6),"")</f>
        <v/>
      </c>
      <c r="K264" s="20">
        <v>240</v>
      </c>
      <c r="L264" s="19" t="str">
        <f t="shared" si="4"/>
        <v/>
      </c>
      <c r="M264" s="19" t="str">
        <f t="array" ref="M264">IFERROR(IF(INDEX(Enter!$I$3:$K$252,MATCH(SMALL(Enter!$O$3:$O$252,K264),Enter!$O$3:$O$252,0),1)="x",INDEX(Enter!$H$3:$K$252,MATCH(SMALL(Enter!$O$3:$O$252,K264),Enter!$O$3:$O$252,0),3)&amp;" (Y)",IF(INDEX(Enter!$I$3:$K$252,MATCH(SMALL(Enter!$O$3:$O$252,K264),Enter!$O$3:$O$252,0),1)="o",INDEX(Enter!$H$3:$K$252,MATCH(SMALL(Enter!$O$3:$O$252,K264),Enter!$O$3:$O$252,0),3)&amp;" (Y only)",INDEX(Enter!$H$3:$K$252,MATCH(SMALL(Enter!$O$3:$O$252,K264),Enter!$O$3:$O$252,0),3))),"")</f>
        <v/>
      </c>
      <c r="N264" s="20" t="str">
        <f t="array" ref="N264">IFERROR(INDEX(Enter!$H$3:$K$252,MATCH(SMALL(Enter!$O$3:$O$252,K264),Enter!$O$3:$O$252,0),3),"")</f>
        <v/>
      </c>
      <c r="O264" s="20" t="str">
        <f t="array" ref="O264">IFERROR(INDEX(Enter!$H$3:$K$252,MATCH(SMALL(Enter!$O$3:$O$252,K264),Enter!$O$3:$O$252,0),4),"")</f>
        <v/>
      </c>
      <c r="Q264" s="19" t="str">
        <f t="array" ref="Q264">IF(R264="","",IF(INDEX(Enter!$B$3:$K$252,MATCH(SMALL(Enter!$P$3:$P$252,E264),Enter!$P$3:$P$252,0),1)="oco","oco",E264))</f>
        <v/>
      </c>
      <c r="R264" s="20" t="str">
        <f t="array" ref="R264">IFERROR(INDEX(Enter!$A$3:$M$252,MATCH(SMALL(Enter!$P$3:$P$252,T264),Enter!$P$3:$P$252,0),7),"")</f>
        <v/>
      </c>
      <c r="S264" s="20" t="str">
        <f t="array" ref="S264">IFERROR(INDEX(Enter!$A$3:$K$252,MATCH(SMALL(Enter!$P$3:$P$252,T264),Enter!$P$3:$P$252,0),8),"")</f>
        <v/>
      </c>
      <c r="T264" s="20">
        <v>220</v>
      </c>
      <c r="V264" s="19"/>
      <c r="Y264" s="20">
        <v>220</v>
      </c>
      <c r="AA264" s="19" t="str">
        <f t="shared" si="5"/>
        <v/>
      </c>
      <c r="AB264" s="20" t="str">
        <f t="array" ref="AB264">IFERROR(INDEX(Enter!$A$3:$M$252,MATCH(SMALL(Enter!$R$3:$R$252,T264),Enter!$R$3:$R$252,0),7),"")</f>
        <v/>
      </c>
      <c r="AC264" s="20" t="str">
        <f t="array" ref="AC264">IFERROR(INDEX(Enter!$A$3:$K$252,MATCH(SMALL(Enter!$R$3:$R$252,T264),Enter!$R$3:$R$252,0),8),"")</f>
        <v/>
      </c>
    </row>
    <row r="265" spans="1:29" ht="15.75" customHeight="1">
      <c r="A265" s="19" t="str">
        <f t="array" ref="A265">IF(B265="","",IF(INDEX(Enter!$C$3:$K$252,MATCH(SMALL(Enter!$M$3:$M$252,E265),Enter!$M$3:$M$252,0),1)="yco","yco",E265))</f>
        <v/>
      </c>
      <c r="B265" s="20" t="str">
        <f t="array" ref="B265">IFERROR(IF(INDEX(Enter!$D$3:$M$252,MATCH(SMALL(Enter!$M$3:$M$252,E265),Enter!$M$3:$M$252,0),1)="x",INDEX(Enter!$C$3:$M$252,MATCH(SMALL(Enter!$M$3:$M$252,E265),Enter!$M$3:$M$252,0),8)&amp;" (Y)",IF(INDEX(Enter!$D$3:$M$252,MATCH(SMALL(Enter!$M$3:$M$252,E265),Enter!$M$3:$M$252,0),1)="o",INDEX(Enter!$C$3:$M$252,MATCH(SMALL(Enter!$M$3:$M$252,E265),Enter!$M$3:$M$252,0),8)&amp;" (Y only)",INDEX(Enter!$C$3:$M$252,MATCH(SMALL(Enter!$M$3:$M$252,E265),Enter!$M$3:$M$252,0),8))),"")</f>
        <v/>
      </c>
      <c r="C265" s="20" t="str">
        <f t="array" ref="C265">IFERROR(INDEX(Enter!$C$3:$M$252,MATCH(SMALL(Enter!$M$3:$M$252,E265),Enter!$M$3:$M$252,0),8),"")</f>
        <v/>
      </c>
      <c r="D265" s="20" t="str">
        <f t="array" ref="D265">IFERROR(INDEX(Enter!$C$3:$K$252,MATCH(SMALL(Enter!$M$3:$M$252,E265),Enter!$M$3:$M$252,0),9),"")</f>
        <v/>
      </c>
      <c r="E265" s="20"/>
      <c r="G265" s="19" t="str">
        <f t="array" ref="G265">IF(H265="","",IF(INDEX(Enter!$F$3:$K$252,MATCH(SMALL(Enter!$N$3:$N$252,E265),Enter!$N$3:$N$252,0),1)="co","co",IF(INDEX(Enter!$F$3:$K$252,MATCH(SMALL(Enter!$N$3:$N$252,E265),Enter!$N$3:$N$252,0),1)="yco","yco",E265)))</f>
        <v/>
      </c>
      <c r="H265" s="20" t="str">
        <f t="array" ref="H265">IFERROR(IF(INDEX(Enter!$G$3:$K$252,MATCH(SMALL(Enter!$N$3:$N$252,E265),Enter!$N$3:$N$252,0),1)="x",INDEX(Enter!$F$3:$K$252,MATCH(SMALL(Enter!$N$3:$N$252,E265),Enter!$N$3:$N$252,0),5)&amp;" (Y)",IF(INDEX(Enter!$G$3:$K$252,MATCH(SMALL(Enter!$N$3:$N$252,E265),Enter!$N$3:$N$252,0),1)="o",INDEX(Enter!$F$3:$K$252,MATCH(SMALL(Enter!$N$3:$N$252,E265),Enter!$N$3:$N$252,0),5)&amp;" (Y only)",INDEX(Enter!$F$3:$K$252,MATCH(SMALL(Enter!$N$3:$N$252,E265),Enter!$N$3:$N$252,0),5))),"")</f>
        <v/>
      </c>
      <c r="I265" s="20" t="str">
        <f t="array" ref="I265">IFERROR(INDEX(Enter!$F$3:$K$252,MATCH(SMALL(Enter!$N$3:$N$252,E265),Enter!$N$3:$N$252,0),5),"")</f>
        <v/>
      </c>
      <c r="J265" s="20" t="str">
        <f t="array" ref="J265">IFERROR(INDEX(Enter!$F$3:$K$252,MATCH(SMALL(Enter!$N$3:$N$252,E265),Enter!$N$3:$N$252,0),6),"")</f>
        <v/>
      </c>
      <c r="L265" s="19" t="str">
        <f t="shared" si="4"/>
        <v/>
      </c>
      <c r="M265" s="19" t="str">
        <f t="array" ref="M265">IFERROR(IF(INDEX(Enter!$I$3:$K$252,MATCH(SMALL(Enter!$O$3:$O$252,K265),Enter!$O$3:$O$252,0),1)="x",INDEX(Enter!$H$3:$K$252,MATCH(SMALL(Enter!$O$3:$O$252,K265),Enter!$O$3:$O$252,0),3)&amp;" (Y)",IF(INDEX(Enter!$I$3:$K$252,MATCH(SMALL(Enter!$O$3:$O$252,K265),Enter!$O$3:$O$252,0),1)="o",INDEX(Enter!$H$3:$K$252,MATCH(SMALL(Enter!$O$3:$O$252,K265),Enter!$O$3:$O$252,0),3)&amp;" (Y only)",INDEX(Enter!$H$3:$K$252,MATCH(SMALL(Enter!$O$3:$O$252,K265),Enter!$O$3:$O$252,0),3))),"")</f>
        <v/>
      </c>
      <c r="N265" s="20" t="str">
        <f t="array" ref="N265">IFERROR(INDEX(Enter!$H$3:$K$252,MATCH(SMALL(Enter!$O$3:$O$252,K265),Enter!$O$3:$O$252,0),3),"")</f>
        <v/>
      </c>
      <c r="O265" s="20" t="str">
        <f t="array" ref="O265">IFERROR(INDEX(Enter!$H$3:$K$252,MATCH(SMALL(Enter!$O$3:$O$252,K265),Enter!$O$3:$O$252,0),4),"")</f>
        <v/>
      </c>
      <c r="Q265" s="19" t="str">
        <f t="array" ref="Q265">IF(R265="","",IF(INDEX(Enter!$B$3:$K$252,MATCH(SMALL(Enter!$P$3:$P$252,E265),Enter!$P$3:$P$252,0),1)="oco","oco",E265))</f>
        <v/>
      </c>
      <c r="R265" s="20" t="str">
        <f t="array" ref="R265">IFERROR(INDEX(Enter!$A$3:$M$252,MATCH(SMALL(Enter!$P$3:$P$252,T265),Enter!$P$3:$P$252,0),7),"")</f>
        <v/>
      </c>
      <c r="S265" s="20" t="str">
        <f t="array" ref="S265">IFERROR(INDEX(Enter!$A$3:$K$252,MATCH(SMALL(Enter!$P$3:$P$252,T265),Enter!$P$3:$P$252,0),8),"")</f>
        <v/>
      </c>
      <c r="V265" s="19"/>
      <c r="AA265" s="19" t="str">
        <f t="shared" si="5"/>
        <v/>
      </c>
      <c r="AB265" s="20" t="str">
        <f t="array" ref="AB265">IFERROR(INDEX(Enter!$A$3:$M$252,MATCH(SMALL(Enter!$R$3:$R$252,T265),Enter!$R$3:$R$252,0),7),"")</f>
        <v/>
      </c>
      <c r="AC265" s="20" t="str">
        <f t="array" ref="AC265">IFERROR(INDEX(Enter!$A$3:$K$252,MATCH(SMALL(Enter!$R$3:$R$252,T265),Enter!$R$3:$R$252,0),8),"")</f>
        <v/>
      </c>
    </row>
    <row r="266" spans="1:29" ht="15.75" customHeight="1">
      <c r="A266" s="19" t="str">
        <f t="array" ref="A266">IF(B266="","",IF(INDEX(Enter!$C$3:$K$252,MATCH(SMALL(Enter!$M$3:$M$252,E266),Enter!$M$3:$M$252,0),1)="yco","yco",E266))</f>
        <v/>
      </c>
      <c r="B266" s="20" t="str">
        <f t="array" ref="B266">IFERROR(IF(INDEX(Enter!$D$3:$M$252,MATCH(SMALL(Enter!$M$3:$M$252,E266),Enter!$M$3:$M$252,0),1)="x",INDEX(Enter!$C$3:$M$252,MATCH(SMALL(Enter!$M$3:$M$252,E266),Enter!$M$3:$M$252,0),8)&amp;" (Y)",IF(INDEX(Enter!$D$3:$M$252,MATCH(SMALL(Enter!$M$3:$M$252,E266),Enter!$M$3:$M$252,0),1)="o",INDEX(Enter!$C$3:$M$252,MATCH(SMALL(Enter!$M$3:$M$252,E266),Enter!$M$3:$M$252,0),8)&amp;" (Y only)",INDEX(Enter!$C$3:$M$252,MATCH(SMALL(Enter!$M$3:$M$252,E266),Enter!$M$3:$M$252,0),8))),"")</f>
        <v/>
      </c>
      <c r="C266" s="20" t="str">
        <f t="array" ref="C266">IFERROR(INDEX(Enter!$C$3:$M$252,MATCH(SMALL(Enter!$M$3:$M$252,E266),Enter!$M$3:$M$252,0),8),"")</f>
        <v/>
      </c>
      <c r="D266" s="20" t="str">
        <f t="array" ref="D266">IFERROR(INDEX(Enter!$C$3:$K$252,MATCH(SMALL(Enter!$M$3:$M$252,E266),Enter!$M$3:$M$252,0),9),"")</f>
        <v/>
      </c>
      <c r="E266" s="20">
        <v>221</v>
      </c>
      <c r="G266" s="19" t="str">
        <f t="array" ref="G266">IF(H266="","",IF(INDEX(Enter!$F$3:$K$252,MATCH(SMALL(Enter!$N$3:$N$252,E266),Enter!$N$3:$N$252,0),1)="co","co",IF(INDEX(Enter!$F$3:$K$252,MATCH(SMALL(Enter!$N$3:$N$252,E266),Enter!$N$3:$N$252,0),1)="yco","yco",E266)))</f>
        <v/>
      </c>
      <c r="H266" s="20" t="str">
        <f t="array" ref="H266">IFERROR(IF(INDEX(Enter!$G$3:$K$252,MATCH(SMALL(Enter!$N$3:$N$252,E266),Enter!$N$3:$N$252,0),1)="x",INDEX(Enter!$F$3:$K$252,MATCH(SMALL(Enter!$N$3:$N$252,E266),Enter!$N$3:$N$252,0),5)&amp;" (Y)",IF(INDEX(Enter!$G$3:$K$252,MATCH(SMALL(Enter!$N$3:$N$252,E266),Enter!$N$3:$N$252,0),1)="o",INDEX(Enter!$F$3:$K$252,MATCH(SMALL(Enter!$N$3:$N$252,E266),Enter!$N$3:$N$252,0),5)&amp;" (Y only)",INDEX(Enter!$F$3:$K$252,MATCH(SMALL(Enter!$N$3:$N$252,E266),Enter!$N$3:$N$252,0),5))),"")</f>
        <v/>
      </c>
      <c r="I266" s="20" t="str">
        <f t="array" ref="I266">IFERROR(INDEX(Enter!$F$3:$K$252,MATCH(SMALL(Enter!$N$3:$N$252,E266),Enter!$N$3:$N$252,0),5),"")</f>
        <v/>
      </c>
      <c r="J266" s="20" t="str">
        <f t="array" ref="J266">IFERROR(INDEX(Enter!$F$3:$K$252,MATCH(SMALL(Enter!$N$3:$N$252,E266),Enter!$N$3:$N$252,0),6),"")</f>
        <v/>
      </c>
      <c r="K266" s="20">
        <v>241</v>
      </c>
      <c r="L266" s="19" t="str">
        <f t="shared" si="4"/>
        <v/>
      </c>
      <c r="M266" s="19" t="str">
        <f t="array" ref="M266">IFERROR(IF(INDEX(Enter!$I$3:$K$252,MATCH(SMALL(Enter!$O$3:$O$252,K266),Enter!$O$3:$O$252,0),1)="x",INDEX(Enter!$H$3:$K$252,MATCH(SMALL(Enter!$O$3:$O$252,K266),Enter!$O$3:$O$252,0),3)&amp;" (Y)",IF(INDEX(Enter!$I$3:$K$252,MATCH(SMALL(Enter!$O$3:$O$252,K266),Enter!$O$3:$O$252,0),1)="o",INDEX(Enter!$H$3:$K$252,MATCH(SMALL(Enter!$O$3:$O$252,K266),Enter!$O$3:$O$252,0),3)&amp;" (Y only)",INDEX(Enter!$H$3:$K$252,MATCH(SMALL(Enter!$O$3:$O$252,K266),Enter!$O$3:$O$252,0),3))),"")</f>
        <v/>
      </c>
      <c r="N266" s="20" t="str">
        <f t="array" ref="N266">IFERROR(INDEX(Enter!$H$3:$K$252,MATCH(SMALL(Enter!$O$3:$O$252,K266),Enter!$O$3:$O$252,0),3),"")</f>
        <v/>
      </c>
      <c r="O266" s="20" t="str">
        <f t="array" ref="O266">IFERROR(INDEX(Enter!$H$3:$K$252,MATCH(SMALL(Enter!$O$3:$O$252,K266),Enter!$O$3:$O$252,0),4),"")</f>
        <v/>
      </c>
      <c r="Q266" s="19" t="str">
        <f t="array" ref="Q266">IF(R266="","",IF(INDEX(Enter!$B$3:$K$252,MATCH(SMALL(Enter!$P$3:$P$252,E266),Enter!$P$3:$P$252,0),1)="oco","oco",E266))</f>
        <v/>
      </c>
      <c r="R266" s="20" t="str">
        <f t="array" ref="R266">IFERROR(INDEX(Enter!$A$3:$M$252,MATCH(SMALL(Enter!$P$3:$P$252,T266),Enter!$P$3:$P$252,0),7),"")</f>
        <v/>
      </c>
      <c r="S266" s="20" t="str">
        <f t="array" ref="S266">IFERROR(INDEX(Enter!$A$3:$K$252,MATCH(SMALL(Enter!$P$3:$P$252,T266),Enter!$P$3:$P$252,0),8),"")</f>
        <v/>
      </c>
      <c r="T266" s="20">
        <v>221</v>
      </c>
      <c r="V266" s="19"/>
      <c r="Y266" s="20">
        <v>221</v>
      </c>
      <c r="AA266" s="19" t="str">
        <f t="shared" si="5"/>
        <v/>
      </c>
      <c r="AB266" s="20" t="str">
        <f t="array" ref="AB266">IFERROR(INDEX(Enter!$A$3:$M$252,MATCH(SMALL(Enter!$R$3:$R$252,T266),Enter!$R$3:$R$252,0),7),"")</f>
        <v/>
      </c>
      <c r="AC266" s="20" t="str">
        <f t="array" ref="AC266">IFERROR(INDEX(Enter!$A$3:$K$252,MATCH(SMALL(Enter!$R$3:$R$252,T266),Enter!$R$3:$R$252,0),8),"")</f>
        <v/>
      </c>
    </row>
    <row r="267" spans="1:29" ht="15.75" customHeight="1">
      <c r="A267" s="19" t="str">
        <f t="array" ref="A267">IF(B267="","",IF(INDEX(Enter!$C$3:$K$252,MATCH(SMALL(Enter!$M$3:$M$252,E267),Enter!$M$3:$M$252,0),1)="yco","yco",E267))</f>
        <v/>
      </c>
      <c r="B267" s="20" t="str">
        <f t="array" ref="B267">IFERROR(IF(INDEX(Enter!$D$3:$M$252,MATCH(SMALL(Enter!$M$3:$M$252,E267),Enter!$M$3:$M$252,0),1)="x",INDEX(Enter!$C$3:$M$252,MATCH(SMALL(Enter!$M$3:$M$252,E267),Enter!$M$3:$M$252,0),8)&amp;" (Y)",IF(INDEX(Enter!$D$3:$M$252,MATCH(SMALL(Enter!$M$3:$M$252,E267),Enter!$M$3:$M$252,0),1)="o",INDEX(Enter!$C$3:$M$252,MATCH(SMALL(Enter!$M$3:$M$252,E267),Enter!$M$3:$M$252,0),8)&amp;" (Y only)",INDEX(Enter!$C$3:$M$252,MATCH(SMALL(Enter!$M$3:$M$252,E267),Enter!$M$3:$M$252,0),8))),"")</f>
        <v/>
      </c>
      <c r="C267" s="20" t="str">
        <f t="array" ref="C267">IFERROR(INDEX(Enter!$C$3:$M$252,MATCH(SMALL(Enter!$M$3:$M$252,E267),Enter!$M$3:$M$252,0),8),"")</f>
        <v/>
      </c>
      <c r="D267" s="20" t="str">
        <f t="array" ref="D267">IFERROR(INDEX(Enter!$C$3:$K$252,MATCH(SMALL(Enter!$M$3:$M$252,E267),Enter!$M$3:$M$252,0),9),"")</f>
        <v/>
      </c>
      <c r="E267" s="20">
        <v>222</v>
      </c>
      <c r="G267" s="19" t="str">
        <f t="array" ref="G267">IF(H267="","",IF(INDEX(Enter!$F$3:$K$252,MATCH(SMALL(Enter!$N$3:$N$252,E267),Enter!$N$3:$N$252,0),1)="co","co",IF(INDEX(Enter!$F$3:$K$252,MATCH(SMALL(Enter!$N$3:$N$252,E267),Enter!$N$3:$N$252,0),1)="yco","yco",E267)))</f>
        <v/>
      </c>
      <c r="H267" s="20" t="str">
        <f t="array" ref="H267">IFERROR(IF(INDEX(Enter!$G$3:$K$252,MATCH(SMALL(Enter!$N$3:$N$252,E267),Enter!$N$3:$N$252,0),1)="x",INDEX(Enter!$F$3:$K$252,MATCH(SMALL(Enter!$N$3:$N$252,E267),Enter!$N$3:$N$252,0),5)&amp;" (Y)",IF(INDEX(Enter!$G$3:$K$252,MATCH(SMALL(Enter!$N$3:$N$252,E267),Enter!$N$3:$N$252,0),1)="o",INDEX(Enter!$F$3:$K$252,MATCH(SMALL(Enter!$N$3:$N$252,E267),Enter!$N$3:$N$252,0),5)&amp;" (Y only)",INDEX(Enter!$F$3:$K$252,MATCH(SMALL(Enter!$N$3:$N$252,E267),Enter!$N$3:$N$252,0),5))),"")</f>
        <v/>
      </c>
      <c r="I267" s="20" t="str">
        <f t="array" ref="I267">IFERROR(INDEX(Enter!$F$3:$K$252,MATCH(SMALL(Enter!$N$3:$N$252,E267),Enter!$N$3:$N$252,0),5),"")</f>
        <v/>
      </c>
      <c r="J267" s="20" t="str">
        <f t="array" ref="J267">IFERROR(INDEX(Enter!$F$3:$K$252,MATCH(SMALL(Enter!$N$3:$N$252,E267),Enter!$N$3:$N$252,0),6),"")</f>
        <v/>
      </c>
      <c r="K267" s="20">
        <v>242</v>
      </c>
      <c r="L267" s="19" t="str">
        <f t="shared" si="4"/>
        <v/>
      </c>
      <c r="M267" s="19" t="str">
        <f t="array" ref="M267">IFERROR(IF(INDEX(Enter!$I$3:$K$252,MATCH(SMALL(Enter!$O$3:$O$252,K267),Enter!$O$3:$O$252,0),1)="x",INDEX(Enter!$H$3:$K$252,MATCH(SMALL(Enter!$O$3:$O$252,K267),Enter!$O$3:$O$252,0),3)&amp;" (Y)",IF(INDEX(Enter!$I$3:$K$252,MATCH(SMALL(Enter!$O$3:$O$252,K267),Enter!$O$3:$O$252,0),1)="o",INDEX(Enter!$H$3:$K$252,MATCH(SMALL(Enter!$O$3:$O$252,K267),Enter!$O$3:$O$252,0),3)&amp;" (Y only)",INDEX(Enter!$H$3:$K$252,MATCH(SMALL(Enter!$O$3:$O$252,K267),Enter!$O$3:$O$252,0),3))),"")</f>
        <v/>
      </c>
      <c r="N267" s="20" t="str">
        <f t="array" ref="N267">IFERROR(INDEX(Enter!$H$3:$K$252,MATCH(SMALL(Enter!$O$3:$O$252,K267),Enter!$O$3:$O$252,0),3),"")</f>
        <v/>
      </c>
      <c r="O267" s="20" t="str">
        <f t="array" ref="O267">IFERROR(INDEX(Enter!$H$3:$K$252,MATCH(SMALL(Enter!$O$3:$O$252,K267),Enter!$O$3:$O$252,0),4),"")</f>
        <v/>
      </c>
      <c r="Q267" s="19" t="str">
        <f t="array" ref="Q267">IF(R267="","",IF(INDEX(Enter!$B$3:$K$252,MATCH(SMALL(Enter!$P$3:$P$252,E267),Enter!$P$3:$P$252,0),1)="oco","oco",E267))</f>
        <v/>
      </c>
      <c r="R267" s="20" t="str">
        <f t="array" ref="R267">IFERROR(INDEX(Enter!$A$3:$M$252,MATCH(SMALL(Enter!$P$3:$P$252,T267),Enter!$P$3:$P$252,0),7),"")</f>
        <v/>
      </c>
      <c r="S267" s="20" t="str">
        <f t="array" ref="S267">IFERROR(INDEX(Enter!$A$3:$K$252,MATCH(SMALL(Enter!$P$3:$P$252,T267),Enter!$P$3:$P$252,0),8),"")</f>
        <v/>
      </c>
      <c r="T267" s="20">
        <v>222</v>
      </c>
      <c r="V267" s="19"/>
      <c r="Y267" s="20">
        <v>222</v>
      </c>
      <c r="AA267" s="19" t="str">
        <f t="shared" si="5"/>
        <v/>
      </c>
      <c r="AB267" s="20" t="str">
        <f t="array" ref="AB267">IFERROR(INDEX(Enter!$A$3:$M$252,MATCH(SMALL(Enter!$R$3:$R$252,T267),Enter!$R$3:$R$252,0),7),"")</f>
        <v/>
      </c>
      <c r="AC267" s="20" t="str">
        <f t="array" ref="AC267">IFERROR(INDEX(Enter!$A$3:$K$252,MATCH(SMALL(Enter!$R$3:$R$252,T267),Enter!$R$3:$R$252,0),8),"")</f>
        <v/>
      </c>
    </row>
    <row r="268" spans="1:29" ht="15.75" customHeight="1">
      <c r="A268" s="19" t="str">
        <f t="array" ref="A268">IF(B268="","",IF(INDEX(Enter!$C$3:$K$252,MATCH(SMALL(Enter!$M$3:$M$252,E268),Enter!$M$3:$M$252,0),1)="yco","yco",E268))</f>
        <v/>
      </c>
      <c r="B268" s="20" t="str">
        <f t="array" ref="B268">IFERROR(IF(INDEX(Enter!$D$3:$M$252,MATCH(SMALL(Enter!$M$3:$M$252,E268),Enter!$M$3:$M$252,0),1)="x",INDEX(Enter!$C$3:$M$252,MATCH(SMALL(Enter!$M$3:$M$252,E268),Enter!$M$3:$M$252,0),8)&amp;" (Y)",IF(INDEX(Enter!$D$3:$M$252,MATCH(SMALL(Enter!$M$3:$M$252,E268),Enter!$M$3:$M$252,0),1)="o",INDEX(Enter!$C$3:$M$252,MATCH(SMALL(Enter!$M$3:$M$252,E268),Enter!$M$3:$M$252,0),8)&amp;" (Y only)",INDEX(Enter!$C$3:$M$252,MATCH(SMALL(Enter!$M$3:$M$252,E268),Enter!$M$3:$M$252,0),8))),"")</f>
        <v/>
      </c>
      <c r="C268" s="20" t="str">
        <f t="array" ref="C268">IFERROR(INDEX(Enter!$C$3:$M$252,MATCH(SMALL(Enter!$M$3:$M$252,E268),Enter!$M$3:$M$252,0),8),"")</f>
        <v/>
      </c>
      <c r="D268" s="20" t="str">
        <f t="array" ref="D268">IFERROR(INDEX(Enter!$C$3:$K$252,MATCH(SMALL(Enter!$M$3:$M$252,E268),Enter!$M$3:$M$252,0),9),"")</f>
        <v/>
      </c>
      <c r="E268" s="20">
        <v>223</v>
      </c>
      <c r="G268" s="19" t="str">
        <f t="array" ref="G268">IF(H268="","",IF(INDEX(Enter!$F$3:$K$252,MATCH(SMALL(Enter!$N$3:$N$252,E268),Enter!$N$3:$N$252,0),1)="co","co",IF(INDEX(Enter!$F$3:$K$252,MATCH(SMALL(Enter!$N$3:$N$252,E268),Enter!$N$3:$N$252,0),1)="yco","yco",E268)))</f>
        <v/>
      </c>
      <c r="H268" s="20" t="str">
        <f t="array" ref="H268">IFERROR(IF(INDEX(Enter!$G$3:$K$252,MATCH(SMALL(Enter!$N$3:$N$252,E268),Enter!$N$3:$N$252,0),1)="x",INDEX(Enter!$F$3:$K$252,MATCH(SMALL(Enter!$N$3:$N$252,E268),Enter!$N$3:$N$252,0),5)&amp;" (Y)",IF(INDEX(Enter!$G$3:$K$252,MATCH(SMALL(Enter!$N$3:$N$252,E268),Enter!$N$3:$N$252,0),1)="o",INDEX(Enter!$F$3:$K$252,MATCH(SMALL(Enter!$N$3:$N$252,E268),Enter!$N$3:$N$252,0),5)&amp;" (Y only)",INDEX(Enter!$F$3:$K$252,MATCH(SMALL(Enter!$N$3:$N$252,E268),Enter!$N$3:$N$252,0),5))),"")</f>
        <v/>
      </c>
      <c r="I268" s="20" t="str">
        <f t="array" ref="I268">IFERROR(INDEX(Enter!$F$3:$K$252,MATCH(SMALL(Enter!$N$3:$N$252,E268),Enter!$N$3:$N$252,0),5),"")</f>
        <v/>
      </c>
      <c r="J268" s="20" t="str">
        <f t="array" ref="J268">IFERROR(INDEX(Enter!$F$3:$K$252,MATCH(SMALL(Enter!$N$3:$N$252,E268),Enter!$N$3:$N$252,0),6),"")</f>
        <v/>
      </c>
      <c r="K268" s="20">
        <v>243</v>
      </c>
      <c r="L268" s="19" t="str">
        <f t="shared" si="4"/>
        <v/>
      </c>
      <c r="M268" s="19" t="str">
        <f t="array" ref="M268">IFERROR(IF(INDEX(Enter!$I$3:$K$252,MATCH(SMALL(Enter!$O$3:$O$252,K268),Enter!$O$3:$O$252,0),1)="x",INDEX(Enter!$H$3:$K$252,MATCH(SMALL(Enter!$O$3:$O$252,K268),Enter!$O$3:$O$252,0),3)&amp;" (Y)",IF(INDEX(Enter!$I$3:$K$252,MATCH(SMALL(Enter!$O$3:$O$252,K268),Enter!$O$3:$O$252,0),1)="o",INDEX(Enter!$H$3:$K$252,MATCH(SMALL(Enter!$O$3:$O$252,K268),Enter!$O$3:$O$252,0),3)&amp;" (Y only)",INDEX(Enter!$H$3:$K$252,MATCH(SMALL(Enter!$O$3:$O$252,K268),Enter!$O$3:$O$252,0),3))),"")</f>
        <v/>
      </c>
      <c r="N268" s="20" t="str">
        <f t="array" ref="N268">IFERROR(INDEX(Enter!$H$3:$K$252,MATCH(SMALL(Enter!$O$3:$O$252,K268),Enter!$O$3:$O$252,0),3),"")</f>
        <v/>
      </c>
      <c r="O268" s="20" t="str">
        <f t="array" ref="O268">IFERROR(INDEX(Enter!$H$3:$K$252,MATCH(SMALL(Enter!$O$3:$O$252,K268),Enter!$O$3:$O$252,0),4),"")</f>
        <v/>
      </c>
      <c r="Q268" s="19" t="str">
        <f t="array" ref="Q268">IF(R268="","",IF(INDEX(Enter!$B$3:$K$252,MATCH(SMALL(Enter!$P$3:$P$252,E268),Enter!$P$3:$P$252,0),1)="oco","oco",E268))</f>
        <v/>
      </c>
      <c r="R268" s="20" t="str">
        <f t="array" ref="R268">IFERROR(INDEX(Enter!$A$3:$M$252,MATCH(SMALL(Enter!$P$3:$P$252,T268),Enter!$P$3:$P$252,0),7),"")</f>
        <v/>
      </c>
      <c r="S268" s="20" t="str">
        <f t="array" ref="S268">IFERROR(INDEX(Enter!$A$3:$K$252,MATCH(SMALL(Enter!$P$3:$P$252,T268),Enter!$P$3:$P$252,0),8),"")</f>
        <v/>
      </c>
      <c r="T268" s="20">
        <v>223</v>
      </c>
      <c r="V268" s="19"/>
      <c r="Y268" s="20">
        <v>223</v>
      </c>
      <c r="AA268" s="19" t="str">
        <f t="shared" si="5"/>
        <v/>
      </c>
      <c r="AB268" s="20" t="str">
        <f t="array" ref="AB268">IFERROR(INDEX(Enter!$A$3:$M$252,MATCH(SMALL(Enter!$R$3:$R$252,T268),Enter!$R$3:$R$252,0),7),"")</f>
        <v/>
      </c>
      <c r="AC268" s="20" t="str">
        <f t="array" ref="AC268">IFERROR(INDEX(Enter!$A$3:$K$252,MATCH(SMALL(Enter!$R$3:$R$252,T268),Enter!$R$3:$R$252,0),8),"")</f>
        <v/>
      </c>
    </row>
    <row r="269" spans="1:29" ht="15.75" customHeight="1">
      <c r="A269" s="19" t="str">
        <f t="array" ref="A269">IF(B269="","",IF(INDEX(Enter!$C$3:$K$252,MATCH(SMALL(Enter!$M$3:$M$252,E269),Enter!$M$3:$M$252,0),1)="yco","yco",E269))</f>
        <v/>
      </c>
      <c r="B269" s="20" t="str">
        <f t="array" ref="B269">IFERROR(IF(INDEX(Enter!$D$3:$M$252,MATCH(SMALL(Enter!$M$3:$M$252,E269),Enter!$M$3:$M$252,0),1)="x",INDEX(Enter!$C$3:$M$252,MATCH(SMALL(Enter!$M$3:$M$252,E269),Enter!$M$3:$M$252,0),8)&amp;" (Y)",IF(INDEX(Enter!$D$3:$M$252,MATCH(SMALL(Enter!$M$3:$M$252,E269),Enter!$M$3:$M$252,0),1)="o",INDEX(Enter!$C$3:$M$252,MATCH(SMALL(Enter!$M$3:$M$252,E269),Enter!$M$3:$M$252,0),8)&amp;" (Y only)",INDEX(Enter!$C$3:$M$252,MATCH(SMALL(Enter!$M$3:$M$252,E269),Enter!$M$3:$M$252,0),8))),"")</f>
        <v/>
      </c>
      <c r="C269" s="20" t="str">
        <f t="array" ref="C269">IFERROR(INDEX(Enter!$C$3:$M$252,MATCH(SMALL(Enter!$M$3:$M$252,E269),Enter!$M$3:$M$252,0),8),"")</f>
        <v/>
      </c>
      <c r="D269" s="20" t="str">
        <f t="array" ref="D269">IFERROR(INDEX(Enter!$C$3:$K$252,MATCH(SMALL(Enter!$M$3:$M$252,E269),Enter!$M$3:$M$252,0),9),"")</f>
        <v/>
      </c>
      <c r="E269" s="20">
        <v>224</v>
      </c>
      <c r="G269" s="19" t="str">
        <f t="array" ref="G269">IF(H269="","",IF(INDEX(Enter!$F$3:$K$252,MATCH(SMALL(Enter!$N$3:$N$252,E269),Enter!$N$3:$N$252,0),1)="co","co",IF(INDEX(Enter!$F$3:$K$252,MATCH(SMALL(Enter!$N$3:$N$252,E269),Enter!$N$3:$N$252,0),1)="yco","yco",E269)))</f>
        <v/>
      </c>
      <c r="H269" s="20" t="str">
        <f t="array" ref="H269">IFERROR(IF(INDEX(Enter!$G$3:$K$252,MATCH(SMALL(Enter!$N$3:$N$252,E269),Enter!$N$3:$N$252,0),1)="x",INDEX(Enter!$F$3:$K$252,MATCH(SMALL(Enter!$N$3:$N$252,E269),Enter!$N$3:$N$252,0),5)&amp;" (Y)",IF(INDEX(Enter!$G$3:$K$252,MATCH(SMALL(Enter!$N$3:$N$252,E269),Enter!$N$3:$N$252,0),1)="o",INDEX(Enter!$F$3:$K$252,MATCH(SMALL(Enter!$N$3:$N$252,E269),Enter!$N$3:$N$252,0),5)&amp;" (Y only)",INDEX(Enter!$F$3:$K$252,MATCH(SMALL(Enter!$N$3:$N$252,E269),Enter!$N$3:$N$252,0),5))),"")</f>
        <v/>
      </c>
      <c r="I269" s="20" t="str">
        <f t="array" ref="I269">IFERROR(INDEX(Enter!$F$3:$K$252,MATCH(SMALL(Enter!$N$3:$N$252,E269),Enter!$N$3:$N$252,0),5),"")</f>
        <v/>
      </c>
      <c r="J269" s="20" t="str">
        <f t="array" ref="J269">IFERROR(INDEX(Enter!$F$3:$K$252,MATCH(SMALL(Enter!$N$3:$N$252,E269),Enter!$N$3:$N$252,0),6),"")</f>
        <v/>
      </c>
      <c r="K269" s="20">
        <v>244</v>
      </c>
      <c r="L269" s="19" t="str">
        <f t="shared" si="4"/>
        <v/>
      </c>
      <c r="M269" s="19" t="str">
        <f t="array" ref="M269">IFERROR(IF(INDEX(Enter!$I$3:$K$252,MATCH(SMALL(Enter!$O$3:$O$252,K269),Enter!$O$3:$O$252,0),1)="x",INDEX(Enter!$H$3:$K$252,MATCH(SMALL(Enter!$O$3:$O$252,K269),Enter!$O$3:$O$252,0),3)&amp;" (Y)",IF(INDEX(Enter!$I$3:$K$252,MATCH(SMALL(Enter!$O$3:$O$252,K269),Enter!$O$3:$O$252,0),1)="o",INDEX(Enter!$H$3:$K$252,MATCH(SMALL(Enter!$O$3:$O$252,K269),Enter!$O$3:$O$252,0),3)&amp;" (Y only)",INDEX(Enter!$H$3:$K$252,MATCH(SMALL(Enter!$O$3:$O$252,K269),Enter!$O$3:$O$252,0),3))),"")</f>
        <v/>
      </c>
      <c r="N269" s="20" t="str">
        <f t="array" ref="N269">IFERROR(INDEX(Enter!$H$3:$K$252,MATCH(SMALL(Enter!$O$3:$O$252,K269),Enter!$O$3:$O$252,0),3),"")</f>
        <v/>
      </c>
      <c r="O269" s="20" t="str">
        <f t="array" ref="O269">IFERROR(INDEX(Enter!$H$3:$K$252,MATCH(SMALL(Enter!$O$3:$O$252,K269),Enter!$O$3:$O$252,0),4),"")</f>
        <v/>
      </c>
      <c r="Q269" s="19" t="str">
        <f t="array" ref="Q269">IF(R269="","",IF(INDEX(Enter!$B$3:$K$252,MATCH(SMALL(Enter!$P$3:$P$252,E269),Enter!$P$3:$P$252,0),1)="oco","oco",E269))</f>
        <v/>
      </c>
      <c r="R269" s="20" t="str">
        <f t="array" ref="R269">IFERROR(INDEX(Enter!$A$3:$M$252,MATCH(SMALL(Enter!$P$3:$P$252,T269),Enter!$P$3:$P$252,0),7),"")</f>
        <v/>
      </c>
      <c r="S269" s="20" t="str">
        <f t="array" ref="S269">IFERROR(INDEX(Enter!$A$3:$K$252,MATCH(SMALL(Enter!$P$3:$P$252,T269),Enter!$P$3:$P$252,0),8),"")</f>
        <v/>
      </c>
      <c r="T269" s="20">
        <v>224</v>
      </c>
      <c r="V269" s="19"/>
      <c r="Y269" s="20">
        <v>224</v>
      </c>
      <c r="AA269" s="19" t="str">
        <f t="shared" si="5"/>
        <v/>
      </c>
      <c r="AB269" s="20" t="str">
        <f t="array" ref="AB269">IFERROR(INDEX(Enter!$A$3:$M$252,MATCH(SMALL(Enter!$R$3:$R$252,T269),Enter!$R$3:$R$252,0),7),"")</f>
        <v/>
      </c>
      <c r="AC269" s="20" t="str">
        <f t="array" ref="AC269">IFERROR(INDEX(Enter!$A$3:$K$252,MATCH(SMALL(Enter!$R$3:$R$252,T269),Enter!$R$3:$R$252,0),8),"")</f>
        <v/>
      </c>
    </row>
    <row r="270" spans="1:29" ht="15.75" customHeight="1">
      <c r="A270" s="19" t="str">
        <f t="array" ref="A270">IF(B270="","",IF(INDEX(Enter!$C$3:$K$252,MATCH(SMALL(Enter!$M$3:$M$252,E270),Enter!$M$3:$M$252,0),1)="yco","yco",E270))</f>
        <v/>
      </c>
      <c r="B270" s="20" t="str">
        <f t="array" ref="B270">IFERROR(IF(INDEX(Enter!$D$3:$M$252,MATCH(SMALL(Enter!$M$3:$M$252,E270),Enter!$M$3:$M$252,0),1)="x",INDEX(Enter!$C$3:$M$252,MATCH(SMALL(Enter!$M$3:$M$252,E270),Enter!$M$3:$M$252,0),8)&amp;" (Y)",IF(INDEX(Enter!$D$3:$M$252,MATCH(SMALL(Enter!$M$3:$M$252,E270),Enter!$M$3:$M$252,0),1)="o",INDEX(Enter!$C$3:$M$252,MATCH(SMALL(Enter!$M$3:$M$252,E270),Enter!$M$3:$M$252,0),8)&amp;" (Y only)",INDEX(Enter!$C$3:$M$252,MATCH(SMALL(Enter!$M$3:$M$252,E270),Enter!$M$3:$M$252,0),8))),"")</f>
        <v/>
      </c>
      <c r="C270" s="20" t="str">
        <f t="array" ref="C270">IFERROR(INDEX(Enter!$C$3:$M$252,MATCH(SMALL(Enter!$M$3:$M$252,E270),Enter!$M$3:$M$252,0),8),"")</f>
        <v/>
      </c>
      <c r="D270" s="20" t="str">
        <f t="array" ref="D270">IFERROR(INDEX(Enter!$C$3:$K$252,MATCH(SMALL(Enter!$M$3:$M$252,E270),Enter!$M$3:$M$252,0),9),"")</f>
        <v/>
      </c>
      <c r="E270" s="20">
        <v>225</v>
      </c>
      <c r="G270" s="19" t="str">
        <f t="array" ref="G270">IF(H270="","",IF(INDEX(Enter!$F$3:$K$252,MATCH(SMALL(Enter!$N$3:$N$252,E270),Enter!$N$3:$N$252,0),1)="co","co",IF(INDEX(Enter!$F$3:$K$252,MATCH(SMALL(Enter!$N$3:$N$252,E270),Enter!$N$3:$N$252,0),1)="yco","yco",E270)))</f>
        <v/>
      </c>
      <c r="H270" s="20" t="str">
        <f t="array" ref="H270">IFERROR(IF(INDEX(Enter!$G$3:$K$252,MATCH(SMALL(Enter!$N$3:$N$252,E270),Enter!$N$3:$N$252,0),1)="x",INDEX(Enter!$F$3:$K$252,MATCH(SMALL(Enter!$N$3:$N$252,E270),Enter!$N$3:$N$252,0),5)&amp;" (Y)",IF(INDEX(Enter!$G$3:$K$252,MATCH(SMALL(Enter!$N$3:$N$252,E270),Enter!$N$3:$N$252,0),1)="o",INDEX(Enter!$F$3:$K$252,MATCH(SMALL(Enter!$N$3:$N$252,E270),Enter!$N$3:$N$252,0),5)&amp;" (Y only)",INDEX(Enter!$F$3:$K$252,MATCH(SMALL(Enter!$N$3:$N$252,E270),Enter!$N$3:$N$252,0),5))),"")</f>
        <v/>
      </c>
      <c r="I270" s="20" t="str">
        <f t="array" ref="I270">IFERROR(INDEX(Enter!$F$3:$K$252,MATCH(SMALL(Enter!$N$3:$N$252,E270),Enter!$N$3:$N$252,0),5),"")</f>
        <v/>
      </c>
      <c r="J270" s="20" t="str">
        <f t="array" ref="J270">IFERROR(INDEX(Enter!$F$3:$K$252,MATCH(SMALL(Enter!$N$3:$N$252,E270),Enter!$N$3:$N$252,0),6),"")</f>
        <v/>
      </c>
      <c r="K270" s="20">
        <v>245</v>
      </c>
      <c r="L270" s="19" t="str">
        <f t="shared" si="4"/>
        <v/>
      </c>
      <c r="M270" s="19" t="str">
        <f t="array" ref="M270">IFERROR(IF(INDEX(Enter!$I$3:$K$252,MATCH(SMALL(Enter!$O$3:$O$252,K270),Enter!$O$3:$O$252,0),1)="x",INDEX(Enter!$H$3:$K$252,MATCH(SMALL(Enter!$O$3:$O$252,K270),Enter!$O$3:$O$252,0),3)&amp;" (Y)",IF(INDEX(Enter!$I$3:$K$252,MATCH(SMALL(Enter!$O$3:$O$252,K270),Enter!$O$3:$O$252,0),1)="o",INDEX(Enter!$H$3:$K$252,MATCH(SMALL(Enter!$O$3:$O$252,K270),Enter!$O$3:$O$252,0),3)&amp;" (Y only)",INDEX(Enter!$H$3:$K$252,MATCH(SMALL(Enter!$O$3:$O$252,K270),Enter!$O$3:$O$252,0),3))),"")</f>
        <v/>
      </c>
      <c r="N270" s="20" t="str">
        <f t="array" ref="N270">IFERROR(INDEX(Enter!$H$3:$K$252,MATCH(SMALL(Enter!$O$3:$O$252,K270),Enter!$O$3:$O$252,0),3),"")</f>
        <v/>
      </c>
      <c r="O270" s="20" t="str">
        <f t="array" ref="O270">IFERROR(INDEX(Enter!$H$3:$K$252,MATCH(SMALL(Enter!$O$3:$O$252,K270),Enter!$O$3:$O$252,0),4),"")</f>
        <v/>
      </c>
      <c r="Q270" s="19" t="str">
        <f t="array" ref="Q270">IF(R270="","",IF(INDEX(Enter!$B$3:$K$252,MATCH(SMALL(Enter!$P$3:$P$252,E270),Enter!$P$3:$P$252,0),1)="oco","oco",E270))</f>
        <v/>
      </c>
      <c r="R270" s="20" t="str">
        <f t="array" ref="R270">IFERROR(INDEX(Enter!$A$3:$M$252,MATCH(SMALL(Enter!$P$3:$P$252,T270),Enter!$P$3:$P$252,0),7),"")</f>
        <v/>
      </c>
      <c r="S270" s="20" t="str">
        <f t="array" ref="S270">IFERROR(INDEX(Enter!$A$3:$K$252,MATCH(SMALL(Enter!$P$3:$P$252,T270),Enter!$P$3:$P$252,0),8),"")</f>
        <v/>
      </c>
      <c r="T270" s="20">
        <v>225</v>
      </c>
      <c r="V270" s="19"/>
      <c r="Y270" s="20">
        <v>225</v>
      </c>
      <c r="AA270" s="19" t="str">
        <f t="shared" si="5"/>
        <v/>
      </c>
      <c r="AB270" s="20" t="str">
        <f t="array" ref="AB270">IFERROR(INDEX(Enter!$A$3:$M$252,MATCH(SMALL(Enter!$R$3:$R$252,T270),Enter!$R$3:$R$252,0),7),"")</f>
        <v/>
      </c>
      <c r="AC270" s="20" t="str">
        <f t="array" ref="AC270">IFERROR(INDEX(Enter!$A$3:$K$252,MATCH(SMALL(Enter!$R$3:$R$252,T270),Enter!$R$3:$R$252,0),8),"")</f>
        <v/>
      </c>
    </row>
    <row r="271" spans="1:29" ht="15.75" customHeight="1">
      <c r="A271" s="19" t="str">
        <f t="array" ref="A271">IF(B271="","",IF(INDEX(Enter!$C$3:$K$252,MATCH(SMALL(Enter!$M$3:$M$252,E271),Enter!$M$3:$M$252,0),1)="yco","yco",E271))</f>
        <v/>
      </c>
      <c r="B271" s="20" t="str">
        <f t="array" ref="B271">IFERROR(IF(INDEX(Enter!$D$3:$M$252,MATCH(SMALL(Enter!$M$3:$M$252,E271),Enter!$M$3:$M$252,0),1)="x",INDEX(Enter!$C$3:$M$252,MATCH(SMALL(Enter!$M$3:$M$252,E271),Enter!$M$3:$M$252,0),8)&amp;" (Y)",IF(INDEX(Enter!$D$3:$M$252,MATCH(SMALL(Enter!$M$3:$M$252,E271),Enter!$M$3:$M$252,0),1)="o",INDEX(Enter!$C$3:$M$252,MATCH(SMALL(Enter!$M$3:$M$252,E271),Enter!$M$3:$M$252,0),8)&amp;" (Y only)",INDEX(Enter!$C$3:$M$252,MATCH(SMALL(Enter!$M$3:$M$252,E271),Enter!$M$3:$M$252,0),8))),"")</f>
        <v/>
      </c>
      <c r="C271" s="20" t="str">
        <f t="array" ref="C271">IFERROR(INDEX(Enter!$C$3:$M$252,MATCH(SMALL(Enter!$M$3:$M$252,E271),Enter!$M$3:$M$252,0),8),"")</f>
        <v/>
      </c>
      <c r="D271" s="20" t="str">
        <f t="array" ref="D271">IFERROR(INDEX(Enter!$C$3:$K$252,MATCH(SMALL(Enter!$M$3:$M$252,E271),Enter!$M$3:$M$252,0),9),"")</f>
        <v/>
      </c>
      <c r="E271" s="20"/>
      <c r="G271" s="19" t="str">
        <f t="array" ref="G271">IF(H271="","",IF(INDEX(Enter!$F$3:$K$252,MATCH(SMALL(Enter!$N$3:$N$252,E271),Enter!$N$3:$N$252,0),1)="co","co",IF(INDEX(Enter!$F$3:$K$252,MATCH(SMALL(Enter!$N$3:$N$252,E271),Enter!$N$3:$N$252,0),1)="yco","yco",E271)))</f>
        <v/>
      </c>
      <c r="H271" s="20" t="str">
        <f t="array" ref="H271">IFERROR(IF(INDEX(Enter!$G$3:$K$252,MATCH(SMALL(Enter!$N$3:$N$252,E271),Enter!$N$3:$N$252,0),1)="x",INDEX(Enter!$F$3:$K$252,MATCH(SMALL(Enter!$N$3:$N$252,E271),Enter!$N$3:$N$252,0),5)&amp;" (Y)",IF(INDEX(Enter!$G$3:$K$252,MATCH(SMALL(Enter!$N$3:$N$252,E271),Enter!$N$3:$N$252,0),1)="o",INDEX(Enter!$F$3:$K$252,MATCH(SMALL(Enter!$N$3:$N$252,E271),Enter!$N$3:$N$252,0),5)&amp;" (Y only)",INDEX(Enter!$F$3:$K$252,MATCH(SMALL(Enter!$N$3:$N$252,E271),Enter!$N$3:$N$252,0),5))),"")</f>
        <v/>
      </c>
      <c r="I271" s="20" t="str">
        <f t="array" ref="I271">IFERROR(INDEX(Enter!$F$3:$K$252,MATCH(SMALL(Enter!$N$3:$N$252,E271),Enter!$N$3:$N$252,0),5),"")</f>
        <v/>
      </c>
      <c r="J271" s="20" t="str">
        <f t="array" ref="J271">IFERROR(INDEX(Enter!$F$3:$K$252,MATCH(SMALL(Enter!$N$3:$N$252,E271),Enter!$N$3:$N$252,0),6),"")</f>
        <v/>
      </c>
      <c r="K271" s="20">
        <v>246</v>
      </c>
      <c r="L271" s="19" t="str">
        <f t="shared" si="4"/>
        <v/>
      </c>
      <c r="M271" s="19" t="str">
        <f t="array" ref="M271">IFERROR(IF(INDEX(Enter!$I$3:$K$252,MATCH(SMALL(Enter!$O$3:$O$252,K271),Enter!$O$3:$O$252,0),1)="x",INDEX(Enter!$H$3:$K$252,MATCH(SMALL(Enter!$O$3:$O$252,K271),Enter!$O$3:$O$252,0),3)&amp;" (Y)",IF(INDEX(Enter!$I$3:$K$252,MATCH(SMALL(Enter!$O$3:$O$252,K271),Enter!$O$3:$O$252,0),1)="o",INDEX(Enter!$H$3:$K$252,MATCH(SMALL(Enter!$O$3:$O$252,K271),Enter!$O$3:$O$252,0),3)&amp;" (Y only)",INDEX(Enter!$H$3:$K$252,MATCH(SMALL(Enter!$O$3:$O$252,K271),Enter!$O$3:$O$252,0),3))),"")</f>
        <v/>
      </c>
      <c r="N271" s="20" t="str">
        <f t="array" ref="N271">IFERROR(INDEX(Enter!$H$3:$K$252,MATCH(SMALL(Enter!$O$3:$O$252,K271),Enter!$O$3:$O$252,0),3),"")</f>
        <v/>
      </c>
      <c r="O271" s="20" t="str">
        <f t="array" ref="O271">IFERROR(INDEX(Enter!$H$3:$K$252,MATCH(SMALL(Enter!$O$3:$O$252,K271),Enter!$O$3:$O$252,0),4),"")</f>
        <v/>
      </c>
      <c r="Q271" s="19" t="str">
        <f t="array" ref="Q271">IF(R271="","",IF(INDEX(Enter!$B$3:$K$252,MATCH(SMALL(Enter!$P$3:$P$252,E271),Enter!$P$3:$P$252,0),1)="oco","oco",E271))</f>
        <v/>
      </c>
      <c r="R271" s="20" t="str">
        <f t="array" ref="R271">IFERROR(INDEX(Enter!$A$3:$M$252,MATCH(SMALL(Enter!$P$3:$P$252,T271),Enter!$P$3:$P$252,0),7),"")</f>
        <v/>
      </c>
      <c r="S271" s="20" t="str">
        <f t="array" ref="S271">IFERROR(INDEX(Enter!$A$3:$K$252,MATCH(SMALL(Enter!$P$3:$P$252,T271),Enter!$P$3:$P$252,0),8),"")</f>
        <v/>
      </c>
      <c r="V271" s="19"/>
      <c r="AA271" s="19" t="str">
        <f t="shared" si="5"/>
        <v/>
      </c>
      <c r="AB271" s="20" t="str">
        <f t="array" ref="AB271">IFERROR(INDEX(Enter!$A$3:$M$252,MATCH(SMALL(Enter!$R$3:$R$252,T271),Enter!$R$3:$R$252,0),7),"")</f>
        <v/>
      </c>
      <c r="AC271" s="20" t="str">
        <f t="array" ref="AC271">IFERROR(INDEX(Enter!$A$3:$K$252,MATCH(SMALL(Enter!$R$3:$R$252,T271),Enter!$R$3:$R$252,0),8),"")</f>
        <v/>
      </c>
    </row>
    <row r="272" spans="1:29" ht="15.75" customHeight="1">
      <c r="A272" s="19" t="str">
        <f t="array" ref="A272">IF(B272="","",IF(INDEX(Enter!$C$3:$K$252,MATCH(SMALL(Enter!$M$3:$M$252,E272),Enter!$M$3:$M$252,0),1)="yco","yco",E272))</f>
        <v/>
      </c>
      <c r="B272" s="20" t="str">
        <f t="array" ref="B272">IFERROR(IF(INDEX(Enter!$D$3:$M$252,MATCH(SMALL(Enter!$M$3:$M$252,E272),Enter!$M$3:$M$252,0),1)="x",INDEX(Enter!$C$3:$M$252,MATCH(SMALL(Enter!$M$3:$M$252,E272),Enter!$M$3:$M$252,0),8)&amp;" (Y)",IF(INDEX(Enter!$D$3:$M$252,MATCH(SMALL(Enter!$M$3:$M$252,E272),Enter!$M$3:$M$252,0),1)="o",INDEX(Enter!$C$3:$M$252,MATCH(SMALL(Enter!$M$3:$M$252,E272),Enter!$M$3:$M$252,0),8)&amp;" (Y only)",INDEX(Enter!$C$3:$M$252,MATCH(SMALL(Enter!$M$3:$M$252,E272),Enter!$M$3:$M$252,0),8))),"")</f>
        <v/>
      </c>
      <c r="C272" s="20" t="str">
        <f t="array" ref="C272">IFERROR(INDEX(Enter!$C$3:$M$252,MATCH(SMALL(Enter!$M$3:$M$252,E272),Enter!$M$3:$M$252,0),8),"")</f>
        <v/>
      </c>
      <c r="D272" s="20" t="str">
        <f t="array" ref="D272">IFERROR(INDEX(Enter!$C$3:$K$252,MATCH(SMALL(Enter!$M$3:$M$252,E272),Enter!$M$3:$M$252,0),9),"")</f>
        <v/>
      </c>
      <c r="E272" s="20">
        <v>226</v>
      </c>
      <c r="G272" s="19" t="str">
        <f t="array" ref="G272">IF(H272="","",IF(INDEX(Enter!$F$3:$K$252,MATCH(SMALL(Enter!$N$3:$N$252,E272),Enter!$N$3:$N$252,0),1)="co","co",IF(INDEX(Enter!$F$3:$K$252,MATCH(SMALL(Enter!$N$3:$N$252,E272),Enter!$N$3:$N$252,0),1)="yco","yco",E272)))</f>
        <v/>
      </c>
      <c r="H272" s="20" t="str">
        <f t="array" ref="H272">IFERROR(IF(INDEX(Enter!$G$3:$K$252,MATCH(SMALL(Enter!$N$3:$N$252,E272),Enter!$N$3:$N$252,0),1)="x",INDEX(Enter!$F$3:$K$252,MATCH(SMALL(Enter!$N$3:$N$252,E272),Enter!$N$3:$N$252,0),5)&amp;" (Y)",IF(INDEX(Enter!$G$3:$K$252,MATCH(SMALL(Enter!$N$3:$N$252,E272),Enter!$N$3:$N$252,0),1)="o",INDEX(Enter!$F$3:$K$252,MATCH(SMALL(Enter!$N$3:$N$252,E272),Enter!$N$3:$N$252,0),5)&amp;" (Y only)",INDEX(Enter!$F$3:$K$252,MATCH(SMALL(Enter!$N$3:$N$252,E272),Enter!$N$3:$N$252,0),5))),"")</f>
        <v/>
      </c>
      <c r="I272" s="20" t="str">
        <f t="array" ref="I272">IFERROR(INDEX(Enter!$F$3:$K$252,MATCH(SMALL(Enter!$N$3:$N$252,E272),Enter!$N$3:$N$252,0),5),"")</f>
        <v/>
      </c>
      <c r="J272" s="20" t="str">
        <f t="array" ref="J272">IFERROR(INDEX(Enter!$F$3:$K$252,MATCH(SMALL(Enter!$N$3:$N$252,E272),Enter!$N$3:$N$252,0),6),"")</f>
        <v/>
      </c>
      <c r="K272" s="20">
        <v>247</v>
      </c>
      <c r="L272" s="19" t="str">
        <f t="shared" si="4"/>
        <v/>
      </c>
      <c r="M272" s="19" t="str">
        <f t="array" ref="M272">IFERROR(IF(INDEX(Enter!$I$3:$K$252,MATCH(SMALL(Enter!$O$3:$O$252,K272),Enter!$O$3:$O$252,0),1)="x",INDEX(Enter!$H$3:$K$252,MATCH(SMALL(Enter!$O$3:$O$252,K272),Enter!$O$3:$O$252,0),3)&amp;" (Y)",IF(INDEX(Enter!$I$3:$K$252,MATCH(SMALL(Enter!$O$3:$O$252,K272),Enter!$O$3:$O$252,0),1)="o",INDEX(Enter!$H$3:$K$252,MATCH(SMALL(Enter!$O$3:$O$252,K272),Enter!$O$3:$O$252,0),3)&amp;" (Y only)",INDEX(Enter!$H$3:$K$252,MATCH(SMALL(Enter!$O$3:$O$252,K272),Enter!$O$3:$O$252,0),3))),"")</f>
        <v/>
      </c>
      <c r="N272" s="20" t="str">
        <f t="array" ref="N272">IFERROR(INDEX(Enter!$H$3:$K$252,MATCH(SMALL(Enter!$O$3:$O$252,K272),Enter!$O$3:$O$252,0),3),"")</f>
        <v/>
      </c>
      <c r="O272" s="20" t="str">
        <f t="array" ref="O272">IFERROR(INDEX(Enter!$H$3:$K$252,MATCH(SMALL(Enter!$O$3:$O$252,K272),Enter!$O$3:$O$252,0),4),"")</f>
        <v/>
      </c>
      <c r="Q272" s="19" t="str">
        <f t="array" ref="Q272">IF(R272="","",IF(INDEX(Enter!$B$3:$K$252,MATCH(SMALL(Enter!$P$3:$P$252,E272),Enter!$P$3:$P$252,0),1)="oco","oco",E272))</f>
        <v/>
      </c>
      <c r="R272" s="20" t="str">
        <f t="array" ref="R272">IFERROR(INDEX(Enter!$A$3:$M$252,MATCH(SMALL(Enter!$P$3:$P$252,T272),Enter!$P$3:$P$252,0),7),"")</f>
        <v/>
      </c>
      <c r="S272" s="20" t="str">
        <f t="array" ref="S272">IFERROR(INDEX(Enter!$A$3:$K$252,MATCH(SMALL(Enter!$P$3:$P$252,T272),Enter!$P$3:$P$252,0),8),"")</f>
        <v/>
      </c>
      <c r="T272" s="20">
        <v>226</v>
      </c>
      <c r="V272" s="19"/>
      <c r="Y272" s="20">
        <v>226</v>
      </c>
      <c r="AA272" s="19" t="str">
        <f t="shared" si="5"/>
        <v/>
      </c>
      <c r="AB272" s="20" t="str">
        <f t="array" ref="AB272">IFERROR(INDEX(Enter!$A$3:$M$252,MATCH(SMALL(Enter!$R$3:$R$252,T272),Enter!$R$3:$R$252,0),7),"")</f>
        <v/>
      </c>
      <c r="AC272" s="20" t="str">
        <f t="array" ref="AC272">IFERROR(INDEX(Enter!$A$3:$K$252,MATCH(SMALL(Enter!$R$3:$R$252,T272),Enter!$R$3:$R$252,0),8),"")</f>
        <v/>
      </c>
    </row>
    <row r="273" spans="1:29" ht="15.75" customHeight="1">
      <c r="A273" s="19" t="str">
        <f t="array" ref="A273">IF(B273="","",IF(INDEX(Enter!$C$3:$K$252,MATCH(SMALL(Enter!$M$3:$M$252,E273),Enter!$M$3:$M$252,0),1)="yco","yco",E273))</f>
        <v/>
      </c>
      <c r="B273" s="20" t="str">
        <f t="array" ref="B273">IFERROR(IF(INDEX(Enter!$D$3:$M$252,MATCH(SMALL(Enter!$M$3:$M$252,E273),Enter!$M$3:$M$252,0),1)="x",INDEX(Enter!$C$3:$M$252,MATCH(SMALL(Enter!$M$3:$M$252,E273),Enter!$M$3:$M$252,0),8)&amp;" (Y)",IF(INDEX(Enter!$D$3:$M$252,MATCH(SMALL(Enter!$M$3:$M$252,E273),Enter!$M$3:$M$252,0),1)="o",INDEX(Enter!$C$3:$M$252,MATCH(SMALL(Enter!$M$3:$M$252,E273),Enter!$M$3:$M$252,0),8)&amp;" (Y only)",INDEX(Enter!$C$3:$M$252,MATCH(SMALL(Enter!$M$3:$M$252,E273),Enter!$M$3:$M$252,0),8))),"")</f>
        <v/>
      </c>
      <c r="C273" s="20" t="str">
        <f t="array" ref="C273">IFERROR(INDEX(Enter!$C$3:$M$252,MATCH(SMALL(Enter!$M$3:$M$252,E273),Enter!$M$3:$M$252,0),8),"")</f>
        <v/>
      </c>
      <c r="D273" s="20" t="str">
        <f t="array" ref="D273">IFERROR(INDEX(Enter!$C$3:$K$252,MATCH(SMALL(Enter!$M$3:$M$252,E273),Enter!$M$3:$M$252,0),9),"")</f>
        <v/>
      </c>
      <c r="E273" s="20">
        <v>227</v>
      </c>
      <c r="G273" s="19" t="str">
        <f t="array" ref="G273">IF(H273="","",IF(INDEX(Enter!$F$3:$K$252,MATCH(SMALL(Enter!$N$3:$N$252,E273),Enter!$N$3:$N$252,0),1)="co","co",IF(INDEX(Enter!$F$3:$K$252,MATCH(SMALL(Enter!$N$3:$N$252,E273),Enter!$N$3:$N$252,0),1)="yco","yco",E273)))</f>
        <v/>
      </c>
      <c r="H273" s="20" t="str">
        <f t="array" ref="H273">IFERROR(IF(INDEX(Enter!$G$3:$K$252,MATCH(SMALL(Enter!$N$3:$N$252,E273),Enter!$N$3:$N$252,0),1)="x",INDEX(Enter!$F$3:$K$252,MATCH(SMALL(Enter!$N$3:$N$252,E273),Enter!$N$3:$N$252,0),5)&amp;" (Y)",IF(INDEX(Enter!$G$3:$K$252,MATCH(SMALL(Enter!$N$3:$N$252,E273),Enter!$N$3:$N$252,0),1)="o",INDEX(Enter!$F$3:$K$252,MATCH(SMALL(Enter!$N$3:$N$252,E273),Enter!$N$3:$N$252,0),5)&amp;" (Y only)",INDEX(Enter!$F$3:$K$252,MATCH(SMALL(Enter!$N$3:$N$252,E273),Enter!$N$3:$N$252,0),5))),"")</f>
        <v/>
      </c>
      <c r="I273" s="20" t="str">
        <f t="array" ref="I273">IFERROR(INDEX(Enter!$F$3:$K$252,MATCH(SMALL(Enter!$N$3:$N$252,E273),Enter!$N$3:$N$252,0),5),"")</f>
        <v/>
      </c>
      <c r="J273" s="20" t="str">
        <f t="array" ref="J273">IFERROR(INDEX(Enter!$F$3:$K$252,MATCH(SMALL(Enter!$N$3:$N$252,E273),Enter!$N$3:$N$252,0),6),"")</f>
        <v/>
      </c>
      <c r="K273" s="20">
        <v>248</v>
      </c>
      <c r="L273" s="19" t="str">
        <f t="shared" si="4"/>
        <v/>
      </c>
      <c r="M273" s="19" t="str">
        <f t="array" ref="M273">IFERROR(IF(INDEX(Enter!$I$3:$K$252,MATCH(SMALL(Enter!$O$3:$O$252,K273),Enter!$O$3:$O$252,0),1)="x",INDEX(Enter!$H$3:$K$252,MATCH(SMALL(Enter!$O$3:$O$252,K273),Enter!$O$3:$O$252,0),3)&amp;" (Y)",IF(INDEX(Enter!$I$3:$K$252,MATCH(SMALL(Enter!$O$3:$O$252,K273),Enter!$O$3:$O$252,0),1)="o",INDEX(Enter!$H$3:$K$252,MATCH(SMALL(Enter!$O$3:$O$252,K273),Enter!$O$3:$O$252,0),3)&amp;" (Y only)",INDEX(Enter!$H$3:$K$252,MATCH(SMALL(Enter!$O$3:$O$252,K273),Enter!$O$3:$O$252,0),3))),"")</f>
        <v/>
      </c>
      <c r="N273" s="20" t="str">
        <f t="array" ref="N273">IFERROR(INDEX(Enter!$H$3:$K$252,MATCH(SMALL(Enter!$O$3:$O$252,K273),Enter!$O$3:$O$252,0),3),"")</f>
        <v/>
      </c>
      <c r="O273" s="20" t="str">
        <f t="array" ref="O273">IFERROR(INDEX(Enter!$H$3:$K$252,MATCH(SMALL(Enter!$O$3:$O$252,K273),Enter!$O$3:$O$252,0),4),"")</f>
        <v/>
      </c>
      <c r="Q273" s="19" t="str">
        <f t="array" ref="Q273">IF(R273="","",IF(INDEX(Enter!$B$3:$K$252,MATCH(SMALL(Enter!$P$3:$P$252,E273),Enter!$P$3:$P$252,0),1)="oco","oco",E273))</f>
        <v/>
      </c>
      <c r="R273" s="20" t="str">
        <f t="array" ref="R273">IFERROR(INDEX(Enter!$A$3:$M$252,MATCH(SMALL(Enter!$P$3:$P$252,T273),Enter!$P$3:$P$252,0),7),"")</f>
        <v/>
      </c>
      <c r="S273" s="20" t="str">
        <f t="array" ref="S273">IFERROR(INDEX(Enter!$A$3:$K$252,MATCH(SMALL(Enter!$P$3:$P$252,T273),Enter!$P$3:$P$252,0),8),"")</f>
        <v/>
      </c>
      <c r="T273" s="20">
        <v>227</v>
      </c>
      <c r="V273" s="19"/>
      <c r="Y273" s="20">
        <v>227</v>
      </c>
      <c r="AA273" s="19" t="str">
        <f t="shared" si="5"/>
        <v/>
      </c>
      <c r="AB273" s="20" t="str">
        <f t="array" ref="AB273">IFERROR(INDEX(Enter!$A$3:$M$252,MATCH(SMALL(Enter!$R$3:$R$252,T273),Enter!$R$3:$R$252,0),7),"")</f>
        <v/>
      </c>
      <c r="AC273" s="20" t="str">
        <f t="array" ref="AC273">IFERROR(INDEX(Enter!$A$3:$K$252,MATCH(SMALL(Enter!$R$3:$R$252,T273),Enter!$R$3:$R$252,0),8),"")</f>
        <v/>
      </c>
    </row>
    <row r="274" spans="1:29" ht="15.75" customHeight="1">
      <c r="A274" s="19" t="str">
        <f t="array" ref="A274">IF(B274="","",IF(INDEX(Enter!$C$3:$K$252,MATCH(SMALL(Enter!$M$3:$M$252,E274),Enter!$M$3:$M$252,0),1)="yco","yco",E274))</f>
        <v/>
      </c>
      <c r="B274" s="20" t="str">
        <f t="array" ref="B274">IFERROR(IF(INDEX(Enter!$D$3:$M$252,MATCH(SMALL(Enter!$M$3:$M$252,E274),Enter!$M$3:$M$252,0),1)="x",INDEX(Enter!$C$3:$M$252,MATCH(SMALL(Enter!$M$3:$M$252,E274),Enter!$M$3:$M$252,0),8)&amp;" (Y)",IF(INDEX(Enter!$D$3:$M$252,MATCH(SMALL(Enter!$M$3:$M$252,E274),Enter!$M$3:$M$252,0),1)="o",INDEX(Enter!$C$3:$M$252,MATCH(SMALL(Enter!$M$3:$M$252,E274),Enter!$M$3:$M$252,0),8)&amp;" (Y only)",INDEX(Enter!$C$3:$M$252,MATCH(SMALL(Enter!$M$3:$M$252,E274),Enter!$M$3:$M$252,0),8))),"")</f>
        <v/>
      </c>
      <c r="C274" s="20" t="str">
        <f t="array" ref="C274">IFERROR(INDEX(Enter!$C$3:$M$252,MATCH(SMALL(Enter!$M$3:$M$252,E274),Enter!$M$3:$M$252,0),8),"")</f>
        <v/>
      </c>
      <c r="D274" s="20" t="str">
        <f t="array" ref="D274">IFERROR(INDEX(Enter!$C$3:$K$252,MATCH(SMALL(Enter!$M$3:$M$252,E274),Enter!$M$3:$M$252,0),9),"")</f>
        <v/>
      </c>
      <c r="E274" s="20">
        <v>228</v>
      </c>
      <c r="G274" s="19" t="str">
        <f t="array" ref="G274">IF(H274="","",IF(INDEX(Enter!$F$3:$K$252,MATCH(SMALL(Enter!$N$3:$N$252,E274),Enter!$N$3:$N$252,0),1)="co","co",IF(INDEX(Enter!$F$3:$K$252,MATCH(SMALL(Enter!$N$3:$N$252,E274),Enter!$N$3:$N$252,0),1)="yco","yco",E274)))</f>
        <v/>
      </c>
      <c r="H274" s="20" t="str">
        <f t="array" ref="H274">IFERROR(IF(INDEX(Enter!$G$3:$K$252,MATCH(SMALL(Enter!$N$3:$N$252,E274),Enter!$N$3:$N$252,0),1)="x",INDEX(Enter!$F$3:$K$252,MATCH(SMALL(Enter!$N$3:$N$252,E274),Enter!$N$3:$N$252,0),5)&amp;" (Y)",IF(INDEX(Enter!$G$3:$K$252,MATCH(SMALL(Enter!$N$3:$N$252,E274),Enter!$N$3:$N$252,0),1)="o",INDEX(Enter!$F$3:$K$252,MATCH(SMALL(Enter!$N$3:$N$252,E274),Enter!$N$3:$N$252,0),5)&amp;" (Y only)",INDEX(Enter!$F$3:$K$252,MATCH(SMALL(Enter!$N$3:$N$252,E274),Enter!$N$3:$N$252,0),5))),"")</f>
        <v/>
      </c>
      <c r="I274" s="20" t="str">
        <f t="array" ref="I274">IFERROR(INDEX(Enter!$F$3:$K$252,MATCH(SMALL(Enter!$N$3:$N$252,E274),Enter!$N$3:$N$252,0),5),"")</f>
        <v/>
      </c>
      <c r="J274" s="20" t="str">
        <f t="array" ref="J274">IFERROR(INDEX(Enter!$F$3:$K$252,MATCH(SMALL(Enter!$N$3:$N$252,E274),Enter!$N$3:$N$252,0),6),"")</f>
        <v/>
      </c>
      <c r="K274" s="20">
        <v>249</v>
      </c>
      <c r="L274" s="19" t="str">
        <f t="shared" si="4"/>
        <v/>
      </c>
      <c r="M274" s="19" t="str">
        <f t="array" ref="M274">IFERROR(IF(INDEX(Enter!$I$3:$K$252,MATCH(SMALL(Enter!$O$3:$O$252,K274),Enter!$O$3:$O$252,0),1)="x",INDEX(Enter!$H$3:$K$252,MATCH(SMALL(Enter!$O$3:$O$252,K274),Enter!$O$3:$O$252,0),3)&amp;" (Y)",IF(INDEX(Enter!$I$3:$K$252,MATCH(SMALL(Enter!$O$3:$O$252,K274),Enter!$O$3:$O$252,0),1)="o",INDEX(Enter!$H$3:$K$252,MATCH(SMALL(Enter!$O$3:$O$252,K274),Enter!$O$3:$O$252,0),3)&amp;" (Y only)",INDEX(Enter!$H$3:$K$252,MATCH(SMALL(Enter!$O$3:$O$252,K274),Enter!$O$3:$O$252,0),3))),"")</f>
        <v/>
      </c>
      <c r="N274" s="20" t="str">
        <f t="array" ref="N274">IFERROR(INDEX(Enter!$H$3:$K$252,MATCH(SMALL(Enter!$O$3:$O$252,K274),Enter!$O$3:$O$252,0),3),"")</f>
        <v/>
      </c>
      <c r="O274" s="20" t="str">
        <f t="array" ref="O274">IFERROR(INDEX(Enter!$H$3:$K$252,MATCH(SMALL(Enter!$O$3:$O$252,K274),Enter!$O$3:$O$252,0),4),"")</f>
        <v/>
      </c>
      <c r="Q274" s="19" t="str">
        <f t="array" ref="Q274">IF(R274="","",IF(INDEX(Enter!$B$3:$K$252,MATCH(SMALL(Enter!$P$3:$P$252,E274),Enter!$P$3:$P$252,0),1)="oco","oco",E274))</f>
        <v/>
      </c>
      <c r="R274" s="20" t="str">
        <f t="array" ref="R274">IFERROR(INDEX(Enter!$A$3:$M$252,MATCH(SMALL(Enter!$P$3:$P$252,T274),Enter!$P$3:$P$252,0),7),"")</f>
        <v/>
      </c>
      <c r="S274" s="20" t="str">
        <f t="array" ref="S274">IFERROR(INDEX(Enter!$A$3:$K$252,MATCH(SMALL(Enter!$P$3:$P$252,T274),Enter!$P$3:$P$252,0),8),"")</f>
        <v/>
      </c>
      <c r="T274" s="20">
        <v>228</v>
      </c>
      <c r="V274" s="19"/>
      <c r="Y274" s="20">
        <v>228</v>
      </c>
      <c r="AA274" s="19" t="str">
        <f t="shared" si="5"/>
        <v/>
      </c>
      <c r="AB274" s="20" t="str">
        <f t="array" ref="AB274">IFERROR(INDEX(Enter!$A$3:$M$252,MATCH(SMALL(Enter!$R$3:$R$252,T274),Enter!$R$3:$R$252,0),7),"")</f>
        <v/>
      </c>
      <c r="AC274" s="20" t="str">
        <f t="array" ref="AC274">IFERROR(INDEX(Enter!$A$3:$K$252,MATCH(SMALL(Enter!$R$3:$R$252,T274),Enter!$R$3:$R$252,0),8),"")</f>
        <v/>
      </c>
    </row>
    <row r="275" spans="1:29" ht="15.75" customHeight="1">
      <c r="A275" s="19" t="str">
        <f t="array" ref="A275">IF(B275="","",IF(INDEX(Enter!$C$3:$K$252,MATCH(SMALL(Enter!$M$3:$M$252,E275),Enter!$M$3:$M$252,0),1)="yco","yco",E275))</f>
        <v/>
      </c>
      <c r="B275" s="20" t="str">
        <f t="array" ref="B275">IFERROR(IF(INDEX(Enter!$D$3:$M$252,MATCH(SMALL(Enter!$M$3:$M$252,E275),Enter!$M$3:$M$252,0),1)="x",INDEX(Enter!$C$3:$M$252,MATCH(SMALL(Enter!$M$3:$M$252,E275),Enter!$M$3:$M$252,0),8)&amp;" (Y)",IF(INDEX(Enter!$D$3:$M$252,MATCH(SMALL(Enter!$M$3:$M$252,E275),Enter!$M$3:$M$252,0),1)="o",INDEX(Enter!$C$3:$M$252,MATCH(SMALL(Enter!$M$3:$M$252,E275),Enter!$M$3:$M$252,0),8)&amp;" (Y only)",INDEX(Enter!$C$3:$M$252,MATCH(SMALL(Enter!$M$3:$M$252,E275),Enter!$M$3:$M$252,0),8))),"")</f>
        <v/>
      </c>
      <c r="C275" s="20" t="str">
        <f t="array" ref="C275">IFERROR(INDEX(Enter!$C$3:$M$252,MATCH(SMALL(Enter!$M$3:$M$252,E275),Enter!$M$3:$M$252,0),8),"")</f>
        <v/>
      </c>
      <c r="D275" s="20" t="str">
        <f t="array" ref="D275">IFERROR(INDEX(Enter!$C$3:$K$252,MATCH(SMALL(Enter!$M$3:$M$252,E275),Enter!$M$3:$M$252,0),9),"")</f>
        <v/>
      </c>
      <c r="E275" s="20">
        <v>229</v>
      </c>
      <c r="G275" s="19" t="str">
        <f t="array" ref="G275">IF(H275="","",IF(INDEX(Enter!$F$3:$K$252,MATCH(SMALL(Enter!$N$3:$N$252,E275),Enter!$N$3:$N$252,0),1)="co","co",IF(INDEX(Enter!$F$3:$K$252,MATCH(SMALL(Enter!$N$3:$N$252,E275),Enter!$N$3:$N$252,0),1)="yco","yco",E275)))</f>
        <v/>
      </c>
      <c r="H275" s="20" t="str">
        <f t="array" ref="H275">IFERROR(IF(INDEX(Enter!$G$3:$K$252,MATCH(SMALL(Enter!$N$3:$N$252,E275),Enter!$N$3:$N$252,0),1)="x",INDEX(Enter!$F$3:$K$252,MATCH(SMALL(Enter!$N$3:$N$252,E275),Enter!$N$3:$N$252,0),5)&amp;" (Y)",IF(INDEX(Enter!$G$3:$K$252,MATCH(SMALL(Enter!$N$3:$N$252,E275),Enter!$N$3:$N$252,0),1)="o",INDEX(Enter!$F$3:$K$252,MATCH(SMALL(Enter!$N$3:$N$252,E275),Enter!$N$3:$N$252,0),5)&amp;" (Y only)",INDEX(Enter!$F$3:$K$252,MATCH(SMALL(Enter!$N$3:$N$252,E275),Enter!$N$3:$N$252,0),5))),"")</f>
        <v/>
      </c>
      <c r="I275" s="20" t="str">
        <f t="array" ref="I275">IFERROR(INDEX(Enter!$F$3:$K$252,MATCH(SMALL(Enter!$N$3:$N$252,E275),Enter!$N$3:$N$252,0),5),"")</f>
        <v/>
      </c>
      <c r="J275" s="20" t="str">
        <f t="array" ref="J275">IFERROR(INDEX(Enter!$F$3:$K$252,MATCH(SMALL(Enter!$N$3:$N$252,E275),Enter!$N$3:$N$252,0),6),"")</f>
        <v/>
      </c>
      <c r="K275" s="20">
        <v>250</v>
      </c>
      <c r="L275" s="19" t="str">
        <f t="shared" si="4"/>
        <v/>
      </c>
      <c r="M275" s="19" t="str">
        <f t="array" ref="M275">IFERROR(IF(INDEX(Enter!$I$3:$K$252,MATCH(SMALL(Enter!$O$3:$O$252,K275),Enter!$O$3:$O$252,0),1)="x",INDEX(Enter!$H$3:$K$252,MATCH(SMALL(Enter!$O$3:$O$252,K275),Enter!$O$3:$O$252,0),3)&amp;" (Y)",IF(INDEX(Enter!$I$3:$K$252,MATCH(SMALL(Enter!$O$3:$O$252,K275),Enter!$O$3:$O$252,0),1)="o",INDEX(Enter!$H$3:$K$252,MATCH(SMALL(Enter!$O$3:$O$252,K275),Enter!$O$3:$O$252,0),3)&amp;" (Y only)",INDEX(Enter!$H$3:$K$252,MATCH(SMALL(Enter!$O$3:$O$252,K275),Enter!$O$3:$O$252,0),3))),"")</f>
        <v/>
      </c>
      <c r="N275" s="20" t="str">
        <f t="array" ref="N275">IFERROR(INDEX(Enter!$H$3:$K$252,MATCH(SMALL(Enter!$O$3:$O$252,K275),Enter!$O$3:$O$252,0),3),"")</f>
        <v/>
      </c>
      <c r="O275" s="20" t="str">
        <f t="array" ref="O275">IFERROR(INDEX(Enter!$H$3:$K$252,MATCH(SMALL(Enter!$O$3:$O$252,K275),Enter!$O$3:$O$252,0),4),"")</f>
        <v/>
      </c>
      <c r="Q275" s="19" t="str">
        <f t="array" ref="Q275">IF(R275="","",IF(INDEX(Enter!$B$3:$K$252,MATCH(SMALL(Enter!$P$3:$P$252,E275),Enter!$P$3:$P$252,0),1)="oco","oco",E275))</f>
        <v/>
      </c>
      <c r="R275" s="20" t="str">
        <f t="array" ref="R275">IFERROR(INDEX(Enter!$A$3:$M$252,MATCH(SMALL(Enter!$P$3:$P$252,T275),Enter!$P$3:$P$252,0),7),"")</f>
        <v/>
      </c>
      <c r="S275" s="20" t="str">
        <f t="array" ref="S275">IFERROR(INDEX(Enter!$A$3:$K$252,MATCH(SMALL(Enter!$P$3:$P$252,T275),Enter!$P$3:$P$252,0),8),"")</f>
        <v/>
      </c>
      <c r="T275" s="20">
        <v>229</v>
      </c>
      <c r="V275" s="19"/>
      <c r="Y275" s="20">
        <v>229</v>
      </c>
      <c r="AA275" s="19" t="str">
        <f t="shared" si="5"/>
        <v/>
      </c>
      <c r="AB275" s="20" t="str">
        <f t="array" ref="AB275">IFERROR(INDEX(Enter!$A$3:$M$252,MATCH(SMALL(Enter!$R$3:$R$252,T275),Enter!$R$3:$R$252,0),7),"")</f>
        <v/>
      </c>
      <c r="AC275" s="20" t="str">
        <f t="array" ref="AC275">IFERROR(INDEX(Enter!$A$3:$K$252,MATCH(SMALL(Enter!$R$3:$R$252,T275),Enter!$R$3:$R$252,0),8),"")</f>
        <v/>
      </c>
    </row>
    <row r="276" spans="1:29" ht="15.75" customHeight="1">
      <c r="A276" s="19" t="str">
        <f t="array" ref="A276">IF(B276="","",IF(INDEX(Enter!$C$3:$K$252,MATCH(SMALL(Enter!$M$3:$M$252,E276),Enter!$M$3:$M$252,0),1)="yco","yco",E276))</f>
        <v/>
      </c>
      <c r="B276" s="20" t="str">
        <f t="array" ref="B276">IFERROR(IF(INDEX(Enter!$D$3:$M$252,MATCH(SMALL(Enter!$M$3:$M$252,E276),Enter!$M$3:$M$252,0),1)="x",INDEX(Enter!$C$3:$M$252,MATCH(SMALL(Enter!$M$3:$M$252,E276),Enter!$M$3:$M$252,0),8)&amp;" (Y)",IF(INDEX(Enter!$D$3:$M$252,MATCH(SMALL(Enter!$M$3:$M$252,E276),Enter!$M$3:$M$252,0),1)="o",INDEX(Enter!$C$3:$M$252,MATCH(SMALL(Enter!$M$3:$M$252,E276),Enter!$M$3:$M$252,0),8)&amp;" (Y only)",INDEX(Enter!$C$3:$M$252,MATCH(SMALL(Enter!$M$3:$M$252,E276),Enter!$M$3:$M$252,0),8))),"")</f>
        <v/>
      </c>
      <c r="C276" s="20" t="str">
        <f t="array" ref="C276">IFERROR(INDEX(Enter!$C$3:$M$252,MATCH(SMALL(Enter!$M$3:$M$252,E276),Enter!$M$3:$M$252,0),8),"")</f>
        <v/>
      </c>
      <c r="D276" s="20" t="str">
        <f t="array" ref="D276">IFERROR(INDEX(Enter!$C$3:$K$252,MATCH(SMALL(Enter!$M$3:$M$252,E276),Enter!$M$3:$M$252,0),9),"")</f>
        <v/>
      </c>
      <c r="E276" s="20">
        <v>230</v>
      </c>
      <c r="G276" s="19" t="str">
        <f t="array" ref="G276">IF(H276="","",IF(INDEX(Enter!$F$3:$K$252,MATCH(SMALL(Enter!$N$3:$N$252,E276),Enter!$N$3:$N$252,0),1)="co","co",IF(INDEX(Enter!$F$3:$K$252,MATCH(SMALL(Enter!$N$3:$N$252,E276),Enter!$N$3:$N$252,0),1)="yco","yco",E276)))</f>
        <v/>
      </c>
      <c r="H276" s="20" t="str">
        <f t="array" ref="H276">IFERROR(IF(INDEX(Enter!$G$3:$K$252,MATCH(SMALL(Enter!$N$3:$N$252,E276),Enter!$N$3:$N$252,0),1)="x",INDEX(Enter!$F$3:$K$252,MATCH(SMALL(Enter!$N$3:$N$252,E276),Enter!$N$3:$N$252,0),5)&amp;" (Y)",IF(INDEX(Enter!$G$3:$K$252,MATCH(SMALL(Enter!$N$3:$N$252,E276),Enter!$N$3:$N$252,0),1)="o",INDEX(Enter!$F$3:$K$252,MATCH(SMALL(Enter!$N$3:$N$252,E276),Enter!$N$3:$N$252,0),5)&amp;" (Y only)",INDEX(Enter!$F$3:$K$252,MATCH(SMALL(Enter!$N$3:$N$252,E276),Enter!$N$3:$N$252,0),5))),"")</f>
        <v/>
      </c>
      <c r="I276" s="20" t="str">
        <f t="array" ref="I276">IFERROR(INDEX(Enter!$F$3:$K$252,MATCH(SMALL(Enter!$N$3:$N$252,E276),Enter!$N$3:$N$252,0),5),"")</f>
        <v/>
      </c>
      <c r="J276" s="20" t="str">
        <f t="array" ref="J276">IFERROR(INDEX(Enter!$F$3:$K$252,MATCH(SMALL(Enter!$N$3:$N$252,E276),Enter!$N$3:$N$252,0),6),"")</f>
        <v/>
      </c>
      <c r="L276" s="19" t="str">
        <f t="shared" si="4"/>
        <v/>
      </c>
      <c r="M276" s="19" t="str">
        <f t="array" ref="M276">IFERROR(IF(INDEX(Enter!$I$3:$K$252,MATCH(SMALL(Enter!$O$3:$O$252,K276),Enter!$O$3:$O$252,0),1)="x",INDEX(Enter!$H$3:$K$252,MATCH(SMALL(Enter!$O$3:$O$252,K276),Enter!$O$3:$O$252,0),3)&amp;" (Y)",IF(INDEX(Enter!$I$3:$K$252,MATCH(SMALL(Enter!$O$3:$O$252,K276),Enter!$O$3:$O$252,0),1)="o",INDEX(Enter!$H$3:$K$252,MATCH(SMALL(Enter!$O$3:$O$252,K276),Enter!$O$3:$O$252,0),3)&amp;" (Y only)",INDEX(Enter!$H$3:$K$252,MATCH(SMALL(Enter!$O$3:$O$252,K276),Enter!$O$3:$O$252,0),3))),"")</f>
        <v/>
      </c>
      <c r="N276" s="20" t="str">
        <f t="array" ref="N276">IFERROR(INDEX(Enter!$H$3:$K$252,MATCH(SMALL(Enter!$O$3:$O$252,K276),Enter!$O$3:$O$252,0),3),"")</f>
        <v/>
      </c>
      <c r="O276" s="20" t="str">
        <f t="array" ref="O276">IFERROR(INDEX(Enter!$H$3:$K$252,MATCH(SMALL(Enter!$O$3:$O$252,K276),Enter!$O$3:$O$252,0),4),"")</f>
        <v/>
      </c>
      <c r="Q276" s="19" t="str">
        <f t="array" ref="Q276">IF(R276="","",IF(INDEX(Enter!$B$3:$K$252,MATCH(SMALL(Enter!$P$3:$P$252,E276),Enter!$P$3:$P$252,0),1)="oco","oco",E276))</f>
        <v/>
      </c>
      <c r="R276" s="20" t="str">
        <f t="array" ref="R276">IFERROR(INDEX(Enter!$A$3:$M$252,MATCH(SMALL(Enter!$P$3:$P$252,T276),Enter!$P$3:$P$252,0),7),"")</f>
        <v/>
      </c>
      <c r="S276" s="20" t="str">
        <f t="array" ref="S276">IFERROR(INDEX(Enter!$A$3:$K$252,MATCH(SMALL(Enter!$P$3:$P$252,T276),Enter!$P$3:$P$252,0),8),"")</f>
        <v/>
      </c>
      <c r="T276" s="20">
        <v>230</v>
      </c>
      <c r="V276" s="19"/>
      <c r="Y276" s="20">
        <v>230</v>
      </c>
      <c r="AA276" s="19" t="str">
        <f t="shared" si="5"/>
        <v/>
      </c>
      <c r="AB276" s="20" t="str">
        <f t="array" ref="AB276">IFERROR(INDEX(Enter!$A$3:$M$252,MATCH(SMALL(Enter!$R$3:$R$252,T276),Enter!$R$3:$R$252,0),7),"")</f>
        <v/>
      </c>
      <c r="AC276" s="20" t="str">
        <f t="array" ref="AC276">IFERROR(INDEX(Enter!$A$3:$K$252,MATCH(SMALL(Enter!$R$3:$R$252,T276),Enter!$R$3:$R$252,0),8),"")</f>
        <v/>
      </c>
    </row>
    <row r="277" spans="1:29" ht="15.75" customHeight="1">
      <c r="A277" s="19" t="str">
        <f t="array" ref="A277">IF(B277="","",IF(INDEX(Enter!$C$3:$K$252,MATCH(SMALL(Enter!$M$3:$M$252,E277),Enter!$M$3:$M$252,0),1)="yco","yco",E277))</f>
        <v/>
      </c>
      <c r="B277" s="20" t="str">
        <f t="array" ref="B277">IFERROR(IF(INDEX(Enter!$D$3:$M$252,MATCH(SMALL(Enter!$M$3:$M$252,E277),Enter!$M$3:$M$252,0),1)="x",INDEX(Enter!$C$3:$M$252,MATCH(SMALL(Enter!$M$3:$M$252,E277),Enter!$M$3:$M$252,0),8)&amp;" (Y)",IF(INDEX(Enter!$D$3:$M$252,MATCH(SMALL(Enter!$M$3:$M$252,E277),Enter!$M$3:$M$252,0),1)="o",INDEX(Enter!$C$3:$M$252,MATCH(SMALL(Enter!$M$3:$M$252,E277),Enter!$M$3:$M$252,0),8)&amp;" (Y only)",INDEX(Enter!$C$3:$M$252,MATCH(SMALL(Enter!$M$3:$M$252,E277),Enter!$M$3:$M$252,0),8))),"")</f>
        <v/>
      </c>
      <c r="C277" s="20" t="str">
        <f t="array" ref="C277">IFERROR(INDEX(Enter!$C$3:$M$252,MATCH(SMALL(Enter!$M$3:$M$252,E277),Enter!$M$3:$M$252,0),8),"")</f>
        <v/>
      </c>
      <c r="D277" s="20" t="str">
        <f t="array" ref="D277">IFERROR(INDEX(Enter!$C$3:$K$252,MATCH(SMALL(Enter!$M$3:$M$252,E277),Enter!$M$3:$M$252,0),9),"")</f>
        <v/>
      </c>
      <c r="E277" s="20"/>
      <c r="G277" s="19" t="str">
        <f t="array" ref="G277">IF(H277="","",IF(INDEX(Enter!$F$3:$K$252,MATCH(SMALL(Enter!$N$3:$N$252,E277),Enter!$N$3:$N$252,0),1)="co","co",IF(INDEX(Enter!$F$3:$K$252,MATCH(SMALL(Enter!$N$3:$N$252,E277),Enter!$N$3:$N$252,0),1)="yco","yco",E277)))</f>
        <v/>
      </c>
      <c r="H277" s="20" t="str">
        <f t="array" ref="H277">IFERROR(IF(INDEX(Enter!$G$3:$K$252,MATCH(SMALL(Enter!$N$3:$N$252,E277),Enter!$N$3:$N$252,0),1)="x",INDEX(Enter!$F$3:$K$252,MATCH(SMALL(Enter!$N$3:$N$252,E277),Enter!$N$3:$N$252,0),5)&amp;" (Y)",IF(INDEX(Enter!$G$3:$K$252,MATCH(SMALL(Enter!$N$3:$N$252,E277),Enter!$N$3:$N$252,0),1)="o",INDEX(Enter!$F$3:$K$252,MATCH(SMALL(Enter!$N$3:$N$252,E277),Enter!$N$3:$N$252,0),5)&amp;" (Y only)",INDEX(Enter!$F$3:$K$252,MATCH(SMALL(Enter!$N$3:$N$252,E277),Enter!$N$3:$N$252,0),5))),"")</f>
        <v/>
      </c>
      <c r="I277" s="20" t="str">
        <f t="array" ref="I277">IFERROR(INDEX(Enter!$F$3:$K$252,MATCH(SMALL(Enter!$N$3:$N$252,E277),Enter!$N$3:$N$252,0),5),"")</f>
        <v/>
      </c>
      <c r="J277" s="20" t="str">
        <f t="array" ref="J277">IFERROR(INDEX(Enter!$F$3:$K$252,MATCH(SMALL(Enter!$N$3:$N$252,E277),Enter!$N$3:$N$252,0),6),"")</f>
        <v/>
      </c>
      <c r="K277" s="20">
        <v>251</v>
      </c>
      <c r="L277" s="19" t="str">
        <f t="shared" si="4"/>
        <v/>
      </c>
      <c r="M277" s="19" t="str">
        <f t="array" ref="M277">IFERROR(IF(INDEX(Enter!$I$3:$K$252,MATCH(SMALL(Enter!$O$3:$O$252,K277),Enter!$O$3:$O$252,0),1)="x",INDEX(Enter!$H$3:$K$252,MATCH(SMALL(Enter!$O$3:$O$252,K277),Enter!$O$3:$O$252,0),3)&amp;" (Y)",IF(INDEX(Enter!$I$3:$K$252,MATCH(SMALL(Enter!$O$3:$O$252,K277),Enter!$O$3:$O$252,0),1)="o",INDEX(Enter!$H$3:$K$252,MATCH(SMALL(Enter!$O$3:$O$252,K277),Enter!$O$3:$O$252,0),3)&amp;" (Y only)",INDEX(Enter!$H$3:$K$252,MATCH(SMALL(Enter!$O$3:$O$252,K277),Enter!$O$3:$O$252,0),3))),"")</f>
        <v/>
      </c>
      <c r="N277" s="20" t="str">
        <f t="array" ref="N277">IFERROR(INDEX(Enter!$H$3:$K$252,MATCH(SMALL(Enter!$O$3:$O$252,K277),Enter!$O$3:$O$252,0),3),"")</f>
        <v/>
      </c>
      <c r="O277" s="20" t="str">
        <f t="array" ref="O277">IFERROR(INDEX(Enter!$H$3:$K$252,MATCH(SMALL(Enter!$O$3:$O$252,K277),Enter!$O$3:$O$252,0),4),"")</f>
        <v/>
      </c>
      <c r="Q277" s="19" t="str">
        <f t="array" ref="Q277">IF(R277="","",IF(INDEX(Enter!$B$3:$K$252,MATCH(SMALL(Enter!$P$3:$P$252,E277),Enter!$P$3:$P$252,0),1)="oco","oco",E277))</f>
        <v/>
      </c>
      <c r="R277" s="20" t="str">
        <f t="array" ref="R277">IFERROR(INDEX(Enter!$A$3:$M$252,MATCH(SMALL(Enter!$P$3:$P$252,T277),Enter!$P$3:$P$252,0),7),"")</f>
        <v/>
      </c>
      <c r="S277" s="20" t="str">
        <f t="array" ref="S277">IFERROR(INDEX(Enter!$A$3:$K$252,MATCH(SMALL(Enter!$P$3:$P$252,T277),Enter!$P$3:$P$252,0),8),"")</f>
        <v/>
      </c>
      <c r="V277" s="19"/>
      <c r="AA277" s="19" t="str">
        <f t="shared" si="5"/>
        <v/>
      </c>
      <c r="AB277" s="20" t="str">
        <f t="array" ref="AB277">IFERROR(INDEX(Enter!$A$3:$M$252,MATCH(SMALL(Enter!$R$3:$R$252,T277),Enter!$R$3:$R$252,0),7),"")</f>
        <v/>
      </c>
      <c r="AC277" s="20" t="str">
        <f t="array" ref="AC277">IFERROR(INDEX(Enter!$A$3:$K$252,MATCH(SMALL(Enter!$R$3:$R$252,T277),Enter!$R$3:$R$252,0),8),"")</f>
        <v/>
      </c>
    </row>
    <row r="278" spans="1:29" ht="15.75" customHeight="1">
      <c r="A278" s="19" t="str">
        <f t="array" ref="A278">IF(B278="","",IF(INDEX(Enter!$C$3:$K$252,MATCH(SMALL(Enter!$M$3:$M$252,E278),Enter!$M$3:$M$252,0),1)="yco","yco",E278))</f>
        <v/>
      </c>
      <c r="B278" s="20" t="str">
        <f t="array" ref="B278">IFERROR(IF(INDEX(Enter!$D$3:$M$252,MATCH(SMALL(Enter!$M$3:$M$252,E278),Enter!$M$3:$M$252,0),1)="x",INDEX(Enter!$C$3:$M$252,MATCH(SMALL(Enter!$M$3:$M$252,E278),Enter!$M$3:$M$252,0),8)&amp;" (Y)",IF(INDEX(Enter!$D$3:$M$252,MATCH(SMALL(Enter!$M$3:$M$252,E278),Enter!$M$3:$M$252,0),1)="o",INDEX(Enter!$C$3:$M$252,MATCH(SMALL(Enter!$M$3:$M$252,E278),Enter!$M$3:$M$252,0),8)&amp;" (Y only)",INDEX(Enter!$C$3:$M$252,MATCH(SMALL(Enter!$M$3:$M$252,E278),Enter!$M$3:$M$252,0),8))),"")</f>
        <v/>
      </c>
      <c r="C278" s="20" t="str">
        <f t="array" ref="C278">IFERROR(INDEX(Enter!$C$3:$M$252,MATCH(SMALL(Enter!$M$3:$M$252,E278),Enter!$M$3:$M$252,0),8),"")</f>
        <v/>
      </c>
      <c r="D278" s="20" t="str">
        <f t="array" ref="D278">IFERROR(INDEX(Enter!$C$3:$K$252,MATCH(SMALL(Enter!$M$3:$M$252,E278),Enter!$M$3:$M$252,0),9),"")</f>
        <v/>
      </c>
      <c r="E278" s="20">
        <v>231</v>
      </c>
      <c r="G278" s="19" t="str">
        <f t="array" ref="G278">IF(H278="","",IF(INDEX(Enter!$F$3:$K$252,MATCH(SMALL(Enter!$N$3:$N$252,E278),Enter!$N$3:$N$252,0),1)="co","co",IF(INDEX(Enter!$F$3:$K$252,MATCH(SMALL(Enter!$N$3:$N$252,E278),Enter!$N$3:$N$252,0),1)="yco","yco",E278)))</f>
        <v/>
      </c>
      <c r="H278" s="20" t="str">
        <f t="array" ref="H278">IFERROR(IF(INDEX(Enter!$G$3:$K$252,MATCH(SMALL(Enter!$N$3:$N$252,E278),Enter!$N$3:$N$252,0),1)="x",INDEX(Enter!$F$3:$K$252,MATCH(SMALL(Enter!$N$3:$N$252,E278),Enter!$N$3:$N$252,0),5)&amp;" (Y)",IF(INDEX(Enter!$G$3:$K$252,MATCH(SMALL(Enter!$N$3:$N$252,E278),Enter!$N$3:$N$252,0),1)="o",INDEX(Enter!$F$3:$K$252,MATCH(SMALL(Enter!$N$3:$N$252,E278),Enter!$N$3:$N$252,0),5)&amp;" (Y only)",INDEX(Enter!$F$3:$K$252,MATCH(SMALL(Enter!$N$3:$N$252,E278),Enter!$N$3:$N$252,0),5))),"")</f>
        <v/>
      </c>
      <c r="I278" s="20" t="str">
        <f t="array" ref="I278">IFERROR(INDEX(Enter!$F$3:$K$252,MATCH(SMALL(Enter!$N$3:$N$252,E278),Enter!$N$3:$N$252,0),5),"")</f>
        <v/>
      </c>
      <c r="J278" s="20" t="str">
        <f t="array" ref="J278">IFERROR(INDEX(Enter!$F$3:$K$252,MATCH(SMALL(Enter!$N$3:$N$252,E278),Enter!$N$3:$N$252,0),6),"")</f>
        <v/>
      </c>
      <c r="K278" s="20">
        <v>252</v>
      </c>
      <c r="L278" s="19" t="str">
        <f t="shared" si="4"/>
        <v/>
      </c>
      <c r="M278" s="19" t="str">
        <f t="array" ref="M278">IFERROR(IF(INDEX(Enter!$I$3:$K$252,MATCH(SMALL(Enter!$O$3:$O$252,K278),Enter!$O$3:$O$252,0),1)="x",INDEX(Enter!$H$3:$K$252,MATCH(SMALL(Enter!$O$3:$O$252,K278),Enter!$O$3:$O$252,0),3)&amp;" (Y)",IF(INDEX(Enter!$I$3:$K$252,MATCH(SMALL(Enter!$O$3:$O$252,K278),Enter!$O$3:$O$252,0),1)="o",INDEX(Enter!$H$3:$K$252,MATCH(SMALL(Enter!$O$3:$O$252,K278),Enter!$O$3:$O$252,0),3)&amp;" (Y only)",INDEX(Enter!$H$3:$K$252,MATCH(SMALL(Enter!$O$3:$O$252,K278),Enter!$O$3:$O$252,0),3))),"")</f>
        <v/>
      </c>
      <c r="N278" s="20" t="str">
        <f t="array" ref="N278">IFERROR(INDEX(Enter!$H$3:$K$252,MATCH(SMALL(Enter!$O$3:$O$252,K278),Enter!$O$3:$O$252,0),3),"")</f>
        <v/>
      </c>
      <c r="O278" s="20" t="str">
        <f t="array" ref="O278">IFERROR(INDEX(Enter!$H$3:$K$252,MATCH(SMALL(Enter!$O$3:$O$252,K278),Enter!$O$3:$O$252,0),4),"")</f>
        <v/>
      </c>
      <c r="Q278" s="19" t="str">
        <f t="array" ref="Q278">IF(R278="","",IF(INDEX(Enter!$B$3:$K$252,MATCH(SMALL(Enter!$P$3:$P$252,E278),Enter!$P$3:$P$252,0),1)="oco","oco",E278))</f>
        <v/>
      </c>
      <c r="R278" s="20" t="str">
        <f t="array" ref="R278">IFERROR(INDEX(Enter!$A$3:$M$252,MATCH(SMALL(Enter!$P$3:$P$252,T278),Enter!$P$3:$P$252,0),7),"")</f>
        <v/>
      </c>
      <c r="S278" s="20" t="str">
        <f t="array" ref="S278">IFERROR(INDEX(Enter!$A$3:$K$252,MATCH(SMALL(Enter!$P$3:$P$252,T278),Enter!$P$3:$P$252,0),8),"")</f>
        <v/>
      </c>
      <c r="T278" s="20">
        <v>231</v>
      </c>
      <c r="V278" s="19"/>
      <c r="Y278" s="20">
        <v>231</v>
      </c>
      <c r="AA278" s="19" t="str">
        <f t="shared" si="5"/>
        <v/>
      </c>
      <c r="AB278" s="20" t="str">
        <f t="array" ref="AB278">IFERROR(INDEX(Enter!$A$3:$M$252,MATCH(SMALL(Enter!$R$3:$R$252,T278),Enter!$R$3:$R$252,0),7),"")</f>
        <v/>
      </c>
      <c r="AC278" s="20" t="str">
        <f t="array" ref="AC278">IFERROR(INDEX(Enter!$A$3:$K$252,MATCH(SMALL(Enter!$R$3:$R$252,T278),Enter!$R$3:$R$252,0),8),"")</f>
        <v/>
      </c>
    </row>
    <row r="279" spans="1:29" ht="15.75" customHeight="1">
      <c r="A279" s="19" t="str">
        <f t="array" ref="A279">IF(B279="","",IF(INDEX(Enter!$C$3:$K$252,MATCH(SMALL(Enter!$M$3:$M$252,E279),Enter!$M$3:$M$252,0),1)="yco","yco",E279))</f>
        <v/>
      </c>
      <c r="B279" s="20" t="str">
        <f t="array" ref="B279">IFERROR(IF(INDEX(Enter!$D$3:$M$252,MATCH(SMALL(Enter!$M$3:$M$252,E279),Enter!$M$3:$M$252,0),1)="x",INDEX(Enter!$C$3:$M$252,MATCH(SMALL(Enter!$M$3:$M$252,E279),Enter!$M$3:$M$252,0),8)&amp;" (Y)",IF(INDEX(Enter!$D$3:$M$252,MATCH(SMALL(Enter!$M$3:$M$252,E279),Enter!$M$3:$M$252,0),1)="o",INDEX(Enter!$C$3:$M$252,MATCH(SMALL(Enter!$M$3:$M$252,E279),Enter!$M$3:$M$252,0),8)&amp;" (Y only)",INDEX(Enter!$C$3:$M$252,MATCH(SMALL(Enter!$M$3:$M$252,E279),Enter!$M$3:$M$252,0),8))),"")</f>
        <v/>
      </c>
      <c r="C279" s="20" t="str">
        <f t="array" ref="C279">IFERROR(INDEX(Enter!$C$3:$M$252,MATCH(SMALL(Enter!$M$3:$M$252,E279),Enter!$M$3:$M$252,0),8),"")</f>
        <v/>
      </c>
      <c r="D279" s="20" t="str">
        <f t="array" ref="D279">IFERROR(INDEX(Enter!$C$3:$K$252,MATCH(SMALL(Enter!$M$3:$M$252,E279),Enter!$M$3:$M$252,0),9),"")</f>
        <v/>
      </c>
      <c r="E279" s="20">
        <v>232</v>
      </c>
      <c r="G279" s="19" t="str">
        <f t="array" ref="G279">IF(H279="","",IF(INDEX(Enter!$F$3:$K$252,MATCH(SMALL(Enter!$N$3:$N$252,E279),Enter!$N$3:$N$252,0),1)="co","co",IF(INDEX(Enter!$F$3:$K$252,MATCH(SMALL(Enter!$N$3:$N$252,E279),Enter!$N$3:$N$252,0),1)="yco","yco",E279)))</f>
        <v/>
      </c>
      <c r="H279" s="20" t="str">
        <f t="array" ref="H279">IFERROR(IF(INDEX(Enter!$G$3:$K$252,MATCH(SMALL(Enter!$N$3:$N$252,E279),Enter!$N$3:$N$252,0),1)="x",INDEX(Enter!$F$3:$K$252,MATCH(SMALL(Enter!$N$3:$N$252,E279),Enter!$N$3:$N$252,0),5)&amp;" (Y)",IF(INDEX(Enter!$G$3:$K$252,MATCH(SMALL(Enter!$N$3:$N$252,E279),Enter!$N$3:$N$252,0),1)="o",INDEX(Enter!$F$3:$K$252,MATCH(SMALL(Enter!$N$3:$N$252,E279),Enter!$N$3:$N$252,0),5)&amp;" (Y only)",INDEX(Enter!$F$3:$K$252,MATCH(SMALL(Enter!$N$3:$N$252,E279),Enter!$N$3:$N$252,0),5))),"")</f>
        <v/>
      </c>
      <c r="I279" s="20" t="str">
        <f t="array" ref="I279">IFERROR(INDEX(Enter!$F$3:$K$252,MATCH(SMALL(Enter!$N$3:$N$252,E279),Enter!$N$3:$N$252,0),5),"")</f>
        <v/>
      </c>
      <c r="J279" s="20" t="str">
        <f t="array" ref="J279">IFERROR(INDEX(Enter!$F$3:$K$252,MATCH(SMALL(Enter!$N$3:$N$252,E279),Enter!$N$3:$N$252,0),6),"")</f>
        <v/>
      </c>
      <c r="K279" s="20">
        <v>253</v>
      </c>
      <c r="L279" s="19" t="str">
        <f t="shared" si="4"/>
        <v/>
      </c>
      <c r="M279" s="19" t="str">
        <f t="array" ref="M279">IFERROR(IF(INDEX(Enter!$I$3:$K$252,MATCH(SMALL(Enter!$O$3:$O$252,K279),Enter!$O$3:$O$252,0),1)="x",INDEX(Enter!$H$3:$K$252,MATCH(SMALL(Enter!$O$3:$O$252,K279),Enter!$O$3:$O$252,0),3)&amp;" (Y)",IF(INDEX(Enter!$I$3:$K$252,MATCH(SMALL(Enter!$O$3:$O$252,K279),Enter!$O$3:$O$252,0),1)="o",INDEX(Enter!$H$3:$K$252,MATCH(SMALL(Enter!$O$3:$O$252,K279),Enter!$O$3:$O$252,0),3)&amp;" (Y only)",INDEX(Enter!$H$3:$K$252,MATCH(SMALL(Enter!$O$3:$O$252,K279),Enter!$O$3:$O$252,0),3))),"")</f>
        <v/>
      </c>
      <c r="N279" s="20" t="str">
        <f t="array" ref="N279">IFERROR(INDEX(Enter!$H$3:$K$252,MATCH(SMALL(Enter!$O$3:$O$252,K279),Enter!$O$3:$O$252,0),3),"")</f>
        <v/>
      </c>
      <c r="O279" s="20" t="str">
        <f t="array" ref="O279">IFERROR(INDEX(Enter!$H$3:$K$252,MATCH(SMALL(Enter!$O$3:$O$252,K279),Enter!$O$3:$O$252,0),4),"")</f>
        <v/>
      </c>
      <c r="Q279" s="19" t="str">
        <f t="array" ref="Q279">IF(R279="","",IF(INDEX(Enter!$B$3:$K$252,MATCH(SMALL(Enter!$P$3:$P$252,E279),Enter!$P$3:$P$252,0),1)="oco","oco",E279))</f>
        <v/>
      </c>
      <c r="R279" s="20" t="str">
        <f t="array" ref="R279">IFERROR(INDEX(Enter!$A$3:$M$252,MATCH(SMALL(Enter!$P$3:$P$252,T279),Enter!$P$3:$P$252,0),7),"")</f>
        <v/>
      </c>
      <c r="S279" s="20" t="str">
        <f t="array" ref="S279">IFERROR(INDEX(Enter!$A$3:$K$252,MATCH(SMALL(Enter!$P$3:$P$252,T279),Enter!$P$3:$P$252,0),8),"")</f>
        <v/>
      </c>
      <c r="T279" s="20">
        <v>232</v>
      </c>
      <c r="V279" s="19"/>
      <c r="Y279" s="20">
        <v>232</v>
      </c>
      <c r="AA279" s="19" t="str">
        <f t="shared" si="5"/>
        <v/>
      </c>
      <c r="AB279" s="20" t="str">
        <f t="array" ref="AB279">IFERROR(INDEX(Enter!$A$3:$M$252,MATCH(SMALL(Enter!$R$3:$R$252,T279),Enter!$R$3:$R$252,0),7),"")</f>
        <v/>
      </c>
      <c r="AC279" s="20" t="str">
        <f t="array" ref="AC279">IFERROR(INDEX(Enter!$A$3:$K$252,MATCH(SMALL(Enter!$R$3:$R$252,T279),Enter!$R$3:$R$252,0),8),"")</f>
        <v/>
      </c>
    </row>
    <row r="280" spans="1:29" ht="15.75" customHeight="1">
      <c r="A280" s="19" t="str">
        <f t="array" ref="A280">IF(B280="","",IF(INDEX(Enter!$C$3:$K$252,MATCH(SMALL(Enter!$M$3:$M$252,E280),Enter!$M$3:$M$252,0),1)="yco","yco",E280))</f>
        <v/>
      </c>
      <c r="B280" s="20" t="str">
        <f t="array" ref="B280">IFERROR(IF(INDEX(Enter!$D$3:$M$252,MATCH(SMALL(Enter!$M$3:$M$252,E280),Enter!$M$3:$M$252,0),1)="x",INDEX(Enter!$C$3:$M$252,MATCH(SMALL(Enter!$M$3:$M$252,E280),Enter!$M$3:$M$252,0),8)&amp;" (Y)",IF(INDEX(Enter!$D$3:$M$252,MATCH(SMALL(Enter!$M$3:$M$252,E280),Enter!$M$3:$M$252,0),1)="o",INDEX(Enter!$C$3:$M$252,MATCH(SMALL(Enter!$M$3:$M$252,E280),Enter!$M$3:$M$252,0),8)&amp;" (Y only)",INDEX(Enter!$C$3:$M$252,MATCH(SMALL(Enter!$M$3:$M$252,E280),Enter!$M$3:$M$252,0),8))),"")</f>
        <v/>
      </c>
      <c r="C280" s="20" t="str">
        <f t="array" ref="C280">IFERROR(INDEX(Enter!$C$3:$M$252,MATCH(SMALL(Enter!$M$3:$M$252,E280),Enter!$M$3:$M$252,0),8),"")</f>
        <v/>
      </c>
      <c r="D280" s="20" t="str">
        <f t="array" ref="D280">IFERROR(INDEX(Enter!$C$3:$K$252,MATCH(SMALL(Enter!$M$3:$M$252,E280),Enter!$M$3:$M$252,0),9),"")</f>
        <v/>
      </c>
      <c r="E280" s="20">
        <v>233</v>
      </c>
      <c r="G280" s="19" t="str">
        <f t="array" ref="G280">IF(H280="","",IF(INDEX(Enter!$F$3:$K$252,MATCH(SMALL(Enter!$N$3:$N$252,E280),Enter!$N$3:$N$252,0),1)="co","co",IF(INDEX(Enter!$F$3:$K$252,MATCH(SMALL(Enter!$N$3:$N$252,E280),Enter!$N$3:$N$252,0),1)="yco","yco",E280)))</f>
        <v/>
      </c>
      <c r="H280" s="20" t="str">
        <f t="array" ref="H280">IFERROR(IF(INDEX(Enter!$G$3:$K$252,MATCH(SMALL(Enter!$N$3:$N$252,E280),Enter!$N$3:$N$252,0),1)="x",INDEX(Enter!$F$3:$K$252,MATCH(SMALL(Enter!$N$3:$N$252,E280),Enter!$N$3:$N$252,0),5)&amp;" (Y)",IF(INDEX(Enter!$G$3:$K$252,MATCH(SMALL(Enter!$N$3:$N$252,E280),Enter!$N$3:$N$252,0),1)="o",INDEX(Enter!$F$3:$K$252,MATCH(SMALL(Enter!$N$3:$N$252,E280),Enter!$N$3:$N$252,0),5)&amp;" (Y only)",INDEX(Enter!$F$3:$K$252,MATCH(SMALL(Enter!$N$3:$N$252,E280),Enter!$N$3:$N$252,0),5))),"")</f>
        <v/>
      </c>
      <c r="I280" s="20" t="str">
        <f t="array" ref="I280">IFERROR(INDEX(Enter!$F$3:$K$252,MATCH(SMALL(Enter!$N$3:$N$252,E280),Enter!$N$3:$N$252,0),5),"")</f>
        <v/>
      </c>
      <c r="J280" s="20" t="str">
        <f t="array" ref="J280">IFERROR(INDEX(Enter!$F$3:$K$252,MATCH(SMALL(Enter!$N$3:$N$252,E280),Enter!$N$3:$N$252,0),6),"")</f>
        <v/>
      </c>
      <c r="K280" s="20">
        <v>254</v>
      </c>
      <c r="L280" s="19" t="str">
        <f t="shared" si="4"/>
        <v/>
      </c>
      <c r="M280" s="19" t="str">
        <f t="array" ref="M280">IFERROR(IF(INDEX(Enter!$I$3:$K$252,MATCH(SMALL(Enter!$O$3:$O$252,K280),Enter!$O$3:$O$252,0),1)="x",INDEX(Enter!$H$3:$K$252,MATCH(SMALL(Enter!$O$3:$O$252,K280),Enter!$O$3:$O$252,0),3)&amp;" (Y)",IF(INDEX(Enter!$I$3:$K$252,MATCH(SMALL(Enter!$O$3:$O$252,K280),Enter!$O$3:$O$252,0),1)="o",INDEX(Enter!$H$3:$K$252,MATCH(SMALL(Enter!$O$3:$O$252,K280),Enter!$O$3:$O$252,0),3)&amp;" (Y only)",INDEX(Enter!$H$3:$K$252,MATCH(SMALL(Enter!$O$3:$O$252,K280),Enter!$O$3:$O$252,0),3))),"")</f>
        <v/>
      </c>
      <c r="N280" s="20" t="str">
        <f t="array" ref="N280">IFERROR(INDEX(Enter!$H$3:$K$252,MATCH(SMALL(Enter!$O$3:$O$252,K280),Enter!$O$3:$O$252,0),3),"")</f>
        <v/>
      </c>
      <c r="O280" s="20" t="str">
        <f t="array" ref="O280">IFERROR(INDEX(Enter!$H$3:$K$252,MATCH(SMALL(Enter!$O$3:$O$252,K280),Enter!$O$3:$O$252,0),4),"")</f>
        <v/>
      </c>
      <c r="Q280" s="19" t="str">
        <f t="array" ref="Q280">IF(R280="","",IF(INDEX(Enter!$B$3:$K$252,MATCH(SMALL(Enter!$P$3:$P$252,E280),Enter!$P$3:$P$252,0),1)="oco","oco",E280))</f>
        <v/>
      </c>
      <c r="R280" s="20" t="str">
        <f t="array" ref="R280">IFERROR(INDEX(Enter!$A$3:$M$252,MATCH(SMALL(Enter!$P$3:$P$252,T280),Enter!$P$3:$P$252,0),7),"")</f>
        <v/>
      </c>
      <c r="S280" s="20" t="str">
        <f t="array" ref="S280">IFERROR(INDEX(Enter!$A$3:$K$252,MATCH(SMALL(Enter!$P$3:$P$252,T280),Enter!$P$3:$P$252,0),8),"")</f>
        <v/>
      </c>
      <c r="T280" s="20">
        <v>233</v>
      </c>
      <c r="V280" s="19"/>
      <c r="Y280" s="20">
        <v>233</v>
      </c>
      <c r="AA280" s="19" t="str">
        <f t="shared" si="5"/>
        <v/>
      </c>
      <c r="AB280" s="20" t="str">
        <f t="array" ref="AB280">IFERROR(INDEX(Enter!$A$3:$M$252,MATCH(SMALL(Enter!$R$3:$R$252,T280),Enter!$R$3:$R$252,0),7),"")</f>
        <v/>
      </c>
      <c r="AC280" s="20" t="str">
        <f t="array" ref="AC280">IFERROR(INDEX(Enter!$A$3:$K$252,MATCH(SMALL(Enter!$R$3:$R$252,T280),Enter!$R$3:$R$252,0),8),"")</f>
        <v/>
      </c>
    </row>
    <row r="281" spans="1:29" ht="15.75" customHeight="1">
      <c r="A281" s="19" t="str">
        <f t="array" ref="A281">IF(B281="","",IF(INDEX(Enter!$C$3:$K$252,MATCH(SMALL(Enter!$M$3:$M$252,E281),Enter!$M$3:$M$252,0),1)="yco","yco",E281))</f>
        <v/>
      </c>
      <c r="B281" s="20" t="str">
        <f t="array" ref="B281">IFERROR(IF(INDEX(Enter!$D$3:$M$252,MATCH(SMALL(Enter!$M$3:$M$252,E281),Enter!$M$3:$M$252,0),1)="x",INDEX(Enter!$C$3:$M$252,MATCH(SMALL(Enter!$M$3:$M$252,E281),Enter!$M$3:$M$252,0),8)&amp;" (Y)",IF(INDEX(Enter!$D$3:$M$252,MATCH(SMALL(Enter!$M$3:$M$252,E281),Enter!$M$3:$M$252,0),1)="o",INDEX(Enter!$C$3:$M$252,MATCH(SMALL(Enter!$M$3:$M$252,E281),Enter!$M$3:$M$252,0),8)&amp;" (Y only)",INDEX(Enter!$C$3:$M$252,MATCH(SMALL(Enter!$M$3:$M$252,E281),Enter!$M$3:$M$252,0),8))),"")</f>
        <v/>
      </c>
      <c r="C281" s="20" t="str">
        <f t="array" ref="C281">IFERROR(INDEX(Enter!$C$3:$M$252,MATCH(SMALL(Enter!$M$3:$M$252,E281),Enter!$M$3:$M$252,0),8),"")</f>
        <v/>
      </c>
      <c r="D281" s="20" t="str">
        <f t="array" ref="D281">IFERROR(INDEX(Enter!$C$3:$K$252,MATCH(SMALL(Enter!$M$3:$M$252,E281),Enter!$M$3:$M$252,0),9),"")</f>
        <v/>
      </c>
      <c r="E281" s="20">
        <v>234</v>
      </c>
      <c r="G281" s="19" t="str">
        <f t="array" ref="G281">IF(H281="","",IF(INDEX(Enter!$F$3:$K$252,MATCH(SMALL(Enter!$N$3:$N$252,E281),Enter!$N$3:$N$252,0),1)="co","co",IF(INDEX(Enter!$F$3:$K$252,MATCH(SMALL(Enter!$N$3:$N$252,E281),Enter!$N$3:$N$252,0),1)="yco","yco",E281)))</f>
        <v/>
      </c>
      <c r="H281" s="20" t="str">
        <f t="array" ref="H281">IFERROR(IF(INDEX(Enter!$G$3:$K$252,MATCH(SMALL(Enter!$N$3:$N$252,E281),Enter!$N$3:$N$252,0),1)="x",INDEX(Enter!$F$3:$K$252,MATCH(SMALL(Enter!$N$3:$N$252,E281),Enter!$N$3:$N$252,0),5)&amp;" (Y)",IF(INDEX(Enter!$G$3:$K$252,MATCH(SMALL(Enter!$N$3:$N$252,E281),Enter!$N$3:$N$252,0),1)="o",INDEX(Enter!$F$3:$K$252,MATCH(SMALL(Enter!$N$3:$N$252,E281),Enter!$N$3:$N$252,0),5)&amp;" (Y only)",INDEX(Enter!$F$3:$K$252,MATCH(SMALL(Enter!$N$3:$N$252,E281),Enter!$N$3:$N$252,0),5))),"")</f>
        <v/>
      </c>
      <c r="I281" s="20" t="str">
        <f t="array" ref="I281">IFERROR(INDEX(Enter!$F$3:$K$252,MATCH(SMALL(Enter!$N$3:$N$252,E281),Enter!$N$3:$N$252,0),5),"")</f>
        <v/>
      </c>
      <c r="J281" s="20" t="str">
        <f t="array" ref="J281">IFERROR(INDEX(Enter!$F$3:$K$252,MATCH(SMALL(Enter!$N$3:$N$252,E281),Enter!$N$3:$N$252,0),6),"")</f>
        <v/>
      </c>
      <c r="K281" s="20">
        <v>255</v>
      </c>
      <c r="L281" s="19" t="str">
        <f t="shared" si="4"/>
        <v/>
      </c>
      <c r="M281" s="19" t="str">
        <f t="array" ref="M281">IFERROR(IF(INDEX(Enter!$I$3:$K$252,MATCH(SMALL(Enter!$O$3:$O$252,K281),Enter!$O$3:$O$252,0),1)="x",INDEX(Enter!$H$3:$K$252,MATCH(SMALL(Enter!$O$3:$O$252,K281),Enter!$O$3:$O$252,0),3)&amp;" (Y)",IF(INDEX(Enter!$I$3:$K$252,MATCH(SMALL(Enter!$O$3:$O$252,K281),Enter!$O$3:$O$252,0),1)="o",INDEX(Enter!$H$3:$K$252,MATCH(SMALL(Enter!$O$3:$O$252,K281),Enter!$O$3:$O$252,0),3)&amp;" (Y only)",INDEX(Enter!$H$3:$K$252,MATCH(SMALL(Enter!$O$3:$O$252,K281),Enter!$O$3:$O$252,0),3))),"")</f>
        <v/>
      </c>
      <c r="N281" s="20" t="str">
        <f t="array" ref="N281">IFERROR(INDEX(Enter!$H$3:$K$252,MATCH(SMALL(Enter!$O$3:$O$252,K281),Enter!$O$3:$O$252,0),3),"")</f>
        <v/>
      </c>
      <c r="O281" s="20" t="str">
        <f t="array" ref="O281">IFERROR(INDEX(Enter!$H$3:$K$252,MATCH(SMALL(Enter!$O$3:$O$252,K281),Enter!$O$3:$O$252,0),4),"")</f>
        <v/>
      </c>
      <c r="Q281" s="19" t="str">
        <f t="array" ref="Q281">IF(R281="","",IF(INDEX(Enter!$B$3:$K$252,MATCH(SMALL(Enter!$P$3:$P$252,E281),Enter!$P$3:$P$252,0),1)="oco","oco",E281))</f>
        <v/>
      </c>
      <c r="R281" s="20" t="str">
        <f t="array" ref="R281">IFERROR(INDEX(Enter!$A$3:$M$252,MATCH(SMALL(Enter!$P$3:$P$252,T281),Enter!$P$3:$P$252,0),7),"")</f>
        <v/>
      </c>
      <c r="S281" s="20" t="str">
        <f t="array" ref="S281">IFERROR(INDEX(Enter!$A$3:$K$252,MATCH(SMALL(Enter!$P$3:$P$252,T281),Enter!$P$3:$P$252,0),8),"")</f>
        <v/>
      </c>
      <c r="T281" s="20">
        <v>234</v>
      </c>
      <c r="V281" s="19"/>
      <c r="Y281" s="20">
        <v>234</v>
      </c>
      <c r="AA281" s="19" t="str">
        <f t="shared" si="5"/>
        <v/>
      </c>
      <c r="AB281" s="20" t="str">
        <f t="array" ref="AB281">IFERROR(INDEX(Enter!$A$3:$M$252,MATCH(SMALL(Enter!$R$3:$R$252,T281),Enter!$R$3:$R$252,0),7),"")</f>
        <v/>
      </c>
      <c r="AC281" s="20" t="str">
        <f t="array" ref="AC281">IFERROR(INDEX(Enter!$A$3:$K$252,MATCH(SMALL(Enter!$R$3:$R$252,T281),Enter!$R$3:$R$252,0),8),"")</f>
        <v/>
      </c>
    </row>
    <row r="282" spans="1:29" ht="15.75" customHeight="1">
      <c r="A282" s="19" t="str">
        <f t="array" ref="A282">IF(B282="","",IF(INDEX(Enter!$C$3:$K$252,MATCH(SMALL(Enter!$M$3:$M$252,E282),Enter!$M$3:$M$252,0),1)="yco","yco",E282))</f>
        <v/>
      </c>
      <c r="B282" s="20" t="str">
        <f t="array" ref="B282">IFERROR(IF(INDEX(Enter!$D$3:$M$252,MATCH(SMALL(Enter!$M$3:$M$252,E282),Enter!$M$3:$M$252,0),1)="x",INDEX(Enter!$C$3:$M$252,MATCH(SMALL(Enter!$M$3:$M$252,E282),Enter!$M$3:$M$252,0),8)&amp;" (Y)",IF(INDEX(Enter!$D$3:$M$252,MATCH(SMALL(Enter!$M$3:$M$252,E282),Enter!$M$3:$M$252,0),1)="o",INDEX(Enter!$C$3:$M$252,MATCH(SMALL(Enter!$M$3:$M$252,E282),Enter!$M$3:$M$252,0),8)&amp;" (Y only)",INDEX(Enter!$C$3:$M$252,MATCH(SMALL(Enter!$M$3:$M$252,E282),Enter!$M$3:$M$252,0),8))),"")</f>
        <v/>
      </c>
      <c r="C282" s="20" t="str">
        <f t="array" ref="C282">IFERROR(INDEX(Enter!$C$3:$M$252,MATCH(SMALL(Enter!$M$3:$M$252,E282),Enter!$M$3:$M$252,0),8),"")</f>
        <v/>
      </c>
      <c r="D282" s="20" t="str">
        <f t="array" ref="D282">IFERROR(INDEX(Enter!$C$3:$K$252,MATCH(SMALL(Enter!$M$3:$M$252,E282),Enter!$M$3:$M$252,0),9),"")</f>
        <v/>
      </c>
      <c r="E282" s="20">
        <v>235</v>
      </c>
      <c r="G282" s="19" t="str">
        <f t="array" ref="G282">IF(H282="","",IF(INDEX(Enter!$F$3:$K$252,MATCH(SMALL(Enter!$N$3:$N$252,E282),Enter!$N$3:$N$252,0),1)="co","co",IF(INDEX(Enter!$F$3:$K$252,MATCH(SMALL(Enter!$N$3:$N$252,E282),Enter!$N$3:$N$252,0),1)="yco","yco",E282)))</f>
        <v/>
      </c>
      <c r="H282" s="20" t="str">
        <f t="array" ref="H282">IFERROR(IF(INDEX(Enter!$G$3:$K$252,MATCH(SMALL(Enter!$N$3:$N$252,E282),Enter!$N$3:$N$252,0),1)="x",INDEX(Enter!$F$3:$K$252,MATCH(SMALL(Enter!$N$3:$N$252,E282),Enter!$N$3:$N$252,0),5)&amp;" (Y)",IF(INDEX(Enter!$G$3:$K$252,MATCH(SMALL(Enter!$N$3:$N$252,E282),Enter!$N$3:$N$252,0),1)="o",INDEX(Enter!$F$3:$K$252,MATCH(SMALL(Enter!$N$3:$N$252,E282),Enter!$N$3:$N$252,0),5)&amp;" (Y only)",INDEX(Enter!$F$3:$K$252,MATCH(SMALL(Enter!$N$3:$N$252,E282),Enter!$N$3:$N$252,0),5))),"")</f>
        <v/>
      </c>
      <c r="I282" s="20" t="str">
        <f t="array" ref="I282">IFERROR(INDEX(Enter!$F$3:$K$252,MATCH(SMALL(Enter!$N$3:$N$252,E282),Enter!$N$3:$N$252,0),5),"")</f>
        <v/>
      </c>
      <c r="J282" s="20" t="str">
        <f t="array" ref="J282">IFERROR(INDEX(Enter!$F$3:$K$252,MATCH(SMALL(Enter!$N$3:$N$252,E282),Enter!$N$3:$N$252,0),6),"")</f>
        <v/>
      </c>
      <c r="K282" s="20">
        <v>256</v>
      </c>
      <c r="L282" s="19" t="str">
        <f t="shared" si="4"/>
        <v/>
      </c>
      <c r="M282" s="19" t="str">
        <f t="array" ref="M282">IFERROR(IF(INDEX(Enter!$I$3:$K$252,MATCH(SMALL(Enter!$O$3:$O$252,K282),Enter!$O$3:$O$252,0),1)="x",INDEX(Enter!$H$3:$K$252,MATCH(SMALL(Enter!$O$3:$O$252,K282),Enter!$O$3:$O$252,0),3)&amp;" (Y)",IF(INDEX(Enter!$I$3:$K$252,MATCH(SMALL(Enter!$O$3:$O$252,K282),Enter!$O$3:$O$252,0),1)="o",INDEX(Enter!$H$3:$K$252,MATCH(SMALL(Enter!$O$3:$O$252,K282),Enter!$O$3:$O$252,0),3)&amp;" (Y only)",INDEX(Enter!$H$3:$K$252,MATCH(SMALL(Enter!$O$3:$O$252,K282),Enter!$O$3:$O$252,0),3))),"")</f>
        <v/>
      </c>
      <c r="N282" s="20" t="str">
        <f t="array" ref="N282">IFERROR(INDEX(Enter!$H$3:$K$252,MATCH(SMALL(Enter!$O$3:$O$252,K282),Enter!$O$3:$O$252,0),3),"")</f>
        <v/>
      </c>
      <c r="O282" s="20" t="str">
        <f t="array" ref="O282">IFERROR(INDEX(Enter!$H$3:$K$252,MATCH(SMALL(Enter!$O$3:$O$252,K282),Enter!$O$3:$O$252,0),4),"")</f>
        <v/>
      </c>
      <c r="Q282" s="19" t="str">
        <f t="array" ref="Q282">IF(R282="","",IF(INDEX(Enter!$B$3:$K$252,MATCH(SMALL(Enter!$P$3:$P$252,E282),Enter!$P$3:$P$252,0),1)="oco","oco",E282))</f>
        <v/>
      </c>
      <c r="R282" s="20" t="str">
        <f t="array" ref="R282">IFERROR(INDEX(Enter!$A$3:$M$252,MATCH(SMALL(Enter!$P$3:$P$252,T282),Enter!$P$3:$P$252,0),7),"")</f>
        <v/>
      </c>
      <c r="S282" s="20" t="str">
        <f t="array" ref="S282">IFERROR(INDEX(Enter!$A$3:$K$252,MATCH(SMALL(Enter!$P$3:$P$252,T282),Enter!$P$3:$P$252,0),8),"")</f>
        <v/>
      </c>
      <c r="T282" s="20">
        <v>235</v>
      </c>
      <c r="V282" s="19"/>
      <c r="Y282" s="20">
        <v>235</v>
      </c>
      <c r="AA282" s="19" t="str">
        <f t="shared" si="5"/>
        <v/>
      </c>
      <c r="AB282" s="20" t="str">
        <f t="array" ref="AB282">IFERROR(INDEX(Enter!$A$3:$M$252,MATCH(SMALL(Enter!$R$3:$R$252,T282),Enter!$R$3:$R$252,0),7),"")</f>
        <v/>
      </c>
      <c r="AC282" s="20" t="str">
        <f t="array" ref="AC282">IFERROR(INDEX(Enter!$A$3:$K$252,MATCH(SMALL(Enter!$R$3:$R$252,T282),Enter!$R$3:$R$252,0),8),"")</f>
        <v/>
      </c>
    </row>
    <row r="283" spans="1:29" ht="15.75" customHeight="1">
      <c r="A283" s="19" t="str">
        <f t="array" ref="A283">IF(B283="","",IF(INDEX(Enter!$C$3:$K$252,MATCH(SMALL(Enter!$M$3:$M$252,E283),Enter!$M$3:$M$252,0),1)="yco","yco",E283))</f>
        <v/>
      </c>
      <c r="B283" s="20" t="str">
        <f t="array" ref="B283">IFERROR(IF(INDEX(Enter!$D$3:$M$252,MATCH(SMALL(Enter!$M$3:$M$252,E283),Enter!$M$3:$M$252,0),1)="x",INDEX(Enter!$C$3:$M$252,MATCH(SMALL(Enter!$M$3:$M$252,E283),Enter!$M$3:$M$252,0),8)&amp;" (Y)",IF(INDEX(Enter!$D$3:$M$252,MATCH(SMALL(Enter!$M$3:$M$252,E283),Enter!$M$3:$M$252,0),1)="o",INDEX(Enter!$C$3:$M$252,MATCH(SMALL(Enter!$M$3:$M$252,E283),Enter!$M$3:$M$252,0),8)&amp;" (Y only)",INDEX(Enter!$C$3:$M$252,MATCH(SMALL(Enter!$M$3:$M$252,E283),Enter!$M$3:$M$252,0),8))),"")</f>
        <v/>
      </c>
      <c r="C283" s="20" t="str">
        <f t="array" ref="C283">IFERROR(INDEX(Enter!$C$3:$M$252,MATCH(SMALL(Enter!$M$3:$M$252,E283),Enter!$M$3:$M$252,0),8),"")</f>
        <v/>
      </c>
      <c r="D283" s="20" t="str">
        <f t="array" ref="D283">IFERROR(INDEX(Enter!$C$3:$K$252,MATCH(SMALL(Enter!$M$3:$M$252,E283),Enter!$M$3:$M$252,0),9),"")</f>
        <v/>
      </c>
      <c r="E283" s="20"/>
      <c r="G283" s="19" t="str">
        <f t="array" ref="G283">IF(H283="","",IF(INDEX(Enter!$F$3:$K$252,MATCH(SMALL(Enter!$N$3:$N$252,E283),Enter!$N$3:$N$252,0),1)="co","co",IF(INDEX(Enter!$F$3:$K$252,MATCH(SMALL(Enter!$N$3:$N$252,E283),Enter!$N$3:$N$252,0),1)="yco","yco",E283)))</f>
        <v/>
      </c>
      <c r="H283" s="20" t="str">
        <f t="array" ref="H283">IFERROR(IF(INDEX(Enter!$G$3:$K$252,MATCH(SMALL(Enter!$N$3:$N$252,E283),Enter!$N$3:$N$252,0),1)="x",INDEX(Enter!$F$3:$K$252,MATCH(SMALL(Enter!$N$3:$N$252,E283),Enter!$N$3:$N$252,0),5)&amp;" (Y)",IF(INDEX(Enter!$G$3:$K$252,MATCH(SMALL(Enter!$N$3:$N$252,E283),Enter!$N$3:$N$252,0),1)="o",INDEX(Enter!$F$3:$K$252,MATCH(SMALL(Enter!$N$3:$N$252,E283),Enter!$N$3:$N$252,0),5)&amp;" (Y only)",INDEX(Enter!$F$3:$K$252,MATCH(SMALL(Enter!$N$3:$N$252,E283),Enter!$N$3:$N$252,0),5))),"")</f>
        <v/>
      </c>
      <c r="I283" s="20" t="str">
        <f t="array" ref="I283">IFERROR(INDEX(Enter!$F$3:$K$252,MATCH(SMALL(Enter!$N$3:$N$252,E283),Enter!$N$3:$N$252,0),5),"")</f>
        <v/>
      </c>
      <c r="J283" s="20" t="str">
        <f t="array" ref="J283">IFERROR(INDEX(Enter!$F$3:$K$252,MATCH(SMALL(Enter!$N$3:$N$252,E283),Enter!$N$3:$N$252,0),6),"")</f>
        <v/>
      </c>
      <c r="K283" s="20">
        <v>257</v>
      </c>
      <c r="L283" s="19" t="str">
        <f t="shared" si="4"/>
        <v/>
      </c>
      <c r="M283" s="19" t="str">
        <f t="array" ref="M283">IFERROR(IF(INDEX(Enter!$I$3:$K$252,MATCH(SMALL(Enter!$O$3:$O$252,K283),Enter!$O$3:$O$252,0),1)="x",INDEX(Enter!$H$3:$K$252,MATCH(SMALL(Enter!$O$3:$O$252,K283),Enter!$O$3:$O$252,0),3)&amp;" (Y)",IF(INDEX(Enter!$I$3:$K$252,MATCH(SMALL(Enter!$O$3:$O$252,K283),Enter!$O$3:$O$252,0),1)="o",INDEX(Enter!$H$3:$K$252,MATCH(SMALL(Enter!$O$3:$O$252,K283),Enter!$O$3:$O$252,0),3)&amp;" (Y only)",INDEX(Enter!$H$3:$K$252,MATCH(SMALL(Enter!$O$3:$O$252,K283),Enter!$O$3:$O$252,0),3))),"")</f>
        <v/>
      </c>
      <c r="N283" s="20" t="str">
        <f t="array" ref="N283">IFERROR(INDEX(Enter!$H$3:$K$252,MATCH(SMALL(Enter!$O$3:$O$252,K283),Enter!$O$3:$O$252,0),3),"")</f>
        <v/>
      </c>
      <c r="O283" s="20" t="str">
        <f t="array" ref="O283">IFERROR(INDEX(Enter!$H$3:$K$252,MATCH(SMALL(Enter!$O$3:$O$252,K283),Enter!$O$3:$O$252,0),4),"")</f>
        <v/>
      </c>
      <c r="Q283" s="19" t="str">
        <f t="array" ref="Q283">IF(R283="","",IF(INDEX(Enter!$B$3:$K$252,MATCH(SMALL(Enter!$P$3:$P$252,E283),Enter!$P$3:$P$252,0),1)="oco","oco",E283))</f>
        <v/>
      </c>
      <c r="R283" s="20" t="str">
        <f t="array" ref="R283">IFERROR(INDEX(Enter!$A$3:$M$252,MATCH(SMALL(Enter!$P$3:$P$252,T283),Enter!$P$3:$P$252,0),7),"")</f>
        <v/>
      </c>
      <c r="S283" s="20" t="str">
        <f t="array" ref="S283">IFERROR(INDEX(Enter!$A$3:$K$252,MATCH(SMALL(Enter!$P$3:$P$252,T283),Enter!$P$3:$P$252,0),8),"")</f>
        <v/>
      </c>
      <c r="V283" s="19"/>
      <c r="AA283" s="19" t="str">
        <f t="shared" si="5"/>
        <v/>
      </c>
      <c r="AB283" s="20" t="str">
        <f t="array" ref="AB283">IFERROR(INDEX(Enter!$A$3:$M$252,MATCH(SMALL(Enter!$R$3:$R$252,T283),Enter!$R$3:$R$252,0),7),"")</f>
        <v/>
      </c>
      <c r="AC283" s="20" t="str">
        <f t="array" ref="AC283">IFERROR(INDEX(Enter!$A$3:$K$252,MATCH(SMALL(Enter!$R$3:$R$252,T283),Enter!$R$3:$R$252,0),8),"")</f>
        <v/>
      </c>
    </row>
    <row r="284" spans="1:29" ht="15.75" customHeight="1">
      <c r="A284" s="19" t="str">
        <f t="array" ref="A284">IF(B284="","",IF(INDEX(Enter!$C$3:$K$252,MATCH(SMALL(Enter!$M$3:$M$252,E284),Enter!$M$3:$M$252,0),1)="yco","yco",E284))</f>
        <v/>
      </c>
      <c r="B284" s="20" t="str">
        <f t="array" ref="B284">IFERROR(IF(INDEX(Enter!$D$3:$M$252,MATCH(SMALL(Enter!$M$3:$M$252,E284),Enter!$M$3:$M$252,0),1)="x",INDEX(Enter!$C$3:$M$252,MATCH(SMALL(Enter!$M$3:$M$252,E284),Enter!$M$3:$M$252,0),8)&amp;" (Y)",IF(INDEX(Enter!$D$3:$M$252,MATCH(SMALL(Enter!$M$3:$M$252,E284),Enter!$M$3:$M$252,0),1)="o",INDEX(Enter!$C$3:$M$252,MATCH(SMALL(Enter!$M$3:$M$252,E284),Enter!$M$3:$M$252,0),8)&amp;" (Y only)",INDEX(Enter!$C$3:$M$252,MATCH(SMALL(Enter!$M$3:$M$252,E284),Enter!$M$3:$M$252,0),8))),"")</f>
        <v/>
      </c>
      <c r="C284" s="20" t="str">
        <f t="array" ref="C284">IFERROR(INDEX(Enter!$C$3:$M$252,MATCH(SMALL(Enter!$M$3:$M$252,E284),Enter!$M$3:$M$252,0),8),"")</f>
        <v/>
      </c>
      <c r="D284" s="20" t="str">
        <f t="array" ref="D284">IFERROR(INDEX(Enter!$C$3:$K$252,MATCH(SMALL(Enter!$M$3:$M$252,E284),Enter!$M$3:$M$252,0),9),"")</f>
        <v/>
      </c>
      <c r="E284" s="20">
        <v>236</v>
      </c>
      <c r="G284" s="19" t="str">
        <f t="array" ref="G284">IF(H284="","",IF(INDEX(Enter!$F$3:$K$252,MATCH(SMALL(Enter!$N$3:$N$252,E284),Enter!$N$3:$N$252,0),1)="co","co",IF(INDEX(Enter!$F$3:$K$252,MATCH(SMALL(Enter!$N$3:$N$252,E284),Enter!$N$3:$N$252,0),1)="yco","yco",E284)))</f>
        <v/>
      </c>
      <c r="H284" s="20" t="str">
        <f t="array" ref="H284">IFERROR(IF(INDEX(Enter!$G$3:$K$252,MATCH(SMALL(Enter!$N$3:$N$252,E284),Enter!$N$3:$N$252,0),1)="x",INDEX(Enter!$F$3:$K$252,MATCH(SMALL(Enter!$N$3:$N$252,E284),Enter!$N$3:$N$252,0),5)&amp;" (Y)",IF(INDEX(Enter!$G$3:$K$252,MATCH(SMALL(Enter!$N$3:$N$252,E284),Enter!$N$3:$N$252,0),1)="o",INDEX(Enter!$F$3:$K$252,MATCH(SMALL(Enter!$N$3:$N$252,E284),Enter!$N$3:$N$252,0),5)&amp;" (Y only)",INDEX(Enter!$F$3:$K$252,MATCH(SMALL(Enter!$N$3:$N$252,E284),Enter!$N$3:$N$252,0),5))),"")</f>
        <v/>
      </c>
      <c r="I284" s="20" t="str">
        <f t="array" ref="I284">IFERROR(INDEX(Enter!$F$3:$K$252,MATCH(SMALL(Enter!$N$3:$N$252,E284),Enter!$N$3:$N$252,0),5),"")</f>
        <v/>
      </c>
      <c r="J284" s="20" t="str">
        <f t="array" ref="J284">IFERROR(INDEX(Enter!$F$3:$K$252,MATCH(SMALL(Enter!$N$3:$N$252,E284),Enter!$N$3:$N$252,0),6),"")</f>
        <v/>
      </c>
      <c r="K284" s="20">
        <v>258</v>
      </c>
      <c r="L284" s="19" t="str">
        <f t="shared" si="4"/>
        <v/>
      </c>
      <c r="M284" s="19" t="str">
        <f t="array" ref="M284">IFERROR(IF(INDEX(Enter!$I$3:$K$252,MATCH(SMALL(Enter!$O$3:$O$252,K284),Enter!$O$3:$O$252,0),1)="x",INDEX(Enter!$H$3:$K$252,MATCH(SMALL(Enter!$O$3:$O$252,K284),Enter!$O$3:$O$252,0),3)&amp;" (Y)",IF(INDEX(Enter!$I$3:$K$252,MATCH(SMALL(Enter!$O$3:$O$252,K284),Enter!$O$3:$O$252,0),1)="o",INDEX(Enter!$H$3:$K$252,MATCH(SMALL(Enter!$O$3:$O$252,K284),Enter!$O$3:$O$252,0),3)&amp;" (Y only)",INDEX(Enter!$H$3:$K$252,MATCH(SMALL(Enter!$O$3:$O$252,K284),Enter!$O$3:$O$252,0),3))),"")</f>
        <v/>
      </c>
      <c r="N284" s="20" t="str">
        <f t="array" ref="N284">IFERROR(INDEX(Enter!$H$3:$K$252,MATCH(SMALL(Enter!$O$3:$O$252,K284),Enter!$O$3:$O$252,0),3),"")</f>
        <v/>
      </c>
      <c r="O284" s="20" t="str">
        <f t="array" ref="O284">IFERROR(INDEX(Enter!$H$3:$K$252,MATCH(SMALL(Enter!$O$3:$O$252,K284),Enter!$O$3:$O$252,0),4),"")</f>
        <v/>
      </c>
      <c r="Q284" s="19" t="str">
        <f t="array" ref="Q284">IF(R284="","",IF(INDEX(Enter!$B$3:$K$252,MATCH(SMALL(Enter!$P$3:$P$252,E284),Enter!$P$3:$P$252,0),1)="oco","oco",E284))</f>
        <v/>
      </c>
      <c r="R284" s="20" t="str">
        <f t="array" ref="R284">IFERROR(INDEX(Enter!$A$3:$M$252,MATCH(SMALL(Enter!$P$3:$P$252,T284),Enter!$P$3:$P$252,0),7),"")</f>
        <v/>
      </c>
      <c r="S284" s="20" t="str">
        <f t="array" ref="S284">IFERROR(INDEX(Enter!$A$3:$K$252,MATCH(SMALL(Enter!$P$3:$P$252,T284),Enter!$P$3:$P$252,0),8),"")</f>
        <v/>
      </c>
      <c r="T284" s="20">
        <v>236</v>
      </c>
      <c r="V284" s="19"/>
      <c r="Y284" s="20">
        <v>236</v>
      </c>
      <c r="AA284" s="19" t="str">
        <f t="shared" si="5"/>
        <v/>
      </c>
      <c r="AB284" s="20" t="str">
        <f t="array" ref="AB284">IFERROR(INDEX(Enter!$A$3:$M$252,MATCH(SMALL(Enter!$R$3:$R$252,T284),Enter!$R$3:$R$252,0),7),"")</f>
        <v/>
      </c>
      <c r="AC284" s="20" t="str">
        <f t="array" ref="AC284">IFERROR(INDEX(Enter!$A$3:$K$252,MATCH(SMALL(Enter!$R$3:$R$252,T284),Enter!$R$3:$R$252,0),8),"")</f>
        <v/>
      </c>
    </row>
    <row r="285" spans="1:29" ht="15.75" customHeight="1">
      <c r="A285" s="19" t="str">
        <f t="array" ref="A285">IF(B285="","",IF(INDEX(Enter!$C$3:$K$252,MATCH(SMALL(Enter!$M$3:$M$252,E285),Enter!$M$3:$M$252,0),1)="yco","yco",E285))</f>
        <v/>
      </c>
      <c r="B285" s="20" t="str">
        <f t="array" ref="B285">IFERROR(IF(INDEX(Enter!$D$3:$M$252,MATCH(SMALL(Enter!$M$3:$M$252,E285),Enter!$M$3:$M$252,0),1)="x",INDEX(Enter!$C$3:$M$252,MATCH(SMALL(Enter!$M$3:$M$252,E285),Enter!$M$3:$M$252,0),8)&amp;" (Y)",IF(INDEX(Enter!$D$3:$M$252,MATCH(SMALL(Enter!$M$3:$M$252,E285),Enter!$M$3:$M$252,0),1)="o",INDEX(Enter!$C$3:$M$252,MATCH(SMALL(Enter!$M$3:$M$252,E285),Enter!$M$3:$M$252,0),8)&amp;" (Y only)",INDEX(Enter!$C$3:$M$252,MATCH(SMALL(Enter!$M$3:$M$252,E285),Enter!$M$3:$M$252,0),8))),"")</f>
        <v/>
      </c>
      <c r="C285" s="20" t="str">
        <f t="array" ref="C285">IFERROR(INDEX(Enter!$C$3:$M$252,MATCH(SMALL(Enter!$M$3:$M$252,E285),Enter!$M$3:$M$252,0),8),"")</f>
        <v/>
      </c>
      <c r="D285" s="20" t="str">
        <f t="array" ref="D285">IFERROR(INDEX(Enter!$C$3:$K$252,MATCH(SMALL(Enter!$M$3:$M$252,E285),Enter!$M$3:$M$252,0),9),"")</f>
        <v/>
      </c>
      <c r="E285" s="20">
        <v>237</v>
      </c>
      <c r="G285" s="19" t="str">
        <f t="array" ref="G285">IF(H285="","",IF(INDEX(Enter!$F$3:$K$252,MATCH(SMALL(Enter!$N$3:$N$252,E285),Enter!$N$3:$N$252,0),1)="co","co",IF(INDEX(Enter!$F$3:$K$252,MATCH(SMALL(Enter!$N$3:$N$252,E285),Enter!$N$3:$N$252,0),1)="yco","yco",E285)))</f>
        <v/>
      </c>
      <c r="H285" s="20" t="str">
        <f t="array" ref="H285">IFERROR(IF(INDEX(Enter!$G$3:$K$252,MATCH(SMALL(Enter!$N$3:$N$252,E285),Enter!$N$3:$N$252,0),1)="x",INDEX(Enter!$F$3:$K$252,MATCH(SMALL(Enter!$N$3:$N$252,E285),Enter!$N$3:$N$252,0),5)&amp;" (Y)",IF(INDEX(Enter!$G$3:$K$252,MATCH(SMALL(Enter!$N$3:$N$252,E285),Enter!$N$3:$N$252,0),1)="o",INDEX(Enter!$F$3:$K$252,MATCH(SMALL(Enter!$N$3:$N$252,E285),Enter!$N$3:$N$252,0),5)&amp;" (Y only)",INDEX(Enter!$F$3:$K$252,MATCH(SMALL(Enter!$N$3:$N$252,E285),Enter!$N$3:$N$252,0),5))),"")</f>
        <v/>
      </c>
      <c r="I285" s="20" t="str">
        <f t="array" ref="I285">IFERROR(INDEX(Enter!$F$3:$K$252,MATCH(SMALL(Enter!$N$3:$N$252,E285),Enter!$N$3:$N$252,0),5),"")</f>
        <v/>
      </c>
      <c r="J285" s="20" t="str">
        <f t="array" ref="J285">IFERROR(INDEX(Enter!$F$3:$K$252,MATCH(SMALL(Enter!$N$3:$N$252,E285),Enter!$N$3:$N$252,0),6),"")</f>
        <v/>
      </c>
      <c r="K285" s="20">
        <v>259</v>
      </c>
      <c r="L285" s="19" t="str">
        <f t="shared" si="4"/>
        <v/>
      </c>
      <c r="M285" s="19" t="str">
        <f t="array" ref="M285">IFERROR(IF(INDEX(Enter!$I$3:$K$252,MATCH(SMALL(Enter!$O$3:$O$252,K285),Enter!$O$3:$O$252,0),1)="x",INDEX(Enter!$H$3:$K$252,MATCH(SMALL(Enter!$O$3:$O$252,K285),Enter!$O$3:$O$252,0),3)&amp;" (Y)",IF(INDEX(Enter!$I$3:$K$252,MATCH(SMALL(Enter!$O$3:$O$252,K285),Enter!$O$3:$O$252,0),1)="o",INDEX(Enter!$H$3:$K$252,MATCH(SMALL(Enter!$O$3:$O$252,K285),Enter!$O$3:$O$252,0),3)&amp;" (Y only)",INDEX(Enter!$H$3:$K$252,MATCH(SMALL(Enter!$O$3:$O$252,K285),Enter!$O$3:$O$252,0),3))),"")</f>
        <v/>
      </c>
      <c r="N285" s="20" t="str">
        <f t="array" ref="N285">IFERROR(INDEX(Enter!$H$3:$K$252,MATCH(SMALL(Enter!$O$3:$O$252,K285),Enter!$O$3:$O$252,0),3),"")</f>
        <v/>
      </c>
      <c r="O285" s="20" t="str">
        <f t="array" ref="O285">IFERROR(INDEX(Enter!$H$3:$K$252,MATCH(SMALL(Enter!$O$3:$O$252,K285),Enter!$O$3:$O$252,0),4),"")</f>
        <v/>
      </c>
      <c r="Q285" s="19" t="str">
        <f t="array" ref="Q285">IF(R285="","",IF(INDEX(Enter!$B$3:$K$252,MATCH(SMALL(Enter!$P$3:$P$252,E285),Enter!$P$3:$P$252,0),1)="oco","oco",E285))</f>
        <v/>
      </c>
      <c r="R285" s="20" t="str">
        <f t="array" ref="R285">IFERROR(INDEX(Enter!$A$3:$M$252,MATCH(SMALL(Enter!$P$3:$P$252,T285),Enter!$P$3:$P$252,0),7),"")</f>
        <v/>
      </c>
      <c r="S285" s="20" t="str">
        <f t="array" ref="S285">IFERROR(INDEX(Enter!$A$3:$K$252,MATCH(SMALL(Enter!$P$3:$P$252,T285),Enter!$P$3:$P$252,0),8),"")</f>
        <v/>
      </c>
      <c r="T285" s="20">
        <v>237</v>
      </c>
      <c r="V285" s="19"/>
      <c r="Y285" s="20">
        <v>237</v>
      </c>
      <c r="AA285" s="19" t="str">
        <f t="shared" si="5"/>
        <v/>
      </c>
      <c r="AB285" s="20" t="str">
        <f t="array" ref="AB285">IFERROR(INDEX(Enter!$A$3:$M$252,MATCH(SMALL(Enter!$R$3:$R$252,T285),Enter!$R$3:$R$252,0),7),"")</f>
        <v/>
      </c>
      <c r="AC285" s="20" t="str">
        <f t="array" ref="AC285">IFERROR(INDEX(Enter!$A$3:$K$252,MATCH(SMALL(Enter!$R$3:$R$252,T285),Enter!$R$3:$R$252,0),8),"")</f>
        <v/>
      </c>
    </row>
    <row r="286" spans="1:29" ht="15.75" customHeight="1">
      <c r="A286" s="19" t="str">
        <f t="array" ref="A286">IF(B286="","",IF(INDEX(Enter!$C$3:$K$252,MATCH(SMALL(Enter!$M$3:$M$252,E286),Enter!$M$3:$M$252,0),1)="yco","yco",E286))</f>
        <v/>
      </c>
      <c r="B286" s="20" t="str">
        <f t="array" ref="B286">IFERROR(IF(INDEX(Enter!$D$3:$M$252,MATCH(SMALL(Enter!$M$3:$M$252,E286),Enter!$M$3:$M$252,0),1)="x",INDEX(Enter!$C$3:$M$252,MATCH(SMALL(Enter!$M$3:$M$252,E286),Enter!$M$3:$M$252,0),8)&amp;" (Y)",IF(INDEX(Enter!$D$3:$M$252,MATCH(SMALL(Enter!$M$3:$M$252,E286),Enter!$M$3:$M$252,0),1)="o",INDEX(Enter!$C$3:$M$252,MATCH(SMALL(Enter!$M$3:$M$252,E286),Enter!$M$3:$M$252,0),8)&amp;" (Y only)",INDEX(Enter!$C$3:$M$252,MATCH(SMALL(Enter!$M$3:$M$252,E286),Enter!$M$3:$M$252,0),8))),"")</f>
        <v/>
      </c>
      <c r="C286" s="20" t="str">
        <f t="array" ref="C286">IFERROR(INDEX(Enter!$C$3:$M$252,MATCH(SMALL(Enter!$M$3:$M$252,E286),Enter!$M$3:$M$252,0),8),"")</f>
        <v/>
      </c>
      <c r="D286" s="20" t="str">
        <f t="array" ref="D286">IFERROR(INDEX(Enter!$C$3:$K$252,MATCH(SMALL(Enter!$M$3:$M$252,E286),Enter!$M$3:$M$252,0),9),"")</f>
        <v/>
      </c>
      <c r="E286" s="20">
        <v>238</v>
      </c>
      <c r="G286" s="19" t="str">
        <f t="array" ref="G286">IF(H286="","",IF(INDEX(Enter!$F$3:$K$252,MATCH(SMALL(Enter!$N$3:$N$252,E286),Enter!$N$3:$N$252,0),1)="co","co",IF(INDEX(Enter!$F$3:$K$252,MATCH(SMALL(Enter!$N$3:$N$252,E286),Enter!$N$3:$N$252,0),1)="yco","yco",E286)))</f>
        <v/>
      </c>
      <c r="H286" s="20" t="str">
        <f t="array" ref="H286">IFERROR(IF(INDEX(Enter!$G$3:$K$252,MATCH(SMALL(Enter!$N$3:$N$252,E286),Enter!$N$3:$N$252,0),1)="x",INDEX(Enter!$F$3:$K$252,MATCH(SMALL(Enter!$N$3:$N$252,E286),Enter!$N$3:$N$252,0),5)&amp;" (Y)",IF(INDEX(Enter!$G$3:$K$252,MATCH(SMALL(Enter!$N$3:$N$252,E286),Enter!$N$3:$N$252,0),1)="o",INDEX(Enter!$F$3:$K$252,MATCH(SMALL(Enter!$N$3:$N$252,E286),Enter!$N$3:$N$252,0),5)&amp;" (Y only)",INDEX(Enter!$F$3:$K$252,MATCH(SMALL(Enter!$N$3:$N$252,E286),Enter!$N$3:$N$252,0),5))),"")</f>
        <v/>
      </c>
      <c r="I286" s="20" t="str">
        <f t="array" ref="I286">IFERROR(INDEX(Enter!$F$3:$K$252,MATCH(SMALL(Enter!$N$3:$N$252,E286),Enter!$N$3:$N$252,0),5),"")</f>
        <v/>
      </c>
      <c r="J286" s="20" t="str">
        <f t="array" ref="J286">IFERROR(INDEX(Enter!$F$3:$K$252,MATCH(SMALL(Enter!$N$3:$N$252,E286),Enter!$N$3:$N$252,0),6),"")</f>
        <v/>
      </c>
      <c r="K286" s="20">
        <v>260</v>
      </c>
      <c r="L286" s="19" t="str">
        <f t="shared" si="4"/>
        <v/>
      </c>
      <c r="M286" s="19" t="str">
        <f t="array" ref="M286">IFERROR(IF(INDEX(Enter!$I$3:$K$252,MATCH(SMALL(Enter!$O$3:$O$252,K286),Enter!$O$3:$O$252,0),1)="x",INDEX(Enter!$H$3:$K$252,MATCH(SMALL(Enter!$O$3:$O$252,K286),Enter!$O$3:$O$252,0),3)&amp;" (Y)",IF(INDEX(Enter!$I$3:$K$252,MATCH(SMALL(Enter!$O$3:$O$252,K286),Enter!$O$3:$O$252,0),1)="o",INDEX(Enter!$H$3:$K$252,MATCH(SMALL(Enter!$O$3:$O$252,K286),Enter!$O$3:$O$252,0),3)&amp;" (Y only)",INDEX(Enter!$H$3:$K$252,MATCH(SMALL(Enter!$O$3:$O$252,K286),Enter!$O$3:$O$252,0),3))),"")</f>
        <v/>
      </c>
      <c r="N286" s="20" t="str">
        <f t="array" ref="N286">IFERROR(INDEX(Enter!$H$3:$K$252,MATCH(SMALL(Enter!$O$3:$O$252,K286),Enter!$O$3:$O$252,0),3),"")</f>
        <v/>
      </c>
      <c r="O286" s="20" t="str">
        <f t="array" ref="O286">IFERROR(INDEX(Enter!$H$3:$K$252,MATCH(SMALL(Enter!$O$3:$O$252,K286),Enter!$O$3:$O$252,0),4),"")</f>
        <v/>
      </c>
      <c r="Q286" s="19" t="str">
        <f t="array" ref="Q286">IF(R286="","",IF(INDEX(Enter!$B$3:$K$252,MATCH(SMALL(Enter!$P$3:$P$252,E286),Enter!$P$3:$P$252,0),1)="oco","oco",E286))</f>
        <v/>
      </c>
      <c r="R286" s="20" t="str">
        <f t="array" ref="R286">IFERROR(INDEX(Enter!$A$3:$M$252,MATCH(SMALL(Enter!$P$3:$P$252,T286),Enter!$P$3:$P$252,0),7),"")</f>
        <v/>
      </c>
      <c r="S286" s="20" t="str">
        <f t="array" ref="S286">IFERROR(INDEX(Enter!$A$3:$K$252,MATCH(SMALL(Enter!$P$3:$P$252,T286),Enter!$P$3:$P$252,0),8),"")</f>
        <v/>
      </c>
      <c r="T286" s="20">
        <v>238</v>
      </c>
      <c r="V286" s="19"/>
      <c r="Y286" s="20">
        <v>238</v>
      </c>
      <c r="AA286" s="19" t="str">
        <f t="shared" si="5"/>
        <v/>
      </c>
      <c r="AB286" s="20" t="str">
        <f t="array" ref="AB286">IFERROR(INDEX(Enter!$A$3:$M$252,MATCH(SMALL(Enter!$R$3:$R$252,T286),Enter!$R$3:$R$252,0),7),"")</f>
        <v/>
      </c>
      <c r="AC286" s="20" t="str">
        <f t="array" ref="AC286">IFERROR(INDEX(Enter!$A$3:$K$252,MATCH(SMALL(Enter!$R$3:$R$252,T286),Enter!$R$3:$R$252,0),8),"")</f>
        <v/>
      </c>
    </row>
    <row r="287" spans="1:29" ht="15.75" customHeight="1">
      <c r="A287" s="19" t="str">
        <f t="array" ref="A287">IF(B287="","",IF(INDEX(Enter!$C$3:$K$252,MATCH(SMALL(Enter!$M$3:$M$252,E287),Enter!$M$3:$M$252,0),1)="yco","yco",E287))</f>
        <v/>
      </c>
      <c r="B287" s="20" t="str">
        <f t="array" ref="B287">IFERROR(IF(INDEX(Enter!$D$3:$M$252,MATCH(SMALL(Enter!$M$3:$M$252,E287),Enter!$M$3:$M$252,0),1)="x",INDEX(Enter!$C$3:$M$252,MATCH(SMALL(Enter!$M$3:$M$252,E287),Enter!$M$3:$M$252,0),8)&amp;" (Y)",IF(INDEX(Enter!$D$3:$M$252,MATCH(SMALL(Enter!$M$3:$M$252,E287),Enter!$M$3:$M$252,0),1)="o",INDEX(Enter!$C$3:$M$252,MATCH(SMALL(Enter!$M$3:$M$252,E287),Enter!$M$3:$M$252,0),8)&amp;" (Y only)",INDEX(Enter!$C$3:$M$252,MATCH(SMALL(Enter!$M$3:$M$252,E287),Enter!$M$3:$M$252,0),8))),"")</f>
        <v/>
      </c>
      <c r="C287" s="20" t="str">
        <f t="array" ref="C287">IFERROR(INDEX(Enter!$C$3:$M$252,MATCH(SMALL(Enter!$M$3:$M$252,E287),Enter!$M$3:$M$252,0),8),"")</f>
        <v/>
      </c>
      <c r="D287" s="20" t="str">
        <f t="array" ref="D287">IFERROR(INDEX(Enter!$C$3:$K$252,MATCH(SMALL(Enter!$M$3:$M$252,E287),Enter!$M$3:$M$252,0),9),"")</f>
        <v/>
      </c>
      <c r="E287" s="20">
        <v>239</v>
      </c>
      <c r="G287" s="19" t="str">
        <f t="array" ref="G287">IF(H287="","",IF(INDEX(Enter!$F$3:$K$252,MATCH(SMALL(Enter!$N$3:$N$252,E287),Enter!$N$3:$N$252,0),1)="co","co",IF(INDEX(Enter!$F$3:$K$252,MATCH(SMALL(Enter!$N$3:$N$252,E287),Enter!$N$3:$N$252,0),1)="yco","yco",E287)))</f>
        <v/>
      </c>
      <c r="H287" s="20" t="str">
        <f t="array" ref="H287">IFERROR(IF(INDEX(Enter!$G$3:$K$252,MATCH(SMALL(Enter!$N$3:$N$252,E287),Enter!$N$3:$N$252,0),1)="x",INDEX(Enter!$F$3:$K$252,MATCH(SMALL(Enter!$N$3:$N$252,E287),Enter!$N$3:$N$252,0),5)&amp;" (Y)",IF(INDEX(Enter!$G$3:$K$252,MATCH(SMALL(Enter!$N$3:$N$252,E287),Enter!$N$3:$N$252,0),1)="o",INDEX(Enter!$F$3:$K$252,MATCH(SMALL(Enter!$N$3:$N$252,E287),Enter!$N$3:$N$252,0),5)&amp;" (Y only)",INDEX(Enter!$F$3:$K$252,MATCH(SMALL(Enter!$N$3:$N$252,E287),Enter!$N$3:$N$252,0),5))),"")</f>
        <v/>
      </c>
      <c r="I287" s="20" t="str">
        <f t="array" ref="I287">IFERROR(INDEX(Enter!$F$3:$K$252,MATCH(SMALL(Enter!$N$3:$N$252,E287),Enter!$N$3:$N$252,0),5),"")</f>
        <v/>
      </c>
      <c r="J287" s="20" t="str">
        <f t="array" ref="J287">IFERROR(INDEX(Enter!$F$3:$K$252,MATCH(SMALL(Enter!$N$3:$N$252,E287),Enter!$N$3:$N$252,0),6),"")</f>
        <v/>
      </c>
      <c r="L287" s="19" t="str">
        <f t="shared" si="4"/>
        <v/>
      </c>
      <c r="M287" s="19" t="str">
        <f t="array" ref="M287">IFERROR(IF(INDEX(Enter!$I$3:$K$252,MATCH(SMALL(Enter!$O$3:$O$252,K287),Enter!$O$3:$O$252,0),1)="x",INDEX(Enter!$H$3:$K$252,MATCH(SMALL(Enter!$O$3:$O$252,K287),Enter!$O$3:$O$252,0),3)&amp;" (Y)",IF(INDEX(Enter!$I$3:$K$252,MATCH(SMALL(Enter!$O$3:$O$252,K287),Enter!$O$3:$O$252,0),1)="o",INDEX(Enter!$H$3:$K$252,MATCH(SMALL(Enter!$O$3:$O$252,K287),Enter!$O$3:$O$252,0),3)&amp;" (Y only)",INDEX(Enter!$H$3:$K$252,MATCH(SMALL(Enter!$O$3:$O$252,K287),Enter!$O$3:$O$252,0),3))),"")</f>
        <v/>
      </c>
      <c r="N287" s="20" t="str">
        <f t="array" ref="N287">IFERROR(INDEX(Enter!$H$3:$K$252,MATCH(SMALL(Enter!$O$3:$O$252,K287),Enter!$O$3:$O$252,0),3),"")</f>
        <v/>
      </c>
      <c r="O287" s="20" t="str">
        <f t="array" ref="O287">IFERROR(INDEX(Enter!$H$3:$K$252,MATCH(SMALL(Enter!$O$3:$O$252,K287),Enter!$O$3:$O$252,0),4),"")</f>
        <v/>
      </c>
      <c r="Q287" s="19" t="str">
        <f t="array" ref="Q287">IF(R287="","",IF(INDEX(Enter!$B$3:$K$252,MATCH(SMALL(Enter!$P$3:$P$252,E287),Enter!$P$3:$P$252,0),1)="oco","oco",E287))</f>
        <v/>
      </c>
      <c r="R287" s="20" t="str">
        <f t="array" ref="R287">IFERROR(INDEX(Enter!$A$3:$M$252,MATCH(SMALL(Enter!$P$3:$P$252,T287),Enter!$P$3:$P$252,0),6),"")</f>
        <v/>
      </c>
      <c r="S287" s="20" t="str">
        <f t="array" ref="S287">IFERROR(INDEX(Enter!$A$3:$K$252,MATCH(SMALL(Enter!$P$3:$P$252,T287),Enter!$P$3:$P$252,0),7),"")</f>
        <v/>
      </c>
      <c r="T287" s="20">
        <v>239</v>
      </c>
      <c r="V287" s="19"/>
      <c r="Y287" s="20">
        <v>239</v>
      </c>
      <c r="AA287" s="19" t="str">
        <f t="shared" si="5"/>
        <v/>
      </c>
      <c r="AB287" s="20" t="str">
        <f t="array" ref="AB287">IFERROR(INDEX(Enter!$A$3:$M$252,MATCH(SMALL(Enter!$R$3:$R$252,T287),Enter!$R$3:$R$252,0),7),"")</f>
        <v/>
      </c>
      <c r="AC287" s="20" t="str">
        <f t="array" ref="AC287">IFERROR(INDEX(Enter!$A$3:$K$252,MATCH(SMALL(Enter!$R$3:$R$252,T287),Enter!$R$3:$R$252,0),8),"")</f>
        <v/>
      </c>
    </row>
    <row r="288" spans="1:29" ht="15.75" customHeight="1">
      <c r="A288" s="19" t="str">
        <f t="array" ref="A288">IF(B288="","",IF(INDEX(Enter!$C$3:$K$252,MATCH(SMALL(Enter!$M$3:$M$252,E288),Enter!$M$3:$M$252,0),1)="yco","yco",E288))</f>
        <v/>
      </c>
      <c r="B288" s="20" t="str">
        <f t="array" ref="B288">IFERROR(IF(INDEX(Enter!$D$3:$M$252,MATCH(SMALL(Enter!$M$3:$M$252,E288),Enter!$M$3:$M$252,0),1)="x",INDEX(Enter!$C$3:$M$252,MATCH(SMALL(Enter!$M$3:$M$252,E288),Enter!$M$3:$M$252,0),8)&amp;" (Y)",IF(INDEX(Enter!$D$3:$M$252,MATCH(SMALL(Enter!$M$3:$M$252,E288),Enter!$M$3:$M$252,0),1)="o",INDEX(Enter!$C$3:$M$252,MATCH(SMALL(Enter!$M$3:$M$252,E288),Enter!$M$3:$M$252,0),8)&amp;" (Y only)",INDEX(Enter!$C$3:$M$252,MATCH(SMALL(Enter!$M$3:$M$252,E288),Enter!$M$3:$M$252,0),8))),"")</f>
        <v/>
      </c>
      <c r="C288" s="20" t="str">
        <f t="array" ref="C288">IFERROR(INDEX(Enter!$C$3:$M$252,MATCH(SMALL(Enter!$M$3:$M$252,E288),Enter!$M$3:$M$252,0),8),"")</f>
        <v/>
      </c>
      <c r="D288" s="20" t="str">
        <f t="array" ref="D288">IFERROR(INDEX(Enter!$C$3:$K$252,MATCH(SMALL(Enter!$M$3:$M$252,E288),Enter!$M$3:$M$252,0),9),"")</f>
        <v/>
      </c>
      <c r="E288" s="20">
        <v>240</v>
      </c>
      <c r="G288" s="19" t="str">
        <f t="array" ref="G288">IF(H288="","",IF(INDEX(Enter!$F$3:$K$252,MATCH(SMALL(Enter!$N$3:$N$252,E288),Enter!$N$3:$N$252,0),1)="co","co",IF(INDEX(Enter!$F$3:$K$252,MATCH(SMALL(Enter!$N$3:$N$252,E288),Enter!$N$3:$N$252,0),1)="yco","yco",E288)))</f>
        <v/>
      </c>
      <c r="H288" s="20" t="str">
        <f t="array" ref="H288">IFERROR(IF(INDEX(Enter!$G$3:$K$252,MATCH(SMALL(Enter!$N$3:$N$252,E288),Enter!$N$3:$N$252,0),1)="x",INDEX(Enter!$F$3:$K$252,MATCH(SMALL(Enter!$N$3:$N$252,E288),Enter!$N$3:$N$252,0),5)&amp;" (Y)",IF(INDEX(Enter!$G$3:$K$252,MATCH(SMALL(Enter!$N$3:$N$252,E288),Enter!$N$3:$N$252,0),1)="o",INDEX(Enter!$F$3:$K$252,MATCH(SMALL(Enter!$N$3:$N$252,E288),Enter!$N$3:$N$252,0),5)&amp;" (Y only)",INDEX(Enter!$F$3:$K$252,MATCH(SMALL(Enter!$N$3:$N$252,E288),Enter!$N$3:$N$252,0),5))),"")</f>
        <v/>
      </c>
      <c r="I288" s="20" t="str">
        <f t="array" ref="I288">IFERROR(INDEX(Enter!$F$3:$K$252,MATCH(SMALL(Enter!$N$3:$N$252,E288),Enter!$N$3:$N$252,0),5),"")</f>
        <v/>
      </c>
      <c r="J288" s="20" t="str">
        <f t="array" ref="J288">IFERROR(INDEX(Enter!$F$3:$K$252,MATCH(SMALL(Enter!$N$3:$N$252,E288),Enter!$N$3:$N$252,0),6),"")</f>
        <v/>
      </c>
      <c r="L288" s="19" t="str">
        <f t="shared" si="4"/>
        <v/>
      </c>
      <c r="M288" s="19" t="str">
        <f t="array" ref="M288">IFERROR(IF(INDEX(Enter!$I$3:$K$252,MATCH(SMALL(Enter!$O$3:$O$252,K288),Enter!$O$3:$O$252,0),1)="x",INDEX(Enter!$H$3:$K$252,MATCH(SMALL(Enter!$O$3:$O$252,K288),Enter!$O$3:$O$252,0),3)&amp;" (Y)",IF(INDEX(Enter!$I$3:$K$252,MATCH(SMALL(Enter!$O$3:$O$252,K288),Enter!$O$3:$O$252,0),1)="o",INDEX(Enter!$H$3:$K$252,MATCH(SMALL(Enter!$O$3:$O$252,K288),Enter!$O$3:$O$252,0),3)&amp;" (Y only)",INDEX(Enter!$H$3:$K$252,MATCH(SMALL(Enter!$O$3:$O$252,K288),Enter!$O$3:$O$252,0),3))),"")</f>
        <v/>
      </c>
      <c r="N288" s="20" t="str">
        <f t="array" ref="N288">IFERROR(INDEX(Enter!$H$3:$K$252,MATCH(SMALL(Enter!$O$3:$O$252,K288),Enter!$O$3:$O$252,0),3),"")</f>
        <v/>
      </c>
      <c r="O288" s="20" t="str">
        <f t="array" ref="O288">IFERROR(INDEX(Enter!$H$3:$K$252,MATCH(SMALL(Enter!$O$3:$O$252,K288),Enter!$O$3:$O$252,0),4),"")</f>
        <v/>
      </c>
      <c r="Q288" s="19" t="str">
        <f t="array" ref="Q288">IF(R288="","",IF(INDEX(Enter!$B$3:$K$252,MATCH(SMALL(Enter!$P$3:$P$252,E288),Enter!$P$3:$P$252,0),1)="oco","oco",E288))</f>
        <v/>
      </c>
      <c r="R288" s="20" t="str">
        <f t="array" ref="R288">IFERROR(INDEX(Enter!$A$3:$M$252,MATCH(SMALL(Enter!$P$3:$P$252,T288),Enter!$P$3:$P$252,0),6),"")</f>
        <v/>
      </c>
      <c r="S288" s="20" t="str">
        <f t="array" ref="S288">IFERROR(INDEX(Enter!$A$3:$K$252,MATCH(SMALL(Enter!$P$3:$P$252,T288),Enter!$P$3:$P$252,0),7),"")</f>
        <v/>
      </c>
      <c r="T288" s="20">
        <v>240</v>
      </c>
      <c r="V288" s="19"/>
      <c r="Y288" s="20">
        <v>240</v>
      </c>
      <c r="AA288" s="19" t="str">
        <f t="shared" si="5"/>
        <v/>
      </c>
      <c r="AB288" s="20" t="str">
        <f t="array" ref="AB288">IFERROR(INDEX(Enter!$A$3:$M$252,MATCH(SMALL(Enter!$R$3:$R$252,T288),Enter!$R$3:$R$252,0),7),"")</f>
        <v/>
      </c>
      <c r="AC288" s="20" t="str">
        <f t="array" ref="AC288">IFERROR(INDEX(Enter!$A$3:$K$252,MATCH(SMALL(Enter!$R$3:$R$252,T288),Enter!$R$3:$R$252,0),8),"")</f>
        <v/>
      </c>
    </row>
    <row r="289" spans="1:29" ht="15.75" customHeight="1">
      <c r="A289" s="19"/>
      <c r="E289" s="20"/>
      <c r="G289" s="19"/>
      <c r="L289" s="19"/>
      <c r="M289" s="19"/>
      <c r="Q289" s="19" t="str">
        <f t="array" ref="Q289">IF(R289="","",IF(INDEX(Enter!$B$3:$K$252,MATCH(SMALL(Enter!$P$3:$P$252,E289),Enter!$P$3:$P$252,0),1)="oco","oco",E289))</f>
        <v/>
      </c>
      <c r="V289" s="19"/>
      <c r="AA289" s="19" t="str">
        <f t="shared" si="5"/>
        <v/>
      </c>
      <c r="AB289" s="20" t="str">
        <f t="array" ref="AB289">IFERROR(INDEX(Enter!$A$3:$M$252,MATCH(SMALL(Enter!$R$3:$R$252,T289),Enter!$R$3:$R$252,0),7),"")</f>
        <v/>
      </c>
      <c r="AC289" s="20" t="str">
        <f t="array" ref="AC289">IFERROR(INDEX(Enter!$A$3:$K$252,MATCH(SMALL(Enter!$R$3:$R$252,T289),Enter!$R$3:$R$252,0),8),"")</f>
        <v/>
      </c>
    </row>
    <row r="290" spans="1:29" ht="15.75" customHeight="1">
      <c r="A290" s="19" t="str">
        <f t="array" ref="A290">IF(B290="","",IF(INDEX(Enter!$C$3:$K$252,MATCH(SMALL(Enter!$M$3:$M$252,E290),Enter!$M$3:$M$252,0),1)="yco","yco",E290))</f>
        <v/>
      </c>
      <c r="B290" s="20" t="str">
        <f t="array" ref="B290">IFERROR(INDEX(Enter!$C$3:$M$252,MATCH(SMALL(Enter!$M$3:$M$252,E290),Enter!$M$3:$M$252,0),4),"")</f>
        <v/>
      </c>
      <c r="C290" s="20"/>
      <c r="D290" s="20" t="str">
        <f t="array" ref="D290">IFERROR(INDEX(Enter!$C$3:$K$252,MATCH(SMALL(Enter!$M$3:$M$252,E290),Enter!$M$3:$M$252,0),5),"")</f>
        <v/>
      </c>
      <c r="E290" s="20">
        <v>241</v>
      </c>
      <c r="G290" s="19" t="str">
        <f t="array" ref="G290">IF(H290="","",IF(INDEX(Enter!$F$3:$K$252,MATCH(SMALL(Enter!$N$3:$N$252,E290),Enter!$N$3:$N$252,0),1)="co","co",IF(INDEX(Enter!$F$3:$K$252,MATCH(SMALL(Enter!$N$3:$N$252,E290),Enter!$N$3:$N$252,0),1)="yco","yco",E290)))</f>
        <v/>
      </c>
      <c r="H290" s="20" t="str">
        <f t="array" ref="H290">IFERROR(INDEX(Enter!$F$3:$K$252,MATCH(SMALL(Enter!$N$3:$N$252,E290),Enter!$N$3:$N$252,0),3),"")</f>
        <v/>
      </c>
      <c r="I290" s="20"/>
      <c r="J290" s="20" t="str">
        <f t="array" ref="J290">IFERROR(INDEX(Enter!$F$3:$K$252,MATCH(SMALL(Enter!$N$3:$N$252,E290),Enter!$N$3:$N$252,0),4),"")</f>
        <v/>
      </c>
      <c r="L290" s="19" t="str">
        <f t="shared" ref="L290:L294" si="6">IF(N290="","",E290)</f>
        <v/>
      </c>
      <c r="M290" s="19"/>
      <c r="N290" s="20" t="str">
        <f t="array" ref="N290">IFERROR(INDEX(Enter!$H$3:$K$252,MATCH(SMALL(Enter!$O$3:$O$252,E290),Enter!$O$3:$O$252,0),2),"")</f>
        <v/>
      </c>
      <c r="O290" s="20" t="str">
        <f t="array" ref="O290">IFERROR(INDEX(Enter!$H$3:$K$252,MATCH(SMALL(Enter!$O$3:$O$252,E290),Enter!$O$3:$O$252,0),3),"")</f>
        <v/>
      </c>
      <c r="Q290" s="19" t="str">
        <f t="array" ref="Q290">IF(R290="","",IF(INDEX(Enter!$B$3:$K$252,MATCH(SMALL(Enter!$P$3:$P$252,E290),Enter!$P$3:$P$252,0),1)="oco","oco",E290))</f>
        <v/>
      </c>
      <c r="R290" s="20" t="str">
        <f t="array" ref="R290">IFERROR(INDEX(Enter!$A$3:$M$252,MATCH(SMALL(Enter!$P$3:$P$252,T290),Enter!$P$3:$P$252,0),6),"")</f>
        <v/>
      </c>
      <c r="S290" s="20" t="str">
        <f t="array" ref="S290">IFERROR(INDEX(Enter!$A$3:$K$252,MATCH(SMALL(Enter!$P$3:$P$252,T290),Enter!$P$3:$P$252,0),7),"")</f>
        <v/>
      </c>
      <c r="T290" s="20">
        <v>241</v>
      </c>
      <c r="V290" s="19"/>
      <c r="Y290" s="20">
        <v>241</v>
      </c>
      <c r="AA290" s="19" t="str">
        <f t="shared" si="5"/>
        <v/>
      </c>
      <c r="AB290" s="20" t="str">
        <f t="array" ref="AB290">IFERROR(INDEX(Enter!$A$3:$M$252,MATCH(SMALL(Enter!$R$3:$R$252,T290),Enter!$R$3:$R$252,0),7),"")</f>
        <v/>
      </c>
      <c r="AC290" s="20" t="str">
        <f t="array" ref="AC290">IFERROR(INDEX(Enter!$A$3:$K$252,MATCH(SMALL(Enter!$R$3:$R$252,T290),Enter!$R$3:$R$252,0),8),"")</f>
        <v/>
      </c>
    </row>
    <row r="291" spans="1:29" ht="15.75" customHeight="1">
      <c r="A291" s="19" t="str">
        <f t="array" ref="A291">IF(B291="","",IF(INDEX(Enter!$C$3:$K$252,MATCH(SMALL(Enter!$M$3:$M$252,E291),Enter!$M$3:$M$252,0),1)="yco","yco",E291))</f>
        <v/>
      </c>
      <c r="B291" s="20" t="str">
        <f t="array" ref="B291">IFERROR(INDEX(Enter!$C$3:$M$252,MATCH(SMALL(Enter!$M$3:$M$252,E291),Enter!$M$3:$M$252,0),4),"")</f>
        <v/>
      </c>
      <c r="C291" s="20"/>
      <c r="D291" s="20" t="str">
        <f t="array" ref="D291">IFERROR(INDEX(Enter!$C$3:$K$252,MATCH(SMALL(Enter!$M$3:$M$252,E291),Enter!$M$3:$M$252,0),5),"")</f>
        <v/>
      </c>
      <c r="E291" s="20">
        <v>242</v>
      </c>
      <c r="G291" s="19" t="str">
        <f t="array" ref="G291">IF(H291="","",IF(INDEX(Enter!$F$3:$K$252,MATCH(SMALL(Enter!$N$3:$N$252,E291),Enter!$N$3:$N$252,0),1)="co","co",IF(INDEX(Enter!$F$3:$K$252,MATCH(SMALL(Enter!$N$3:$N$252,E291),Enter!$N$3:$N$252,0),1)="yco","yco",E291)))</f>
        <v/>
      </c>
      <c r="H291" s="20" t="str">
        <f t="array" ref="H291">IFERROR(INDEX(Enter!$F$3:$K$252,MATCH(SMALL(Enter!$N$3:$N$252,E291),Enter!$N$3:$N$252,0),3),"")</f>
        <v/>
      </c>
      <c r="I291" s="20"/>
      <c r="J291" s="20" t="str">
        <f t="array" ref="J291">IFERROR(INDEX(Enter!$F$3:$K$252,MATCH(SMALL(Enter!$N$3:$N$252,E291),Enter!$N$3:$N$252,0),4),"")</f>
        <v/>
      </c>
      <c r="L291" s="19" t="str">
        <f t="shared" si="6"/>
        <v/>
      </c>
      <c r="M291" s="19"/>
      <c r="N291" s="20" t="str">
        <f t="array" ref="N291">IFERROR(INDEX(Enter!$H$3:$K$252,MATCH(SMALL(Enter!$O$3:$O$252,E291),Enter!$O$3:$O$252,0),2),"")</f>
        <v/>
      </c>
      <c r="O291" s="20" t="str">
        <f t="array" ref="O291">IFERROR(INDEX(Enter!$H$3:$K$252,MATCH(SMALL(Enter!$O$3:$O$252,E291),Enter!$O$3:$O$252,0),3),"")</f>
        <v/>
      </c>
      <c r="Q291" s="19" t="str">
        <f t="array" ref="Q291">IF(R291="","",IF(INDEX(Enter!$B$3:$K$252,MATCH(SMALL(Enter!$P$3:$P$252,E291),Enter!$P$3:$P$252,0),1)="oco","oco",E291))</f>
        <v/>
      </c>
      <c r="R291" s="20" t="str">
        <f t="array" ref="R291">IFERROR(INDEX(Enter!$A$3:$M$252,MATCH(SMALL(Enter!$P$3:$P$252,T291),Enter!$P$3:$P$252,0),6),"")</f>
        <v/>
      </c>
      <c r="S291" s="20" t="str">
        <f t="array" ref="S291">IFERROR(INDEX(Enter!$A$3:$K$252,MATCH(SMALL(Enter!$P$3:$P$252,T291),Enter!$P$3:$P$252,0),7),"")</f>
        <v/>
      </c>
      <c r="T291" s="20">
        <v>242</v>
      </c>
      <c r="V291" s="19"/>
      <c r="Y291" s="20">
        <v>242</v>
      </c>
      <c r="AA291" s="19" t="str">
        <f t="shared" si="5"/>
        <v/>
      </c>
      <c r="AB291" s="20" t="str">
        <f t="array" ref="AB291">IFERROR(INDEX(Enter!$A$3:$M$252,MATCH(SMALL(Enter!$R$3:$R$252,T291),Enter!$R$3:$R$252,0),7),"")</f>
        <v/>
      </c>
      <c r="AC291" s="20" t="str">
        <f t="array" ref="AC291">IFERROR(INDEX(Enter!$A$3:$K$252,MATCH(SMALL(Enter!$R$3:$R$252,T291),Enter!$R$3:$R$252,0),8),"")</f>
        <v/>
      </c>
    </row>
    <row r="292" spans="1:29" ht="15.75" customHeight="1">
      <c r="A292" s="19" t="str">
        <f t="array" ref="A292">IF(B292="","",IF(INDEX(Enter!$C$3:$K$252,MATCH(SMALL(Enter!$M$3:$M$252,E292),Enter!$M$3:$M$252,0),1)="yco","yco",E292))</f>
        <v/>
      </c>
      <c r="B292" s="20" t="str">
        <f t="array" ref="B292">IFERROR(INDEX(Enter!$C$3:$M$252,MATCH(SMALL(Enter!$M$3:$M$252,E292),Enter!$M$3:$M$252,0),4),"")</f>
        <v/>
      </c>
      <c r="C292" s="20"/>
      <c r="D292" s="20" t="str">
        <f t="array" ref="D292">IFERROR(INDEX(Enter!$C$3:$K$252,MATCH(SMALL(Enter!$M$3:$M$252,E292),Enter!$M$3:$M$252,0),5),"")</f>
        <v/>
      </c>
      <c r="E292" s="20">
        <v>243</v>
      </c>
      <c r="G292" s="19" t="str">
        <f t="array" ref="G292">IF(H292="","",IF(INDEX(Enter!$F$3:$K$252,MATCH(SMALL(Enter!$N$3:$N$252,E292),Enter!$N$3:$N$252,0),1)="co","co",IF(INDEX(Enter!$F$3:$K$252,MATCH(SMALL(Enter!$N$3:$N$252,E292),Enter!$N$3:$N$252,0),1)="yco","yco",E292)))</f>
        <v/>
      </c>
      <c r="H292" s="20" t="str">
        <f t="array" ref="H292">IFERROR(INDEX(Enter!$F$3:$K$252,MATCH(SMALL(Enter!$N$3:$N$252,E292),Enter!$N$3:$N$252,0),3),"")</f>
        <v/>
      </c>
      <c r="I292" s="20"/>
      <c r="J292" s="20" t="str">
        <f t="array" ref="J292">IFERROR(INDEX(Enter!$F$3:$K$252,MATCH(SMALL(Enter!$N$3:$N$252,E292),Enter!$N$3:$N$252,0),4),"")</f>
        <v/>
      </c>
      <c r="L292" s="19" t="str">
        <f t="shared" si="6"/>
        <v/>
      </c>
      <c r="M292" s="19"/>
      <c r="N292" s="20" t="str">
        <f t="array" ref="N292">IFERROR(INDEX(Enter!$H$3:$K$252,MATCH(SMALL(Enter!$O$3:$O$252,E292),Enter!$O$3:$O$252,0),2),"")</f>
        <v/>
      </c>
      <c r="O292" s="20" t="str">
        <f t="array" ref="O292">IFERROR(INDEX(Enter!$H$3:$K$252,MATCH(SMALL(Enter!$O$3:$O$252,E292),Enter!$O$3:$O$252,0),3),"")</f>
        <v/>
      </c>
      <c r="Q292" s="19" t="str">
        <f t="array" ref="Q292">IF(R292="","",IF(INDEX(Enter!$B$3:$K$252,MATCH(SMALL(Enter!$P$3:$P$252,E292),Enter!$P$3:$P$252,0),1)="oco","oco",E292))</f>
        <v/>
      </c>
      <c r="R292" s="20" t="str">
        <f t="array" ref="R292">IFERROR(INDEX(Enter!$A$3:$M$252,MATCH(SMALL(Enter!$P$3:$P$252,T292),Enter!$P$3:$P$252,0),6),"")</f>
        <v/>
      </c>
      <c r="S292" s="20" t="str">
        <f t="array" ref="S292">IFERROR(INDEX(Enter!$A$3:$K$252,MATCH(SMALL(Enter!$P$3:$P$252,T292),Enter!$P$3:$P$252,0),7),"")</f>
        <v/>
      </c>
      <c r="T292" s="20">
        <v>243</v>
      </c>
      <c r="V292" s="19"/>
      <c r="Y292" s="20">
        <v>243</v>
      </c>
      <c r="AA292" s="19" t="str">
        <f t="shared" si="5"/>
        <v/>
      </c>
      <c r="AB292" s="20" t="str">
        <f t="array" ref="AB292">IFERROR(INDEX(Enter!$A$3:$M$252,MATCH(SMALL(Enter!$R$3:$R$252,T292),Enter!$R$3:$R$252,0),7),"")</f>
        <v/>
      </c>
      <c r="AC292" s="20" t="str">
        <f t="array" ref="AC292">IFERROR(INDEX(Enter!$A$3:$K$252,MATCH(SMALL(Enter!$R$3:$R$252,T292),Enter!$R$3:$R$252,0),8),"")</f>
        <v/>
      </c>
    </row>
    <row r="293" spans="1:29" ht="15.75" customHeight="1">
      <c r="A293" s="19" t="str">
        <f t="array" ref="A293">IF(B293="","",IF(INDEX(Enter!$C$3:$K$252,MATCH(SMALL(Enter!$M$3:$M$252,E293),Enter!$M$3:$M$252,0),1)="yco","yco",E293))</f>
        <v/>
      </c>
      <c r="B293" s="20" t="str">
        <f t="array" ref="B293">IFERROR(INDEX(Enter!$C$3:$M$252,MATCH(SMALL(Enter!$M$3:$M$252,E293),Enter!$M$3:$M$252,0),4),"")</f>
        <v/>
      </c>
      <c r="C293" s="20"/>
      <c r="D293" s="20" t="str">
        <f t="array" ref="D293">IFERROR(INDEX(Enter!$C$3:$K$252,MATCH(SMALL(Enter!$M$3:$M$252,E293),Enter!$M$3:$M$252,0),5),"")</f>
        <v/>
      </c>
      <c r="E293" s="20">
        <v>244</v>
      </c>
      <c r="G293" s="19" t="str">
        <f t="array" ref="G293">IF(H293="","",IF(INDEX(Enter!$F$3:$K$252,MATCH(SMALL(Enter!$N$3:$N$252,E293),Enter!$N$3:$N$252,0),1)="co","co",IF(INDEX(Enter!$F$3:$K$252,MATCH(SMALL(Enter!$N$3:$N$252,E293),Enter!$N$3:$N$252,0),1)="yco","yco",E293)))</f>
        <v/>
      </c>
      <c r="H293" s="20" t="str">
        <f t="array" ref="H293">IFERROR(INDEX(Enter!$F$3:$K$252,MATCH(SMALL(Enter!$N$3:$N$252,E293),Enter!$N$3:$N$252,0),3),"")</f>
        <v/>
      </c>
      <c r="I293" s="20"/>
      <c r="J293" s="20" t="str">
        <f t="array" ref="J293">IFERROR(INDEX(Enter!$F$3:$K$252,MATCH(SMALL(Enter!$N$3:$N$252,E293),Enter!$N$3:$N$252,0),4),"")</f>
        <v/>
      </c>
      <c r="L293" s="19" t="str">
        <f t="shared" si="6"/>
        <v/>
      </c>
      <c r="M293" s="19"/>
      <c r="N293" s="20" t="str">
        <f t="array" ref="N293">IFERROR(INDEX(Enter!$H$3:$K$252,MATCH(SMALL(Enter!$O$3:$O$252,E293),Enter!$O$3:$O$252,0),2),"")</f>
        <v/>
      </c>
      <c r="O293" s="20" t="str">
        <f t="array" ref="O293">IFERROR(INDEX(Enter!$H$3:$K$252,MATCH(SMALL(Enter!$O$3:$O$252,E293),Enter!$O$3:$O$252,0),3),"")</f>
        <v/>
      </c>
      <c r="Q293" s="19" t="str">
        <f t="array" ref="Q293">IF(R293="","",IF(INDEX(Enter!$B$3:$K$252,MATCH(SMALL(Enter!$P$3:$P$252,E293),Enter!$P$3:$P$252,0),1)="oco","oco",E293))</f>
        <v/>
      </c>
      <c r="R293" s="20" t="str">
        <f t="array" ref="R293">IFERROR(INDEX(Enter!$A$3:$M$252,MATCH(SMALL(Enter!$P$3:$P$252,T293),Enter!$P$3:$P$252,0),6),"")</f>
        <v/>
      </c>
      <c r="S293" s="20" t="str">
        <f t="array" ref="S293">IFERROR(INDEX(Enter!$A$3:$K$252,MATCH(SMALL(Enter!$P$3:$P$252,T293),Enter!$P$3:$P$252,0),7),"")</f>
        <v/>
      </c>
      <c r="T293" s="20">
        <v>244</v>
      </c>
      <c r="V293" s="19"/>
      <c r="Y293" s="20">
        <v>244</v>
      </c>
      <c r="AA293" s="19" t="str">
        <f t="shared" si="5"/>
        <v/>
      </c>
      <c r="AB293" s="20" t="str">
        <f t="array" ref="AB293">IFERROR(INDEX(Enter!$A$3:$M$252,MATCH(SMALL(Enter!$R$3:$R$252,T293),Enter!$R$3:$R$252,0),7),"")</f>
        <v/>
      </c>
      <c r="AC293" s="20" t="str">
        <f t="array" ref="AC293">IFERROR(INDEX(Enter!$A$3:$K$252,MATCH(SMALL(Enter!$R$3:$R$252,T293),Enter!$R$3:$R$252,0),8),"")</f>
        <v/>
      </c>
    </row>
    <row r="294" spans="1:29" ht="15.75" customHeight="1">
      <c r="A294" s="19" t="str">
        <f t="array" ref="A294">IF(B294="","",IF(INDEX(Enter!$C$3:$K$252,MATCH(SMALL(Enter!$M$3:$M$252,E294),Enter!$M$3:$M$252,0),1)="yco","yco",E294))</f>
        <v/>
      </c>
      <c r="B294" s="20" t="str">
        <f t="array" ref="B294">IFERROR(INDEX(Enter!$C$3:$M$252,MATCH(SMALL(Enter!$M$3:$M$252,E294),Enter!$M$3:$M$252,0),4),"")</f>
        <v/>
      </c>
      <c r="C294" s="20"/>
      <c r="D294" s="20" t="str">
        <f t="array" ref="D294">IFERROR(INDEX(Enter!$C$3:$K$252,MATCH(SMALL(Enter!$M$3:$M$252,E294),Enter!$M$3:$M$252,0),5),"")</f>
        <v/>
      </c>
      <c r="E294" s="20">
        <v>245</v>
      </c>
      <c r="G294" s="19" t="str">
        <f t="array" ref="G294">IF(H294="","",IF(INDEX(Enter!$F$3:$K$252,MATCH(SMALL(Enter!$N$3:$N$252,E294),Enter!$N$3:$N$252,0),1)="co","co",IF(INDEX(Enter!$F$3:$K$252,MATCH(SMALL(Enter!$N$3:$N$252,E294),Enter!$N$3:$N$252,0),1)="yco","yco",E294)))</f>
        <v/>
      </c>
      <c r="H294" s="20" t="str">
        <f t="array" ref="H294">IFERROR(INDEX(Enter!$F$3:$K$252,MATCH(SMALL(Enter!$N$3:$N$252,E294),Enter!$N$3:$N$252,0),3),"")</f>
        <v/>
      </c>
      <c r="I294" s="20"/>
      <c r="J294" s="20" t="str">
        <f t="array" ref="J294">IFERROR(INDEX(Enter!$F$3:$K$252,MATCH(SMALL(Enter!$N$3:$N$252,E294),Enter!$N$3:$N$252,0),4),"")</f>
        <v/>
      </c>
      <c r="L294" s="19" t="str">
        <f t="shared" si="6"/>
        <v/>
      </c>
      <c r="M294" s="19"/>
      <c r="N294" s="20" t="str">
        <f t="array" ref="N294">IFERROR(INDEX(Enter!$H$3:$K$252,MATCH(SMALL(Enter!$O$3:$O$252,E294),Enter!$O$3:$O$252,0),2),"")</f>
        <v/>
      </c>
      <c r="O294" s="20" t="str">
        <f t="array" ref="O294">IFERROR(INDEX(Enter!$H$3:$K$252,MATCH(SMALL(Enter!$O$3:$O$252,E294),Enter!$O$3:$O$252,0),3),"")</f>
        <v/>
      </c>
      <c r="Q294" s="19" t="str">
        <f t="array" ref="Q294">IF(R294="","",IF(INDEX(Enter!$B$3:$K$252,MATCH(SMALL(Enter!$P$3:$P$252,E294),Enter!$P$3:$P$252,0),1)="oco","oco",E294))</f>
        <v/>
      </c>
      <c r="R294" s="20" t="str">
        <f t="array" ref="R294">IFERROR(INDEX(Enter!$A$3:$M$252,MATCH(SMALL(Enter!$P$3:$P$252,T294),Enter!$P$3:$P$252,0),6),"")</f>
        <v/>
      </c>
      <c r="S294" s="20" t="str">
        <f t="array" ref="S294">IFERROR(INDEX(Enter!$A$3:$K$252,MATCH(SMALL(Enter!$P$3:$P$252,T294),Enter!$P$3:$P$252,0),7),"")</f>
        <v/>
      </c>
      <c r="T294" s="20">
        <v>245</v>
      </c>
      <c r="V294" s="19"/>
      <c r="Y294" s="20">
        <v>245</v>
      </c>
      <c r="AA294" s="19" t="str">
        <f t="shared" si="5"/>
        <v/>
      </c>
      <c r="AB294" s="20" t="str">
        <f t="array" ref="AB294">IFERROR(INDEX(Enter!$A$3:$M$252,MATCH(SMALL(Enter!$R$3:$R$252,T294),Enter!$R$3:$R$252,0),7),"")</f>
        <v/>
      </c>
      <c r="AC294" s="20" t="str">
        <f t="array" ref="AC294">IFERROR(INDEX(Enter!$A$3:$K$252,MATCH(SMALL(Enter!$R$3:$R$252,T294),Enter!$R$3:$R$252,0),8),"")</f>
        <v/>
      </c>
    </row>
    <row r="295" spans="1:29" ht="15.75" customHeight="1">
      <c r="A295" s="19"/>
      <c r="E295" s="20"/>
      <c r="G295" s="19"/>
      <c r="L295" s="19"/>
      <c r="M295" s="19"/>
      <c r="Q295" s="19" t="str">
        <f t="array" ref="Q295">IF(R295="","",IF(INDEX(Enter!$B$3:$K$252,MATCH(SMALL(Enter!$P$3:$P$252,E295),Enter!$P$3:$P$252,0),1)="oco","oco",E295))</f>
        <v/>
      </c>
      <c r="V295" s="19"/>
      <c r="AA295" s="19" t="str">
        <f t="shared" si="5"/>
        <v/>
      </c>
      <c r="AB295" s="20" t="str">
        <f t="array" ref="AB295">IFERROR(INDEX(Enter!$A$3:$M$252,MATCH(SMALL(Enter!$R$3:$R$252,T295),Enter!$R$3:$R$252,0),7),"")</f>
        <v/>
      </c>
      <c r="AC295" s="20" t="str">
        <f t="array" ref="AC295">IFERROR(INDEX(Enter!$A$3:$K$252,MATCH(SMALL(Enter!$R$3:$R$252,T295),Enter!$R$3:$R$252,0),8),"")</f>
        <v/>
      </c>
    </row>
    <row r="296" spans="1:29" ht="15.75" customHeight="1">
      <c r="A296" s="19" t="str">
        <f t="array" ref="A296">IF(B296="","",IF(INDEX(Enter!$C$3:$K$252,MATCH(SMALL(Enter!$M$3:$M$252,E296),Enter!$M$3:$M$252,0),1)="yco","yco",E296))</f>
        <v/>
      </c>
      <c r="B296" s="20" t="str">
        <f t="array" ref="B296">IFERROR(INDEX(Enter!$C$3:$M$252,MATCH(SMALL(Enter!$M$3:$M$252,E296),Enter!$M$3:$M$252,0),4),"")</f>
        <v/>
      </c>
      <c r="C296" s="20"/>
      <c r="D296" s="20" t="str">
        <f t="array" ref="D296">IFERROR(INDEX(Enter!$C$3:$K$252,MATCH(SMALL(Enter!$M$3:$M$252,E296),Enter!$M$3:$M$252,0),5),"")</f>
        <v/>
      </c>
      <c r="E296" s="20">
        <v>246</v>
      </c>
      <c r="G296" s="19" t="str">
        <f t="array" ref="G296">IF(H296="","",IF(INDEX(Enter!$F$3:$K$252,MATCH(SMALL(Enter!$N$3:$N$252,E296),Enter!$N$3:$N$252,0),1)="co","co",IF(INDEX(Enter!$F$3:$K$252,MATCH(SMALL(Enter!$N$3:$N$252,E296),Enter!$N$3:$N$252,0),1)="yco","yco",E296)))</f>
        <v/>
      </c>
      <c r="H296" s="20" t="str">
        <f t="array" ref="H296">IFERROR(INDEX(Enter!$F$3:$K$252,MATCH(SMALL(Enter!$N$3:$N$252,E296),Enter!$N$3:$N$252,0),3),"")</f>
        <v/>
      </c>
      <c r="I296" s="20"/>
      <c r="J296" s="20" t="str">
        <f t="array" ref="J296">IFERROR(INDEX(Enter!$F$3:$K$252,MATCH(SMALL(Enter!$N$3:$N$252,E296),Enter!$N$3:$N$252,0),4),"")</f>
        <v/>
      </c>
      <c r="L296" s="19" t="str">
        <f t="shared" ref="L296:L300" si="7">IF(N296="","",E296)</f>
        <v/>
      </c>
      <c r="M296" s="19"/>
      <c r="N296" s="20" t="str">
        <f t="array" ref="N296">IFERROR(INDEX(Enter!$H$3:$K$252,MATCH(SMALL(Enter!$O$3:$O$252,E296),Enter!$O$3:$O$252,0),2),"")</f>
        <v/>
      </c>
      <c r="O296" s="20" t="str">
        <f t="array" ref="O296">IFERROR(INDEX(Enter!$H$3:$K$252,MATCH(SMALL(Enter!$O$3:$O$252,E296),Enter!$O$3:$O$252,0),3),"")</f>
        <v/>
      </c>
      <c r="Q296" s="19" t="str">
        <f t="array" ref="Q296">IF(R296="","",IF(INDEX(Enter!$B$3:$K$252,MATCH(SMALL(Enter!$P$3:$P$252,E296),Enter!$P$3:$P$252,0),1)="oco","oco",E296))</f>
        <v/>
      </c>
      <c r="R296" s="20" t="str">
        <f t="array" ref="R296">IFERROR(INDEX(Enter!$A$3:$M$252,MATCH(SMALL(Enter!$P$3:$P$252,T296),Enter!$P$3:$P$252,0),6),"")</f>
        <v/>
      </c>
      <c r="S296" s="20" t="str">
        <f t="array" ref="S296">IFERROR(INDEX(Enter!$A$3:$K$252,MATCH(SMALL(Enter!$P$3:$P$252,T296),Enter!$P$3:$P$252,0),7),"")</f>
        <v/>
      </c>
      <c r="T296" s="20">
        <v>246</v>
      </c>
      <c r="V296" s="19"/>
      <c r="Y296" s="20">
        <v>246</v>
      </c>
      <c r="AA296" s="19" t="str">
        <f t="shared" si="5"/>
        <v/>
      </c>
      <c r="AB296" s="20" t="str">
        <f t="array" ref="AB296">IFERROR(INDEX(Enter!$A$3:$M$252,MATCH(SMALL(Enter!$R$3:$R$252,T296),Enter!$R$3:$R$252,0),7),"")</f>
        <v/>
      </c>
      <c r="AC296" s="20" t="str">
        <f t="array" ref="AC296">IFERROR(INDEX(Enter!$A$3:$K$252,MATCH(SMALL(Enter!$R$3:$R$252,T296),Enter!$R$3:$R$252,0),8),"")</f>
        <v/>
      </c>
    </row>
    <row r="297" spans="1:29" ht="15.75" customHeight="1">
      <c r="A297" s="19" t="str">
        <f t="array" ref="A297">IF(B297="","",IF(INDEX(Enter!$C$3:$K$252,MATCH(SMALL(Enter!$M$3:$M$252,E297),Enter!$M$3:$M$252,0),1)="yco","yco",E297))</f>
        <v/>
      </c>
      <c r="B297" s="20" t="str">
        <f t="array" ref="B297">IFERROR(INDEX(Enter!$C$3:$M$252,MATCH(SMALL(Enter!$M$3:$M$252,E297),Enter!$M$3:$M$252,0),4),"")</f>
        <v/>
      </c>
      <c r="C297" s="20"/>
      <c r="D297" s="20" t="str">
        <f t="array" ref="D297">IFERROR(INDEX(Enter!$C$3:$K$252,MATCH(SMALL(Enter!$M$3:$M$252,E297),Enter!$M$3:$M$252,0),5),"")</f>
        <v/>
      </c>
      <c r="E297" s="20">
        <v>247</v>
      </c>
      <c r="G297" s="19" t="str">
        <f t="array" ref="G297">IF(H297="","",IF(INDEX(Enter!$F$3:$K$252,MATCH(SMALL(Enter!$N$3:$N$252,E297),Enter!$N$3:$N$252,0),1)="co","co",IF(INDEX(Enter!$F$3:$K$252,MATCH(SMALL(Enter!$N$3:$N$252,E297),Enter!$N$3:$N$252,0),1)="yco","yco",E297)))</f>
        <v/>
      </c>
      <c r="H297" s="20" t="str">
        <f t="array" ref="H297">IFERROR(INDEX(Enter!$F$3:$K$252,MATCH(SMALL(Enter!$N$3:$N$252,E297),Enter!$N$3:$N$252,0),3),"")</f>
        <v/>
      </c>
      <c r="I297" s="20"/>
      <c r="J297" s="20" t="str">
        <f t="array" ref="J297">IFERROR(INDEX(Enter!$F$3:$K$252,MATCH(SMALL(Enter!$N$3:$N$252,E297),Enter!$N$3:$N$252,0),4),"")</f>
        <v/>
      </c>
      <c r="L297" s="19" t="str">
        <f t="shared" si="7"/>
        <v/>
      </c>
      <c r="M297" s="19"/>
      <c r="N297" s="20" t="str">
        <f t="array" ref="N297">IFERROR(INDEX(Enter!$H$3:$K$252,MATCH(SMALL(Enter!$O$3:$O$252,E297),Enter!$O$3:$O$252,0),2),"")</f>
        <v/>
      </c>
      <c r="O297" s="20" t="str">
        <f t="array" ref="O297">IFERROR(INDEX(Enter!$H$3:$K$252,MATCH(SMALL(Enter!$O$3:$O$252,E297),Enter!$O$3:$O$252,0),3),"")</f>
        <v/>
      </c>
      <c r="Q297" s="19" t="str">
        <f t="array" ref="Q297">IF(R297="","",IF(INDEX(Enter!$B$3:$K$252,MATCH(SMALL(Enter!$P$3:$P$252,E297),Enter!$P$3:$P$252,0),1)="oco","oco",E297))</f>
        <v/>
      </c>
      <c r="R297" s="20" t="str">
        <f t="array" ref="R297">IFERROR(INDEX(Enter!$A$3:$M$252,MATCH(SMALL(Enter!$P$3:$P$252,T297),Enter!$P$3:$P$252,0),6),"")</f>
        <v/>
      </c>
      <c r="S297" s="20" t="str">
        <f t="array" ref="S297">IFERROR(INDEX(Enter!$A$3:$K$252,MATCH(SMALL(Enter!$P$3:$P$252,T297),Enter!$P$3:$P$252,0),7),"")</f>
        <v/>
      </c>
      <c r="T297" s="20">
        <v>247</v>
      </c>
      <c r="V297" s="19"/>
      <c r="Y297" s="20">
        <v>247</v>
      </c>
      <c r="AA297" s="19" t="str">
        <f t="shared" si="5"/>
        <v/>
      </c>
      <c r="AB297" s="20" t="str">
        <f t="array" ref="AB297">IFERROR(INDEX(Enter!$A$3:$M$252,MATCH(SMALL(Enter!$R$3:$R$252,T297),Enter!$R$3:$R$252,0),7),"")</f>
        <v/>
      </c>
      <c r="AC297" s="20" t="str">
        <f t="array" ref="AC297">IFERROR(INDEX(Enter!$A$3:$K$252,MATCH(SMALL(Enter!$R$3:$R$252,T297),Enter!$R$3:$R$252,0),8),"")</f>
        <v/>
      </c>
    </row>
    <row r="298" spans="1:29" ht="15.75" customHeight="1">
      <c r="A298" s="19" t="str">
        <f t="array" ref="A298">IF(B298="","",IF(INDEX(Enter!$C$3:$K$252,MATCH(SMALL(Enter!$M$3:$M$252,E298),Enter!$M$3:$M$252,0),1)="yco","yco",E298))</f>
        <v/>
      </c>
      <c r="B298" s="20" t="str">
        <f t="array" ref="B298">IFERROR(INDEX(Enter!$C$3:$M$252,MATCH(SMALL(Enter!$M$3:$M$252,E298),Enter!$M$3:$M$252,0),4),"")</f>
        <v/>
      </c>
      <c r="C298" s="20"/>
      <c r="D298" s="20" t="str">
        <f t="array" ref="D298">IFERROR(INDEX(Enter!$C$3:$K$252,MATCH(SMALL(Enter!$M$3:$M$252,E298),Enter!$M$3:$M$252,0),5),"")</f>
        <v/>
      </c>
      <c r="E298" s="20">
        <v>248</v>
      </c>
      <c r="G298" s="19" t="str">
        <f t="array" ref="G298">IF(H298="","",IF(INDEX(Enter!$F$3:$K$252,MATCH(SMALL(Enter!$N$3:$N$252,E298),Enter!$N$3:$N$252,0),1)="co","co",IF(INDEX(Enter!$F$3:$K$252,MATCH(SMALL(Enter!$N$3:$N$252,E298),Enter!$N$3:$N$252,0),1)="yco","yco",E298)))</f>
        <v/>
      </c>
      <c r="H298" s="20" t="str">
        <f t="array" ref="H298">IFERROR(INDEX(Enter!$F$3:$K$252,MATCH(SMALL(Enter!$N$3:$N$252,E298),Enter!$N$3:$N$252,0),3),"")</f>
        <v/>
      </c>
      <c r="I298" s="20"/>
      <c r="J298" s="20" t="str">
        <f t="array" ref="J298">IFERROR(INDEX(Enter!$F$3:$K$252,MATCH(SMALL(Enter!$N$3:$N$252,E298),Enter!$N$3:$N$252,0),4),"")</f>
        <v/>
      </c>
      <c r="L298" s="19" t="str">
        <f t="shared" si="7"/>
        <v/>
      </c>
      <c r="M298" s="19"/>
      <c r="N298" s="20" t="str">
        <f t="array" ref="N298">IFERROR(INDEX(Enter!$H$3:$K$252,MATCH(SMALL(Enter!$O$3:$O$252,E298),Enter!$O$3:$O$252,0),2),"")</f>
        <v/>
      </c>
      <c r="O298" s="20" t="str">
        <f t="array" ref="O298">IFERROR(INDEX(Enter!$H$3:$K$252,MATCH(SMALL(Enter!$O$3:$O$252,E298),Enter!$O$3:$O$252,0),3),"")</f>
        <v/>
      </c>
      <c r="Q298" s="19" t="str">
        <f t="array" ref="Q298">IF(R298="","",IF(INDEX(Enter!$B$3:$K$252,MATCH(SMALL(Enter!$P$3:$P$252,E298),Enter!$P$3:$P$252,0),1)="oco","oco",E298))</f>
        <v/>
      </c>
      <c r="R298" s="20" t="str">
        <f t="array" ref="R298">IFERROR(INDEX(Enter!$A$3:$M$252,MATCH(SMALL(Enter!$P$3:$P$252,T298),Enter!$P$3:$P$252,0),6),"")</f>
        <v/>
      </c>
      <c r="S298" s="20" t="str">
        <f t="array" ref="S298">IFERROR(INDEX(Enter!$A$3:$K$252,MATCH(SMALL(Enter!$P$3:$P$252,T298),Enter!$P$3:$P$252,0),7),"")</f>
        <v/>
      </c>
      <c r="T298" s="20">
        <v>248</v>
      </c>
      <c r="V298" s="19"/>
      <c r="Y298" s="20">
        <v>248</v>
      </c>
      <c r="AA298" s="19" t="str">
        <f t="shared" si="5"/>
        <v/>
      </c>
      <c r="AB298" s="20" t="str">
        <f t="array" ref="AB298">IFERROR(INDEX(Enter!$A$3:$M$252,MATCH(SMALL(Enter!$R$3:$R$252,T298),Enter!$R$3:$R$252,0),7),"")</f>
        <v/>
      </c>
      <c r="AC298" s="20" t="str">
        <f t="array" ref="AC298">IFERROR(INDEX(Enter!$A$3:$K$252,MATCH(SMALL(Enter!$R$3:$R$252,T298),Enter!$R$3:$R$252,0),8),"")</f>
        <v/>
      </c>
    </row>
    <row r="299" spans="1:29" ht="15.75" customHeight="1">
      <c r="A299" s="19" t="str">
        <f t="array" ref="A299">IF(B299="","",IF(INDEX(Enter!$C$3:$K$252,MATCH(SMALL(Enter!$M$3:$M$252,E299),Enter!$M$3:$M$252,0),1)="yco","yco",E299))</f>
        <v/>
      </c>
      <c r="B299" s="20" t="str">
        <f t="array" ref="B299">IFERROR(INDEX(Enter!$C$3:$M$252,MATCH(SMALL(Enter!$M$3:$M$252,E299),Enter!$M$3:$M$252,0),4),"")</f>
        <v/>
      </c>
      <c r="C299" s="20"/>
      <c r="D299" s="20" t="str">
        <f t="array" ref="D299">IFERROR(INDEX(Enter!$C$3:$K$252,MATCH(SMALL(Enter!$M$3:$M$252,E299),Enter!$M$3:$M$252,0),5),"")</f>
        <v/>
      </c>
      <c r="E299" s="20">
        <v>249</v>
      </c>
      <c r="G299" s="19" t="str">
        <f t="array" ref="G299">IF(H299="","",IF(INDEX(Enter!$F$3:$K$252,MATCH(SMALL(Enter!$N$3:$N$252,E299),Enter!$N$3:$N$252,0),1)="co","co",IF(INDEX(Enter!$F$3:$K$252,MATCH(SMALL(Enter!$N$3:$N$252,E299),Enter!$N$3:$N$252,0),1)="yco","yco",E299)))</f>
        <v/>
      </c>
      <c r="H299" s="20" t="str">
        <f t="array" ref="H299">IFERROR(INDEX(Enter!$F$3:$K$252,MATCH(SMALL(Enter!$N$3:$N$252,E299),Enter!$N$3:$N$252,0),3),"")</f>
        <v/>
      </c>
      <c r="I299" s="20"/>
      <c r="J299" s="20" t="str">
        <f t="array" ref="J299">IFERROR(INDEX(Enter!$F$3:$K$252,MATCH(SMALL(Enter!$N$3:$N$252,E299),Enter!$N$3:$N$252,0),4),"")</f>
        <v/>
      </c>
      <c r="L299" s="19" t="str">
        <f t="shared" si="7"/>
        <v/>
      </c>
      <c r="M299" s="19"/>
      <c r="N299" s="20" t="str">
        <f t="array" ref="N299">IFERROR(INDEX(Enter!$H$3:$K$252,MATCH(SMALL(Enter!$O$3:$O$252,E299),Enter!$O$3:$O$252,0),2),"")</f>
        <v/>
      </c>
      <c r="O299" s="20" t="str">
        <f t="array" ref="O299">IFERROR(INDEX(Enter!$H$3:$K$252,MATCH(SMALL(Enter!$O$3:$O$252,E299),Enter!$O$3:$O$252,0),3),"")</f>
        <v/>
      </c>
      <c r="Q299" s="19" t="str">
        <f t="array" ref="Q299">IF(R299="","",IF(INDEX(Enter!$B$3:$K$252,MATCH(SMALL(Enter!$P$3:$P$252,E299),Enter!$P$3:$P$252,0),1)="oco","oco",E299))</f>
        <v/>
      </c>
      <c r="R299" s="20" t="str">
        <f t="array" ref="R299">IFERROR(INDEX(Enter!$A$3:$M$252,MATCH(SMALL(Enter!$P$3:$P$252,T299),Enter!$P$3:$P$252,0),6),"")</f>
        <v/>
      </c>
      <c r="S299" s="20" t="str">
        <f t="array" ref="S299">IFERROR(INDEX(Enter!$A$3:$K$252,MATCH(SMALL(Enter!$P$3:$P$252,T299),Enter!$P$3:$P$252,0),7),"")</f>
        <v/>
      </c>
      <c r="T299" s="20">
        <v>249</v>
      </c>
      <c r="V299" s="19"/>
      <c r="Y299" s="20">
        <v>249</v>
      </c>
      <c r="AA299" s="19" t="str">
        <f t="shared" si="5"/>
        <v/>
      </c>
      <c r="AB299" s="20" t="str">
        <f t="array" ref="AB299">IFERROR(INDEX(Enter!$A$3:$M$252,MATCH(SMALL(Enter!$R$3:$R$252,T299),Enter!$R$3:$R$252,0),7),"")</f>
        <v/>
      </c>
      <c r="AC299" s="20" t="str">
        <f t="array" ref="AC299">IFERROR(INDEX(Enter!$A$3:$K$252,MATCH(SMALL(Enter!$R$3:$R$252,T299),Enter!$R$3:$R$252,0),8),"")</f>
        <v/>
      </c>
    </row>
    <row r="300" spans="1:29" ht="15.75" customHeight="1">
      <c r="A300" s="19" t="str">
        <f t="array" ref="A300">IF(B300="","",IF(INDEX(Enter!$C$3:$K$252,MATCH(SMALL(Enter!$M$3:$M$252,E300),Enter!$M$3:$M$252,0),1)="yco","yco",E300))</f>
        <v/>
      </c>
      <c r="B300" s="20" t="str">
        <f t="array" ref="B300">IFERROR(INDEX(Enter!$C$3:$M$252,MATCH(SMALL(Enter!$M$3:$M$252,E300),Enter!$M$3:$M$252,0),4),"")</f>
        <v/>
      </c>
      <c r="C300" s="20"/>
      <c r="D300" s="20" t="str">
        <f t="array" ref="D300">IFERROR(INDEX(Enter!$C$3:$K$252,MATCH(SMALL(Enter!$M$3:$M$252,E300),Enter!$M$3:$M$252,0),5),"")</f>
        <v/>
      </c>
      <c r="E300" s="20">
        <v>250</v>
      </c>
      <c r="G300" s="19" t="str">
        <f t="array" ref="G300">IF(H300="","",IF(INDEX(Enter!$F$3:$K$252,MATCH(SMALL(Enter!$N$3:$N$252,E300),Enter!$N$3:$N$252,0),1)="co","co",IF(INDEX(Enter!$F$3:$K$252,MATCH(SMALL(Enter!$N$3:$N$252,E300),Enter!$N$3:$N$252,0),1)="yco","yco",E300)))</f>
        <v/>
      </c>
      <c r="H300" s="20" t="str">
        <f t="array" ref="H300">IFERROR(INDEX(Enter!$F$3:$K$252,MATCH(SMALL(Enter!$N$3:$N$252,E300),Enter!$N$3:$N$252,0),3),"")</f>
        <v/>
      </c>
      <c r="I300" s="20"/>
      <c r="J300" s="20" t="str">
        <f t="array" ref="J300">IFERROR(INDEX(Enter!$F$3:$K$252,MATCH(SMALL(Enter!$N$3:$N$252,E300),Enter!$N$3:$N$252,0),4),"")</f>
        <v/>
      </c>
      <c r="L300" s="19" t="str">
        <f t="shared" si="7"/>
        <v/>
      </c>
      <c r="M300" s="19"/>
      <c r="N300" s="20" t="str">
        <f t="array" ref="N300">IFERROR(INDEX(Enter!$H$3:$K$252,MATCH(SMALL(Enter!$O$3:$O$252,E300),Enter!$O$3:$O$252,0),2),"")</f>
        <v/>
      </c>
      <c r="O300" s="20" t="str">
        <f t="array" ref="O300">IFERROR(INDEX(Enter!$H$3:$K$252,MATCH(SMALL(Enter!$O$3:$O$252,E300),Enter!$O$3:$O$252,0),3),"")</f>
        <v/>
      </c>
      <c r="Q300" s="19" t="str">
        <f t="array" ref="Q300">IF(R300="","",IF(INDEX(Enter!$B$3:$K$252,MATCH(SMALL(Enter!$P$3:$P$252,E300),Enter!$P$3:$P$252,0),1)="oco","oco",E300))</f>
        <v/>
      </c>
      <c r="R300" s="20" t="str">
        <f t="array" ref="R300">IFERROR(INDEX(Enter!$A$3:$M$252,MATCH(SMALL(Enter!$P$3:$P$252,T300),Enter!$P$3:$P$252,0),6),"")</f>
        <v/>
      </c>
      <c r="S300" s="20" t="str">
        <f t="array" ref="S300">IFERROR(INDEX(Enter!$A$3:$K$252,MATCH(SMALL(Enter!$P$3:$P$252,T300),Enter!$P$3:$P$252,0),7),"")</f>
        <v/>
      </c>
      <c r="T300" s="20">
        <v>250</v>
      </c>
      <c r="V300" s="19"/>
      <c r="Y300" s="20">
        <v>250</v>
      </c>
      <c r="AA300" s="19" t="str">
        <f t="shared" si="5"/>
        <v/>
      </c>
      <c r="AB300" s="20" t="str">
        <f t="array" ref="AB300">IFERROR(INDEX(Enter!$A$3:$M$252,MATCH(SMALL(Enter!$R$3:$R$252,T300),Enter!$R$3:$R$252,0),7),"")</f>
        <v/>
      </c>
      <c r="AC300" s="20" t="str">
        <f t="array" ref="AC300">IFERROR(INDEX(Enter!$A$3:$K$252,MATCH(SMALL(Enter!$R$3:$R$252,T300),Enter!$R$3:$R$252,0),8),"")</f>
        <v/>
      </c>
    </row>
    <row r="301" spans="1:29" ht="15.75" customHeight="1">
      <c r="A301" s="19"/>
      <c r="G301" s="19"/>
      <c r="L301" s="19"/>
      <c r="M301" s="19"/>
      <c r="Q301" s="19"/>
      <c r="V301" s="19"/>
    </row>
    <row r="302" spans="1:29" ht="15.75" customHeight="1">
      <c r="A302" s="19"/>
      <c r="G302" s="19"/>
      <c r="L302" s="19"/>
      <c r="M302" s="19"/>
      <c r="Q302" s="19"/>
      <c r="V302" s="19"/>
    </row>
    <row r="303" spans="1:29" ht="15.75" customHeight="1">
      <c r="A303" s="19"/>
      <c r="G303" s="19"/>
      <c r="L303" s="19"/>
      <c r="M303" s="19"/>
      <c r="Q303" s="19"/>
      <c r="V303" s="19"/>
    </row>
    <row r="304" spans="1:29" ht="15.75" customHeight="1">
      <c r="A304" s="19"/>
      <c r="G304" s="19"/>
      <c r="L304" s="19"/>
      <c r="M304" s="19"/>
      <c r="Q304" s="19"/>
      <c r="V304" s="19"/>
    </row>
    <row r="305" spans="1:22" ht="15.75" customHeight="1">
      <c r="A305" s="19"/>
      <c r="G305" s="19"/>
      <c r="L305" s="19"/>
      <c r="M305" s="19"/>
      <c r="Q305" s="19"/>
      <c r="V305" s="19"/>
    </row>
    <row r="306" spans="1:22" ht="15.75" customHeight="1">
      <c r="A306" s="19"/>
      <c r="G306" s="19"/>
      <c r="L306" s="19"/>
      <c r="M306" s="19"/>
      <c r="Q306" s="19"/>
      <c r="V306" s="19"/>
    </row>
    <row r="307" spans="1:22" ht="15.75" customHeight="1">
      <c r="A307" s="19"/>
      <c r="G307" s="19"/>
      <c r="L307" s="19"/>
      <c r="M307" s="19"/>
      <c r="Q307" s="19"/>
      <c r="V307" s="19"/>
    </row>
    <row r="308" spans="1:22" ht="15.75" customHeight="1">
      <c r="A308" s="19"/>
      <c r="G308" s="19"/>
      <c r="L308" s="19"/>
      <c r="M308" s="19"/>
      <c r="Q308" s="19"/>
      <c r="V308" s="19"/>
    </row>
    <row r="309" spans="1:22" ht="15.75" customHeight="1">
      <c r="A309" s="19"/>
      <c r="G309" s="19"/>
      <c r="L309" s="19"/>
      <c r="M309" s="19"/>
      <c r="Q309" s="19"/>
      <c r="V309" s="19"/>
    </row>
    <row r="310" spans="1:22" ht="15.75" customHeight="1">
      <c r="A310" s="19"/>
      <c r="G310" s="19"/>
      <c r="L310" s="19"/>
      <c r="M310" s="19"/>
      <c r="Q310" s="19"/>
      <c r="V310" s="19"/>
    </row>
    <row r="311" spans="1:22" ht="15.75" customHeight="1">
      <c r="A311" s="19"/>
      <c r="G311" s="19"/>
      <c r="L311" s="19"/>
      <c r="M311" s="19"/>
      <c r="Q311" s="19"/>
      <c r="V311" s="19"/>
    </row>
    <row r="312" spans="1:22" ht="15.75" customHeight="1">
      <c r="A312" s="19"/>
      <c r="G312" s="19"/>
      <c r="L312" s="19"/>
      <c r="M312" s="19"/>
      <c r="Q312" s="19"/>
      <c r="V312" s="19"/>
    </row>
    <row r="313" spans="1:22" ht="15.75" customHeight="1">
      <c r="A313" s="19"/>
      <c r="G313" s="19"/>
      <c r="L313" s="19"/>
      <c r="M313" s="19"/>
      <c r="Q313" s="19"/>
      <c r="V313" s="19"/>
    </row>
    <row r="314" spans="1:22" ht="15.75" customHeight="1">
      <c r="A314" s="19"/>
      <c r="G314" s="19"/>
      <c r="L314" s="19"/>
      <c r="M314" s="19"/>
      <c r="Q314" s="19"/>
      <c r="V314" s="19"/>
    </row>
    <row r="315" spans="1:22" ht="15.75" customHeight="1">
      <c r="A315" s="19"/>
      <c r="G315" s="19"/>
      <c r="L315" s="19"/>
      <c r="M315" s="19"/>
      <c r="Q315" s="19"/>
      <c r="V315" s="19"/>
    </row>
    <row r="316" spans="1:22" ht="15.75" customHeight="1">
      <c r="A316" s="19"/>
      <c r="G316" s="19"/>
      <c r="L316" s="19"/>
      <c r="M316" s="19"/>
      <c r="Q316" s="19"/>
      <c r="V316" s="19"/>
    </row>
    <row r="317" spans="1:22" ht="15.75" customHeight="1">
      <c r="A317" s="19"/>
      <c r="G317" s="19"/>
      <c r="L317" s="19"/>
      <c r="M317" s="19"/>
      <c r="Q317" s="19"/>
      <c r="V317" s="19"/>
    </row>
    <row r="318" spans="1:22" ht="15.75" customHeight="1">
      <c r="A318" s="19"/>
      <c r="G318" s="19"/>
      <c r="L318" s="19"/>
      <c r="M318" s="19"/>
      <c r="Q318" s="19"/>
      <c r="V318" s="19"/>
    </row>
    <row r="319" spans="1:22" ht="15.75" customHeight="1">
      <c r="A319" s="19"/>
      <c r="G319" s="19"/>
      <c r="L319" s="19"/>
      <c r="M319" s="19"/>
      <c r="Q319" s="19"/>
      <c r="V319" s="19"/>
    </row>
    <row r="320" spans="1:22" ht="15.75" customHeight="1">
      <c r="A320" s="19"/>
      <c r="G320" s="19"/>
      <c r="L320" s="19"/>
      <c r="M320" s="19"/>
      <c r="Q320" s="19"/>
      <c r="V320" s="19"/>
    </row>
    <row r="321" spans="1:22" ht="15.75" customHeight="1">
      <c r="A321" s="19"/>
      <c r="G321" s="19"/>
      <c r="L321" s="19"/>
      <c r="M321" s="19"/>
      <c r="Q321" s="19"/>
      <c r="V321" s="19"/>
    </row>
    <row r="322" spans="1:22" ht="15.75" customHeight="1">
      <c r="A322" s="19"/>
      <c r="G322" s="19"/>
      <c r="L322" s="19"/>
      <c r="M322" s="19"/>
      <c r="Q322" s="19"/>
      <c r="V322" s="19"/>
    </row>
    <row r="323" spans="1:22" ht="15.75" customHeight="1">
      <c r="A323" s="19"/>
      <c r="G323" s="19"/>
      <c r="L323" s="19"/>
      <c r="M323" s="19"/>
      <c r="Q323" s="19"/>
      <c r="V323" s="19"/>
    </row>
    <row r="324" spans="1:22" ht="15.75" customHeight="1">
      <c r="A324" s="19"/>
      <c r="G324" s="19"/>
      <c r="L324" s="19"/>
      <c r="M324" s="19"/>
      <c r="Q324" s="19"/>
      <c r="V324" s="19"/>
    </row>
    <row r="325" spans="1:22" ht="15.75" customHeight="1">
      <c r="A325" s="19"/>
      <c r="G325" s="19"/>
      <c r="L325" s="19"/>
      <c r="M325" s="19"/>
      <c r="Q325" s="19"/>
      <c r="V325" s="19"/>
    </row>
    <row r="326" spans="1:22" ht="15.75" customHeight="1">
      <c r="A326" s="19"/>
      <c r="G326" s="19"/>
      <c r="L326" s="19"/>
      <c r="M326" s="19"/>
      <c r="Q326" s="19"/>
      <c r="V326" s="19"/>
    </row>
    <row r="327" spans="1:22" ht="15.75" customHeight="1">
      <c r="A327" s="19"/>
      <c r="G327" s="19"/>
      <c r="L327" s="19"/>
      <c r="M327" s="19"/>
      <c r="Q327" s="19"/>
      <c r="V327" s="19"/>
    </row>
    <row r="328" spans="1:22" ht="15.75" customHeight="1">
      <c r="A328" s="19"/>
      <c r="G328" s="19"/>
      <c r="L328" s="19"/>
      <c r="M328" s="19"/>
      <c r="Q328" s="19"/>
      <c r="V328" s="19"/>
    </row>
    <row r="329" spans="1:22" ht="15.75" customHeight="1">
      <c r="A329" s="19"/>
      <c r="G329" s="19"/>
      <c r="L329" s="19"/>
      <c r="M329" s="19"/>
      <c r="Q329" s="19"/>
      <c r="V329" s="19"/>
    </row>
    <row r="330" spans="1:22" ht="15.75" customHeight="1">
      <c r="A330" s="19"/>
      <c r="G330" s="19"/>
      <c r="L330" s="19"/>
      <c r="M330" s="19"/>
      <c r="Q330" s="19"/>
      <c r="V330" s="19"/>
    </row>
    <row r="331" spans="1:22" ht="15.75" customHeight="1">
      <c r="A331" s="19"/>
      <c r="G331" s="19"/>
      <c r="L331" s="19"/>
      <c r="M331" s="19"/>
      <c r="Q331" s="19"/>
      <c r="V331" s="19"/>
    </row>
    <row r="332" spans="1:22" ht="15.75" customHeight="1">
      <c r="A332" s="19"/>
      <c r="G332" s="19"/>
      <c r="L332" s="19"/>
      <c r="M332" s="19"/>
      <c r="Q332" s="19"/>
      <c r="V332" s="19"/>
    </row>
    <row r="333" spans="1:22" ht="15.75" customHeight="1">
      <c r="A333" s="19"/>
      <c r="G333" s="19"/>
      <c r="L333" s="19"/>
      <c r="M333" s="19"/>
      <c r="Q333" s="19"/>
      <c r="V333" s="19"/>
    </row>
    <row r="334" spans="1:22" ht="15.75" customHeight="1">
      <c r="A334" s="19"/>
      <c r="G334" s="19"/>
      <c r="L334" s="19"/>
      <c r="M334" s="19"/>
      <c r="Q334" s="19"/>
      <c r="V334" s="19"/>
    </row>
    <row r="335" spans="1:22" ht="15.75" customHeight="1">
      <c r="A335" s="19"/>
      <c r="G335" s="19"/>
      <c r="L335" s="19"/>
      <c r="M335" s="19"/>
      <c r="Q335" s="19"/>
      <c r="V335" s="19"/>
    </row>
    <row r="336" spans="1:22" ht="15.75" customHeight="1">
      <c r="A336" s="19"/>
      <c r="G336" s="19"/>
      <c r="L336" s="19"/>
      <c r="M336" s="19"/>
      <c r="Q336" s="19"/>
      <c r="V336" s="19"/>
    </row>
    <row r="337" spans="1:22" ht="15.75" customHeight="1">
      <c r="A337" s="19"/>
      <c r="G337" s="19"/>
      <c r="L337" s="19"/>
      <c r="M337" s="19"/>
      <c r="Q337" s="19"/>
      <c r="V337" s="19"/>
    </row>
    <row r="338" spans="1:22" ht="15.75" customHeight="1">
      <c r="A338" s="19"/>
      <c r="G338" s="19"/>
      <c r="L338" s="19"/>
      <c r="M338" s="19"/>
      <c r="Q338" s="19"/>
      <c r="V338" s="19"/>
    </row>
    <row r="339" spans="1:22" ht="15.75" customHeight="1">
      <c r="A339" s="19"/>
      <c r="G339" s="19"/>
      <c r="L339" s="19"/>
      <c r="M339" s="19"/>
      <c r="Q339" s="19"/>
      <c r="V339" s="19"/>
    </row>
    <row r="340" spans="1:22" ht="15.75" customHeight="1">
      <c r="A340" s="19"/>
      <c r="G340" s="19"/>
      <c r="L340" s="19"/>
      <c r="M340" s="19"/>
      <c r="Q340" s="19"/>
      <c r="V340" s="19"/>
    </row>
    <row r="341" spans="1:22" ht="15.75" customHeight="1">
      <c r="A341" s="19"/>
      <c r="G341" s="19"/>
      <c r="L341" s="19"/>
      <c r="M341" s="19"/>
      <c r="Q341" s="19"/>
      <c r="V341" s="19"/>
    </row>
    <row r="342" spans="1:22" ht="15.75" customHeight="1">
      <c r="A342" s="19"/>
      <c r="G342" s="19"/>
      <c r="L342" s="19"/>
      <c r="M342" s="19"/>
      <c r="Q342" s="19"/>
      <c r="V342" s="19"/>
    </row>
    <row r="343" spans="1:22" ht="15.75" customHeight="1">
      <c r="A343" s="19"/>
      <c r="G343" s="19"/>
      <c r="L343" s="19"/>
      <c r="M343" s="19"/>
      <c r="Q343" s="19"/>
      <c r="V343" s="19"/>
    </row>
    <row r="344" spans="1:22" ht="15.75" customHeight="1">
      <c r="A344" s="19"/>
      <c r="G344" s="19"/>
      <c r="L344" s="19"/>
      <c r="M344" s="19"/>
      <c r="Q344" s="19"/>
      <c r="V344" s="19"/>
    </row>
    <row r="345" spans="1:22" ht="15.75" customHeight="1">
      <c r="A345" s="19"/>
      <c r="G345" s="19"/>
      <c r="L345" s="19"/>
      <c r="M345" s="19"/>
      <c r="Q345" s="19"/>
      <c r="V345" s="19"/>
    </row>
    <row r="346" spans="1:22" ht="15.75" customHeight="1">
      <c r="A346" s="19"/>
      <c r="G346" s="19"/>
      <c r="L346" s="19"/>
      <c r="M346" s="19"/>
      <c r="Q346" s="19"/>
      <c r="V346" s="19"/>
    </row>
    <row r="347" spans="1:22" ht="15.75" customHeight="1">
      <c r="A347" s="19"/>
      <c r="G347" s="19"/>
      <c r="L347" s="19"/>
      <c r="M347" s="19"/>
      <c r="Q347" s="19"/>
      <c r="V347" s="19"/>
    </row>
    <row r="348" spans="1:22" ht="15.75" customHeight="1">
      <c r="A348" s="19"/>
      <c r="G348" s="19"/>
      <c r="L348" s="19"/>
      <c r="M348" s="19"/>
      <c r="Q348" s="19"/>
      <c r="V348" s="19"/>
    </row>
    <row r="349" spans="1:22" ht="15.75" customHeight="1">
      <c r="A349" s="19"/>
      <c r="G349" s="19"/>
      <c r="L349" s="19"/>
      <c r="M349" s="19"/>
      <c r="Q349" s="19"/>
      <c r="V349" s="19"/>
    </row>
    <row r="350" spans="1:22" ht="15.75" customHeight="1">
      <c r="A350" s="19"/>
      <c r="G350" s="19"/>
      <c r="L350" s="19"/>
      <c r="M350" s="19"/>
      <c r="Q350" s="19"/>
      <c r="V350" s="19"/>
    </row>
    <row r="351" spans="1:22" ht="15.75" customHeight="1">
      <c r="A351" s="19"/>
      <c r="G351" s="19"/>
      <c r="L351" s="19"/>
      <c r="M351" s="19"/>
      <c r="Q351" s="19"/>
      <c r="V351" s="19"/>
    </row>
    <row r="352" spans="1:22" ht="15.75" customHeight="1">
      <c r="A352" s="19"/>
      <c r="G352" s="19"/>
      <c r="L352" s="19"/>
      <c r="M352" s="19"/>
      <c r="Q352" s="19"/>
      <c r="V352" s="19"/>
    </row>
    <row r="353" spans="1:22" ht="15.75" customHeight="1">
      <c r="A353" s="19"/>
      <c r="G353" s="19"/>
      <c r="L353" s="19"/>
      <c r="M353" s="19"/>
      <c r="Q353" s="19"/>
      <c r="V353" s="19"/>
    </row>
    <row r="354" spans="1:22" ht="15.75" customHeight="1">
      <c r="A354" s="19"/>
      <c r="G354" s="19"/>
      <c r="L354" s="19"/>
      <c r="M354" s="19"/>
      <c r="Q354" s="19"/>
      <c r="V354" s="19"/>
    </row>
    <row r="355" spans="1:22" ht="15.75" customHeight="1">
      <c r="A355" s="19"/>
      <c r="G355" s="19"/>
      <c r="L355" s="19"/>
      <c r="M355" s="19"/>
      <c r="Q355" s="19"/>
      <c r="V355" s="19"/>
    </row>
    <row r="356" spans="1:22" ht="15.75" customHeight="1">
      <c r="A356" s="19"/>
      <c r="G356" s="19"/>
      <c r="L356" s="19"/>
      <c r="M356" s="19"/>
      <c r="Q356" s="19"/>
      <c r="V356" s="19"/>
    </row>
    <row r="357" spans="1:22" ht="15.75" customHeight="1">
      <c r="A357" s="19"/>
      <c r="G357" s="19"/>
      <c r="L357" s="19"/>
      <c r="M357" s="19"/>
      <c r="Q357" s="19"/>
      <c r="V357" s="19"/>
    </row>
    <row r="358" spans="1:22" ht="15.75" customHeight="1">
      <c r="A358" s="19"/>
      <c r="G358" s="19"/>
      <c r="L358" s="19"/>
      <c r="M358" s="19"/>
      <c r="Q358" s="19"/>
      <c r="V358" s="19"/>
    </row>
    <row r="359" spans="1:22" ht="15.75" customHeight="1">
      <c r="A359" s="19"/>
      <c r="G359" s="19"/>
      <c r="L359" s="19"/>
      <c r="M359" s="19"/>
      <c r="Q359" s="19"/>
      <c r="V359" s="19"/>
    </row>
    <row r="360" spans="1:22" ht="15.75" customHeight="1">
      <c r="A360" s="19"/>
      <c r="G360" s="19"/>
      <c r="L360" s="19"/>
      <c r="M360" s="19"/>
      <c r="Q360" s="19"/>
      <c r="V360" s="19"/>
    </row>
    <row r="361" spans="1:22" ht="15.75" customHeight="1">
      <c r="A361" s="19"/>
      <c r="G361" s="19"/>
      <c r="L361" s="19"/>
      <c r="M361" s="19"/>
      <c r="Q361" s="19"/>
      <c r="V361" s="19"/>
    </row>
    <row r="362" spans="1:22" ht="15.75" customHeight="1">
      <c r="A362" s="19"/>
      <c r="G362" s="19"/>
      <c r="L362" s="19"/>
      <c r="M362" s="19"/>
      <c r="Q362" s="19"/>
      <c r="V362" s="19"/>
    </row>
    <row r="363" spans="1:22" ht="15.75" customHeight="1">
      <c r="A363" s="19"/>
      <c r="G363" s="19"/>
      <c r="L363" s="19"/>
      <c r="M363" s="19"/>
      <c r="Q363" s="19"/>
      <c r="V363" s="19"/>
    </row>
    <row r="364" spans="1:22" ht="15.75" customHeight="1">
      <c r="A364" s="19"/>
      <c r="G364" s="19"/>
      <c r="L364" s="19"/>
      <c r="M364" s="19"/>
      <c r="Q364" s="19"/>
      <c r="V364" s="19"/>
    </row>
    <row r="365" spans="1:22" ht="15.75" customHeight="1">
      <c r="A365" s="19"/>
      <c r="G365" s="19"/>
      <c r="L365" s="19"/>
      <c r="M365" s="19"/>
      <c r="Q365" s="19"/>
      <c r="V365" s="19"/>
    </row>
    <row r="366" spans="1:22" ht="15.75" customHeight="1">
      <c r="A366" s="19"/>
      <c r="G366" s="19"/>
      <c r="L366" s="19"/>
      <c r="M366" s="19"/>
      <c r="Q366" s="19"/>
      <c r="V366" s="19"/>
    </row>
    <row r="367" spans="1:22" ht="15.75" customHeight="1">
      <c r="A367" s="19"/>
      <c r="G367" s="19"/>
      <c r="L367" s="19"/>
      <c r="M367" s="19"/>
      <c r="Q367" s="19"/>
      <c r="V367" s="19"/>
    </row>
    <row r="368" spans="1:22" ht="15.75" customHeight="1">
      <c r="A368" s="19"/>
      <c r="G368" s="19"/>
      <c r="L368" s="19"/>
      <c r="M368" s="19"/>
      <c r="Q368" s="19"/>
      <c r="V368" s="19"/>
    </row>
    <row r="369" spans="1:22" ht="15.75" customHeight="1">
      <c r="A369" s="19"/>
      <c r="G369" s="19"/>
      <c r="L369" s="19"/>
      <c r="M369" s="19"/>
      <c r="Q369" s="19"/>
      <c r="V369" s="19"/>
    </row>
    <row r="370" spans="1:22" ht="15.75" customHeight="1">
      <c r="A370" s="19"/>
      <c r="G370" s="19"/>
      <c r="L370" s="19"/>
      <c r="M370" s="19"/>
      <c r="Q370" s="19"/>
      <c r="V370" s="19"/>
    </row>
    <row r="371" spans="1:22" ht="15.75" customHeight="1">
      <c r="A371" s="19"/>
      <c r="G371" s="19"/>
      <c r="L371" s="19"/>
      <c r="M371" s="19"/>
      <c r="Q371" s="19"/>
      <c r="V371" s="19"/>
    </row>
    <row r="372" spans="1:22" ht="15.75" customHeight="1">
      <c r="A372" s="19"/>
      <c r="G372" s="19"/>
      <c r="L372" s="19"/>
      <c r="M372" s="19"/>
      <c r="Q372" s="19"/>
      <c r="V372" s="19"/>
    </row>
    <row r="373" spans="1:22" ht="15.75" customHeight="1">
      <c r="A373" s="19"/>
      <c r="G373" s="19"/>
      <c r="L373" s="19"/>
      <c r="M373" s="19"/>
      <c r="Q373" s="19"/>
      <c r="V373" s="19"/>
    </row>
    <row r="374" spans="1:22" ht="15.75" customHeight="1">
      <c r="A374" s="19"/>
      <c r="G374" s="19"/>
      <c r="L374" s="19"/>
      <c r="M374" s="19"/>
      <c r="Q374" s="19"/>
      <c r="V374" s="19"/>
    </row>
    <row r="375" spans="1:22" ht="15.75" customHeight="1">
      <c r="A375" s="19"/>
      <c r="G375" s="19"/>
      <c r="L375" s="19"/>
      <c r="M375" s="19"/>
      <c r="Q375" s="19"/>
      <c r="V375" s="19"/>
    </row>
    <row r="376" spans="1:22" ht="15.75" customHeight="1">
      <c r="A376" s="19"/>
      <c r="G376" s="19"/>
      <c r="L376" s="19"/>
      <c r="M376" s="19"/>
      <c r="Q376" s="19"/>
      <c r="V376" s="19"/>
    </row>
    <row r="377" spans="1:22" ht="15.75" customHeight="1">
      <c r="A377" s="19"/>
      <c r="G377" s="19"/>
      <c r="L377" s="19"/>
      <c r="M377" s="19"/>
      <c r="Q377" s="19"/>
      <c r="V377" s="19"/>
    </row>
    <row r="378" spans="1:22" ht="15.75" customHeight="1">
      <c r="A378" s="19"/>
      <c r="G378" s="19"/>
      <c r="L378" s="19"/>
      <c r="M378" s="19"/>
      <c r="Q378" s="19"/>
      <c r="V378" s="19"/>
    </row>
    <row r="379" spans="1:22" ht="15.75" customHeight="1">
      <c r="A379" s="19"/>
      <c r="G379" s="19"/>
      <c r="L379" s="19"/>
      <c r="M379" s="19"/>
      <c r="Q379" s="19"/>
      <c r="V379" s="19"/>
    </row>
    <row r="380" spans="1:22" ht="15.75" customHeight="1">
      <c r="A380" s="19"/>
      <c r="G380" s="19"/>
      <c r="L380" s="19"/>
      <c r="M380" s="19"/>
      <c r="Q380" s="19"/>
      <c r="V380" s="19"/>
    </row>
    <row r="381" spans="1:22" ht="15.75" customHeight="1">
      <c r="A381" s="19"/>
      <c r="G381" s="19"/>
      <c r="L381" s="19"/>
      <c r="M381" s="19"/>
      <c r="Q381" s="19"/>
      <c r="V381" s="19"/>
    </row>
    <row r="382" spans="1:22" ht="15.75" customHeight="1">
      <c r="A382" s="19"/>
      <c r="G382" s="19"/>
      <c r="L382" s="19"/>
      <c r="M382" s="19"/>
      <c r="Q382" s="19"/>
      <c r="V382" s="19"/>
    </row>
    <row r="383" spans="1:22" ht="15.75" customHeight="1">
      <c r="A383" s="19"/>
      <c r="G383" s="19"/>
      <c r="L383" s="19"/>
      <c r="M383" s="19"/>
      <c r="Q383" s="19"/>
      <c r="V383" s="19"/>
    </row>
    <row r="384" spans="1:22" ht="15.75" customHeight="1">
      <c r="A384" s="19"/>
      <c r="G384" s="19"/>
      <c r="L384" s="19"/>
      <c r="M384" s="19"/>
      <c r="Q384" s="19"/>
      <c r="V384" s="19"/>
    </row>
    <row r="385" spans="1:22" ht="15.75" customHeight="1">
      <c r="A385" s="19"/>
      <c r="G385" s="19"/>
      <c r="L385" s="19"/>
      <c r="M385" s="19"/>
      <c r="Q385" s="19"/>
      <c r="V385" s="19"/>
    </row>
    <row r="386" spans="1:22" ht="15.75" customHeight="1">
      <c r="A386" s="19"/>
      <c r="G386" s="19"/>
      <c r="L386" s="19"/>
      <c r="M386" s="19"/>
      <c r="Q386" s="19"/>
      <c r="V386" s="19"/>
    </row>
    <row r="387" spans="1:22" ht="15.75" customHeight="1">
      <c r="A387" s="19"/>
      <c r="G387" s="19"/>
      <c r="L387" s="19"/>
      <c r="M387" s="19"/>
      <c r="Q387" s="19"/>
      <c r="V387" s="19"/>
    </row>
    <row r="388" spans="1:22" ht="15.75" customHeight="1">
      <c r="A388" s="19"/>
      <c r="G388" s="19"/>
      <c r="L388" s="19"/>
      <c r="M388" s="19"/>
      <c r="Q388" s="19"/>
      <c r="V388" s="19"/>
    </row>
    <row r="389" spans="1:22" ht="15.75" customHeight="1">
      <c r="A389" s="19"/>
      <c r="G389" s="19"/>
      <c r="L389" s="19"/>
      <c r="M389" s="19"/>
      <c r="Q389" s="19"/>
      <c r="V389" s="19"/>
    </row>
    <row r="390" spans="1:22" ht="15.75" customHeight="1">
      <c r="A390" s="19"/>
      <c r="G390" s="19"/>
      <c r="L390" s="19"/>
      <c r="M390" s="19"/>
      <c r="Q390" s="19"/>
      <c r="V390" s="19"/>
    </row>
    <row r="391" spans="1:22" ht="15.75" customHeight="1">
      <c r="A391" s="19"/>
      <c r="G391" s="19"/>
      <c r="L391" s="19"/>
      <c r="M391" s="19"/>
      <c r="Q391" s="19"/>
      <c r="V391" s="19"/>
    </row>
    <row r="392" spans="1:22" ht="15.75" customHeight="1">
      <c r="A392" s="19"/>
      <c r="G392" s="19"/>
      <c r="L392" s="19"/>
      <c r="M392" s="19"/>
      <c r="Q392" s="19"/>
      <c r="V392" s="19"/>
    </row>
    <row r="393" spans="1:22" ht="15.75" customHeight="1">
      <c r="A393" s="19"/>
      <c r="G393" s="19"/>
      <c r="L393" s="19"/>
      <c r="M393" s="19"/>
      <c r="Q393" s="19"/>
      <c r="V393" s="19"/>
    </row>
    <row r="394" spans="1:22" ht="15.75" customHeight="1">
      <c r="A394" s="19"/>
      <c r="G394" s="19"/>
      <c r="L394" s="19"/>
      <c r="M394" s="19"/>
      <c r="Q394" s="19"/>
      <c r="V394" s="19"/>
    </row>
    <row r="395" spans="1:22" ht="15.75" customHeight="1">
      <c r="A395" s="19"/>
      <c r="G395" s="19"/>
      <c r="L395" s="19"/>
      <c r="M395" s="19"/>
      <c r="Q395" s="19"/>
      <c r="V395" s="19"/>
    </row>
    <row r="396" spans="1:22" ht="15.75" customHeight="1">
      <c r="A396" s="19"/>
      <c r="G396" s="19"/>
      <c r="L396" s="19"/>
      <c r="M396" s="19"/>
      <c r="Q396" s="19"/>
      <c r="V396" s="19"/>
    </row>
    <row r="397" spans="1:22" ht="15.75" customHeight="1">
      <c r="A397" s="19"/>
      <c r="G397" s="19"/>
      <c r="L397" s="19"/>
      <c r="M397" s="19"/>
      <c r="Q397" s="19"/>
      <c r="V397" s="19"/>
    </row>
    <row r="398" spans="1:22" ht="15.75" customHeight="1">
      <c r="A398" s="19"/>
      <c r="G398" s="19"/>
      <c r="L398" s="19"/>
      <c r="M398" s="19"/>
      <c r="Q398" s="19"/>
      <c r="V398" s="19"/>
    </row>
    <row r="399" spans="1:22" ht="15.75" customHeight="1">
      <c r="A399" s="19"/>
      <c r="G399" s="19"/>
      <c r="L399" s="19"/>
      <c r="M399" s="19"/>
      <c r="Q399" s="19"/>
      <c r="V399" s="19"/>
    </row>
    <row r="400" spans="1:22" ht="15.75" customHeight="1">
      <c r="A400" s="19"/>
      <c r="G400" s="19"/>
      <c r="L400" s="19"/>
      <c r="M400" s="19"/>
      <c r="Q400" s="19"/>
      <c r="V400" s="19"/>
    </row>
    <row r="401" spans="1:22" ht="15.75" customHeight="1">
      <c r="A401" s="19"/>
      <c r="G401" s="19"/>
      <c r="L401" s="19"/>
      <c r="M401" s="19"/>
      <c r="Q401" s="19"/>
      <c r="V401" s="19"/>
    </row>
    <row r="402" spans="1:22" ht="15.75" customHeight="1">
      <c r="A402" s="19"/>
      <c r="G402" s="19"/>
      <c r="L402" s="19"/>
      <c r="M402" s="19"/>
      <c r="Q402" s="19"/>
      <c r="V402" s="19"/>
    </row>
    <row r="403" spans="1:22" ht="15.75" customHeight="1">
      <c r="A403" s="19"/>
      <c r="G403" s="19"/>
      <c r="L403" s="19"/>
      <c r="M403" s="19"/>
      <c r="Q403" s="19"/>
      <c r="V403" s="19"/>
    </row>
    <row r="404" spans="1:22" ht="15.75" customHeight="1">
      <c r="A404" s="19"/>
      <c r="G404" s="19"/>
      <c r="L404" s="19"/>
      <c r="M404" s="19"/>
      <c r="Q404" s="19"/>
      <c r="V404" s="19"/>
    </row>
    <row r="405" spans="1:22" ht="15.75" customHeight="1">
      <c r="A405" s="19"/>
      <c r="G405" s="19"/>
      <c r="L405" s="19"/>
      <c r="M405" s="19"/>
      <c r="Q405" s="19"/>
      <c r="V405" s="19"/>
    </row>
    <row r="406" spans="1:22" ht="15.75" customHeight="1">
      <c r="A406" s="19"/>
      <c r="G406" s="19"/>
      <c r="L406" s="19"/>
      <c r="M406" s="19"/>
      <c r="Q406" s="19"/>
      <c r="V406" s="19"/>
    </row>
    <row r="407" spans="1:22" ht="15.75" customHeight="1">
      <c r="A407" s="19"/>
      <c r="G407" s="19"/>
      <c r="L407" s="19"/>
      <c r="M407" s="19"/>
      <c r="Q407" s="19"/>
      <c r="V407" s="19"/>
    </row>
    <row r="408" spans="1:22" ht="15.75" customHeight="1">
      <c r="A408" s="19"/>
      <c r="G408" s="19"/>
      <c r="L408" s="19"/>
      <c r="M408" s="19"/>
      <c r="Q408" s="19"/>
      <c r="V408" s="19"/>
    </row>
    <row r="409" spans="1:22" ht="15.75" customHeight="1">
      <c r="A409" s="19"/>
      <c r="G409" s="19"/>
      <c r="L409" s="19"/>
      <c r="M409" s="19"/>
      <c r="Q409" s="19"/>
      <c r="V409" s="19"/>
    </row>
    <row r="410" spans="1:22" ht="15.75" customHeight="1">
      <c r="A410" s="19"/>
      <c r="G410" s="19"/>
      <c r="L410" s="19"/>
      <c r="M410" s="19"/>
      <c r="Q410" s="19"/>
      <c r="V410" s="19"/>
    </row>
    <row r="411" spans="1:22" ht="15.75" customHeight="1">
      <c r="A411" s="19"/>
      <c r="G411" s="19"/>
      <c r="L411" s="19"/>
      <c r="M411" s="19"/>
      <c r="Q411" s="19"/>
      <c r="V411" s="19"/>
    </row>
    <row r="412" spans="1:22" ht="15.75" customHeight="1">
      <c r="A412" s="19"/>
      <c r="G412" s="19"/>
      <c r="L412" s="19"/>
      <c r="M412" s="19"/>
      <c r="Q412" s="19"/>
      <c r="V412" s="19"/>
    </row>
    <row r="413" spans="1:22" ht="15.75" customHeight="1">
      <c r="A413" s="19"/>
      <c r="G413" s="19"/>
      <c r="L413" s="19"/>
      <c r="M413" s="19"/>
      <c r="Q413" s="19"/>
      <c r="V413" s="19"/>
    </row>
    <row r="414" spans="1:22" ht="15.75" customHeight="1">
      <c r="A414" s="19"/>
      <c r="G414" s="19"/>
      <c r="L414" s="19"/>
      <c r="M414" s="19"/>
      <c r="Q414" s="19"/>
      <c r="V414" s="19"/>
    </row>
    <row r="415" spans="1:22" ht="15.75" customHeight="1">
      <c r="A415" s="19"/>
      <c r="G415" s="19"/>
      <c r="L415" s="19"/>
      <c r="M415" s="19"/>
      <c r="Q415" s="19"/>
      <c r="V415" s="19"/>
    </row>
    <row r="416" spans="1:22" ht="15.75" customHeight="1">
      <c r="A416" s="19"/>
      <c r="G416" s="19"/>
      <c r="L416" s="19"/>
      <c r="M416" s="19"/>
      <c r="Q416" s="19"/>
      <c r="V416" s="19"/>
    </row>
    <row r="417" spans="1:22" ht="15.75" customHeight="1">
      <c r="A417" s="19"/>
      <c r="G417" s="19"/>
      <c r="L417" s="19"/>
      <c r="M417" s="19"/>
      <c r="Q417" s="19"/>
      <c r="V417" s="19"/>
    </row>
    <row r="418" spans="1:22" ht="15.75" customHeight="1">
      <c r="A418" s="19"/>
      <c r="G418" s="19"/>
      <c r="L418" s="19"/>
      <c r="M418" s="19"/>
      <c r="Q418" s="19"/>
      <c r="V418" s="19"/>
    </row>
    <row r="419" spans="1:22" ht="15.75" customHeight="1">
      <c r="A419" s="19"/>
      <c r="G419" s="19"/>
      <c r="L419" s="19"/>
      <c r="M419" s="19"/>
      <c r="Q419" s="19"/>
      <c r="V419" s="19"/>
    </row>
    <row r="420" spans="1:22" ht="15.75" customHeight="1">
      <c r="A420" s="19"/>
      <c r="G420" s="19"/>
      <c r="L420" s="19"/>
      <c r="M420" s="19"/>
      <c r="Q420" s="19"/>
      <c r="V420" s="19"/>
    </row>
    <row r="421" spans="1:22" ht="15.75" customHeight="1">
      <c r="A421" s="19"/>
      <c r="G421" s="19"/>
      <c r="L421" s="19"/>
      <c r="M421" s="19"/>
      <c r="Q421" s="19"/>
      <c r="V421" s="19"/>
    </row>
    <row r="422" spans="1:22" ht="15.75" customHeight="1">
      <c r="A422" s="19"/>
      <c r="G422" s="19"/>
      <c r="L422" s="19"/>
      <c r="M422" s="19"/>
      <c r="Q422" s="19"/>
      <c r="V422" s="19"/>
    </row>
    <row r="423" spans="1:22" ht="15.75" customHeight="1">
      <c r="A423" s="19"/>
      <c r="G423" s="19"/>
      <c r="L423" s="19"/>
      <c r="M423" s="19"/>
      <c r="Q423" s="19"/>
      <c r="V423" s="19"/>
    </row>
    <row r="424" spans="1:22" ht="15.75" customHeight="1">
      <c r="A424" s="19"/>
      <c r="G424" s="19"/>
      <c r="L424" s="19"/>
      <c r="M424" s="19"/>
      <c r="Q424" s="19"/>
      <c r="V424" s="19"/>
    </row>
    <row r="425" spans="1:22" ht="15.75" customHeight="1">
      <c r="A425" s="19"/>
      <c r="G425" s="19"/>
      <c r="L425" s="19"/>
      <c r="M425" s="19"/>
      <c r="Q425" s="19"/>
      <c r="V425" s="19"/>
    </row>
    <row r="426" spans="1:22" ht="15.75" customHeight="1">
      <c r="A426" s="19"/>
      <c r="G426" s="19"/>
      <c r="L426" s="19"/>
      <c r="M426" s="19"/>
      <c r="Q426" s="19"/>
      <c r="V426" s="19"/>
    </row>
    <row r="427" spans="1:22" ht="15.75" customHeight="1">
      <c r="A427" s="19"/>
      <c r="G427" s="19"/>
      <c r="L427" s="19"/>
      <c r="M427" s="19"/>
      <c r="Q427" s="19"/>
      <c r="V427" s="19"/>
    </row>
    <row r="428" spans="1:22" ht="15.75" customHeight="1">
      <c r="A428" s="19"/>
      <c r="G428" s="19"/>
      <c r="L428" s="19"/>
      <c r="M428" s="19"/>
      <c r="Q428" s="19"/>
      <c r="V428" s="19"/>
    </row>
    <row r="429" spans="1:22" ht="15.75" customHeight="1">
      <c r="A429" s="19"/>
      <c r="G429" s="19"/>
      <c r="L429" s="19"/>
      <c r="M429" s="19"/>
      <c r="Q429" s="19"/>
      <c r="V429" s="19"/>
    </row>
    <row r="430" spans="1:22" ht="15.75" customHeight="1">
      <c r="A430" s="19"/>
      <c r="G430" s="19"/>
      <c r="L430" s="19"/>
      <c r="M430" s="19"/>
      <c r="Q430" s="19"/>
      <c r="V430" s="19"/>
    </row>
    <row r="431" spans="1:22" ht="15.75" customHeight="1">
      <c r="A431" s="19"/>
      <c r="G431" s="19"/>
      <c r="L431" s="19"/>
      <c r="M431" s="19"/>
      <c r="Q431" s="19"/>
      <c r="V431" s="19"/>
    </row>
    <row r="432" spans="1:22" ht="15.75" customHeight="1">
      <c r="A432" s="19"/>
      <c r="G432" s="19"/>
      <c r="L432" s="19"/>
      <c r="M432" s="19"/>
      <c r="Q432" s="19"/>
      <c r="V432" s="19"/>
    </row>
    <row r="433" spans="1:22" ht="15.75" customHeight="1">
      <c r="A433" s="19"/>
      <c r="G433" s="19"/>
      <c r="L433" s="19"/>
      <c r="M433" s="19"/>
      <c r="Q433" s="19"/>
      <c r="V433" s="19"/>
    </row>
    <row r="434" spans="1:22" ht="15.75" customHeight="1">
      <c r="A434" s="19"/>
      <c r="G434" s="19"/>
      <c r="L434" s="19"/>
      <c r="M434" s="19"/>
      <c r="Q434" s="19"/>
      <c r="V434" s="19"/>
    </row>
    <row r="435" spans="1:22" ht="15.75" customHeight="1">
      <c r="A435" s="19"/>
      <c r="G435" s="19"/>
      <c r="L435" s="19"/>
      <c r="M435" s="19"/>
      <c r="Q435" s="19"/>
      <c r="V435" s="19"/>
    </row>
    <row r="436" spans="1:22" ht="15.75" customHeight="1">
      <c r="A436" s="19"/>
      <c r="G436" s="19"/>
      <c r="L436" s="19"/>
      <c r="M436" s="19"/>
      <c r="Q436" s="19"/>
      <c r="V436" s="19"/>
    </row>
    <row r="437" spans="1:22" ht="15.75" customHeight="1">
      <c r="A437" s="19"/>
      <c r="G437" s="19"/>
      <c r="L437" s="19"/>
      <c r="M437" s="19"/>
      <c r="Q437" s="19"/>
      <c r="V437" s="19"/>
    </row>
    <row r="438" spans="1:22" ht="15.75" customHeight="1">
      <c r="A438" s="19"/>
      <c r="G438" s="19"/>
      <c r="L438" s="19"/>
      <c r="M438" s="19"/>
      <c r="Q438" s="19"/>
      <c r="V438" s="19"/>
    </row>
    <row r="439" spans="1:22" ht="15.75" customHeight="1">
      <c r="A439" s="19"/>
      <c r="G439" s="19"/>
      <c r="L439" s="19"/>
      <c r="M439" s="19"/>
      <c r="Q439" s="19"/>
      <c r="V439" s="19"/>
    </row>
    <row r="440" spans="1:22" ht="15.75" customHeight="1">
      <c r="A440" s="19"/>
      <c r="G440" s="19"/>
      <c r="L440" s="19"/>
      <c r="M440" s="19"/>
      <c r="Q440" s="19"/>
      <c r="V440" s="19"/>
    </row>
    <row r="441" spans="1:22" ht="15.75" customHeight="1">
      <c r="A441" s="19"/>
      <c r="G441" s="19"/>
      <c r="L441" s="19"/>
      <c r="M441" s="19"/>
      <c r="Q441" s="19"/>
      <c r="V441" s="19"/>
    </row>
    <row r="442" spans="1:22" ht="15.75" customHeight="1">
      <c r="A442" s="19"/>
      <c r="G442" s="19"/>
      <c r="L442" s="19"/>
      <c r="M442" s="19"/>
      <c r="Q442" s="19"/>
      <c r="V442" s="19"/>
    </row>
    <row r="443" spans="1:22" ht="15.75" customHeight="1">
      <c r="A443" s="19"/>
      <c r="G443" s="19"/>
      <c r="L443" s="19"/>
      <c r="M443" s="19"/>
      <c r="Q443" s="19"/>
      <c r="V443" s="19"/>
    </row>
    <row r="444" spans="1:22" ht="15.75" customHeight="1">
      <c r="A444" s="19"/>
      <c r="G444" s="19"/>
      <c r="L444" s="19"/>
      <c r="M444" s="19"/>
      <c r="Q444" s="19"/>
      <c r="V444" s="19"/>
    </row>
    <row r="445" spans="1:22" ht="15.75" customHeight="1">
      <c r="A445" s="19"/>
      <c r="G445" s="19"/>
      <c r="L445" s="19"/>
      <c r="M445" s="19"/>
      <c r="Q445" s="19"/>
      <c r="V445" s="19"/>
    </row>
    <row r="446" spans="1:22" ht="15.75" customHeight="1">
      <c r="A446" s="19"/>
      <c r="G446" s="19"/>
      <c r="L446" s="19"/>
      <c r="M446" s="19"/>
      <c r="Q446" s="19"/>
      <c r="V446" s="19"/>
    </row>
    <row r="447" spans="1:22" ht="15.75" customHeight="1">
      <c r="A447" s="19"/>
      <c r="G447" s="19"/>
      <c r="L447" s="19"/>
      <c r="M447" s="19"/>
      <c r="Q447" s="19"/>
      <c r="V447" s="19"/>
    </row>
    <row r="448" spans="1:22" ht="15.75" customHeight="1">
      <c r="A448" s="19"/>
      <c r="G448" s="19"/>
      <c r="L448" s="19"/>
      <c r="M448" s="19"/>
      <c r="Q448" s="19"/>
      <c r="V448" s="19"/>
    </row>
    <row r="449" spans="1:22" ht="15.75" customHeight="1">
      <c r="A449" s="19"/>
      <c r="G449" s="19"/>
      <c r="L449" s="19"/>
      <c r="M449" s="19"/>
      <c r="Q449" s="19"/>
      <c r="V449" s="19"/>
    </row>
    <row r="450" spans="1:22" ht="15.75" customHeight="1">
      <c r="A450" s="19"/>
      <c r="G450" s="19"/>
      <c r="L450" s="19"/>
      <c r="M450" s="19"/>
      <c r="Q450" s="19"/>
      <c r="V450" s="19"/>
    </row>
    <row r="451" spans="1:22" ht="15.75" customHeight="1">
      <c r="A451" s="19"/>
      <c r="G451" s="19"/>
      <c r="L451" s="19"/>
      <c r="M451" s="19"/>
      <c r="Q451" s="19"/>
      <c r="V451" s="19"/>
    </row>
    <row r="452" spans="1:22" ht="15.75" customHeight="1">
      <c r="A452" s="19"/>
      <c r="G452" s="19"/>
      <c r="L452" s="19"/>
      <c r="M452" s="19"/>
      <c r="Q452" s="19"/>
      <c r="V452" s="19"/>
    </row>
    <row r="453" spans="1:22" ht="15.75" customHeight="1">
      <c r="A453" s="19"/>
      <c r="G453" s="19"/>
      <c r="L453" s="19"/>
      <c r="M453" s="19"/>
      <c r="Q453" s="19"/>
      <c r="V453" s="19"/>
    </row>
    <row r="454" spans="1:22" ht="15.75" customHeight="1">
      <c r="A454" s="19"/>
      <c r="G454" s="19"/>
      <c r="L454" s="19"/>
      <c r="M454" s="19"/>
      <c r="Q454" s="19"/>
      <c r="V454" s="19"/>
    </row>
    <row r="455" spans="1:22" ht="15.75" customHeight="1">
      <c r="A455" s="19"/>
      <c r="G455" s="19"/>
      <c r="L455" s="19"/>
      <c r="M455" s="19"/>
      <c r="Q455" s="19"/>
      <c r="V455" s="19"/>
    </row>
    <row r="456" spans="1:22" ht="15.75" customHeight="1">
      <c r="A456" s="19"/>
      <c r="G456" s="19"/>
      <c r="L456" s="19"/>
      <c r="M456" s="19"/>
      <c r="Q456" s="19"/>
      <c r="V456" s="19"/>
    </row>
    <row r="457" spans="1:22" ht="15.75" customHeight="1">
      <c r="A457" s="19"/>
      <c r="G457" s="19"/>
      <c r="L457" s="19"/>
      <c r="M457" s="19"/>
      <c r="Q457" s="19"/>
      <c r="V457" s="19"/>
    </row>
    <row r="458" spans="1:22" ht="15.75" customHeight="1">
      <c r="A458" s="19"/>
      <c r="G458" s="19"/>
      <c r="L458" s="19"/>
      <c r="M458" s="19"/>
      <c r="Q458" s="19"/>
      <c r="V458" s="19"/>
    </row>
    <row r="459" spans="1:22" ht="15.75" customHeight="1">
      <c r="A459" s="19"/>
      <c r="G459" s="19"/>
      <c r="L459" s="19"/>
      <c r="M459" s="19"/>
      <c r="Q459" s="19"/>
      <c r="V459" s="19"/>
    </row>
    <row r="460" spans="1:22" ht="15.75" customHeight="1">
      <c r="A460" s="19"/>
      <c r="G460" s="19"/>
      <c r="L460" s="19"/>
      <c r="M460" s="19"/>
      <c r="Q460" s="19"/>
      <c r="V460" s="19"/>
    </row>
    <row r="461" spans="1:22" ht="15.75" customHeight="1">
      <c r="A461" s="19"/>
      <c r="G461" s="19"/>
      <c r="L461" s="19"/>
      <c r="M461" s="19"/>
      <c r="Q461" s="19"/>
      <c r="V461" s="19"/>
    </row>
    <row r="462" spans="1:22" ht="15.75" customHeight="1">
      <c r="A462" s="19"/>
      <c r="G462" s="19"/>
      <c r="L462" s="19"/>
      <c r="M462" s="19"/>
      <c r="Q462" s="19"/>
      <c r="V462" s="19"/>
    </row>
    <row r="463" spans="1:22" ht="15.75" customHeight="1">
      <c r="A463" s="19"/>
      <c r="G463" s="19"/>
      <c r="L463" s="19"/>
      <c r="M463" s="19"/>
      <c r="Q463" s="19"/>
      <c r="V463" s="19"/>
    </row>
    <row r="464" spans="1:22" ht="15.75" customHeight="1">
      <c r="A464" s="19"/>
      <c r="G464" s="19"/>
      <c r="L464" s="19"/>
      <c r="M464" s="19"/>
      <c r="Q464" s="19"/>
      <c r="V464" s="19"/>
    </row>
    <row r="465" spans="1:22" ht="15.75" customHeight="1">
      <c r="A465" s="19"/>
      <c r="G465" s="19"/>
      <c r="L465" s="19"/>
      <c r="M465" s="19"/>
      <c r="Q465" s="19"/>
      <c r="V465" s="19"/>
    </row>
    <row r="466" spans="1:22" ht="15.75" customHeight="1">
      <c r="A466" s="19"/>
      <c r="G466" s="19"/>
      <c r="L466" s="19"/>
      <c r="M466" s="19"/>
      <c r="Q466" s="19"/>
      <c r="V466" s="19"/>
    </row>
    <row r="467" spans="1:22" ht="15.75" customHeight="1">
      <c r="A467" s="19"/>
      <c r="G467" s="19"/>
      <c r="L467" s="19"/>
      <c r="M467" s="19"/>
      <c r="Q467" s="19"/>
      <c r="V467" s="19"/>
    </row>
    <row r="468" spans="1:22" ht="15.75" customHeight="1">
      <c r="A468" s="19"/>
      <c r="G468" s="19"/>
      <c r="L468" s="19"/>
      <c r="M468" s="19"/>
      <c r="Q468" s="19"/>
      <c r="V468" s="19"/>
    </row>
    <row r="469" spans="1:22" ht="15.75" customHeight="1">
      <c r="A469" s="19"/>
      <c r="G469" s="19"/>
      <c r="L469" s="19"/>
      <c r="M469" s="19"/>
      <c r="Q469" s="19"/>
      <c r="V469" s="19"/>
    </row>
    <row r="470" spans="1:22" ht="15.75" customHeight="1">
      <c r="A470" s="19"/>
      <c r="G470" s="19"/>
      <c r="L470" s="19"/>
      <c r="M470" s="19"/>
      <c r="Q470" s="19"/>
      <c r="V470" s="19"/>
    </row>
    <row r="471" spans="1:22" ht="15.75" customHeight="1">
      <c r="A471" s="19"/>
      <c r="G471" s="19"/>
      <c r="L471" s="19"/>
      <c r="M471" s="19"/>
      <c r="Q471" s="19"/>
      <c r="V471" s="19"/>
    </row>
    <row r="472" spans="1:22" ht="15.75" customHeight="1">
      <c r="A472" s="19"/>
      <c r="G472" s="19"/>
      <c r="L472" s="19"/>
      <c r="M472" s="19"/>
      <c r="Q472" s="19"/>
      <c r="V472" s="19"/>
    </row>
    <row r="473" spans="1:22" ht="15.75" customHeight="1">
      <c r="A473" s="19"/>
      <c r="G473" s="19"/>
      <c r="L473" s="19"/>
      <c r="M473" s="19"/>
      <c r="Q473" s="19"/>
      <c r="V473" s="19"/>
    </row>
    <row r="474" spans="1:22" ht="15.75" customHeight="1">
      <c r="A474" s="19"/>
      <c r="G474" s="19"/>
      <c r="L474" s="19"/>
      <c r="M474" s="19"/>
      <c r="Q474" s="19"/>
      <c r="V474" s="19"/>
    </row>
    <row r="475" spans="1:22" ht="15.75" customHeight="1">
      <c r="A475" s="19"/>
      <c r="G475" s="19"/>
      <c r="L475" s="19"/>
      <c r="M475" s="19"/>
      <c r="Q475" s="19"/>
      <c r="V475" s="19"/>
    </row>
    <row r="476" spans="1:22" ht="15.75" customHeight="1">
      <c r="A476" s="19"/>
      <c r="G476" s="19"/>
      <c r="L476" s="19"/>
      <c r="M476" s="19"/>
      <c r="Q476" s="19"/>
      <c r="V476" s="19"/>
    </row>
    <row r="477" spans="1:22" ht="15.75" customHeight="1">
      <c r="A477" s="19"/>
      <c r="G477" s="19"/>
      <c r="L477" s="19"/>
      <c r="M477" s="19"/>
      <c r="Q477" s="19"/>
      <c r="V477" s="19"/>
    </row>
    <row r="478" spans="1:22" ht="15.75" customHeight="1">
      <c r="A478" s="19"/>
      <c r="G478" s="19"/>
      <c r="L478" s="19"/>
      <c r="M478" s="19"/>
      <c r="Q478" s="19"/>
      <c r="V478" s="19"/>
    </row>
    <row r="479" spans="1:22" ht="15.75" customHeight="1">
      <c r="A479" s="19"/>
      <c r="G479" s="19"/>
      <c r="L479" s="19"/>
      <c r="M479" s="19"/>
      <c r="Q479" s="19"/>
      <c r="V479" s="19"/>
    </row>
    <row r="480" spans="1:22" ht="15.75" customHeight="1">
      <c r="A480" s="19"/>
      <c r="G480" s="19"/>
      <c r="L480" s="19"/>
      <c r="M480" s="19"/>
      <c r="Q480" s="19"/>
      <c r="V480" s="19"/>
    </row>
    <row r="481" spans="1:22" ht="15.75" customHeight="1">
      <c r="A481" s="19"/>
      <c r="G481" s="19"/>
      <c r="L481" s="19"/>
      <c r="M481" s="19"/>
      <c r="Q481" s="19"/>
      <c r="V481" s="19"/>
    </row>
    <row r="482" spans="1:22" ht="15.75" customHeight="1">
      <c r="A482" s="19"/>
      <c r="G482" s="19"/>
      <c r="L482" s="19"/>
      <c r="M482" s="19"/>
      <c r="Q482" s="19"/>
      <c r="V482" s="19"/>
    </row>
    <row r="483" spans="1:22" ht="15.75" customHeight="1">
      <c r="A483" s="19"/>
      <c r="G483" s="19"/>
      <c r="L483" s="19"/>
      <c r="M483" s="19"/>
      <c r="Q483" s="19"/>
      <c r="V483" s="19"/>
    </row>
    <row r="484" spans="1:22" ht="15.75" customHeight="1">
      <c r="A484" s="19"/>
      <c r="G484" s="19"/>
      <c r="L484" s="19"/>
      <c r="M484" s="19"/>
      <c r="Q484" s="19"/>
      <c r="V484" s="19"/>
    </row>
    <row r="485" spans="1:22" ht="15.75" customHeight="1">
      <c r="A485" s="19"/>
      <c r="G485" s="19"/>
      <c r="L485" s="19"/>
      <c r="M485" s="19"/>
      <c r="Q485" s="19"/>
      <c r="V485" s="19"/>
    </row>
    <row r="486" spans="1:22" ht="15.75" customHeight="1">
      <c r="A486" s="19"/>
      <c r="G486" s="19"/>
      <c r="L486" s="19"/>
      <c r="M486" s="19"/>
      <c r="Q486" s="19"/>
      <c r="V486" s="19"/>
    </row>
    <row r="487" spans="1:22" ht="15.75" customHeight="1">
      <c r="A487" s="19"/>
      <c r="G487" s="19"/>
      <c r="L487" s="19"/>
      <c r="M487" s="19"/>
      <c r="Q487" s="19"/>
      <c r="V487" s="19"/>
    </row>
    <row r="488" spans="1:22" ht="15.75" customHeight="1">
      <c r="A488" s="19"/>
      <c r="G488" s="19"/>
      <c r="L488" s="19"/>
      <c r="M488" s="19"/>
      <c r="Q488" s="19"/>
      <c r="V488" s="19"/>
    </row>
    <row r="489" spans="1:22" ht="15.75" customHeight="1">
      <c r="A489" s="19"/>
      <c r="G489" s="19"/>
      <c r="L489" s="19"/>
      <c r="M489" s="19"/>
      <c r="Q489" s="19"/>
      <c r="V489" s="19"/>
    </row>
    <row r="490" spans="1:22" ht="15.75" customHeight="1">
      <c r="A490" s="19"/>
      <c r="G490" s="19"/>
      <c r="L490" s="19"/>
      <c r="M490" s="19"/>
      <c r="Q490" s="19"/>
      <c r="V490" s="19"/>
    </row>
    <row r="491" spans="1:22" ht="15.75" customHeight="1">
      <c r="A491" s="19"/>
      <c r="G491" s="19"/>
      <c r="L491" s="19"/>
      <c r="M491" s="19"/>
      <c r="Q491" s="19"/>
      <c r="V491" s="19"/>
    </row>
    <row r="492" spans="1:22" ht="15.75" customHeight="1">
      <c r="A492" s="19"/>
      <c r="G492" s="19"/>
      <c r="L492" s="19"/>
      <c r="M492" s="19"/>
      <c r="Q492" s="19"/>
      <c r="V492" s="19"/>
    </row>
    <row r="493" spans="1:22" ht="15.75" customHeight="1">
      <c r="A493" s="19"/>
      <c r="G493" s="19"/>
      <c r="L493" s="19"/>
      <c r="M493" s="19"/>
      <c r="Q493" s="19"/>
      <c r="V493" s="19"/>
    </row>
    <row r="494" spans="1:22" ht="15.75" customHeight="1">
      <c r="A494" s="19"/>
      <c r="G494" s="19"/>
      <c r="L494" s="19"/>
      <c r="M494" s="19"/>
      <c r="Q494" s="19"/>
      <c r="V494" s="19"/>
    </row>
    <row r="495" spans="1:22" ht="15.75" customHeight="1">
      <c r="A495" s="19"/>
      <c r="G495" s="19"/>
      <c r="L495" s="19"/>
      <c r="M495" s="19"/>
      <c r="Q495" s="19"/>
      <c r="V495" s="19"/>
    </row>
    <row r="496" spans="1:22" ht="15.75" customHeight="1">
      <c r="A496" s="19"/>
      <c r="G496" s="19"/>
      <c r="L496" s="19"/>
      <c r="M496" s="19"/>
      <c r="Q496" s="19"/>
      <c r="V496" s="19"/>
    </row>
    <row r="497" spans="1:22" ht="15.75" customHeight="1">
      <c r="A497" s="19"/>
      <c r="G497" s="19"/>
      <c r="L497" s="19"/>
      <c r="M497" s="19"/>
      <c r="Q497" s="19"/>
      <c r="V497" s="19"/>
    </row>
    <row r="498" spans="1:22" ht="15.75" customHeight="1">
      <c r="A498" s="19"/>
      <c r="G498" s="19"/>
      <c r="L498" s="19"/>
      <c r="M498" s="19"/>
      <c r="Q498" s="19"/>
      <c r="V498" s="19"/>
    </row>
    <row r="499" spans="1:22" ht="15.75" customHeight="1">
      <c r="A499" s="19"/>
      <c r="G499" s="19"/>
      <c r="L499" s="19"/>
      <c r="M499" s="19"/>
      <c r="Q499" s="19"/>
      <c r="V499" s="19"/>
    </row>
    <row r="500" spans="1:22" ht="15.75" customHeight="1">
      <c r="A500" s="19"/>
      <c r="G500" s="19"/>
      <c r="L500" s="19"/>
      <c r="M500" s="19"/>
      <c r="Q500" s="19"/>
      <c r="V500" s="19"/>
    </row>
    <row r="501" spans="1:22" ht="15.75" customHeight="1">
      <c r="M501" s="21"/>
    </row>
    <row r="502" spans="1:22" ht="15.75" customHeight="1">
      <c r="M502" s="21"/>
    </row>
    <row r="503" spans="1:22" ht="15.75" customHeight="1">
      <c r="M503" s="21"/>
    </row>
    <row r="504" spans="1:22" ht="15.75" customHeight="1">
      <c r="M504" s="21"/>
    </row>
    <row r="505" spans="1:22" ht="15.75" customHeight="1">
      <c r="M505" s="21"/>
    </row>
    <row r="506" spans="1:22" ht="15.75" customHeight="1">
      <c r="M506" s="21"/>
    </row>
    <row r="507" spans="1:22" ht="15.75" customHeight="1">
      <c r="M507" s="21"/>
    </row>
    <row r="508" spans="1:22" ht="15.75" customHeight="1">
      <c r="M508" s="21"/>
    </row>
    <row r="509" spans="1:22" ht="15.75" customHeight="1">
      <c r="M509" s="21"/>
    </row>
    <row r="510" spans="1:22" ht="15.75" customHeight="1">
      <c r="M510" s="21"/>
    </row>
    <row r="511" spans="1:22" ht="15.75" customHeight="1">
      <c r="M511" s="21"/>
    </row>
    <row r="512" spans="1:22" ht="15.75" customHeight="1">
      <c r="M512" s="21"/>
    </row>
    <row r="513" spans="13:13" ht="15.75" customHeight="1">
      <c r="M513" s="21"/>
    </row>
    <row r="514" spans="13:13" ht="15.75" customHeight="1">
      <c r="M514" s="21"/>
    </row>
    <row r="515" spans="13:13" ht="15.75" customHeight="1">
      <c r="M515" s="21"/>
    </row>
    <row r="516" spans="13:13" ht="15.75" customHeight="1">
      <c r="M516" s="21"/>
    </row>
    <row r="517" spans="13:13" ht="15.75" customHeight="1">
      <c r="M517" s="21"/>
    </row>
    <row r="518" spans="13:13" ht="15.75" customHeight="1">
      <c r="M518" s="21"/>
    </row>
    <row r="519" spans="13:13" ht="15.75" customHeight="1">
      <c r="M519" s="21"/>
    </row>
    <row r="520" spans="13:13" ht="15.75" customHeight="1">
      <c r="M520" s="21"/>
    </row>
    <row r="521" spans="13:13" ht="15.75" customHeight="1">
      <c r="M521" s="21"/>
    </row>
    <row r="522" spans="13:13" ht="15.75" customHeight="1">
      <c r="M522" s="21"/>
    </row>
    <row r="523" spans="13:13" ht="15.75" customHeight="1">
      <c r="M523" s="21"/>
    </row>
    <row r="524" spans="13:13" ht="15.75" customHeight="1">
      <c r="M524" s="21"/>
    </row>
    <row r="525" spans="13:13" ht="15.75" customHeight="1">
      <c r="M525" s="21"/>
    </row>
    <row r="526" spans="13:13" ht="15.75" customHeight="1">
      <c r="M526" s="21"/>
    </row>
    <row r="527" spans="13:13" ht="15.75" customHeight="1">
      <c r="M527" s="21"/>
    </row>
    <row r="528" spans="13:13" ht="15.75" customHeight="1">
      <c r="M528" s="21"/>
    </row>
    <row r="529" spans="13:13" ht="15.75" customHeight="1">
      <c r="M529" s="21"/>
    </row>
    <row r="530" spans="13:13" ht="15.75" customHeight="1">
      <c r="M530" s="21"/>
    </row>
    <row r="531" spans="13:13" ht="15.75" customHeight="1">
      <c r="M531" s="21"/>
    </row>
    <row r="532" spans="13:13" ht="15.75" customHeight="1">
      <c r="M532" s="21"/>
    </row>
    <row r="533" spans="13:13" ht="15.75" customHeight="1">
      <c r="M533" s="21"/>
    </row>
    <row r="534" spans="13:13" ht="15.75" customHeight="1">
      <c r="M534" s="21"/>
    </row>
    <row r="535" spans="13:13" ht="15.75" customHeight="1">
      <c r="M535" s="21"/>
    </row>
    <row r="536" spans="13:13" ht="15.75" customHeight="1">
      <c r="M536" s="21"/>
    </row>
    <row r="537" spans="13:13" ht="15.75" customHeight="1">
      <c r="M537" s="21"/>
    </row>
    <row r="538" spans="13:13" ht="15.75" customHeight="1">
      <c r="M538" s="21"/>
    </row>
    <row r="539" spans="13:13" ht="15.75" customHeight="1">
      <c r="M539" s="21"/>
    </row>
    <row r="540" spans="13:13" ht="15.75" customHeight="1">
      <c r="M540" s="21"/>
    </row>
    <row r="541" spans="13:13" ht="15.75" customHeight="1">
      <c r="M541" s="21"/>
    </row>
    <row r="542" spans="13:13" ht="15.75" customHeight="1">
      <c r="M542" s="21"/>
    </row>
    <row r="543" spans="13:13" ht="15.75" customHeight="1">
      <c r="M543" s="21"/>
    </row>
    <row r="544" spans="13:13" ht="15.75" customHeight="1">
      <c r="M544" s="21"/>
    </row>
    <row r="545" spans="13:13" ht="15.75" customHeight="1">
      <c r="M545" s="21"/>
    </row>
    <row r="546" spans="13:13" ht="15.75" customHeight="1">
      <c r="M546" s="21"/>
    </row>
    <row r="547" spans="13:13" ht="15.75" customHeight="1">
      <c r="M547" s="21"/>
    </row>
    <row r="548" spans="13:13" ht="15.75" customHeight="1">
      <c r="M548" s="21"/>
    </row>
    <row r="549" spans="13:13" ht="15.75" customHeight="1">
      <c r="M549" s="21"/>
    </row>
    <row r="550" spans="13:13" ht="15.75" customHeight="1">
      <c r="M550" s="21"/>
    </row>
    <row r="551" spans="13:13" ht="15.75" customHeight="1">
      <c r="M551" s="21"/>
    </row>
    <row r="552" spans="13:13" ht="15.75" customHeight="1">
      <c r="M552" s="21"/>
    </row>
    <row r="553" spans="13:13" ht="15.75" customHeight="1">
      <c r="M553" s="21"/>
    </row>
    <row r="554" spans="13:13" ht="15.75" customHeight="1">
      <c r="M554" s="21"/>
    </row>
    <row r="555" spans="13:13" ht="15.75" customHeight="1">
      <c r="M555" s="21"/>
    </row>
    <row r="556" spans="13:13" ht="15.75" customHeight="1">
      <c r="M556" s="21"/>
    </row>
    <row r="557" spans="13:13" ht="15.75" customHeight="1">
      <c r="M557" s="21"/>
    </row>
    <row r="558" spans="13:13" ht="15.75" customHeight="1">
      <c r="M558" s="21"/>
    </row>
    <row r="559" spans="13:13" ht="15.75" customHeight="1">
      <c r="M559" s="21"/>
    </row>
    <row r="560" spans="13:13" ht="15.75" customHeight="1">
      <c r="M560" s="21"/>
    </row>
    <row r="561" spans="13:13" ht="15.75" customHeight="1">
      <c r="M561" s="21"/>
    </row>
    <row r="562" spans="13:13" ht="15.75" customHeight="1">
      <c r="M562" s="21"/>
    </row>
    <row r="563" spans="13:13" ht="15.75" customHeight="1">
      <c r="M563" s="21"/>
    </row>
    <row r="564" spans="13:13" ht="15.75" customHeight="1">
      <c r="M564" s="21"/>
    </row>
    <row r="565" spans="13:13" ht="15.75" customHeight="1">
      <c r="M565" s="21"/>
    </row>
    <row r="566" spans="13:13" ht="15.75" customHeight="1">
      <c r="M566" s="21"/>
    </row>
    <row r="567" spans="13:13" ht="15.75" customHeight="1">
      <c r="M567" s="21"/>
    </row>
    <row r="568" spans="13:13" ht="15.75" customHeight="1">
      <c r="M568" s="21"/>
    </row>
    <row r="569" spans="13:13" ht="15.75" customHeight="1">
      <c r="M569" s="21"/>
    </row>
    <row r="570" spans="13:13" ht="15.75" customHeight="1">
      <c r="M570" s="21"/>
    </row>
    <row r="571" spans="13:13" ht="15.75" customHeight="1">
      <c r="M571" s="21"/>
    </row>
    <row r="572" spans="13:13" ht="15.75" customHeight="1">
      <c r="M572" s="21"/>
    </row>
    <row r="573" spans="13:13" ht="15.75" customHeight="1">
      <c r="M573" s="21"/>
    </row>
    <row r="574" spans="13:13" ht="15.75" customHeight="1">
      <c r="M574" s="21"/>
    </row>
    <row r="575" spans="13:13" ht="15.75" customHeight="1">
      <c r="M575" s="21"/>
    </row>
    <row r="576" spans="13:13" ht="15.75" customHeight="1">
      <c r="M576" s="21"/>
    </row>
    <row r="577" spans="13:13" ht="15.75" customHeight="1">
      <c r="M577" s="21"/>
    </row>
    <row r="578" spans="13:13" ht="15.75" customHeight="1">
      <c r="M578" s="21"/>
    </row>
    <row r="579" spans="13:13" ht="15.75" customHeight="1">
      <c r="M579" s="21"/>
    </row>
    <row r="580" spans="13:13" ht="15.75" customHeight="1">
      <c r="M580" s="21"/>
    </row>
    <row r="581" spans="13:13" ht="15.75" customHeight="1">
      <c r="M581" s="21"/>
    </row>
    <row r="582" spans="13:13" ht="15.75" customHeight="1">
      <c r="M582" s="21"/>
    </row>
    <row r="583" spans="13:13" ht="15.75" customHeight="1">
      <c r="M583" s="21"/>
    </row>
    <row r="584" spans="13:13" ht="15.75" customHeight="1">
      <c r="M584" s="21"/>
    </row>
    <row r="585" spans="13:13" ht="15.75" customHeight="1">
      <c r="M585" s="21"/>
    </row>
    <row r="586" spans="13:13" ht="15.75" customHeight="1">
      <c r="M586" s="21"/>
    </row>
    <row r="587" spans="13:13" ht="15.75" customHeight="1">
      <c r="M587" s="21"/>
    </row>
    <row r="588" spans="13:13" ht="15.75" customHeight="1">
      <c r="M588" s="21"/>
    </row>
    <row r="589" spans="13:13" ht="15.75" customHeight="1">
      <c r="M589" s="21"/>
    </row>
    <row r="590" spans="13:13" ht="15.75" customHeight="1">
      <c r="M590" s="21"/>
    </row>
    <row r="591" spans="13:13" ht="15.75" customHeight="1">
      <c r="M591" s="21"/>
    </row>
    <row r="592" spans="13:13" ht="15.75" customHeight="1">
      <c r="M592" s="21"/>
    </row>
    <row r="593" spans="13:13" ht="15.75" customHeight="1">
      <c r="M593" s="21"/>
    </row>
    <row r="594" spans="13:13" ht="15.75" customHeight="1">
      <c r="M594" s="21"/>
    </row>
    <row r="595" spans="13:13" ht="15.75" customHeight="1">
      <c r="M595" s="21"/>
    </row>
    <row r="596" spans="13:13" ht="15.75" customHeight="1">
      <c r="M596" s="21"/>
    </row>
    <row r="597" spans="13:13" ht="15.75" customHeight="1">
      <c r="M597" s="21"/>
    </row>
    <row r="598" spans="13:13" ht="15.75" customHeight="1">
      <c r="M598" s="21"/>
    </row>
    <row r="599" spans="13:13" ht="15.75" customHeight="1">
      <c r="M599" s="21"/>
    </row>
    <row r="600" spans="13:13" ht="15.75" customHeight="1">
      <c r="M600" s="21"/>
    </row>
    <row r="601" spans="13:13" ht="15.75" customHeight="1">
      <c r="M601" s="21"/>
    </row>
    <row r="602" spans="13:13" ht="15.75" customHeight="1">
      <c r="M602" s="21"/>
    </row>
    <row r="603" spans="13:13" ht="15.75" customHeight="1">
      <c r="M603" s="21"/>
    </row>
    <row r="604" spans="13:13" ht="15.75" customHeight="1">
      <c r="M604" s="21"/>
    </row>
    <row r="605" spans="13:13" ht="15.75" customHeight="1">
      <c r="M605" s="21"/>
    </row>
    <row r="606" spans="13:13" ht="15.75" customHeight="1">
      <c r="M606" s="21"/>
    </row>
    <row r="607" spans="13:13" ht="15.75" customHeight="1">
      <c r="M607" s="21"/>
    </row>
    <row r="608" spans="13:13" ht="15.75" customHeight="1">
      <c r="M608" s="21"/>
    </row>
    <row r="609" spans="13:13" ht="15.75" customHeight="1">
      <c r="M609" s="21"/>
    </row>
    <row r="610" spans="13:13" ht="15.75" customHeight="1">
      <c r="M610" s="21"/>
    </row>
    <row r="611" spans="13:13" ht="15.75" customHeight="1">
      <c r="M611" s="21"/>
    </row>
    <row r="612" spans="13:13" ht="15.75" customHeight="1">
      <c r="M612" s="21"/>
    </row>
    <row r="613" spans="13:13" ht="15.75" customHeight="1">
      <c r="M613" s="21"/>
    </row>
    <row r="614" spans="13:13" ht="15.75" customHeight="1">
      <c r="M614" s="21"/>
    </row>
    <row r="615" spans="13:13" ht="15.75" customHeight="1">
      <c r="M615" s="21"/>
    </row>
    <row r="616" spans="13:13" ht="15.75" customHeight="1">
      <c r="M616" s="21"/>
    </row>
    <row r="617" spans="13:13" ht="15.75" customHeight="1">
      <c r="M617" s="21"/>
    </row>
    <row r="618" spans="13:13" ht="15.75" customHeight="1">
      <c r="M618" s="21"/>
    </row>
    <row r="619" spans="13:13" ht="15.75" customHeight="1">
      <c r="M619" s="21"/>
    </row>
    <row r="620" spans="13:13" ht="15.75" customHeight="1">
      <c r="M620" s="21"/>
    </row>
    <row r="621" spans="13:13" ht="15.75" customHeight="1">
      <c r="M621" s="21"/>
    </row>
    <row r="622" spans="13:13" ht="15.75" customHeight="1">
      <c r="M622" s="21"/>
    </row>
    <row r="623" spans="13:13" ht="15.75" customHeight="1">
      <c r="M623" s="21"/>
    </row>
    <row r="624" spans="13:13" ht="15.75" customHeight="1">
      <c r="M624" s="21"/>
    </row>
    <row r="625" spans="13:13" ht="15.75" customHeight="1">
      <c r="M625" s="21"/>
    </row>
    <row r="626" spans="13:13" ht="15.75" customHeight="1">
      <c r="M626" s="21"/>
    </row>
    <row r="627" spans="13:13" ht="15.75" customHeight="1">
      <c r="M627" s="21"/>
    </row>
    <row r="628" spans="13:13" ht="15.75" customHeight="1">
      <c r="M628" s="21"/>
    </row>
    <row r="629" spans="13:13" ht="15.75" customHeight="1">
      <c r="M629" s="21"/>
    </row>
    <row r="630" spans="13:13" ht="15.75" customHeight="1">
      <c r="M630" s="21"/>
    </row>
    <row r="631" spans="13:13" ht="15.75" customHeight="1">
      <c r="M631" s="21"/>
    </row>
    <row r="632" spans="13:13" ht="15.75" customHeight="1">
      <c r="M632" s="21"/>
    </row>
    <row r="633" spans="13:13" ht="15.75" customHeight="1">
      <c r="M633" s="21"/>
    </row>
    <row r="634" spans="13:13" ht="15.75" customHeight="1">
      <c r="M634" s="21"/>
    </row>
    <row r="635" spans="13:13" ht="15.75" customHeight="1">
      <c r="M635" s="21"/>
    </row>
    <row r="636" spans="13:13" ht="15.75" customHeight="1">
      <c r="M636" s="21"/>
    </row>
    <row r="637" spans="13:13" ht="15.75" customHeight="1">
      <c r="M637" s="21"/>
    </row>
    <row r="638" spans="13:13" ht="15.75" customHeight="1">
      <c r="M638" s="21"/>
    </row>
    <row r="639" spans="13:13" ht="15.75" customHeight="1">
      <c r="M639" s="21"/>
    </row>
    <row r="640" spans="13:13" ht="15.75" customHeight="1">
      <c r="M640" s="21"/>
    </row>
    <row r="641" spans="13:13" ht="15.75" customHeight="1">
      <c r="M641" s="21"/>
    </row>
    <row r="642" spans="13:13" ht="15.75" customHeight="1">
      <c r="M642" s="21"/>
    </row>
    <row r="643" spans="13:13" ht="15.75" customHeight="1">
      <c r="M643" s="21"/>
    </row>
    <row r="644" spans="13:13" ht="15.75" customHeight="1">
      <c r="M644" s="21"/>
    </row>
    <row r="645" spans="13:13" ht="15.75" customHeight="1">
      <c r="M645" s="21"/>
    </row>
    <row r="646" spans="13:13" ht="15.75" customHeight="1">
      <c r="M646" s="21"/>
    </row>
    <row r="647" spans="13:13" ht="15.75" customHeight="1">
      <c r="M647" s="21"/>
    </row>
    <row r="648" spans="13:13" ht="15.75" customHeight="1">
      <c r="M648" s="21"/>
    </row>
    <row r="649" spans="13:13" ht="15.75" customHeight="1">
      <c r="M649" s="21"/>
    </row>
    <row r="650" spans="13:13" ht="15.75" customHeight="1">
      <c r="M650" s="21"/>
    </row>
    <row r="651" spans="13:13" ht="15.75" customHeight="1">
      <c r="M651" s="21"/>
    </row>
    <row r="652" spans="13:13" ht="15.75" customHeight="1">
      <c r="M652" s="21"/>
    </row>
    <row r="653" spans="13:13" ht="15.75" customHeight="1">
      <c r="M653" s="21"/>
    </row>
    <row r="654" spans="13:13" ht="15.75" customHeight="1">
      <c r="M654" s="21"/>
    </row>
    <row r="655" spans="13:13" ht="15.75" customHeight="1">
      <c r="M655" s="21"/>
    </row>
    <row r="656" spans="13:13" ht="15.75" customHeight="1">
      <c r="M656" s="21"/>
    </row>
    <row r="657" spans="13:13" ht="15.75" customHeight="1">
      <c r="M657" s="21"/>
    </row>
    <row r="658" spans="13:13" ht="15.75" customHeight="1">
      <c r="M658" s="21"/>
    </row>
    <row r="659" spans="13:13" ht="15.75" customHeight="1">
      <c r="M659" s="21"/>
    </row>
    <row r="660" spans="13:13" ht="15.75" customHeight="1">
      <c r="M660" s="21"/>
    </row>
    <row r="661" spans="13:13" ht="15.75" customHeight="1">
      <c r="M661" s="21"/>
    </row>
    <row r="662" spans="13:13" ht="15.75" customHeight="1">
      <c r="M662" s="21"/>
    </row>
    <row r="663" spans="13:13" ht="15.75" customHeight="1">
      <c r="M663" s="21"/>
    </row>
    <row r="664" spans="13:13" ht="15.75" customHeight="1">
      <c r="M664" s="21"/>
    </row>
    <row r="665" spans="13:13" ht="15.75" customHeight="1">
      <c r="M665" s="21"/>
    </row>
    <row r="666" spans="13:13" ht="15.75" customHeight="1">
      <c r="M666" s="21"/>
    </row>
    <row r="667" spans="13:13" ht="15.75" customHeight="1">
      <c r="M667" s="21"/>
    </row>
    <row r="668" spans="13:13" ht="15.75" customHeight="1">
      <c r="M668" s="21"/>
    </row>
    <row r="669" spans="13:13" ht="15.75" customHeight="1">
      <c r="M669" s="21"/>
    </row>
    <row r="670" spans="13:13" ht="15.75" customHeight="1">
      <c r="M670" s="21"/>
    </row>
    <row r="671" spans="13:13" ht="15.75" customHeight="1">
      <c r="M671" s="21"/>
    </row>
    <row r="672" spans="13:13" ht="15.75" customHeight="1">
      <c r="M672" s="21"/>
    </row>
    <row r="673" spans="13:13" ht="15.75" customHeight="1">
      <c r="M673" s="21"/>
    </row>
    <row r="674" spans="13:13" ht="15.75" customHeight="1">
      <c r="M674" s="21"/>
    </row>
    <row r="675" spans="13:13" ht="15.75" customHeight="1">
      <c r="M675" s="21"/>
    </row>
    <row r="676" spans="13:13" ht="15.75" customHeight="1">
      <c r="M676" s="21"/>
    </row>
    <row r="677" spans="13:13" ht="15.75" customHeight="1">
      <c r="M677" s="21"/>
    </row>
    <row r="678" spans="13:13" ht="15.75" customHeight="1">
      <c r="M678" s="21"/>
    </row>
    <row r="679" spans="13:13" ht="15.75" customHeight="1">
      <c r="M679" s="21"/>
    </row>
    <row r="680" spans="13:13" ht="15.75" customHeight="1">
      <c r="M680" s="21"/>
    </row>
    <row r="681" spans="13:13" ht="15.75" customHeight="1">
      <c r="M681" s="21"/>
    </row>
    <row r="682" spans="13:13" ht="15.75" customHeight="1">
      <c r="M682" s="21"/>
    </row>
    <row r="683" spans="13:13" ht="15.75" customHeight="1">
      <c r="M683" s="21"/>
    </row>
    <row r="684" spans="13:13" ht="15.75" customHeight="1">
      <c r="M684" s="21"/>
    </row>
    <row r="685" spans="13:13" ht="15.75" customHeight="1">
      <c r="M685" s="21"/>
    </row>
    <row r="686" spans="13:13" ht="15.75" customHeight="1">
      <c r="M686" s="21"/>
    </row>
    <row r="687" spans="13:13" ht="15.75" customHeight="1">
      <c r="M687" s="21"/>
    </row>
    <row r="688" spans="13:13" ht="15.75" customHeight="1">
      <c r="M688" s="21"/>
    </row>
    <row r="689" spans="13:13" ht="15.75" customHeight="1">
      <c r="M689" s="21"/>
    </row>
    <row r="690" spans="13:13" ht="15.75" customHeight="1">
      <c r="M690" s="21"/>
    </row>
    <row r="691" spans="13:13" ht="15.75" customHeight="1">
      <c r="M691" s="21"/>
    </row>
    <row r="692" spans="13:13" ht="15.75" customHeight="1">
      <c r="M692" s="21"/>
    </row>
    <row r="693" spans="13:13" ht="15.75" customHeight="1">
      <c r="M693" s="21"/>
    </row>
    <row r="694" spans="13:13" ht="15.75" customHeight="1">
      <c r="M694" s="21"/>
    </row>
    <row r="695" spans="13:13" ht="15.75" customHeight="1">
      <c r="M695" s="21"/>
    </row>
    <row r="696" spans="13:13" ht="15.75" customHeight="1">
      <c r="M696" s="21"/>
    </row>
    <row r="697" spans="13:13" ht="15.75" customHeight="1">
      <c r="M697" s="21"/>
    </row>
    <row r="698" spans="13:13" ht="15.75" customHeight="1">
      <c r="M698" s="21"/>
    </row>
    <row r="699" spans="13:13" ht="15.75" customHeight="1">
      <c r="M699" s="21"/>
    </row>
    <row r="700" spans="13:13" ht="15.75" customHeight="1">
      <c r="M700" s="21"/>
    </row>
    <row r="701" spans="13:13" ht="15.75" customHeight="1">
      <c r="M701" s="21"/>
    </row>
    <row r="702" spans="13:13" ht="15.75" customHeight="1">
      <c r="M702" s="21"/>
    </row>
    <row r="703" spans="13:13" ht="15.75" customHeight="1">
      <c r="M703" s="21"/>
    </row>
    <row r="704" spans="13:13" ht="15.75" customHeight="1">
      <c r="M704" s="21"/>
    </row>
    <row r="705" spans="13:13" ht="15.75" customHeight="1">
      <c r="M705" s="21"/>
    </row>
    <row r="706" spans="13:13" ht="15.75" customHeight="1">
      <c r="M706" s="21"/>
    </row>
    <row r="707" spans="13:13" ht="15.75" customHeight="1">
      <c r="M707" s="21"/>
    </row>
    <row r="708" spans="13:13" ht="15.75" customHeight="1">
      <c r="M708" s="21"/>
    </row>
    <row r="709" spans="13:13" ht="15.75" customHeight="1">
      <c r="M709" s="21"/>
    </row>
    <row r="710" spans="13:13" ht="15.75" customHeight="1">
      <c r="M710" s="21"/>
    </row>
    <row r="711" spans="13:13" ht="15.75" customHeight="1">
      <c r="M711" s="21"/>
    </row>
    <row r="712" spans="13:13" ht="15.75" customHeight="1">
      <c r="M712" s="21"/>
    </row>
    <row r="713" spans="13:13" ht="15.75" customHeight="1">
      <c r="M713" s="21"/>
    </row>
    <row r="714" spans="13:13" ht="15.75" customHeight="1">
      <c r="M714" s="21"/>
    </row>
    <row r="715" spans="13:13" ht="15.75" customHeight="1">
      <c r="M715" s="21"/>
    </row>
    <row r="716" spans="13:13" ht="15.75" customHeight="1">
      <c r="M716" s="21"/>
    </row>
    <row r="717" spans="13:13" ht="15.75" customHeight="1">
      <c r="M717" s="21"/>
    </row>
    <row r="718" spans="13:13" ht="15.75" customHeight="1">
      <c r="M718" s="21"/>
    </row>
    <row r="719" spans="13:13" ht="15.75" customHeight="1">
      <c r="M719" s="21"/>
    </row>
    <row r="720" spans="13:13" ht="15.75" customHeight="1">
      <c r="M720" s="21"/>
    </row>
    <row r="721" spans="13:13" ht="15.75" customHeight="1">
      <c r="M721" s="21"/>
    </row>
    <row r="722" spans="13:13" ht="15.75" customHeight="1">
      <c r="M722" s="21"/>
    </row>
    <row r="723" spans="13:13" ht="15.75" customHeight="1">
      <c r="M723" s="21"/>
    </row>
    <row r="724" spans="13:13" ht="15.75" customHeight="1">
      <c r="M724" s="21"/>
    </row>
    <row r="725" spans="13:13" ht="15.75" customHeight="1">
      <c r="M725" s="21"/>
    </row>
    <row r="726" spans="13:13" ht="15.75" customHeight="1">
      <c r="M726" s="21"/>
    </row>
    <row r="727" spans="13:13" ht="15.75" customHeight="1">
      <c r="M727" s="21"/>
    </row>
    <row r="728" spans="13:13" ht="15.75" customHeight="1">
      <c r="M728" s="21"/>
    </row>
    <row r="729" spans="13:13" ht="15.75" customHeight="1">
      <c r="M729" s="21"/>
    </row>
    <row r="730" spans="13:13" ht="15.75" customHeight="1">
      <c r="M730" s="21"/>
    </row>
    <row r="731" spans="13:13" ht="15.75" customHeight="1">
      <c r="M731" s="21"/>
    </row>
    <row r="732" spans="13:13" ht="15.75" customHeight="1">
      <c r="M732" s="21"/>
    </row>
    <row r="733" spans="13:13" ht="15.75" customHeight="1">
      <c r="M733" s="21"/>
    </row>
    <row r="734" spans="13:13" ht="15.75" customHeight="1">
      <c r="M734" s="21"/>
    </row>
    <row r="735" spans="13:13" ht="15.75" customHeight="1">
      <c r="M735" s="21"/>
    </row>
    <row r="736" spans="13:13" ht="15.75" customHeight="1">
      <c r="M736" s="21"/>
    </row>
    <row r="737" spans="13:13" ht="15.75" customHeight="1">
      <c r="M737" s="21"/>
    </row>
    <row r="738" spans="13:13" ht="15.75" customHeight="1">
      <c r="M738" s="21"/>
    </row>
    <row r="739" spans="13:13" ht="15.75" customHeight="1">
      <c r="M739" s="21"/>
    </row>
    <row r="740" spans="13:13" ht="15.75" customHeight="1">
      <c r="M740" s="21"/>
    </row>
    <row r="741" spans="13:13" ht="15.75" customHeight="1">
      <c r="M741" s="21"/>
    </row>
    <row r="742" spans="13:13" ht="15.75" customHeight="1">
      <c r="M742" s="21"/>
    </row>
    <row r="743" spans="13:13" ht="15.75" customHeight="1">
      <c r="M743" s="21"/>
    </row>
    <row r="744" spans="13:13" ht="15.75" customHeight="1">
      <c r="M744" s="21"/>
    </row>
    <row r="745" spans="13:13" ht="15.75" customHeight="1">
      <c r="M745" s="21"/>
    </row>
    <row r="746" spans="13:13" ht="15.75" customHeight="1">
      <c r="M746" s="21"/>
    </row>
    <row r="747" spans="13:13" ht="15.75" customHeight="1">
      <c r="M747" s="21"/>
    </row>
    <row r="748" spans="13:13" ht="15.75" customHeight="1">
      <c r="M748" s="21"/>
    </row>
    <row r="749" spans="13:13" ht="15.75" customHeight="1">
      <c r="M749" s="21"/>
    </row>
    <row r="750" spans="13:13" ht="15.75" customHeight="1">
      <c r="M750" s="21"/>
    </row>
    <row r="751" spans="13:13" ht="15.75" customHeight="1">
      <c r="M751" s="21"/>
    </row>
    <row r="752" spans="13:13" ht="15.75" customHeight="1">
      <c r="M752" s="21"/>
    </row>
    <row r="753" spans="13:13" ht="15.75" customHeight="1">
      <c r="M753" s="21"/>
    </row>
    <row r="754" spans="13:13" ht="15.75" customHeight="1">
      <c r="M754" s="21"/>
    </row>
    <row r="755" spans="13:13" ht="15.75" customHeight="1">
      <c r="M755" s="21"/>
    </row>
    <row r="756" spans="13:13" ht="15.75" customHeight="1">
      <c r="M756" s="21"/>
    </row>
    <row r="757" spans="13:13" ht="15.75" customHeight="1">
      <c r="M757" s="21"/>
    </row>
    <row r="758" spans="13:13" ht="15.75" customHeight="1">
      <c r="M758" s="21"/>
    </row>
    <row r="759" spans="13:13" ht="15.75" customHeight="1">
      <c r="M759" s="21"/>
    </row>
    <row r="760" spans="13:13" ht="15.75" customHeight="1">
      <c r="M760" s="21"/>
    </row>
    <row r="761" spans="13:13" ht="15.75" customHeight="1">
      <c r="M761" s="21"/>
    </row>
    <row r="762" spans="13:13" ht="15.75" customHeight="1">
      <c r="M762" s="21"/>
    </row>
    <row r="763" spans="13:13" ht="15.75" customHeight="1">
      <c r="M763" s="21"/>
    </row>
    <row r="764" spans="13:13" ht="15.75" customHeight="1">
      <c r="M764" s="21"/>
    </row>
    <row r="765" spans="13:13" ht="15.75" customHeight="1">
      <c r="M765" s="21"/>
    </row>
    <row r="766" spans="13:13" ht="15.75" customHeight="1">
      <c r="M766" s="21"/>
    </row>
    <row r="767" spans="13:13" ht="15.75" customHeight="1">
      <c r="M767" s="21"/>
    </row>
    <row r="768" spans="13:13" ht="15.75" customHeight="1">
      <c r="M768" s="21"/>
    </row>
    <row r="769" spans="13:13" ht="15.75" customHeight="1">
      <c r="M769" s="21"/>
    </row>
    <row r="770" spans="13:13" ht="15.75" customHeight="1">
      <c r="M770" s="21"/>
    </row>
    <row r="771" spans="13:13" ht="15.75" customHeight="1">
      <c r="M771" s="21"/>
    </row>
    <row r="772" spans="13:13" ht="15.75" customHeight="1">
      <c r="M772" s="21"/>
    </row>
    <row r="773" spans="13:13" ht="15.75" customHeight="1">
      <c r="M773" s="21"/>
    </row>
    <row r="774" spans="13:13" ht="15.75" customHeight="1">
      <c r="M774" s="21"/>
    </row>
    <row r="775" spans="13:13" ht="15.75" customHeight="1">
      <c r="M775" s="21"/>
    </row>
    <row r="776" spans="13:13" ht="15.75" customHeight="1">
      <c r="M776" s="21"/>
    </row>
    <row r="777" spans="13:13" ht="15.75" customHeight="1">
      <c r="M777" s="21"/>
    </row>
    <row r="778" spans="13:13" ht="15.75" customHeight="1">
      <c r="M778" s="21"/>
    </row>
    <row r="779" spans="13:13" ht="15.75" customHeight="1">
      <c r="M779" s="21"/>
    </row>
    <row r="780" spans="13:13" ht="15.75" customHeight="1">
      <c r="M780" s="21"/>
    </row>
    <row r="781" spans="13:13" ht="15.75" customHeight="1">
      <c r="M781" s="21"/>
    </row>
    <row r="782" spans="13:13" ht="15.75" customHeight="1">
      <c r="M782" s="21"/>
    </row>
    <row r="783" spans="13:13" ht="15.75" customHeight="1">
      <c r="M783" s="21"/>
    </row>
    <row r="784" spans="13:13" ht="15.75" customHeight="1">
      <c r="M784" s="21"/>
    </row>
    <row r="785" spans="13:13" ht="15.75" customHeight="1">
      <c r="M785" s="21"/>
    </row>
    <row r="786" spans="13:13" ht="15.75" customHeight="1">
      <c r="M786" s="21"/>
    </row>
    <row r="787" spans="13:13" ht="15.75" customHeight="1">
      <c r="M787" s="21"/>
    </row>
    <row r="788" spans="13:13" ht="15.75" customHeight="1">
      <c r="M788" s="21"/>
    </row>
    <row r="789" spans="13:13" ht="15.75" customHeight="1">
      <c r="M789" s="21"/>
    </row>
    <row r="790" spans="13:13" ht="15.75" customHeight="1">
      <c r="M790" s="21"/>
    </row>
    <row r="791" spans="13:13" ht="15.75" customHeight="1">
      <c r="M791" s="21"/>
    </row>
    <row r="792" spans="13:13" ht="15.75" customHeight="1">
      <c r="M792" s="21"/>
    </row>
    <row r="793" spans="13:13" ht="15.75" customHeight="1">
      <c r="M793" s="21"/>
    </row>
    <row r="794" spans="13:13" ht="15.75" customHeight="1">
      <c r="M794" s="21"/>
    </row>
    <row r="795" spans="13:13" ht="15.75" customHeight="1">
      <c r="M795" s="21"/>
    </row>
    <row r="796" spans="13:13" ht="15.75" customHeight="1">
      <c r="M796" s="21"/>
    </row>
    <row r="797" spans="13:13" ht="15.75" customHeight="1">
      <c r="M797" s="21"/>
    </row>
    <row r="798" spans="13:13" ht="15.75" customHeight="1">
      <c r="M798" s="21"/>
    </row>
    <row r="799" spans="13:13" ht="15.75" customHeight="1">
      <c r="M799" s="21"/>
    </row>
    <row r="800" spans="13:13" ht="15.75" customHeight="1">
      <c r="M800" s="21"/>
    </row>
    <row r="801" spans="13:13" ht="15.75" customHeight="1">
      <c r="M801" s="21"/>
    </row>
    <row r="802" spans="13:13" ht="15.75" customHeight="1">
      <c r="M802" s="21"/>
    </row>
    <row r="803" spans="13:13" ht="15.75" customHeight="1">
      <c r="M803" s="21"/>
    </row>
    <row r="804" spans="13:13" ht="15.75" customHeight="1">
      <c r="M804" s="21"/>
    </row>
    <row r="805" spans="13:13" ht="15.75" customHeight="1">
      <c r="M805" s="21"/>
    </row>
    <row r="806" spans="13:13" ht="15.75" customHeight="1">
      <c r="M806" s="21"/>
    </row>
    <row r="807" spans="13:13" ht="15.75" customHeight="1">
      <c r="M807" s="21"/>
    </row>
    <row r="808" spans="13:13" ht="15.75" customHeight="1">
      <c r="M808" s="21"/>
    </row>
    <row r="809" spans="13:13" ht="15.75" customHeight="1">
      <c r="M809" s="21"/>
    </row>
    <row r="810" spans="13:13" ht="15.75" customHeight="1">
      <c r="M810" s="21"/>
    </row>
    <row r="811" spans="13:13" ht="15.75" customHeight="1">
      <c r="M811" s="21"/>
    </row>
    <row r="812" spans="13:13" ht="15.75" customHeight="1">
      <c r="M812" s="21"/>
    </row>
    <row r="813" spans="13:13" ht="15.75" customHeight="1">
      <c r="M813" s="21"/>
    </row>
    <row r="814" spans="13:13" ht="15.75" customHeight="1">
      <c r="M814" s="21"/>
    </row>
    <row r="815" spans="13:13" ht="15.75" customHeight="1">
      <c r="M815" s="21"/>
    </row>
    <row r="816" spans="13:13" ht="15.75" customHeight="1">
      <c r="M816" s="21"/>
    </row>
    <row r="817" spans="13:13" ht="15.75" customHeight="1">
      <c r="M817" s="21"/>
    </row>
    <row r="818" spans="13:13" ht="15.75" customHeight="1">
      <c r="M818" s="21"/>
    </row>
    <row r="819" spans="13:13" ht="15.75" customHeight="1">
      <c r="M819" s="21"/>
    </row>
    <row r="820" spans="13:13" ht="15.75" customHeight="1">
      <c r="M820" s="21"/>
    </row>
    <row r="821" spans="13:13" ht="15.75" customHeight="1">
      <c r="M821" s="21"/>
    </row>
    <row r="822" spans="13:13" ht="15.75" customHeight="1">
      <c r="M822" s="21"/>
    </row>
    <row r="823" spans="13:13" ht="15.75" customHeight="1">
      <c r="M823" s="21"/>
    </row>
    <row r="824" spans="13:13" ht="15.75" customHeight="1">
      <c r="M824" s="21"/>
    </row>
    <row r="825" spans="13:13" ht="15.75" customHeight="1">
      <c r="M825" s="21"/>
    </row>
    <row r="826" spans="13:13" ht="15.75" customHeight="1">
      <c r="M826" s="21"/>
    </row>
    <row r="827" spans="13:13" ht="15.75" customHeight="1">
      <c r="M827" s="21"/>
    </row>
    <row r="828" spans="13:13" ht="15.75" customHeight="1">
      <c r="M828" s="21"/>
    </row>
    <row r="829" spans="13:13" ht="15.75" customHeight="1">
      <c r="M829" s="21"/>
    </row>
    <row r="830" spans="13:13" ht="15.75" customHeight="1">
      <c r="M830" s="21"/>
    </row>
    <row r="831" spans="13:13" ht="15.75" customHeight="1">
      <c r="M831" s="21"/>
    </row>
    <row r="832" spans="13:13" ht="15.75" customHeight="1">
      <c r="M832" s="21"/>
    </row>
    <row r="833" spans="13:13" ht="15.75" customHeight="1">
      <c r="M833" s="21"/>
    </row>
    <row r="834" spans="13:13" ht="15.75" customHeight="1">
      <c r="M834" s="21"/>
    </row>
    <row r="835" spans="13:13" ht="15.75" customHeight="1">
      <c r="M835" s="21"/>
    </row>
    <row r="836" spans="13:13" ht="15.75" customHeight="1">
      <c r="M836" s="21"/>
    </row>
    <row r="837" spans="13:13" ht="15.75" customHeight="1">
      <c r="M837" s="21"/>
    </row>
    <row r="838" spans="13:13" ht="15.75" customHeight="1">
      <c r="M838" s="21"/>
    </row>
    <row r="839" spans="13:13" ht="15.75" customHeight="1">
      <c r="M839" s="21"/>
    </row>
    <row r="840" spans="13:13" ht="15.75" customHeight="1">
      <c r="M840" s="21"/>
    </row>
    <row r="841" spans="13:13" ht="15.75" customHeight="1">
      <c r="M841" s="21"/>
    </row>
    <row r="842" spans="13:13" ht="15.75" customHeight="1">
      <c r="M842" s="21"/>
    </row>
    <row r="843" spans="13:13" ht="15.75" customHeight="1">
      <c r="M843" s="21"/>
    </row>
    <row r="844" spans="13:13" ht="15.75" customHeight="1">
      <c r="M844" s="21"/>
    </row>
    <row r="845" spans="13:13" ht="15.75" customHeight="1">
      <c r="M845" s="21"/>
    </row>
    <row r="846" spans="13:13" ht="15.75" customHeight="1">
      <c r="M846" s="21"/>
    </row>
    <row r="847" spans="13:13" ht="15.75" customHeight="1">
      <c r="M847" s="21"/>
    </row>
    <row r="848" spans="13:13" ht="15.75" customHeight="1">
      <c r="M848" s="21"/>
    </row>
    <row r="849" spans="13:13" ht="15.75" customHeight="1">
      <c r="M849" s="21"/>
    </row>
    <row r="850" spans="13:13" ht="15.75" customHeight="1">
      <c r="M850" s="21"/>
    </row>
    <row r="851" spans="13:13" ht="15.75" customHeight="1">
      <c r="M851" s="21"/>
    </row>
    <row r="852" spans="13:13" ht="15.75" customHeight="1">
      <c r="M852" s="21"/>
    </row>
    <row r="853" spans="13:13" ht="15.75" customHeight="1">
      <c r="M853" s="21"/>
    </row>
    <row r="854" spans="13:13" ht="15.75" customHeight="1">
      <c r="M854" s="21"/>
    </row>
    <row r="855" spans="13:13" ht="15.75" customHeight="1">
      <c r="M855" s="21"/>
    </row>
    <row r="856" spans="13:13" ht="15.75" customHeight="1">
      <c r="M856" s="21"/>
    </row>
    <row r="857" spans="13:13" ht="15.75" customHeight="1">
      <c r="M857" s="21"/>
    </row>
    <row r="858" spans="13:13" ht="15.75" customHeight="1">
      <c r="M858" s="21"/>
    </row>
    <row r="859" spans="13:13" ht="15.75" customHeight="1">
      <c r="M859" s="21"/>
    </row>
    <row r="860" spans="13:13" ht="15.75" customHeight="1">
      <c r="M860" s="21"/>
    </row>
    <row r="861" spans="13:13" ht="15.75" customHeight="1">
      <c r="M861" s="21"/>
    </row>
    <row r="862" spans="13:13" ht="15.75" customHeight="1">
      <c r="M862" s="21"/>
    </row>
    <row r="863" spans="13:13" ht="15.75" customHeight="1">
      <c r="M863" s="21"/>
    </row>
    <row r="864" spans="13:13" ht="15.75" customHeight="1">
      <c r="M864" s="21"/>
    </row>
    <row r="865" spans="13:13" ht="15.75" customHeight="1">
      <c r="M865" s="21"/>
    </row>
    <row r="866" spans="13:13" ht="15.75" customHeight="1">
      <c r="M866" s="21"/>
    </row>
    <row r="867" spans="13:13" ht="15.75" customHeight="1">
      <c r="M867" s="21"/>
    </row>
    <row r="868" spans="13:13" ht="15.75" customHeight="1">
      <c r="M868" s="21"/>
    </row>
    <row r="869" spans="13:13" ht="15.75" customHeight="1">
      <c r="M869" s="21"/>
    </row>
    <row r="870" spans="13:13" ht="15.75" customHeight="1">
      <c r="M870" s="21"/>
    </row>
    <row r="871" spans="13:13" ht="15.75" customHeight="1">
      <c r="M871" s="21"/>
    </row>
    <row r="872" spans="13:13" ht="15.75" customHeight="1">
      <c r="M872" s="21"/>
    </row>
    <row r="873" spans="13:13" ht="15.75" customHeight="1">
      <c r="M873" s="21"/>
    </row>
    <row r="874" spans="13:13" ht="15.75" customHeight="1">
      <c r="M874" s="21"/>
    </row>
    <row r="875" spans="13:13" ht="15.75" customHeight="1">
      <c r="M875" s="21"/>
    </row>
    <row r="876" spans="13:13" ht="15.75" customHeight="1">
      <c r="M876" s="21"/>
    </row>
    <row r="877" spans="13:13" ht="15.75" customHeight="1">
      <c r="M877" s="21"/>
    </row>
    <row r="878" spans="13:13" ht="15.75" customHeight="1">
      <c r="M878" s="21"/>
    </row>
    <row r="879" spans="13:13" ht="15.75" customHeight="1">
      <c r="M879" s="21"/>
    </row>
    <row r="880" spans="13:13" ht="15.75" customHeight="1">
      <c r="M880" s="21"/>
    </row>
    <row r="881" spans="13:13" ht="15.75" customHeight="1">
      <c r="M881" s="21"/>
    </row>
    <row r="882" spans="13:13" ht="15.75" customHeight="1">
      <c r="M882" s="21"/>
    </row>
    <row r="883" spans="13:13" ht="15.75" customHeight="1">
      <c r="M883" s="21"/>
    </row>
    <row r="884" spans="13:13" ht="15.75" customHeight="1">
      <c r="M884" s="21"/>
    </row>
    <row r="885" spans="13:13" ht="15.75" customHeight="1">
      <c r="M885" s="21"/>
    </row>
    <row r="886" spans="13:13" ht="15.75" customHeight="1">
      <c r="M886" s="21"/>
    </row>
    <row r="887" spans="13:13" ht="15.75" customHeight="1">
      <c r="M887" s="21"/>
    </row>
    <row r="888" spans="13:13" ht="15.75" customHeight="1">
      <c r="M888" s="21"/>
    </row>
    <row r="889" spans="13:13" ht="15.75" customHeight="1">
      <c r="M889" s="21"/>
    </row>
    <row r="890" spans="13:13" ht="15.75" customHeight="1">
      <c r="M890" s="21"/>
    </row>
    <row r="891" spans="13:13" ht="15.75" customHeight="1">
      <c r="M891" s="21"/>
    </row>
    <row r="892" spans="13:13" ht="15.75" customHeight="1">
      <c r="M892" s="21"/>
    </row>
    <row r="893" spans="13:13" ht="15.75" customHeight="1">
      <c r="M893" s="21"/>
    </row>
    <row r="894" spans="13:13" ht="15.75" customHeight="1">
      <c r="M894" s="21"/>
    </row>
    <row r="895" spans="13:13" ht="15.75" customHeight="1">
      <c r="M895" s="21"/>
    </row>
    <row r="896" spans="13:13" ht="15.75" customHeight="1">
      <c r="M896" s="21"/>
    </row>
    <row r="897" spans="13:13" ht="15.75" customHeight="1">
      <c r="M897" s="21"/>
    </row>
    <row r="898" spans="13:13" ht="15.75" customHeight="1">
      <c r="M898" s="21"/>
    </row>
    <row r="899" spans="13:13" ht="15.75" customHeight="1">
      <c r="M899" s="21"/>
    </row>
    <row r="900" spans="13:13" ht="15.75" customHeight="1">
      <c r="M900" s="21"/>
    </row>
    <row r="901" spans="13:13" ht="15.75" customHeight="1">
      <c r="M901" s="21"/>
    </row>
    <row r="902" spans="13:13" ht="15.75" customHeight="1">
      <c r="M902" s="21"/>
    </row>
    <row r="903" spans="13:13" ht="15.75" customHeight="1">
      <c r="M903" s="21"/>
    </row>
    <row r="904" spans="13:13" ht="15.75" customHeight="1">
      <c r="M904" s="21"/>
    </row>
    <row r="905" spans="13:13" ht="15.75" customHeight="1">
      <c r="M905" s="21"/>
    </row>
    <row r="906" spans="13:13" ht="15.75" customHeight="1">
      <c r="M906" s="21"/>
    </row>
    <row r="907" spans="13:13" ht="15.75" customHeight="1">
      <c r="M907" s="21"/>
    </row>
    <row r="908" spans="13:13" ht="15.75" customHeight="1">
      <c r="M908" s="21"/>
    </row>
    <row r="909" spans="13:13" ht="15.75" customHeight="1">
      <c r="M909" s="21"/>
    </row>
    <row r="910" spans="13:13" ht="15.75" customHeight="1">
      <c r="M910" s="21"/>
    </row>
    <row r="911" spans="13:13" ht="15.75" customHeight="1">
      <c r="M911" s="21"/>
    </row>
    <row r="912" spans="13:13" ht="15.75" customHeight="1">
      <c r="M912" s="21"/>
    </row>
    <row r="913" spans="13:13" ht="15.75" customHeight="1">
      <c r="M913" s="21"/>
    </row>
    <row r="914" spans="13:13" ht="15.75" customHeight="1">
      <c r="M914" s="21"/>
    </row>
    <row r="915" spans="13:13" ht="15.75" customHeight="1">
      <c r="M915" s="21"/>
    </row>
    <row r="916" spans="13:13" ht="15.75" customHeight="1">
      <c r="M916" s="21"/>
    </row>
    <row r="917" spans="13:13" ht="15.75" customHeight="1">
      <c r="M917" s="21"/>
    </row>
    <row r="918" spans="13:13" ht="15.75" customHeight="1">
      <c r="M918" s="21"/>
    </row>
    <row r="919" spans="13:13" ht="15.75" customHeight="1">
      <c r="M919" s="21"/>
    </row>
    <row r="920" spans="13:13" ht="15.75" customHeight="1">
      <c r="M920" s="21"/>
    </row>
    <row r="921" spans="13:13" ht="15.75" customHeight="1">
      <c r="M921" s="21"/>
    </row>
    <row r="922" spans="13:13" ht="15.75" customHeight="1">
      <c r="M922" s="21"/>
    </row>
    <row r="923" spans="13:13" ht="15.75" customHeight="1">
      <c r="M923" s="21"/>
    </row>
    <row r="924" spans="13:13" ht="15.75" customHeight="1">
      <c r="M924" s="21"/>
    </row>
    <row r="925" spans="13:13" ht="15.75" customHeight="1">
      <c r="M925" s="21"/>
    </row>
    <row r="926" spans="13:13" ht="15.75" customHeight="1">
      <c r="M926" s="21"/>
    </row>
    <row r="927" spans="13:13" ht="15.75" customHeight="1">
      <c r="M927" s="21"/>
    </row>
    <row r="928" spans="13:13" ht="15.75" customHeight="1">
      <c r="M928" s="21"/>
    </row>
    <row r="929" spans="13:13" ht="15.75" customHeight="1">
      <c r="M929" s="21"/>
    </row>
    <row r="930" spans="13:13" ht="15.75" customHeight="1">
      <c r="M930" s="21"/>
    </row>
    <row r="931" spans="13:13" ht="15.75" customHeight="1">
      <c r="M931" s="21"/>
    </row>
    <row r="932" spans="13:13" ht="15.75" customHeight="1">
      <c r="M932" s="21"/>
    </row>
    <row r="933" spans="13:13" ht="15.75" customHeight="1">
      <c r="M933" s="21"/>
    </row>
    <row r="934" spans="13:13" ht="15.75" customHeight="1">
      <c r="M934" s="21"/>
    </row>
    <row r="935" spans="13:13" ht="15.75" customHeight="1">
      <c r="M935" s="21"/>
    </row>
    <row r="936" spans="13:13" ht="15.75" customHeight="1">
      <c r="M936" s="21"/>
    </row>
    <row r="937" spans="13:13" ht="15.75" customHeight="1">
      <c r="M937" s="21"/>
    </row>
    <row r="938" spans="13:13" ht="15.75" customHeight="1">
      <c r="M938" s="21"/>
    </row>
    <row r="939" spans="13:13" ht="15.75" customHeight="1">
      <c r="M939" s="21"/>
    </row>
    <row r="940" spans="13:13" ht="15.75" customHeight="1">
      <c r="M940" s="21"/>
    </row>
    <row r="941" spans="13:13" ht="15.75" customHeight="1">
      <c r="M941" s="21"/>
    </row>
    <row r="942" spans="13:13" ht="15.75" customHeight="1">
      <c r="M942" s="21"/>
    </row>
    <row r="943" spans="13:13" ht="15.75" customHeight="1">
      <c r="M943" s="21"/>
    </row>
    <row r="944" spans="13:13" ht="15.75" customHeight="1">
      <c r="M944" s="21"/>
    </row>
    <row r="945" spans="13:13" ht="15.75" customHeight="1">
      <c r="M945" s="21"/>
    </row>
    <row r="946" spans="13:13" ht="15.75" customHeight="1">
      <c r="M946" s="21"/>
    </row>
    <row r="947" spans="13:13" ht="15.75" customHeight="1">
      <c r="M947" s="21"/>
    </row>
    <row r="948" spans="13:13" ht="15.75" customHeight="1">
      <c r="M948" s="21"/>
    </row>
    <row r="949" spans="13:13" ht="15.75" customHeight="1">
      <c r="M949" s="21"/>
    </row>
    <row r="950" spans="13:13" ht="15.75" customHeight="1">
      <c r="M950" s="21"/>
    </row>
    <row r="951" spans="13:13" ht="15.75" customHeight="1">
      <c r="M951" s="21"/>
    </row>
    <row r="952" spans="13:13" ht="15.75" customHeight="1">
      <c r="M952" s="21"/>
    </row>
    <row r="953" spans="13:13" ht="15.75" customHeight="1">
      <c r="M953" s="21"/>
    </row>
    <row r="954" spans="13:13" ht="15.75" customHeight="1">
      <c r="M954" s="21"/>
    </row>
    <row r="955" spans="13:13" ht="15.75" customHeight="1">
      <c r="M955" s="21"/>
    </row>
    <row r="956" spans="13:13" ht="15.75" customHeight="1">
      <c r="M956" s="21"/>
    </row>
    <row r="957" spans="13:13" ht="15.75" customHeight="1">
      <c r="M957" s="21"/>
    </row>
    <row r="958" spans="13:13" ht="15.75" customHeight="1">
      <c r="M958" s="21"/>
    </row>
    <row r="959" spans="13:13" ht="15.75" customHeight="1">
      <c r="M959" s="21"/>
    </row>
    <row r="960" spans="13:13" ht="15.75" customHeight="1">
      <c r="M960" s="21"/>
    </row>
    <row r="961" spans="13:13" ht="15.75" customHeight="1">
      <c r="M961" s="21"/>
    </row>
    <row r="962" spans="13:13" ht="15.75" customHeight="1">
      <c r="M962" s="21"/>
    </row>
    <row r="963" spans="13:13" ht="15.75" customHeight="1">
      <c r="M963" s="21"/>
    </row>
    <row r="964" spans="13:13" ht="15.75" customHeight="1">
      <c r="M964" s="21"/>
    </row>
    <row r="965" spans="13:13" ht="15.75" customHeight="1">
      <c r="M965" s="21"/>
    </row>
    <row r="966" spans="13:13" ht="15.75" customHeight="1">
      <c r="M966" s="21"/>
    </row>
    <row r="967" spans="13:13" ht="15.75" customHeight="1">
      <c r="M967" s="21"/>
    </row>
    <row r="968" spans="13:13" ht="15.75" customHeight="1">
      <c r="M968" s="21"/>
    </row>
    <row r="969" spans="13:13" ht="15.75" customHeight="1">
      <c r="M969" s="21"/>
    </row>
    <row r="970" spans="13:13" ht="15.75" customHeight="1">
      <c r="M970" s="21"/>
    </row>
    <row r="971" spans="13:13" ht="15.75" customHeight="1">
      <c r="M971" s="21"/>
    </row>
    <row r="972" spans="13:13" ht="15.75" customHeight="1">
      <c r="M972" s="21"/>
    </row>
    <row r="973" spans="13:13" ht="15.75" customHeight="1">
      <c r="M973" s="21"/>
    </row>
    <row r="974" spans="13:13" ht="15.75" customHeight="1">
      <c r="M974" s="21"/>
    </row>
    <row r="975" spans="13:13" ht="15.75" customHeight="1">
      <c r="M975" s="21"/>
    </row>
    <row r="976" spans="13:13" ht="15.75" customHeight="1">
      <c r="M976" s="21"/>
    </row>
    <row r="977" spans="13:13" ht="15.75" customHeight="1">
      <c r="M977" s="21"/>
    </row>
    <row r="978" spans="13:13" ht="15.75" customHeight="1">
      <c r="M978" s="21"/>
    </row>
    <row r="979" spans="13:13" ht="15.75" customHeight="1">
      <c r="M979" s="21"/>
    </row>
    <row r="980" spans="13:13" ht="15.75" customHeight="1">
      <c r="M980" s="21"/>
    </row>
    <row r="981" spans="13:13" ht="15.75" customHeight="1">
      <c r="M981" s="21"/>
    </row>
    <row r="982" spans="13:13" ht="15.75" customHeight="1">
      <c r="M982" s="21"/>
    </row>
    <row r="983" spans="13:13" ht="15.75" customHeight="1">
      <c r="M983" s="21"/>
    </row>
    <row r="984" spans="13:13" ht="15.75" customHeight="1">
      <c r="M984" s="21"/>
    </row>
    <row r="985" spans="13:13" ht="15.75" customHeight="1">
      <c r="M985" s="21"/>
    </row>
    <row r="986" spans="13:13" ht="15.75" customHeight="1">
      <c r="M986" s="21"/>
    </row>
    <row r="987" spans="13:13" ht="15.75" customHeight="1">
      <c r="M987" s="21"/>
    </row>
    <row r="988" spans="13:13" ht="15.75" customHeight="1">
      <c r="M988" s="21"/>
    </row>
    <row r="989" spans="13:13" ht="15.75" customHeight="1">
      <c r="M989" s="21"/>
    </row>
    <row r="990" spans="13:13" ht="15.75" customHeight="1">
      <c r="M990" s="21"/>
    </row>
    <row r="991" spans="13:13" ht="15.75" customHeight="1">
      <c r="M991" s="21"/>
    </row>
    <row r="992" spans="13:13" ht="15.75" customHeight="1">
      <c r="M992" s="21"/>
    </row>
    <row r="993" spans="13:13" ht="15.75" customHeight="1">
      <c r="M993" s="21"/>
    </row>
    <row r="994" spans="13:13" ht="15.75" customHeight="1">
      <c r="M994" s="21"/>
    </row>
    <row r="995" spans="13:13" ht="15.75" customHeight="1">
      <c r="M995" s="21"/>
    </row>
    <row r="996" spans="13:13" ht="15.75" customHeight="1">
      <c r="M996" s="21"/>
    </row>
    <row r="997" spans="13:13" ht="15.75" customHeight="1">
      <c r="M997" s="21"/>
    </row>
    <row r="998" spans="13:13" ht="15.75" customHeight="1">
      <c r="M998" s="21"/>
    </row>
    <row r="999" spans="13:13" ht="15.75" customHeight="1">
      <c r="M999" s="21"/>
    </row>
    <row r="1000" spans="13:13" ht="15.75" customHeight="1">
      <c r="M1000" s="21"/>
    </row>
  </sheetData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:AG1003"/>
  <sheetViews>
    <sheetView workbookViewId="0">
      <pane ySplit="2" topLeftCell="A3" activePane="bottomLeft" state="frozen"/>
      <selection pane="bottomLeft" activeCell="B4" sqref="B4"/>
    </sheetView>
  </sheetViews>
  <sheetFormatPr defaultColWidth="12.625" defaultRowHeight="15" customHeight="1"/>
  <cols>
    <col min="1" max="1" width="8.375" hidden="1" customWidth="1"/>
    <col min="2" max="2" width="6.625" hidden="1" customWidth="1"/>
    <col min="3" max="3" width="7" customWidth="1"/>
    <col min="4" max="4" width="6.375" customWidth="1"/>
    <col min="5" max="5" width="8.375" customWidth="1"/>
    <col min="6" max="6" width="7.75" customWidth="1"/>
    <col min="7" max="7" width="7.375" customWidth="1"/>
    <col min="8" max="8" width="5.75" customWidth="1"/>
    <col min="9" max="9" width="7.625" customWidth="1"/>
    <col min="10" max="10" width="29.75" customWidth="1"/>
    <col min="11" max="11" width="29.875" customWidth="1"/>
    <col min="12" max="15" width="10.75" hidden="1" customWidth="1"/>
    <col min="16" max="16" width="2.875" hidden="1" customWidth="1"/>
    <col min="17" max="17" width="3.75" hidden="1" customWidth="1"/>
    <col min="18" max="18" width="2.875" hidden="1" customWidth="1"/>
    <col min="19" max="19" width="9.75" customWidth="1"/>
    <col min="20" max="20" width="11.25" hidden="1" customWidth="1"/>
    <col min="21" max="23" width="1.75" hidden="1" customWidth="1"/>
    <col min="24" max="24" width="7.25" customWidth="1"/>
    <col min="25" max="25" width="7.75" customWidth="1"/>
    <col min="26" max="26" width="6.375" customWidth="1"/>
    <col min="27" max="27" width="5.625" customWidth="1"/>
    <col min="28" max="28" width="6.875" customWidth="1"/>
    <col min="29" max="29" width="8.125" customWidth="1"/>
    <col min="30" max="30" width="7.625" customWidth="1"/>
    <col min="31" max="31" width="1.75" hidden="1" customWidth="1"/>
    <col min="32" max="32" width="7.625" customWidth="1"/>
    <col min="33" max="33" width="7.625" hidden="1" customWidth="1"/>
  </cols>
  <sheetData>
    <row r="1" spans="1:33" ht="15.75" customHeight="1">
      <c r="A1" s="370"/>
      <c r="B1" s="371"/>
      <c r="C1" s="371"/>
      <c r="D1" s="371"/>
      <c r="E1" s="371"/>
      <c r="F1" s="371"/>
      <c r="G1" s="371"/>
      <c r="H1" s="371"/>
      <c r="I1" s="372"/>
      <c r="J1" s="373" t="s">
        <v>41</v>
      </c>
      <c r="K1" s="375" t="s">
        <v>42</v>
      </c>
      <c r="L1" s="22"/>
      <c r="M1" s="22"/>
      <c r="N1" s="22"/>
      <c r="O1" s="22"/>
      <c r="P1" s="23"/>
      <c r="Q1" s="22"/>
      <c r="R1" s="22"/>
      <c r="S1" s="24"/>
      <c r="T1" s="24"/>
      <c r="U1" s="24"/>
      <c r="V1" s="24"/>
      <c r="W1" s="24"/>
      <c r="X1" s="22"/>
      <c r="Y1" s="22"/>
      <c r="Z1" s="22"/>
      <c r="AA1" s="22"/>
      <c r="AB1" s="22"/>
      <c r="AC1" s="22"/>
      <c r="AD1" s="22"/>
      <c r="AE1" s="22"/>
      <c r="AF1" s="22"/>
      <c r="AG1" s="22"/>
    </row>
    <row r="2" spans="1:33" ht="15.75" customHeight="1">
      <c r="A2" s="25" t="s">
        <v>39</v>
      </c>
      <c r="B2" s="26" t="s">
        <v>38</v>
      </c>
      <c r="C2" s="27" t="s">
        <v>43</v>
      </c>
      <c r="D2" s="28" t="s">
        <v>38</v>
      </c>
      <c r="E2" s="29" t="s">
        <v>44</v>
      </c>
      <c r="F2" s="27" t="s">
        <v>45</v>
      </c>
      <c r="G2" s="30" t="s">
        <v>44</v>
      </c>
      <c r="H2" s="27" t="s">
        <v>37</v>
      </c>
      <c r="I2" s="31" t="s">
        <v>46</v>
      </c>
      <c r="J2" s="374"/>
      <c r="K2" s="376"/>
      <c r="L2" s="22"/>
      <c r="M2" s="32" t="s">
        <v>47</v>
      </c>
      <c r="N2" s="32" t="s">
        <v>48</v>
      </c>
      <c r="O2" s="32" t="s">
        <v>49</v>
      </c>
      <c r="P2" s="33" t="s">
        <v>50</v>
      </c>
      <c r="Q2" s="32" t="s">
        <v>51</v>
      </c>
      <c r="R2" s="32" t="s">
        <v>52</v>
      </c>
      <c r="S2" s="34"/>
      <c r="T2" s="34"/>
      <c r="U2" s="34"/>
      <c r="V2" s="34"/>
      <c r="W2" s="34"/>
      <c r="X2" s="22"/>
      <c r="Y2" s="22"/>
      <c r="Z2" s="22"/>
      <c r="AA2" s="22"/>
      <c r="AB2" s="22"/>
      <c r="AC2" s="22"/>
      <c r="AD2" s="22"/>
      <c r="AE2" s="22"/>
      <c r="AF2" s="22"/>
      <c r="AG2" s="22"/>
    </row>
    <row r="3" spans="1:33" ht="15.75" customHeight="1">
      <c r="A3" s="35"/>
      <c r="B3" s="36"/>
      <c r="C3" s="37">
        <v>70</v>
      </c>
      <c r="D3" s="38" t="s">
        <v>53</v>
      </c>
      <c r="E3" s="37"/>
      <c r="F3" s="37">
        <v>70</v>
      </c>
      <c r="G3" s="38" t="s">
        <v>53</v>
      </c>
      <c r="H3" s="37">
        <v>70</v>
      </c>
      <c r="I3" s="39" t="s">
        <v>54</v>
      </c>
      <c r="J3" s="40" t="s">
        <v>55</v>
      </c>
      <c r="K3" s="41" t="s">
        <v>56</v>
      </c>
      <c r="L3" s="22">
        <v>1.0000000000000001E-9</v>
      </c>
      <c r="M3" s="22">
        <f t="shared" ref="M3:M252" si="0">IF(C3="yco",1000+L3,IF((C3+$L3)&lt;1,"",C3+$L3))</f>
        <v>70.000000001000004</v>
      </c>
      <c r="N3" s="22">
        <f t="shared" ref="N3:N252" si="1">IF(F3="co",1000+L3,IF(F3="yco",2000+L3,IF((F3+$L3)&lt;1,"",F3+$L3)))</f>
        <v>70.000000001000004</v>
      </c>
      <c r="O3" s="22">
        <f t="shared" ref="O3:O252" si="2">IF((H3+$L3)&lt;1,"",H3+$L3)</f>
        <v>70.000000001000004</v>
      </c>
      <c r="P3" s="23" t="str">
        <f t="shared" ref="P3:P252" si="3">IF(B3="oco",1000+L3,IF((B3+$L3)&lt;1,"",B3+$L3))</f>
        <v/>
      </c>
      <c r="Q3" s="23" t="str">
        <f t="shared" ref="Q3:Q252" si="4">IF((A3+$L3)&lt;1,"",A3+$L3)</f>
        <v/>
      </c>
      <c r="R3" s="23" t="str">
        <f t="shared" ref="R3:R252" si="5">IF((E3+$L3)&lt;1,"",E3+$L3)</f>
        <v/>
      </c>
      <c r="S3" s="42" t="str">
        <f t="shared" ref="S3:S252" si="6">IF(OR(B3="oco",B3="",AND(B3&gt;0,B3&lt;5000)),IF(OR(C3="yco",C3="",AND(C3&gt;0,C3&lt;5000)),IF(OR(F3="co",F3="yco",F3="",AND(F3&gt;0,F3&lt;5000)),IF(OR(H3="",AND(H3&gt;0,H3&lt;5000)),IF(OR(AND(ISBLANK(J3),ISBLANK(K3)),AND(NOT(ISBLANK(J3)),NOT(ISBLANK(K3)))),"","Enter Horse"),"Check Pole entry"),"Check 2nd Open entry"),"Check 1st Open entry"),"Check Youth entry")</f>
        <v/>
      </c>
      <c r="T3" s="42" t="str">
        <f t="shared" ref="T3:T252" si="7">CONCATENATE(J3,K3)</f>
        <v>Kenley FluitKodie</v>
      </c>
      <c r="U3" s="42" t="str">
        <f t="shared" ref="U3:U252" si="8">D3</f>
        <v>x</v>
      </c>
      <c r="V3" s="42" t="str">
        <f t="shared" ref="V3:V252" si="9">G3</f>
        <v>x</v>
      </c>
      <c r="W3" s="42" t="str">
        <f t="shared" ref="W3:W252" si="10">I3</f>
        <v>o</v>
      </c>
      <c r="X3" s="22"/>
      <c r="Y3" s="22"/>
      <c r="Z3" s="22"/>
      <c r="AA3" s="22"/>
      <c r="AB3" s="22"/>
      <c r="AC3" s="22"/>
      <c r="AD3" s="22"/>
      <c r="AE3" s="22"/>
      <c r="AF3" s="22"/>
      <c r="AG3" s="22">
        <v>1</v>
      </c>
    </row>
    <row r="4" spans="1:33" ht="15.75" customHeight="1">
      <c r="A4" s="43"/>
      <c r="B4" s="44"/>
      <c r="C4" s="45">
        <v>80</v>
      </c>
      <c r="D4" s="46" t="s">
        <v>54</v>
      </c>
      <c r="E4" s="47"/>
      <c r="F4" s="47">
        <v>80</v>
      </c>
      <c r="G4" s="48" t="s">
        <v>54</v>
      </c>
      <c r="H4" s="47">
        <v>80</v>
      </c>
      <c r="I4" s="49"/>
      <c r="J4" s="50" t="s">
        <v>57</v>
      </c>
      <c r="K4" s="51" t="s">
        <v>58</v>
      </c>
      <c r="L4" s="22">
        <v>2.0000000000000001E-9</v>
      </c>
      <c r="M4" s="22">
        <f t="shared" si="0"/>
        <v>80.000000001999993</v>
      </c>
      <c r="N4" s="22">
        <f t="shared" si="1"/>
        <v>80.000000001999993</v>
      </c>
      <c r="O4" s="22">
        <f t="shared" si="2"/>
        <v>80.000000001999993</v>
      </c>
      <c r="P4" s="23" t="str">
        <f t="shared" si="3"/>
        <v/>
      </c>
      <c r="Q4" s="23" t="str">
        <f t="shared" si="4"/>
        <v/>
      </c>
      <c r="R4" s="23" t="str">
        <f t="shared" si="5"/>
        <v/>
      </c>
      <c r="S4" s="42" t="str">
        <f t="shared" si="6"/>
        <v/>
      </c>
      <c r="T4" s="42" t="str">
        <f t="shared" si="7"/>
        <v>Jasmine FullerHank</v>
      </c>
      <c r="U4" s="42" t="str">
        <f t="shared" si="8"/>
        <v>o</v>
      </c>
      <c r="V4" s="42" t="str">
        <f t="shared" si="9"/>
        <v>o</v>
      </c>
      <c r="W4" s="42">
        <f t="shared" si="10"/>
        <v>0</v>
      </c>
      <c r="X4" s="22"/>
      <c r="Y4" s="377" t="s">
        <v>59</v>
      </c>
      <c r="Z4" s="358"/>
      <c r="AA4" s="358"/>
      <c r="AB4" s="358"/>
      <c r="AC4" s="359"/>
      <c r="AD4" s="22"/>
      <c r="AE4" s="22" t="s">
        <v>53</v>
      </c>
      <c r="AF4" s="22"/>
      <c r="AG4" s="22">
        <v>2</v>
      </c>
    </row>
    <row r="5" spans="1:33" ht="15.75" customHeight="1">
      <c r="A5" s="43"/>
      <c r="B5" s="52"/>
      <c r="C5" s="45">
        <v>1</v>
      </c>
      <c r="D5" s="48"/>
      <c r="E5" s="47"/>
      <c r="F5" s="45">
        <v>1</v>
      </c>
      <c r="G5" s="48"/>
      <c r="H5" s="45"/>
      <c r="I5" s="53"/>
      <c r="J5" s="50" t="s">
        <v>60</v>
      </c>
      <c r="K5" s="51" t="s">
        <v>61</v>
      </c>
      <c r="L5" s="22">
        <v>3E-9</v>
      </c>
      <c r="M5" s="22">
        <f t="shared" si="0"/>
        <v>1.000000003</v>
      </c>
      <c r="N5" s="22">
        <f t="shared" si="1"/>
        <v>1.000000003</v>
      </c>
      <c r="O5" s="22" t="str">
        <f t="shared" si="2"/>
        <v/>
      </c>
      <c r="P5" s="23" t="str">
        <f t="shared" si="3"/>
        <v/>
      </c>
      <c r="Q5" s="23" t="str">
        <f t="shared" si="4"/>
        <v/>
      </c>
      <c r="R5" s="23" t="str">
        <f t="shared" si="5"/>
        <v/>
      </c>
      <c r="S5" s="42" t="str">
        <f t="shared" si="6"/>
        <v/>
      </c>
      <c r="T5" s="42" t="str">
        <f t="shared" si="7"/>
        <v>tammy blegenjust a frosty diamond</v>
      </c>
      <c r="U5" s="42">
        <f t="shared" si="8"/>
        <v>0</v>
      </c>
      <c r="V5" s="42">
        <f t="shared" si="9"/>
        <v>0</v>
      </c>
      <c r="W5" s="42">
        <f t="shared" si="10"/>
        <v>0</v>
      </c>
      <c r="X5" s="22"/>
      <c r="Y5" s="360"/>
      <c r="Z5" s="361"/>
      <c r="AA5" s="361"/>
      <c r="AB5" s="361"/>
      <c r="AC5" s="362"/>
      <c r="AD5" s="22"/>
      <c r="AE5" s="22" t="s">
        <v>54</v>
      </c>
      <c r="AF5" s="22"/>
      <c r="AG5" s="22">
        <v>3</v>
      </c>
    </row>
    <row r="6" spans="1:33" ht="15.75" customHeight="1">
      <c r="A6" s="43"/>
      <c r="B6" s="44"/>
      <c r="C6" s="45">
        <v>2</v>
      </c>
      <c r="D6" s="46"/>
      <c r="E6" s="47"/>
      <c r="F6" s="47">
        <v>2</v>
      </c>
      <c r="G6" s="48"/>
      <c r="H6" s="47">
        <v>2</v>
      </c>
      <c r="I6" s="49"/>
      <c r="J6" s="50" t="s">
        <v>62</v>
      </c>
      <c r="K6" s="51" t="s">
        <v>63</v>
      </c>
      <c r="L6" s="22">
        <v>4.0000000000000002E-9</v>
      </c>
      <c r="M6" s="54">
        <f t="shared" si="0"/>
        <v>2.0000000039999999</v>
      </c>
      <c r="N6" s="22">
        <f t="shared" si="1"/>
        <v>2.0000000039999999</v>
      </c>
      <c r="O6" s="22">
        <f t="shared" si="2"/>
        <v>2.0000000039999999</v>
      </c>
      <c r="P6" s="23" t="str">
        <f t="shared" si="3"/>
        <v/>
      </c>
      <c r="Q6" s="23" t="str">
        <f t="shared" si="4"/>
        <v/>
      </c>
      <c r="R6" s="23" t="str">
        <f t="shared" si="5"/>
        <v/>
      </c>
      <c r="S6" s="42" t="str">
        <f t="shared" si="6"/>
        <v/>
      </c>
      <c r="T6" s="42" t="str">
        <f t="shared" si="7"/>
        <v>tessa bucherrebel</v>
      </c>
      <c r="U6" s="42">
        <f t="shared" si="8"/>
        <v>0</v>
      </c>
      <c r="V6" s="42">
        <f t="shared" si="9"/>
        <v>0</v>
      </c>
      <c r="W6" s="42">
        <f t="shared" si="10"/>
        <v>0</v>
      </c>
      <c r="X6" s="22"/>
      <c r="Y6" s="363"/>
      <c r="Z6" s="364"/>
      <c r="AA6" s="364"/>
      <c r="AB6" s="364"/>
      <c r="AC6" s="365"/>
      <c r="AD6" s="22"/>
      <c r="AE6" s="22"/>
      <c r="AF6" s="22"/>
      <c r="AG6" s="22">
        <v>4</v>
      </c>
    </row>
    <row r="7" spans="1:33" ht="15.75" customHeight="1">
      <c r="A7" s="43"/>
      <c r="B7" s="44"/>
      <c r="C7" s="45">
        <v>4</v>
      </c>
      <c r="D7" s="46" t="s">
        <v>54</v>
      </c>
      <c r="E7" s="47"/>
      <c r="F7" s="47">
        <v>4</v>
      </c>
      <c r="G7" s="48" t="s">
        <v>54</v>
      </c>
      <c r="H7" s="47">
        <v>1</v>
      </c>
      <c r="I7" s="49" t="s">
        <v>54</v>
      </c>
      <c r="J7" s="50" t="s">
        <v>64</v>
      </c>
      <c r="K7" s="51" t="s">
        <v>65</v>
      </c>
      <c r="L7" s="22">
        <v>5.0000000000000001E-9</v>
      </c>
      <c r="M7" s="22">
        <f t="shared" si="0"/>
        <v>4.0000000050000004</v>
      </c>
      <c r="N7" s="22">
        <f t="shared" si="1"/>
        <v>4.0000000050000004</v>
      </c>
      <c r="O7" s="22">
        <f t="shared" si="2"/>
        <v>1.000000005</v>
      </c>
      <c r="P7" s="23" t="str">
        <f t="shared" si="3"/>
        <v/>
      </c>
      <c r="Q7" s="23" t="str">
        <f t="shared" si="4"/>
        <v/>
      </c>
      <c r="R7" s="23" t="str">
        <f t="shared" si="5"/>
        <v/>
      </c>
      <c r="S7" s="42" t="str">
        <f t="shared" si="6"/>
        <v/>
      </c>
      <c r="T7" s="42" t="str">
        <f t="shared" si="7"/>
        <v>tavian moodychester</v>
      </c>
      <c r="U7" s="42" t="str">
        <f t="shared" si="8"/>
        <v>o</v>
      </c>
      <c r="V7" s="42" t="str">
        <f t="shared" si="9"/>
        <v>o</v>
      </c>
      <c r="W7" s="42" t="str">
        <f t="shared" si="10"/>
        <v>o</v>
      </c>
      <c r="X7" s="22"/>
      <c r="Y7" s="377" t="s">
        <v>66</v>
      </c>
      <c r="Z7" s="358"/>
      <c r="AA7" s="358"/>
      <c r="AB7" s="358"/>
      <c r="AC7" s="359"/>
      <c r="AD7" s="22"/>
      <c r="AE7" s="22"/>
      <c r="AF7" s="22"/>
      <c r="AG7" s="22">
        <v>5</v>
      </c>
    </row>
    <row r="8" spans="1:33" ht="15.75" customHeight="1">
      <c r="A8" s="43"/>
      <c r="B8" s="44"/>
      <c r="C8" s="45"/>
      <c r="D8" s="46"/>
      <c r="E8" s="47"/>
      <c r="F8" s="47"/>
      <c r="G8" s="48"/>
      <c r="H8" s="47"/>
      <c r="I8" s="49"/>
      <c r="J8" s="50"/>
      <c r="K8" s="51"/>
      <c r="L8" s="22">
        <v>6E-9</v>
      </c>
      <c r="M8" s="22" t="str">
        <f t="shared" si="0"/>
        <v/>
      </c>
      <c r="N8" s="22" t="str">
        <f t="shared" si="1"/>
        <v/>
      </c>
      <c r="O8" s="22" t="str">
        <f t="shared" si="2"/>
        <v/>
      </c>
      <c r="P8" s="23" t="str">
        <f t="shared" si="3"/>
        <v/>
      </c>
      <c r="Q8" s="23" t="str">
        <f t="shared" si="4"/>
        <v/>
      </c>
      <c r="R8" s="23" t="str">
        <f t="shared" si="5"/>
        <v/>
      </c>
      <c r="S8" s="42" t="str">
        <f t="shared" si="6"/>
        <v/>
      </c>
      <c r="T8" s="42" t="str">
        <f t="shared" si="7"/>
        <v/>
      </c>
      <c r="U8" s="42">
        <f t="shared" si="8"/>
        <v>0</v>
      </c>
      <c r="V8" s="42">
        <f t="shared" si="9"/>
        <v>0</v>
      </c>
      <c r="W8" s="42">
        <f t="shared" si="10"/>
        <v>0</v>
      </c>
      <c r="X8" s="22"/>
      <c r="Y8" s="360"/>
      <c r="Z8" s="361"/>
      <c r="AA8" s="361"/>
      <c r="AB8" s="361"/>
      <c r="AC8" s="362"/>
      <c r="AD8" s="22"/>
      <c r="AE8" s="22"/>
      <c r="AF8" s="22"/>
      <c r="AG8" s="22">
        <v>6</v>
      </c>
    </row>
    <row r="9" spans="1:33" ht="15.75" customHeight="1">
      <c r="A9" s="43"/>
      <c r="B9" s="44"/>
      <c r="C9" s="45">
        <v>3</v>
      </c>
      <c r="D9" s="46"/>
      <c r="E9" s="47"/>
      <c r="F9" s="47">
        <v>3</v>
      </c>
      <c r="G9" s="48"/>
      <c r="H9" s="47">
        <v>3</v>
      </c>
      <c r="I9" s="49"/>
      <c r="J9" s="50" t="s">
        <v>67</v>
      </c>
      <c r="K9" s="51" t="s">
        <v>68</v>
      </c>
      <c r="L9" s="22">
        <v>6.9999999999999998E-9</v>
      </c>
      <c r="M9" s="22">
        <f t="shared" si="0"/>
        <v>3.0000000070000001</v>
      </c>
      <c r="N9" s="22">
        <f t="shared" si="1"/>
        <v>3.0000000070000001</v>
      </c>
      <c r="O9" s="22">
        <f t="shared" si="2"/>
        <v>3.0000000070000001</v>
      </c>
      <c r="P9" s="23" t="str">
        <f t="shared" si="3"/>
        <v/>
      </c>
      <c r="Q9" s="23" t="str">
        <f t="shared" si="4"/>
        <v/>
      </c>
      <c r="R9" s="23" t="str">
        <f t="shared" si="5"/>
        <v/>
      </c>
      <c r="S9" s="42" t="str">
        <f t="shared" si="6"/>
        <v/>
      </c>
      <c r="T9" s="42" t="str">
        <f t="shared" si="7"/>
        <v>diane bucherDowntowns Dream</v>
      </c>
      <c r="U9" s="42">
        <f t="shared" si="8"/>
        <v>0</v>
      </c>
      <c r="V9" s="42">
        <f t="shared" si="9"/>
        <v>0</v>
      </c>
      <c r="W9" s="42">
        <f t="shared" si="10"/>
        <v>0</v>
      </c>
      <c r="X9" s="22"/>
      <c r="Y9" s="363"/>
      <c r="Z9" s="364"/>
      <c r="AA9" s="364"/>
      <c r="AB9" s="364"/>
      <c r="AC9" s="365"/>
      <c r="AD9" s="22"/>
      <c r="AE9" s="22"/>
      <c r="AF9" s="22"/>
      <c r="AG9" s="22">
        <v>7</v>
      </c>
    </row>
    <row r="10" spans="1:33" ht="15.75" customHeight="1">
      <c r="A10" s="43"/>
      <c r="B10" s="44"/>
      <c r="C10" s="45">
        <v>55</v>
      </c>
      <c r="D10" s="46"/>
      <c r="E10" s="47"/>
      <c r="F10" s="47">
        <v>55</v>
      </c>
      <c r="G10" s="48"/>
      <c r="H10" s="47"/>
      <c r="I10" s="49"/>
      <c r="J10" s="50" t="s">
        <v>67</v>
      </c>
      <c r="K10" s="51" t="s">
        <v>69</v>
      </c>
      <c r="L10" s="22">
        <v>8.0000000000000005E-9</v>
      </c>
      <c r="M10" s="22">
        <f t="shared" si="0"/>
        <v>55.000000008000001</v>
      </c>
      <c r="N10" s="22">
        <f t="shared" si="1"/>
        <v>55.000000008000001</v>
      </c>
      <c r="O10" s="22" t="str">
        <f t="shared" si="2"/>
        <v/>
      </c>
      <c r="P10" s="23" t="str">
        <f t="shared" si="3"/>
        <v/>
      </c>
      <c r="Q10" s="23" t="str">
        <f t="shared" si="4"/>
        <v/>
      </c>
      <c r="R10" s="23" t="str">
        <f t="shared" si="5"/>
        <v/>
      </c>
      <c r="S10" s="42" t="str">
        <f t="shared" si="6"/>
        <v/>
      </c>
      <c r="T10" s="42" t="str">
        <f t="shared" si="7"/>
        <v>diane bucherKC Shady Cash</v>
      </c>
      <c r="U10" s="42">
        <f t="shared" si="8"/>
        <v>0</v>
      </c>
      <c r="V10" s="42">
        <f t="shared" si="9"/>
        <v>0</v>
      </c>
      <c r="W10" s="42">
        <f t="shared" si="10"/>
        <v>0</v>
      </c>
      <c r="X10" s="22"/>
      <c r="Y10" s="55"/>
      <c r="Z10" s="56"/>
      <c r="AA10" s="56"/>
      <c r="AB10" s="56"/>
      <c r="AC10" s="56"/>
      <c r="AD10" s="22"/>
      <c r="AE10" s="22"/>
      <c r="AF10" s="22"/>
      <c r="AG10" s="22">
        <v>8</v>
      </c>
    </row>
    <row r="11" spans="1:33" ht="15.75" customHeight="1">
      <c r="A11" s="43"/>
      <c r="B11" s="44"/>
      <c r="C11" s="45">
        <v>5</v>
      </c>
      <c r="D11" s="46"/>
      <c r="E11" s="47"/>
      <c r="F11" s="47" t="s">
        <v>70</v>
      </c>
      <c r="G11" s="48"/>
      <c r="H11" s="47"/>
      <c r="I11" s="49"/>
      <c r="J11" s="50" t="s">
        <v>71</v>
      </c>
      <c r="K11" s="51" t="s">
        <v>72</v>
      </c>
      <c r="L11" s="22">
        <v>8.9999999999999995E-9</v>
      </c>
      <c r="M11" s="22">
        <f t="shared" si="0"/>
        <v>5.0000000089999999</v>
      </c>
      <c r="N11" s="22">
        <f t="shared" si="1"/>
        <v>1000.000000009</v>
      </c>
      <c r="O11" s="22" t="str">
        <f t="shared" si="2"/>
        <v/>
      </c>
      <c r="P11" s="23" t="str">
        <f t="shared" si="3"/>
        <v/>
      </c>
      <c r="Q11" s="23" t="str">
        <f t="shared" si="4"/>
        <v/>
      </c>
      <c r="R11" s="23" t="str">
        <f t="shared" si="5"/>
        <v/>
      </c>
      <c r="S11" s="42" t="str">
        <f t="shared" si="6"/>
        <v/>
      </c>
      <c r="T11" s="42" t="str">
        <f t="shared" si="7"/>
        <v>Bethany KellerOkey Dokey Snowman</v>
      </c>
      <c r="U11" s="42">
        <f t="shared" si="8"/>
        <v>0</v>
      </c>
      <c r="V11" s="42">
        <f t="shared" si="9"/>
        <v>0</v>
      </c>
      <c r="W11" s="42">
        <f t="shared" si="10"/>
        <v>0</v>
      </c>
      <c r="X11" s="22"/>
      <c r="Y11" s="55"/>
      <c r="Z11" s="56"/>
      <c r="AA11" s="56"/>
      <c r="AB11" s="56"/>
      <c r="AC11" s="56"/>
      <c r="AD11" s="22"/>
      <c r="AE11" s="22"/>
      <c r="AF11" s="22"/>
      <c r="AG11" s="22">
        <v>9</v>
      </c>
    </row>
    <row r="12" spans="1:33" ht="15.75" customHeight="1">
      <c r="A12" s="43"/>
      <c r="B12" s="44"/>
      <c r="C12" s="45"/>
      <c r="D12" s="46" t="s">
        <v>54</v>
      </c>
      <c r="E12" s="47"/>
      <c r="F12" s="47"/>
      <c r="G12" s="48"/>
      <c r="H12" s="47">
        <v>50</v>
      </c>
      <c r="I12" s="49" t="s">
        <v>54</v>
      </c>
      <c r="J12" s="50" t="s">
        <v>73</v>
      </c>
      <c r="K12" s="51" t="s">
        <v>74</v>
      </c>
      <c r="L12" s="22">
        <v>1E-8</v>
      </c>
      <c r="M12" s="22" t="str">
        <f t="shared" si="0"/>
        <v/>
      </c>
      <c r="N12" s="22" t="str">
        <f t="shared" si="1"/>
        <v/>
      </c>
      <c r="O12" s="22">
        <f t="shared" si="2"/>
        <v>50.000000010000001</v>
      </c>
      <c r="P12" s="23" t="str">
        <f t="shared" si="3"/>
        <v/>
      </c>
      <c r="Q12" s="23" t="str">
        <f t="shared" si="4"/>
        <v/>
      </c>
      <c r="R12" s="23" t="str">
        <f t="shared" si="5"/>
        <v/>
      </c>
      <c r="S12" s="42" t="str">
        <f t="shared" si="6"/>
        <v/>
      </c>
      <c r="T12" s="42" t="str">
        <f t="shared" si="7"/>
        <v>Meritt RustadSwead</v>
      </c>
      <c r="U12" s="42" t="str">
        <f t="shared" si="8"/>
        <v>o</v>
      </c>
      <c r="V12" s="42">
        <f t="shared" si="9"/>
        <v>0</v>
      </c>
      <c r="W12" s="42" t="str">
        <f t="shared" si="10"/>
        <v>o</v>
      </c>
      <c r="X12" s="22"/>
      <c r="Y12" s="55"/>
      <c r="Z12" s="56"/>
      <c r="AA12" s="56"/>
      <c r="AB12" s="56"/>
      <c r="AC12" s="56"/>
      <c r="AD12" s="22"/>
      <c r="AE12" s="22"/>
      <c r="AF12" s="22"/>
      <c r="AG12" s="22">
        <v>10</v>
      </c>
    </row>
    <row r="13" spans="1:33" ht="15.75" customHeight="1">
      <c r="A13" s="43"/>
      <c r="B13" s="44"/>
      <c r="C13" s="45">
        <v>5</v>
      </c>
      <c r="D13" s="46" t="s">
        <v>54</v>
      </c>
      <c r="E13" s="47"/>
      <c r="F13" s="47">
        <v>12</v>
      </c>
      <c r="G13" s="48" t="s">
        <v>54</v>
      </c>
      <c r="H13" s="47"/>
      <c r="I13" s="49"/>
      <c r="J13" s="50" t="s">
        <v>75</v>
      </c>
      <c r="K13" s="51" t="s">
        <v>76</v>
      </c>
      <c r="L13" s="22">
        <v>1.0999999999999999E-8</v>
      </c>
      <c r="M13" s="22">
        <f t="shared" si="0"/>
        <v>5.000000011</v>
      </c>
      <c r="N13" s="22">
        <f t="shared" si="1"/>
        <v>12.000000010999999</v>
      </c>
      <c r="O13" s="22" t="str">
        <f t="shared" si="2"/>
        <v/>
      </c>
      <c r="P13" s="23" t="str">
        <f t="shared" si="3"/>
        <v/>
      </c>
      <c r="Q13" s="23" t="str">
        <f t="shared" si="4"/>
        <v/>
      </c>
      <c r="R13" s="23" t="str">
        <f t="shared" si="5"/>
        <v/>
      </c>
      <c r="S13" s="42" t="str">
        <f t="shared" si="6"/>
        <v/>
      </c>
      <c r="T13" s="42" t="str">
        <f t="shared" si="7"/>
        <v>alexis gilbertsonautumn</v>
      </c>
      <c r="U13" s="42" t="str">
        <f t="shared" si="8"/>
        <v>o</v>
      </c>
      <c r="V13" s="42" t="str">
        <f t="shared" si="9"/>
        <v>o</v>
      </c>
      <c r="W13" s="42">
        <f t="shared" si="10"/>
        <v>0</v>
      </c>
      <c r="X13" s="22"/>
      <c r="Y13" s="22"/>
      <c r="Z13" s="22"/>
      <c r="AA13" s="22"/>
      <c r="AB13" s="22"/>
      <c r="AC13" s="22"/>
      <c r="AD13" s="22"/>
      <c r="AE13" s="22"/>
      <c r="AF13" s="22"/>
      <c r="AG13" s="22">
        <v>11</v>
      </c>
    </row>
    <row r="14" spans="1:33" ht="15.75" customHeight="1">
      <c r="A14" s="43"/>
      <c r="B14" s="44"/>
      <c r="C14" s="45">
        <v>22</v>
      </c>
      <c r="D14" s="46" t="s">
        <v>54</v>
      </c>
      <c r="E14" s="47"/>
      <c r="F14" s="47">
        <v>13</v>
      </c>
      <c r="G14" s="48" t="s">
        <v>54</v>
      </c>
      <c r="H14" s="47">
        <v>4</v>
      </c>
      <c r="I14" s="49"/>
      <c r="J14" s="50" t="s">
        <v>77</v>
      </c>
      <c r="K14" s="51" t="s">
        <v>78</v>
      </c>
      <c r="L14" s="22">
        <v>1.2E-8</v>
      </c>
      <c r="M14" s="22">
        <f t="shared" si="0"/>
        <v>22.000000012000001</v>
      </c>
      <c r="N14" s="22">
        <f t="shared" si="1"/>
        <v>13.000000011999999</v>
      </c>
      <c r="O14" s="22">
        <f t="shared" si="2"/>
        <v>4.0000000120000001</v>
      </c>
      <c r="P14" s="23" t="str">
        <f t="shared" si="3"/>
        <v/>
      </c>
      <c r="Q14" s="23" t="str">
        <f t="shared" si="4"/>
        <v/>
      </c>
      <c r="R14" s="23" t="str">
        <f t="shared" si="5"/>
        <v/>
      </c>
      <c r="S14" s="42" t="str">
        <f t="shared" si="6"/>
        <v/>
      </c>
      <c r="T14" s="42" t="str">
        <f t="shared" si="7"/>
        <v>addi melbyjj</v>
      </c>
      <c r="U14" s="42" t="str">
        <f t="shared" si="8"/>
        <v>o</v>
      </c>
      <c r="V14" s="42" t="str">
        <f t="shared" si="9"/>
        <v>o</v>
      </c>
      <c r="W14" s="42">
        <f t="shared" si="10"/>
        <v>0</v>
      </c>
      <c r="X14" s="22"/>
      <c r="Y14" s="22"/>
      <c r="Z14" s="22"/>
      <c r="AA14" s="22"/>
      <c r="AB14" s="22"/>
      <c r="AC14" s="22"/>
      <c r="AD14" s="22"/>
      <c r="AE14" s="22"/>
      <c r="AF14" s="22"/>
      <c r="AG14" s="22">
        <v>12</v>
      </c>
    </row>
    <row r="15" spans="1:33" ht="15.75" customHeight="1">
      <c r="A15" s="43"/>
      <c r="B15" s="44"/>
      <c r="C15" s="45">
        <v>6</v>
      </c>
      <c r="D15" s="46"/>
      <c r="E15" s="47"/>
      <c r="F15" s="47">
        <v>5</v>
      </c>
      <c r="G15" s="48"/>
      <c r="H15" s="47"/>
      <c r="I15" s="49"/>
      <c r="J15" s="50" t="s">
        <v>79</v>
      </c>
      <c r="K15" s="51" t="s">
        <v>80</v>
      </c>
      <c r="L15" s="22">
        <v>1.3000000000000001E-8</v>
      </c>
      <c r="M15" s="22">
        <f t="shared" si="0"/>
        <v>6.0000000130000002</v>
      </c>
      <c r="N15" s="22">
        <f t="shared" si="1"/>
        <v>5.0000000130000002</v>
      </c>
      <c r="O15" s="22" t="str">
        <f t="shared" si="2"/>
        <v/>
      </c>
      <c r="P15" s="23" t="str">
        <f t="shared" si="3"/>
        <v/>
      </c>
      <c r="Q15" s="23" t="str">
        <f t="shared" si="4"/>
        <v/>
      </c>
      <c r="R15" s="23" t="str">
        <f t="shared" si="5"/>
        <v/>
      </c>
      <c r="S15" s="42" t="str">
        <f t="shared" si="6"/>
        <v/>
      </c>
      <c r="T15" s="42" t="str">
        <f t="shared" si="7"/>
        <v>morgan oberbubba</v>
      </c>
      <c r="U15" s="42">
        <f t="shared" si="8"/>
        <v>0</v>
      </c>
      <c r="V15" s="42">
        <f t="shared" si="9"/>
        <v>0</v>
      </c>
      <c r="W15" s="42">
        <f t="shared" si="10"/>
        <v>0</v>
      </c>
      <c r="X15" s="22"/>
      <c r="Y15" s="22"/>
      <c r="Z15" s="22"/>
      <c r="AA15" s="22"/>
      <c r="AB15" s="22"/>
      <c r="AC15" s="22"/>
      <c r="AD15" s="22"/>
      <c r="AE15" s="22"/>
      <c r="AF15" s="22"/>
      <c r="AG15" s="22">
        <v>13</v>
      </c>
    </row>
    <row r="16" spans="1:33" ht="15.75" customHeight="1">
      <c r="A16" s="43"/>
      <c r="B16" s="44"/>
      <c r="C16" s="45"/>
      <c r="D16" s="46"/>
      <c r="E16" s="47"/>
      <c r="F16" s="47"/>
      <c r="G16" s="48"/>
      <c r="H16" s="47">
        <v>60</v>
      </c>
      <c r="I16" s="49"/>
      <c r="J16" s="50" t="s">
        <v>81</v>
      </c>
      <c r="K16" s="51" t="s">
        <v>82</v>
      </c>
      <c r="L16" s="22">
        <v>1.4E-8</v>
      </c>
      <c r="M16" s="22" t="str">
        <f t="shared" si="0"/>
        <v/>
      </c>
      <c r="N16" s="22" t="str">
        <f t="shared" si="1"/>
        <v/>
      </c>
      <c r="O16" s="22">
        <f t="shared" si="2"/>
        <v>60.000000014000001</v>
      </c>
      <c r="P16" s="23" t="str">
        <f t="shared" si="3"/>
        <v/>
      </c>
      <c r="Q16" s="23" t="str">
        <f t="shared" si="4"/>
        <v/>
      </c>
      <c r="R16" s="23" t="str">
        <f t="shared" si="5"/>
        <v/>
      </c>
      <c r="S16" s="42" t="str">
        <f t="shared" si="6"/>
        <v/>
      </c>
      <c r="T16" s="42" t="str">
        <f t="shared" si="7"/>
        <v>Melissa RosendahlLeRoy</v>
      </c>
      <c r="U16" s="42">
        <f t="shared" si="8"/>
        <v>0</v>
      </c>
      <c r="V16" s="42">
        <f t="shared" si="9"/>
        <v>0</v>
      </c>
      <c r="W16" s="42">
        <f t="shared" si="10"/>
        <v>0</v>
      </c>
      <c r="X16" s="22"/>
      <c r="Y16" s="22"/>
      <c r="Z16" s="22"/>
      <c r="AA16" s="22"/>
      <c r="AB16" s="22"/>
      <c r="AC16" s="22"/>
      <c r="AD16" s="22"/>
      <c r="AE16" s="22"/>
      <c r="AF16" s="22"/>
      <c r="AG16" s="22">
        <v>14</v>
      </c>
    </row>
    <row r="17" spans="1:33" ht="15.75" customHeight="1">
      <c r="A17" s="43"/>
      <c r="B17" s="44"/>
      <c r="C17" s="45">
        <v>70</v>
      </c>
      <c r="D17" s="46" t="s">
        <v>54</v>
      </c>
      <c r="E17" s="47"/>
      <c r="F17" s="47">
        <v>7</v>
      </c>
      <c r="G17" s="48" t="s">
        <v>54</v>
      </c>
      <c r="H17" s="47">
        <v>5</v>
      </c>
      <c r="I17" s="49" t="s">
        <v>53</v>
      </c>
      <c r="J17" s="50" t="s">
        <v>83</v>
      </c>
      <c r="K17" s="51" t="s">
        <v>84</v>
      </c>
      <c r="L17" s="22">
        <v>1.4999999999999999E-8</v>
      </c>
      <c r="M17" s="22">
        <f t="shared" si="0"/>
        <v>70.000000014999998</v>
      </c>
      <c r="N17" s="22">
        <f t="shared" si="1"/>
        <v>7.0000000150000004</v>
      </c>
      <c r="O17" s="22">
        <f t="shared" si="2"/>
        <v>5.0000000150000004</v>
      </c>
      <c r="P17" s="23" t="str">
        <f t="shared" si="3"/>
        <v/>
      </c>
      <c r="Q17" s="23" t="str">
        <f t="shared" si="4"/>
        <v/>
      </c>
      <c r="R17" s="23" t="str">
        <f t="shared" si="5"/>
        <v/>
      </c>
      <c r="S17" s="42" t="str">
        <f t="shared" si="6"/>
        <v/>
      </c>
      <c r="T17" s="42" t="str">
        <f t="shared" si="7"/>
        <v>sadie deruyterdutch</v>
      </c>
      <c r="U17" s="42" t="str">
        <f t="shared" si="8"/>
        <v>o</v>
      </c>
      <c r="V17" s="42" t="str">
        <f t="shared" si="9"/>
        <v>o</v>
      </c>
      <c r="W17" s="42" t="str">
        <f t="shared" si="10"/>
        <v>x</v>
      </c>
      <c r="X17" s="22"/>
      <c r="Y17" s="22"/>
      <c r="Z17" s="22"/>
      <c r="AA17" s="22"/>
      <c r="AB17" s="22"/>
      <c r="AC17" s="22"/>
      <c r="AD17" s="22"/>
      <c r="AE17" s="22"/>
      <c r="AF17" s="22"/>
      <c r="AG17" s="22">
        <v>15</v>
      </c>
    </row>
    <row r="18" spans="1:33" ht="15.75" customHeight="1">
      <c r="A18" s="43"/>
      <c r="B18" s="44"/>
      <c r="C18" s="45">
        <v>7</v>
      </c>
      <c r="D18" s="46"/>
      <c r="E18" s="47"/>
      <c r="F18" s="47">
        <v>6</v>
      </c>
      <c r="G18" s="48"/>
      <c r="H18" s="47"/>
      <c r="I18" s="49"/>
      <c r="J18" s="50" t="s">
        <v>83</v>
      </c>
      <c r="K18" s="51" t="s">
        <v>85</v>
      </c>
      <c r="L18" s="22">
        <v>1.6000000000000001E-8</v>
      </c>
      <c r="M18" s="22">
        <f t="shared" si="0"/>
        <v>7.0000000160000004</v>
      </c>
      <c r="N18" s="22">
        <f t="shared" si="1"/>
        <v>6.0000000160000004</v>
      </c>
      <c r="O18" s="22" t="str">
        <f t="shared" si="2"/>
        <v/>
      </c>
      <c r="P18" s="23" t="str">
        <f t="shared" si="3"/>
        <v/>
      </c>
      <c r="Q18" s="23" t="str">
        <f t="shared" si="4"/>
        <v/>
      </c>
      <c r="R18" s="23" t="str">
        <f t="shared" si="5"/>
        <v/>
      </c>
      <c r="S18" s="42" t="str">
        <f t="shared" si="6"/>
        <v/>
      </c>
      <c r="T18" s="42" t="str">
        <f t="shared" si="7"/>
        <v>sadie deruytercowboy</v>
      </c>
      <c r="U18" s="42">
        <f t="shared" si="8"/>
        <v>0</v>
      </c>
      <c r="V18" s="42">
        <f t="shared" si="9"/>
        <v>0</v>
      </c>
      <c r="W18" s="42">
        <f t="shared" si="10"/>
        <v>0</v>
      </c>
      <c r="X18" s="22"/>
      <c r="Y18" s="22"/>
      <c r="Z18" s="22"/>
      <c r="AA18" s="22"/>
      <c r="AB18" s="22"/>
      <c r="AC18" s="22"/>
      <c r="AD18" s="22"/>
      <c r="AE18" s="22"/>
      <c r="AF18" s="22"/>
      <c r="AG18" s="22">
        <v>16</v>
      </c>
    </row>
    <row r="19" spans="1:33" ht="15.75" customHeight="1">
      <c r="A19" s="43"/>
      <c r="B19" s="44"/>
      <c r="C19" s="45"/>
      <c r="D19" s="46"/>
      <c r="E19" s="47"/>
      <c r="F19" s="47"/>
      <c r="G19" s="48"/>
      <c r="H19" s="47">
        <v>51</v>
      </c>
      <c r="I19" s="49" t="s">
        <v>54</v>
      </c>
      <c r="J19" s="50" t="s">
        <v>86</v>
      </c>
      <c r="K19" s="51" t="s">
        <v>87</v>
      </c>
      <c r="L19" s="22">
        <v>1.7E-8</v>
      </c>
      <c r="M19" s="22" t="str">
        <f t="shared" si="0"/>
        <v/>
      </c>
      <c r="N19" s="22" t="str">
        <f t="shared" si="1"/>
        <v/>
      </c>
      <c r="O19" s="22">
        <f t="shared" si="2"/>
        <v>51.000000016999998</v>
      </c>
      <c r="P19" s="23" t="str">
        <f t="shared" si="3"/>
        <v/>
      </c>
      <c r="Q19" s="23" t="str">
        <f t="shared" si="4"/>
        <v/>
      </c>
      <c r="R19" s="23" t="str">
        <f t="shared" si="5"/>
        <v/>
      </c>
      <c r="S19" s="42" t="str">
        <f t="shared" si="6"/>
        <v/>
      </c>
      <c r="T19" s="42" t="str">
        <f t="shared" si="7"/>
        <v>Autumn MaxfieldCasey</v>
      </c>
      <c r="U19" s="42">
        <f t="shared" si="8"/>
        <v>0</v>
      </c>
      <c r="V19" s="42">
        <f t="shared" si="9"/>
        <v>0</v>
      </c>
      <c r="W19" s="42" t="str">
        <f t="shared" si="10"/>
        <v>o</v>
      </c>
      <c r="X19" s="22"/>
      <c r="Y19" s="22"/>
      <c r="Z19" s="22"/>
      <c r="AA19" s="22"/>
      <c r="AB19" s="22"/>
      <c r="AC19" s="22"/>
      <c r="AD19" s="22"/>
      <c r="AE19" s="22"/>
      <c r="AF19" s="22"/>
      <c r="AG19" s="22">
        <v>17</v>
      </c>
    </row>
    <row r="20" spans="1:33" ht="15.75" customHeight="1">
      <c r="A20" s="43"/>
      <c r="B20" s="44"/>
      <c r="C20" s="45">
        <v>8</v>
      </c>
      <c r="D20" s="46" t="s">
        <v>53</v>
      </c>
      <c r="E20" s="47"/>
      <c r="F20" s="47">
        <v>8</v>
      </c>
      <c r="G20" s="48" t="s">
        <v>53</v>
      </c>
      <c r="H20" s="47">
        <v>6</v>
      </c>
      <c r="I20" s="49"/>
      <c r="J20" s="50" t="s">
        <v>88</v>
      </c>
      <c r="K20" s="51" t="s">
        <v>89</v>
      </c>
      <c r="L20" s="22">
        <v>1.7999999999999999E-8</v>
      </c>
      <c r="M20" s="22">
        <f t="shared" si="0"/>
        <v>8.0000000179999997</v>
      </c>
      <c r="N20" s="22">
        <f t="shared" si="1"/>
        <v>8.0000000179999997</v>
      </c>
      <c r="O20" s="22">
        <f t="shared" si="2"/>
        <v>6.0000000179999997</v>
      </c>
      <c r="P20" s="23" t="str">
        <f t="shared" si="3"/>
        <v/>
      </c>
      <c r="Q20" s="23" t="str">
        <f t="shared" si="4"/>
        <v/>
      </c>
      <c r="R20" s="23" t="str">
        <f t="shared" si="5"/>
        <v/>
      </c>
      <c r="S20" s="42" t="str">
        <f t="shared" si="6"/>
        <v/>
      </c>
      <c r="T20" s="42" t="str">
        <f t="shared" si="7"/>
        <v>Jacey Ilsezanalyst babe</v>
      </c>
      <c r="U20" s="42" t="str">
        <f t="shared" si="8"/>
        <v>x</v>
      </c>
      <c r="V20" s="42" t="str">
        <f t="shared" si="9"/>
        <v>x</v>
      </c>
      <c r="W20" s="42">
        <f t="shared" si="10"/>
        <v>0</v>
      </c>
      <c r="X20" s="22"/>
      <c r="Y20" s="22"/>
      <c r="Z20" s="22"/>
      <c r="AA20" s="22"/>
      <c r="AB20" s="22"/>
      <c r="AC20" s="22"/>
      <c r="AD20" s="22"/>
      <c r="AE20" s="22"/>
      <c r="AF20" s="22"/>
      <c r="AG20" s="22">
        <v>18</v>
      </c>
    </row>
    <row r="21" spans="1:33" ht="15.75" customHeight="1">
      <c r="A21" s="43"/>
      <c r="B21" s="44"/>
      <c r="C21" s="45">
        <v>9</v>
      </c>
      <c r="D21" s="46"/>
      <c r="E21" s="47"/>
      <c r="F21" s="47"/>
      <c r="G21" s="48"/>
      <c r="H21" s="47"/>
      <c r="I21" s="49"/>
      <c r="J21" s="50" t="s">
        <v>90</v>
      </c>
      <c r="K21" s="51" t="s">
        <v>91</v>
      </c>
      <c r="L21" s="22">
        <v>1.9000000000000001E-8</v>
      </c>
      <c r="M21" s="22">
        <f t="shared" si="0"/>
        <v>9.0000000189999998</v>
      </c>
      <c r="N21" s="22" t="str">
        <f t="shared" si="1"/>
        <v/>
      </c>
      <c r="O21" s="22" t="str">
        <f t="shared" si="2"/>
        <v/>
      </c>
      <c r="P21" s="23" t="str">
        <f t="shared" si="3"/>
        <v/>
      </c>
      <c r="Q21" s="23" t="str">
        <f t="shared" si="4"/>
        <v/>
      </c>
      <c r="R21" s="23" t="str">
        <f t="shared" si="5"/>
        <v/>
      </c>
      <c r="S21" s="42" t="str">
        <f t="shared" si="6"/>
        <v/>
      </c>
      <c r="T21" s="42" t="str">
        <f t="shared" si="7"/>
        <v>kamryn chapmanfirewater marvel ice</v>
      </c>
      <c r="U21" s="42">
        <f t="shared" si="8"/>
        <v>0</v>
      </c>
      <c r="V21" s="42">
        <f t="shared" si="9"/>
        <v>0</v>
      </c>
      <c r="W21" s="42">
        <f t="shared" si="10"/>
        <v>0</v>
      </c>
      <c r="X21" s="22"/>
      <c r="Y21" s="22"/>
      <c r="Z21" s="22"/>
      <c r="AA21" s="22"/>
      <c r="AB21" s="22"/>
      <c r="AC21" s="22"/>
      <c r="AD21" s="22"/>
      <c r="AE21" s="22"/>
      <c r="AF21" s="22"/>
      <c r="AG21" s="22">
        <v>19</v>
      </c>
    </row>
    <row r="22" spans="1:33" ht="15.75" customHeight="1">
      <c r="A22" s="43"/>
      <c r="B22" s="44"/>
      <c r="C22" s="45">
        <v>56</v>
      </c>
      <c r="D22" s="46"/>
      <c r="E22" s="47"/>
      <c r="F22" s="47"/>
      <c r="G22" s="48"/>
      <c r="H22" s="47"/>
      <c r="I22" s="49"/>
      <c r="J22" s="50" t="s">
        <v>90</v>
      </c>
      <c r="K22" s="51" t="s">
        <v>92</v>
      </c>
      <c r="L22" s="22">
        <v>2E-8</v>
      </c>
      <c r="M22" s="22">
        <f t="shared" si="0"/>
        <v>56.000000020000002</v>
      </c>
      <c r="N22" s="22" t="str">
        <f t="shared" si="1"/>
        <v/>
      </c>
      <c r="O22" s="22" t="str">
        <f t="shared" si="2"/>
        <v/>
      </c>
      <c r="P22" s="23" t="str">
        <f t="shared" si="3"/>
        <v/>
      </c>
      <c r="Q22" s="23" t="str">
        <f t="shared" si="4"/>
        <v/>
      </c>
      <c r="R22" s="23" t="str">
        <f t="shared" si="5"/>
        <v/>
      </c>
      <c r="S22" s="42" t="str">
        <f t="shared" si="6"/>
        <v/>
      </c>
      <c r="T22" s="42" t="str">
        <f t="shared" si="7"/>
        <v>kamryn chapmanbw so bada lover</v>
      </c>
      <c r="U22" s="42">
        <f t="shared" si="8"/>
        <v>0</v>
      </c>
      <c r="V22" s="42">
        <f t="shared" si="9"/>
        <v>0</v>
      </c>
      <c r="W22" s="42">
        <f t="shared" si="10"/>
        <v>0</v>
      </c>
      <c r="X22" s="22"/>
      <c r="Y22" s="22"/>
      <c r="Z22" s="22"/>
      <c r="AA22" s="22"/>
      <c r="AB22" s="22"/>
      <c r="AC22" s="22"/>
      <c r="AD22" s="22"/>
      <c r="AE22" s="22"/>
      <c r="AF22" s="22"/>
      <c r="AG22" s="22">
        <v>20</v>
      </c>
    </row>
    <row r="23" spans="1:33" ht="15.75" customHeight="1">
      <c r="A23" s="43"/>
      <c r="B23" s="44"/>
      <c r="C23" s="45"/>
      <c r="D23" s="46"/>
      <c r="E23" s="47"/>
      <c r="F23" s="47"/>
      <c r="G23" s="48"/>
      <c r="H23" s="47">
        <v>7</v>
      </c>
      <c r="I23" s="49"/>
      <c r="J23" s="50" t="s">
        <v>93</v>
      </c>
      <c r="K23" s="51" t="s">
        <v>94</v>
      </c>
      <c r="L23" s="22">
        <v>2.0999999999999999E-8</v>
      </c>
      <c r="M23" s="22" t="str">
        <f t="shared" si="0"/>
        <v/>
      </c>
      <c r="N23" s="22" t="str">
        <f t="shared" si="1"/>
        <v/>
      </c>
      <c r="O23" s="22">
        <f t="shared" si="2"/>
        <v>7.000000021</v>
      </c>
      <c r="P23" s="23" t="str">
        <f t="shared" si="3"/>
        <v/>
      </c>
      <c r="Q23" s="23" t="str">
        <f t="shared" si="4"/>
        <v/>
      </c>
      <c r="R23" s="23" t="str">
        <f t="shared" si="5"/>
        <v/>
      </c>
      <c r="S23" s="42" t="str">
        <f t="shared" si="6"/>
        <v/>
      </c>
      <c r="T23" s="42" t="str">
        <f t="shared" si="7"/>
        <v>megan rosendahlozzie</v>
      </c>
      <c r="U23" s="42">
        <f t="shared" si="8"/>
        <v>0</v>
      </c>
      <c r="V23" s="42">
        <f t="shared" si="9"/>
        <v>0</v>
      </c>
      <c r="W23" s="42">
        <f t="shared" si="10"/>
        <v>0</v>
      </c>
      <c r="X23" s="22"/>
      <c r="Y23" s="22"/>
      <c r="Z23" s="22"/>
      <c r="AA23" s="22"/>
      <c r="AB23" s="22"/>
      <c r="AC23" s="22"/>
      <c r="AD23" s="22"/>
      <c r="AE23" s="22"/>
      <c r="AF23" s="22"/>
      <c r="AG23" s="22">
        <v>21</v>
      </c>
    </row>
    <row r="24" spans="1:33" ht="15.75" customHeight="1">
      <c r="A24" s="43"/>
      <c r="B24" s="44"/>
      <c r="C24" s="47">
        <v>10</v>
      </c>
      <c r="D24" s="46"/>
      <c r="E24" s="47"/>
      <c r="F24" s="47"/>
      <c r="G24" s="46"/>
      <c r="H24" s="47"/>
      <c r="I24" s="49"/>
      <c r="J24" s="57" t="s">
        <v>93</v>
      </c>
      <c r="K24" s="58" t="s">
        <v>95</v>
      </c>
      <c r="L24" s="22">
        <v>2.1999999999999998E-8</v>
      </c>
      <c r="M24" s="22">
        <f t="shared" si="0"/>
        <v>10.000000022</v>
      </c>
      <c r="N24" s="22" t="str">
        <f t="shared" si="1"/>
        <v/>
      </c>
      <c r="O24" s="22" t="str">
        <f t="shared" si="2"/>
        <v/>
      </c>
      <c r="P24" s="23" t="str">
        <f t="shared" si="3"/>
        <v/>
      </c>
      <c r="Q24" s="23" t="str">
        <f t="shared" si="4"/>
        <v/>
      </c>
      <c r="R24" s="23" t="str">
        <f t="shared" si="5"/>
        <v/>
      </c>
      <c r="S24" s="42" t="str">
        <f t="shared" si="6"/>
        <v/>
      </c>
      <c r="T24" s="42" t="str">
        <f t="shared" si="7"/>
        <v>megan rosendahlleroy</v>
      </c>
      <c r="U24" s="42">
        <f t="shared" si="8"/>
        <v>0</v>
      </c>
      <c r="V24" s="42">
        <f t="shared" si="9"/>
        <v>0</v>
      </c>
      <c r="W24" s="42">
        <f t="shared" si="10"/>
        <v>0</v>
      </c>
      <c r="X24" s="22"/>
      <c r="Y24" s="22"/>
      <c r="Z24" s="22"/>
      <c r="AA24" s="22"/>
      <c r="AB24" s="22"/>
      <c r="AC24" s="22"/>
      <c r="AD24" s="22"/>
      <c r="AE24" s="22"/>
      <c r="AF24" s="22"/>
      <c r="AG24" s="22">
        <v>22</v>
      </c>
    </row>
    <row r="25" spans="1:33" ht="15.75" customHeight="1">
      <c r="A25" s="43"/>
      <c r="B25" s="44"/>
      <c r="C25" s="47">
        <v>19</v>
      </c>
      <c r="D25" s="46"/>
      <c r="E25" s="47"/>
      <c r="F25" s="47"/>
      <c r="G25" s="46"/>
      <c r="H25" s="47"/>
      <c r="I25" s="49"/>
      <c r="J25" s="57" t="s">
        <v>96</v>
      </c>
      <c r="K25" s="58" t="s">
        <v>97</v>
      </c>
      <c r="L25" s="22">
        <v>2.3000000000000001E-8</v>
      </c>
      <c r="M25" s="22">
        <f t="shared" si="0"/>
        <v>19.000000022999998</v>
      </c>
      <c r="N25" s="22" t="str">
        <f t="shared" si="1"/>
        <v/>
      </c>
      <c r="O25" s="22" t="str">
        <f t="shared" si="2"/>
        <v/>
      </c>
      <c r="P25" s="23" t="str">
        <f t="shared" si="3"/>
        <v/>
      </c>
      <c r="Q25" s="23" t="str">
        <f t="shared" si="4"/>
        <v/>
      </c>
      <c r="R25" s="23" t="str">
        <f t="shared" si="5"/>
        <v/>
      </c>
      <c r="S25" s="42" t="str">
        <f t="shared" si="6"/>
        <v/>
      </c>
      <c r="T25" s="42" t="str">
        <f t="shared" si="7"/>
        <v>cheyenne hulstienelite shade of grey</v>
      </c>
      <c r="U25" s="42">
        <f t="shared" si="8"/>
        <v>0</v>
      </c>
      <c r="V25" s="42">
        <f t="shared" si="9"/>
        <v>0</v>
      </c>
      <c r="W25" s="42">
        <f t="shared" si="10"/>
        <v>0</v>
      </c>
      <c r="X25" s="22"/>
      <c r="Y25" s="22"/>
      <c r="Z25" s="22"/>
      <c r="AA25" s="22"/>
      <c r="AB25" s="22"/>
      <c r="AC25" s="22"/>
      <c r="AD25" s="22"/>
      <c r="AE25" s="22"/>
      <c r="AF25" s="22"/>
      <c r="AG25" s="22">
        <v>23</v>
      </c>
    </row>
    <row r="26" spans="1:33" ht="15.75" customHeight="1">
      <c r="A26" s="43"/>
      <c r="B26" s="44"/>
      <c r="C26" s="47">
        <v>11</v>
      </c>
      <c r="D26" s="46"/>
      <c r="E26" s="47"/>
      <c r="F26" s="47"/>
      <c r="G26" s="46"/>
      <c r="H26" s="47"/>
      <c r="I26" s="49"/>
      <c r="J26" s="57" t="s">
        <v>98</v>
      </c>
      <c r="K26" s="58" t="s">
        <v>99</v>
      </c>
      <c r="L26" s="22">
        <v>2.4E-8</v>
      </c>
      <c r="M26" s="22">
        <f t="shared" si="0"/>
        <v>11.000000024</v>
      </c>
      <c r="N26" s="22" t="str">
        <f t="shared" si="1"/>
        <v/>
      </c>
      <c r="O26" s="22" t="str">
        <f t="shared" si="2"/>
        <v/>
      </c>
      <c r="P26" s="23" t="str">
        <f t="shared" si="3"/>
        <v/>
      </c>
      <c r="Q26" s="23" t="str">
        <f t="shared" si="4"/>
        <v/>
      </c>
      <c r="R26" s="23" t="str">
        <f t="shared" si="5"/>
        <v/>
      </c>
      <c r="S26" s="42" t="str">
        <f t="shared" si="6"/>
        <v/>
      </c>
      <c r="T26" s="42" t="str">
        <f t="shared" si="7"/>
        <v>lizzie chapacracker</v>
      </c>
      <c r="U26" s="42">
        <f t="shared" si="8"/>
        <v>0</v>
      </c>
      <c r="V26" s="42">
        <f t="shared" si="9"/>
        <v>0</v>
      </c>
      <c r="W26" s="42">
        <f t="shared" si="10"/>
        <v>0</v>
      </c>
      <c r="X26" s="22"/>
      <c r="Y26" s="22"/>
      <c r="Z26" s="22"/>
      <c r="AA26" s="22"/>
      <c r="AB26" s="22"/>
      <c r="AC26" s="22"/>
      <c r="AD26" s="22"/>
      <c r="AE26" s="22"/>
      <c r="AF26" s="22"/>
      <c r="AG26" s="22">
        <v>24</v>
      </c>
    </row>
    <row r="27" spans="1:33" ht="15.75" customHeight="1">
      <c r="A27" s="43"/>
      <c r="B27" s="44"/>
      <c r="C27" s="47">
        <v>60</v>
      </c>
      <c r="D27" s="46"/>
      <c r="E27" s="47"/>
      <c r="F27" s="47">
        <v>60</v>
      </c>
      <c r="G27" s="46"/>
      <c r="H27" s="47"/>
      <c r="I27" s="49"/>
      <c r="J27" s="57" t="s">
        <v>100</v>
      </c>
      <c r="K27" s="58" t="s">
        <v>101</v>
      </c>
      <c r="L27" s="22">
        <v>2.4999999999999999E-8</v>
      </c>
      <c r="M27" s="22">
        <f t="shared" si="0"/>
        <v>60.000000024999999</v>
      </c>
      <c r="N27" s="22">
        <f t="shared" si="1"/>
        <v>60.000000024999999</v>
      </c>
      <c r="O27" s="22" t="str">
        <f t="shared" si="2"/>
        <v/>
      </c>
      <c r="P27" s="23" t="str">
        <f t="shared" si="3"/>
        <v/>
      </c>
      <c r="Q27" s="23" t="str">
        <f t="shared" si="4"/>
        <v/>
      </c>
      <c r="R27" s="23" t="str">
        <f t="shared" si="5"/>
        <v/>
      </c>
      <c r="S27" s="42" t="str">
        <f t="shared" si="6"/>
        <v/>
      </c>
      <c r="T27" s="42" t="str">
        <f t="shared" si="7"/>
        <v>Laura RoelfsRanger</v>
      </c>
      <c r="U27" s="42">
        <f t="shared" si="8"/>
        <v>0</v>
      </c>
      <c r="V27" s="42">
        <f t="shared" si="9"/>
        <v>0</v>
      </c>
      <c r="W27" s="42">
        <f t="shared" si="10"/>
        <v>0</v>
      </c>
      <c r="X27" s="22"/>
      <c r="Y27" s="22"/>
      <c r="Z27" s="22"/>
      <c r="AA27" s="22"/>
      <c r="AB27" s="22"/>
      <c r="AC27" s="22"/>
      <c r="AD27" s="22"/>
      <c r="AE27" s="22"/>
      <c r="AF27" s="22"/>
      <c r="AG27" s="22">
        <v>25</v>
      </c>
    </row>
    <row r="28" spans="1:33" ht="15.75" customHeight="1">
      <c r="A28" s="43"/>
      <c r="B28" s="44"/>
      <c r="C28" s="47">
        <v>57</v>
      </c>
      <c r="D28" s="46" t="s">
        <v>54</v>
      </c>
      <c r="E28" s="47"/>
      <c r="F28" s="47"/>
      <c r="G28" s="46"/>
      <c r="H28" s="47"/>
      <c r="I28" s="49"/>
      <c r="J28" s="57" t="s">
        <v>73</v>
      </c>
      <c r="K28" s="58" t="s">
        <v>74</v>
      </c>
      <c r="L28" s="22">
        <v>2.6000000000000001E-8</v>
      </c>
      <c r="M28" s="22">
        <f t="shared" si="0"/>
        <v>57.000000026000002</v>
      </c>
      <c r="N28" s="22" t="str">
        <f t="shared" si="1"/>
        <v/>
      </c>
      <c r="O28" s="22" t="str">
        <f t="shared" si="2"/>
        <v/>
      </c>
      <c r="P28" s="23" t="str">
        <f t="shared" si="3"/>
        <v/>
      </c>
      <c r="Q28" s="23" t="str">
        <f t="shared" si="4"/>
        <v/>
      </c>
      <c r="R28" s="23" t="str">
        <f t="shared" si="5"/>
        <v/>
      </c>
      <c r="S28" s="42" t="str">
        <f t="shared" si="6"/>
        <v/>
      </c>
      <c r="T28" s="42" t="str">
        <f t="shared" si="7"/>
        <v>Meritt RustadSwead</v>
      </c>
      <c r="U28" s="42" t="str">
        <f t="shared" si="8"/>
        <v>o</v>
      </c>
      <c r="V28" s="42">
        <f t="shared" si="9"/>
        <v>0</v>
      </c>
      <c r="W28" s="42">
        <f t="shared" si="10"/>
        <v>0</v>
      </c>
      <c r="X28" s="22"/>
      <c r="Y28" s="22"/>
      <c r="Z28" s="22"/>
      <c r="AA28" s="22"/>
      <c r="AB28" s="22"/>
      <c r="AC28" s="22"/>
      <c r="AD28" s="22"/>
      <c r="AE28" s="22"/>
      <c r="AF28" s="22"/>
      <c r="AG28" s="22">
        <v>26</v>
      </c>
    </row>
    <row r="29" spans="1:33" ht="15.75" customHeight="1">
      <c r="A29" s="43"/>
      <c r="B29" s="44"/>
      <c r="C29" s="47">
        <v>13</v>
      </c>
      <c r="D29" s="46" t="s">
        <v>54</v>
      </c>
      <c r="E29" s="47"/>
      <c r="F29" s="47">
        <v>9</v>
      </c>
      <c r="G29" s="46" t="s">
        <v>54</v>
      </c>
      <c r="H29" s="47"/>
      <c r="I29" s="49"/>
      <c r="J29" s="57" t="s">
        <v>102</v>
      </c>
      <c r="K29" s="58" t="s">
        <v>103</v>
      </c>
      <c r="L29" s="22">
        <v>2.7E-8</v>
      </c>
      <c r="M29" s="22">
        <f t="shared" si="0"/>
        <v>13.000000027</v>
      </c>
      <c r="N29" s="22">
        <f t="shared" si="1"/>
        <v>9.0000000270000005</v>
      </c>
      <c r="O29" s="22" t="str">
        <f t="shared" si="2"/>
        <v/>
      </c>
      <c r="P29" s="23" t="str">
        <f t="shared" si="3"/>
        <v/>
      </c>
      <c r="Q29" s="23" t="str">
        <f t="shared" si="4"/>
        <v/>
      </c>
      <c r="R29" s="23" t="str">
        <f t="shared" si="5"/>
        <v/>
      </c>
      <c r="S29" s="42" t="str">
        <f t="shared" si="6"/>
        <v/>
      </c>
      <c r="T29" s="42" t="str">
        <f t="shared" si="7"/>
        <v>brekyn klarenbeekdiamond</v>
      </c>
      <c r="U29" s="42" t="str">
        <f t="shared" si="8"/>
        <v>o</v>
      </c>
      <c r="V29" s="42" t="str">
        <f t="shared" si="9"/>
        <v>o</v>
      </c>
      <c r="W29" s="42">
        <f t="shared" si="10"/>
        <v>0</v>
      </c>
      <c r="X29" s="22"/>
      <c r="Y29" s="22"/>
      <c r="Z29" s="22"/>
      <c r="AA29" s="22"/>
      <c r="AB29" s="22"/>
      <c r="AC29" s="22"/>
      <c r="AD29" s="22"/>
      <c r="AE29" s="22"/>
      <c r="AF29" s="22"/>
      <c r="AG29" s="22">
        <v>27</v>
      </c>
    </row>
    <row r="30" spans="1:33" ht="15.75" customHeight="1">
      <c r="A30" s="43"/>
      <c r="B30" s="44"/>
      <c r="C30" s="47">
        <v>14</v>
      </c>
      <c r="D30" s="46" t="s">
        <v>53</v>
      </c>
      <c r="E30" s="47"/>
      <c r="F30" s="47"/>
      <c r="G30" s="46"/>
      <c r="H30" s="47"/>
      <c r="I30" s="49"/>
      <c r="J30" s="57" t="s">
        <v>104</v>
      </c>
      <c r="K30" s="58" t="s">
        <v>105</v>
      </c>
      <c r="L30" s="22">
        <v>2.7999999999999999E-8</v>
      </c>
      <c r="M30" s="22">
        <f t="shared" si="0"/>
        <v>14.000000028000001</v>
      </c>
      <c r="N30" s="22" t="str">
        <f t="shared" si="1"/>
        <v/>
      </c>
      <c r="O30" s="22" t="str">
        <f t="shared" si="2"/>
        <v/>
      </c>
      <c r="P30" s="23" t="str">
        <f t="shared" si="3"/>
        <v/>
      </c>
      <c r="Q30" s="23" t="str">
        <f t="shared" si="4"/>
        <v/>
      </c>
      <c r="R30" s="23" t="str">
        <f t="shared" si="5"/>
        <v/>
      </c>
      <c r="S30" s="42" t="str">
        <f t="shared" si="6"/>
        <v/>
      </c>
      <c r="T30" s="42" t="str">
        <f t="shared" si="7"/>
        <v>jackie feikemamarked with chrome</v>
      </c>
      <c r="U30" s="42" t="str">
        <f t="shared" si="8"/>
        <v>x</v>
      </c>
      <c r="V30" s="42">
        <f t="shared" si="9"/>
        <v>0</v>
      </c>
      <c r="W30" s="42">
        <f t="shared" si="10"/>
        <v>0</v>
      </c>
      <c r="X30" s="22"/>
      <c r="Y30" s="22"/>
      <c r="Z30" s="22"/>
      <c r="AA30" s="22"/>
      <c r="AB30" s="22"/>
      <c r="AC30" s="22"/>
      <c r="AD30" s="22"/>
      <c r="AE30" s="22"/>
      <c r="AF30" s="22"/>
      <c r="AG30" s="22">
        <v>28</v>
      </c>
    </row>
    <row r="31" spans="1:33" ht="15.75" customHeight="1">
      <c r="A31" s="43"/>
      <c r="B31" s="44"/>
      <c r="C31" s="47">
        <v>90</v>
      </c>
      <c r="D31" s="46" t="s">
        <v>54</v>
      </c>
      <c r="E31" s="47"/>
      <c r="F31" s="47"/>
      <c r="G31" s="46"/>
      <c r="H31" s="47"/>
      <c r="I31" s="49"/>
      <c r="J31" s="57" t="s">
        <v>106</v>
      </c>
      <c r="K31" s="58" t="s">
        <v>107</v>
      </c>
      <c r="L31" s="22">
        <v>2.9000000000000002E-8</v>
      </c>
      <c r="M31" s="22">
        <f t="shared" si="0"/>
        <v>90.000000029000006</v>
      </c>
      <c r="N31" s="22" t="str">
        <f t="shared" si="1"/>
        <v/>
      </c>
      <c r="O31" s="22" t="str">
        <f t="shared" si="2"/>
        <v/>
      </c>
      <c r="P31" s="23" t="str">
        <f t="shared" si="3"/>
        <v/>
      </c>
      <c r="Q31" s="23" t="str">
        <f t="shared" si="4"/>
        <v/>
      </c>
      <c r="R31" s="23" t="str">
        <f t="shared" si="5"/>
        <v/>
      </c>
      <c r="S31" s="42" t="str">
        <f t="shared" si="6"/>
        <v/>
      </c>
      <c r="T31" s="42" t="str">
        <f t="shared" si="7"/>
        <v>Adair KlassenRev</v>
      </c>
      <c r="U31" s="42" t="str">
        <f t="shared" si="8"/>
        <v>o</v>
      </c>
      <c r="V31" s="42">
        <f t="shared" si="9"/>
        <v>0</v>
      </c>
      <c r="W31" s="42">
        <f t="shared" si="10"/>
        <v>0</v>
      </c>
      <c r="X31" s="22"/>
      <c r="Y31" s="22"/>
      <c r="Z31" s="22"/>
      <c r="AA31" s="22"/>
      <c r="AB31" s="22"/>
      <c r="AC31" s="22"/>
      <c r="AD31" s="22"/>
      <c r="AE31" s="22"/>
      <c r="AF31" s="22"/>
      <c r="AG31" s="22">
        <v>29</v>
      </c>
    </row>
    <row r="32" spans="1:33" ht="15.75" customHeight="1">
      <c r="A32" s="43"/>
      <c r="B32" s="44"/>
      <c r="C32" s="47">
        <v>16</v>
      </c>
      <c r="D32" s="46" t="s">
        <v>54</v>
      </c>
      <c r="E32" s="47"/>
      <c r="F32" s="47">
        <v>10</v>
      </c>
      <c r="G32" s="46" t="s">
        <v>54</v>
      </c>
      <c r="H32" s="47">
        <v>8</v>
      </c>
      <c r="I32" s="49" t="s">
        <v>54</v>
      </c>
      <c r="J32" s="57" t="s">
        <v>108</v>
      </c>
      <c r="K32" s="58" t="s">
        <v>109</v>
      </c>
      <c r="L32" s="22">
        <v>2.9999999999999997E-8</v>
      </c>
      <c r="M32" s="22">
        <f t="shared" si="0"/>
        <v>16.000000029999999</v>
      </c>
      <c r="N32" s="22">
        <f t="shared" si="1"/>
        <v>10.000000030000001</v>
      </c>
      <c r="O32" s="22">
        <f t="shared" si="2"/>
        <v>8.0000000300000007</v>
      </c>
      <c r="P32" s="23" t="str">
        <f t="shared" si="3"/>
        <v/>
      </c>
      <c r="Q32" s="23" t="str">
        <f t="shared" si="4"/>
        <v/>
      </c>
      <c r="R32" s="23" t="str">
        <f t="shared" si="5"/>
        <v/>
      </c>
      <c r="S32" s="42" t="str">
        <f t="shared" si="6"/>
        <v/>
      </c>
      <c r="T32" s="42" t="str">
        <f t="shared" si="7"/>
        <v>macy gubbinsdual cha cha</v>
      </c>
      <c r="U32" s="42" t="str">
        <f t="shared" si="8"/>
        <v>o</v>
      </c>
      <c r="V32" s="42" t="str">
        <f t="shared" si="9"/>
        <v>o</v>
      </c>
      <c r="W32" s="42" t="str">
        <f t="shared" si="10"/>
        <v>o</v>
      </c>
      <c r="X32" s="22"/>
      <c r="Y32" s="22"/>
      <c r="Z32" s="22"/>
      <c r="AA32" s="22"/>
      <c r="AB32" s="22"/>
      <c r="AC32" s="22"/>
      <c r="AD32" s="22"/>
      <c r="AE32" s="22"/>
      <c r="AF32" s="22"/>
      <c r="AG32" s="22">
        <v>30</v>
      </c>
    </row>
    <row r="33" spans="1:33" ht="15.75" customHeight="1">
      <c r="A33" s="43"/>
      <c r="B33" s="44"/>
      <c r="C33" s="47">
        <v>17</v>
      </c>
      <c r="D33" s="46" t="s">
        <v>54</v>
      </c>
      <c r="E33" s="47"/>
      <c r="F33" s="47">
        <v>11</v>
      </c>
      <c r="G33" s="46" t="s">
        <v>54</v>
      </c>
      <c r="H33" s="47"/>
      <c r="I33" s="49"/>
      <c r="J33" s="57" t="s">
        <v>110</v>
      </c>
      <c r="K33" s="58" t="s">
        <v>111</v>
      </c>
      <c r="L33" s="22">
        <v>3.1E-8</v>
      </c>
      <c r="M33" s="22">
        <f t="shared" si="0"/>
        <v>17.000000030999999</v>
      </c>
      <c r="N33" s="22">
        <f t="shared" si="1"/>
        <v>11.000000031000001</v>
      </c>
      <c r="O33" s="22" t="str">
        <f t="shared" si="2"/>
        <v/>
      </c>
      <c r="P33" s="23" t="str">
        <f t="shared" si="3"/>
        <v/>
      </c>
      <c r="Q33" s="23" t="str">
        <f t="shared" si="4"/>
        <v/>
      </c>
      <c r="R33" s="23" t="str">
        <f t="shared" si="5"/>
        <v/>
      </c>
      <c r="S33" s="42" t="str">
        <f t="shared" si="6"/>
        <v/>
      </c>
      <c r="T33" s="42" t="str">
        <f t="shared" si="7"/>
        <v>lacey lumpkinbert</v>
      </c>
      <c r="U33" s="42" t="str">
        <f t="shared" si="8"/>
        <v>o</v>
      </c>
      <c r="V33" s="42" t="str">
        <f t="shared" si="9"/>
        <v>o</v>
      </c>
      <c r="W33" s="42">
        <f t="shared" si="10"/>
        <v>0</v>
      </c>
      <c r="X33" s="22"/>
      <c r="Y33" s="22"/>
      <c r="Z33" s="22"/>
      <c r="AA33" s="22"/>
      <c r="AB33" s="22"/>
      <c r="AC33" s="22"/>
      <c r="AD33" s="22"/>
      <c r="AE33" s="22"/>
      <c r="AF33" s="22"/>
      <c r="AG33" s="22">
        <v>31</v>
      </c>
    </row>
    <row r="34" spans="1:33" ht="15.75" customHeight="1">
      <c r="A34" s="43"/>
      <c r="B34" s="44"/>
      <c r="C34" s="47">
        <v>21</v>
      </c>
      <c r="D34" s="46"/>
      <c r="E34" s="47"/>
      <c r="F34" s="47"/>
      <c r="G34" s="46"/>
      <c r="H34" s="47"/>
      <c r="I34" s="49"/>
      <c r="J34" s="57" t="s">
        <v>90</v>
      </c>
      <c r="K34" s="58" t="s">
        <v>112</v>
      </c>
      <c r="L34" s="22">
        <v>3.2000000000000002E-8</v>
      </c>
      <c r="M34" s="22">
        <f t="shared" si="0"/>
        <v>21.000000031999999</v>
      </c>
      <c r="N34" s="22" t="str">
        <f t="shared" si="1"/>
        <v/>
      </c>
      <c r="O34" s="22" t="str">
        <f t="shared" si="2"/>
        <v/>
      </c>
      <c r="P34" s="23" t="str">
        <f t="shared" si="3"/>
        <v/>
      </c>
      <c r="Q34" s="23" t="str">
        <f t="shared" si="4"/>
        <v/>
      </c>
      <c r="R34" s="23" t="str">
        <f t="shared" si="5"/>
        <v/>
      </c>
      <c r="S34" s="42" t="str">
        <f t="shared" si="6"/>
        <v/>
      </c>
      <c r="T34" s="42" t="str">
        <f t="shared" si="7"/>
        <v>kamryn chapmanPC Dashin for Hollywood</v>
      </c>
      <c r="U34" s="42">
        <f t="shared" si="8"/>
        <v>0</v>
      </c>
      <c r="V34" s="42">
        <f t="shared" si="9"/>
        <v>0</v>
      </c>
      <c r="W34" s="42">
        <f t="shared" si="10"/>
        <v>0</v>
      </c>
      <c r="X34" s="22"/>
      <c r="Y34" s="22"/>
      <c r="Z34" s="22"/>
      <c r="AA34" s="22"/>
      <c r="AB34" s="22"/>
      <c r="AC34" s="22"/>
      <c r="AD34" s="22"/>
      <c r="AE34" s="22"/>
      <c r="AF34" s="22"/>
      <c r="AG34" s="22">
        <v>32</v>
      </c>
    </row>
    <row r="35" spans="1:33" ht="15.75" customHeight="1">
      <c r="A35" s="43"/>
      <c r="B35" s="44"/>
      <c r="C35" s="47"/>
      <c r="D35" s="46"/>
      <c r="E35" s="47"/>
      <c r="F35" s="47"/>
      <c r="G35" s="46"/>
      <c r="H35" s="47"/>
      <c r="I35" s="49"/>
      <c r="J35" s="57"/>
      <c r="K35" s="58"/>
      <c r="L35" s="22">
        <v>3.2999999999999998E-8</v>
      </c>
      <c r="M35" s="22" t="str">
        <f t="shared" si="0"/>
        <v/>
      </c>
      <c r="N35" s="22" t="str">
        <f t="shared" si="1"/>
        <v/>
      </c>
      <c r="O35" s="22" t="str">
        <f t="shared" si="2"/>
        <v/>
      </c>
      <c r="P35" s="23" t="str">
        <f t="shared" si="3"/>
        <v/>
      </c>
      <c r="Q35" s="23" t="str">
        <f t="shared" si="4"/>
        <v/>
      </c>
      <c r="R35" s="23" t="str">
        <f t="shared" si="5"/>
        <v/>
      </c>
      <c r="S35" s="42" t="str">
        <f t="shared" si="6"/>
        <v/>
      </c>
      <c r="T35" s="42" t="str">
        <f t="shared" si="7"/>
        <v/>
      </c>
      <c r="U35" s="42">
        <f t="shared" si="8"/>
        <v>0</v>
      </c>
      <c r="V35" s="42">
        <f t="shared" si="9"/>
        <v>0</v>
      </c>
      <c r="W35" s="42">
        <f t="shared" si="10"/>
        <v>0</v>
      </c>
      <c r="X35" s="22"/>
      <c r="Y35" s="22"/>
      <c r="Z35" s="22"/>
      <c r="AA35" s="22"/>
      <c r="AB35" s="22"/>
      <c r="AC35" s="22"/>
      <c r="AD35" s="22"/>
      <c r="AE35" s="22"/>
      <c r="AF35" s="22"/>
      <c r="AG35" s="22">
        <v>33</v>
      </c>
    </row>
    <row r="36" spans="1:33" ht="15.75" customHeight="1">
      <c r="A36" s="43"/>
      <c r="B36" s="44"/>
      <c r="C36" s="47"/>
      <c r="D36" s="46"/>
      <c r="E36" s="47"/>
      <c r="F36" s="47"/>
      <c r="G36" s="46"/>
      <c r="H36" s="47"/>
      <c r="I36" s="49"/>
      <c r="J36" s="57"/>
      <c r="K36" s="58"/>
      <c r="L36" s="22">
        <v>3.4E-8</v>
      </c>
      <c r="M36" s="22" t="str">
        <f t="shared" si="0"/>
        <v/>
      </c>
      <c r="N36" s="22" t="str">
        <f t="shared" si="1"/>
        <v/>
      </c>
      <c r="O36" s="22" t="str">
        <f t="shared" si="2"/>
        <v/>
      </c>
      <c r="P36" s="23" t="str">
        <f t="shared" si="3"/>
        <v/>
      </c>
      <c r="Q36" s="23" t="str">
        <f t="shared" si="4"/>
        <v/>
      </c>
      <c r="R36" s="23" t="str">
        <f t="shared" si="5"/>
        <v/>
      </c>
      <c r="S36" s="42" t="str">
        <f t="shared" si="6"/>
        <v/>
      </c>
      <c r="T36" s="42" t="str">
        <f t="shared" si="7"/>
        <v/>
      </c>
      <c r="U36" s="42">
        <f t="shared" si="8"/>
        <v>0</v>
      </c>
      <c r="V36" s="42">
        <f t="shared" si="9"/>
        <v>0</v>
      </c>
      <c r="W36" s="42">
        <f t="shared" si="10"/>
        <v>0</v>
      </c>
      <c r="X36" s="22"/>
      <c r="Y36" s="22"/>
      <c r="Z36" s="22"/>
      <c r="AA36" s="22"/>
      <c r="AB36" s="22"/>
      <c r="AC36" s="22"/>
      <c r="AD36" s="22"/>
      <c r="AE36" s="22"/>
      <c r="AF36" s="22"/>
      <c r="AG36" s="22">
        <v>34</v>
      </c>
    </row>
    <row r="37" spans="1:33" ht="15.75" customHeight="1">
      <c r="A37" s="43"/>
      <c r="B37" s="44"/>
      <c r="C37" s="47"/>
      <c r="D37" s="46"/>
      <c r="E37" s="47"/>
      <c r="F37" s="47"/>
      <c r="G37" s="46"/>
      <c r="H37" s="47"/>
      <c r="I37" s="49"/>
      <c r="J37" s="57"/>
      <c r="K37" s="58"/>
      <c r="L37" s="22">
        <v>3.5000000000000002E-8</v>
      </c>
      <c r="M37" s="22" t="str">
        <f t="shared" si="0"/>
        <v/>
      </c>
      <c r="N37" s="22" t="str">
        <f t="shared" si="1"/>
        <v/>
      </c>
      <c r="O37" s="22" t="str">
        <f t="shared" si="2"/>
        <v/>
      </c>
      <c r="P37" s="23" t="str">
        <f t="shared" si="3"/>
        <v/>
      </c>
      <c r="Q37" s="23" t="str">
        <f t="shared" si="4"/>
        <v/>
      </c>
      <c r="R37" s="23" t="str">
        <f t="shared" si="5"/>
        <v/>
      </c>
      <c r="S37" s="42" t="str">
        <f t="shared" si="6"/>
        <v/>
      </c>
      <c r="T37" s="42" t="str">
        <f t="shared" si="7"/>
        <v/>
      </c>
      <c r="U37" s="42">
        <f t="shared" si="8"/>
        <v>0</v>
      </c>
      <c r="V37" s="42">
        <f t="shared" si="9"/>
        <v>0</v>
      </c>
      <c r="W37" s="42">
        <f t="shared" si="10"/>
        <v>0</v>
      </c>
      <c r="X37" s="22"/>
      <c r="Y37" s="22"/>
      <c r="Z37" s="22"/>
      <c r="AA37" s="22"/>
      <c r="AB37" s="22"/>
      <c r="AC37" s="22"/>
      <c r="AD37" s="22"/>
      <c r="AE37" s="22"/>
      <c r="AF37" s="22"/>
      <c r="AG37" s="22">
        <v>35</v>
      </c>
    </row>
    <row r="38" spans="1:33" ht="15.75" customHeight="1">
      <c r="A38" s="43"/>
      <c r="B38" s="44"/>
      <c r="C38" s="47"/>
      <c r="D38" s="46"/>
      <c r="E38" s="47"/>
      <c r="F38" s="47"/>
      <c r="G38" s="46"/>
      <c r="H38" s="47"/>
      <c r="I38" s="49"/>
      <c r="J38" s="57"/>
      <c r="K38" s="58"/>
      <c r="L38" s="22">
        <v>3.5999999999999998E-8</v>
      </c>
      <c r="M38" s="22" t="str">
        <f t="shared" si="0"/>
        <v/>
      </c>
      <c r="N38" s="22" t="str">
        <f t="shared" si="1"/>
        <v/>
      </c>
      <c r="O38" s="22" t="str">
        <f t="shared" si="2"/>
        <v/>
      </c>
      <c r="P38" s="23" t="str">
        <f t="shared" si="3"/>
        <v/>
      </c>
      <c r="Q38" s="23" t="str">
        <f t="shared" si="4"/>
        <v/>
      </c>
      <c r="R38" s="23" t="str">
        <f t="shared" si="5"/>
        <v/>
      </c>
      <c r="S38" s="42" t="str">
        <f t="shared" si="6"/>
        <v/>
      </c>
      <c r="T38" s="42" t="str">
        <f t="shared" si="7"/>
        <v/>
      </c>
      <c r="U38" s="42">
        <f t="shared" si="8"/>
        <v>0</v>
      </c>
      <c r="V38" s="42">
        <f t="shared" si="9"/>
        <v>0</v>
      </c>
      <c r="W38" s="42">
        <f t="shared" si="10"/>
        <v>0</v>
      </c>
      <c r="X38" s="22"/>
      <c r="Y38" s="22"/>
      <c r="Z38" s="22"/>
      <c r="AA38" s="22"/>
      <c r="AB38" s="22"/>
      <c r="AC38" s="22"/>
      <c r="AD38" s="22"/>
      <c r="AE38" s="22"/>
      <c r="AF38" s="22"/>
      <c r="AG38" s="22">
        <v>36</v>
      </c>
    </row>
    <row r="39" spans="1:33" ht="15.75" customHeight="1">
      <c r="A39" s="43"/>
      <c r="B39" s="44"/>
      <c r="C39" s="47"/>
      <c r="D39" s="46"/>
      <c r="E39" s="47"/>
      <c r="F39" s="47"/>
      <c r="G39" s="46"/>
      <c r="H39" s="47"/>
      <c r="I39" s="49"/>
      <c r="J39" s="57"/>
      <c r="K39" s="58"/>
      <c r="L39" s="22">
        <v>3.7E-8</v>
      </c>
      <c r="M39" s="22" t="str">
        <f t="shared" si="0"/>
        <v/>
      </c>
      <c r="N39" s="22" t="str">
        <f t="shared" si="1"/>
        <v/>
      </c>
      <c r="O39" s="22" t="str">
        <f t="shared" si="2"/>
        <v/>
      </c>
      <c r="P39" s="23" t="str">
        <f t="shared" si="3"/>
        <v/>
      </c>
      <c r="Q39" s="23" t="str">
        <f t="shared" si="4"/>
        <v/>
      </c>
      <c r="R39" s="23" t="str">
        <f t="shared" si="5"/>
        <v/>
      </c>
      <c r="S39" s="42" t="str">
        <f t="shared" si="6"/>
        <v/>
      </c>
      <c r="T39" s="42" t="str">
        <f t="shared" si="7"/>
        <v/>
      </c>
      <c r="U39" s="42">
        <f t="shared" si="8"/>
        <v>0</v>
      </c>
      <c r="V39" s="42">
        <f t="shared" si="9"/>
        <v>0</v>
      </c>
      <c r="W39" s="42">
        <f t="shared" si="10"/>
        <v>0</v>
      </c>
      <c r="X39" s="22"/>
      <c r="Y39" s="22"/>
      <c r="Z39" s="22"/>
      <c r="AA39" s="22"/>
      <c r="AB39" s="22"/>
      <c r="AC39" s="22"/>
      <c r="AD39" s="22"/>
      <c r="AE39" s="22"/>
      <c r="AF39" s="22"/>
      <c r="AG39" s="22">
        <v>37</v>
      </c>
    </row>
    <row r="40" spans="1:33" ht="15.75" customHeight="1">
      <c r="A40" s="43"/>
      <c r="B40" s="44"/>
      <c r="C40" s="47"/>
      <c r="D40" s="46"/>
      <c r="E40" s="47"/>
      <c r="F40" s="47"/>
      <c r="G40" s="46"/>
      <c r="H40" s="47"/>
      <c r="I40" s="49"/>
      <c r="J40" s="57"/>
      <c r="K40" s="58"/>
      <c r="L40" s="22">
        <v>3.8000000000000003E-8</v>
      </c>
      <c r="M40" s="22" t="str">
        <f t="shared" si="0"/>
        <v/>
      </c>
      <c r="N40" s="22" t="str">
        <f t="shared" si="1"/>
        <v/>
      </c>
      <c r="O40" s="22" t="str">
        <f t="shared" si="2"/>
        <v/>
      </c>
      <c r="P40" s="23" t="str">
        <f t="shared" si="3"/>
        <v/>
      </c>
      <c r="Q40" s="23" t="str">
        <f t="shared" si="4"/>
        <v/>
      </c>
      <c r="R40" s="23" t="str">
        <f t="shared" si="5"/>
        <v/>
      </c>
      <c r="S40" s="42" t="str">
        <f t="shared" si="6"/>
        <v/>
      </c>
      <c r="T40" s="42" t="str">
        <f t="shared" si="7"/>
        <v/>
      </c>
      <c r="U40" s="42">
        <f t="shared" si="8"/>
        <v>0</v>
      </c>
      <c r="V40" s="42">
        <f t="shared" si="9"/>
        <v>0</v>
      </c>
      <c r="W40" s="42">
        <f t="shared" si="10"/>
        <v>0</v>
      </c>
      <c r="X40" s="22"/>
      <c r="Y40" s="22"/>
      <c r="Z40" s="22"/>
      <c r="AA40" s="22"/>
      <c r="AB40" s="22"/>
      <c r="AC40" s="22"/>
      <c r="AD40" s="22"/>
      <c r="AE40" s="22"/>
      <c r="AF40" s="22"/>
      <c r="AG40" s="22">
        <v>38</v>
      </c>
    </row>
    <row r="41" spans="1:33" ht="15.75" customHeight="1">
      <c r="A41" s="43"/>
      <c r="B41" s="44"/>
      <c r="C41" s="47"/>
      <c r="D41" s="46"/>
      <c r="E41" s="47"/>
      <c r="F41" s="47"/>
      <c r="G41" s="46"/>
      <c r="H41" s="47"/>
      <c r="I41" s="49"/>
      <c r="J41" s="57"/>
      <c r="K41" s="58"/>
      <c r="L41" s="22">
        <v>3.8999999999999998E-8</v>
      </c>
      <c r="M41" s="22" t="str">
        <f t="shared" si="0"/>
        <v/>
      </c>
      <c r="N41" s="22" t="str">
        <f t="shared" si="1"/>
        <v/>
      </c>
      <c r="O41" s="22" t="str">
        <f t="shared" si="2"/>
        <v/>
      </c>
      <c r="P41" s="23" t="str">
        <f t="shared" si="3"/>
        <v/>
      </c>
      <c r="Q41" s="23" t="str">
        <f t="shared" si="4"/>
        <v/>
      </c>
      <c r="R41" s="23" t="str">
        <f t="shared" si="5"/>
        <v/>
      </c>
      <c r="S41" s="42" t="str">
        <f t="shared" si="6"/>
        <v/>
      </c>
      <c r="T41" s="42" t="str">
        <f t="shared" si="7"/>
        <v/>
      </c>
      <c r="U41" s="42">
        <f t="shared" si="8"/>
        <v>0</v>
      </c>
      <c r="V41" s="42">
        <f t="shared" si="9"/>
        <v>0</v>
      </c>
      <c r="W41" s="42">
        <f t="shared" si="10"/>
        <v>0</v>
      </c>
      <c r="X41" s="22"/>
      <c r="Y41" s="22"/>
      <c r="Z41" s="22"/>
      <c r="AA41" s="22"/>
      <c r="AB41" s="22"/>
      <c r="AC41" s="22"/>
      <c r="AD41" s="22"/>
      <c r="AE41" s="22"/>
      <c r="AF41" s="22"/>
      <c r="AG41" s="22">
        <v>39</v>
      </c>
    </row>
    <row r="42" spans="1:33" ht="15.75" customHeight="1">
      <c r="A42" s="43"/>
      <c r="B42" s="44"/>
      <c r="C42" s="47"/>
      <c r="D42" s="46"/>
      <c r="E42" s="47"/>
      <c r="F42" s="47"/>
      <c r="G42" s="46"/>
      <c r="H42" s="47"/>
      <c r="I42" s="49"/>
      <c r="J42" s="57"/>
      <c r="K42" s="58"/>
      <c r="L42" s="22">
        <v>4.0000000000000001E-8</v>
      </c>
      <c r="M42" s="22" t="str">
        <f t="shared" si="0"/>
        <v/>
      </c>
      <c r="N42" s="22" t="str">
        <f t="shared" si="1"/>
        <v/>
      </c>
      <c r="O42" s="22" t="str">
        <f t="shared" si="2"/>
        <v/>
      </c>
      <c r="P42" s="23" t="str">
        <f t="shared" si="3"/>
        <v/>
      </c>
      <c r="Q42" s="23" t="str">
        <f t="shared" si="4"/>
        <v/>
      </c>
      <c r="R42" s="23" t="str">
        <f t="shared" si="5"/>
        <v/>
      </c>
      <c r="S42" s="42" t="str">
        <f t="shared" si="6"/>
        <v/>
      </c>
      <c r="T42" s="42" t="str">
        <f t="shared" si="7"/>
        <v/>
      </c>
      <c r="U42" s="42">
        <f t="shared" si="8"/>
        <v>0</v>
      </c>
      <c r="V42" s="42">
        <f t="shared" si="9"/>
        <v>0</v>
      </c>
      <c r="W42" s="42">
        <f t="shared" si="10"/>
        <v>0</v>
      </c>
      <c r="X42" s="22"/>
      <c r="Y42" s="22"/>
      <c r="Z42" s="22"/>
      <c r="AA42" s="22"/>
      <c r="AB42" s="22"/>
      <c r="AC42" s="22"/>
      <c r="AD42" s="22"/>
      <c r="AE42" s="22"/>
      <c r="AF42" s="22"/>
      <c r="AG42" s="22">
        <v>40</v>
      </c>
    </row>
    <row r="43" spans="1:33" ht="15.75" customHeight="1">
      <c r="A43" s="43"/>
      <c r="B43" s="44"/>
      <c r="C43" s="47"/>
      <c r="D43" s="46"/>
      <c r="E43" s="47"/>
      <c r="F43" s="47"/>
      <c r="G43" s="46"/>
      <c r="H43" s="47"/>
      <c r="I43" s="49"/>
      <c r="J43" s="57"/>
      <c r="K43" s="58"/>
      <c r="L43" s="22">
        <v>4.1000000000000003E-8</v>
      </c>
      <c r="M43" s="22" t="str">
        <f t="shared" si="0"/>
        <v/>
      </c>
      <c r="N43" s="22" t="str">
        <f t="shared" si="1"/>
        <v/>
      </c>
      <c r="O43" s="22" t="str">
        <f t="shared" si="2"/>
        <v/>
      </c>
      <c r="P43" s="23" t="str">
        <f t="shared" si="3"/>
        <v/>
      </c>
      <c r="Q43" s="23" t="str">
        <f t="shared" si="4"/>
        <v/>
      </c>
      <c r="R43" s="23" t="str">
        <f t="shared" si="5"/>
        <v/>
      </c>
      <c r="S43" s="42" t="str">
        <f t="shared" si="6"/>
        <v/>
      </c>
      <c r="T43" s="42" t="str">
        <f t="shared" si="7"/>
        <v/>
      </c>
      <c r="U43" s="42">
        <f t="shared" si="8"/>
        <v>0</v>
      </c>
      <c r="V43" s="42">
        <f t="shared" si="9"/>
        <v>0</v>
      </c>
      <c r="W43" s="42">
        <f t="shared" si="10"/>
        <v>0</v>
      </c>
      <c r="X43" s="22"/>
      <c r="Y43" s="22"/>
      <c r="Z43" s="22"/>
      <c r="AA43" s="22"/>
      <c r="AB43" s="22"/>
      <c r="AC43" s="22"/>
      <c r="AD43" s="22"/>
      <c r="AE43" s="22"/>
      <c r="AF43" s="22"/>
      <c r="AG43" s="22">
        <v>41</v>
      </c>
    </row>
    <row r="44" spans="1:33" ht="15.75" customHeight="1">
      <c r="A44" s="43"/>
      <c r="B44" s="44"/>
      <c r="C44" s="47"/>
      <c r="D44" s="46"/>
      <c r="E44" s="47"/>
      <c r="F44" s="47"/>
      <c r="G44" s="46"/>
      <c r="H44" s="47"/>
      <c r="I44" s="49"/>
      <c r="J44" s="57"/>
      <c r="K44" s="58"/>
      <c r="L44" s="22">
        <v>4.1999999999999999E-8</v>
      </c>
      <c r="M44" s="22" t="str">
        <f t="shared" si="0"/>
        <v/>
      </c>
      <c r="N44" s="22" t="str">
        <f t="shared" si="1"/>
        <v/>
      </c>
      <c r="O44" s="22" t="str">
        <f t="shared" si="2"/>
        <v/>
      </c>
      <c r="P44" s="23" t="str">
        <f t="shared" si="3"/>
        <v/>
      </c>
      <c r="Q44" s="23" t="str">
        <f t="shared" si="4"/>
        <v/>
      </c>
      <c r="R44" s="23" t="str">
        <f t="shared" si="5"/>
        <v/>
      </c>
      <c r="S44" s="42" t="str">
        <f t="shared" si="6"/>
        <v/>
      </c>
      <c r="T44" s="42" t="str">
        <f t="shared" si="7"/>
        <v/>
      </c>
      <c r="U44" s="42">
        <f t="shared" si="8"/>
        <v>0</v>
      </c>
      <c r="V44" s="42">
        <f t="shared" si="9"/>
        <v>0</v>
      </c>
      <c r="W44" s="42">
        <f t="shared" si="10"/>
        <v>0</v>
      </c>
      <c r="X44" s="22"/>
      <c r="Y44" s="22"/>
      <c r="Z44" s="22"/>
      <c r="AA44" s="22"/>
      <c r="AB44" s="22"/>
      <c r="AC44" s="22"/>
      <c r="AD44" s="22"/>
      <c r="AE44" s="22"/>
      <c r="AF44" s="22"/>
      <c r="AG44" s="22">
        <v>42</v>
      </c>
    </row>
    <row r="45" spans="1:33" ht="15.75" customHeight="1">
      <c r="A45" s="43"/>
      <c r="B45" s="44"/>
      <c r="C45" s="47"/>
      <c r="D45" s="46"/>
      <c r="E45" s="47"/>
      <c r="F45" s="47"/>
      <c r="G45" s="46"/>
      <c r="H45" s="47"/>
      <c r="I45" s="49"/>
      <c r="J45" s="57"/>
      <c r="K45" s="58"/>
      <c r="L45" s="22">
        <v>4.3000000000000001E-8</v>
      </c>
      <c r="M45" s="22" t="str">
        <f t="shared" si="0"/>
        <v/>
      </c>
      <c r="N45" s="22" t="str">
        <f t="shared" si="1"/>
        <v/>
      </c>
      <c r="O45" s="22" t="str">
        <f t="shared" si="2"/>
        <v/>
      </c>
      <c r="P45" s="23" t="str">
        <f t="shared" si="3"/>
        <v/>
      </c>
      <c r="Q45" s="23" t="str">
        <f t="shared" si="4"/>
        <v/>
      </c>
      <c r="R45" s="23" t="str">
        <f t="shared" si="5"/>
        <v/>
      </c>
      <c r="S45" s="42" t="str">
        <f t="shared" si="6"/>
        <v/>
      </c>
      <c r="T45" s="42" t="str">
        <f t="shared" si="7"/>
        <v/>
      </c>
      <c r="U45" s="42">
        <f t="shared" si="8"/>
        <v>0</v>
      </c>
      <c r="V45" s="42">
        <f t="shared" si="9"/>
        <v>0</v>
      </c>
      <c r="W45" s="42">
        <f t="shared" si="10"/>
        <v>0</v>
      </c>
      <c r="X45" s="22"/>
      <c r="Y45" s="22"/>
      <c r="Z45" s="22"/>
      <c r="AA45" s="22"/>
      <c r="AB45" s="22"/>
      <c r="AC45" s="22"/>
      <c r="AD45" s="22"/>
      <c r="AE45" s="22"/>
      <c r="AF45" s="22"/>
      <c r="AG45" s="22">
        <v>43</v>
      </c>
    </row>
    <row r="46" spans="1:33" ht="15.75" customHeight="1">
      <c r="A46" s="43"/>
      <c r="B46" s="44"/>
      <c r="C46" s="47"/>
      <c r="D46" s="46"/>
      <c r="E46" s="47"/>
      <c r="F46" s="47"/>
      <c r="G46" s="46"/>
      <c r="H46" s="47"/>
      <c r="I46" s="49"/>
      <c r="J46" s="57"/>
      <c r="K46" s="58"/>
      <c r="L46" s="22">
        <v>4.3999999999999997E-8</v>
      </c>
      <c r="M46" s="22" t="str">
        <f t="shared" si="0"/>
        <v/>
      </c>
      <c r="N46" s="22" t="str">
        <f t="shared" si="1"/>
        <v/>
      </c>
      <c r="O46" s="22" t="str">
        <f t="shared" si="2"/>
        <v/>
      </c>
      <c r="P46" s="23" t="str">
        <f t="shared" si="3"/>
        <v/>
      </c>
      <c r="Q46" s="23" t="str">
        <f t="shared" si="4"/>
        <v/>
      </c>
      <c r="R46" s="23" t="str">
        <f t="shared" si="5"/>
        <v/>
      </c>
      <c r="S46" s="42" t="str">
        <f t="shared" si="6"/>
        <v/>
      </c>
      <c r="T46" s="42" t="str">
        <f t="shared" si="7"/>
        <v/>
      </c>
      <c r="U46" s="42">
        <f t="shared" si="8"/>
        <v>0</v>
      </c>
      <c r="V46" s="42">
        <f t="shared" si="9"/>
        <v>0</v>
      </c>
      <c r="W46" s="42">
        <f t="shared" si="10"/>
        <v>0</v>
      </c>
      <c r="X46" s="22"/>
      <c r="Y46" s="22"/>
      <c r="Z46" s="22"/>
      <c r="AA46" s="22"/>
      <c r="AB46" s="22"/>
      <c r="AC46" s="22"/>
      <c r="AD46" s="22"/>
      <c r="AE46" s="22"/>
      <c r="AF46" s="22"/>
      <c r="AG46" s="22">
        <v>44</v>
      </c>
    </row>
    <row r="47" spans="1:33" ht="15.75" customHeight="1">
      <c r="A47" s="43"/>
      <c r="B47" s="44"/>
      <c r="C47" s="47"/>
      <c r="D47" s="46"/>
      <c r="E47" s="47"/>
      <c r="F47" s="47"/>
      <c r="G47" s="46"/>
      <c r="H47" s="47"/>
      <c r="I47" s="49"/>
      <c r="J47" s="57"/>
      <c r="K47" s="58"/>
      <c r="L47" s="22">
        <v>4.4999999999999999E-8</v>
      </c>
      <c r="M47" s="22" t="str">
        <f t="shared" si="0"/>
        <v/>
      </c>
      <c r="N47" s="22" t="str">
        <f t="shared" si="1"/>
        <v/>
      </c>
      <c r="O47" s="22" t="str">
        <f t="shared" si="2"/>
        <v/>
      </c>
      <c r="P47" s="23" t="str">
        <f t="shared" si="3"/>
        <v/>
      </c>
      <c r="Q47" s="23" t="str">
        <f t="shared" si="4"/>
        <v/>
      </c>
      <c r="R47" s="23" t="str">
        <f t="shared" si="5"/>
        <v/>
      </c>
      <c r="S47" s="42" t="str">
        <f t="shared" si="6"/>
        <v/>
      </c>
      <c r="T47" s="42" t="str">
        <f t="shared" si="7"/>
        <v/>
      </c>
      <c r="U47" s="42">
        <f t="shared" si="8"/>
        <v>0</v>
      </c>
      <c r="V47" s="42">
        <f t="shared" si="9"/>
        <v>0</v>
      </c>
      <c r="W47" s="42">
        <f t="shared" si="10"/>
        <v>0</v>
      </c>
      <c r="X47" s="22"/>
      <c r="Y47" s="22"/>
      <c r="Z47" s="22"/>
      <c r="AA47" s="22"/>
      <c r="AB47" s="22"/>
      <c r="AC47" s="22"/>
      <c r="AD47" s="22"/>
      <c r="AE47" s="22"/>
      <c r="AF47" s="22"/>
      <c r="AG47" s="22">
        <v>45</v>
      </c>
    </row>
    <row r="48" spans="1:33" ht="15.75" customHeight="1">
      <c r="A48" s="43"/>
      <c r="B48" s="44"/>
      <c r="C48" s="47"/>
      <c r="D48" s="46"/>
      <c r="E48" s="47"/>
      <c r="F48" s="47"/>
      <c r="G48" s="46"/>
      <c r="H48" s="47"/>
      <c r="I48" s="49"/>
      <c r="J48" s="57"/>
      <c r="K48" s="58"/>
      <c r="L48" s="22">
        <v>4.6000000000000002E-8</v>
      </c>
      <c r="M48" s="22" t="str">
        <f t="shared" si="0"/>
        <v/>
      </c>
      <c r="N48" s="22" t="str">
        <f t="shared" si="1"/>
        <v/>
      </c>
      <c r="O48" s="22" t="str">
        <f t="shared" si="2"/>
        <v/>
      </c>
      <c r="P48" s="23" t="str">
        <f t="shared" si="3"/>
        <v/>
      </c>
      <c r="Q48" s="23" t="str">
        <f t="shared" si="4"/>
        <v/>
      </c>
      <c r="R48" s="23" t="str">
        <f t="shared" si="5"/>
        <v/>
      </c>
      <c r="S48" s="42" t="str">
        <f t="shared" si="6"/>
        <v/>
      </c>
      <c r="T48" s="42" t="str">
        <f t="shared" si="7"/>
        <v/>
      </c>
      <c r="U48" s="42">
        <f t="shared" si="8"/>
        <v>0</v>
      </c>
      <c r="V48" s="42">
        <f t="shared" si="9"/>
        <v>0</v>
      </c>
      <c r="W48" s="42">
        <f t="shared" si="10"/>
        <v>0</v>
      </c>
      <c r="X48" s="22"/>
      <c r="Y48" s="22"/>
      <c r="Z48" s="22"/>
      <c r="AA48" s="22"/>
      <c r="AB48" s="22"/>
      <c r="AC48" s="22"/>
      <c r="AD48" s="22"/>
      <c r="AE48" s="22"/>
      <c r="AF48" s="22"/>
      <c r="AG48" s="22">
        <v>46</v>
      </c>
    </row>
    <row r="49" spans="1:33" ht="15.75" customHeight="1">
      <c r="A49" s="43"/>
      <c r="B49" s="44"/>
      <c r="C49" s="47"/>
      <c r="D49" s="46"/>
      <c r="E49" s="47"/>
      <c r="F49" s="47"/>
      <c r="G49" s="46"/>
      <c r="H49" s="47"/>
      <c r="I49" s="49"/>
      <c r="J49" s="57"/>
      <c r="K49" s="58"/>
      <c r="L49" s="22">
        <v>4.6999999999999997E-8</v>
      </c>
      <c r="M49" s="22" t="str">
        <f t="shared" si="0"/>
        <v/>
      </c>
      <c r="N49" s="22" t="str">
        <f t="shared" si="1"/>
        <v/>
      </c>
      <c r="O49" s="22" t="str">
        <f t="shared" si="2"/>
        <v/>
      </c>
      <c r="P49" s="23" t="str">
        <f t="shared" si="3"/>
        <v/>
      </c>
      <c r="Q49" s="23" t="str">
        <f t="shared" si="4"/>
        <v/>
      </c>
      <c r="R49" s="23" t="str">
        <f t="shared" si="5"/>
        <v/>
      </c>
      <c r="S49" s="42" t="str">
        <f t="shared" si="6"/>
        <v/>
      </c>
      <c r="T49" s="42" t="str">
        <f t="shared" si="7"/>
        <v/>
      </c>
      <c r="U49" s="42">
        <f t="shared" si="8"/>
        <v>0</v>
      </c>
      <c r="V49" s="42">
        <f t="shared" si="9"/>
        <v>0</v>
      </c>
      <c r="W49" s="42">
        <f t="shared" si="10"/>
        <v>0</v>
      </c>
      <c r="X49" s="22"/>
      <c r="Y49" s="22"/>
      <c r="Z49" s="22"/>
      <c r="AA49" s="22"/>
      <c r="AB49" s="22"/>
      <c r="AC49" s="22"/>
      <c r="AD49" s="22"/>
      <c r="AE49" s="22"/>
      <c r="AF49" s="22"/>
      <c r="AG49" s="22">
        <v>47</v>
      </c>
    </row>
    <row r="50" spans="1:33" ht="15.75" customHeight="1">
      <c r="A50" s="43"/>
      <c r="B50" s="44"/>
      <c r="C50" s="47"/>
      <c r="D50" s="46"/>
      <c r="E50" s="47"/>
      <c r="F50" s="47"/>
      <c r="G50" s="46"/>
      <c r="H50" s="47"/>
      <c r="I50" s="49"/>
      <c r="J50" s="57"/>
      <c r="K50" s="58"/>
      <c r="L50" s="22">
        <v>4.8E-8</v>
      </c>
      <c r="M50" s="22" t="str">
        <f t="shared" si="0"/>
        <v/>
      </c>
      <c r="N50" s="22" t="str">
        <f t="shared" si="1"/>
        <v/>
      </c>
      <c r="O50" s="22" t="str">
        <f t="shared" si="2"/>
        <v/>
      </c>
      <c r="P50" s="23" t="str">
        <f t="shared" si="3"/>
        <v/>
      </c>
      <c r="Q50" s="23" t="str">
        <f t="shared" si="4"/>
        <v/>
      </c>
      <c r="R50" s="23" t="str">
        <f t="shared" si="5"/>
        <v/>
      </c>
      <c r="S50" s="42" t="str">
        <f t="shared" si="6"/>
        <v/>
      </c>
      <c r="T50" s="42" t="str">
        <f t="shared" si="7"/>
        <v/>
      </c>
      <c r="U50" s="42">
        <f t="shared" si="8"/>
        <v>0</v>
      </c>
      <c r="V50" s="42">
        <f t="shared" si="9"/>
        <v>0</v>
      </c>
      <c r="W50" s="42">
        <f t="shared" si="10"/>
        <v>0</v>
      </c>
      <c r="X50" s="22"/>
      <c r="Y50" s="22"/>
      <c r="Z50" s="22"/>
      <c r="AA50" s="22"/>
      <c r="AB50" s="22"/>
      <c r="AC50" s="22"/>
      <c r="AD50" s="22"/>
      <c r="AE50" s="22"/>
      <c r="AF50" s="22"/>
      <c r="AG50" s="22">
        <v>48</v>
      </c>
    </row>
    <row r="51" spans="1:33" ht="15.75" customHeight="1">
      <c r="A51" s="43"/>
      <c r="B51" s="44"/>
      <c r="C51" s="47"/>
      <c r="D51" s="46"/>
      <c r="E51" s="47"/>
      <c r="F51" s="47"/>
      <c r="G51" s="46"/>
      <c r="H51" s="47"/>
      <c r="I51" s="49"/>
      <c r="J51" s="57"/>
      <c r="K51" s="58"/>
      <c r="L51" s="22">
        <v>4.9000000000000002E-8</v>
      </c>
      <c r="M51" s="22" t="str">
        <f t="shared" si="0"/>
        <v/>
      </c>
      <c r="N51" s="22" t="str">
        <f t="shared" si="1"/>
        <v/>
      </c>
      <c r="O51" s="22" t="str">
        <f t="shared" si="2"/>
        <v/>
      </c>
      <c r="P51" s="23" t="str">
        <f t="shared" si="3"/>
        <v/>
      </c>
      <c r="Q51" s="23" t="str">
        <f t="shared" si="4"/>
        <v/>
      </c>
      <c r="R51" s="23" t="str">
        <f t="shared" si="5"/>
        <v/>
      </c>
      <c r="S51" s="42" t="str">
        <f t="shared" si="6"/>
        <v/>
      </c>
      <c r="T51" s="42" t="str">
        <f t="shared" si="7"/>
        <v/>
      </c>
      <c r="U51" s="42">
        <f t="shared" si="8"/>
        <v>0</v>
      </c>
      <c r="V51" s="42">
        <f t="shared" si="9"/>
        <v>0</v>
      </c>
      <c r="W51" s="42">
        <f t="shared" si="10"/>
        <v>0</v>
      </c>
      <c r="X51" s="22"/>
      <c r="Y51" s="22"/>
      <c r="Z51" s="22"/>
      <c r="AA51" s="22"/>
      <c r="AB51" s="22"/>
      <c r="AC51" s="22"/>
      <c r="AD51" s="22"/>
      <c r="AE51" s="22"/>
      <c r="AF51" s="22"/>
      <c r="AG51" s="22">
        <v>49</v>
      </c>
    </row>
    <row r="52" spans="1:33" ht="15.75" customHeight="1">
      <c r="A52" s="43"/>
      <c r="B52" s="44"/>
      <c r="C52" s="47"/>
      <c r="D52" s="46"/>
      <c r="E52" s="47"/>
      <c r="F52" s="47"/>
      <c r="G52" s="46"/>
      <c r="H52" s="47"/>
      <c r="I52" s="49"/>
      <c r="J52" s="57"/>
      <c r="K52" s="58"/>
      <c r="L52" s="22">
        <v>4.9999999999999998E-8</v>
      </c>
      <c r="M52" s="22" t="str">
        <f t="shared" si="0"/>
        <v/>
      </c>
      <c r="N52" s="22" t="str">
        <f t="shared" si="1"/>
        <v/>
      </c>
      <c r="O52" s="22" t="str">
        <f t="shared" si="2"/>
        <v/>
      </c>
      <c r="P52" s="23" t="str">
        <f t="shared" si="3"/>
        <v/>
      </c>
      <c r="Q52" s="23" t="str">
        <f t="shared" si="4"/>
        <v/>
      </c>
      <c r="R52" s="23" t="str">
        <f t="shared" si="5"/>
        <v/>
      </c>
      <c r="S52" s="42" t="str">
        <f t="shared" si="6"/>
        <v/>
      </c>
      <c r="T52" s="42" t="str">
        <f t="shared" si="7"/>
        <v/>
      </c>
      <c r="U52" s="42">
        <f t="shared" si="8"/>
        <v>0</v>
      </c>
      <c r="V52" s="42">
        <f t="shared" si="9"/>
        <v>0</v>
      </c>
      <c r="W52" s="42">
        <f t="shared" si="10"/>
        <v>0</v>
      </c>
      <c r="X52" s="22"/>
      <c r="Y52" s="22"/>
      <c r="Z52" s="22"/>
      <c r="AA52" s="22"/>
      <c r="AB52" s="22"/>
      <c r="AC52" s="22"/>
      <c r="AD52" s="22"/>
      <c r="AE52" s="22"/>
      <c r="AF52" s="22"/>
      <c r="AG52" s="22">
        <v>50</v>
      </c>
    </row>
    <row r="53" spans="1:33" ht="15.75" customHeight="1">
      <c r="A53" s="43"/>
      <c r="B53" s="44"/>
      <c r="C53" s="47"/>
      <c r="D53" s="46"/>
      <c r="E53" s="47"/>
      <c r="F53" s="47"/>
      <c r="G53" s="46"/>
      <c r="H53" s="47"/>
      <c r="I53" s="49"/>
      <c r="J53" s="59"/>
      <c r="K53" s="60"/>
      <c r="L53" s="22">
        <v>5.1E-8</v>
      </c>
      <c r="M53" s="22" t="str">
        <f t="shared" si="0"/>
        <v/>
      </c>
      <c r="N53" s="22" t="str">
        <f t="shared" si="1"/>
        <v/>
      </c>
      <c r="O53" s="22" t="str">
        <f t="shared" si="2"/>
        <v/>
      </c>
      <c r="P53" s="23" t="str">
        <f t="shared" si="3"/>
        <v/>
      </c>
      <c r="Q53" s="23" t="str">
        <f t="shared" si="4"/>
        <v/>
      </c>
      <c r="R53" s="23" t="str">
        <f t="shared" si="5"/>
        <v/>
      </c>
      <c r="S53" s="42" t="str">
        <f t="shared" si="6"/>
        <v/>
      </c>
      <c r="T53" s="42" t="str">
        <f t="shared" si="7"/>
        <v/>
      </c>
      <c r="U53" s="42">
        <f t="shared" si="8"/>
        <v>0</v>
      </c>
      <c r="V53" s="42">
        <f t="shared" si="9"/>
        <v>0</v>
      </c>
      <c r="W53" s="42">
        <f t="shared" si="10"/>
        <v>0</v>
      </c>
      <c r="X53" s="22"/>
      <c r="Y53" s="22"/>
      <c r="Z53" s="22"/>
      <c r="AA53" s="22"/>
      <c r="AB53" s="22"/>
      <c r="AC53" s="22"/>
      <c r="AD53" s="22"/>
      <c r="AE53" s="22"/>
      <c r="AF53" s="22"/>
      <c r="AG53" s="22">
        <v>51</v>
      </c>
    </row>
    <row r="54" spans="1:33" ht="15.75" customHeight="1">
      <c r="A54" s="43"/>
      <c r="B54" s="44"/>
      <c r="C54" s="47"/>
      <c r="D54" s="46"/>
      <c r="E54" s="47"/>
      <c r="F54" s="47"/>
      <c r="G54" s="46"/>
      <c r="H54" s="47"/>
      <c r="I54" s="49"/>
      <c r="J54" s="59"/>
      <c r="K54" s="60"/>
      <c r="L54" s="22">
        <v>5.2000000000000002E-8</v>
      </c>
      <c r="M54" s="22" t="str">
        <f t="shared" si="0"/>
        <v/>
      </c>
      <c r="N54" s="22" t="str">
        <f t="shared" si="1"/>
        <v/>
      </c>
      <c r="O54" s="22" t="str">
        <f t="shared" si="2"/>
        <v/>
      </c>
      <c r="P54" s="23" t="str">
        <f t="shared" si="3"/>
        <v/>
      </c>
      <c r="Q54" s="23" t="str">
        <f t="shared" si="4"/>
        <v/>
      </c>
      <c r="R54" s="23" t="str">
        <f t="shared" si="5"/>
        <v/>
      </c>
      <c r="S54" s="42" t="str">
        <f t="shared" si="6"/>
        <v/>
      </c>
      <c r="T54" s="42" t="str">
        <f t="shared" si="7"/>
        <v/>
      </c>
      <c r="U54" s="42">
        <f t="shared" si="8"/>
        <v>0</v>
      </c>
      <c r="V54" s="42">
        <f t="shared" si="9"/>
        <v>0</v>
      </c>
      <c r="W54" s="42">
        <f t="shared" si="10"/>
        <v>0</v>
      </c>
      <c r="X54" s="22"/>
      <c r="Y54" s="22"/>
      <c r="Z54" s="22"/>
      <c r="AA54" s="22"/>
      <c r="AB54" s="22"/>
      <c r="AC54" s="22"/>
      <c r="AD54" s="22"/>
      <c r="AE54" s="22"/>
      <c r="AF54" s="22"/>
      <c r="AG54" s="22">
        <v>52</v>
      </c>
    </row>
    <row r="55" spans="1:33" ht="15.75" customHeight="1">
      <c r="A55" s="43"/>
      <c r="B55" s="44"/>
      <c r="C55" s="47"/>
      <c r="D55" s="46"/>
      <c r="E55" s="47"/>
      <c r="F55" s="47"/>
      <c r="G55" s="46"/>
      <c r="H55" s="47"/>
      <c r="I55" s="49"/>
      <c r="J55" s="59"/>
      <c r="K55" s="60"/>
      <c r="L55" s="22">
        <v>5.2999999999999998E-8</v>
      </c>
      <c r="M55" s="22" t="str">
        <f t="shared" si="0"/>
        <v/>
      </c>
      <c r="N55" s="22" t="str">
        <f t="shared" si="1"/>
        <v/>
      </c>
      <c r="O55" s="22" t="str">
        <f t="shared" si="2"/>
        <v/>
      </c>
      <c r="P55" s="23" t="str">
        <f t="shared" si="3"/>
        <v/>
      </c>
      <c r="Q55" s="23" t="str">
        <f t="shared" si="4"/>
        <v/>
      </c>
      <c r="R55" s="23" t="str">
        <f t="shared" si="5"/>
        <v/>
      </c>
      <c r="S55" s="42" t="str">
        <f t="shared" si="6"/>
        <v/>
      </c>
      <c r="T55" s="42" t="str">
        <f t="shared" si="7"/>
        <v/>
      </c>
      <c r="U55" s="42">
        <f t="shared" si="8"/>
        <v>0</v>
      </c>
      <c r="V55" s="42">
        <f t="shared" si="9"/>
        <v>0</v>
      </c>
      <c r="W55" s="42">
        <f t="shared" si="10"/>
        <v>0</v>
      </c>
      <c r="X55" s="22"/>
      <c r="Y55" s="22"/>
      <c r="Z55" s="22"/>
      <c r="AA55" s="22"/>
      <c r="AB55" s="22"/>
      <c r="AC55" s="22"/>
      <c r="AD55" s="22"/>
      <c r="AE55" s="22"/>
      <c r="AF55" s="22"/>
      <c r="AG55" s="22">
        <v>53</v>
      </c>
    </row>
    <row r="56" spans="1:33" ht="15.75" customHeight="1">
      <c r="A56" s="43"/>
      <c r="B56" s="44"/>
      <c r="C56" s="47"/>
      <c r="D56" s="46"/>
      <c r="E56" s="47"/>
      <c r="F56" s="47"/>
      <c r="G56" s="46"/>
      <c r="H56" s="47"/>
      <c r="I56" s="49"/>
      <c r="J56" s="59"/>
      <c r="K56" s="60"/>
      <c r="L56" s="22">
        <v>5.4E-8</v>
      </c>
      <c r="M56" s="22" t="str">
        <f t="shared" si="0"/>
        <v/>
      </c>
      <c r="N56" s="22" t="str">
        <f t="shared" si="1"/>
        <v/>
      </c>
      <c r="O56" s="22" t="str">
        <f t="shared" si="2"/>
        <v/>
      </c>
      <c r="P56" s="23" t="str">
        <f t="shared" si="3"/>
        <v/>
      </c>
      <c r="Q56" s="23" t="str">
        <f t="shared" si="4"/>
        <v/>
      </c>
      <c r="R56" s="23" t="str">
        <f t="shared" si="5"/>
        <v/>
      </c>
      <c r="S56" s="42" t="str">
        <f t="shared" si="6"/>
        <v/>
      </c>
      <c r="T56" s="42" t="str">
        <f t="shared" si="7"/>
        <v/>
      </c>
      <c r="U56" s="42">
        <f t="shared" si="8"/>
        <v>0</v>
      </c>
      <c r="V56" s="42">
        <f t="shared" si="9"/>
        <v>0</v>
      </c>
      <c r="W56" s="42">
        <f t="shared" si="10"/>
        <v>0</v>
      </c>
      <c r="X56" s="22"/>
      <c r="Y56" s="22"/>
      <c r="Z56" s="22"/>
      <c r="AA56" s="22"/>
      <c r="AB56" s="22"/>
      <c r="AC56" s="22"/>
      <c r="AD56" s="22"/>
      <c r="AE56" s="22"/>
      <c r="AF56" s="22"/>
      <c r="AG56" s="22">
        <v>54</v>
      </c>
    </row>
    <row r="57" spans="1:33" ht="15.75" customHeight="1">
      <c r="A57" s="43"/>
      <c r="B57" s="44"/>
      <c r="C57" s="47"/>
      <c r="D57" s="46"/>
      <c r="E57" s="47"/>
      <c r="F57" s="47"/>
      <c r="G57" s="46"/>
      <c r="H57" s="47"/>
      <c r="I57" s="49"/>
      <c r="J57" s="59"/>
      <c r="K57" s="60"/>
      <c r="L57" s="22">
        <v>5.5000000000000003E-8</v>
      </c>
      <c r="M57" s="22" t="str">
        <f t="shared" si="0"/>
        <v/>
      </c>
      <c r="N57" s="22" t="str">
        <f t="shared" si="1"/>
        <v/>
      </c>
      <c r="O57" s="22" t="str">
        <f t="shared" si="2"/>
        <v/>
      </c>
      <c r="P57" s="23" t="str">
        <f t="shared" si="3"/>
        <v/>
      </c>
      <c r="Q57" s="23" t="str">
        <f t="shared" si="4"/>
        <v/>
      </c>
      <c r="R57" s="23" t="str">
        <f t="shared" si="5"/>
        <v/>
      </c>
      <c r="S57" s="42" t="str">
        <f t="shared" si="6"/>
        <v/>
      </c>
      <c r="T57" s="42" t="str">
        <f t="shared" si="7"/>
        <v/>
      </c>
      <c r="U57" s="42">
        <f t="shared" si="8"/>
        <v>0</v>
      </c>
      <c r="V57" s="42">
        <f t="shared" si="9"/>
        <v>0</v>
      </c>
      <c r="W57" s="42">
        <f t="shared" si="10"/>
        <v>0</v>
      </c>
      <c r="X57" s="22"/>
      <c r="Y57" s="22"/>
      <c r="Z57" s="22"/>
      <c r="AA57" s="22"/>
      <c r="AB57" s="22"/>
      <c r="AC57" s="22"/>
      <c r="AD57" s="22"/>
      <c r="AE57" s="22"/>
      <c r="AF57" s="22"/>
      <c r="AG57" s="22">
        <v>55</v>
      </c>
    </row>
    <row r="58" spans="1:33" ht="15.75" customHeight="1">
      <c r="A58" s="43"/>
      <c r="B58" s="44"/>
      <c r="C58" s="47"/>
      <c r="D58" s="46"/>
      <c r="E58" s="47"/>
      <c r="F58" s="47"/>
      <c r="G58" s="46"/>
      <c r="H58" s="47"/>
      <c r="I58" s="49"/>
      <c r="J58" s="59"/>
      <c r="K58" s="60"/>
      <c r="L58" s="22">
        <v>5.5999999999999999E-8</v>
      </c>
      <c r="M58" s="22" t="str">
        <f t="shared" si="0"/>
        <v/>
      </c>
      <c r="N58" s="22" t="str">
        <f t="shared" si="1"/>
        <v/>
      </c>
      <c r="O58" s="22" t="str">
        <f t="shared" si="2"/>
        <v/>
      </c>
      <c r="P58" s="23" t="str">
        <f t="shared" si="3"/>
        <v/>
      </c>
      <c r="Q58" s="23" t="str">
        <f t="shared" si="4"/>
        <v/>
      </c>
      <c r="R58" s="23" t="str">
        <f t="shared" si="5"/>
        <v/>
      </c>
      <c r="S58" s="42" t="str">
        <f t="shared" si="6"/>
        <v/>
      </c>
      <c r="T58" s="42" t="str">
        <f t="shared" si="7"/>
        <v/>
      </c>
      <c r="U58" s="42">
        <f t="shared" si="8"/>
        <v>0</v>
      </c>
      <c r="V58" s="42">
        <f t="shared" si="9"/>
        <v>0</v>
      </c>
      <c r="W58" s="42">
        <f t="shared" si="10"/>
        <v>0</v>
      </c>
      <c r="X58" s="22"/>
      <c r="Y58" s="22"/>
      <c r="Z58" s="22"/>
      <c r="AA58" s="22"/>
      <c r="AB58" s="22"/>
      <c r="AC58" s="22"/>
      <c r="AD58" s="22"/>
      <c r="AE58" s="22"/>
      <c r="AF58" s="22"/>
      <c r="AG58" s="22">
        <v>56</v>
      </c>
    </row>
    <row r="59" spans="1:33" ht="15.75" customHeight="1">
      <c r="A59" s="43"/>
      <c r="B59" s="44"/>
      <c r="C59" s="47"/>
      <c r="D59" s="46"/>
      <c r="E59" s="47"/>
      <c r="F59" s="47"/>
      <c r="G59" s="46"/>
      <c r="H59" s="47"/>
      <c r="I59" s="49"/>
      <c r="J59" s="59"/>
      <c r="K59" s="60"/>
      <c r="L59" s="22">
        <v>5.7000000000000001E-8</v>
      </c>
      <c r="M59" s="22" t="str">
        <f t="shared" si="0"/>
        <v/>
      </c>
      <c r="N59" s="22" t="str">
        <f t="shared" si="1"/>
        <v/>
      </c>
      <c r="O59" s="22" t="str">
        <f t="shared" si="2"/>
        <v/>
      </c>
      <c r="P59" s="23" t="str">
        <f t="shared" si="3"/>
        <v/>
      </c>
      <c r="Q59" s="23" t="str">
        <f t="shared" si="4"/>
        <v/>
      </c>
      <c r="R59" s="23" t="str">
        <f t="shared" si="5"/>
        <v/>
      </c>
      <c r="S59" s="42" t="str">
        <f t="shared" si="6"/>
        <v/>
      </c>
      <c r="T59" s="42" t="str">
        <f t="shared" si="7"/>
        <v/>
      </c>
      <c r="U59" s="42">
        <f t="shared" si="8"/>
        <v>0</v>
      </c>
      <c r="V59" s="42">
        <f t="shared" si="9"/>
        <v>0</v>
      </c>
      <c r="W59" s="42">
        <f t="shared" si="10"/>
        <v>0</v>
      </c>
      <c r="X59" s="22"/>
      <c r="Y59" s="22"/>
      <c r="Z59" s="22"/>
      <c r="AA59" s="22"/>
      <c r="AB59" s="22"/>
      <c r="AC59" s="22"/>
      <c r="AD59" s="22"/>
      <c r="AE59" s="22"/>
      <c r="AF59" s="22"/>
      <c r="AG59" s="22">
        <v>57</v>
      </c>
    </row>
    <row r="60" spans="1:33" ht="15.75" customHeight="1">
      <c r="A60" s="43"/>
      <c r="B60" s="44"/>
      <c r="C60" s="47"/>
      <c r="D60" s="46"/>
      <c r="E60" s="47"/>
      <c r="F60" s="47"/>
      <c r="G60" s="46"/>
      <c r="H60" s="47"/>
      <c r="I60" s="49"/>
      <c r="J60" s="59"/>
      <c r="K60" s="60"/>
      <c r="L60" s="22">
        <v>5.8000000000000003E-8</v>
      </c>
      <c r="M60" s="22" t="str">
        <f t="shared" si="0"/>
        <v/>
      </c>
      <c r="N60" s="22" t="str">
        <f t="shared" si="1"/>
        <v/>
      </c>
      <c r="O60" s="22" t="str">
        <f t="shared" si="2"/>
        <v/>
      </c>
      <c r="P60" s="23" t="str">
        <f t="shared" si="3"/>
        <v/>
      </c>
      <c r="Q60" s="23" t="str">
        <f t="shared" si="4"/>
        <v/>
      </c>
      <c r="R60" s="23" t="str">
        <f t="shared" si="5"/>
        <v/>
      </c>
      <c r="S60" s="42" t="str">
        <f t="shared" si="6"/>
        <v/>
      </c>
      <c r="T60" s="42" t="str">
        <f t="shared" si="7"/>
        <v/>
      </c>
      <c r="U60" s="42">
        <f t="shared" si="8"/>
        <v>0</v>
      </c>
      <c r="V60" s="42">
        <f t="shared" si="9"/>
        <v>0</v>
      </c>
      <c r="W60" s="42">
        <f t="shared" si="10"/>
        <v>0</v>
      </c>
      <c r="X60" s="22"/>
      <c r="Y60" s="22"/>
      <c r="Z60" s="22"/>
      <c r="AA60" s="22"/>
      <c r="AB60" s="22"/>
      <c r="AC60" s="22"/>
      <c r="AD60" s="22"/>
      <c r="AE60" s="22"/>
      <c r="AF60" s="22"/>
      <c r="AG60" s="22">
        <v>58</v>
      </c>
    </row>
    <row r="61" spans="1:33" ht="15.75" customHeight="1">
      <c r="A61" s="43"/>
      <c r="B61" s="44"/>
      <c r="C61" s="47"/>
      <c r="D61" s="46"/>
      <c r="E61" s="47"/>
      <c r="F61" s="47"/>
      <c r="G61" s="46"/>
      <c r="H61" s="47"/>
      <c r="I61" s="49"/>
      <c r="J61" s="59"/>
      <c r="K61" s="60"/>
      <c r="L61" s="22">
        <v>5.8999999999999999E-8</v>
      </c>
      <c r="M61" s="22" t="str">
        <f t="shared" si="0"/>
        <v/>
      </c>
      <c r="N61" s="22" t="str">
        <f t="shared" si="1"/>
        <v/>
      </c>
      <c r="O61" s="22" t="str">
        <f t="shared" si="2"/>
        <v/>
      </c>
      <c r="P61" s="23" t="str">
        <f t="shared" si="3"/>
        <v/>
      </c>
      <c r="Q61" s="23" t="str">
        <f t="shared" si="4"/>
        <v/>
      </c>
      <c r="R61" s="23" t="str">
        <f t="shared" si="5"/>
        <v/>
      </c>
      <c r="S61" s="42" t="str">
        <f t="shared" si="6"/>
        <v/>
      </c>
      <c r="T61" s="42" t="str">
        <f t="shared" si="7"/>
        <v/>
      </c>
      <c r="U61" s="42">
        <f t="shared" si="8"/>
        <v>0</v>
      </c>
      <c r="V61" s="42">
        <f t="shared" si="9"/>
        <v>0</v>
      </c>
      <c r="W61" s="42">
        <f t="shared" si="10"/>
        <v>0</v>
      </c>
      <c r="X61" s="22"/>
      <c r="Y61" s="22"/>
      <c r="Z61" s="22"/>
      <c r="AA61" s="22"/>
      <c r="AB61" s="22"/>
      <c r="AC61" s="22"/>
      <c r="AD61" s="22"/>
      <c r="AE61" s="22"/>
      <c r="AF61" s="22"/>
      <c r="AG61" s="22">
        <v>59</v>
      </c>
    </row>
    <row r="62" spans="1:33" ht="15.75" customHeight="1">
      <c r="A62" s="43"/>
      <c r="B62" s="44"/>
      <c r="C62" s="47"/>
      <c r="D62" s="46"/>
      <c r="E62" s="47"/>
      <c r="F62" s="47"/>
      <c r="G62" s="46"/>
      <c r="H62" s="47"/>
      <c r="I62" s="49"/>
      <c r="J62" s="59"/>
      <c r="K62" s="60"/>
      <c r="L62" s="22">
        <v>5.9999999999999995E-8</v>
      </c>
      <c r="M62" s="22" t="str">
        <f t="shared" si="0"/>
        <v/>
      </c>
      <c r="N62" s="22" t="str">
        <f t="shared" si="1"/>
        <v/>
      </c>
      <c r="O62" s="22" t="str">
        <f t="shared" si="2"/>
        <v/>
      </c>
      <c r="P62" s="23" t="str">
        <f t="shared" si="3"/>
        <v/>
      </c>
      <c r="Q62" s="23" t="str">
        <f t="shared" si="4"/>
        <v/>
      </c>
      <c r="R62" s="23" t="str">
        <f t="shared" si="5"/>
        <v/>
      </c>
      <c r="S62" s="42" t="str">
        <f t="shared" si="6"/>
        <v/>
      </c>
      <c r="T62" s="42" t="str">
        <f t="shared" si="7"/>
        <v/>
      </c>
      <c r="U62" s="42">
        <f t="shared" si="8"/>
        <v>0</v>
      </c>
      <c r="V62" s="42">
        <f t="shared" si="9"/>
        <v>0</v>
      </c>
      <c r="W62" s="42">
        <f t="shared" si="10"/>
        <v>0</v>
      </c>
      <c r="X62" s="22"/>
      <c r="Y62" s="22"/>
      <c r="Z62" s="22"/>
      <c r="AA62" s="22"/>
      <c r="AB62" s="22"/>
      <c r="AC62" s="22"/>
      <c r="AD62" s="22"/>
      <c r="AE62" s="22"/>
      <c r="AF62" s="22"/>
      <c r="AG62" s="22">
        <v>60</v>
      </c>
    </row>
    <row r="63" spans="1:33" ht="15.75" customHeight="1">
      <c r="A63" s="43"/>
      <c r="B63" s="44"/>
      <c r="C63" s="47"/>
      <c r="D63" s="46"/>
      <c r="E63" s="47"/>
      <c r="F63" s="47"/>
      <c r="G63" s="46"/>
      <c r="H63" s="47"/>
      <c r="I63" s="49"/>
      <c r="J63" s="59"/>
      <c r="K63" s="60"/>
      <c r="L63" s="22">
        <v>6.1000000000000004E-8</v>
      </c>
      <c r="M63" s="22" t="str">
        <f t="shared" si="0"/>
        <v/>
      </c>
      <c r="N63" s="22" t="str">
        <f t="shared" si="1"/>
        <v/>
      </c>
      <c r="O63" s="22" t="str">
        <f t="shared" si="2"/>
        <v/>
      </c>
      <c r="P63" s="23" t="str">
        <f t="shared" si="3"/>
        <v/>
      </c>
      <c r="Q63" s="23" t="str">
        <f t="shared" si="4"/>
        <v/>
      </c>
      <c r="R63" s="23" t="str">
        <f t="shared" si="5"/>
        <v/>
      </c>
      <c r="S63" s="42" t="str">
        <f t="shared" si="6"/>
        <v/>
      </c>
      <c r="T63" s="42" t="str">
        <f t="shared" si="7"/>
        <v/>
      </c>
      <c r="U63" s="42">
        <f t="shared" si="8"/>
        <v>0</v>
      </c>
      <c r="V63" s="42">
        <f t="shared" si="9"/>
        <v>0</v>
      </c>
      <c r="W63" s="42">
        <f t="shared" si="10"/>
        <v>0</v>
      </c>
      <c r="X63" s="22"/>
      <c r="Y63" s="22"/>
      <c r="Z63" s="22"/>
      <c r="AA63" s="22"/>
      <c r="AB63" s="22"/>
      <c r="AC63" s="22"/>
      <c r="AD63" s="22"/>
      <c r="AE63" s="22"/>
      <c r="AF63" s="22"/>
      <c r="AG63" s="22">
        <v>61</v>
      </c>
    </row>
    <row r="64" spans="1:33" ht="15.75" customHeight="1">
      <c r="A64" s="43"/>
      <c r="B64" s="44"/>
      <c r="C64" s="47"/>
      <c r="D64" s="46"/>
      <c r="E64" s="47"/>
      <c r="F64" s="47"/>
      <c r="G64" s="46"/>
      <c r="H64" s="47"/>
      <c r="I64" s="49"/>
      <c r="J64" s="59"/>
      <c r="K64" s="60"/>
      <c r="L64" s="22">
        <v>6.1999999999999999E-8</v>
      </c>
      <c r="M64" s="22" t="str">
        <f t="shared" si="0"/>
        <v/>
      </c>
      <c r="N64" s="22" t="str">
        <f t="shared" si="1"/>
        <v/>
      </c>
      <c r="O64" s="22" t="str">
        <f t="shared" si="2"/>
        <v/>
      </c>
      <c r="P64" s="23" t="str">
        <f t="shared" si="3"/>
        <v/>
      </c>
      <c r="Q64" s="23" t="str">
        <f t="shared" si="4"/>
        <v/>
      </c>
      <c r="R64" s="23" t="str">
        <f t="shared" si="5"/>
        <v/>
      </c>
      <c r="S64" s="42" t="str">
        <f t="shared" si="6"/>
        <v/>
      </c>
      <c r="T64" s="42" t="str">
        <f t="shared" si="7"/>
        <v/>
      </c>
      <c r="U64" s="42">
        <f t="shared" si="8"/>
        <v>0</v>
      </c>
      <c r="V64" s="42">
        <f t="shared" si="9"/>
        <v>0</v>
      </c>
      <c r="W64" s="42">
        <f t="shared" si="10"/>
        <v>0</v>
      </c>
      <c r="X64" s="22"/>
      <c r="Y64" s="22"/>
      <c r="Z64" s="22"/>
      <c r="AA64" s="22"/>
      <c r="AB64" s="22"/>
      <c r="AC64" s="22"/>
      <c r="AD64" s="22"/>
      <c r="AE64" s="22"/>
      <c r="AF64" s="22"/>
      <c r="AG64" s="22">
        <v>62</v>
      </c>
    </row>
    <row r="65" spans="1:33" ht="15.75" customHeight="1">
      <c r="A65" s="43"/>
      <c r="B65" s="44"/>
      <c r="C65" s="47"/>
      <c r="D65" s="46"/>
      <c r="E65" s="47"/>
      <c r="F65" s="47"/>
      <c r="G65" s="46"/>
      <c r="H65" s="47"/>
      <c r="I65" s="49"/>
      <c r="J65" s="59"/>
      <c r="K65" s="60"/>
      <c r="L65" s="22">
        <v>6.2999999999999995E-8</v>
      </c>
      <c r="M65" s="22" t="str">
        <f t="shared" si="0"/>
        <v/>
      </c>
      <c r="N65" s="22" t="str">
        <f t="shared" si="1"/>
        <v/>
      </c>
      <c r="O65" s="22" t="str">
        <f t="shared" si="2"/>
        <v/>
      </c>
      <c r="P65" s="23" t="str">
        <f t="shared" si="3"/>
        <v/>
      </c>
      <c r="Q65" s="23" t="str">
        <f t="shared" si="4"/>
        <v/>
      </c>
      <c r="R65" s="23" t="str">
        <f t="shared" si="5"/>
        <v/>
      </c>
      <c r="S65" s="42" t="str">
        <f t="shared" si="6"/>
        <v/>
      </c>
      <c r="T65" s="42" t="str">
        <f t="shared" si="7"/>
        <v/>
      </c>
      <c r="U65" s="42">
        <f t="shared" si="8"/>
        <v>0</v>
      </c>
      <c r="V65" s="42">
        <f t="shared" si="9"/>
        <v>0</v>
      </c>
      <c r="W65" s="42">
        <f t="shared" si="10"/>
        <v>0</v>
      </c>
      <c r="X65" s="22"/>
      <c r="Y65" s="22"/>
      <c r="Z65" s="22"/>
      <c r="AA65" s="22"/>
      <c r="AB65" s="22"/>
      <c r="AC65" s="22"/>
      <c r="AD65" s="22"/>
      <c r="AE65" s="22"/>
      <c r="AF65" s="22"/>
      <c r="AG65" s="22">
        <v>63</v>
      </c>
    </row>
    <row r="66" spans="1:33" ht="15.75" customHeight="1">
      <c r="A66" s="43"/>
      <c r="B66" s="44"/>
      <c r="C66" s="47"/>
      <c r="D66" s="46"/>
      <c r="E66" s="47"/>
      <c r="F66" s="47"/>
      <c r="G66" s="46"/>
      <c r="H66" s="47"/>
      <c r="I66" s="49"/>
      <c r="J66" s="59"/>
      <c r="K66" s="60"/>
      <c r="L66" s="22">
        <v>6.4000000000000004E-8</v>
      </c>
      <c r="M66" s="22" t="str">
        <f t="shared" si="0"/>
        <v/>
      </c>
      <c r="N66" s="22" t="str">
        <f t="shared" si="1"/>
        <v/>
      </c>
      <c r="O66" s="22" t="str">
        <f t="shared" si="2"/>
        <v/>
      </c>
      <c r="P66" s="23" t="str">
        <f t="shared" si="3"/>
        <v/>
      </c>
      <c r="Q66" s="23" t="str">
        <f t="shared" si="4"/>
        <v/>
      </c>
      <c r="R66" s="23" t="str">
        <f t="shared" si="5"/>
        <v/>
      </c>
      <c r="S66" s="42" t="str">
        <f t="shared" si="6"/>
        <v/>
      </c>
      <c r="T66" s="42" t="str">
        <f t="shared" si="7"/>
        <v/>
      </c>
      <c r="U66" s="42">
        <f t="shared" si="8"/>
        <v>0</v>
      </c>
      <c r="V66" s="42">
        <f t="shared" si="9"/>
        <v>0</v>
      </c>
      <c r="W66" s="42">
        <f t="shared" si="10"/>
        <v>0</v>
      </c>
      <c r="X66" s="22"/>
      <c r="Y66" s="22"/>
      <c r="Z66" s="22"/>
      <c r="AA66" s="22"/>
      <c r="AB66" s="22"/>
      <c r="AC66" s="22"/>
      <c r="AD66" s="22"/>
      <c r="AE66" s="22"/>
      <c r="AF66" s="22"/>
      <c r="AG66" s="22">
        <v>64</v>
      </c>
    </row>
    <row r="67" spans="1:33" ht="15.75" customHeight="1">
      <c r="A67" s="43"/>
      <c r="B67" s="44"/>
      <c r="C67" s="47"/>
      <c r="D67" s="46"/>
      <c r="E67" s="47"/>
      <c r="F67" s="47"/>
      <c r="G67" s="46"/>
      <c r="H67" s="47"/>
      <c r="I67" s="49"/>
      <c r="J67" s="59"/>
      <c r="K67" s="60"/>
      <c r="L67" s="22">
        <v>6.5E-8</v>
      </c>
      <c r="M67" s="22" t="str">
        <f t="shared" si="0"/>
        <v/>
      </c>
      <c r="N67" s="22" t="str">
        <f t="shared" si="1"/>
        <v/>
      </c>
      <c r="O67" s="22" t="str">
        <f t="shared" si="2"/>
        <v/>
      </c>
      <c r="P67" s="23" t="str">
        <f t="shared" si="3"/>
        <v/>
      </c>
      <c r="Q67" s="23" t="str">
        <f t="shared" si="4"/>
        <v/>
      </c>
      <c r="R67" s="23" t="str">
        <f t="shared" si="5"/>
        <v/>
      </c>
      <c r="S67" s="42" t="str">
        <f t="shared" si="6"/>
        <v/>
      </c>
      <c r="T67" s="42" t="str">
        <f t="shared" si="7"/>
        <v/>
      </c>
      <c r="U67" s="42">
        <f t="shared" si="8"/>
        <v>0</v>
      </c>
      <c r="V67" s="42">
        <f t="shared" si="9"/>
        <v>0</v>
      </c>
      <c r="W67" s="42">
        <f t="shared" si="10"/>
        <v>0</v>
      </c>
      <c r="X67" s="22"/>
      <c r="Y67" s="22"/>
      <c r="Z67" s="22"/>
      <c r="AA67" s="22"/>
      <c r="AB67" s="22"/>
      <c r="AC67" s="22"/>
      <c r="AD67" s="22"/>
      <c r="AE67" s="22"/>
      <c r="AF67" s="22"/>
      <c r="AG67" s="22">
        <v>65</v>
      </c>
    </row>
    <row r="68" spans="1:33" ht="15.75" customHeight="1">
      <c r="A68" s="43"/>
      <c r="B68" s="44"/>
      <c r="C68" s="47"/>
      <c r="D68" s="46"/>
      <c r="E68" s="47"/>
      <c r="F68" s="47"/>
      <c r="G68" s="46"/>
      <c r="H68" s="47"/>
      <c r="I68" s="49"/>
      <c r="J68" s="59"/>
      <c r="K68" s="60"/>
      <c r="L68" s="22">
        <v>6.5999999999999995E-8</v>
      </c>
      <c r="M68" s="22" t="str">
        <f t="shared" si="0"/>
        <v/>
      </c>
      <c r="N68" s="22" t="str">
        <f t="shared" si="1"/>
        <v/>
      </c>
      <c r="O68" s="22" t="str">
        <f t="shared" si="2"/>
        <v/>
      </c>
      <c r="P68" s="23" t="str">
        <f t="shared" si="3"/>
        <v/>
      </c>
      <c r="Q68" s="23" t="str">
        <f t="shared" si="4"/>
        <v/>
      </c>
      <c r="R68" s="23" t="str">
        <f t="shared" si="5"/>
        <v/>
      </c>
      <c r="S68" s="42" t="str">
        <f t="shared" si="6"/>
        <v/>
      </c>
      <c r="T68" s="42" t="str">
        <f t="shared" si="7"/>
        <v/>
      </c>
      <c r="U68" s="42">
        <f t="shared" si="8"/>
        <v>0</v>
      </c>
      <c r="V68" s="42">
        <f t="shared" si="9"/>
        <v>0</v>
      </c>
      <c r="W68" s="42">
        <f t="shared" si="10"/>
        <v>0</v>
      </c>
      <c r="X68" s="22"/>
      <c r="Y68" s="22"/>
      <c r="Z68" s="22"/>
      <c r="AA68" s="22"/>
      <c r="AB68" s="22"/>
      <c r="AC68" s="22"/>
      <c r="AD68" s="22"/>
      <c r="AE68" s="22"/>
      <c r="AF68" s="22"/>
      <c r="AG68" s="22">
        <v>66</v>
      </c>
    </row>
    <row r="69" spans="1:33" ht="15.75" customHeight="1">
      <c r="A69" s="43"/>
      <c r="B69" s="44"/>
      <c r="C69" s="47"/>
      <c r="D69" s="46"/>
      <c r="E69" s="47"/>
      <c r="F69" s="47"/>
      <c r="G69" s="46"/>
      <c r="H69" s="47"/>
      <c r="I69" s="49"/>
      <c r="J69" s="59"/>
      <c r="K69" s="60"/>
      <c r="L69" s="22">
        <v>6.7000000000000004E-8</v>
      </c>
      <c r="M69" s="22" t="str">
        <f t="shared" si="0"/>
        <v/>
      </c>
      <c r="N69" s="22" t="str">
        <f t="shared" si="1"/>
        <v/>
      </c>
      <c r="O69" s="22" t="str">
        <f t="shared" si="2"/>
        <v/>
      </c>
      <c r="P69" s="23" t="str">
        <f t="shared" si="3"/>
        <v/>
      </c>
      <c r="Q69" s="23" t="str">
        <f t="shared" si="4"/>
        <v/>
      </c>
      <c r="R69" s="23" t="str">
        <f t="shared" si="5"/>
        <v/>
      </c>
      <c r="S69" s="42" t="str">
        <f t="shared" si="6"/>
        <v/>
      </c>
      <c r="T69" s="42" t="str">
        <f t="shared" si="7"/>
        <v/>
      </c>
      <c r="U69" s="42">
        <f t="shared" si="8"/>
        <v>0</v>
      </c>
      <c r="V69" s="42">
        <f t="shared" si="9"/>
        <v>0</v>
      </c>
      <c r="W69" s="42">
        <f t="shared" si="10"/>
        <v>0</v>
      </c>
      <c r="X69" s="22"/>
      <c r="Y69" s="22"/>
      <c r="Z69" s="22"/>
      <c r="AA69" s="22"/>
      <c r="AB69" s="22"/>
      <c r="AC69" s="22"/>
      <c r="AD69" s="22"/>
      <c r="AE69" s="22"/>
      <c r="AF69" s="22"/>
      <c r="AG69" s="22">
        <v>67</v>
      </c>
    </row>
    <row r="70" spans="1:33" ht="15.75" customHeight="1">
      <c r="A70" s="43"/>
      <c r="B70" s="44"/>
      <c r="C70" s="47"/>
      <c r="D70" s="46"/>
      <c r="E70" s="47"/>
      <c r="F70" s="47"/>
      <c r="G70" s="46"/>
      <c r="H70" s="47"/>
      <c r="I70" s="49"/>
      <c r="J70" s="59"/>
      <c r="K70" s="60"/>
      <c r="L70" s="22">
        <v>6.8E-8</v>
      </c>
      <c r="M70" s="22" t="str">
        <f t="shared" si="0"/>
        <v/>
      </c>
      <c r="N70" s="22" t="str">
        <f t="shared" si="1"/>
        <v/>
      </c>
      <c r="O70" s="22" t="str">
        <f t="shared" si="2"/>
        <v/>
      </c>
      <c r="P70" s="23" t="str">
        <f t="shared" si="3"/>
        <v/>
      </c>
      <c r="Q70" s="23" t="str">
        <f t="shared" si="4"/>
        <v/>
      </c>
      <c r="R70" s="23" t="str">
        <f t="shared" si="5"/>
        <v/>
      </c>
      <c r="S70" s="42" t="str">
        <f t="shared" si="6"/>
        <v/>
      </c>
      <c r="T70" s="42" t="str">
        <f t="shared" si="7"/>
        <v/>
      </c>
      <c r="U70" s="42">
        <f t="shared" si="8"/>
        <v>0</v>
      </c>
      <c r="V70" s="42">
        <f t="shared" si="9"/>
        <v>0</v>
      </c>
      <c r="W70" s="42">
        <f t="shared" si="10"/>
        <v>0</v>
      </c>
      <c r="X70" s="22"/>
      <c r="Y70" s="22"/>
      <c r="Z70" s="22"/>
      <c r="AA70" s="22"/>
      <c r="AB70" s="22"/>
      <c r="AC70" s="22"/>
      <c r="AD70" s="22"/>
      <c r="AE70" s="22"/>
      <c r="AF70" s="22"/>
      <c r="AG70" s="22">
        <v>68</v>
      </c>
    </row>
    <row r="71" spans="1:33" ht="15.75" customHeight="1">
      <c r="A71" s="43"/>
      <c r="B71" s="44"/>
      <c r="C71" s="47"/>
      <c r="D71" s="46"/>
      <c r="E71" s="47"/>
      <c r="F71" s="47"/>
      <c r="G71" s="46"/>
      <c r="H71" s="47"/>
      <c r="I71" s="49"/>
      <c r="J71" s="59"/>
      <c r="K71" s="60"/>
      <c r="L71" s="22">
        <v>6.8999999999999996E-8</v>
      </c>
      <c r="M71" s="22" t="str">
        <f t="shared" si="0"/>
        <v/>
      </c>
      <c r="N71" s="22" t="str">
        <f t="shared" si="1"/>
        <v/>
      </c>
      <c r="O71" s="22" t="str">
        <f t="shared" si="2"/>
        <v/>
      </c>
      <c r="P71" s="23" t="str">
        <f t="shared" si="3"/>
        <v/>
      </c>
      <c r="Q71" s="23" t="str">
        <f t="shared" si="4"/>
        <v/>
      </c>
      <c r="R71" s="23" t="str">
        <f t="shared" si="5"/>
        <v/>
      </c>
      <c r="S71" s="42" t="str">
        <f t="shared" si="6"/>
        <v/>
      </c>
      <c r="T71" s="42" t="str">
        <f t="shared" si="7"/>
        <v/>
      </c>
      <c r="U71" s="42">
        <f t="shared" si="8"/>
        <v>0</v>
      </c>
      <c r="V71" s="42">
        <f t="shared" si="9"/>
        <v>0</v>
      </c>
      <c r="W71" s="42">
        <f t="shared" si="10"/>
        <v>0</v>
      </c>
      <c r="X71" s="22"/>
      <c r="Y71" s="22"/>
      <c r="Z71" s="22"/>
      <c r="AA71" s="22"/>
      <c r="AB71" s="22"/>
      <c r="AC71" s="22"/>
      <c r="AD71" s="22"/>
      <c r="AE71" s="22"/>
      <c r="AF71" s="22"/>
      <c r="AG71" s="22">
        <v>69</v>
      </c>
    </row>
    <row r="72" spans="1:33" ht="15.75" customHeight="1">
      <c r="A72" s="43"/>
      <c r="B72" s="44"/>
      <c r="C72" s="47"/>
      <c r="D72" s="46"/>
      <c r="E72" s="47"/>
      <c r="F72" s="47"/>
      <c r="G72" s="46"/>
      <c r="H72" s="47"/>
      <c r="I72" s="49"/>
      <c r="J72" s="59"/>
      <c r="K72" s="60"/>
      <c r="L72" s="22">
        <v>7.0000000000000005E-8</v>
      </c>
      <c r="M72" s="22" t="str">
        <f t="shared" si="0"/>
        <v/>
      </c>
      <c r="N72" s="22" t="str">
        <f t="shared" si="1"/>
        <v/>
      </c>
      <c r="O72" s="22" t="str">
        <f t="shared" si="2"/>
        <v/>
      </c>
      <c r="P72" s="23" t="str">
        <f t="shared" si="3"/>
        <v/>
      </c>
      <c r="Q72" s="23" t="str">
        <f t="shared" si="4"/>
        <v/>
      </c>
      <c r="R72" s="23" t="str">
        <f t="shared" si="5"/>
        <v/>
      </c>
      <c r="S72" s="42" t="str">
        <f t="shared" si="6"/>
        <v/>
      </c>
      <c r="T72" s="42" t="str">
        <f t="shared" si="7"/>
        <v/>
      </c>
      <c r="U72" s="42">
        <f t="shared" si="8"/>
        <v>0</v>
      </c>
      <c r="V72" s="42">
        <f t="shared" si="9"/>
        <v>0</v>
      </c>
      <c r="W72" s="42">
        <f t="shared" si="10"/>
        <v>0</v>
      </c>
      <c r="X72" s="22"/>
      <c r="Y72" s="22"/>
      <c r="Z72" s="22"/>
      <c r="AA72" s="22"/>
      <c r="AB72" s="22"/>
      <c r="AC72" s="22"/>
      <c r="AD72" s="22"/>
      <c r="AE72" s="22"/>
      <c r="AF72" s="22"/>
      <c r="AG72" s="22">
        <v>70</v>
      </c>
    </row>
    <row r="73" spans="1:33" ht="15.75" customHeight="1">
      <c r="A73" s="43"/>
      <c r="B73" s="44"/>
      <c r="C73" s="47"/>
      <c r="D73" s="46"/>
      <c r="E73" s="47"/>
      <c r="F73" s="47"/>
      <c r="G73" s="46"/>
      <c r="H73" s="47"/>
      <c r="I73" s="49"/>
      <c r="J73" s="59"/>
      <c r="K73" s="60"/>
      <c r="L73" s="22">
        <v>7.1E-8</v>
      </c>
      <c r="M73" s="22" t="str">
        <f t="shared" si="0"/>
        <v/>
      </c>
      <c r="N73" s="22" t="str">
        <f t="shared" si="1"/>
        <v/>
      </c>
      <c r="O73" s="22" t="str">
        <f t="shared" si="2"/>
        <v/>
      </c>
      <c r="P73" s="23" t="str">
        <f t="shared" si="3"/>
        <v/>
      </c>
      <c r="Q73" s="23" t="str">
        <f t="shared" si="4"/>
        <v/>
      </c>
      <c r="R73" s="23" t="str">
        <f t="shared" si="5"/>
        <v/>
      </c>
      <c r="S73" s="42" t="str">
        <f t="shared" si="6"/>
        <v/>
      </c>
      <c r="T73" s="42" t="str">
        <f t="shared" si="7"/>
        <v/>
      </c>
      <c r="U73" s="42">
        <f t="shared" si="8"/>
        <v>0</v>
      </c>
      <c r="V73" s="42">
        <f t="shared" si="9"/>
        <v>0</v>
      </c>
      <c r="W73" s="42">
        <f t="shared" si="10"/>
        <v>0</v>
      </c>
      <c r="X73" s="22"/>
      <c r="Y73" s="22"/>
      <c r="Z73" s="22"/>
      <c r="AA73" s="22"/>
      <c r="AB73" s="22"/>
      <c r="AC73" s="22"/>
      <c r="AD73" s="22"/>
      <c r="AE73" s="22"/>
      <c r="AF73" s="22"/>
      <c r="AG73" s="22">
        <v>71</v>
      </c>
    </row>
    <row r="74" spans="1:33" ht="15.75" customHeight="1">
      <c r="A74" s="43"/>
      <c r="B74" s="44"/>
      <c r="C74" s="47"/>
      <c r="D74" s="46"/>
      <c r="E74" s="47"/>
      <c r="F74" s="47"/>
      <c r="G74" s="46"/>
      <c r="H74" s="47"/>
      <c r="I74" s="49"/>
      <c r="J74" s="59"/>
      <c r="K74" s="60"/>
      <c r="L74" s="22">
        <v>7.1999999999999996E-8</v>
      </c>
      <c r="M74" s="22" t="str">
        <f t="shared" si="0"/>
        <v/>
      </c>
      <c r="N74" s="22" t="str">
        <f t="shared" si="1"/>
        <v/>
      </c>
      <c r="O74" s="22" t="str">
        <f t="shared" si="2"/>
        <v/>
      </c>
      <c r="P74" s="23" t="str">
        <f t="shared" si="3"/>
        <v/>
      </c>
      <c r="Q74" s="23" t="str">
        <f t="shared" si="4"/>
        <v/>
      </c>
      <c r="R74" s="23" t="str">
        <f t="shared" si="5"/>
        <v/>
      </c>
      <c r="S74" s="42" t="str">
        <f t="shared" si="6"/>
        <v/>
      </c>
      <c r="T74" s="42" t="str">
        <f t="shared" si="7"/>
        <v/>
      </c>
      <c r="U74" s="42">
        <f t="shared" si="8"/>
        <v>0</v>
      </c>
      <c r="V74" s="42">
        <f t="shared" si="9"/>
        <v>0</v>
      </c>
      <c r="W74" s="42">
        <f t="shared" si="10"/>
        <v>0</v>
      </c>
      <c r="X74" s="22"/>
      <c r="Y74" s="22"/>
      <c r="Z74" s="22"/>
      <c r="AA74" s="22"/>
      <c r="AB74" s="22"/>
      <c r="AC74" s="22"/>
      <c r="AD74" s="22"/>
      <c r="AE74" s="22"/>
      <c r="AF74" s="22"/>
      <c r="AG74" s="22">
        <v>72</v>
      </c>
    </row>
    <row r="75" spans="1:33" ht="15.75" customHeight="1">
      <c r="A75" s="43"/>
      <c r="B75" s="44"/>
      <c r="C75" s="47"/>
      <c r="D75" s="46"/>
      <c r="E75" s="47"/>
      <c r="F75" s="47"/>
      <c r="G75" s="46"/>
      <c r="H75" s="47"/>
      <c r="I75" s="49"/>
      <c r="J75" s="59"/>
      <c r="K75" s="60"/>
      <c r="L75" s="22">
        <v>7.3000000000000005E-8</v>
      </c>
      <c r="M75" s="22" t="str">
        <f t="shared" si="0"/>
        <v/>
      </c>
      <c r="N75" s="22" t="str">
        <f t="shared" si="1"/>
        <v/>
      </c>
      <c r="O75" s="22" t="str">
        <f t="shared" si="2"/>
        <v/>
      </c>
      <c r="P75" s="23" t="str">
        <f t="shared" si="3"/>
        <v/>
      </c>
      <c r="Q75" s="23" t="str">
        <f t="shared" si="4"/>
        <v/>
      </c>
      <c r="R75" s="23" t="str">
        <f t="shared" si="5"/>
        <v/>
      </c>
      <c r="S75" s="42" t="str">
        <f t="shared" si="6"/>
        <v/>
      </c>
      <c r="T75" s="42" t="str">
        <f t="shared" si="7"/>
        <v/>
      </c>
      <c r="U75" s="42">
        <f t="shared" si="8"/>
        <v>0</v>
      </c>
      <c r="V75" s="42">
        <f t="shared" si="9"/>
        <v>0</v>
      </c>
      <c r="W75" s="42">
        <f t="shared" si="10"/>
        <v>0</v>
      </c>
      <c r="X75" s="22"/>
      <c r="Y75" s="22"/>
      <c r="Z75" s="22"/>
      <c r="AA75" s="22"/>
      <c r="AB75" s="22"/>
      <c r="AC75" s="22"/>
      <c r="AD75" s="22"/>
      <c r="AE75" s="22"/>
      <c r="AF75" s="22"/>
      <c r="AG75" s="22">
        <v>73</v>
      </c>
    </row>
    <row r="76" spans="1:33" ht="15.75" customHeight="1">
      <c r="A76" s="43"/>
      <c r="B76" s="44"/>
      <c r="C76" s="47"/>
      <c r="D76" s="46"/>
      <c r="E76" s="47"/>
      <c r="F76" s="47"/>
      <c r="G76" s="46"/>
      <c r="H76" s="47"/>
      <c r="I76" s="49"/>
      <c r="J76" s="59"/>
      <c r="K76" s="60"/>
      <c r="L76" s="22">
        <v>7.4000000000000001E-8</v>
      </c>
      <c r="M76" s="22" t="str">
        <f t="shared" si="0"/>
        <v/>
      </c>
      <c r="N76" s="22" t="str">
        <f t="shared" si="1"/>
        <v/>
      </c>
      <c r="O76" s="22" t="str">
        <f t="shared" si="2"/>
        <v/>
      </c>
      <c r="P76" s="23" t="str">
        <f t="shared" si="3"/>
        <v/>
      </c>
      <c r="Q76" s="23" t="str">
        <f t="shared" si="4"/>
        <v/>
      </c>
      <c r="R76" s="23" t="str">
        <f t="shared" si="5"/>
        <v/>
      </c>
      <c r="S76" s="42" t="str">
        <f t="shared" si="6"/>
        <v/>
      </c>
      <c r="T76" s="42" t="str">
        <f t="shared" si="7"/>
        <v/>
      </c>
      <c r="U76" s="42">
        <f t="shared" si="8"/>
        <v>0</v>
      </c>
      <c r="V76" s="42">
        <f t="shared" si="9"/>
        <v>0</v>
      </c>
      <c r="W76" s="42">
        <f t="shared" si="10"/>
        <v>0</v>
      </c>
      <c r="X76" s="22"/>
      <c r="Y76" s="22"/>
      <c r="Z76" s="22"/>
      <c r="AA76" s="22"/>
      <c r="AB76" s="22"/>
      <c r="AC76" s="22"/>
      <c r="AD76" s="22"/>
      <c r="AE76" s="22"/>
      <c r="AF76" s="22"/>
      <c r="AG76" s="22">
        <v>74</v>
      </c>
    </row>
    <row r="77" spans="1:33" ht="15.75" customHeight="1">
      <c r="A77" s="43"/>
      <c r="B77" s="44"/>
      <c r="C77" s="47"/>
      <c r="D77" s="46"/>
      <c r="E77" s="47"/>
      <c r="F77" s="47"/>
      <c r="G77" s="46"/>
      <c r="H77" s="47"/>
      <c r="I77" s="49"/>
      <c r="J77" s="59"/>
      <c r="K77" s="60"/>
      <c r="L77" s="22">
        <v>7.4999999999999997E-8</v>
      </c>
      <c r="M77" s="22" t="str">
        <f t="shared" si="0"/>
        <v/>
      </c>
      <c r="N77" s="22" t="str">
        <f t="shared" si="1"/>
        <v/>
      </c>
      <c r="O77" s="22" t="str">
        <f t="shared" si="2"/>
        <v/>
      </c>
      <c r="P77" s="23" t="str">
        <f t="shared" si="3"/>
        <v/>
      </c>
      <c r="Q77" s="23" t="str">
        <f t="shared" si="4"/>
        <v/>
      </c>
      <c r="R77" s="23" t="str">
        <f t="shared" si="5"/>
        <v/>
      </c>
      <c r="S77" s="42" t="str">
        <f t="shared" si="6"/>
        <v/>
      </c>
      <c r="T77" s="42" t="str">
        <f t="shared" si="7"/>
        <v/>
      </c>
      <c r="U77" s="42">
        <f t="shared" si="8"/>
        <v>0</v>
      </c>
      <c r="V77" s="42">
        <f t="shared" si="9"/>
        <v>0</v>
      </c>
      <c r="W77" s="42">
        <f t="shared" si="10"/>
        <v>0</v>
      </c>
      <c r="X77" s="22"/>
      <c r="Y77" s="22"/>
      <c r="Z77" s="22"/>
      <c r="AA77" s="22"/>
      <c r="AB77" s="22"/>
      <c r="AC77" s="22"/>
      <c r="AD77" s="22"/>
      <c r="AE77" s="22"/>
      <c r="AF77" s="22"/>
      <c r="AG77" s="22">
        <v>75</v>
      </c>
    </row>
    <row r="78" spans="1:33" ht="15.75" customHeight="1">
      <c r="A78" s="43"/>
      <c r="B78" s="44"/>
      <c r="C78" s="47"/>
      <c r="D78" s="46"/>
      <c r="E78" s="47"/>
      <c r="F78" s="47"/>
      <c r="G78" s="46"/>
      <c r="H78" s="47"/>
      <c r="I78" s="49"/>
      <c r="J78" s="59"/>
      <c r="K78" s="60"/>
      <c r="L78" s="22">
        <v>7.6000000000000006E-8</v>
      </c>
      <c r="M78" s="22" t="str">
        <f t="shared" si="0"/>
        <v/>
      </c>
      <c r="N78" s="22" t="str">
        <f t="shared" si="1"/>
        <v/>
      </c>
      <c r="O78" s="22" t="str">
        <f t="shared" si="2"/>
        <v/>
      </c>
      <c r="P78" s="23" t="str">
        <f t="shared" si="3"/>
        <v/>
      </c>
      <c r="Q78" s="23" t="str">
        <f t="shared" si="4"/>
        <v/>
      </c>
      <c r="R78" s="23" t="str">
        <f t="shared" si="5"/>
        <v/>
      </c>
      <c r="S78" s="42" t="str">
        <f t="shared" si="6"/>
        <v/>
      </c>
      <c r="T78" s="42" t="str">
        <f t="shared" si="7"/>
        <v/>
      </c>
      <c r="U78" s="42">
        <f t="shared" si="8"/>
        <v>0</v>
      </c>
      <c r="V78" s="42">
        <f t="shared" si="9"/>
        <v>0</v>
      </c>
      <c r="W78" s="42">
        <f t="shared" si="10"/>
        <v>0</v>
      </c>
      <c r="X78" s="22"/>
      <c r="Y78" s="22"/>
      <c r="Z78" s="22"/>
      <c r="AA78" s="22"/>
      <c r="AB78" s="22"/>
      <c r="AC78" s="22"/>
      <c r="AD78" s="22"/>
      <c r="AE78" s="22"/>
      <c r="AF78" s="22"/>
      <c r="AG78" s="22">
        <v>76</v>
      </c>
    </row>
    <row r="79" spans="1:33" ht="15.75" customHeight="1">
      <c r="A79" s="43"/>
      <c r="B79" s="44"/>
      <c r="C79" s="47"/>
      <c r="D79" s="46"/>
      <c r="E79" s="47"/>
      <c r="F79" s="47"/>
      <c r="G79" s="46"/>
      <c r="H79" s="47"/>
      <c r="I79" s="49"/>
      <c r="J79" s="59"/>
      <c r="K79" s="60"/>
      <c r="L79" s="22">
        <v>7.7000000000000001E-8</v>
      </c>
      <c r="M79" s="22" t="str">
        <f t="shared" si="0"/>
        <v/>
      </c>
      <c r="N79" s="22" t="str">
        <f t="shared" si="1"/>
        <v/>
      </c>
      <c r="O79" s="22" t="str">
        <f t="shared" si="2"/>
        <v/>
      </c>
      <c r="P79" s="23" t="str">
        <f t="shared" si="3"/>
        <v/>
      </c>
      <c r="Q79" s="23" t="str">
        <f t="shared" si="4"/>
        <v/>
      </c>
      <c r="R79" s="23" t="str">
        <f t="shared" si="5"/>
        <v/>
      </c>
      <c r="S79" s="42" t="str">
        <f t="shared" si="6"/>
        <v/>
      </c>
      <c r="T79" s="42" t="str">
        <f t="shared" si="7"/>
        <v/>
      </c>
      <c r="U79" s="42">
        <f t="shared" si="8"/>
        <v>0</v>
      </c>
      <c r="V79" s="42">
        <f t="shared" si="9"/>
        <v>0</v>
      </c>
      <c r="W79" s="42">
        <f t="shared" si="10"/>
        <v>0</v>
      </c>
      <c r="X79" s="22"/>
      <c r="Y79" s="22"/>
      <c r="Z79" s="22"/>
      <c r="AA79" s="22"/>
      <c r="AB79" s="22"/>
      <c r="AC79" s="22"/>
      <c r="AD79" s="22"/>
      <c r="AE79" s="22"/>
      <c r="AF79" s="22"/>
      <c r="AG79" s="22">
        <v>77</v>
      </c>
    </row>
    <row r="80" spans="1:33" ht="15.75" customHeight="1">
      <c r="A80" s="43"/>
      <c r="B80" s="44"/>
      <c r="C80" s="47"/>
      <c r="D80" s="46"/>
      <c r="E80" s="47"/>
      <c r="F80" s="47"/>
      <c r="G80" s="46"/>
      <c r="H80" s="47"/>
      <c r="I80" s="49"/>
      <c r="J80" s="59"/>
      <c r="K80" s="60"/>
      <c r="L80" s="22">
        <v>7.7999999999999997E-8</v>
      </c>
      <c r="M80" s="22" t="str">
        <f t="shared" si="0"/>
        <v/>
      </c>
      <c r="N80" s="22" t="str">
        <f t="shared" si="1"/>
        <v/>
      </c>
      <c r="O80" s="22" t="str">
        <f t="shared" si="2"/>
        <v/>
      </c>
      <c r="P80" s="23" t="str">
        <f t="shared" si="3"/>
        <v/>
      </c>
      <c r="Q80" s="23" t="str">
        <f t="shared" si="4"/>
        <v/>
      </c>
      <c r="R80" s="23" t="str">
        <f t="shared" si="5"/>
        <v/>
      </c>
      <c r="S80" s="42" t="str">
        <f t="shared" si="6"/>
        <v/>
      </c>
      <c r="T80" s="42" t="str">
        <f t="shared" si="7"/>
        <v/>
      </c>
      <c r="U80" s="42">
        <f t="shared" si="8"/>
        <v>0</v>
      </c>
      <c r="V80" s="42">
        <f t="shared" si="9"/>
        <v>0</v>
      </c>
      <c r="W80" s="42">
        <f t="shared" si="10"/>
        <v>0</v>
      </c>
      <c r="X80" s="22"/>
      <c r="Y80" s="22"/>
      <c r="Z80" s="22"/>
      <c r="AA80" s="22"/>
      <c r="AB80" s="22"/>
      <c r="AC80" s="22"/>
      <c r="AD80" s="22"/>
      <c r="AE80" s="22"/>
      <c r="AF80" s="22"/>
      <c r="AG80" s="22">
        <v>78</v>
      </c>
    </row>
    <row r="81" spans="1:33" ht="15.75" customHeight="1">
      <c r="A81" s="43"/>
      <c r="B81" s="44"/>
      <c r="C81" s="47"/>
      <c r="D81" s="46"/>
      <c r="E81" s="47"/>
      <c r="F81" s="47"/>
      <c r="G81" s="46"/>
      <c r="H81" s="47"/>
      <c r="I81" s="49"/>
      <c r="J81" s="59"/>
      <c r="K81" s="60"/>
      <c r="L81" s="22">
        <v>7.9000000000000006E-8</v>
      </c>
      <c r="M81" s="22" t="str">
        <f t="shared" si="0"/>
        <v/>
      </c>
      <c r="N81" s="22" t="str">
        <f t="shared" si="1"/>
        <v/>
      </c>
      <c r="O81" s="22" t="str">
        <f t="shared" si="2"/>
        <v/>
      </c>
      <c r="P81" s="23" t="str">
        <f t="shared" si="3"/>
        <v/>
      </c>
      <c r="Q81" s="23" t="str">
        <f t="shared" si="4"/>
        <v/>
      </c>
      <c r="R81" s="23" t="str">
        <f t="shared" si="5"/>
        <v/>
      </c>
      <c r="S81" s="42" t="str">
        <f t="shared" si="6"/>
        <v/>
      </c>
      <c r="T81" s="42" t="str">
        <f t="shared" si="7"/>
        <v/>
      </c>
      <c r="U81" s="42">
        <f t="shared" si="8"/>
        <v>0</v>
      </c>
      <c r="V81" s="42">
        <f t="shared" si="9"/>
        <v>0</v>
      </c>
      <c r="W81" s="42">
        <f t="shared" si="10"/>
        <v>0</v>
      </c>
      <c r="X81" s="22"/>
      <c r="Y81" s="22"/>
      <c r="Z81" s="22"/>
      <c r="AA81" s="22"/>
      <c r="AB81" s="22"/>
      <c r="AC81" s="22"/>
      <c r="AD81" s="22"/>
      <c r="AE81" s="22"/>
      <c r="AF81" s="22"/>
      <c r="AG81" s="22">
        <v>79</v>
      </c>
    </row>
    <row r="82" spans="1:33" ht="15.75" customHeight="1">
      <c r="A82" s="43"/>
      <c r="B82" s="44"/>
      <c r="C82" s="47"/>
      <c r="D82" s="46"/>
      <c r="E82" s="47"/>
      <c r="F82" s="47"/>
      <c r="G82" s="46"/>
      <c r="H82" s="47"/>
      <c r="I82" s="49"/>
      <c r="J82" s="59"/>
      <c r="K82" s="60"/>
      <c r="L82" s="22">
        <v>8.0000000000000002E-8</v>
      </c>
      <c r="M82" s="22" t="str">
        <f t="shared" si="0"/>
        <v/>
      </c>
      <c r="N82" s="22" t="str">
        <f t="shared" si="1"/>
        <v/>
      </c>
      <c r="O82" s="22" t="str">
        <f t="shared" si="2"/>
        <v/>
      </c>
      <c r="P82" s="23" t="str">
        <f t="shared" si="3"/>
        <v/>
      </c>
      <c r="Q82" s="23" t="str">
        <f t="shared" si="4"/>
        <v/>
      </c>
      <c r="R82" s="23" t="str">
        <f t="shared" si="5"/>
        <v/>
      </c>
      <c r="S82" s="42" t="str">
        <f t="shared" si="6"/>
        <v/>
      </c>
      <c r="T82" s="42" t="str">
        <f t="shared" si="7"/>
        <v/>
      </c>
      <c r="U82" s="42">
        <f t="shared" si="8"/>
        <v>0</v>
      </c>
      <c r="V82" s="42">
        <f t="shared" si="9"/>
        <v>0</v>
      </c>
      <c r="W82" s="42">
        <f t="shared" si="10"/>
        <v>0</v>
      </c>
      <c r="X82" s="22"/>
      <c r="Y82" s="22"/>
      <c r="Z82" s="22"/>
      <c r="AA82" s="22"/>
      <c r="AB82" s="22"/>
      <c r="AC82" s="22"/>
      <c r="AD82" s="22"/>
      <c r="AE82" s="22"/>
      <c r="AF82" s="22"/>
      <c r="AG82" s="22">
        <v>80</v>
      </c>
    </row>
    <row r="83" spans="1:33" ht="15.75" customHeight="1">
      <c r="A83" s="43"/>
      <c r="B83" s="44"/>
      <c r="C83" s="47"/>
      <c r="D83" s="46"/>
      <c r="E83" s="47"/>
      <c r="F83" s="47"/>
      <c r="G83" s="46"/>
      <c r="H83" s="47"/>
      <c r="I83" s="49"/>
      <c r="J83" s="59"/>
      <c r="K83" s="60"/>
      <c r="L83" s="22">
        <v>8.0999999999999997E-8</v>
      </c>
      <c r="M83" s="22" t="str">
        <f t="shared" si="0"/>
        <v/>
      </c>
      <c r="N83" s="22" t="str">
        <f t="shared" si="1"/>
        <v/>
      </c>
      <c r="O83" s="22" t="str">
        <f t="shared" si="2"/>
        <v/>
      </c>
      <c r="P83" s="23" t="str">
        <f t="shared" si="3"/>
        <v/>
      </c>
      <c r="Q83" s="23" t="str">
        <f t="shared" si="4"/>
        <v/>
      </c>
      <c r="R83" s="23" t="str">
        <f t="shared" si="5"/>
        <v/>
      </c>
      <c r="S83" s="42" t="str">
        <f t="shared" si="6"/>
        <v/>
      </c>
      <c r="T83" s="42" t="str">
        <f t="shared" si="7"/>
        <v/>
      </c>
      <c r="U83" s="42">
        <f t="shared" si="8"/>
        <v>0</v>
      </c>
      <c r="V83" s="42">
        <f t="shared" si="9"/>
        <v>0</v>
      </c>
      <c r="W83" s="42">
        <f t="shared" si="10"/>
        <v>0</v>
      </c>
      <c r="X83" s="22"/>
      <c r="Y83" s="22"/>
      <c r="Z83" s="22"/>
      <c r="AA83" s="22"/>
      <c r="AB83" s="22"/>
      <c r="AC83" s="22"/>
      <c r="AD83" s="22"/>
      <c r="AE83" s="22"/>
      <c r="AF83" s="22"/>
      <c r="AG83" s="22">
        <v>81</v>
      </c>
    </row>
    <row r="84" spans="1:33" ht="15.75" customHeight="1">
      <c r="A84" s="43"/>
      <c r="B84" s="44"/>
      <c r="C84" s="47"/>
      <c r="D84" s="46"/>
      <c r="E84" s="47"/>
      <c r="F84" s="47"/>
      <c r="G84" s="46"/>
      <c r="H84" s="47"/>
      <c r="I84" s="49"/>
      <c r="J84" s="59"/>
      <c r="K84" s="60"/>
      <c r="L84" s="22">
        <v>8.2000000000000006E-8</v>
      </c>
      <c r="M84" s="22" t="str">
        <f t="shared" si="0"/>
        <v/>
      </c>
      <c r="N84" s="22" t="str">
        <f t="shared" si="1"/>
        <v/>
      </c>
      <c r="O84" s="22" t="str">
        <f t="shared" si="2"/>
        <v/>
      </c>
      <c r="P84" s="23" t="str">
        <f t="shared" si="3"/>
        <v/>
      </c>
      <c r="Q84" s="23" t="str">
        <f t="shared" si="4"/>
        <v/>
      </c>
      <c r="R84" s="23" t="str">
        <f t="shared" si="5"/>
        <v/>
      </c>
      <c r="S84" s="42" t="str">
        <f t="shared" si="6"/>
        <v/>
      </c>
      <c r="T84" s="42" t="str">
        <f t="shared" si="7"/>
        <v/>
      </c>
      <c r="U84" s="42">
        <f t="shared" si="8"/>
        <v>0</v>
      </c>
      <c r="V84" s="42">
        <f t="shared" si="9"/>
        <v>0</v>
      </c>
      <c r="W84" s="42">
        <f t="shared" si="10"/>
        <v>0</v>
      </c>
      <c r="X84" s="22"/>
      <c r="Y84" s="22"/>
      <c r="Z84" s="22"/>
      <c r="AA84" s="22"/>
      <c r="AB84" s="22"/>
      <c r="AC84" s="22"/>
      <c r="AD84" s="22"/>
      <c r="AE84" s="22"/>
      <c r="AF84" s="22"/>
      <c r="AG84" s="22">
        <v>82</v>
      </c>
    </row>
    <row r="85" spans="1:33" ht="15.75" customHeight="1">
      <c r="A85" s="43"/>
      <c r="B85" s="44"/>
      <c r="C85" s="47"/>
      <c r="D85" s="46"/>
      <c r="E85" s="47"/>
      <c r="F85" s="47"/>
      <c r="G85" s="46"/>
      <c r="H85" s="47"/>
      <c r="I85" s="49"/>
      <c r="J85" s="59"/>
      <c r="K85" s="60"/>
      <c r="L85" s="22">
        <v>8.3000000000000002E-8</v>
      </c>
      <c r="M85" s="22" t="str">
        <f t="shared" si="0"/>
        <v/>
      </c>
      <c r="N85" s="22" t="str">
        <f t="shared" si="1"/>
        <v/>
      </c>
      <c r="O85" s="22" t="str">
        <f t="shared" si="2"/>
        <v/>
      </c>
      <c r="P85" s="23" t="str">
        <f t="shared" si="3"/>
        <v/>
      </c>
      <c r="Q85" s="23" t="str">
        <f t="shared" si="4"/>
        <v/>
      </c>
      <c r="R85" s="23" t="str">
        <f t="shared" si="5"/>
        <v/>
      </c>
      <c r="S85" s="42" t="str">
        <f t="shared" si="6"/>
        <v/>
      </c>
      <c r="T85" s="42" t="str">
        <f t="shared" si="7"/>
        <v/>
      </c>
      <c r="U85" s="42">
        <f t="shared" si="8"/>
        <v>0</v>
      </c>
      <c r="V85" s="42">
        <f t="shared" si="9"/>
        <v>0</v>
      </c>
      <c r="W85" s="42">
        <f t="shared" si="10"/>
        <v>0</v>
      </c>
      <c r="X85" s="22"/>
      <c r="Y85" s="22"/>
      <c r="Z85" s="22"/>
      <c r="AA85" s="22"/>
      <c r="AB85" s="22"/>
      <c r="AC85" s="22"/>
      <c r="AD85" s="22"/>
      <c r="AE85" s="22"/>
      <c r="AF85" s="22"/>
      <c r="AG85" s="22">
        <v>83</v>
      </c>
    </row>
    <row r="86" spans="1:33" ht="15.75" customHeight="1">
      <c r="A86" s="43"/>
      <c r="B86" s="44"/>
      <c r="C86" s="47"/>
      <c r="D86" s="46"/>
      <c r="E86" s="47"/>
      <c r="F86" s="47"/>
      <c r="G86" s="46"/>
      <c r="H86" s="47"/>
      <c r="I86" s="49"/>
      <c r="J86" s="59"/>
      <c r="K86" s="60"/>
      <c r="L86" s="22">
        <v>8.3999999999999998E-8</v>
      </c>
      <c r="M86" s="22" t="str">
        <f t="shared" si="0"/>
        <v/>
      </c>
      <c r="N86" s="22" t="str">
        <f t="shared" si="1"/>
        <v/>
      </c>
      <c r="O86" s="22" t="str">
        <f t="shared" si="2"/>
        <v/>
      </c>
      <c r="P86" s="23" t="str">
        <f t="shared" si="3"/>
        <v/>
      </c>
      <c r="Q86" s="23" t="str">
        <f t="shared" si="4"/>
        <v/>
      </c>
      <c r="R86" s="23" t="str">
        <f t="shared" si="5"/>
        <v/>
      </c>
      <c r="S86" s="42" t="str">
        <f t="shared" si="6"/>
        <v/>
      </c>
      <c r="T86" s="42" t="str">
        <f t="shared" si="7"/>
        <v/>
      </c>
      <c r="U86" s="42">
        <f t="shared" si="8"/>
        <v>0</v>
      </c>
      <c r="V86" s="42">
        <f t="shared" si="9"/>
        <v>0</v>
      </c>
      <c r="W86" s="42">
        <f t="shared" si="10"/>
        <v>0</v>
      </c>
      <c r="X86" s="22"/>
      <c r="Y86" s="22"/>
      <c r="Z86" s="22"/>
      <c r="AA86" s="22"/>
      <c r="AB86" s="22"/>
      <c r="AC86" s="22"/>
      <c r="AD86" s="22"/>
      <c r="AE86" s="22"/>
      <c r="AF86" s="22"/>
      <c r="AG86" s="22">
        <v>84</v>
      </c>
    </row>
    <row r="87" spans="1:33" ht="15.75" customHeight="1">
      <c r="A87" s="43"/>
      <c r="B87" s="44"/>
      <c r="C87" s="47"/>
      <c r="D87" s="46"/>
      <c r="E87" s="47"/>
      <c r="F87" s="47"/>
      <c r="G87" s="46"/>
      <c r="H87" s="47"/>
      <c r="I87" s="49"/>
      <c r="J87" s="59"/>
      <c r="K87" s="60"/>
      <c r="L87" s="22">
        <v>8.4999999999999994E-8</v>
      </c>
      <c r="M87" s="22" t="str">
        <f t="shared" si="0"/>
        <v/>
      </c>
      <c r="N87" s="22" t="str">
        <f t="shared" si="1"/>
        <v/>
      </c>
      <c r="O87" s="22" t="str">
        <f t="shared" si="2"/>
        <v/>
      </c>
      <c r="P87" s="23" t="str">
        <f t="shared" si="3"/>
        <v/>
      </c>
      <c r="Q87" s="23" t="str">
        <f t="shared" si="4"/>
        <v/>
      </c>
      <c r="R87" s="23" t="str">
        <f t="shared" si="5"/>
        <v/>
      </c>
      <c r="S87" s="42" t="str">
        <f t="shared" si="6"/>
        <v/>
      </c>
      <c r="T87" s="42" t="str">
        <f t="shared" si="7"/>
        <v/>
      </c>
      <c r="U87" s="42">
        <f t="shared" si="8"/>
        <v>0</v>
      </c>
      <c r="V87" s="42">
        <f t="shared" si="9"/>
        <v>0</v>
      </c>
      <c r="W87" s="42">
        <f t="shared" si="10"/>
        <v>0</v>
      </c>
      <c r="X87" s="22"/>
      <c r="Y87" s="22"/>
      <c r="Z87" s="22"/>
      <c r="AA87" s="22"/>
      <c r="AB87" s="22"/>
      <c r="AC87" s="22"/>
      <c r="AD87" s="22"/>
      <c r="AE87" s="22"/>
      <c r="AF87" s="22"/>
      <c r="AG87" s="22">
        <v>85</v>
      </c>
    </row>
    <row r="88" spans="1:33" ht="15.75" customHeight="1">
      <c r="A88" s="43"/>
      <c r="B88" s="44"/>
      <c r="C88" s="47"/>
      <c r="D88" s="46"/>
      <c r="E88" s="47"/>
      <c r="F88" s="47"/>
      <c r="G88" s="46"/>
      <c r="H88" s="47"/>
      <c r="I88" s="49"/>
      <c r="J88" s="59"/>
      <c r="K88" s="60"/>
      <c r="L88" s="22">
        <v>8.6000000000000002E-8</v>
      </c>
      <c r="M88" s="22" t="str">
        <f t="shared" si="0"/>
        <v/>
      </c>
      <c r="N88" s="22" t="str">
        <f t="shared" si="1"/>
        <v/>
      </c>
      <c r="O88" s="22" t="str">
        <f t="shared" si="2"/>
        <v/>
      </c>
      <c r="P88" s="23" t="str">
        <f t="shared" si="3"/>
        <v/>
      </c>
      <c r="Q88" s="23" t="str">
        <f t="shared" si="4"/>
        <v/>
      </c>
      <c r="R88" s="23" t="str">
        <f t="shared" si="5"/>
        <v/>
      </c>
      <c r="S88" s="42" t="str">
        <f t="shared" si="6"/>
        <v/>
      </c>
      <c r="T88" s="42" t="str">
        <f t="shared" si="7"/>
        <v/>
      </c>
      <c r="U88" s="42">
        <f t="shared" si="8"/>
        <v>0</v>
      </c>
      <c r="V88" s="42">
        <f t="shared" si="9"/>
        <v>0</v>
      </c>
      <c r="W88" s="42">
        <f t="shared" si="10"/>
        <v>0</v>
      </c>
      <c r="X88" s="22"/>
      <c r="Y88" s="22"/>
      <c r="Z88" s="22"/>
      <c r="AA88" s="22"/>
      <c r="AB88" s="22"/>
      <c r="AC88" s="22"/>
      <c r="AD88" s="22"/>
      <c r="AE88" s="22"/>
      <c r="AF88" s="22"/>
      <c r="AG88" s="22">
        <v>86</v>
      </c>
    </row>
    <row r="89" spans="1:33" ht="15.75" customHeight="1">
      <c r="A89" s="43"/>
      <c r="B89" s="44"/>
      <c r="C89" s="47"/>
      <c r="D89" s="46"/>
      <c r="E89" s="47"/>
      <c r="F89" s="47"/>
      <c r="G89" s="46"/>
      <c r="H89" s="47"/>
      <c r="I89" s="49"/>
      <c r="J89" s="59"/>
      <c r="K89" s="60"/>
      <c r="L89" s="22">
        <v>8.6999999999999998E-8</v>
      </c>
      <c r="M89" s="22" t="str">
        <f t="shared" si="0"/>
        <v/>
      </c>
      <c r="N89" s="22" t="str">
        <f t="shared" si="1"/>
        <v/>
      </c>
      <c r="O89" s="22" t="str">
        <f t="shared" si="2"/>
        <v/>
      </c>
      <c r="P89" s="23" t="str">
        <f t="shared" si="3"/>
        <v/>
      </c>
      <c r="Q89" s="23" t="str">
        <f t="shared" si="4"/>
        <v/>
      </c>
      <c r="R89" s="23" t="str">
        <f t="shared" si="5"/>
        <v/>
      </c>
      <c r="S89" s="42" t="str">
        <f t="shared" si="6"/>
        <v/>
      </c>
      <c r="T89" s="42" t="str">
        <f t="shared" si="7"/>
        <v/>
      </c>
      <c r="U89" s="42">
        <f t="shared" si="8"/>
        <v>0</v>
      </c>
      <c r="V89" s="42">
        <f t="shared" si="9"/>
        <v>0</v>
      </c>
      <c r="W89" s="42">
        <f t="shared" si="10"/>
        <v>0</v>
      </c>
      <c r="X89" s="22"/>
      <c r="Y89" s="22"/>
      <c r="Z89" s="22"/>
      <c r="AA89" s="22"/>
      <c r="AB89" s="22"/>
      <c r="AC89" s="22"/>
      <c r="AD89" s="22"/>
      <c r="AE89" s="22"/>
      <c r="AF89" s="22"/>
      <c r="AG89" s="22">
        <v>87</v>
      </c>
    </row>
    <row r="90" spans="1:33" ht="15.75" customHeight="1">
      <c r="A90" s="43"/>
      <c r="B90" s="44"/>
      <c r="C90" s="47"/>
      <c r="D90" s="46"/>
      <c r="E90" s="47"/>
      <c r="F90" s="47"/>
      <c r="G90" s="46"/>
      <c r="H90" s="47"/>
      <c r="I90" s="49"/>
      <c r="J90" s="59"/>
      <c r="K90" s="60"/>
      <c r="L90" s="22">
        <v>8.7999999999999994E-8</v>
      </c>
      <c r="M90" s="22" t="str">
        <f t="shared" si="0"/>
        <v/>
      </c>
      <c r="N90" s="22" t="str">
        <f t="shared" si="1"/>
        <v/>
      </c>
      <c r="O90" s="22" t="str">
        <f t="shared" si="2"/>
        <v/>
      </c>
      <c r="P90" s="23" t="str">
        <f t="shared" si="3"/>
        <v/>
      </c>
      <c r="Q90" s="23" t="str">
        <f t="shared" si="4"/>
        <v/>
      </c>
      <c r="R90" s="23" t="str">
        <f t="shared" si="5"/>
        <v/>
      </c>
      <c r="S90" s="42" t="str">
        <f t="shared" si="6"/>
        <v/>
      </c>
      <c r="T90" s="42" t="str">
        <f t="shared" si="7"/>
        <v/>
      </c>
      <c r="U90" s="42">
        <f t="shared" si="8"/>
        <v>0</v>
      </c>
      <c r="V90" s="42">
        <f t="shared" si="9"/>
        <v>0</v>
      </c>
      <c r="W90" s="42">
        <f t="shared" si="10"/>
        <v>0</v>
      </c>
      <c r="X90" s="22"/>
      <c r="Y90" s="22"/>
      <c r="Z90" s="22"/>
      <c r="AA90" s="22"/>
      <c r="AB90" s="22"/>
      <c r="AC90" s="22"/>
      <c r="AD90" s="22"/>
      <c r="AE90" s="22"/>
      <c r="AF90" s="22"/>
      <c r="AG90" s="22">
        <v>88</v>
      </c>
    </row>
    <row r="91" spans="1:33" ht="15.75" customHeight="1">
      <c r="A91" s="43"/>
      <c r="B91" s="44"/>
      <c r="C91" s="47"/>
      <c r="D91" s="46"/>
      <c r="E91" s="47"/>
      <c r="F91" s="47"/>
      <c r="G91" s="46"/>
      <c r="H91" s="47"/>
      <c r="I91" s="49"/>
      <c r="J91" s="59"/>
      <c r="K91" s="60"/>
      <c r="L91" s="22">
        <v>8.9000000000000003E-8</v>
      </c>
      <c r="M91" s="22" t="str">
        <f t="shared" si="0"/>
        <v/>
      </c>
      <c r="N91" s="22" t="str">
        <f t="shared" si="1"/>
        <v/>
      </c>
      <c r="O91" s="22" t="str">
        <f t="shared" si="2"/>
        <v/>
      </c>
      <c r="P91" s="23" t="str">
        <f t="shared" si="3"/>
        <v/>
      </c>
      <c r="Q91" s="23" t="str">
        <f t="shared" si="4"/>
        <v/>
      </c>
      <c r="R91" s="23" t="str">
        <f t="shared" si="5"/>
        <v/>
      </c>
      <c r="S91" s="42" t="str">
        <f t="shared" si="6"/>
        <v/>
      </c>
      <c r="T91" s="42" t="str">
        <f t="shared" si="7"/>
        <v/>
      </c>
      <c r="U91" s="42">
        <f t="shared" si="8"/>
        <v>0</v>
      </c>
      <c r="V91" s="42">
        <f t="shared" si="9"/>
        <v>0</v>
      </c>
      <c r="W91" s="42">
        <f t="shared" si="10"/>
        <v>0</v>
      </c>
      <c r="X91" s="22"/>
      <c r="Y91" s="22"/>
      <c r="Z91" s="22"/>
      <c r="AA91" s="22"/>
      <c r="AB91" s="22"/>
      <c r="AC91" s="22"/>
      <c r="AD91" s="22"/>
      <c r="AE91" s="22"/>
      <c r="AF91" s="22"/>
      <c r="AG91" s="22">
        <v>89</v>
      </c>
    </row>
    <row r="92" spans="1:33" ht="15.75" customHeight="1">
      <c r="A92" s="43"/>
      <c r="B92" s="44"/>
      <c r="C92" s="47"/>
      <c r="D92" s="46"/>
      <c r="E92" s="47"/>
      <c r="F92" s="47"/>
      <c r="G92" s="46"/>
      <c r="H92" s="47"/>
      <c r="I92" s="49"/>
      <c r="J92" s="59"/>
      <c r="K92" s="60"/>
      <c r="L92" s="22">
        <v>8.9999999999999999E-8</v>
      </c>
      <c r="M92" s="22" t="str">
        <f t="shared" si="0"/>
        <v/>
      </c>
      <c r="N92" s="22" t="str">
        <f t="shared" si="1"/>
        <v/>
      </c>
      <c r="O92" s="22" t="str">
        <f t="shared" si="2"/>
        <v/>
      </c>
      <c r="P92" s="23" t="str">
        <f t="shared" si="3"/>
        <v/>
      </c>
      <c r="Q92" s="23" t="str">
        <f t="shared" si="4"/>
        <v/>
      </c>
      <c r="R92" s="23" t="str">
        <f t="shared" si="5"/>
        <v/>
      </c>
      <c r="S92" s="42" t="str">
        <f t="shared" si="6"/>
        <v/>
      </c>
      <c r="T92" s="42" t="str">
        <f t="shared" si="7"/>
        <v/>
      </c>
      <c r="U92" s="42">
        <f t="shared" si="8"/>
        <v>0</v>
      </c>
      <c r="V92" s="42">
        <f t="shared" si="9"/>
        <v>0</v>
      </c>
      <c r="W92" s="42">
        <f t="shared" si="10"/>
        <v>0</v>
      </c>
      <c r="X92" s="22"/>
      <c r="Y92" s="22"/>
      <c r="Z92" s="22"/>
      <c r="AA92" s="22"/>
      <c r="AB92" s="22"/>
      <c r="AC92" s="22"/>
      <c r="AD92" s="22"/>
      <c r="AE92" s="22"/>
      <c r="AF92" s="22"/>
      <c r="AG92" s="22">
        <v>90</v>
      </c>
    </row>
    <row r="93" spans="1:33" ht="15.75" customHeight="1">
      <c r="A93" s="43"/>
      <c r="B93" s="44"/>
      <c r="C93" s="47"/>
      <c r="D93" s="46"/>
      <c r="E93" s="47"/>
      <c r="F93" s="47"/>
      <c r="G93" s="46"/>
      <c r="H93" s="47"/>
      <c r="I93" s="49"/>
      <c r="J93" s="59"/>
      <c r="K93" s="60"/>
      <c r="L93" s="22">
        <v>9.0999999999999994E-8</v>
      </c>
      <c r="M93" s="22" t="str">
        <f t="shared" si="0"/>
        <v/>
      </c>
      <c r="N93" s="22" t="str">
        <f t="shared" si="1"/>
        <v/>
      </c>
      <c r="O93" s="22" t="str">
        <f t="shared" si="2"/>
        <v/>
      </c>
      <c r="P93" s="23" t="str">
        <f t="shared" si="3"/>
        <v/>
      </c>
      <c r="Q93" s="23" t="str">
        <f t="shared" si="4"/>
        <v/>
      </c>
      <c r="R93" s="23" t="str">
        <f t="shared" si="5"/>
        <v/>
      </c>
      <c r="S93" s="42" t="str">
        <f t="shared" si="6"/>
        <v/>
      </c>
      <c r="T93" s="42" t="str">
        <f t="shared" si="7"/>
        <v/>
      </c>
      <c r="U93" s="42">
        <f t="shared" si="8"/>
        <v>0</v>
      </c>
      <c r="V93" s="42">
        <f t="shared" si="9"/>
        <v>0</v>
      </c>
      <c r="W93" s="42">
        <f t="shared" si="10"/>
        <v>0</v>
      </c>
      <c r="X93" s="22"/>
      <c r="Y93" s="22"/>
      <c r="Z93" s="22"/>
      <c r="AA93" s="22"/>
      <c r="AB93" s="22"/>
      <c r="AC93" s="22"/>
      <c r="AD93" s="22"/>
      <c r="AE93" s="22"/>
      <c r="AF93" s="22"/>
      <c r="AG93" s="22">
        <v>91</v>
      </c>
    </row>
    <row r="94" spans="1:33" ht="15.75" customHeight="1">
      <c r="A94" s="43"/>
      <c r="B94" s="44"/>
      <c r="C94" s="47"/>
      <c r="D94" s="46"/>
      <c r="E94" s="47"/>
      <c r="F94" s="47"/>
      <c r="G94" s="46"/>
      <c r="H94" s="47"/>
      <c r="I94" s="49"/>
      <c r="J94" s="59"/>
      <c r="K94" s="60"/>
      <c r="L94" s="22">
        <v>9.2000000000000003E-8</v>
      </c>
      <c r="M94" s="22" t="str">
        <f t="shared" si="0"/>
        <v/>
      </c>
      <c r="N94" s="22" t="str">
        <f t="shared" si="1"/>
        <v/>
      </c>
      <c r="O94" s="22" t="str">
        <f t="shared" si="2"/>
        <v/>
      </c>
      <c r="P94" s="23" t="str">
        <f t="shared" si="3"/>
        <v/>
      </c>
      <c r="Q94" s="23" t="str">
        <f t="shared" si="4"/>
        <v/>
      </c>
      <c r="R94" s="23" t="str">
        <f t="shared" si="5"/>
        <v/>
      </c>
      <c r="S94" s="42" t="str">
        <f t="shared" si="6"/>
        <v/>
      </c>
      <c r="T94" s="42" t="str">
        <f t="shared" si="7"/>
        <v/>
      </c>
      <c r="U94" s="42">
        <f t="shared" si="8"/>
        <v>0</v>
      </c>
      <c r="V94" s="42">
        <f t="shared" si="9"/>
        <v>0</v>
      </c>
      <c r="W94" s="42">
        <f t="shared" si="10"/>
        <v>0</v>
      </c>
      <c r="X94" s="22"/>
      <c r="Y94" s="22"/>
      <c r="Z94" s="22"/>
      <c r="AA94" s="22"/>
      <c r="AB94" s="22"/>
      <c r="AC94" s="22"/>
      <c r="AD94" s="22"/>
      <c r="AE94" s="22"/>
      <c r="AF94" s="22"/>
      <c r="AG94" s="22">
        <v>92</v>
      </c>
    </row>
    <row r="95" spans="1:33" ht="15.75" customHeight="1">
      <c r="A95" s="43"/>
      <c r="B95" s="44"/>
      <c r="C95" s="47"/>
      <c r="D95" s="46"/>
      <c r="E95" s="47"/>
      <c r="F95" s="47"/>
      <c r="G95" s="46"/>
      <c r="H95" s="47"/>
      <c r="I95" s="49"/>
      <c r="J95" s="59"/>
      <c r="K95" s="60"/>
      <c r="L95" s="22">
        <v>9.2999999999999999E-8</v>
      </c>
      <c r="M95" s="22" t="str">
        <f t="shared" si="0"/>
        <v/>
      </c>
      <c r="N95" s="22" t="str">
        <f t="shared" si="1"/>
        <v/>
      </c>
      <c r="O95" s="22" t="str">
        <f t="shared" si="2"/>
        <v/>
      </c>
      <c r="P95" s="23" t="str">
        <f t="shared" si="3"/>
        <v/>
      </c>
      <c r="Q95" s="23" t="str">
        <f t="shared" si="4"/>
        <v/>
      </c>
      <c r="R95" s="23" t="str">
        <f t="shared" si="5"/>
        <v/>
      </c>
      <c r="S95" s="42" t="str">
        <f t="shared" si="6"/>
        <v/>
      </c>
      <c r="T95" s="42" t="str">
        <f t="shared" si="7"/>
        <v/>
      </c>
      <c r="U95" s="42">
        <f t="shared" si="8"/>
        <v>0</v>
      </c>
      <c r="V95" s="42">
        <f t="shared" si="9"/>
        <v>0</v>
      </c>
      <c r="W95" s="42">
        <f t="shared" si="10"/>
        <v>0</v>
      </c>
      <c r="X95" s="22"/>
      <c r="Y95" s="22"/>
      <c r="Z95" s="22"/>
      <c r="AA95" s="22"/>
      <c r="AB95" s="22"/>
      <c r="AC95" s="22"/>
      <c r="AD95" s="22"/>
      <c r="AE95" s="22"/>
      <c r="AF95" s="22"/>
      <c r="AG95" s="22">
        <v>93</v>
      </c>
    </row>
    <row r="96" spans="1:33" ht="15.75" customHeight="1">
      <c r="A96" s="43"/>
      <c r="B96" s="44"/>
      <c r="C96" s="47"/>
      <c r="D96" s="46"/>
      <c r="E96" s="47"/>
      <c r="F96" s="47"/>
      <c r="G96" s="46"/>
      <c r="H96" s="47"/>
      <c r="I96" s="49"/>
      <c r="J96" s="59"/>
      <c r="K96" s="60"/>
      <c r="L96" s="22">
        <v>9.3999999999999995E-8</v>
      </c>
      <c r="M96" s="22" t="str">
        <f t="shared" si="0"/>
        <v/>
      </c>
      <c r="N96" s="22" t="str">
        <f t="shared" si="1"/>
        <v/>
      </c>
      <c r="O96" s="22" t="str">
        <f t="shared" si="2"/>
        <v/>
      </c>
      <c r="P96" s="23" t="str">
        <f t="shared" si="3"/>
        <v/>
      </c>
      <c r="Q96" s="23" t="str">
        <f t="shared" si="4"/>
        <v/>
      </c>
      <c r="R96" s="23" t="str">
        <f t="shared" si="5"/>
        <v/>
      </c>
      <c r="S96" s="42" t="str">
        <f t="shared" si="6"/>
        <v/>
      </c>
      <c r="T96" s="42" t="str">
        <f t="shared" si="7"/>
        <v/>
      </c>
      <c r="U96" s="42">
        <f t="shared" si="8"/>
        <v>0</v>
      </c>
      <c r="V96" s="42">
        <f t="shared" si="9"/>
        <v>0</v>
      </c>
      <c r="W96" s="42">
        <f t="shared" si="10"/>
        <v>0</v>
      </c>
      <c r="X96" s="22"/>
      <c r="Y96" s="22"/>
      <c r="Z96" s="22"/>
      <c r="AA96" s="22"/>
      <c r="AB96" s="22"/>
      <c r="AC96" s="22"/>
      <c r="AD96" s="22"/>
      <c r="AE96" s="22"/>
      <c r="AF96" s="22"/>
      <c r="AG96" s="22">
        <v>94</v>
      </c>
    </row>
    <row r="97" spans="1:33" ht="15.75" customHeight="1">
      <c r="A97" s="43"/>
      <c r="B97" s="44"/>
      <c r="C97" s="47"/>
      <c r="D97" s="46"/>
      <c r="E97" s="47"/>
      <c r="F97" s="47"/>
      <c r="G97" s="46"/>
      <c r="H97" s="47"/>
      <c r="I97" s="49"/>
      <c r="J97" s="59"/>
      <c r="K97" s="60"/>
      <c r="L97" s="22">
        <v>9.5000000000000004E-8</v>
      </c>
      <c r="M97" s="22" t="str">
        <f t="shared" si="0"/>
        <v/>
      </c>
      <c r="N97" s="22" t="str">
        <f t="shared" si="1"/>
        <v/>
      </c>
      <c r="O97" s="22" t="str">
        <f t="shared" si="2"/>
        <v/>
      </c>
      <c r="P97" s="23" t="str">
        <f t="shared" si="3"/>
        <v/>
      </c>
      <c r="Q97" s="23" t="str">
        <f t="shared" si="4"/>
        <v/>
      </c>
      <c r="R97" s="23" t="str">
        <f t="shared" si="5"/>
        <v/>
      </c>
      <c r="S97" s="42" t="str">
        <f t="shared" si="6"/>
        <v/>
      </c>
      <c r="T97" s="42" t="str">
        <f t="shared" si="7"/>
        <v/>
      </c>
      <c r="U97" s="42">
        <f t="shared" si="8"/>
        <v>0</v>
      </c>
      <c r="V97" s="42">
        <f t="shared" si="9"/>
        <v>0</v>
      </c>
      <c r="W97" s="42">
        <f t="shared" si="10"/>
        <v>0</v>
      </c>
      <c r="X97" s="22"/>
      <c r="Y97" s="22"/>
      <c r="Z97" s="22"/>
      <c r="AA97" s="22"/>
      <c r="AB97" s="22"/>
      <c r="AC97" s="22"/>
      <c r="AD97" s="22"/>
      <c r="AE97" s="22"/>
      <c r="AF97" s="22"/>
      <c r="AG97" s="22">
        <v>95</v>
      </c>
    </row>
    <row r="98" spans="1:33" ht="15.75" customHeight="1">
      <c r="A98" s="43"/>
      <c r="B98" s="44"/>
      <c r="C98" s="47"/>
      <c r="D98" s="46"/>
      <c r="E98" s="47"/>
      <c r="F98" s="47"/>
      <c r="G98" s="46"/>
      <c r="H98" s="47"/>
      <c r="I98" s="49"/>
      <c r="J98" s="59"/>
      <c r="K98" s="60"/>
      <c r="L98" s="22">
        <v>9.5999999999999999E-8</v>
      </c>
      <c r="M98" s="22" t="str">
        <f t="shared" si="0"/>
        <v/>
      </c>
      <c r="N98" s="22" t="str">
        <f t="shared" si="1"/>
        <v/>
      </c>
      <c r="O98" s="22" t="str">
        <f t="shared" si="2"/>
        <v/>
      </c>
      <c r="P98" s="23" t="str">
        <f t="shared" si="3"/>
        <v/>
      </c>
      <c r="Q98" s="23" t="str">
        <f t="shared" si="4"/>
        <v/>
      </c>
      <c r="R98" s="23" t="str">
        <f t="shared" si="5"/>
        <v/>
      </c>
      <c r="S98" s="42" t="str">
        <f t="shared" si="6"/>
        <v/>
      </c>
      <c r="T98" s="42" t="str">
        <f t="shared" si="7"/>
        <v/>
      </c>
      <c r="U98" s="42">
        <f t="shared" si="8"/>
        <v>0</v>
      </c>
      <c r="V98" s="42">
        <f t="shared" si="9"/>
        <v>0</v>
      </c>
      <c r="W98" s="42">
        <f t="shared" si="10"/>
        <v>0</v>
      </c>
      <c r="X98" s="22"/>
      <c r="Y98" s="22"/>
      <c r="Z98" s="22"/>
      <c r="AA98" s="22"/>
      <c r="AB98" s="22"/>
      <c r="AC98" s="22"/>
      <c r="AD98" s="22"/>
      <c r="AE98" s="22"/>
      <c r="AF98" s="22"/>
      <c r="AG98" s="22">
        <v>96</v>
      </c>
    </row>
    <row r="99" spans="1:33" ht="15.75" customHeight="1">
      <c r="A99" s="43"/>
      <c r="B99" s="44"/>
      <c r="C99" s="47"/>
      <c r="D99" s="46"/>
      <c r="E99" s="47"/>
      <c r="F99" s="47"/>
      <c r="G99" s="46"/>
      <c r="H99" s="47"/>
      <c r="I99" s="49"/>
      <c r="J99" s="59"/>
      <c r="K99" s="60"/>
      <c r="L99" s="22">
        <v>9.6999999999999995E-8</v>
      </c>
      <c r="M99" s="22" t="str">
        <f t="shared" si="0"/>
        <v/>
      </c>
      <c r="N99" s="22" t="str">
        <f t="shared" si="1"/>
        <v/>
      </c>
      <c r="O99" s="22" t="str">
        <f t="shared" si="2"/>
        <v/>
      </c>
      <c r="P99" s="23" t="str">
        <f t="shared" si="3"/>
        <v/>
      </c>
      <c r="Q99" s="23" t="str">
        <f t="shared" si="4"/>
        <v/>
      </c>
      <c r="R99" s="23" t="str">
        <f t="shared" si="5"/>
        <v/>
      </c>
      <c r="S99" s="42" t="str">
        <f t="shared" si="6"/>
        <v/>
      </c>
      <c r="T99" s="42" t="str">
        <f t="shared" si="7"/>
        <v/>
      </c>
      <c r="U99" s="42">
        <f t="shared" si="8"/>
        <v>0</v>
      </c>
      <c r="V99" s="42">
        <f t="shared" si="9"/>
        <v>0</v>
      </c>
      <c r="W99" s="42">
        <f t="shared" si="10"/>
        <v>0</v>
      </c>
      <c r="X99" s="22"/>
      <c r="Y99" s="22"/>
      <c r="Z99" s="22"/>
      <c r="AA99" s="22"/>
      <c r="AB99" s="22"/>
      <c r="AC99" s="22"/>
      <c r="AD99" s="22"/>
      <c r="AE99" s="22"/>
      <c r="AF99" s="22"/>
      <c r="AG99" s="22">
        <v>97</v>
      </c>
    </row>
    <row r="100" spans="1:33" ht="15.75" customHeight="1">
      <c r="A100" s="43"/>
      <c r="B100" s="44"/>
      <c r="C100" s="47"/>
      <c r="D100" s="46"/>
      <c r="E100" s="47"/>
      <c r="F100" s="47"/>
      <c r="G100" s="46"/>
      <c r="H100" s="47"/>
      <c r="I100" s="49"/>
      <c r="J100" s="59"/>
      <c r="K100" s="60"/>
      <c r="L100" s="22">
        <v>9.8000000000000004E-8</v>
      </c>
      <c r="M100" s="22" t="str">
        <f t="shared" si="0"/>
        <v/>
      </c>
      <c r="N100" s="22" t="str">
        <f t="shared" si="1"/>
        <v/>
      </c>
      <c r="O100" s="22" t="str">
        <f t="shared" si="2"/>
        <v/>
      </c>
      <c r="P100" s="23" t="str">
        <f t="shared" si="3"/>
        <v/>
      </c>
      <c r="Q100" s="23" t="str">
        <f t="shared" si="4"/>
        <v/>
      </c>
      <c r="R100" s="23" t="str">
        <f t="shared" si="5"/>
        <v/>
      </c>
      <c r="S100" s="42" t="str">
        <f t="shared" si="6"/>
        <v/>
      </c>
      <c r="T100" s="42" t="str">
        <f t="shared" si="7"/>
        <v/>
      </c>
      <c r="U100" s="42">
        <f t="shared" si="8"/>
        <v>0</v>
      </c>
      <c r="V100" s="42">
        <f t="shared" si="9"/>
        <v>0</v>
      </c>
      <c r="W100" s="42">
        <f t="shared" si="10"/>
        <v>0</v>
      </c>
      <c r="X100" s="22"/>
      <c r="Y100" s="22"/>
      <c r="Z100" s="22"/>
      <c r="AA100" s="22"/>
      <c r="AB100" s="22"/>
      <c r="AC100" s="22"/>
      <c r="AD100" s="22"/>
      <c r="AE100" s="22"/>
      <c r="AF100" s="22"/>
      <c r="AG100" s="22">
        <v>98</v>
      </c>
    </row>
    <row r="101" spans="1:33" ht="15.75" customHeight="1">
      <c r="A101" s="43"/>
      <c r="B101" s="44"/>
      <c r="C101" s="47"/>
      <c r="D101" s="46"/>
      <c r="E101" s="47"/>
      <c r="F101" s="47"/>
      <c r="G101" s="46"/>
      <c r="H101" s="47"/>
      <c r="I101" s="49"/>
      <c r="J101" s="59"/>
      <c r="K101" s="60"/>
      <c r="L101" s="22">
        <v>9.9E-8</v>
      </c>
      <c r="M101" s="22" t="str">
        <f t="shared" si="0"/>
        <v/>
      </c>
      <c r="N101" s="22" t="str">
        <f t="shared" si="1"/>
        <v/>
      </c>
      <c r="O101" s="22" t="str">
        <f t="shared" si="2"/>
        <v/>
      </c>
      <c r="P101" s="23" t="str">
        <f t="shared" si="3"/>
        <v/>
      </c>
      <c r="Q101" s="23" t="str">
        <f t="shared" si="4"/>
        <v/>
      </c>
      <c r="R101" s="23" t="str">
        <f t="shared" si="5"/>
        <v/>
      </c>
      <c r="S101" s="42" t="str">
        <f t="shared" si="6"/>
        <v/>
      </c>
      <c r="T101" s="42" t="str">
        <f t="shared" si="7"/>
        <v/>
      </c>
      <c r="U101" s="42">
        <f t="shared" si="8"/>
        <v>0</v>
      </c>
      <c r="V101" s="42">
        <f t="shared" si="9"/>
        <v>0</v>
      </c>
      <c r="W101" s="42">
        <f t="shared" si="10"/>
        <v>0</v>
      </c>
      <c r="X101" s="22"/>
      <c r="Y101" s="22"/>
      <c r="Z101" s="22"/>
      <c r="AA101" s="22"/>
      <c r="AB101" s="22"/>
      <c r="AC101" s="22"/>
      <c r="AD101" s="22"/>
      <c r="AE101" s="22"/>
      <c r="AF101" s="22"/>
      <c r="AG101" s="22">
        <v>99</v>
      </c>
    </row>
    <row r="102" spans="1:33" ht="15.75" customHeight="1">
      <c r="A102" s="43"/>
      <c r="B102" s="44"/>
      <c r="C102" s="47"/>
      <c r="D102" s="46"/>
      <c r="E102" s="47"/>
      <c r="F102" s="47"/>
      <c r="G102" s="46"/>
      <c r="H102" s="47"/>
      <c r="I102" s="49"/>
      <c r="J102" s="59"/>
      <c r="K102" s="60"/>
      <c r="L102" s="22">
        <v>9.9999999999999995E-8</v>
      </c>
      <c r="M102" s="22" t="str">
        <f t="shared" si="0"/>
        <v/>
      </c>
      <c r="N102" s="22" t="str">
        <f t="shared" si="1"/>
        <v/>
      </c>
      <c r="O102" s="22" t="str">
        <f t="shared" si="2"/>
        <v/>
      </c>
      <c r="P102" s="23" t="str">
        <f t="shared" si="3"/>
        <v/>
      </c>
      <c r="Q102" s="23" t="str">
        <f t="shared" si="4"/>
        <v/>
      </c>
      <c r="R102" s="23" t="str">
        <f t="shared" si="5"/>
        <v/>
      </c>
      <c r="S102" s="42" t="str">
        <f t="shared" si="6"/>
        <v/>
      </c>
      <c r="T102" s="42" t="str">
        <f t="shared" si="7"/>
        <v/>
      </c>
      <c r="U102" s="42">
        <f t="shared" si="8"/>
        <v>0</v>
      </c>
      <c r="V102" s="42">
        <f t="shared" si="9"/>
        <v>0</v>
      </c>
      <c r="W102" s="42">
        <f t="shared" si="10"/>
        <v>0</v>
      </c>
      <c r="X102" s="22"/>
      <c r="Y102" s="22"/>
      <c r="Z102" s="22"/>
      <c r="AA102" s="22"/>
      <c r="AB102" s="22"/>
      <c r="AC102" s="22"/>
      <c r="AD102" s="22"/>
      <c r="AE102" s="22"/>
      <c r="AF102" s="22"/>
      <c r="AG102" s="22">
        <v>100</v>
      </c>
    </row>
    <row r="103" spans="1:33" ht="15.75" customHeight="1">
      <c r="A103" s="43"/>
      <c r="B103" s="44"/>
      <c r="C103" s="47"/>
      <c r="D103" s="46"/>
      <c r="E103" s="47"/>
      <c r="F103" s="47"/>
      <c r="G103" s="46"/>
      <c r="H103" s="47"/>
      <c r="I103" s="49"/>
      <c r="J103" s="59"/>
      <c r="K103" s="60"/>
      <c r="L103" s="22">
        <v>1.01E-7</v>
      </c>
      <c r="M103" s="22" t="str">
        <f t="shared" si="0"/>
        <v/>
      </c>
      <c r="N103" s="22" t="str">
        <f t="shared" si="1"/>
        <v/>
      </c>
      <c r="O103" s="22" t="str">
        <f t="shared" si="2"/>
        <v/>
      </c>
      <c r="P103" s="23" t="str">
        <f t="shared" si="3"/>
        <v/>
      </c>
      <c r="Q103" s="23" t="str">
        <f t="shared" si="4"/>
        <v/>
      </c>
      <c r="R103" s="23" t="str">
        <f t="shared" si="5"/>
        <v/>
      </c>
      <c r="S103" s="42" t="str">
        <f t="shared" si="6"/>
        <v/>
      </c>
      <c r="T103" s="42" t="str">
        <f t="shared" si="7"/>
        <v/>
      </c>
      <c r="U103" s="42">
        <f t="shared" si="8"/>
        <v>0</v>
      </c>
      <c r="V103" s="42">
        <f t="shared" si="9"/>
        <v>0</v>
      </c>
      <c r="W103" s="42">
        <f t="shared" si="10"/>
        <v>0</v>
      </c>
      <c r="X103" s="22"/>
      <c r="Y103" s="22"/>
      <c r="Z103" s="22"/>
      <c r="AA103" s="22"/>
      <c r="AB103" s="22"/>
      <c r="AC103" s="22"/>
      <c r="AD103" s="22"/>
      <c r="AE103" s="22"/>
      <c r="AF103" s="22"/>
      <c r="AG103" s="22">
        <v>101</v>
      </c>
    </row>
    <row r="104" spans="1:33" ht="15.75" customHeight="1">
      <c r="A104" s="43"/>
      <c r="B104" s="44"/>
      <c r="C104" s="47"/>
      <c r="D104" s="46"/>
      <c r="E104" s="47"/>
      <c r="F104" s="47"/>
      <c r="G104" s="46"/>
      <c r="H104" s="47"/>
      <c r="I104" s="49"/>
      <c r="J104" s="59"/>
      <c r="K104" s="60"/>
      <c r="L104" s="22">
        <v>1.02E-7</v>
      </c>
      <c r="M104" s="22" t="str">
        <f t="shared" si="0"/>
        <v/>
      </c>
      <c r="N104" s="22" t="str">
        <f t="shared" si="1"/>
        <v/>
      </c>
      <c r="O104" s="22" t="str">
        <f t="shared" si="2"/>
        <v/>
      </c>
      <c r="P104" s="23" t="str">
        <f t="shared" si="3"/>
        <v/>
      </c>
      <c r="Q104" s="23" t="str">
        <f t="shared" si="4"/>
        <v/>
      </c>
      <c r="R104" s="23" t="str">
        <f t="shared" si="5"/>
        <v/>
      </c>
      <c r="S104" s="42" t="str">
        <f t="shared" si="6"/>
        <v/>
      </c>
      <c r="T104" s="42" t="str">
        <f t="shared" si="7"/>
        <v/>
      </c>
      <c r="U104" s="42">
        <f t="shared" si="8"/>
        <v>0</v>
      </c>
      <c r="V104" s="42">
        <f t="shared" si="9"/>
        <v>0</v>
      </c>
      <c r="W104" s="42">
        <f t="shared" si="10"/>
        <v>0</v>
      </c>
      <c r="X104" s="22"/>
      <c r="Y104" s="22"/>
      <c r="Z104" s="22"/>
      <c r="AA104" s="22"/>
      <c r="AB104" s="22"/>
      <c r="AC104" s="22"/>
      <c r="AD104" s="22"/>
      <c r="AE104" s="22"/>
      <c r="AF104" s="22"/>
      <c r="AG104" s="22">
        <v>102</v>
      </c>
    </row>
    <row r="105" spans="1:33" ht="15.75" customHeight="1">
      <c r="A105" s="43"/>
      <c r="B105" s="44"/>
      <c r="C105" s="47"/>
      <c r="D105" s="46"/>
      <c r="E105" s="47"/>
      <c r="F105" s="47"/>
      <c r="G105" s="46"/>
      <c r="H105" s="47"/>
      <c r="I105" s="49"/>
      <c r="J105" s="59"/>
      <c r="K105" s="60"/>
      <c r="L105" s="22">
        <v>1.03E-7</v>
      </c>
      <c r="M105" s="22" t="str">
        <f t="shared" si="0"/>
        <v/>
      </c>
      <c r="N105" s="22" t="str">
        <f t="shared" si="1"/>
        <v/>
      </c>
      <c r="O105" s="22" t="str">
        <f t="shared" si="2"/>
        <v/>
      </c>
      <c r="P105" s="23" t="str">
        <f t="shared" si="3"/>
        <v/>
      </c>
      <c r="Q105" s="23" t="str">
        <f t="shared" si="4"/>
        <v/>
      </c>
      <c r="R105" s="23" t="str">
        <f t="shared" si="5"/>
        <v/>
      </c>
      <c r="S105" s="42" t="str">
        <f t="shared" si="6"/>
        <v/>
      </c>
      <c r="T105" s="42" t="str">
        <f t="shared" si="7"/>
        <v/>
      </c>
      <c r="U105" s="42">
        <f t="shared" si="8"/>
        <v>0</v>
      </c>
      <c r="V105" s="42">
        <f t="shared" si="9"/>
        <v>0</v>
      </c>
      <c r="W105" s="42">
        <f t="shared" si="10"/>
        <v>0</v>
      </c>
      <c r="X105" s="22"/>
      <c r="Y105" s="22"/>
      <c r="Z105" s="22"/>
      <c r="AA105" s="22"/>
      <c r="AB105" s="22"/>
      <c r="AC105" s="22"/>
      <c r="AD105" s="22"/>
      <c r="AE105" s="22"/>
      <c r="AF105" s="22"/>
      <c r="AG105" s="22">
        <v>103</v>
      </c>
    </row>
    <row r="106" spans="1:33" ht="15.75" customHeight="1">
      <c r="A106" s="43"/>
      <c r="B106" s="44"/>
      <c r="C106" s="47"/>
      <c r="D106" s="46"/>
      <c r="E106" s="47"/>
      <c r="F106" s="47"/>
      <c r="G106" s="46"/>
      <c r="H106" s="47"/>
      <c r="I106" s="49"/>
      <c r="J106" s="59"/>
      <c r="K106" s="60"/>
      <c r="L106" s="22">
        <v>1.04E-7</v>
      </c>
      <c r="M106" s="22" t="str">
        <f t="shared" si="0"/>
        <v/>
      </c>
      <c r="N106" s="22" t="str">
        <f t="shared" si="1"/>
        <v/>
      </c>
      <c r="O106" s="22" t="str">
        <f t="shared" si="2"/>
        <v/>
      </c>
      <c r="P106" s="23" t="str">
        <f t="shared" si="3"/>
        <v/>
      </c>
      <c r="Q106" s="23" t="str">
        <f t="shared" si="4"/>
        <v/>
      </c>
      <c r="R106" s="23" t="str">
        <f t="shared" si="5"/>
        <v/>
      </c>
      <c r="S106" s="42" t="str">
        <f t="shared" si="6"/>
        <v/>
      </c>
      <c r="T106" s="42" t="str">
        <f t="shared" si="7"/>
        <v/>
      </c>
      <c r="U106" s="42">
        <f t="shared" si="8"/>
        <v>0</v>
      </c>
      <c r="V106" s="42">
        <f t="shared" si="9"/>
        <v>0</v>
      </c>
      <c r="W106" s="42">
        <f t="shared" si="10"/>
        <v>0</v>
      </c>
      <c r="X106" s="22"/>
      <c r="Y106" s="22"/>
      <c r="Z106" s="22"/>
      <c r="AA106" s="22"/>
      <c r="AB106" s="22"/>
      <c r="AC106" s="22"/>
      <c r="AD106" s="22"/>
      <c r="AE106" s="22"/>
      <c r="AF106" s="22"/>
      <c r="AG106" s="22">
        <v>104</v>
      </c>
    </row>
    <row r="107" spans="1:33" ht="15.75" customHeight="1">
      <c r="A107" s="43"/>
      <c r="B107" s="44"/>
      <c r="C107" s="47"/>
      <c r="D107" s="46"/>
      <c r="E107" s="47"/>
      <c r="F107" s="47"/>
      <c r="G107" s="46"/>
      <c r="H107" s="47"/>
      <c r="I107" s="49"/>
      <c r="J107" s="59"/>
      <c r="K107" s="60"/>
      <c r="L107" s="22">
        <v>1.05E-7</v>
      </c>
      <c r="M107" s="22" t="str">
        <f t="shared" si="0"/>
        <v/>
      </c>
      <c r="N107" s="22" t="str">
        <f t="shared" si="1"/>
        <v/>
      </c>
      <c r="O107" s="22" t="str">
        <f t="shared" si="2"/>
        <v/>
      </c>
      <c r="P107" s="23" t="str">
        <f t="shared" si="3"/>
        <v/>
      </c>
      <c r="Q107" s="23" t="str">
        <f t="shared" si="4"/>
        <v/>
      </c>
      <c r="R107" s="23" t="str">
        <f t="shared" si="5"/>
        <v/>
      </c>
      <c r="S107" s="42" t="str">
        <f t="shared" si="6"/>
        <v/>
      </c>
      <c r="T107" s="42" t="str">
        <f t="shared" si="7"/>
        <v/>
      </c>
      <c r="U107" s="42">
        <f t="shared" si="8"/>
        <v>0</v>
      </c>
      <c r="V107" s="42">
        <f t="shared" si="9"/>
        <v>0</v>
      </c>
      <c r="W107" s="42">
        <f t="shared" si="10"/>
        <v>0</v>
      </c>
      <c r="X107" s="22"/>
      <c r="Y107" s="22"/>
      <c r="Z107" s="22"/>
      <c r="AA107" s="22"/>
      <c r="AB107" s="22"/>
      <c r="AC107" s="22"/>
      <c r="AD107" s="22"/>
      <c r="AE107" s="22"/>
      <c r="AF107" s="22"/>
      <c r="AG107" s="22">
        <v>105</v>
      </c>
    </row>
    <row r="108" spans="1:33" ht="15.75" customHeight="1">
      <c r="A108" s="43"/>
      <c r="B108" s="44"/>
      <c r="C108" s="47"/>
      <c r="D108" s="46"/>
      <c r="E108" s="47"/>
      <c r="F108" s="47"/>
      <c r="G108" s="46"/>
      <c r="H108" s="47"/>
      <c r="I108" s="49"/>
      <c r="J108" s="59"/>
      <c r="K108" s="60"/>
      <c r="L108" s="22">
        <v>1.06E-7</v>
      </c>
      <c r="M108" s="22" t="str">
        <f t="shared" si="0"/>
        <v/>
      </c>
      <c r="N108" s="22" t="str">
        <f t="shared" si="1"/>
        <v/>
      </c>
      <c r="O108" s="22" t="str">
        <f t="shared" si="2"/>
        <v/>
      </c>
      <c r="P108" s="23" t="str">
        <f t="shared" si="3"/>
        <v/>
      </c>
      <c r="Q108" s="23" t="str">
        <f t="shared" si="4"/>
        <v/>
      </c>
      <c r="R108" s="23" t="str">
        <f t="shared" si="5"/>
        <v/>
      </c>
      <c r="S108" s="42" t="str">
        <f t="shared" si="6"/>
        <v/>
      </c>
      <c r="T108" s="42" t="str">
        <f t="shared" si="7"/>
        <v/>
      </c>
      <c r="U108" s="42">
        <f t="shared" si="8"/>
        <v>0</v>
      </c>
      <c r="V108" s="42">
        <f t="shared" si="9"/>
        <v>0</v>
      </c>
      <c r="W108" s="42">
        <f t="shared" si="10"/>
        <v>0</v>
      </c>
      <c r="X108" s="22"/>
      <c r="Y108" s="22"/>
      <c r="Z108" s="22"/>
      <c r="AA108" s="22"/>
      <c r="AB108" s="22"/>
      <c r="AC108" s="22"/>
      <c r="AD108" s="22"/>
      <c r="AE108" s="22"/>
      <c r="AF108" s="22"/>
      <c r="AG108" s="22">
        <v>106</v>
      </c>
    </row>
    <row r="109" spans="1:33" ht="15.75" customHeight="1">
      <c r="A109" s="43"/>
      <c r="B109" s="44"/>
      <c r="C109" s="47"/>
      <c r="D109" s="46"/>
      <c r="E109" s="47"/>
      <c r="F109" s="47"/>
      <c r="G109" s="46"/>
      <c r="H109" s="47"/>
      <c r="I109" s="49"/>
      <c r="J109" s="59"/>
      <c r="K109" s="60"/>
      <c r="L109" s="22">
        <v>1.0700000000000001E-7</v>
      </c>
      <c r="M109" s="22" t="str">
        <f t="shared" si="0"/>
        <v/>
      </c>
      <c r="N109" s="22" t="str">
        <f t="shared" si="1"/>
        <v/>
      </c>
      <c r="O109" s="22" t="str">
        <f t="shared" si="2"/>
        <v/>
      </c>
      <c r="P109" s="23" t="str">
        <f t="shared" si="3"/>
        <v/>
      </c>
      <c r="Q109" s="23" t="str">
        <f t="shared" si="4"/>
        <v/>
      </c>
      <c r="R109" s="23" t="str">
        <f t="shared" si="5"/>
        <v/>
      </c>
      <c r="S109" s="42" t="str">
        <f t="shared" si="6"/>
        <v/>
      </c>
      <c r="T109" s="42" t="str">
        <f t="shared" si="7"/>
        <v/>
      </c>
      <c r="U109" s="42">
        <f t="shared" si="8"/>
        <v>0</v>
      </c>
      <c r="V109" s="42">
        <f t="shared" si="9"/>
        <v>0</v>
      </c>
      <c r="W109" s="42">
        <f t="shared" si="10"/>
        <v>0</v>
      </c>
      <c r="X109" s="22"/>
      <c r="Y109" s="22"/>
      <c r="Z109" s="22"/>
      <c r="AA109" s="22"/>
      <c r="AB109" s="22"/>
      <c r="AC109" s="22"/>
      <c r="AD109" s="22"/>
      <c r="AE109" s="22"/>
      <c r="AF109" s="22"/>
      <c r="AG109" s="22">
        <v>107</v>
      </c>
    </row>
    <row r="110" spans="1:33" ht="15.75" customHeight="1">
      <c r="A110" s="43"/>
      <c r="B110" s="44"/>
      <c r="C110" s="47"/>
      <c r="D110" s="46"/>
      <c r="E110" s="47"/>
      <c r="F110" s="47"/>
      <c r="G110" s="46"/>
      <c r="H110" s="47"/>
      <c r="I110" s="49"/>
      <c r="J110" s="59"/>
      <c r="K110" s="60"/>
      <c r="L110" s="22">
        <v>1.08E-7</v>
      </c>
      <c r="M110" s="22" t="str">
        <f t="shared" si="0"/>
        <v/>
      </c>
      <c r="N110" s="22" t="str">
        <f t="shared" si="1"/>
        <v/>
      </c>
      <c r="O110" s="22" t="str">
        <f t="shared" si="2"/>
        <v/>
      </c>
      <c r="P110" s="23" t="str">
        <f t="shared" si="3"/>
        <v/>
      </c>
      <c r="Q110" s="23" t="str">
        <f t="shared" si="4"/>
        <v/>
      </c>
      <c r="R110" s="23" t="str">
        <f t="shared" si="5"/>
        <v/>
      </c>
      <c r="S110" s="42" t="str">
        <f t="shared" si="6"/>
        <v/>
      </c>
      <c r="T110" s="42" t="str">
        <f t="shared" si="7"/>
        <v/>
      </c>
      <c r="U110" s="42">
        <f t="shared" si="8"/>
        <v>0</v>
      </c>
      <c r="V110" s="42">
        <f t="shared" si="9"/>
        <v>0</v>
      </c>
      <c r="W110" s="42">
        <f t="shared" si="10"/>
        <v>0</v>
      </c>
      <c r="X110" s="22"/>
      <c r="Y110" s="22"/>
      <c r="Z110" s="22"/>
      <c r="AA110" s="22"/>
      <c r="AB110" s="22"/>
      <c r="AC110" s="22"/>
      <c r="AD110" s="22"/>
      <c r="AE110" s="22"/>
      <c r="AF110" s="22"/>
      <c r="AG110" s="22">
        <v>108</v>
      </c>
    </row>
    <row r="111" spans="1:33" ht="15.75" customHeight="1">
      <c r="A111" s="43"/>
      <c r="B111" s="44"/>
      <c r="C111" s="47"/>
      <c r="D111" s="46"/>
      <c r="E111" s="47"/>
      <c r="F111" s="47"/>
      <c r="G111" s="46"/>
      <c r="H111" s="47"/>
      <c r="I111" s="49"/>
      <c r="J111" s="59"/>
      <c r="K111" s="60"/>
      <c r="L111" s="22">
        <v>1.09E-7</v>
      </c>
      <c r="M111" s="22" t="str">
        <f t="shared" si="0"/>
        <v/>
      </c>
      <c r="N111" s="22" t="str">
        <f t="shared" si="1"/>
        <v/>
      </c>
      <c r="O111" s="22" t="str">
        <f t="shared" si="2"/>
        <v/>
      </c>
      <c r="P111" s="23" t="str">
        <f t="shared" si="3"/>
        <v/>
      </c>
      <c r="Q111" s="23" t="str">
        <f t="shared" si="4"/>
        <v/>
      </c>
      <c r="R111" s="23" t="str">
        <f t="shared" si="5"/>
        <v/>
      </c>
      <c r="S111" s="42" t="str">
        <f t="shared" si="6"/>
        <v/>
      </c>
      <c r="T111" s="42" t="str">
        <f t="shared" si="7"/>
        <v/>
      </c>
      <c r="U111" s="42">
        <f t="shared" si="8"/>
        <v>0</v>
      </c>
      <c r="V111" s="42">
        <f t="shared" si="9"/>
        <v>0</v>
      </c>
      <c r="W111" s="42">
        <f t="shared" si="10"/>
        <v>0</v>
      </c>
      <c r="X111" s="22"/>
      <c r="Y111" s="22"/>
      <c r="Z111" s="22"/>
      <c r="AA111" s="22"/>
      <c r="AB111" s="22"/>
      <c r="AC111" s="22"/>
      <c r="AD111" s="22"/>
      <c r="AE111" s="22"/>
      <c r="AF111" s="22"/>
      <c r="AG111" s="22">
        <v>109</v>
      </c>
    </row>
    <row r="112" spans="1:33" ht="15.75" customHeight="1">
      <c r="A112" s="43"/>
      <c r="B112" s="44"/>
      <c r="C112" s="47"/>
      <c r="D112" s="46"/>
      <c r="E112" s="47"/>
      <c r="F112" s="47"/>
      <c r="G112" s="46"/>
      <c r="H112" s="47"/>
      <c r="I112" s="49"/>
      <c r="J112" s="59"/>
      <c r="K112" s="60"/>
      <c r="L112" s="22">
        <v>1.1000000000000001E-7</v>
      </c>
      <c r="M112" s="22" t="str">
        <f t="shared" si="0"/>
        <v/>
      </c>
      <c r="N112" s="22" t="str">
        <f t="shared" si="1"/>
        <v/>
      </c>
      <c r="O112" s="22" t="str">
        <f t="shared" si="2"/>
        <v/>
      </c>
      <c r="P112" s="23" t="str">
        <f t="shared" si="3"/>
        <v/>
      </c>
      <c r="Q112" s="23" t="str">
        <f t="shared" si="4"/>
        <v/>
      </c>
      <c r="R112" s="23" t="str">
        <f t="shared" si="5"/>
        <v/>
      </c>
      <c r="S112" s="42" t="str">
        <f t="shared" si="6"/>
        <v/>
      </c>
      <c r="T112" s="42" t="str">
        <f t="shared" si="7"/>
        <v/>
      </c>
      <c r="U112" s="42">
        <f t="shared" si="8"/>
        <v>0</v>
      </c>
      <c r="V112" s="42">
        <f t="shared" si="9"/>
        <v>0</v>
      </c>
      <c r="W112" s="42">
        <f t="shared" si="10"/>
        <v>0</v>
      </c>
      <c r="X112" s="22"/>
      <c r="Y112" s="22"/>
      <c r="Z112" s="22"/>
      <c r="AA112" s="22"/>
      <c r="AB112" s="22"/>
      <c r="AC112" s="22"/>
      <c r="AD112" s="22"/>
      <c r="AE112" s="22"/>
      <c r="AF112" s="22"/>
      <c r="AG112" s="22">
        <v>110</v>
      </c>
    </row>
    <row r="113" spans="1:33" ht="15.75" customHeight="1">
      <c r="A113" s="43"/>
      <c r="B113" s="44"/>
      <c r="C113" s="47"/>
      <c r="D113" s="46"/>
      <c r="E113" s="47"/>
      <c r="F113" s="47"/>
      <c r="G113" s="46"/>
      <c r="H113" s="47"/>
      <c r="I113" s="49"/>
      <c r="J113" s="59"/>
      <c r="K113" s="60"/>
      <c r="L113" s="22">
        <v>1.11E-7</v>
      </c>
      <c r="M113" s="22" t="str">
        <f t="shared" si="0"/>
        <v/>
      </c>
      <c r="N113" s="22" t="str">
        <f t="shared" si="1"/>
        <v/>
      </c>
      <c r="O113" s="22" t="str">
        <f t="shared" si="2"/>
        <v/>
      </c>
      <c r="P113" s="23" t="str">
        <f t="shared" si="3"/>
        <v/>
      </c>
      <c r="Q113" s="23" t="str">
        <f t="shared" si="4"/>
        <v/>
      </c>
      <c r="R113" s="23" t="str">
        <f t="shared" si="5"/>
        <v/>
      </c>
      <c r="S113" s="42" t="str">
        <f t="shared" si="6"/>
        <v/>
      </c>
      <c r="T113" s="42" t="str">
        <f t="shared" si="7"/>
        <v/>
      </c>
      <c r="U113" s="42">
        <f t="shared" si="8"/>
        <v>0</v>
      </c>
      <c r="V113" s="42">
        <f t="shared" si="9"/>
        <v>0</v>
      </c>
      <c r="W113" s="42">
        <f t="shared" si="10"/>
        <v>0</v>
      </c>
      <c r="X113" s="22"/>
      <c r="Y113" s="22"/>
      <c r="Z113" s="22"/>
      <c r="AA113" s="22"/>
      <c r="AB113" s="22"/>
      <c r="AC113" s="22"/>
      <c r="AD113" s="22"/>
      <c r="AE113" s="22"/>
      <c r="AF113" s="22"/>
      <c r="AG113" s="22">
        <v>111</v>
      </c>
    </row>
    <row r="114" spans="1:33" ht="15.75" customHeight="1">
      <c r="A114" s="43"/>
      <c r="B114" s="44"/>
      <c r="C114" s="47"/>
      <c r="D114" s="46"/>
      <c r="E114" s="47"/>
      <c r="F114" s="47"/>
      <c r="G114" s="46"/>
      <c r="H114" s="47"/>
      <c r="I114" s="49"/>
      <c r="J114" s="59"/>
      <c r="K114" s="60"/>
      <c r="L114" s="22">
        <v>1.12E-7</v>
      </c>
      <c r="M114" s="22" t="str">
        <f t="shared" si="0"/>
        <v/>
      </c>
      <c r="N114" s="22" t="str">
        <f t="shared" si="1"/>
        <v/>
      </c>
      <c r="O114" s="22" t="str">
        <f t="shared" si="2"/>
        <v/>
      </c>
      <c r="P114" s="23" t="str">
        <f t="shared" si="3"/>
        <v/>
      </c>
      <c r="Q114" s="23" t="str">
        <f t="shared" si="4"/>
        <v/>
      </c>
      <c r="R114" s="23" t="str">
        <f t="shared" si="5"/>
        <v/>
      </c>
      <c r="S114" s="42" t="str">
        <f t="shared" si="6"/>
        <v/>
      </c>
      <c r="T114" s="42" t="str">
        <f t="shared" si="7"/>
        <v/>
      </c>
      <c r="U114" s="42">
        <f t="shared" si="8"/>
        <v>0</v>
      </c>
      <c r="V114" s="42">
        <f t="shared" si="9"/>
        <v>0</v>
      </c>
      <c r="W114" s="42">
        <f t="shared" si="10"/>
        <v>0</v>
      </c>
      <c r="X114" s="22"/>
      <c r="Y114" s="22"/>
      <c r="Z114" s="22"/>
      <c r="AA114" s="22"/>
      <c r="AB114" s="22"/>
      <c r="AC114" s="22"/>
      <c r="AD114" s="22"/>
      <c r="AE114" s="22"/>
      <c r="AF114" s="22"/>
      <c r="AG114" s="22">
        <v>112</v>
      </c>
    </row>
    <row r="115" spans="1:33" ht="15.75" customHeight="1">
      <c r="A115" s="43"/>
      <c r="B115" s="44"/>
      <c r="C115" s="47"/>
      <c r="D115" s="46"/>
      <c r="E115" s="47"/>
      <c r="F115" s="47"/>
      <c r="G115" s="46"/>
      <c r="H115" s="47"/>
      <c r="I115" s="49"/>
      <c r="J115" s="59"/>
      <c r="K115" s="60"/>
      <c r="L115" s="22">
        <v>1.1300000000000001E-7</v>
      </c>
      <c r="M115" s="22" t="str">
        <f t="shared" si="0"/>
        <v/>
      </c>
      <c r="N115" s="22" t="str">
        <f t="shared" si="1"/>
        <v/>
      </c>
      <c r="O115" s="22" t="str">
        <f t="shared" si="2"/>
        <v/>
      </c>
      <c r="P115" s="23" t="str">
        <f t="shared" si="3"/>
        <v/>
      </c>
      <c r="Q115" s="23" t="str">
        <f t="shared" si="4"/>
        <v/>
      </c>
      <c r="R115" s="23" t="str">
        <f t="shared" si="5"/>
        <v/>
      </c>
      <c r="S115" s="42" t="str">
        <f t="shared" si="6"/>
        <v/>
      </c>
      <c r="T115" s="42" t="str">
        <f t="shared" si="7"/>
        <v/>
      </c>
      <c r="U115" s="42">
        <f t="shared" si="8"/>
        <v>0</v>
      </c>
      <c r="V115" s="42">
        <f t="shared" si="9"/>
        <v>0</v>
      </c>
      <c r="W115" s="42">
        <f t="shared" si="10"/>
        <v>0</v>
      </c>
      <c r="X115" s="22"/>
      <c r="Y115" s="22"/>
      <c r="Z115" s="22"/>
      <c r="AA115" s="22"/>
      <c r="AB115" s="22"/>
      <c r="AC115" s="22"/>
      <c r="AD115" s="22"/>
      <c r="AE115" s="22"/>
      <c r="AF115" s="22"/>
      <c r="AG115" s="22">
        <v>113</v>
      </c>
    </row>
    <row r="116" spans="1:33" ht="15.75" customHeight="1">
      <c r="A116" s="43"/>
      <c r="B116" s="44"/>
      <c r="C116" s="47"/>
      <c r="D116" s="46"/>
      <c r="E116" s="47"/>
      <c r="F116" s="47"/>
      <c r="G116" s="46"/>
      <c r="H116" s="47"/>
      <c r="I116" s="49"/>
      <c r="J116" s="59"/>
      <c r="K116" s="60"/>
      <c r="L116" s="22">
        <v>1.14E-7</v>
      </c>
      <c r="M116" s="22" t="str">
        <f t="shared" si="0"/>
        <v/>
      </c>
      <c r="N116" s="22" t="str">
        <f t="shared" si="1"/>
        <v/>
      </c>
      <c r="O116" s="22" t="str">
        <f t="shared" si="2"/>
        <v/>
      </c>
      <c r="P116" s="23" t="str">
        <f t="shared" si="3"/>
        <v/>
      </c>
      <c r="Q116" s="23" t="str">
        <f t="shared" si="4"/>
        <v/>
      </c>
      <c r="R116" s="23" t="str">
        <f t="shared" si="5"/>
        <v/>
      </c>
      <c r="S116" s="42" t="str">
        <f t="shared" si="6"/>
        <v/>
      </c>
      <c r="T116" s="42" t="str">
        <f t="shared" si="7"/>
        <v/>
      </c>
      <c r="U116" s="42">
        <f t="shared" si="8"/>
        <v>0</v>
      </c>
      <c r="V116" s="42">
        <f t="shared" si="9"/>
        <v>0</v>
      </c>
      <c r="W116" s="42">
        <f t="shared" si="10"/>
        <v>0</v>
      </c>
      <c r="X116" s="22"/>
      <c r="Y116" s="22"/>
      <c r="Z116" s="22"/>
      <c r="AA116" s="22"/>
      <c r="AB116" s="22"/>
      <c r="AC116" s="22"/>
      <c r="AD116" s="22"/>
      <c r="AE116" s="22"/>
      <c r="AF116" s="22"/>
      <c r="AG116" s="22">
        <v>114</v>
      </c>
    </row>
    <row r="117" spans="1:33" ht="15.75" customHeight="1">
      <c r="A117" s="43"/>
      <c r="B117" s="44"/>
      <c r="C117" s="47"/>
      <c r="D117" s="46"/>
      <c r="E117" s="47"/>
      <c r="F117" s="47"/>
      <c r="G117" s="46"/>
      <c r="H117" s="47"/>
      <c r="I117" s="49"/>
      <c r="J117" s="59"/>
      <c r="K117" s="60"/>
      <c r="L117" s="22">
        <v>1.15E-7</v>
      </c>
      <c r="M117" s="22" t="str">
        <f t="shared" si="0"/>
        <v/>
      </c>
      <c r="N117" s="22" t="str">
        <f t="shared" si="1"/>
        <v/>
      </c>
      <c r="O117" s="22" t="str">
        <f t="shared" si="2"/>
        <v/>
      </c>
      <c r="P117" s="23" t="str">
        <f t="shared" si="3"/>
        <v/>
      </c>
      <c r="Q117" s="23" t="str">
        <f t="shared" si="4"/>
        <v/>
      </c>
      <c r="R117" s="23" t="str">
        <f t="shared" si="5"/>
        <v/>
      </c>
      <c r="S117" s="42" t="str">
        <f t="shared" si="6"/>
        <v/>
      </c>
      <c r="T117" s="42" t="str">
        <f t="shared" si="7"/>
        <v/>
      </c>
      <c r="U117" s="42">
        <f t="shared" si="8"/>
        <v>0</v>
      </c>
      <c r="V117" s="42">
        <f t="shared" si="9"/>
        <v>0</v>
      </c>
      <c r="W117" s="42">
        <f t="shared" si="10"/>
        <v>0</v>
      </c>
      <c r="X117" s="22"/>
      <c r="Y117" s="22"/>
      <c r="Z117" s="22"/>
      <c r="AA117" s="22"/>
      <c r="AB117" s="22"/>
      <c r="AC117" s="22"/>
      <c r="AD117" s="22"/>
      <c r="AE117" s="22"/>
      <c r="AF117" s="22"/>
      <c r="AG117" s="22">
        <v>115</v>
      </c>
    </row>
    <row r="118" spans="1:33" ht="15.75" customHeight="1">
      <c r="A118" s="43"/>
      <c r="B118" s="44"/>
      <c r="C118" s="47"/>
      <c r="D118" s="46"/>
      <c r="E118" s="47"/>
      <c r="F118" s="47"/>
      <c r="G118" s="46"/>
      <c r="H118" s="47"/>
      <c r="I118" s="49"/>
      <c r="J118" s="59"/>
      <c r="K118" s="60"/>
      <c r="L118" s="22">
        <v>1.1600000000000001E-7</v>
      </c>
      <c r="M118" s="22" t="str">
        <f t="shared" si="0"/>
        <v/>
      </c>
      <c r="N118" s="22" t="str">
        <f t="shared" si="1"/>
        <v/>
      </c>
      <c r="O118" s="22" t="str">
        <f t="shared" si="2"/>
        <v/>
      </c>
      <c r="P118" s="23" t="str">
        <f t="shared" si="3"/>
        <v/>
      </c>
      <c r="Q118" s="23" t="str">
        <f t="shared" si="4"/>
        <v/>
      </c>
      <c r="R118" s="23" t="str">
        <f t="shared" si="5"/>
        <v/>
      </c>
      <c r="S118" s="42" t="str">
        <f t="shared" si="6"/>
        <v/>
      </c>
      <c r="T118" s="42" t="str">
        <f t="shared" si="7"/>
        <v/>
      </c>
      <c r="U118" s="42">
        <f t="shared" si="8"/>
        <v>0</v>
      </c>
      <c r="V118" s="42">
        <f t="shared" si="9"/>
        <v>0</v>
      </c>
      <c r="W118" s="42">
        <f t="shared" si="10"/>
        <v>0</v>
      </c>
      <c r="X118" s="22"/>
      <c r="Y118" s="22"/>
      <c r="Z118" s="22"/>
      <c r="AA118" s="22"/>
      <c r="AB118" s="22"/>
      <c r="AC118" s="22"/>
      <c r="AD118" s="22"/>
      <c r="AE118" s="22"/>
      <c r="AF118" s="22"/>
      <c r="AG118" s="22">
        <v>116</v>
      </c>
    </row>
    <row r="119" spans="1:33" ht="15.75" customHeight="1">
      <c r="A119" s="43"/>
      <c r="B119" s="44"/>
      <c r="C119" s="47"/>
      <c r="D119" s="46"/>
      <c r="E119" s="47"/>
      <c r="F119" s="47"/>
      <c r="G119" s="46"/>
      <c r="H119" s="47"/>
      <c r="I119" s="49"/>
      <c r="J119" s="59"/>
      <c r="K119" s="60"/>
      <c r="L119" s="22">
        <v>1.17E-7</v>
      </c>
      <c r="M119" s="22" t="str">
        <f t="shared" si="0"/>
        <v/>
      </c>
      <c r="N119" s="22" t="str">
        <f t="shared" si="1"/>
        <v/>
      </c>
      <c r="O119" s="22" t="str">
        <f t="shared" si="2"/>
        <v/>
      </c>
      <c r="P119" s="23" t="str">
        <f t="shared" si="3"/>
        <v/>
      </c>
      <c r="Q119" s="23" t="str">
        <f t="shared" si="4"/>
        <v/>
      </c>
      <c r="R119" s="23" t="str">
        <f t="shared" si="5"/>
        <v/>
      </c>
      <c r="S119" s="42" t="str">
        <f t="shared" si="6"/>
        <v/>
      </c>
      <c r="T119" s="42" t="str">
        <f t="shared" si="7"/>
        <v/>
      </c>
      <c r="U119" s="42">
        <f t="shared" si="8"/>
        <v>0</v>
      </c>
      <c r="V119" s="42">
        <f t="shared" si="9"/>
        <v>0</v>
      </c>
      <c r="W119" s="42">
        <f t="shared" si="10"/>
        <v>0</v>
      </c>
      <c r="X119" s="22"/>
      <c r="Y119" s="22"/>
      <c r="Z119" s="22"/>
      <c r="AA119" s="22"/>
      <c r="AB119" s="22"/>
      <c r="AC119" s="22"/>
      <c r="AD119" s="22"/>
      <c r="AE119" s="22"/>
      <c r="AF119" s="22"/>
      <c r="AG119" s="22">
        <v>117</v>
      </c>
    </row>
    <row r="120" spans="1:33" ht="15.75" customHeight="1">
      <c r="A120" s="43"/>
      <c r="B120" s="44"/>
      <c r="C120" s="47"/>
      <c r="D120" s="46"/>
      <c r="E120" s="47"/>
      <c r="F120" s="47"/>
      <c r="G120" s="46"/>
      <c r="H120" s="47"/>
      <c r="I120" s="49"/>
      <c r="J120" s="59"/>
      <c r="K120" s="60"/>
      <c r="L120" s="22">
        <v>1.18E-7</v>
      </c>
      <c r="M120" s="22" t="str">
        <f t="shared" si="0"/>
        <v/>
      </c>
      <c r="N120" s="22" t="str">
        <f t="shared" si="1"/>
        <v/>
      </c>
      <c r="O120" s="22" t="str">
        <f t="shared" si="2"/>
        <v/>
      </c>
      <c r="P120" s="23" t="str">
        <f t="shared" si="3"/>
        <v/>
      </c>
      <c r="Q120" s="23" t="str">
        <f t="shared" si="4"/>
        <v/>
      </c>
      <c r="R120" s="23" t="str">
        <f t="shared" si="5"/>
        <v/>
      </c>
      <c r="S120" s="42" t="str">
        <f t="shared" si="6"/>
        <v/>
      </c>
      <c r="T120" s="42" t="str">
        <f t="shared" si="7"/>
        <v/>
      </c>
      <c r="U120" s="42">
        <f t="shared" si="8"/>
        <v>0</v>
      </c>
      <c r="V120" s="42">
        <f t="shared" si="9"/>
        <v>0</v>
      </c>
      <c r="W120" s="42">
        <f t="shared" si="10"/>
        <v>0</v>
      </c>
      <c r="X120" s="22"/>
      <c r="Y120" s="22"/>
      <c r="Z120" s="22"/>
      <c r="AA120" s="22"/>
      <c r="AB120" s="22"/>
      <c r="AC120" s="22"/>
      <c r="AD120" s="22"/>
      <c r="AE120" s="22"/>
      <c r="AF120" s="22"/>
      <c r="AG120" s="22">
        <v>118</v>
      </c>
    </row>
    <row r="121" spans="1:33" ht="15.75" customHeight="1">
      <c r="A121" s="43"/>
      <c r="B121" s="44"/>
      <c r="C121" s="47"/>
      <c r="D121" s="46"/>
      <c r="E121" s="47"/>
      <c r="F121" s="47"/>
      <c r="G121" s="46"/>
      <c r="H121" s="47"/>
      <c r="I121" s="49"/>
      <c r="J121" s="59"/>
      <c r="K121" s="60"/>
      <c r="L121" s="22">
        <v>1.1899999999999999E-7</v>
      </c>
      <c r="M121" s="22" t="str">
        <f t="shared" si="0"/>
        <v/>
      </c>
      <c r="N121" s="22" t="str">
        <f t="shared" si="1"/>
        <v/>
      </c>
      <c r="O121" s="22" t="str">
        <f t="shared" si="2"/>
        <v/>
      </c>
      <c r="P121" s="23" t="str">
        <f t="shared" si="3"/>
        <v/>
      </c>
      <c r="Q121" s="23" t="str">
        <f t="shared" si="4"/>
        <v/>
      </c>
      <c r="R121" s="23" t="str">
        <f t="shared" si="5"/>
        <v/>
      </c>
      <c r="S121" s="42" t="str">
        <f t="shared" si="6"/>
        <v/>
      </c>
      <c r="T121" s="42" t="str">
        <f t="shared" si="7"/>
        <v/>
      </c>
      <c r="U121" s="42">
        <f t="shared" si="8"/>
        <v>0</v>
      </c>
      <c r="V121" s="42">
        <f t="shared" si="9"/>
        <v>0</v>
      </c>
      <c r="W121" s="42">
        <f t="shared" si="10"/>
        <v>0</v>
      </c>
      <c r="X121" s="22"/>
      <c r="Y121" s="22"/>
      <c r="Z121" s="22"/>
      <c r="AA121" s="22"/>
      <c r="AB121" s="22"/>
      <c r="AC121" s="22"/>
      <c r="AD121" s="22"/>
      <c r="AE121" s="22"/>
      <c r="AF121" s="22"/>
      <c r="AG121" s="22">
        <v>119</v>
      </c>
    </row>
    <row r="122" spans="1:33" ht="15.75" customHeight="1">
      <c r="A122" s="43"/>
      <c r="B122" s="44"/>
      <c r="C122" s="47"/>
      <c r="D122" s="46"/>
      <c r="E122" s="47"/>
      <c r="F122" s="47"/>
      <c r="G122" s="46"/>
      <c r="H122" s="47"/>
      <c r="I122" s="49"/>
      <c r="J122" s="59"/>
      <c r="K122" s="60"/>
      <c r="L122" s="22">
        <v>1.1999999999999999E-7</v>
      </c>
      <c r="M122" s="22" t="str">
        <f t="shared" si="0"/>
        <v/>
      </c>
      <c r="N122" s="22" t="str">
        <f t="shared" si="1"/>
        <v/>
      </c>
      <c r="O122" s="22" t="str">
        <f t="shared" si="2"/>
        <v/>
      </c>
      <c r="P122" s="23" t="str">
        <f t="shared" si="3"/>
        <v/>
      </c>
      <c r="Q122" s="23" t="str">
        <f t="shared" si="4"/>
        <v/>
      </c>
      <c r="R122" s="23" t="str">
        <f t="shared" si="5"/>
        <v/>
      </c>
      <c r="S122" s="42" t="str">
        <f t="shared" si="6"/>
        <v/>
      </c>
      <c r="T122" s="42" t="str">
        <f t="shared" si="7"/>
        <v/>
      </c>
      <c r="U122" s="42">
        <f t="shared" si="8"/>
        <v>0</v>
      </c>
      <c r="V122" s="42">
        <f t="shared" si="9"/>
        <v>0</v>
      </c>
      <c r="W122" s="42">
        <f t="shared" si="10"/>
        <v>0</v>
      </c>
      <c r="X122" s="22"/>
      <c r="Y122" s="22"/>
      <c r="Z122" s="22"/>
      <c r="AA122" s="22"/>
      <c r="AB122" s="22"/>
      <c r="AC122" s="22"/>
      <c r="AD122" s="22"/>
      <c r="AE122" s="22"/>
      <c r="AF122" s="22"/>
      <c r="AG122" s="22">
        <v>120</v>
      </c>
    </row>
    <row r="123" spans="1:33" ht="15.75" customHeight="1">
      <c r="A123" s="43"/>
      <c r="B123" s="44"/>
      <c r="C123" s="47"/>
      <c r="D123" s="46"/>
      <c r="E123" s="47"/>
      <c r="F123" s="47"/>
      <c r="G123" s="46"/>
      <c r="H123" s="47"/>
      <c r="I123" s="49"/>
      <c r="J123" s="59"/>
      <c r="K123" s="60"/>
      <c r="L123" s="22">
        <v>1.2100000000000001E-7</v>
      </c>
      <c r="M123" s="22" t="str">
        <f t="shared" si="0"/>
        <v/>
      </c>
      <c r="N123" s="22" t="str">
        <f t="shared" si="1"/>
        <v/>
      </c>
      <c r="O123" s="22" t="str">
        <f t="shared" si="2"/>
        <v/>
      </c>
      <c r="P123" s="23" t="str">
        <f t="shared" si="3"/>
        <v/>
      </c>
      <c r="Q123" s="23" t="str">
        <f t="shared" si="4"/>
        <v/>
      </c>
      <c r="R123" s="23" t="str">
        <f t="shared" si="5"/>
        <v/>
      </c>
      <c r="S123" s="42" t="str">
        <f t="shared" si="6"/>
        <v/>
      </c>
      <c r="T123" s="42" t="str">
        <f t="shared" si="7"/>
        <v/>
      </c>
      <c r="U123" s="42">
        <f t="shared" si="8"/>
        <v>0</v>
      </c>
      <c r="V123" s="42">
        <f t="shared" si="9"/>
        <v>0</v>
      </c>
      <c r="W123" s="42">
        <f t="shared" si="10"/>
        <v>0</v>
      </c>
      <c r="X123" s="22"/>
      <c r="Y123" s="22"/>
      <c r="Z123" s="22"/>
      <c r="AA123" s="22"/>
      <c r="AB123" s="22"/>
      <c r="AC123" s="22"/>
      <c r="AD123" s="22"/>
      <c r="AE123" s="22"/>
      <c r="AF123" s="22"/>
      <c r="AG123" s="22">
        <v>121</v>
      </c>
    </row>
    <row r="124" spans="1:33" ht="15.75" customHeight="1">
      <c r="A124" s="43"/>
      <c r="B124" s="44"/>
      <c r="C124" s="47"/>
      <c r="D124" s="46"/>
      <c r="E124" s="47"/>
      <c r="F124" s="47"/>
      <c r="G124" s="46"/>
      <c r="H124" s="47"/>
      <c r="I124" s="49"/>
      <c r="J124" s="59"/>
      <c r="K124" s="60"/>
      <c r="L124" s="22">
        <v>1.2200000000000001E-7</v>
      </c>
      <c r="M124" s="22" t="str">
        <f t="shared" si="0"/>
        <v/>
      </c>
      <c r="N124" s="22" t="str">
        <f t="shared" si="1"/>
        <v/>
      </c>
      <c r="O124" s="22" t="str">
        <f t="shared" si="2"/>
        <v/>
      </c>
      <c r="P124" s="23" t="str">
        <f t="shared" si="3"/>
        <v/>
      </c>
      <c r="Q124" s="23" t="str">
        <f t="shared" si="4"/>
        <v/>
      </c>
      <c r="R124" s="23" t="str">
        <f t="shared" si="5"/>
        <v/>
      </c>
      <c r="S124" s="42" t="str">
        <f t="shared" si="6"/>
        <v/>
      </c>
      <c r="T124" s="42" t="str">
        <f t="shared" si="7"/>
        <v/>
      </c>
      <c r="U124" s="42">
        <f t="shared" si="8"/>
        <v>0</v>
      </c>
      <c r="V124" s="42">
        <f t="shared" si="9"/>
        <v>0</v>
      </c>
      <c r="W124" s="42">
        <f t="shared" si="10"/>
        <v>0</v>
      </c>
      <c r="X124" s="22"/>
      <c r="Y124" s="22"/>
      <c r="Z124" s="22"/>
      <c r="AA124" s="22"/>
      <c r="AB124" s="22"/>
      <c r="AC124" s="22"/>
      <c r="AD124" s="22"/>
      <c r="AE124" s="22"/>
      <c r="AF124" s="22"/>
      <c r="AG124" s="22">
        <v>122</v>
      </c>
    </row>
    <row r="125" spans="1:33" ht="15.75" customHeight="1">
      <c r="A125" s="43"/>
      <c r="B125" s="44"/>
      <c r="C125" s="47"/>
      <c r="D125" s="46"/>
      <c r="E125" s="47"/>
      <c r="F125" s="47"/>
      <c r="G125" s="46"/>
      <c r="H125" s="47"/>
      <c r="I125" s="49"/>
      <c r="J125" s="59"/>
      <c r="K125" s="60"/>
      <c r="L125" s="22">
        <v>1.23E-7</v>
      </c>
      <c r="M125" s="22" t="str">
        <f t="shared" si="0"/>
        <v/>
      </c>
      <c r="N125" s="22" t="str">
        <f t="shared" si="1"/>
        <v/>
      </c>
      <c r="O125" s="22" t="str">
        <f t="shared" si="2"/>
        <v/>
      </c>
      <c r="P125" s="23" t="str">
        <f t="shared" si="3"/>
        <v/>
      </c>
      <c r="Q125" s="23" t="str">
        <f t="shared" si="4"/>
        <v/>
      </c>
      <c r="R125" s="23" t="str">
        <f t="shared" si="5"/>
        <v/>
      </c>
      <c r="S125" s="42" t="str">
        <f t="shared" si="6"/>
        <v/>
      </c>
      <c r="T125" s="42" t="str">
        <f t="shared" si="7"/>
        <v/>
      </c>
      <c r="U125" s="42">
        <f t="shared" si="8"/>
        <v>0</v>
      </c>
      <c r="V125" s="42">
        <f t="shared" si="9"/>
        <v>0</v>
      </c>
      <c r="W125" s="42">
        <f t="shared" si="10"/>
        <v>0</v>
      </c>
      <c r="X125" s="22"/>
      <c r="Y125" s="22"/>
      <c r="Z125" s="22"/>
      <c r="AA125" s="22"/>
      <c r="AB125" s="22"/>
      <c r="AC125" s="22"/>
      <c r="AD125" s="22"/>
      <c r="AE125" s="22"/>
      <c r="AF125" s="22"/>
      <c r="AG125" s="22">
        <v>123</v>
      </c>
    </row>
    <row r="126" spans="1:33" ht="15.75" customHeight="1">
      <c r="A126" s="43"/>
      <c r="B126" s="44"/>
      <c r="C126" s="47"/>
      <c r="D126" s="46"/>
      <c r="E126" s="47"/>
      <c r="F126" s="47"/>
      <c r="G126" s="46"/>
      <c r="H126" s="47"/>
      <c r="I126" s="49"/>
      <c r="J126" s="59"/>
      <c r="K126" s="60"/>
      <c r="L126" s="22">
        <v>1.24E-7</v>
      </c>
      <c r="M126" s="22" t="str">
        <f t="shared" si="0"/>
        <v/>
      </c>
      <c r="N126" s="22" t="str">
        <f t="shared" si="1"/>
        <v/>
      </c>
      <c r="O126" s="22" t="str">
        <f t="shared" si="2"/>
        <v/>
      </c>
      <c r="P126" s="23" t="str">
        <f t="shared" si="3"/>
        <v/>
      </c>
      <c r="Q126" s="23" t="str">
        <f t="shared" si="4"/>
        <v/>
      </c>
      <c r="R126" s="23" t="str">
        <f t="shared" si="5"/>
        <v/>
      </c>
      <c r="S126" s="42" t="str">
        <f t="shared" si="6"/>
        <v/>
      </c>
      <c r="T126" s="42" t="str">
        <f t="shared" si="7"/>
        <v/>
      </c>
      <c r="U126" s="42">
        <f t="shared" si="8"/>
        <v>0</v>
      </c>
      <c r="V126" s="42">
        <f t="shared" si="9"/>
        <v>0</v>
      </c>
      <c r="W126" s="42">
        <f t="shared" si="10"/>
        <v>0</v>
      </c>
      <c r="X126" s="22"/>
      <c r="Y126" s="22"/>
      <c r="Z126" s="22"/>
      <c r="AA126" s="22"/>
      <c r="AB126" s="22"/>
      <c r="AC126" s="22"/>
      <c r="AD126" s="22"/>
      <c r="AE126" s="22"/>
      <c r="AF126" s="22"/>
      <c r="AG126" s="22">
        <v>124</v>
      </c>
    </row>
    <row r="127" spans="1:33" ht="15.75" customHeight="1">
      <c r="A127" s="43"/>
      <c r="B127" s="44"/>
      <c r="C127" s="47"/>
      <c r="D127" s="46"/>
      <c r="E127" s="47"/>
      <c r="F127" s="47"/>
      <c r="G127" s="46"/>
      <c r="H127" s="47"/>
      <c r="I127" s="49"/>
      <c r="J127" s="59"/>
      <c r="K127" s="60"/>
      <c r="L127" s="22">
        <v>1.2499999999999999E-7</v>
      </c>
      <c r="M127" s="22" t="str">
        <f t="shared" si="0"/>
        <v/>
      </c>
      <c r="N127" s="22" t="str">
        <f t="shared" si="1"/>
        <v/>
      </c>
      <c r="O127" s="22" t="str">
        <f t="shared" si="2"/>
        <v/>
      </c>
      <c r="P127" s="23" t="str">
        <f t="shared" si="3"/>
        <v/>
      </c>
      <c r="Q127" s="23" t="str">
        <f t="shared" si="4"/>
        <v/>
      </c>
      <c r="R127" s="23" t="str">
        <f t="shared" si="5"/>
        <v/>
      </c>
      <c r="S127" s="42" t="str">
        <f t="shared" si="6"/>
        <v/>
      </c>
      <c r="T127" s="42" t="str">
        <f t="shared" si="7"/>
        <v/>
      </c>
      <c r="U127" s="42">
        <f t="shared" si="8"/>
        <v>0</v>
      </c>
      <c r="V127" s="42">
        <f t="shared" si="9"/>
        <v>0</v>
      </c>
      <c r="W127" s="42">
        <f t="shared" si="10"/>
        <v>0</v>
      </c>
      <c r="X127" s="22"/>
      <c r="Y127" s="22"/>
      <c r="Z127" s="22"/>
      <c r="AA127" s="22"/>
      <c r="AB127" s="22"/>
      <c r="AC127" s="22"/>
      <c r="AD127" s="22"/>
      <c r="AE127" s="22"/>
      <c r="AF127" s="22"/>
      <c r="AG127" s="22">
        <v>125</v>
      </c>
    </row>
    <row r="128" spans="1:33" ht="15.75" customHeight="1">
      <c r="A128" s="43"/>
      <c r="B128" s="44"/>
      <c r="C128" s="47"/>
      <c r="D128" s="46"/>
      <c r="E128" s="47"/>
      <c r="F128" s="47"/>
      <c r="G128" s="46"/>
      <c r="H128" s="47"/>
      <c r="I128" s="49"/>
      <c r="J128" s="59"/>
      <c r="K128" s="60"/>
      <c r="L128" s="22">
        <v>1.2599999999999999E-7</v>
      </c>
      <c r="M128" s="22" t="str">
        <f t="shared" si="0"/>
        <v/>
      </c>
      <c r="N128" s="22" t="str">
        <f t="shared" si="1"/>
        <v/>
      </c>
      <c r="O128" s="22" t="str">
        <f t="shared" si="2"/>
        <v/>
      </c>
      <c r="P128" s="23" t="str">
        <f t="shared" si="3"/>
        <v/>
      </c>
      <c r="Q128" s="23" t="str">
        <f t="shared" si="4"/>
        <v/>
      </c>
      <c r="R128" s="23" t="str">
        <f t="shared" si="5"/>
        <v/>
      </c>
      <c r="S128" s="42" t="str">
        <f t="shared" si="6"/>
        <v/>
      </c>
      <c r="T128" s="42" t="str">
        <f t="shared" si="7"/>
        <v/>
      </c>
      <c r="U128" s="42">
        <f t="shared" si="8"/>
        <v>0</v>
      </c>
      <c r="V128" s="42">
        <f t="shared" si="9"/>
        <v>0</v>
      </c>
      <c r="W128" s="42">
        <f t="shared" si="10"/>
        <v>0</v>
      </c>
      <c r="X128" s="22"/>
      <c r="Y128" s="22"/>
      <c r="Z128" s="22"/>
      <c r="AA128" s="22"/>
      <c r="AB128" s="22"/>
      <c r="AC128" s="22"/>
      <c r="AD128" s="22"/>
      <c r="AE128" s="22"/>
      <c r="AF128" s="22"/>
      <c r="AG128" s="22">
        <v>126</v>
      </c>
    </row>
    <row r="129" spans="1:33" ht="15.75" customHeight="1">
      <c r="A129" s="43"/>
      <c r="B129" s="44"/>
      <c r="C129" s="47"/>
      <c r="D129" s="46"/>
      <c r="E129" s="47"/>
      <c r="F129" s="47"/>
      <c r="G129" s="46"/>
      <c r="H129" s="47"/>
      <c r="I129" s="49"/>
      <c r="J129" s="59"/>
      <c r="K129" s="60"/>
      <c r="L129" s="22">
        <v>1.2700000000000001E-7</v>
      </c>
      <c r="M129" s="22" t="str">
        <f t="shared" si="0"/>
        <v/>
      </c>
      <c r="N129" s="22" t="str">
        <f t="shared" si="1"/>
        <v/>
      </c>
      <c r="O129" s="22" t="str">
        <f t="shared" si="2"/>
        <v/>
      </c>
      <c r="P129" s="23" t="str">
        <f t="shared" si="3"/>
        <v/>
      </c>
      <c r="Q129" s="23" t="str">
        <f t="shared" si="4"/>
        <v/>
      </c>
      <c r="R129" s="23" t="str">
        <f t="shared" si="5"/>
        <v/>
      </c>
      <c r="S129" s="42" t="str">
        <f t="shared" si="6"/>
        <v/>
      </c>
      <c r="T129" s="42" t="str">
        <f t="shared" si="7"/>
        <v/>
      </c>
      <c r="U129" s="42">
        <f t="shared" si="8"/>
        <v>0</v>
      </c>
      <c r="V129" s="42">
        <f t="shared" si="9"/>
        <v>0</v>
      </c>
      <c r="W129" s="42">
        <f t="shared" si="10"/>
        <v>0</v>
      </c>
      <c r="X129" s="22"/>
      <c r="Y129" s="22"/>
      <c r="Z129" s="22"/>
      <c r="AA129" s="22"/>
      <c r="AB129" s="22"/>
      <c r="AC129" s="22"/>
      <c r="AD129" s="22"/>
      <c r="AE129" s="22"/>
      <c r="AF129" s="22"/>
      <c r="AG129" s="22">
        <v>127</v>
      </c>
    </row>
    <row r="130" spans="1:33" ht="15.75" customHeight="1">
      <c r="A130" s="43"/>
      <c r="B130" s="44"/>
      <c r="C130" s="47"/>
      <c r="D130" s="46"/>
      <c r="E130" s="47"/>
      <c r="F130" s="47"/>
      <c r="G130" s="46"/>
      <c r="H130" s="47"/>
      <c r="I130" s="49"/>
      <c r="J130" s="59"/>
      <c r="K130" s="60"/>
      <c r="L130" s="22">
        <v>1.2800000000000001E-7</v>
      </c>
      <c r="M130" s="22" t="str">
        <f t="shared" si="0"/>
        <v/>
      </c>
      <c r="N130" s="22" t="str">
        <f t="shared" si="1"/>
        <v/>
      </c>
      <c r="O130" s="22" t="str">
        <f t="shared" si="2"/>
        <v/>
      </c>
      <c r="P130" s="23" t="str">
        <f t="shared" si="3"/>
        <v/>
      </c>
      <c r="Q130" s="23" t="str">
        <f t="shared" si="4"/>
        <v/>
      </c>
      <c r="R130" s="23" t="str">
        <f t="shared" si="5"/>
        <v/>
      </c>
      <c r="S130" s="42" t="str">
        <f t="shared" si="6"/>
        <v/>
      </c>
      <c r="T130" s="42" t="str">
        <f t="shared" si="7"/>
        <v/>
      </c>
      <c r="U130" s="42">
        <f t="shared" si="8"/>
        <v>0</v>
      </c>
      <c r="V130" s="42">
        <f t="shared" si="9"/>
        <v>0</v>
      </c>
      <c r="W130" s="42">
        <f t="shared" si="10"/>
        <v>0</v>
      </c>
      <c r="X130" s="22"/>
      <c r="Y130" s="22"/>
      <c r="Z130" s="22"/>
      <c r="AA130" s="22"/>
      <c r="AB130" s="22"/>
      <c r="AC130" s="22"/>
      <c r="AD130" s="22"/>
      <c r="AE130" s="22"/>
      <c r="AF130" s="22"/>
      <c r="AG130" s="22">
        <v>128</v>
      </c>
    </row>
    <row r="131" spans="1:33" ht="15.75" customHeight="1">
      <c r="A131" s="43"/>
      <c r="B131" s="44"/>
      <c r="C131" s="47"/>
      <c r="D131" s="46"/>
      <c r="E131" s="47"/>
      <c r="F131" s="47"/>
      <c r="G131" s="46"/>
      <c r="H131" s="47"/>
      <c r="I131" s="49"/>
      <c r="J131" s="59"/>
      <c r="K131" s="60"/>
      <c r="L131" s="22">
        <v>1.29E-7</v>
      </c>
      <c r="M131" s="22" t="str">
        <f t="shared" si="0"/>
        <v/>
      </c>
      <c r="N131" s="22" t="str">
        <f t="shared" si="1"/>
        <v/>
      </c>
      <c r="O131" s="22" t="str">
        <f t="shared" si="2"/>
        <v/>
      </c>
      <c r="P131" s="23" t="str">
        <f t="shared" si="3"/>
        <v/>
      </c>
      <c r="Q131" s="23" t="str">
        <f t="shared" si="4"/>
        <v/>
      </c>
      <c r="R131" s="23" t="str">
        <f t="shared" si="5"/>
        <v/>
      </c>
      <c r="S131" s="42" t="str">
        <f t="shared" si="6"/>
        <v/>
      </c>
      <c r="T131" s="42" t="str">
        <f t="shared" si="7"/>
        <v/>
      </c>
      <c r="U131" s="42">
        <f t="shared" si="8"/>
        <v>0</v>
      </c>
      <c r="V131" s="42">
        <f t="shared" si="9"/>
        <v>0</v>
      </c>
      <c r="W131" s="42">
        <f t="shared" si="10"/>
        <v>0</v>
      </c>
      <c r="X131" s="22"/>
      <c r="Y131" s="22"/>
      <c r="Z131" s="22"/>
      <c r="AA131" s="22"/>
      <c r="AB131" s="22"/>
      <c r="AC131" s="22"/>
      <c r="AD131" s="22"/>
      <c r="AE131" s="22"/>
      <c r="AF131" s="22"/>
      <c r="AG131" s="22">
        <v>129</v>
      </c>
    </row>
    <row r="132" spans="1:33" ht="15.75" customHeight="1">
      <c r="A132" s="43"/>
      <c r="B132" s="44"/>
      <c r="C132" s="47"/>
      <c r="D132" s="46"/>
      <c r="E132" s="47"/>
      <c r="F132" s="47"/>
      <c r="G132" s="46"/>
      <c r="H132" s="47"/>
      <c r="I132" s="49"/>
      <c r="J132" s="59"/>
      <c r="K132" s="60"/>
      <c r="L132" s="22">
        <v>1.3E-7</v>
      </c>
      <c r="M132" s="22" t="str">
        <f t="shared" si="0"/>
        <v/>
      </c>
      <c r="N132" s="22" t="str">
        <f t="shared" si="1"/>
        <v/>
      </c>
      <c r="O132" s="22" t="str">
        <f t="shared" si="2"/>
        <v/>
      </c>
      <c r="P132" s="23" t="str">
        <f t="shared" si="3"/>
        <v/>
      </c>
      <c r="Q132" s="23" t="str">
        <f t="shared" si="4"/>
        <v/>
      </c>
      <c r="R132" s="23" t="str">
        <f t="shared" si="5"/>
        <v/>
      </c>
      <c r="S132" s="42" t="str">
        <f t="shared" si="6"/>
        <v/>
      </c>
      <c r="T132" s="42" t="str">
        <f t="shared" si="7"/>
        <v/>
      </c>
      <c r="U132" s="42">
        <f t="shared" si="8"/>
        <v>0</v>
      </c>
      <c r="V132" s="42">
        <f t="shared" si="9"/>
        <v>0</v>
      </c>
      <c r="W132" s="42">
        <f t="shared" si="10"/>
        <v>0</v>
      </c>
      <c r="X132" s="22"/>
      <c r="Y132" s="22"/>
      <c r="Z132" s="22"/>
      <c r="AA132" s="22"/>
      <c r="AB132" s="22"/>
      <c r="AC132" s="22"/>
      <c r="AD132" s="22"/>
      <c r="AE132" s="22"/>
      <c r="AF132" s="22"/>
      <c r="AG132" s="22">
        <v>130</v>
      </c>
    </row>
    <row r="133" spans="1:33" ht="15.75" customHeight="1">
      <c r="A133" s="43"/>
      <c r="B133" s="44"/>
      <c r="C133" s="47"/>
      <c r="D133" s="46"/>
      <c r="E133" s="47"/>
      <c r="F133" s="47"/>
      <c r="G133" s="46"/>
      <c r="H133" s="47"/>
      <c r="I133" s="49"/>
      <c r="J133" s="59"/>
      <c r="K133" s="60"/>
      <c r="L133" s="22">
        <v>1.31E-7</v>
      </c>
      <c r="M133" s="22" t="str">
        <f t="shared" si="0"/>
        <v/>
      </c>
      <c r="N133" s="22" t="str">
        <f t="shared" si="1"/>
        <v/>
      </c>
      <c r="O133" s="22" t="str">
        <f t="shared" si="2"/>
        <v/>
      </c>
      <c r="P133" s="23" t="str">
        <f t="shared" si="3"/>
        <v/>
      </c>
      <c r="Q133" s="23" t="str">
        <f t="shared" si="4"/>
        <v/>
      </c>
      <c r="R133" s="23" t="str">
        <f t="shared" si="5"/>
        <v/>
      </c>
      <c r="S133" s="42" t="str">
        <f t="shared" si="6"/>
        <v/>
      </c>
      <c r="T133" s="42" t="str">
        <f t="shared" si="7"/>
        <v/>
      </c>
      <c r="U133" s="42">
        <f t="shared" si="8"/>
        <v>0</v>
      </c>
      <c r="V133" s="42">
        <f t="shared" si="9"/>
        <v>0</v>
      </c>
      <c r="W133" s="42">
        <f t="shared" si="10"/>
        <v>0</v>
      </c>
      <c r="X133" s="22"/>
      <c r="Y133" s="22"/>
      <c r="Z133" s="22"/>
      <c r="AA133" s="22"/>
      <c r="AB133" s="22"/>
      <c r="AC133" s="22"/>
      <c r="AD133" s="22"/>
      <c r="AE133" s="22"/>
      <c r="AF133" s="22"/>
      <c r="AG133" s="22">
        <v>131</v>
      </c>
    </row>
    <row r="134" spans="1:33" ht="15.75" customHeight="1">
      <c r="A134" s="43"/>
      <c r="B134" s="44"/>
      <c r="C134" s="47"/>
      <c r="D134" s="46"/>
      <c r="E134" s="47"/>
      <c r="F134" s="47"/>
      <c r="G134" s="46"/>
      <c r="H134" s="47"/>
      <c r="I134" s="49"/>
      <c r="J134" s="59"/>
      <c r="K134" s="60"/>
      <c r="L134" s="22">
        <v>1.3199999999999999E-7</v>
      </c>
      <c r="M134" s="22" t="str">
        <f t="shared" si="0"/>
        <v/>
      </c>
      <c r="N134" s="22" t="str">
        <f t="shared" si="1"/>
        <v/>
      </c>
      <c r="O134" s="22" t="str">
        <f t="shared" si="2"/>
        <v/>
      </c>
      <c r="P134" s="23" t="str">
        <f t="shared" si="3"/>
        <v/>
      </c>
      <c r="Q134" s="23" t="str">
        <f t="shared" si="4"/>
        <v/>
      </c>
      <c r="R134" s="23" t="str">
        <f t="shared" si="5"/>
        <v/>
      </c>
      <c r="S134" s="42" t="str">
        <f t="shared" si="6"/>
        <v/>
      </c>
      <c r="T134" s="42" t="str">
        <f t="shared" si="7"/>
        <v/>
      </c>
      <c r="U134" s="42">
        <f t="shared" si="8"/>
        <v>0</v>
      </c>
      <c r="V134" s="42">
        <f t="shared" si="9"/>
        <v>0</v>
      </c>
      <c r="W134" s="42">
        <f t="shared" si="10"/>
        <v>0</v>
      </c>
      <c r="X134" s="22"/>
      <c r="Y134" s="22"/>
      <c r="Z134" s="22"/>
      <c r="AA134" s="22"/>
      <c r="AB134" s="22"/>
      <c r="AC134" s="22"/>
      <c r="AD134" s="22"/>
      <c r="AE134" s="22"/>
      <c r="AF134" s="22"/>
      <c r="AG134" s="22">
        <v>132</v>
      </c>
    </row>
    <row r="135" spans="1:33" ht="15.75" customHeight="1">
      <c r="A135" s="43"/>
      <c r="B135" s="44"/>
      <c r="C135" s="47"/>
      <c r="D135" s="46"/>
      <c r="E135" s="47"/>
      <c r="F135" s="47"/>
      <c r="G135" s="46"/>
      <c r="H135" s="47"/>
      <c r="I135" s="49"/>
      <c r="J135" s="59"/>
      <c r="K135" s="60"/>
      <c r="L135" s="22">
        <v>1.3300000000000001E-7</v>
      </c>
      <c r="M135" s="22" t="str">
        <f t="shared" si="0"/>
        <v/>
      </c>
      <c r="N135" s="22" t="str">
        <f t="shared" si="1"/>
        <v/>
      </c>
      <c r="O135" s="22" t="str">
        <f t="shared" si="2"/>
        <v/>
      </c>
      <c r="P135" s="23" t="str">
        <f t="shared" si="3"/>
        <v/>
      </c>
      <c r="Q135" s="23" t="str">
        <f t="shared" si="4"/>
        <v/>
      </c>
      <c r="R135" s="23" t="str">
        <f t="shared" si="5"/>
        <v/>
      </c>
      <c r="S135" s="42" t="str">
        <f t="shared" si="6"/>
        <v/>
      </c>
      <c r="T135" s="42" t="str">
        <f t="shared" si="7"/>
        <v/>
      </c>
      <c r="U135" s="42">
        <f t="shared" si="8"/>
        <v>0</v>
      </c>
      <c r="V135" s="42">
        <f t="shared" si="9"/>
        <v>0</v>
      </c>
      <c r="W135" s="42">
        <f t="shared" si="10"/>
        <v>0</v>
      </c>
      <c r="X135" s="22"/>
      <c r="Y135" s="22"/>
      <c r="Z135" s="22"/>
      <c r="AA135" s="22"/>
      <c r="AB135" s="22"/>
      <c r="AC135" s="22"/>
      <c r="AD135" s="22"/>
      <c r="AE135" s="22"/>
      <c r="AF135" s="22"/>
      <c r="AG135" s="22">
        <v>133</v>
      </c>
    </row>
    <row r="136" spans="1:33" ht="15.75" customHeight="1">
      <c r="A136" s="43"/>
      <c r="B136" s="44"/>
      <c r="C136" s="47"/>
      <c r="D136" s="46"/>
      <c r="E136" s="47"/>
      <c r="F136" s="47"/>
      <c r="G136" s="46"/>
      <c r="H136" s="47"/>
      <c r="I136" s="49"/>
      <c r="J136" s="59"/>
      <c r="K136" s="60"/>
      <c r="L136" s="22">
        <v>1.3400000000000001E-7</v>
      </c>
      <c r="M136" s="22" t="str">
        <f t="shared" si="0"/>
        <v/>
      </c>
      <c r="N136" s="22" t="str">
        <f t="shared" si="1"/>
        <v/>
      </c>
      <c r="O136" s="22" t="str">
        <f t="shared" si="2"/>
        <v/>
      </c>
      <c r="P136" s="23" t="str">
        <f t="shared" si="3"/>
        <v/>
      </c>
      <c r="Q136" s="23" t="str">
        <f t="shared" si="4"/>
        <v/>
      </c>
      <c r="R136" s="23" t="str">
        <f t="shared" si="5"/>
        <v/>
      </c>
      <c r="S136" s="42" t="str">
        <f t="shared" si="6"/>
        <v/>
      </c>
      <c r="T136" s="42" t="str">
        <f t="shared" si="7"/>
        <v/>
      </c>
      <c r="U136" s="42">
        <f t="shared" si="8"/>
        <v>0</v>
      </c>
      <c r="V136" s="42">
        <f t="shared" si="9"/>
        <v>0</v>
      </c>
      <c r="W136" s="42">
        <f t="shared" si="10"/>
        <v>0</v>
      </c>
      <c r="X136" s="22"/>
      <c r="Y136" s="22"/>
      <c r="Z136" s="22"/>
      <c r="AA136" s="22"/>
      <c r="AB136" s="22"/>
      <c r="AC136" s="22"/>
      <c r="AD136" s="22"/>
      <c r="AE136" s="22"/>
      <c r="AF136" s="22"/>
      <c r="AG136" s="22">
        <v>134</v>
      </c>
    </row>
    <row r="137" spans="1:33" ht="15.75" customHeight="1">
      <c r="A137" s="43"/>
      <c r="B137" s="44"/>
      <c r="C137" s="47"/>
      <c r="D137" s="46"/>
      <c r="E137" s="47"/>
      <c r="F137" s="47"/>
      <c r="G137" s="46"/>
      <c r="H137" s="47"/>
      <c r="I137" s="49"/>
      <c r="J137" s="59"/>
      <c r="K137" s="60"/>
      <c r="L137" s="22">
        <v>1.35E-7</v>
      </c>
      <c r="M137" s="22" t="str">
        <f t="shared" si="0"/>
        <v/>
      </c>
      <c r="N137" s="22" t="str">
        <f t="shared" si="1"/>
        <v/>
      </c>
      <c r="O137" s="22" t="str">
        <f t="shared" si="2"/>
        <v/>
      </c>
      <c r="P137" s="23" t="str">
        <f t="shared" si="3"/>
        <v/>
      </c>
      <c r="Q137" s="23" t="str">
        <f t="shared" si="4"/>
        <v/>
      </c>
      <c r="R137" s="23" t="str">
        <f t="shared" si="5"/>
        <v/>
      </c>
      <c r="S137" s="42" t="str">
        <f t="shared" si="6"/>
        <v/>
      </c>
      <c r="T137" s="42" t="str">
        <f t="shared" si="7"/>
        <v/>
      </c>
      <c r="U137" s="42">
        <f t="shared" si="8"/>
        <v>0</v>
      </c>
      <c r="V137" s="42">
        <f t="shared" si="9"/>
        <v>0</v>
      </c>
      <c r="W137" s="42">
        <f t="shared" si="10"/>
        <v>0</v>
      </c>
      <c r="X137" s="22"/>
      <c r="Y137" s="22"/>
      <c r="Z137" s="22"/>
      <c r="AA137" s="22"/>
      <c r="AB137" s="22"/>
      <c r="AC137" s="22"/>
      <c r="AD137" s="22"/>
      <c r="AE137" s="22"/>
      <c r="AF137" s="22"/>
      <c r="AG137" s="22">
        <v>135</v>
      </c>
    </row>
    <row r="138" spans="1:33" ht="15.75" customHeight="1">
      <c r="A138" s="43"/>
      <c r="B138" s="44"/>
      <c r="C138" s="47"/>
      <c r="D138" s="46"/>
      <c r="E138" s="47"/>
      <c r="F138" s="47"/>
      <c r="G138" s="46"/>
      <c r="H138" s="47"/>
      <c r="I138" s="49"/>
      <c r="J138" s="59"/>
      <c r="K138" s="60"/>
      <c r="L138" s="22">
        <v>1.36E-7</v>
      </c>
      <c r="M138" s="22" t="str">
        <f t="shared" si="0"/>
        <v/>
      </c>
      <c r="N138" s="22" t="str">
        <f t="shared" si="1"/>
        <v/>
      </c>
      <c r="O138" s="22" t="str">
        <f t="shared" si="2"/>
        <v/>
      </c>
      <c r="P138" s="23" t="str">
        <f t="shared" si="3"/>
        <v/>
      </c>
      <c r="Q138" s="23" t="str">
        <f t="shared" si="4"/>
        <v/>
      </c>
      <c r="R138" s="23" t="str">
        <f t="shared" si="5"/>
        <v/>
      </c>
      <c r="S138" s="42" t="str">
        <f t="shared" si="6"/>
        <v/>
      </c>
      <c r="T138" s="42" t="str">
        <f t="shared" si="7"/>
        <v/>
      </c>
      <c r="U138" s="42">
        <f t="shared" si="8"/>
        <v>0</v>
      </c>
      <c r="V138" s="42">
        <f t="shared" si="9"/>
        <v>0</v>
      </c>
      <c r="W138" s="42">
        <f t="shared" si="10"/>
        <v>0</v>
      </c>
      <c r="X138" s="22"/>
      <c r="Y138" s="22"/>
      <c r="Z138" s="22"/>
      <c r="AA138" s="22"/>
      <c r="AB138" s="22"/>
      <c r="AC138" s="22"/>
      <c r="AD138" s="22"/>
      <c r="AE138" s="22"/>
      <c r="AF138" s="22"/>
      <c r="AG138" s="22">
        <v>136</v>
      </c>
    </row>
    <row r="139" spans="1:33" ht="15.75" customHeight="1">
      <c r="A139" s="43"/>
      <c r="B139" s="44"/>
      <c r="C139" s="47"/>
      <c r="D139" s="46"/>
      <c r="E139" s="47"/>
      <c r="F139" s="47"/>
      <c r="G139" s="46"/>
      <c r="H139" s="47"/>
      <c r="I139" s="49"/>
      <c r="J139" s="59"/>
      <c r="K139" s="60"/>
      <c r="L139" s="22">
        <v>1.37E-7</v>
      </c>
      <c r="M139" s="22" t="str">
        <f t="shared" si="0"/>
        <v/>
      </c>
      <c r="N139" s="22" t="str">
        <f t="shared" si="1"/>
        <v/>
      </c>
      <c r="O139" s="22" t="str">
        <f t="shared" si="2"/>
        <v/>
      </c>
      <c r="P139" s="23" t="str">
        <f t="shared" si="3"/>
        <v/>
      </c>
      <c r="Q139" s="23" t="str">
        <f t="shared" si="4"/>
        <v/>
      </c>
      <c r="R139" s="23" t="str">
        <f t="shared" si="5"/>
        <v/>
      </c>
      <c r="S139" s="42" t="str">
        <f t="shared" si="6"/>
        <v/>
      </c>
      <c r="T139" s="42" t="str">
        <f t="shared" si="7"/>
        <v/>
      </c>
      <c r="U139" s="42">
        <f t="shared" si="8"/>
        <v>0</v>
      </c>
      <c r="V139" s="42">
        <f t="shared" si="9"/>
        <v>0</v>
      </c>
      <c r="W139" s="42">
        <f t="shared" si="10"/>
        <v>0</v>
      </c>
      <c r="X139" s="22"/>
      <c r="Y139" s="22"/>
      <c r="Z139" s="22"/>
      <c r="AA139" s="22"/>
      <c r="AB139" s="22"/>
      <c r="AC139" s="22"/>
      <c r="AD139" s="22"/>
      <c r="AE139" s="22"/>
      <c r="AF139" s="22"/>
      <c r="AG139" s="22">
        <v>137</v>
      </c>
    </row>
    <row r="140" spans="1:33" ht="15.75" customHeight="1">
      <c r="A140" s="43"/>
      <c r="B140" s="44"/>
      <c r="C140" s="47"/>
      <c r="D140" s="46"/>
      <c r="E140" s="47"/>
      <c r="F140" s="47"/>
      <c r="G140" s="46"/>
      <c r="H140" s="47"/>
      <c r="I140" s="49"/>
      <c r="J140" s="59"/>
      <c r="K140" s="60"/>
      <c r="L140" s="22">
        <v>1.3799999999999999E-7</v>
      </c>
      <c r="M140" s="22" t="str">
        <f t="shared" si="0"/>
        <v/>
      </c>
      <c r="N140" s="22" t="str">
        <f t="shared" si="1"/>
        <v/>
      </c>
      <c r="O140" s="22" t="str">
        <f t="shared" si="2"/>
        <v/>
      </c>
      <c r="P140" s="23" t="str">
        <f t="shared" si="3"/>
        <v/>
      </c>
      <c r="Q140" s="23" t="str">
        <f t="shared" si="4"/>
        <v/>
      </c>
      <c r="R140" s="23" t="str">
        <f t="shared" si="5"/>
        <v/>
      </c>
      <c r="S140" s="42" t="str">
        <f t="shared" si="6"/>
        <v/>
      </c>
      <c r="T140" s="42" t="str">
        <f t="shared" si="7"/>
        <v/>
      </c>
      <c r="U140" s="42">
        <f t="shared" si="8"/>
        <v>0</v>
      </c>
      <c r="V140" s="42">
        <f t="shared" si="9"/>
        <v>0</v>
      </c>
      <c r="W140" s="42">
        <f t="shared" si="10"/>
        <v>0</v>
      </c>
      <c r="X140" s="22"/>
      <c r="Y140" s="22"/>
      <c r="Z140" s="22"/>
      <c r="AA140" s="22"/>
      <c r="AB140" s="22"/>
      <c r="AC140" s="22"/>
      <c r="AD140" s="22"/>
      <c r="AE140" s="22"/>
      <c r="AF140" s="22"/>
      <c r="AG140" s="22">
        <v>138</v>
      </c>
    </row>
    <row r="141" spans="1:33" ht="15.75" customHeight="1">
      <c r="A141" s="43"/>
      <c r="B141" s="44"/>
      <c r="C141" s="47"/>
      <c r="D141" s="46"/>
      <c r="E141" s="47"/>
      <c r="F141" s="47"/>
      <c r="G141" s="46"/>
      <c r="H141" s="47"/>
      <c r="I141" s="49"/>
      <c r="J141" s="59"/>
      <c r="K141" s="60"/>
      <c r="L141" s="22">
        <v>1.3899999999999999E-7</v>
      </c>
      <c r="M141" s="22" t="str">
        <f t="shared" si="0"/>
        <v/>
      </c>
      <c r="N141" s="22" t="str">
        <f t="shared" si="1"/>
        <v/>
      </c>
      <c r="O141" s="22" t="str">
        <f t="shared" si="2"/>
        <v/>
      </c>
      <c r="P141" s="23" t="str">
        <f t="shared" si="3"/>
        <v/>
      </c>
      <c r="Q141" s="23" t="str">
        <f t="shared" si="4"/>
        <v/>
      </c>
      <c r="R141" s="23" t="str">
        <f t="shared" si="5"/>
        <v/>
      </c>
      <c r="S141" s="42" t="str">
        <f t="shared" si="6"/>
        <v/>
      </c>
      <c r="T141" s="42" t="str">
        <f t="shared" si="7"/>
        <v/>
      </c>
      <c r="U141" s="42">
        <f t="shared" si="8"/>
        <v>0</v>
      </c>
      <c r="V141" s="42">
        <f t="shared" si="9"/>
        <v>0</v>
      </c>
      <c r="W141" s="42">
        <f t="shared" si="10"/>
        <v>0</v>
      </c>
      <c r="X141" s="22"/>
      <c r="Y141" s="22"/>
      <c r="Z141" s="22"/>
      <c r="AA141" s="22"/>
      <c r="AB141" s="22"/>
      <c r="AC141" s="22"/>
      <c r="AD141" s="22"/>
      <c r="AE141" s="22"/>
      <c r="AF141" s="22"/>
      <c r="AG141" s="22">
        <v>139</v>
      </c>
    </row>
    <row r="142" spans="1:33" ht="15.75" customHeight="1">
      <c r="A142" s="43"/>
      <c r="B142" s="44"/>
      <c r="C142" s="47"/>
      <c r="D142" s="46"/>
      <c r="E142" s="47"/>
      <c r="F142" s="47"/>
      <c r="G142" s="46"/>
      <c r="H142" s="47"/>
      <c r="I142" s="49"/>
      <c r="J142" s="59"/>
      <c r="K142" s="60"/>
      <c r="L142" s="22">
        <v>1.4000000000000001E-7</v>
      </c>
      <c r="M142" s="22" t="str">
        <f t="shared" si="0"/>
        <v/>
      </c>
      <c r="N142" s="22" t="str">
        <f t="shared" si="1"/>
        <v/>
      </c>
      <c r="O142" s="22" t="str">
        <f t="shared" si="2"/>
        <v/>
      </c>
      <c r="P142" s="23" t="str">
        <f t="shared" si="3"/>
        <v/>
      </c>
      <c r="Q142" s="23" t="str">
        <f t="shared" si="4"/>
        <v/>
      </c>
      <c r="R142" s="23" t="str">
        <f t="shared" si="5"/>
        <v/>
      </c>
      <c r="S142" s="42" t="str">
        <f t="shared" si="6"/>
        <v/>
      </c>
      <c r="T142" s="42" t="str">
        <f t="shared" si="7"/>
        <v/>
      </c>
      <c r="U142" s="42">
        <f t="shared" si="8"/>
        <v>0</v>
      </c>
      <c r="V142" s="42">
        <f t="shared" si="9"/>
        <v>0</v>
      </c>
      <c r="W142" s="42">
        <f t="shared" si="10"/>
        <v>0</v>
      </c>
      <c r="X142" s="22"/>
      <c r="Y142" s="22"/>
      <c r="Z142" s="22"/>
      <c r="AA142" s="22"/>
      <c r="AB142" s="22"/>
      <c r="AC142" s="22"/>
      <c r="AD142" s="22"/>
      <c r="AE142" s="22"/>
      <c r="AF142" s="22"/>
      <c r="AG142" s="22">
        <v>140</v>
      </c>
    </row>
    <row r="143" spans="1:33" ht="15.75" customHeight="1">
      <c r="A143" s="43"/>
      <c r="B143" s="44"/>
      <c r="C143" s="47"/>
      <c r="D143" s="46"/>
      <c r="E143" s="47"/>
      <c r="F143" s="47"/>
      <c r="G143" s="46"/>
      <c r="H143" s="47"/>
      <c r="I143" s="49"/>
      <c r="J143" s="59"/>
      <c r="K143" s="60"/>
      <c r="L143" s="22">
        <v>1.4100000000000001E-7</v>
      </c>
      <c r="M143" s="22" t="str">
        <f t="shared" si="0"/>
        <v/>
      </c>
      <c r="N143" s="22" t="str">
        <f t="shared" si="1"/>
        <v/>
      </c>
      <c r="O143" s="22" t="str">
        <f t="shared" si="2"/>
        <v/>
      </c>
      <c r="P143" s="23" t="str">
        <f t="shared" si="3"/>
        <v/>
      </c>
      <c r="Q143" s="23" t="str">
        <f t="shared" si="4"/>
        <v/>
      </c>
      <c r="R143" s="23" t="str">
        <f t="shared" si="5"/>
        <v/>
      </c>
      <c r="S143" s="42" t="str">
        <f t="shared" si="6"/>
        <v/>
      </c>
      <c r="T143" s="42" t="str">
        <f t="shared" si="7"/>
        <v/>
      </c>
      <c r="U143" s="42">
        <f t="shared" si="8"/>
        <v>0</v>
      </c>
      <c r="V143" s="42">
        <f t="shared" si="9"/>
        <v>0</v>
      </c>
      <c r="W143" s="42">
        <f t="shared" si="10"/>
        <v>0</v>
      </c>
      <c r="X143" s="22"/>
      <c r="Y143" s="22"/>
      <c r="Z143" s="22"/>
      <c r="AA143" s="22"/>
      <c r="AB143" s="22"/>
      <c r="AC143" s="22"/>
      <c r="AD143" s="22"/>
      <c r="AE143" s="22"/>
      <c r="AF143" s="22"/>
      <c r="AG143" s="22">
        <v>141</v>
      </c>
    </row>
    <row r="144" spans="1:33" ht="15.75" customHeight="1">
      <c r="A144" s="43"/>
      <c r="B144" s="44"/>
      <c r="C144" s="47"/>
      <c r="D144" s="46"/>
      <c r="E144" s="47"/>
      <c r="F144" s="47"/>
      <c r="G144" s="46"/>
      <c r="H144" s="47"/>
      <c r="I144" s="49"/>
      <c r="J144" s="59"/>
      <c r="K144" s="60"/>
      <c r="L144" s="22">
        <v>1.42E-7</v>
      </c>
      <c r="M144" s="22" t="str">
        <f t="shared" si="0"/>
        <v/>
      </c>
      <c r="N144" s="22" t="str">
        <f t="shared" si="1"/>
        <v/>
      </c>
      <c r="O144" s="22" t="str">
        <f t="shared" si="2"/>
        <v/>
      </c>
      <c r="P144" s="23" t="str">
        <f t="shared" si="3"/>
        <v/>
      </c>
      <c r="Q144" s="23" t="str">
        <f t="shared" si="4"/>
        <v/>
      </c>
      <c r="R144" s="23" t="str">
        <f t="shared" si="5"/>
        <v/>
      </c>
      <c r="S144" s="42" t="str">
        <f t="shared" si="6"/>
        <v/>
      </c>
      <c r="T144" s="42" t="str">
        <f t="shared" si="7"/>
        <v/>
      </c>
      <c r="U144" s="42">
        <f t="shared" si="8"/>
        <v>0</v>
      </c>
      <c r="V144" s="42">
        <f t="shared" si="9"/>
        <v>0</v>
      </c>
      <c r="W144" s="42">
        <f t="shared" si="10"/>
        <v>0</v>
      </c>
      <c r="X144" s="22"/>
      <c r="Y144" s="22"/>
      <c r="Z144" s="22"/>
      <c r="AA144" s="22"/>
      <c r="AB144" s="22"/>
      <c r="AC144" s="22"/>
      <c r="AD144" s="22"/>
      <c r="AE144" s="22"/>
      <c r="AF144" s="22"/>
      <c r="AG144" s="22">
        <v>142</v>
      </c>
    </row>
    <row r="145" spans="1:33" ht="15.75" customHeight="1">
      <c r="A145" s="43"/>
      <c r="B145" s="44"/>
      <c r="C145" s="47"/>
      <c r="D145" s="46"/>
      <c r="E145" s="47"/>
      <c r="F145" s="47"/>
      <c r="G145" s="46"/>
      <c r="H145" s="47"/>
      <c r="I145" s="49"/>
      <c r="J145" s="59"/>
      <c r="K145" s="60"/>
      <c r="L145" s="22">
        <v>1.43E-7</v>
      </c>
      <c r="M145" s="22" t="str">
        <f t="shared" si="0"/>
        <v/>
      </c>
      <c r="N145" s="22" t="str">
        <f t="shared" si="1"/>
        <v/>
      </c>
      <c r="O145" s="22" t="str">
        <f t="shared" si="2"/>
        <v/>
      </c>
      <c r="P145" s="23" t="str">
        <f t="shared" si="3"/>
        <v/>
      </c>
      <c r="Q145" s="23" t="str">
        <f t="shared" si="4"/>
        <v/>
      </c>
      <c r="R145" s="23" t="str">
        <f t="shared" si="5"/>
        <v/>
      </c>
      <c r="S145" s="42" t="str">
        <f t="shared" si="6"/>
        <v/>
      </c>
      <c r="T145" s="42" t="str">
        <f t="shared" si="7"/>
        <v/>
      </c>
      <c r="U145" s="42">
        <f t="shared" si="8"/>
        <v>0</v>
      </c>
      <c r="V145" s="42">
        <f t="shared" si="9"/>
        <v>0</v>
      </c>
      <c r="W145" s="42">
        <f t="shared" si="10"/>
        <v>0</v>
      </c>
      <c r="X145" s="22"/>
      <c r="Y145" s="22"/>
      <c r="Z145" s="22"/>
      <c r="AA145" s="22"/>
      <c r="AB145" s="22"/>
      <c r="AC145" s="22"/>
      <c r="AD145" s="22"/>
      <c r="AE145" s="22"/>
      <c r="AF145" s="22"/>
      <c r="AG145" s="22">
        <v>143</v>
      </c>
    </row>
    <row r="146" spans="1:33" ht="15.75" customHeight="1">
      <c r="A146" s="43"/>
      <c r="B146" s="44"/>
      <c r="C146" s="47"/>
      <c r="D146" s="46"/>
      <c r="E146" s="47"/>
      <c r="F146" s="47"/>
      <c r="G146" s="46"/>
      <c r="H146" s="47"/>
      <c r="I146" s="49"/>
      <c r="J146" s="59"/>
      <c r="K146" s="60"/>
      <c r="L146" s="22">
        <v>1.4399999999999999E-7</v>
      </c>
      <c r="M146" s="22" t="str">
        <f t="shared" si="0"/>
        <v/>
      </c>
      <c r="N146" s="22" t="str">
        <f t="shared" si="1"/>
        <v/>
      </c>
      <c r="O146" s="22" t="str">
        <f t="shared" si="2"/>
        <v/>
      </c>
      <c r="P146" s="23" t="str">
        <f t="shared" si="3"/>
        <v/>
      </c>
      <c r="Q146" s="23" t="str">
        <f t="shared" si="4"/>
        <v/>
      </c>
      <c r="R146" s="23" t="str">
        <f t="shared" si="5"/>
        <v/>
      </c>
      <c r="S146" s="42" t="str">
        <f t="shared" si="6"/>
        <v/>
      </c>
      <c r="T146" s="42" t="str">
        <f t="shared" si="7"/>
        <v/>
      </c>
      <c r="U146" s="42">
        <f t="shared" si="8"/>
        <v>0</v>
      </c>
      <c r="V146" s="42">
        <f t="shared" si="9"/>
        <v>0</v>
      </c>
      <c r="W146" s="42">
        <f t="shared" si="10"/>
        <v>0</v>
      </c>
      <c r="X146" s="22"/>
      <c r="Y146" s="22"/>
      <c r="Z146" s="22"/>
      <c r="AA146" s="22"/>
      <c r="AB146" s="22"/>
      <c r="AC146" s="22"/>
      <c r="AD146" s="22"/>
      <c r="AE146" s="22"/>
      <c r="AF146" s="22"/>
      <c r="AG146" s="22">
        <v>144</v>
      </c>
    </row>
    <row r="147" spans="1:33" ht="15.75" customHeight="1">
      <c r="A147" s="43"/>
      <c r="B147" s="44"/>
      <c r="C147" s="47"/>
      <c r="D147" s="46"/>
      <c r="E147" s="47"/>
      <c r="F147" s="47"/>
      <c r="G147" s="46"/>
      <c r="H147" s="47"/>
      <c r="I147" s="49"/>
      <c r="J147" s="59"/>
      <c r="K147" s="60"/>
      <c r="L147" s="22">
        <v>1.4499999999999999E-7</v>
      </c>
      <c r="M147" s="22" t="str">
        <f t="shared" si="0"/>
        <v/>
      </c>
      <c r="N147" s="22" t="str">
        <f t="shared" si="1"/>
        <v/>
      </c>
      <c r="O147" s="22" t="str">
        <f t="shared" si="2"/>
        <v/>
      </c>
      <c r="P147" s="23" t="str">
        <f t="shared" si="3"/>
        <v/>
      </c>
      <c r="Q147" s="23" t="str">
        <f t="shared" si="4"/>
        <v/>
      </c>
      <c r="R147" s="23" t="str">
        <f t="shared" si="5"/>
        <v/>
      </c>
      <c r="S147" s="42" t="str">
        <f t="shared" si="6"/>
        <v/>
      </c>
      <c r="T147" s="42" t="str">
        <f t="shared" si="7"/>
        <v/>
      </c>
      <c r="U147" s="42">
        <f t="shared" si="8"/>
        <v>0</v>
      </c>
      <c r="V147" s="42">
        <f t="shared" si="9"/>
        <v>0</v>
      </c>
      <c r="W147" s="42">
        <f t="shared" si="10"/>
        <v>0</v>
      </c>
      <c r="X147" s="22"/>
      <c r="Y147" s="22"/>
      <c r="Z147" s="22"/>
      <c r="AA147" s="22"/>
      <c r="AB147" s="22"/>
      <c r="AC147" s="22"/>
      <c r="AD147" s="22"/>
      <c r="AE147" s="22"/>
      <c r="AF147" s="22"/>
      <c r="AG147" s="22">
        <v>145</v>
      </c>
    </row>
    <row r="148" spans="1:33" ht="15.75" customHeight="1">
      <c r="A148" s="43"/>
      <c r="B148" s="44"/>
      <c r="C148" s="47"/>
      <c r="D148" s="46"/>
      <c r="E148" s="47"/>
      <c r="F148" s="47"/>
      <c r="G148" s="46"/>
      <c r="H148" s="47"/>
      <c r="I148" s="49"/>
      <c r="J148" s="59"/>
      <c r="K148" s="60"/>
      <c r="L148" s="22">
        <v>1.4600000000000001E-7</v>
      </c>
      <c r="M148" s="22" t="str">
        <f t="shared" si="0"/>
        <v/>
      </c>
      <c r="N148" s="22" t="str">
        <f t="shared" si="1"/>
        <v/>
      </c>
      <c r="O148" s="22" t="str">
        <f t="shared" si="2"/>
        <v/>
      </c>
      <c r="P148" s="23" t="str">
        <f t="shared" si="3"/>
        <v/>
      </c>
      <c r="Q148" s="23" t="str">
        <f t="shared" si="4"/>
        <v/>
      </c>
      <c r="R148" s="23" t="str">
        <f t="shared" si="5"/>
        <v/>
      </c>
      <c r="S148" s="42" t="str">
        <f t="shared" si="6"/>
        <v/>
      </c>
      <c r="T148" s="42" t="str">
        <f t="shared" si="7"/>
        <v/>
      </c>
      <c r="U148" s="42">
        <f t="shared" si="8"/>
        <v>0</v>
      </c>
      <c r="V148" s="42">
        <f t="shared" si="9"/>
        <v>0</v>
      </c>
      <c r="W148" s="42">
        <f t="shared" si="10"/>
        <v>0</v>
      </c>
      <c r="X148" s="22"/>
      <c r="Y148" s="22"/>
      <c r="Z148" s="22"/>
      <c r="AA148" s="22"/>
      <c r="AB148" s="22"/>
      <c r="AC148" s="22"/>
      <c r="AD148" s="22"/>
      <c r="AE148" s="22"/>
      <c r="AF148" s="22"/>
      <c r="AG148" s="22">
        <v>146</v>
      </c>
    </row>
    <row r="149" spans="1:33" ht="15.75" customHeight="1">
      <c r="A149" s="43"/>
      <c r="B149" s="44"/>
      <c r="C149" s="47"/>
      <c r="D149" s="46"/>
      <c r="E149" s="47"/>
      <c r="F149" s="47"/>
      <c r="G149" s="46"/>
      <c r="H149" s="47"/>
      <c r="I149" s="49"/>
      <c r="J149" s="59"/>
      <c r="K149" s="60"/>
      <c r="L149" s="22">
        <v>1.4700000000000001E-7</v>
      </c>
      <c r="M149" s="22" t="str">
        <f t="shared" si="0"/>
        <v/>
      </c>
      <c r="N149" s="22" t="str">
        <f t="shared" si="1"/>
        <v/>
      </c>
      <c r="O149" s="22" t="str">
        <f t="shared" si="2"/>
        <v/>
      </c>
      <c r="P149" s="23" t="str">
        <f t="shared" si="3"/>
        <v/>
      </c>
      <c r="Q149" s="23" t="str">
        <f t="shared" si="4"/>
        <v/>
      </c>
      <c r="R149" s="23" t="str">
        <f t="shared" si="5"/>
        <v/>
      </c>
      <c r="S149" s="42" t="str">
        <f t="shared" si="6"/>
        <v/>
      </c>
      <c r="T149" s="42" t="str">
        <f t="shared" si="7"/>
        <v/>
      </c>
      <c r="U149" s="42">
        <f t="shared" si="8"/>
        <v>0</v>
      </c>
      <c r="V149" s="42">
        <f t="shared" si="9"/>
        <v>0</v>
      </c>
      <c r="W149" s="42">
        <f t="shared" si="10"/>
        <v>0</v>
      </c>
      <c r="X149" s="22"/>
      <c r="Y149" s="22"/>
      <c r="Z149" s="22"/>
      <c r="AA149" s="22"/>
      <c r="AB149" s="22"/>
      <c r="AC149" s="22"/>
      <c r="AD149" s="22"/>
      <c r="AE149" s="22"/>
      <c r="AF149" s="22"/>
      <c r="AG149" s="22">
        <v>147</v>
      </c>
    </row>
    <row r="150" spans="1:33" ht="15.75" customHeight="1">
      <c r="A150" s="43"/>
      <c r="B150" s="44"/>
      <c r="C150" s="47"/>
      <c r="D150" s="46"/>
      <c r="E150" s="47"/>
      <c r="F150" s="47"/>
      <c r="G150" s="46"/>
      <c r="H150" s="47"/>
      <c r="I150" s="49"/>
      <c r="J150" s="59"/>
      <c r="K150" s="60"/>
      <c r="L150" s="22">
        <v>1.48E-7</v>
      </c>
      <c r="M150" s="22" t="str">
        <f t="shared" si="0"/>
        <v/>
      </c>
      <c r="N150" s="22" t="str">
        <f t="shared" si="1"/>
        <v/>
      </c>
      <c r="O150" s="22" t="str">
        <f t="shared" si="2"/>
        <v/>
      </c>
      <c r="P150" s="23" t="str">
        <f t="shared" si="3"/>
        <v/>
      </c>
      <c r="Q150" s="23" t="str">
        <f t="shared" si="4"/>
        <v/>
      </c>
      <c r="R150" s="23" t="str">
        <f t="shared" si="5"/>
        <v/>
      </c>
      <c r="S150" s="42" t="str">
        <f t="shared" si="6"/>
        <v/>
      </c>
      <c r="T150" s="42" t="str">
        <f t="shared" si="7"/>
        <v/>
      </c>
      <c r="U150" s="42">
        <f t="shared" si="8"/>
        <v>0</v>
      </c>
      <c r="V150" s="42">
        <f t="shared" si="9"/>
        <v>0</v>
      </c>
      <c r="W150" s="42">
        <f t="shared" si="10"/>
        <v>0</v>
      </c>
      <c r="X150" s="22"/>
      <c r="Y150" s="22"/>
      <c r="Z150" s="22"/>
      <c r="AA150" s="22"/>
      <c r="AB150" s="22"/>
      <c r="AC150" s="22"/>
      <c r="AD150" s="22"/>
      <c r="AE150" s="22"/>
      <c r="AF150" s="22"/>
      <c r="AG150" s="22">
        <v>148</v>
      </c>
    </row>
    <row r="151" spans="1:33" ht="15.75" customHeight="1">
      <c r="A151" s="43"/>
      <c r="B151" s="44"/>
      <c r="C151" s="47"/>
      <c r="D151" s="46"/>
      <c r="E151" s="47"/>
      <c r="F151" s="47"/>
      <c r="G151" s="46"/>
      <c r="H151" s="47"/>
      <c r="I151" s="49"/>
      <c r="J151" s="59"/>
      <c r="K151" s="60"/>
      <c r="L151" s="22">
        <v>1.49E-7</v>
      </c>
      <c r="M151" s="22" t="str">
        <f t="shared" si="0"/>
        <v/>
      </c>
      <c r="N151" s="22" t="str">
        <f t="shared" si="1"/>
        <v/>
      </c>
      <c r="O151" s="22" t="str">
        <f t="shared" si="2"/>
        <v/>
      </c>
      <c r="P151" s="23" t="str">
        <f t="shared" si="3"/>
        <v/>
      </c>
      <c r="Q151" s="23" t="str">
        <f t="shared" si="4"/>
        <v/>
      </c>
      <c r="R151" s="23" t="str">
        <f t="shared" si="5"/>
        <v/>
      </c>
      <c r="S151" s="42" t="str">
        <f t="shared" si="6"/>
        <v/>
      </c>
      <c r="T151" s="42" t="str">
        <f t="shared" si="7"/>
        <v/>
      </c>
      <c r="U151" s="42">
        <f t="shared" si="8"/>
        <v>0</v>
      </c>
      <c r="V151" s="42">
        <f t="shared" si="9"/>
        <v>0</v>
      </c>
      <c r="W151" s="42">
        <f t="shared" si="10"/>
        <v>0</v>
      </c>
      <c r="X151" s="22"/>
      <c r="Y151" s="22"/>
      <c r="Z151" s="22"/>
      <c r="AA151" s="22"/>
      <c r="AB151" s="22"/>
      <c r="AC151" s="22"/>
      <c r="AD151" s="22"/>
      <c r="AE151" s="22"/>
      <c r="AF151" s="22"/>
      <c r="AG151" s="22">
        <v>149</v>
      </c>
    </row>
    <row r="152" spans="1:33" ht="15.75" customHeight="1">
      <c r="A152" s="43"/>
      <c r="B152" s="44"/>
      <c r="C152" s="47"/>
      <c r="D152" s="46"/>
      <c r="E152" s="47"/>
      <c r="F152" s="47"/>
      <c r="G152" s="46"/>
      <c r="H152" s="47"/>
      <c r="I152" s="49"/>
      <c r="J152" s="59"/>
      <c r="K152" s="60"/>
      <c r="L152" s="22">
        <v>1.4999999999999999E-7</v>
      </c>
      <c r="M152" s="22" t="str">
        <f t="shared" si="0"/>
        <v/>
      </c>
      <c r="N152" s="22" t="str">
        <f t="shared" si="1"/>
        <v/>
      </c>
      <c r="O152" s="22" t="str">
        <f t="shared" si="2"/>
        <v/>
      </c>
      <c r="P152" s="23" t="str">
        <f t="shared" si="3"/>
        <v/>
      </c>
      <c r="Q152" s="23" t="str">
        <f t="shared" si="4"/>
        <v/>
      </c>
      <c r="R152" s="23" t="str">
        <f t="shared" si="5"/>
        <v/>
      </c>
      <c r="S152" s="42" t="str">
        <f t="shared" si="6"/>
        <v/>
      </c>
      <c r="T152" s="42" t="str">
        <f t="shared" si="7"/>
        <v/>
      </c>
      <c r="U152" s="42">
        <f t="shared" si="8"/>
        <v>0</v>
      </c>
      <c r="V152" s="42">
        <f t="shared" si="9"/>
        <v>0</v>
      </c>
      <c r="W152" s="42">
        <f t="shared" si="10"/>
        <v>0</v>
      </c>
      <c r="X152" s="22"/>
      <c r="Y152" s="22"/>
      <c r="Z152" s="22"/>
      <c r="AA152" s="22"/>
      <c r="AB152" s="22"/>
      <c r="AC152" s="22"/>
      <c r="AD152" s="22"/>
      <c r="AE152" s="22"/>
      <c r="AF152" s="22"/>
      <c r="AG152" s="22">
        <v>150</v>
      </c>
    </row>
    <row r="153" spans="1:33" ht="15.75" customHeight="1">
      <c r="A153" s="43"/>
      <c r="B153" s="44"/>
      <c r="C153" s="47"/>
      <c r="D153" s="46"/>
      <c r="E153" s="47"/>
      <c r="F153" s="47"/>
      <c r="G153" s="46"/>
      <c r="H153" s="47"/>
      <c r="I153" s="49"/>
      <c r="J153" s="59"/>
      <c r="K153" s="60"/>
      <c r="L153" s="22">
        <v>1.5099999999999999E-7</v>
      </c>
      <c r="M153" s="22" t="str">
        <f t="shared" si="0"/>
        <v/>
      </c>
      <c r="N153" s="22" t="str">
        <f t="shared" si="1"/>
        <v/>
      </c>
      <c r="O153" s="22" t="str">
        <f t="shared" si="2"/>
        <v/>
      </c>
      <c r="P153" s="23" t="str">
        <f t="shared" si="3"/>
        <v/>
      </c>
      <c r="Q153" s="23" t="str">
        <f t="shared" si="4"/>
        <v/>
      </c>
      <c r="R153" s="23" t="str">
        <f t="shared" si="5"/>
        <v/>
      </c>
      <c r="S153" s="42" t="str">
        <f t="shared" si="6"/>
        <v/>
      </c>
      <c r="T153" s="42" t="str">
        <f t="shared" si="7"/>
        <v/>
      </c>
      <c r="U153" s="42">
        <f t="shared" si="8"/>
        <v>0</v>
      </c>
      <c r="V153" s="42">
        <f t="shared" si="9"/>
        <v>0</v>
      </c>
      <c r="W153" s="42">
        <f t="shared" si="10"/>
        <v>0</v>
      </c>
      <c r="X153" s="22"/>
      <c r="Y153" s="22"/>
      <c r="Z153" s="22"/>
      <c r="AA153" s="22"/>
      <c r="AB153" s="22"/>
      <c r="AC153" s="22"/>
      <c r="AD153" s="22"/>
      <c r="AE153" s="22"/>
      <c r="AF153" s="22"/>
      <c r="AG153" s="22">
        <v>151</v>
      </c>
    </row>
    <row r="154" spans="1:33" ht="15.75" customHeight="1">
      <c r="A154" s="43"/>
      <c r="B154" s="44"/>
      <c r="C154" s="47"/>
      <c r="D154" s="46"/>
      <c r="E154" s="47"/>
      <c r="F154" s="47"/>
      <c r="G154" s="46"/>
      <c r="H154" s="47"/>
      <c r="I154" s="49"/>
      <c r="J154" s="59"/>
      <c r="K154" s="60"/>
      <c r="L154" s="22">
        <v>1.5200000000000001E-7</v>
      </c>
      <c r="M154" s="22" t="str">
        <f t="shared" si="0"/>
        <v/>
      </c>
      <c r="N154" s="22" t="str">
        <f t="shared" si="1"/>
        <v/>
      </c>
      <c r="O154" s="22" t="str">
        <f t="shared" si="2"/>
        <v/>
      </c>
      <c r="P154" s="23" t="str">
        <f t="shared" si="3"/>
        <v/>
      </c>
      <c r="Q154" s="23" t="str">
        <f t="shared" si="4"/>
        <v/>
      </c>
      <c r="R154" s="23" t="str">
        <f t="shared" si="5"/>
        <v/>
      </c>
      <c r="S154" s="42" t="str">
        <f t="shared" si="6"/>
        <v/>
      </c>
      <c r="T154" s="42" t="str">
        <f t="shared" si="7"/>
        <v/>
      </c>
      <c r="U154" s="42">
        <f t="shared" si="8"/>
        <v>0</v>
      </c>
      <c r="V154" s="42">
        <f t="shared" si="9"/>
        <v>0</v>
      </c>
      <c r="W154" s="42">
        <f t="shared" si="10"/>
        <v>0</v>
      </c>
      <c r="X154" s="22"/>
      <c r="Y154" s="22"/>
      <c r="Z154" s="22"/>
      <c r="AA154" s="22"/>
      <c r="AB154" s="22"/>
      <c r="AC154" s="22"/>
      <c r="AD154" s="22"/>
      <c r="AE154" s="22"/>
      <c r="AF154" s="22"/>
      <c r="AG154" s="22">
        <v>152</v>
      </c>
    </row>
    <row r="155" spans="1:33" ht="15.75" customHeight="1">
      <c r="A155" s="43"/>
      <c r="B155" s="44"/>
      <c r="C155" s="47"/>
      <c r="D155" s="46"/>
      <c r="E155" s="47"/>
      <c r="F155" s="47"/>
      <c r="G155" s="46"/>
      <c r="H155" s="47"/>
      <c r="I155" s="49"/>
      <c r="J155" s="59"/>
      <c r="K155" s="60"/>
      <c r="L155" s="22">
        <v>1.5300000000000001E-7</v>
      </c>
      <c r="M155" s="22" t="str">
        <f t="shared" si="0"/>
        <v/>
      </c>
      <c r="N155" s="22" t="str">
        <f t="shared" si="1"/>
        <v/>
      </c>
      <c r="O155" s="22" t="str">
        <f t="shared" si="2"/>
        <v/>
      </c>
      <c r="P155" s="23" t="str">
        <f t="shared" si="3"/>
        <v/>
      </c>
      <c r="Q155" s="23" t="str">
        <f t="shared" si="4"/>
        <v/>
      </c>
      <c r="R155" s="23" t="str">
        <f t="shared" si="5"/>
        <v/>
      </c>
      <c r="S155" s="42" t="str">
        <f t="shared" si="6"/>
        <v/>
      </c>
      <c r="T155" s="42" t="str">
        <f t="shared" si="7"/>
        <v/>
      </c>
      <c r="U155" s="42">
        <f t="shared" si="8"/>
        <v>0</v>
      </c>
      <c r="V155" s="42">
        <f t="shared" si="9"/>
        <v>0</v>
      </c>
      <c r="W155" s="42">
        <f t="shared" si="10"/>
        <v>0</v>
      </c>
      <c r="X155" s="22"/>
      <c r="Y155" s="22"/>
      <c r="Z155" s="22"/>
      <c r="AA155" s="22"/>
      <c r="AB155" s="22"/>
      <c r="AC155" s="22"/>
      <c r="AD155" s="22"/>
      <c r="AE155" s="22"/>
      <c r="AF155" s="22"/>
      <c r="AG155" s="22">
        <v>153</v>
      </c>
    </row>
    <row r="156" spans="1:33" ht="15.75" customHeight="1">
      <c r="A156" s="43"/>
      <c r="B156" s="44"/>
      <c r="C156" s="47"/>
      <c r="D156" s="46"/>
      <c r="E156" s="47"/>
      <c r="F156" s="47"/>
      <c r="G156" s="46"/>
      <c r="H156" s="47"/>
      <c r="I156" s="49"/>
      <c r="J156" s="59"/>
      <c r="K156" s="60"/>
      <c r="L156" s="22">
        <v>1.54E-7</v>
      </c>
      <c r="M156" s="22" t="str">
        <f t="shared" si="0"/>
        <v/>
      </c>
      <c r="N156" s="22" t="str">
        <f t="shared" si="1"/>
        <v/>
      </c>
      <c r="O156" s="22" t="str">
        <f t="shared" si="2"/>
        <v/>
      </c>
      <c r="P156" s="23" t="str">
        <f t="shared" si="3"/>
        <v/>
      </c>
      <c r="Q156" s="23" t="str">
        <f t="shared" si="4"/>
        <v/>
      </c>
      <c r="R156" s="23" t="str">
        <f t="shared" si="5"/>
        <v/>
      </c>
      <c r="S156" s="42" t="str">
        <f t="shared" si="6"/>
        <v/>
      </c>
      <c r="T156" s="42" t="str">
        <f t="shared" si="7"/>
        <v/>
      </c>
      <c r="U156" s="42">
        <f t="shared" si="8"/>
        <v>0</v>
      </c>
      <c r="V156" s="42">
        <f t="shared" si="9"/>
        <v>0</v>
      </c>
      <c r="W156" s="42">
        <f t="shared" si="10"/>
        <v>0</v>
      </c>
      <c r="X156" s="22"/>
      <c r="Y156" s="22"/>
      <c r="Z156" s="22"/>
      <c r="AA156" s="22"/>
      <c r="AB156" s="22"/>
      <c r="AC156" s="22"/>
      <c r="AD156" s="22"/>
      <c r="AE156" s="22"/>
      <c r="AF156" s="22"/>
      <c r="AG156" s="22">
        <v>154</v>
      </c>
    </row>
    <row r="157" spans="1:33" ht="15.75" customHeight="1">
      <c r="A157" s="43"/>
      <c r="B157" s="44"/>
      <c r="C157" s="47"/>
      <c r="D157" s="46"/>
      <c r="E157" s="47"/>
      <c r="F157" s="47"/>
      <c r="G157" s="46"/>
      <c r="H157" s="47"/>
      <c r="I157" s="49"/>
      <c r="J157" s="59"/>
      <c r="K157" s="60"/>
      <c r="L157" s="22">
        <v>1.55E-7</v>
      </c>
      <c r="M157" s="22" t="str">
        <f t="shared" si="0"/>
        <v/>
      </c>
      <c r="N157" s="22" t="str">
        <f t="shared" si="1"/>
        <v/>
      </c>
      <c r="O157" s="22" t="str">
        <f t="shared" si="2"/>
        <v/>
      </c>
      <c r="P157" s="23" t="str">
        <f t="shared" si="3"/>
        <v/>
      </c>
      <c r="Q157" s="23" t="str">
        <f t="shared" si="4"/>
        <v/>
      </c>
      <c r="R157" s="23" t="str">
        <f t="shared" si="5"/>
        <v/>
      </c>
      <c r="S157" s="42" t="str">
        <f t="shared" si="6"/>
        <v/>
      </c>
      <c r="T157" s="42" t="str">
        <f t="shared" si="7"/>
        <v/>
      </c>
      <c r="U157" s="42">
        <f t="shared" si="8"/>
        <v>0</v>
      </c>
      <c r="V157" s="42">
        <f t="shared" si="9"/>
        <v>0</v>
      </c>
      <c r="W157" s="42">
        <f t="shared" si="10"/>
        <v>0</v>
      </c>
      <c r="X157" s="22"/>
      <c r="Y157" s="22"/>
      <c r="Z157" s="22"/>
      <c r="AA157" s="22"/>
      <c r="AB157" s="22"/>
      <c r="AC157" s="22"/>
      <c r="AD157" s="22"/>
      <c r="AE157" s="22"/>
      <c r="AF157" s="22"/>
      <c r="AG157" s="22">
        <v>155</v>
      </c>
    </row>
    <row r="158" spans="1:33" ht="15.75" customHeight="1">
      <c r="A158" s="43"/>
      <c r="B158" s="44"/>
      <c r="C158" s="47"/>
      <c r="D158" s="46"/>
      <c r="E158" s="47"/>
      <c r="F158" s="47"/>
      <c r="G158" s="46"/>
      <c r="H158" s="47"/>
      <c r="I158" s="49"/>
      <c r="J158" s="59"/>
      <c r="K158" s="60"/>
      <c r="L158" s="22">
        <v>1.5599999999999999E-7</v>
      </c>
      <c r="M158" s="22" t="str">
        <f t="shared" si="0"/>
        <v/>
      </c>
      <c r="N158" s="22" t="str">
        <f t="shared" si="1"/>
        <v/>
      </c>
      <c r="O158" s="22" t="str">
        <f t="shared" si="2"/>
        <v/>
      </c>
      <c r="P158" s="23" t="str">
        <f t="shared" si="3"/>
        <v/>
      </c>
      <c r="Q158" s="23" t="str">
        <f t="shared" si="4"/>
        <v/>
      </c>
      <c r="R158" s="23" t="str">
        <f t="shared" si="5"/>
        <v/>
      </c>
      <c r="S158" s="42" t="str">
        <f t="shared" si="6"/>
        <v/>
      </c>
      <c r="T158" s="42" t="str">
        <f t="shared" si="7"/>
        <v/>
      </c>
      <c r="U158" s="42">
        <f t="shared" si="8"/>
        <v>0</v>
      </c>
      <c r="V158" s="42">
        <f t="shared" si="9"/>
        <v>0</v>
      </c>
      <c r="W158" s="42">
        <f t="shared" si="10"/>
        <v>0</v>
      </c>
      <c r="X158" s="22"/>
      <c r="Y158" s="22"/>
      <c r="Z158" s="22"/>
      <c r="AA158" s="22"/>
      <c r="AB158" s="22"/>
      <c r="AC158" s="22"/>
      <c r="AD158" s="22"/>
      <c r="AE158" s="22"/>
      <c r="AF158" s="22"/>
      <c r="AG158" s="22">
        <v>156</v>
      </c>
    </row>
    <row r="159" spans="1:33" ht="15.75" customHeight="1">
      <c r="A159" s="43"/>
      <c r="B159" s="44"/>
      <c r="C159" s="47"/>
      <c r="D159" s="46"/>
      <c r="E159" s="47"/>
      <c r="F159" s="47"/>
      <c r="G159" s="46"/>
      <c r="H159" s="47"/>
      <c r="I159" s="49"/>
      <c r="J159" s="59"/>
      <c r="K159" s="60"/>
      <c r="L159" s="22">
        <v>1.5699999999999999E-7</v>
      </c>
      <c r="M159" s="22" t="str">
        <f t="shared" si="0"/>
        <v/>
      </c>
      <c r="N159" s="22" t="str">
        <f t="shared" si="1"/>
        <v/>
      </c>
      <c r="O159" s="22" t="str">
        <f t="shared" si="2"/>
        <v/>
      </c>
      <c r="P159" s="23" t="str">
        <f t="shared" si="3"/>
        <v/>
      </c>
      <c r="Q159" s="23" t="str">
        <f t="shared" si="4"/>
        <v/>
      </c>
      <c r="R159" s="23" t="str">
        <f t="shared" si="5"/>
        <v/>
      </c>
      <c r="S159" s="42" t="str">
        <f t="shared" si="6"/>
        <v/>
      </c>
      <c r="T159" s="42" t="str">
        <f t="shared" si="7"/>
        <v/>
      </c>
      <c r="U159" s="42">
        <f t="shared" si="8"/>
        <v>0</v>
      </c>
      <c r="V159" s="42">
        <f t="shared" si="9"/>
        <v>0</v>
      </c>
      <c r="W159" s="42">
        <f t="shared" si="10"/>
        <v>0</v>
      </c>
      <c r="X159" s="22"/>
      <c r="Y159" s="22"/>
      <c r="Z159" s="22"/>
      <c r="AA159" s="22"/>
      <c r="AB159" s="22"/>
      <c r="AC159" s="22"/>
      <c r="AD159" s="22"/>
      <c r="AE159" s="22"/>
      <c r="AF159" s="22"/>
      <c r="AG159" s="22">
        <v>157</v>
      </c>
    </row>
    <row r="160" spans="1:33" ht="15.75" customHeight="1">
      <c r="A160" s="43"/>
      <c r="B160" s="44"/>
      <c r="C160" s="47"/>
      <c r="D160" s="46"/>
      <c r="E160" s="47"/>
      <c r="F160" s="47"/>
      <c r="G160" s="46"/>
      <c r="H160" s="47"/>
      <c r="I160" s="49"/>
      <c r="J160" s="59"/>
      <c r="K160" s="60"/>
      <c r="L160" s="22">
        <v>1.5800000000000001E-7</v>
      </c>
      <c r="M160" s="22" t="str">
        <f t="shared" si="0"/>
        <v/>
      </c>
      <c r="N160" s="22" t="str">
        <f t="shared" si="1"/>
        <v/>
      </c>
      <c r="O160" s="22" t="str">
        <f t="shared" si="2"/>
        <v/>
      </c>
      <c r="P160" s="23" t="str">
        <f t="shared" si="3"/>
        <v/>
      </c>
      <c r="Q160" s="23" t="str">
        <f t="shared" si="4"/>
        <v/>
      </c>
      <c r="R160" s="23" t="str">
        <f t="shared" si="5"/>
        <v/>
      </c>
      <c r="S160" s="42" t="str">
        <f t="shared" si="6"/>
        <v/>
      </c>
      <c r="T160" s="42" t="str">
        <f t="shared" si="7"/>
        <v/>
      </c>
      <c r="U160" s="42">
        <f t="shared" si="8"/>
        <v>0</v>
      </c>
      <c r="V160" s="42">
        <f t="shared" si="9"/>
        <v>0</v>
      </c>
      <c r="W160" s="42">
        <f t="shared" si="10"/>
        <v>0</v>
      </c>
      <c r="X160" s="22"/>
      <c r="Y160" s="22"/>
      <c r="Z160" s="22"/>
      <c r="AA160" s="22"/>
      <c r="AB160" s="22"/>
      <c r="AC160" s="22"/>
      <c r="AD160" s="22"/>
      <c r="AE160" s="22"/>
      <c r="AF160" s="22"/>
      <c r="AG160" s="22">
        <v>158</v>
      </c>
    </row>
    <row r="161" spans="1:33" ht="15.75" customHeight="1">
      <c r="A161" s="43"/>
      <c r="B161" s="44"/>
      <c r="C161" s="47"/>
      <c r="D161" s="46"/>
      <c r="E161" s="47"/>
      <c r="F161" s="47"/>
      <c r="G161" s="46"/>
      <c r="H161" s="47"/>
      <c r="I161" s="49"/>
      <c r="J161" s="59"/>
      <c r="K161" s="60"/>
      <c r="L161" s="22">
        <v>1.5900000000000001E-7</v>
      </c>
      <c r="M161" s="22" t="str">
        <f t="shared" si="0"/>
        <v/>
      </c>
      <c r="N161" s="22" t="str">
        <f t="shared" si="1"/>
        <v/>
      </c>
      <c r="O161" s="22" t="str">
        <f t="shared" si="2"/>
        <v/>
      </c>
      <c r="P161" s="23" t="str">
        <f t="shared" si="3"/>
        <v/>
      </c>
      <c r="Q161" s="23" t="str">
        <f t="shared" si="4"/>
        <v/>
      </c>
      <c r="R161" s="23" t="str">
        <f t="shared" si="5"/>
        <v/>
      </c>
      <c r="S161" s="42" t="str">
        <f t="shared" si="6"/>
        <v/>
      </c>
      <c r="T161" s="42" t="str">
        <f t="shared" si="7"/>
        <v/>
      </c>
      <c r="U161" s="42">
        <f t="shared" si="8"/>
        <v>0</v>
      </c>
      <c r="V161" s="42">
        <f t="shared" si="9"/>
        <v>0</v>
      </c>
      <c r="W161" s="42">
        <f t="shared" si="10"/>
        <v>0</v>
      </c>
      <c r="X161" s="22"/>
      <c r="Y161" s="22"/>
      <c r="Z161" s="22"/>
      <c r="AA161" s="22"/>
      <c r="AB161" s="22"/>
      <c r="AC161" s="22"/>
      <c r="AD161" s="22"/>
      <c r="AE161" s="22"/>
      <c r="AF161" s="22"/>
      <c r="AG161" s="22">
        <v>159</v>
      </c>
    </row>
    <row r="162" spans="1:33" ht="15.75" customHeight="1">
      <c r="A162" s="43"/>
      <c r="B162" s="44"/>
      <c r="C162" s="47"/>
      <c r="D162" s="46"/>
      <c r="E162" s="47"/>
      <c r="F162" s="47"/>
      <c r="G162" s="46"/>
      <c r="H162" s="47"/>
      <c r="I162" s="49"/>
      <c r="J162" s="59"/>
      <c r="K162" s="60"/>
      <c r="L162" s="22">
        <v>1.6E-7</v>
      </c>
      <c r="M162" s="22" t="str">
        <f t="shared" si="0"/>
        <v/>
      </c>
      <c r="N162" s="22" t="str">
        <f t="shared" si="1"/>
        <v/>
      </c>
      <c r="O162" s="22" t="str">
        <f t="shared" si="2"/>
        <v/>
      </c>
      <c r="P162" s="23" t="str">
        <f t="shared" si="3"/>
        <v/>
      </c>
      <c r="Q162" s="23" t="str">
        <f t="shared" si="4"/>
        <v/>
      </c>
      <c r="R162" s="23" t="str">
        <f t="shared" si="5"/>
        <v/>
      </c>
      <c r="S162" s="42" t="str">
        <f t="shared" si="6"/>
        <v/>
      </c>
      <c r="T162" s="42" t="str">
        <f t="shared" si="7"/>
        <v/>
      </c>
      <c r="U162" s="42">
        <f t="shared" si="8"/>
        <v>0</v>
      </c>
      <c r="V162" s="42">
        <f t="shared" si="9"/>
        <v>0</v>
      </c>
      <c r="W162" s="42">
        <f t="shared" si="10"/>
        <v>0</v>
      </c>
      <c r="X162" s="22"/>
      <c r="Y162" s="22"/>
      <c r="Z162" s="22"/>
      <c r="AA162" s="22"/>
      <c r="AB162" s="22"/>
      <c r="AC162" s="22"/>
      <c r="AD162" s="22"/>
      <c r="AE162" s="22"/>
      <c r="AF162" s="22"/>
      <c r="AG162" s="22">
        <v>160</v>
      </c>
    </row>
    <row r="163" spans="1:33" ht="15.75" customHeight="1">
      <c r="A163" s="43"/>
      <c r="B163" s="44"/>
      <c r="C163" s="47"/>
      <c r="D163" s="46"/>
      <c r="E163" s="47"/>
      <c r="F163" s="47"/>
      <c r="G163" s="46"/>
      <c r="H163" s="47"/>
      <c r="I163" s="49"/>
      <c r="J163" s="59"/>
      <c r="K163" s="60"/>
      <c r="L163" s="22">
        <v>1.61E-7</v>
      </c>
      <c r="M163" s="22" t="str">
        <f t="shared" si="0"/>
        <v/>
      </c>
      <c r="N163" s="22" t="str">
        <f t="shared" si="1"/>
        <v/>
      </c>
      <c r="O163" s="22" t="str">
        <f t="shared" si="2"/>
        <v/>
      </c>
      <c r="P163" s="23" t="str">
        <f t="shared" si="3"/>
        <v/>
      </c>
      <c r="Q163" s="23" t="str">
        <f t="shared" si="4"/>
        <v/>
      </c>
      <c r="R163" s="23" t="str">
        <f t="shared" si="5"/>
        <v/>
      </c>
      <c r="S163" s="42" t="str">
        <f t="shared" si="6"/>
        <v/>
      </c>
      <c r="T163" s="42" t="str">
        <f t="shared" si="7"/>
        <v/>
      </c>
      <c r="U163" s="42">
        <f t="shared" si="8"/>
        <v>0</v>
      </c>
      <c r="V163" s="42">
        <f t="shared" si="9"/>
        <v>0</v>
      </c>
      <c r="W163" s="42">
        <f t="shared" si="10"/>
        <v>0</v>
      </c>
      <c r="X163" s="22"/>
      <c r="Y163" s="22"/>
      <c r="Z163" s="22"/>
      <c r="AA163" s="22"/>
      <c r="AB163" s="22"/>
      <c r="AC163" s="22"/>
      <c r="AD163" s="22"/>
      <c r="AE163" s="22"/>
      <c r="AF163" s="22"/>
      <c r="AG163" s="22">
        <v>161</v>
      </c>
    </row>
    <row r="164" spans="1:33" ht="15.75" customHeight="1">
      <c r="A164" s="43"/>
      <c r="B164" s="44"/>
      <c r="C164" s="47"/>
      <c r="D164" s="46"/>
      <c r="E164" s="47"/>
      <c r="F164" s="47"/>
      <c r="G164" s="46"/>
      <c r="H164" s="47"/>
      <c r="I164" s="49"/>
      <c r="J164" s="59"/>
      <c r="K164" s="60"/>
      <c r="L164" s="22">
        <v>1.6199999999999999E-7</v>
      </c>
      <c r="M164" s="22" t="str">
        <f t="shared" si="0"/>
        <v/>
      </c>
      <c r="N164" s="22" t="str">
        <f t="shared" si="1"/>
        <v/>
      </c>
      <c r="O164" s="22" t="str">
        <f t="shared" si="2"/>
        <v/>
      </c>
      <c r="P164" s="23" t="str">
        <f t="shared" si="3"/>
        <v/>
      </c>
      <c r="Q164" s="23" t="str">
        <f t="shared" si="4"/>
        <v/>
      </c>
      <c r="R164" s="23" t="str">
        <f t="shared" si="5"/>
        <v/>
      </c>
      <c r="S164" s="42" t="str">
        <f t="shared" si="6"/>
        <v/>
      </c>
      <c r="T164" s="42" t="str">
        <f t="shared" si="7"/>
        <v/>
      </c>
      <c r="U164" s="42">
        <f t="shared" si="8"/>
        <v>0</v>
      </c>
      <c r="V164" s="42">
        <f t="shared" si="9"/>
        <v>0</v>
      </c>
      <c r="W164" s="42">
        <f t="shared" si="10"/>
        <v>0</v>
      </c>
      <c r="X164" s="22"/>
      <c r="Y164" s="22"/>
      <c r="Z164" s="22"/>
      <c r="AA164" s="22"/>
      <c r="AB164" s="22"/>
      <c r="AC164" s="22"/>
      <c r="AD164" s="22"/>
      <c r="AE164" s="22"/>
      <c r="AF164" s="22"/>
      <c r="AG164" s="22">
        <v>162</v>
      </c>
    </row>
    <row r="165" spans="1:33" ht="15.75" customHeight="1">
      <c r="A165" s="43"/>
      <c r="B165" s="44"/>
      <c r="C165" s="47"/>
      <c r="D165" s="46"/>
      <c r="E165" s="47"/>
      <c r="F165" s="47"/>
      <c r="G165" s="46"/>
      <c r="H165" s="47"/>
      <c r="I165" s="49"/>
      <c r="J165" s="59"/>
      <c r="K165" s="60"/>
      <c r="L165" s="22">
        <v>1.6299999999999999E-7</v>
      </c>
      <c r="M165" s="22" t="str">
        <f t="shared" si="0"/>
        <v/>
      </c>
      <c r="N165" s="22" t="str">
        <f t="shared" si="1"/>
        <v/>
      </c>
      <c r="O165" s="22" t="str">
        <f t="shared" si="2"/>
        <v/>
      </c>
      <c r="P165" s="23" t="str">
        <f t="shared" si="3"/>
        <v/>
      </c>
      <c r="Q165" s="23" t="str">
        <f t="shared" si="4"/>
        <v/>
      </c>
      <c r="R165" s="23" t="str">
        <f t="shared" si="5"/>
        <v/>
      </c>
      <c r="S165" s="42" t="str">
        <f t="shared" si="6"/>
        <v/>
      </c>
      <c r="T165" s="42" t="str">
        <f t="shared" si="7"/>
        <v/>
      </c>
      <c r="U165" s="42">
        <f t="shared" si="8"/>
        <v>0</v>
      </c>
      <c r="V165" s="42">
        <f t="shared" si="9"/>
        <v>0</v>
      </c>
      <c r="W165" s="42">
        <f t="shared" si="10"/>
        <v>0</v>
      </c>
      <c r="X165" s="22"/>
      <c r="Y165" s="22"/>
      <c r="Z165" s="22"/>
      <c r="AA165" s="22"/>
      <c r="AB165" s="22"/>
      <c r="AC165" s="22"/>
      <c r="AD165" s="22"/>
      <c r="AE165" s="22"/>
      <c r="AF165" s="22"/>
      <c r="AG165" s="22">
        <v>163</v>
      </c>
    </row>
    <row r="166" spans="1:33" ht="15.75" customHeight="1">
      <c r="A166" s="43"/>
      <c r="B166" s="44"/>
      <c r="C166" s="47"/>
      <c r="D166" s="46"/>
      <c r="E166" s="47"/>
      <c r="F166" s="47"/>
      <c r="G166" s="46"/>
      <c r="H166" s="47"/>
      <c r="I166" s="49"/>
      <c r="J166" s="59"/>
      <c r="K166" s="60"/>
      <c r="L166" s="22">
        <v>1.6400000000000001E-7</v>
      </c>
      <c r="M166" s="22" t="str">
        <f t="shared" si="0"/>
        <v/>
      </c>
      <c r="N166" s="22" t="str">
        <f t="shared" si="1"/>
        <v/>
      </c>
      <c r="O166" s="22" t="str">
        <f t="shared" si="2"/>
        <v/>
      </c>
      <c r="P166" s="23" t="str">
        <f t="shared" si="3"/>
        <v/>
      </c>
      <c r="Q166" s="23" t="str">
        <f t="shared" si="4"/>
        <v/>
      </c>
      <c r="R166" s="23" t="str">
        <f t="shared" si="5"/>
        <v/>
      </c>
      <c r="S166" s="42" t="str">
        <f t="shared" si="6"/>
        <v/>
      </c>
      <c r="T166" s="42" t="str">
        <f t="shared" si="7"/>
        <v/>
      </c>
      <c r="U166" s="42">
        <f t="shared" si="8"/>
        <v>0</v>
      </c>
      <c r="V166" s="42">
        <f t="shared" si="9"/>
        <v>0</v>
      </c>
      <c r="W166" s="42">
        <f t="shared" si="10"/>
        <v>0</v>
      </c>
      <c r="X166" s="22"/>
      <c r="Y166" s="22"/>
      <c r="Z166" s="22"/>
      <c r="AA166" s="22"/>
      <c r="AB166" s="22"/>
      <c r="AC166" s="22"/>
      <c r="AD166" s="22"/>
      <c r="AE166" s="22"/>
      <c r="AF166" s="22"/>
      <c r="AG166" s="22">
        <v>164</v>
      </c>
    </row>
    <row r="167" spans="1:33" ht="15.75" customHeight="1">
      <c r="A167" s="43"/>
      <c r="B167" s="44"/>
      <c r="C167" s="47"/>
      <c r="D167" s="46"/>
      <c r="E167" s="47"/>
      <c r="F167" s="47"/>
      <c r="G167" s="46"/>
      <c r="H167" s="47"/>
      <c r="I167" s="49"/>
      <c r="J167" s="59"/>
      <c r="K167" s="60"/>
      <c r="L167" s="22">
        <v>1.6500000000000001E-7</v>
      </c>
      <c r="M167" s="22" t="str">
        <f t="shared" si="0"/>
        <v/>
      </c>
      <c r="N167" s="22" t="str">
        <f t="shared" si="1"/>
        <v/>
      </c>
      <c r="O167" s="22" t="str">
        <f t="shared" si="2"/>
        <v/>
      </c>
      <c r="P167" s="23" t="str">
        <f t="shared" si="3"/>
        <v/>
      </c>
      <c r="Q167" s="23" t="str">
        <f t="shared" si="4"/>
        <v/>
      </c>
      <c r="R167" s="23" t="str">
        <f t="shared" si="5"/>
        <v/>
      </c>
      <c r="S167" s="42" t="str">
        <f t="shared" si="6"/>
        <v/>
      </c>
      <c r="T167" s="42" t="str">
        <f t="shared" si="7"/>
        <v/>
      </c>
      <c r="U167" s="42">
        <f t="shared" si="8"/>
        <v>0</v>
      </c>
      <c r="V167" s="42">
        <f t="shared" si="9"/>
        <v>0</v>
      </c>
      <c r="W167" s="42">
        <f t="shared" si="10"/>
        <v>0</v>
      </c>
      <c r="X167" s="22"/>
      <c r="Y167" s="22"/>
      <c r="Z167" s="22"/>
      <c r="AA167" s="22"/>
      <c r="AB167" s="22"/>
      <c r="AC167" s="22"/>
      <c r="AD167" s="22"/>
      <c r="AE167" s="22"/>
      <c r="AF167" s="22"/>
      <c r="AG167" s="22">
        <v>165</v>
      </c>
    </row>
    <row r="168" spans="1:33" ht="15.75" customHeight="1">
      <c r="A168" s="43"/>
      <c r="B168" s="44"/>
      <c r="C168" s="47"/>
      <c r="D168" s="46"/>
      <c r="E168" s="47"/>
      <c r="F168" s="47"/>
      <c r="G168" s="46"/>
      <c r="H168" s="47"/>
      <c r="I168" s="49"/>
      <c r="J168" s="59"/>
      <c r="K168" s="60"/>
      <c r="L168" s="22">
        <v>1.66E-7</v>
      </c>
      <c r="M168" s="22" t="str">
        <f t="shared" si="0"/>
        <v/>
      </c>
      <c r="N168" s="22" t="str">
        <f t="shared" si="1"/>
        <v/>
      </c>
      <c r="O168" s="22" t="str">
        <f t="shared" si="2"/>
        <v/>
      </c>
      <c r="P168" s="23" t="str">
        <f t="shared" si="3"/>
        <v/>
      </c>
      <c r="Q168" s="23" t="str">
        <f t="shared" si="4"/>
        <v/>
      </c>
      <c r="R168" s="23" t="str">
        <f t="shared" si="5"/>
        <v/>
      </c>
      <c r="S168" s="42" t="str">
        <f t="shared" si="6"/>
        <v/>
      </c>
      <c r="T168" s="42" t="str">
        <f t="shared" si="7"/>
        <v/>
      </c>
      <c r="U168" s="42">
        <f t="shared" si="8"/>
        <v>0</v>
      </c>
      <c r="V168" s="42">
        <f t="shared" si="9"/>
        <v>0</v>
      </c>
      <c r="W168" s="42">
        <f t="shared" si="10"/>
        <v>0</v>
      </c>
      <c r="X168" s="22"/>
      <c r="Y168" s="22"/>
      <c r="Z168" s="22"/>
      <c r="AA168" s="22"/>
      <c r="AB168" s="22"/>
      <c r="AC168" s="22"/>
      <c r="AD168" s="22"/>
      <c r="AE168" s="22"/>
      <c r="AF168" s="22"/>
      <c r="AG168" s="22">
        <v>166</v>
      </c>
    </row>
    <row r="169" spans="1:33" ht="15.75" customHeight="1">
      <c r="A169" s="43"/>
      <c r="B169" s="44"/>
      <c r="C169" s="47"/>
      <c r="D169" s="46"/>
      <c r="E169" s="47"/>
      <c r="F169" s="47"/>
      <c r="G169" s="46"/>
      <c r="H169" s="47"/>
      <c r="I169" s="49"/>
      <c r="J169" s="59"/>
      <c r="K169" s="60"/>
      <c r="L169" s="22">
        <v>1.67E-7</v>
      </c>
      <c r="M169" s="22" t="str">
        <f t="shared" si="0"/>
        <v/>
      </c>
      <c r="N169" s="22" t="str">
        <f t="shared" si="1"/>
        <v/>
      </c>
      <c r="O169" s="22" t="str">
        <f t="shared" si="2"/>
        <v/>
      </c>
      <c r="P169" s="23" t="str">
        <f t="shared" si="3"/>
        <v/>
      </c>
      <c r="Q169" s="23" t="str">
        <f t="shared" si="4"/>
        <v/>
      </c>
      <c r="R169" s="23" t="str">
        <f t="shared" si="5"/>
        <v/>
      </c>
      <c r="S169" s="42" t="str">
        <f t="shared" si="6"/>
        <v/>
      </c>
      <c r="T169" s="42" t="str">
        <f t="shared" si="7"/>
        <v/>
      </c>
      <c r="U169" s="42">
        <f t="shared" si="8"/>
        <v>0</v>
      </c>
      <c r="V169" s="42">
        <f t="shared" si="9"/>
        <v>0</v>
      </c>
      <c r="W169" s="42">
        <f t="shared" si="10"/>
        <v>0</v>
      </c>
      <c r="X169" s="22"/>
      <c r="Y169" s="22"/>
      <c r="Z169" s="22"/>
      <c r="AA169" s="22"/>
      <c r="AB169" s="22"/>
      <c r="AC169" s="22"/>
      <c r="AD169" s="22"/>
      <c r="AE169" s="22"/>
      <c r="AF169" s="22"/>
      <c r="AG169" s="22">
        <v>167</v>
      </c>
    </row>
    <row r="170" spans="1:33" ht="15.75" customHeight="1">
      <c r="A170" s="43"/>
      <c r="B170" s="44"/>
      <c r="C170" s="47"/>
      <c r="D170" s="46"/>
      <c r="E170" s="47"/>
      <c r="F170" s="47"/>
      <c r="G170" s="46"/>
      <c r="H170" s="47"/>
      <c r="I170" s="49"/>
      <c r="J170" s="59"/>
      <c r="K170" s="60"/>
      <c r="L170" s="22">
        <v>1.68E-7</v>
      </c>
      <c r="M170" s="22" t="str">
        <f t="shared" si="0"/>
        <v/>
      </c>
      <c r="N170" s="22" t="str">
        <f t="shared" si="1"/>
        <v/>
      </c>
      <c r="O170" s="22" t="str">
        <f t="shared" si="2"/>
        <v/>
      </c>
      <c r="P170" s="23" t="str">
        <f t="shared" si="3"/>
        <v/>
      </c>
      <c r="Q170" s="23" t="str">
        <f t="shared" si="4"/>
        <v/>
      </c>
      <c r="R170" s="23" t="str">
        <f t="shared" si="5"/>
        <v/>
      </c>
      <c r="S170" s="42" t="str">
        <f t="shared" si="6"/>
        <v/>
      </c>
      <c r="T170" s="42" t="str">
        <f t="shared" si="7"/>
        <v/>
      </c>
      <c r="U170" s="42">
        <f t="shared" si="8"/>
        <v>0</v>
      </c>
      <c r="V170" s="42">
        <f t="shared" si="9"/>
        <v>0</v>
      </c>
      <c r="W170" s="42">
        <f t="shared" si="10"/>
        <v>0</v>
      </c>
      <c r="X170" s="22"/>
      <c r="Y170" s="22"/>
      <c r="Z170" s="22"/>
      <c r="AA170" s="22"/>
      <c r="AB170" s="22"/>
      <c r="AC170" s="22"/>
      <c r="AD170" s="22"/>
      <c r="AE170" s="22"/>
      <c r="AF170" s="22"/>
      <c r="AG170" s="22">
        <v>168</v>
      </c>
    </row>
    <row r="171" spans="1:33" ht="15.75" customHeight="1">
      <c r="A171" s="43"/>
      <c r="B171" s="44"/>
      <c r="C171" s="47"/>
      <c r="D171" s="46"/>
      <c r="E171" s="47"/>
      <c r="F171" s="47"/>
      <c r="G171" s="46"/>
      <c r="H171" s="47"/>
      <c r="I171" s="49"/>
      <c r="J171" s="59"/>
      <c r="K171" s="60"/>
      <c r="L171" s="22">
        <v>1.6899999999999999E-7</v>
      </c>
      <c r="M171" s="22" t="str">
        <f t="shared" si="0"/>
        <v/>
      </c>
      <c r="N171" s="22" t="str">
        <f t="shared" si="1"/>
        <v/>
      </c>
      <c r="O171" s="22" t="str">
        <f t="shared" si="2"/>
        <v/>
      </c>
      <c r="P171" s="23" t="str">
        <f t="shared" si="3"/>
        <v/>
      </c>
      <c r="Q171" s="23" t="str">
        <f t="shared" si="4"/>
        <v/>
      </c>
      <c r="R171" s="23" t="str">
        <f t="shared" si="5"/>
        <v/>
      </c>
      <c r="S171" s="42" t="str">
        <f t="shared" si="6"/>
        <v/>
      </c>
      <c r="T171" s="42" t="str">
        <f t="shared" si="7"/>
        <v/>
      </c>
      <c r="U171" s="42">
        <f t="shared" si="8"/>
        <v>0</v>
      </c>
      <c r="V171" s="42">
        <f t="shared" si="9"/>
        <v>0</v>
      </c>
      <c r="W171" s="42">
        <f t="shared" si="10"/>
        <v>0</v>
      </c>
      <c r="X171" s="22"/>
      <c r="Y171" s="22"/>
      <c r="Z171" s="22"/>
      <c r="AA171" s="22"/>
      <c r="AB171" s="22"/>
      <c r="AC171" s="22"/>
      <c r="AD171" s="22"/>
      <c r="AE171" s="22"/>
      <c r="AF171" s="22"/>
      <c r="AG171" s="22">
        <v>169</v>
      </c>
    </row>
    <row r="172" spans="1:33" ht="15.75" customHeight="1">
      <c r="A172" s="43"/>
      <c r="B172" s="44"/>
      <c r="C172" s="47"/>
      <c r="D172" s="46"/>
      <c r="E172" s="47"/>
      <c r="F172" s="47"/>
      <c r="G172" s="46"/>
      <c r="H172" s="47"/>
      <c r="I172" s="49"/>
      <c r="J172" s="59"/>
      <c r="K172" s="60"/>
      <c r="L172" s="22">
        <v>1.6999999999999999E-7</v>
      </c>
      <c r="M172" s="22" t="str">
        <f t="shared" si="0"/>
        <v/>
      </c>
      <c r="N172" s="22" t="str">
        <f t="shared" si="1"/>
        <v/>
      </c>
      <c r="O172" s="22" t="str">
        <f t="shared" si="2"/>
        <v/>
      </c>
      <c r="P172" s="23" t="str">
        <f t="shared" si="3"/>
        <v/>
      </c>
      <c r="Q172" s="23" t="str">
        <f t="shared" si="4"/>
        <v/>
      </c>
      <c r="R172" s="23" t="str">
        <f t="shared" si="5"/>
        <v/>
      </c>
      <c r="S172" s="42" t="str">
        <f t="shared" si="6"/>
        <v/>
      </c>
      <c r="T172" s="42" t="str">
        <f t="shared" si="7"/>
        <v/>
      </c>
      <c r="U172" s="42">
        <f t="shared" si="8"/>
        <v>0</v>
      </c>
      <c r="V172" s="42">
        <f t="shared" si="9"/>
        <v>0</v>
      </c>
      <c r="W172" s="42">
        <f t="shared" si="10"/>
        <v>0</v>
      </c>
      <c r="X172" s="22"/>
      <c r="Y172" s="22"/>
      <c r="Z172" s="22"/>
      <c r="AA172" s="22"/>
      <c r="AB172" s="22"/>
      <c r="AC172" s="22"/>
      <c r="AD172" s="22"/>
      <c r="AE172" s="22"/>
      <c r="AF172" s="22"/>
      <c r="AG172" s="22">
        <v>170</v>
      </c>
    </row>
    <row r="173" spans="1:33" ht="15.75" customHeight="1">
      <c r="A173" s="43"/>
      <c r="B173" s="44"/>
      <c r="C173" s="47"/>
      <c r="D173" s="46"/>
      <c r="E173" s="47"/>
      <c r="F173" s="47"/>
      <c r="G173" s="46"/>
      <c r="H173" s="47"/>
      <c r="I173" s="49"/>
      <c r="J173" s="59"/>
      <c r="K173" s="60"/>
      <c r="L173" s="22">
        <v>1.7100000000000001E-7</v>
      </c>
      <c r="M173" s="22" t="str">
        <f t="shared" si="0"/>
        <v/>
      </c>
      <c r="N173" s="22" t="str">
        <f t="shared" si="1"/>
        <v/>
      </c>
      <c r="O173" s="22" t="str">
        <f t="shared" si="2"/>
        <v/>
      </c>
      <c r="P173" s="23" t="str">
        <f t="shared" si="3"/>
        <v/>
      </c>
      <c r="Q173" s="23" t="str">
        <f t="shared" si="4"/>
        <v/>
      </c>
      <c r="R173" s="23" t="str">
        <f t="shared" si="5"/>
        <v/>
      </c>
      <c r="S173" s="42" t="str">
        <f t="shared" si="6"/>
        <v/>
      </c>
      <c r="T173" s="42" t="str">
        <f t="shared" si="7"/>
        <v/>
      </c>
      <c r="U173" s="42">
        <f t="shared" si="8"/>
        <v>0</v>
      </c>
      <c r="V173" s="42">
        <f t="shared" si="9"/>
        <v>0</v>
      </c>
      <c r="W173" s="42">
        <f t="shared" si="10"/>
        <v>0</v>
      </c>
      <c r="X173" s="22"/>
      <c r="Y173" s="22"/>
      <c r="Z173" s="22"/>
      <c r="AA173" s="22"/>
      <c r="AB173" s="22"/>
      <c r="AC173" s="22"/>
      <c r="AD173" s="22"/>
      <c r="AE173" s="22"/>
      <c r="AF173" s="22"/>
      <c r="AG173" s="22">
        <v>171</v>
      </c>
    </row>
    <row r="174" spans="1:33" ht="15.75" customHeight="1">
      <c r="A174" s="43"/>
      <c r="B174" s="44"/>
      <c r="C174" s="47"/>
      <c r="D174" s="46"/>
      <c r="E174" s="47"/>
      <c r="F174" s="47"/>
      <c r="G174" s="46"/>
      <c r="H174" s="47"/>
      <c r="I174" s="49"/>
      <c r="J174" s="59"/>
      <c r="K174" s="60"/>
      <c r="L174" s="22">
        <v>1.72E-7</v>
      </c>
      <c r="M174" s="22" t="str">
        <f t="shared" si="0"/>
        <v/>
      </c>
      <c r="N174" s="22" t="str">
        <f t="shared" si="1"/>
        <v/>
      </c>
      <c r="O174" s="22" t="str">
        <f t="shared" si="2"/>
        <v/>
      </c>
      <c r="P174" s="23" t="str">
        <f t="shared" si="3"/>
        <v/>
      </c>
      <c r="Q174" s="23" t="str">
        <f t="shared" si="4"/>
        <v/>
      </c>
      <c r="R174" s="23" t="str">
        <f t="shared" si="5"/>
        <v/>
      </c>
      <c r="S174" s="42" t="str">
        <f t="shared" si="6"/>
        <v/>
      </c>
      <c r="T174" s="42" t="str">
        <f t="shared" si="7"/>
        <v/>
      </c>
      <c r="U174" s="42">
        <f t="shared" si="8"/>
        <v>0</v>
      </c>
      <c r="V174" s="42">
        <f t="shared" si="9"/>
        <v>0</v>
      </c>
      <c r="W174" s="42">
        <f t="shared" si="10"/>
        <v>0</v>
      </c>
      <c r="X174" s="22"/>
      <c r="Y174" s="22"/>
      <c r="Z174" s="22"/>
      <c r="AA174" s="22"/>
      <c r="AB174" s="22"/>
      <c r="AC174" s="22"/>
      <c r="AD174" s="22"/>
      <c r="AE174" s="22"/>
      <c r="AF174" s="22"/>
      <c r="AG174" s="22">
        <v>172</v>
      </c>
    </row>
    <row r="175" spans="1:33" ht="15.75" customHeight="1">
      <c r="A175" s="43"/>
      <c r="B175" s="44"/>
      <c r="C175" s="47"/>
      <c r="D175" s="46"/>
      <c r="E175" s="47"/>
      <c r="F175" s="47"/>
      <c r="G175" s="46"/>
      <c r="H175" s="47"/>
      <c r="I175" s="49"/>
      <c r="J175" s="59"/>
      <c r="K175" s="60"/>
      <c r="L175" s="22">
        <v>1.73E-7</v>
      </c>
      <c r="M175" s="22" t="str">
        <f t="shared" si="0"/>
        <v/>
      </c>
      <c r="N175" s="22" t="str">
        <f t="shared" si="1"/>
        <v/>
      </c>
      <c r="O175" s="22" t="str">
        <f t="shared" si="2"/>
        <v/>
      </c>
      <c r="P175" s="23" t="str">
        <f t="shared" si="3"/>
        <v/>
      </c>
      <c r="Q175" s="23" t="str">
        <f t="shared" si="4"/>
        <v/>
      </c>
      <c r="R175" s="23" t="str">
        <f t="shared" si="5"/>
        <v/>
      </c>
      <c r="S175" s="42" t="str">
        <f t="shared" si="6"/>
        <v/>
      </c>
      <c r="T175" s="42" t="str">
        <f t="shared" si="7"/>
        <v/>
      </c>
      <c r="U175" s="42">
        <f t="shared" si="8"/>
        <v>0</v>
      </c>
      <c r="V175" s="42">
        <f t="shared" si="9"/>
        <v>0</v>
      </c>
      <c r="W175" s="42">
        <f t="shared" si="10"/>
        <v>0</v>
      </c>
      <c r="X175" s="22"/>
      <c r="Y175" s="22"/>
      <c r="Z175" s="22"/>
      <c r="AA175" s="22"/>
      <c r="AB175" s="22"/>
      <c r="AC175" s="22"/>
      <c r="AD175" s="22"/>
      <c r="AE175" s="22"/>
      <c r="AF175" s="22"/>
      <c r="AG175" s="22">
        <v>173</v>
      </c>
    </row>
    <row r="176" spans="1:33" ht="15.75" customHeight="1">
      <c r="A176" s="43"/>
      <c r="B176" s="44"/>
      <c r="C176" s="47"/>
      <c r="D176" s="46"/>
      <c r="E176" s="47"/>
      <c r="F176" s="47"/>
      <c r="G176" s="46"/>
      <c r="H176" s="47"/>
      <c r="I176" s="49"/>
      <c r="J176" s="59"/>
      <c r="K176" s="60"/>
      <c r="L176" s="22">
        <v>1.74E-7</v>
      </c>
      <c r="M176" s="22" t="str">
        <f t="shared" si="0"/>
        <v/>
      </c>
      <c r="N176" s="22" t="str">
        <f t="shared" si="1"/>
        <v/>
      </c>
      <c r="O176" s="22" t="str">
        <f t="shared" si="2"/>
        <v/>
      </c>
      <c r="P176" s="23" t="str">
        <f t="shared" si="3"/>
        <v/>
      </c>
      <c r="Q176" s="23" t="str">
        <f t="shared" si="4"/>
        <v/>
      </c>
      <c r="R176" s="23" t="str">
        <f t="shared" si="5"/>
        <v/>
      </c>
      <c r="S176" s="42" t="str">
        <f t="shared" si="6"/>
        <v/>
      </c>
      <c r="T176" s="42" t="str">
        <f t="shared" si="7"/>
        <v/>
      </c>
      <c r="U176" s="42">
        <f t="shared" si="8"/>
        <v>0</v>
      </c>
      <c r="V176" s="42">
        <f t="shared" si="9"/>
        <v>0</v>
      </c>
      <c r="W176" s="42">
        <f t="shared" si="10"/>
        <v>0</v>
      </c>
      <c r="X176" s="22"/>
      <c r="Y176" s="22"/>
      <c r="Z176" s="22"/>
      <c r="AA176" s="22"/>
      <c r="AB176" s="22"/>
      <c r="AC176" s="22"/>
      <c r="AD176" s="22"/>
      <c r="AE176" s="22"/>
      <c r="AF176" s="22"/>
      <c r="AG176" s="22">
        <v>174</v>
      </c>
    </row>
    <row r="177" spans="1:33" ht="15.75" customHeight="1">
      <c r="A177" s="43"/>
      <c r="B177" s="44"/>
      <c r="C177" s="47"/>
      <c r="D177" s="46"/>
      <c r="E177" s="47"/>
      <c r="F177" s="47"/>
      <c r="G177" s="46"/>
      <c r="H177" s="47"/>
      <c r="I177" s="49"/>
      <c r="J177" s="59"/>
      <c r="K177" s="60"/>
      <c r="L177" s="22">
        <v>1.7499999999999999E-7</v>
      </c>
      <c r="M177" s="22" t="str">
        <f t="shared" si="0"/>
        <v/>
      </c>
      <c r="N177" s="22" t="str">
        <f t="shared" si="1"/>
        <v/>
      </c>
      <c r="O177" s="22" t="str">
        <f t="shared" si="2"/>
        <v/>
      </c>
      <c r="P177" s="23" t="str">
        <f t="shared" si="3"/>
        <v/>
      </c>
      <c r="Q177" s="23" t="str">
        <f t="shared" si="4"/>
        <v/>
      </c>
      <c r="R177" s="23" t="str">
        <f t="shared" si="5"/>
        <v/>
      </c>
      <c r="S177" s="42" t="str">
        <f t="shared" si="6"/>
        <v/>
      </c>
      <c r="T177" s="42" t="str">
        <f t="shared" si="7"/>
        <v/>
      </c>
      <c r="U177" s="42">
        <f t="shared" si="8"/>
        <v>0</v>
      </c>
      <c r="V177" s="42">
        <f t="shared" si="9"/>
        <v>0</v>
      </c>
      <c r="W177" s="42">
        <f t="shared" si="10"/>
        <v>0</v>
      </c>
      <c r="X177" s="22"/>
      <c r="Y177" s="22"/>
      <c r="Z177" s="22"/>
      <c r="AA177" s="22"/>
      <c r="AB177" s="22"/>
      <c r="AC177" s="22"/>
      <c r="AD177" s="22"/>
      <c r="AE177" s="22"/>
      <c r="AF177" s="22"/>
      <c r="AG177" s="22">
        <v>175</v>
      </c>
    </row>
    <row r="178" spans="1:33" ht="15.75" customHeight="1">
      <c r="A178" s="43"/>
      <c r="B178" s="44"/>
      <c r="C178" s="47"/>
      <c r="D178" s="46"/>
      <c r="E178" s="47"/>
      <c r="F178" s="47"/>
      <c r="G178" s="46"/>
      <c r="H178" s="47"/>
      <c r="I178" s="49"/>
      <c r="J178" s="59"/>
      <c r="K178" s="60"/>
      <c r="L178" s="22">
        <v>1.7599999999999999E-7</v>
      </c>
      <c r="M178" s="22" t="str">
        <f t="shared" si="0"/>
        <v/>
      </c>
      <c r="N178" s="22" t="str">
        <f t="shared" si="1"/>
        <v/>
      </c>
      <c r="O178" s="22" t="str">
        <f t="shared" si="2"/>
        <v/>
      </c>
      <c r="P178" s="23" t="str">
        <f t="shared" si="3"/>
        <v/>
      </c>
      <c r="Q178" s="23" t="str">
        <f t="shared" si="4"/>
        <v/>
      </c>
      <c r="R178" s="23" t="str">
        <f t="shared" si="5"/>
        <v/>
      </c>
      <c r="S178" s="42" t="str">
        <f t="shared" si="6"/>
        <v/>
      </c>
      <c r="T178" s="42" t="str">
        <f t="shared" si="7"/>
        <v/>
      </c>
      <c r="U178" s="42">
        <f t="shared" si="8"/>
        <v>0</v>
      </c>
      <c r="V178" s="42">
        <f t="shared" si="9"/>
        <v>0</v>
      </c>
      <c r="W178" s="42">
        <f t="shared" si="10"/>
        <v>0</v>
      </c>
      <c r="X178" s="22"/>
      <c r="Y178" s="22"/>
      <c r="Z178" s="22"/>
      <c r="AA178" s="22"/>
      <c r="AB178" s="22"/>
      <c r="AC178" s="22"/>
      <c r="AD178" s="22"/>
      <c r="AE178" s="22"/>
      <c r="AF178" s="22"/>
      <c r="AG178" s="22">
        <v>176</v>
      </c>
    </row>
    <row r="179" spans="1:33" ht="15.75" customHeight="1">
      <c r="A179" s="43"/>
      <c r="B179" s="44"/>
      <c r="C179" s="47"/>
      <c r="D179" s="46"/>
      <c r="E179" s="47"/>
      <c r="F179" s="47"/>
      <c r="G179" s="46"/>
      <c r="H179" s="47"/>
      <c r="I179" s="49"/>
      <c r="J179" s="59"/>
      <c r="K179" s="60"/>
      <c r="L179" s="22">
        <v>1.7700000000000001E-7</v>
      </c>
      <c r="M179" s="22" t="str">
        <f t="shared" si="0"/>
        <v/>
      </c>
      <c r="N179" s="22" t="str">
        <f t="shared" si="1"/>
        <v/>
      </c>
      <c r="O179" s="22" t="str">
        <f t="shared" si="2"/>
        <v/>
      </c>
      <c r="P179" s="23" t="str">
        <f t="shared" si="3"/>
        <v/>
      </c>
      <c r="Q179" s="23" t="str">
        <f t="shared" si="4"/>
        <v/>
      </c>
      <c r="R179" s="23" t="str">
        <f t="shared" si="5"/>
        <v/>
      </c>
      <c r="S179" s="42" t="str">
        <f t="shared" si="6"/>
        <v/>
      </c>
      <c r="T179" s="42" t="str">
        <f t="shared" si="7"/>
        <v/>
      </c>
      <c r="U179" s="42">
        <f t="shared" si="8"/>
        <v>0</v>
      </c>
      <c r="V179" s="42">
        <f t="shared" si="9"/>
        <v>0</v>
      </c>
      <c r="W179" s="42">
        <f t="shared" si="10"/>
        <v>0</v>
      </c>
      <c r="X179" s="22"/>
      <c r="Y179" s="22"/>
      <c r="Z179" s="22"/>
      <c r="AA179" s="22"/>
      <c r="AB179" s="22"/>
      <c r="AC179" s="22"/>
      <c r="AD179" s="22"/>
      <c r="AE179" s="22"/>
      <c r="AF179" s="22"/>
      <c r="AG179" s="22">
        <v>177</v>
      </c>
    </row>
    <row r="180" spans="1:33" ht="15.75" customHeight="1">
      <c r="A180" s="43"/>
      <c r="B180" s="44"/>
      <c r="C180" s="47"/>
      <c r="D180" s="46"/>
      <c r="E180" s="47"/>
      <c r="F180" s="47"/>
      <c r="G180" s="46"/>
      <c r="H180" s="47"/>
      <c r="I180" s="49"/>
      <c r="J180" s="59"/>
      <c r="K180" s="60"/>
      <c r="L180" s="22">
        <v>1.7800000000000001E-7</v>
      </c>
      <c r="M180" s="22" t="str">
        <f t="shared" si="0"/>
        <v/>
      </c>
      <c r="N180" s="22" t="str">
        <f t="shared" si="1"/>
        <v/>
      </c>
      <c r="O180" s="22" t="str">
        <f t="shared" si="2"/>
        <v/>
      </c>
      <c r="P180" s="23" t="str">
        <f t="shared" si="3"/>
        <v/>
      </c>
      <c r="Q180" s="23" t="str">
        <f t="shared" si="4"/>
        <v/>
      </c>
      <c r="R180" s="23" t="str">
        <f t="shared" si="5"/>
        <v/>
      </c>
      <c r="S180" s="42" t="str">
        <f t="shared" si="6"/>
        <v/>
      </c>
      <c r="T180" s="42" t="str">
        <f t="shared" si="7"/>
        <v/>
      </c>
      <c r="U180" s="42">
        <f t="shared" si="8"/>
        <v>0</v>
      </c>
      <c r="V180" s="42">
        <f t="shared" si="9"/>
        <v>0</v>
      </c>
      <c r="W180" s="42">
        <f t="shared" si="10"/>
        <v>0</v>
      </c>
      <c r="X180" s="22"/>
      <c r="Y180" s="22"/>
      <c r="Z180" s="22"/>
      <c r="AA180" s="22"/>
      <c r="AB180" s="22"/>
      <c r="AC180" s="22"/>
      <c r="AD180" s="22"/>
      <c r="AE180" s="22"/>
      <c r="AF180" s="22"/>
      <c r="AG180" s="22">
        <v>178</v>
      </c>
    </row>
    <row r="181" spans="1:33" ht="15.75" customHeight="1">
      <c r="A181" s="43"/>
      <c r="B181" s="44"/>
      <c r="C181" s="47"/>
      <c r="D181" s="46"/>
      <c r="E181" s="47"/>
      <c r="F181" s="47"/>
      <c r="G181" s="46"/>
      <c r="H181" s="47"/>
      <c r="I181" s="49"/>
      <c r="J181" s="59"/>
      <c r="K181" s="60"/>
      <c r="L181" s="22">
        <v>1.79E-7</v>
      </c>
      <c r="M181" s="22" t="str">
        <f t="shared" si="0"/>
        <v/>
      </c>
      <c r="N181" s="22" t="str">
        <f t="shared" si="1"/>
        <v/>
      </c>
      <c r="O181" s="22" t="str">
        <f t="shared" si="2"/>
        <v/>
      </c>
      <c r="P181" s="23" t="str">
        <f t="shared" si="3"/>
        <v/>
      </c>
      <c r="Q181" s="23" t="str">
        <f t="shared" si="4"/>
        <v/>
      </c>
      <c r="R181" s="23" t="str">
        <f t="shared" si="5"/>
        <v/>
      </c>
      <c r="S181" s="42" t="str">
        <f t="shared" si="6"/>
        <v/>
      </c>
      <c r="T181" s="42" t="str">
        <f t="shared" si="7"/>
        <v/>
      </c>
      <c r="U181" s="42">
        <f t="shared" si="8"/>
        <v>0</v>
      </c>
      <c r="V181" s="42">
        <f t="shared" si="9"/>
        <v>0</v>
      </c>
      <c r="W181" s="42">
        <f t="shared" si="10"/>
        <v>0</v>
      </c>
      <c r="X181" s="22"/>
      <c r="Y181" s="22"/>
      <c r="Z181" s="22"/>
      <c r="AA181" s="22"/>
      <c r="AB181" s="22"/>
      <c r="AC181" s="22"/>
      <c r="AD181" s="22"/>
      <c r="AE181" s="22"/>
      <c r="AF181" s="22"/>
      <c r="AG181" s="22">
        <v>179</v>
      </c>
    </row>
    <row r="182" spans="1:33" ht="15.75" customHeight="1">
      <c r="A182" s="43"/>
      <c r="B182" s="44"/>
      <c r="C182" s="47"/>
      <c r="D182" s="46"/>
      <c r="E182" s="47"/>
      <c r="F182" s="47"/>
      <c r="G182" s="46"/>
      <c r="H182" s="47"/>
      <c r="I182" s="49"/>
      <c r="J182" s="59"/>
      <c r="K182" s="60"/>
      <c r="L182" s="22">
        <v>1.8E-7</v>
      </c>
      <c r="M182" s="22" t="str">
        <f t="shared" si="0"/>
        <v/>
      </c>
      <c r="N182" s="22" t="str">
        <f t="shared" si="1"/>
        <v/>
      </c>
      <c r="O182" s="22" t="str">
        <f t="shared" si="2"/>
        <v/>
      </c>
      <c r="P182" s="23" t="str">
        <f t="shared" si="3"/>
        <v/>
      </c>
      <c r="Q182" s="23" t="str">
        <f t="shared" si="4"/>
        <v/>
      </c>
      <c r="R182" s="23" t="str">
        <f t="shared" si="5"/>
        <v/>
      </c>
      <c r="S182" s="42" t="str">
        <f t="shared" si="6"/>
        <v/>
      </c>
      <c r="T182" s="42" t="str">
        <f t="shared" si="7"/>
        <v/>
      </c>
      <c r="U182" s="42">
        <f t="shared" si="8"/>
        <v>0</v>
      </c>
      <c r="V182" s="42">
        <f t="shared" si="9"/>
        <v>0</v>
      </c>
      <c r="W182" s="42">
        <f t="shared" si="10"/>
        <v>0</v>
      </c>
      <c r="X182" s="22"/>
      <c r="Y182" s="22"/>
      <c r="Z182" s="22"/>
      <c r="AA182" s="22"/>
      <c r="AB182" s="22"/>
      <c r="AC182" s="22"/>
      <c r="AD182" s="22"/>
      <c r="AE182" s="22"/>
      <c r="AF182" s="22"/>
      <c r="AG182" s="22">
        <v>180</v>
      </c>
    </row>
    <row r="183" spans="1:33" ht="15.75" customHeight="1">
      <c r="A183" s="43"/>
      <c r="B183" s="44"/>
      <c r="C183" s="47"/>
      <c r="D183" s="46"/>
      <c r="E183" s="47"/>
      <c r="F183" s="47"/>
      <c r="G183" s="46"/>
      <c r="H183" s="47"/>
      <c r="I183" s="49"/>
      <c r="J183" s="59"/>
      <c r="K183" s="60"/>
      <c r="L183" s="22">
        <v>1.8099999999999999E-7</v>
      </c>
      <c r="M183" s="22" t="str">
        <f t="shared" si="0"/>
        <v/>
      </c>
      <c r="N183" s="22" t="str">
        <f t="shared" si="1"/>
        <v/>
      </c>
      <c r="O183" s="22" t="str">
        <f t="shared" si="2"/>
        <v/>
      </c>
      <c r="P183" s="23" t="str">
        <f t="shared" si="3"/>
        <v/>
      </c>
      <c r="Q183" s="23" t="str">
        <f t="shared" si="4"/>
        <v/>
      </c>
      <c r="R183" s="23" t="str">
        <f t="shared" si="5"/>
        <v/>
      </c>
      <c r="S183" s="42" t="str">
        <f t="shared" si="6"/>
        <v/>
      </c>
      <c r="T183" s="42" t="str">
        <f t="shared" si="7"/>
        <v/>
      </c>
      <c r="U183" s="42">
        <f t="shared" si="8"/>
        <v>0</v>
      </c>
      <c r="V183" s="42">
        <f t="shared" si="9"/>
        <v>0</v>
      </c>
      <c r="W183" s="42">
        <f t="shared" si="10"/>
        <v>0</v>
      </c>
      <c r="X183" s="22"/>
      <c r="Y183" s="22"/>
      <c r="Z183" s="22"/>
      <c r="AA183" s="22"/>
      <c r="AB183" s="22"/>
      <c r="AC183" s="22"/>
      <c r="AD183" s="22"/>
      <c r="AE183" s="22"/>
      <c r="AF183" s="22"/>
      <c r="AG183" s="22">
        <v>181</v>
      </c>
    </row>
    <row r="184" spans="1:33" ht="15.75" customHeight="1">
      <c r="A184" s="43"/>
      <c r="B184" s="44"/>
      <c r="C184" s="47"/>
      <c r="D184" s="46"/>
      <c r="E184" s="47"/>
      <c r="F184" s="47"/>
      <c r="G184" s="46"/>
      <c r="H184" s="47"/>
      <c r="I184" s="49"/>
      <c r="J184" s="59"/>
      <c r="K184" s="60"/>
      <c r="L184" s="22">
        <v>1.8199999999999999E-7</v>
      </c>
      <c r="M184" s="22" t="str">
        <f t="shared" si="0"/>
        <v/>
      </c>
      <c r="N184" s="22" t="str">
        <f t="shared" si="1"/>
        <v/>
      </c>
      <c r="O184" s="22" t="str">
        <f t="shared" si="2"/>
        <v/>
      </c>
      <c r="P184" s="23" t="str">
        <f t="shared" si="3"/>
        <v/>
      </c>
      <c r="Q184" s="23" t="str">
        <f t="shared" si="4"/>
        <v/>
      </c>
      <c r="R184" s="23" t="str">
        <f t="shared" si="5"/>
        <v/>
      </c>
      <c r="S184" s="42" t="str">
        <f t="shared" si="6"/>
        <v/>
      </c>
      <c r="T184" s="42" t="str">
        <f t="shared" si="7"/>
        <v/>
      </c>
      <c r="U184" s="42">
        <f t="shared" si="8"/>
        <v>0</v>
      </c>
      <c r="V184" s="42">
        <f t="shared" si="9"/>
        <v>0</v>
      </c>
      <c r="W184" s="42">
        <f t="shared" si="10"/>
        <v>0</v>
      </c>
      <c r="X184" s="22"/>
      <c r="Y184" s="22"/>
      <c r="Z184" s="22"/>
      <c r="AA184" s="22"/>
      <c r="AB184" s="22"/>
      <c r="AC184" s="22"/>
      <c r="AD184" s="22"/>
      <c r="AE184" s="22"/>
      <c r="AF184" s="22"/>
      <c r="AG184" s="22">
        <v>182</v>
      </c>
    </row>
    <row r="185" spans="1:33" ht="15.75" customHeight="1">
      <c r="A185" s="43"/>
      <c r="B185" s="44"/>
      <c r="C185" s="47"/>
      <c r="D185" s="46"/>
      <c r="E185" s="47"/>
      <c r="F185" s="47"/>
      <c r="G185" s="46"/>
      <c r="H185" s="47"/>
      <c r="I185" s="49"/>
      <c r="J185" s="59"/>
      <c r="K185" s="60"/>
      <c r="L185" s="22">
        <v>1.8300000000000001E-7</v>
      </c>
      <c r="M185" s="22" t="str">
        <f t="shared" si="0"/>
        <v/>
      </c>
      <c r="N185" s="22" t="str">
        <f t="shared" si="1"/>
        <v/>
      </c>
      <c r="O185" s="22" t="str">
        <f t="shared" si="2"/>
        <v/>
      </c>
      <c r="P185" s="23" t="str">
        <f t="shared" si="3"/>
        <v/>
      </c>
      <c r="Q185" s="23" t="str">
        <f t="shared" si="4"/>
        <v/>
      </c>
      <c r="R185" s="23" t="str">
        <f t="shared" si="5"/>
        <v/>
      </c>
      <c r="S185" s="42" t="str">
        <f t="shared" si="6"/>
        <v/>
      </c>
      <c r="T185" s="42" t="str">
        <f t="shared" si="7"/>
        <v/>
      </c>
      <c r="U185" s="42">
        <f t="shared" si="8"/>
        <v>0</v>
      </c>
      <c r="V185" s="42">
        <f t="shared" si="9"/>
        <v>0</v>
      </c>
      <c r="W185" s="42">
        <f t="shared" si="10"/>
        <v>0</v>
      </c>
      <c r="X185" s="22"/>
      <c r="Y185" s="22"/>
      <c r="Z185" s="22"/>
      <c r="AA185" s="22"/>
      <c r="AB185" s="22"/>
      <c r="AC185" s="22"/>
      <c r="AD185" s="22"/>
      <c r="AE185" s="22"/>
      <c r="AF185" s="22"/>
      <c r="AG185" s="22">
        <v>183</v>
      </c>
    </row>
    <row r="186" spans="1:33" ht="15.75" customHeight="1">
      <c r="A186" s="43"/>
      <c r="B186" s="44"/>
      <c r="C186" s="47"/>
      <c r="D186" s="46"/>
      <c r="E186" s="47"/>
      <c r="F186" s="47"/>
      <c r="G186" s="46"/>
      <c r="H186" s="47"/>
      <c r="I186" s="49"/>
      <c r="J186" s="59"/>
      <c r="K186" s="60"/>
      <c r="L186" s="22">
        <v>1.8400000000000001E-7</v>
      </c>
      <c r="M186" s="22" t="str">
        <f t="shared" si="0"/>
        <v/>
      </c>
      <c r="N186" s="22" t="str">
        <f t="shared" si="1"/>
        <v/>
      </c>
      <c r="O186" s="22" t="str">
        <f t="shared" si="2"/>
        <v/>
      </c>
      <c r="P186" s="23" t="str">
        <f t="shared" si="3"/>
        <v/>
      </c>
      <c r="Q186" s="23" t="str">
        <f t="shared" si="4"/>
        <v/>
      </c>
      <c r="R186" s="23" t="str">
        <f t="shared" si="5"/>
        <v/>
      </c>
      <c r="S186" s="42" t="str">
        <f t="shared" si="6"/>
        <v/>
      </c>
      <c r="T186" s="42" t="str">
        <f t="shared" si="7"/>
        <v/>
      </c>
      <c r="U186" s="42">
        <f t="shared" si="8"/>
        <v>0</v>
      </c>
      <c r="V186" s="42">
        <f t="shared" si="9"/>
        <v>0</v>
      </c>
      <c r="W186" s="42">
        <f t="shared" si="10"/>
        <v>0</v>
      </c>
      <c r="X186" s="22"/>
      <c r="Y186" s="22"/>
      <c r="Z186" s="22"/>
      <c r="AA186" s="22"/>
      <c r="AB186" s="22"/>
      <c r="AC186" s="22"/>
      <c r="AD186" s="22"/>
      <c r="AE186" s="22"/>
      <c r="AF186" s="22"/>
      <c r="AG186" s="22">
        <v>184</v>
      </c>
    </row>
    <row r="187" spans="1:33" ht="15.75" customHeight="1">
      <c r="A187" s="43"/>
      <c r="B187" s="44"/>
      <c r="C187" s="47"/>
      <c r="D187" s="46"/>
      <c r="E187" s="47"/>
      <c r="F187" s="47"/>
      <c r="G187" s="46"/>
      <c r="H187" s="47"/>
      <c r="I187" s="49"/>
      <c r="J187" s="59"/>
      <c r="K187" s="60"/>
      <c r="L187" s="22">
        <v>1.85E-7</v>
      </c>
      <c r="M187" s="22" t="str">
        <f t="shared" si="0"/>
        <v/>
      </c>
      <c r="N187" s="22" t="str">
        <f t="shared" si="1"/>
        <v/>
      </c>
      <c r="O187" s="22" t="str">
        <f t="shared" si="2"/>
        <v/>
      </c>
      <c r="P187" s="23" t="str">
        <f t="shared" si="3"/>
        <v/>
      </c>
      <c r="Q187" s="23" t="str">
        <f t="shared" si="4"/>
        <v/>
      </c>
      <c r="R187" s="23" t="str">
        <f t="shared" si="5"/>
        <v/>
      </c>
      <c r="S187" s="42" t="str">
        <f t="shared" si="6"/>
        <v/>
      </c>
      <c r="T187" s="42" t="str">
        <f t="shared" si="7"/>
        <v/>
      </c>
      <c r="U187" s="42">
        <f t="shared" si="8"/>
        <v>0</v>
      </c>
      <c r="V187" s="42">
        <f t="shared" si="9"/>
        <v>0</v>
      </c>
      <c r="W187" s="42">
        <f t="shared" si="10"/>
        <v>0</v>
      </c>
      <c r="X187" s="22"/>
      <c r="Y187" s="22"/>
      <c r="Z187" s="22"/>
      <c r="AA187" s="22"/>
      <c r="AB187" s="22"/>
      <c r="AC187" s="22"/>
      <c r="AD187" s="22"/>
      <c r="AE187" s="22"/>
      <c r="AF187" s="22"/>
      <c r="AG187" s="22">
        <v>185</v>
      </c>
    </row>
    <row r="188" spans="1:33" ht="15.75" customHeight="1">
      <c r="A188" s="43"/>
      <c r="B188" s="44"/>
      <c r="C188" s="47"/>
      <c r="D188" s="46"/>
      <c r="E188" s="47"/>
      <c r="F188" s="47"/>
      <c r="G188" s="46"/>
      <c r="H188" s="47"/>
      <c r="I188" s="49"/>
      <c r="J188" s="59"/>
      <c r="K188" s="60"/>
      <c r="L188" s="22">
        <v>1.86E-7</v>
      </c>
      <c r="M188" s="22" t="str">
        <f t="shared" si="0"/>
        <v/>
      </c>
      <c r="N188" s="22" t="str">
        <f t="shared" si="1"/>
        <v/>
      </c>
      <c r="O188" s="22" t="str">
        <f t="shared" si="2"/>
        <v/>
      </c>
      <c r="P188" s="23" t="str">
        <f t="shared" si="3"/>
        <v/>
      </c>
      <c r="Q188" s="23" t="str">
        <f t="shared" si="4"/>
        <v/>
      </c>
      <c r="R188" s="23" t="str">
        <f t="shared" si="5"/>
        <v/>
      </c>
      <c r="S188" s="42" t="str">
        <f t="shared" si="6"/>
        <v/>
      </c>
      <c r="T188" s="42" t="str">
        <f t="shared" si="7"/>
        <v/>
      </c>
      <c r="U188" s="42">
        <f t="shared" si="8"/>
        <v>0</v>
      </c>
      <c r="V188" s="42">
        <f t="shared" si="9"/>
        <v>0</v>
      </c>
      <c r="W188" s="42">
        <f t="shared" si="10"/>
        <v>0</v>
      </c>
      <c r="X188" s="22"/>
      <c r="Y188" s="22"/>
      <c r="Z188" s="22"/>
      <c r="AA188" s="22"/>
      <c r="AB188" s="22"/>
      <c r="AC188" s="22"/>
      <c r="AD188" s="22"/>
      <c r="AE188" s="22"/>
      <c r="AF188" s="22"/>
      <c r="AG188" s="22">
        <v>186</v>
      </c>
    </row>
    <row r="189" spans="1:33" ht="15.75" customHeight="1">
      <c r="A189" s="43"/>
      <c r="B189" s="44"/>
      <c r="C189" s="47"/>
      <c r="D189" s="46"/>
      <c r="E189" s="47"/>
      <c r="F189" s="47"/>
      <c r="G189" s="46"/>
      <c r="H189" s="47"/>
      <c r="I189" s="49"/>
      <c r="J189" s="59"/>
      <c r="K189" s="60"/>
      <c r="L189" s="22">
        <v>1.8699999999999999E-7</v>
      </c>
      <c r="M189" s="22" t="str">
        <f t="shared" si="0"/>
        <v/>
      </c>
      <c r="N189" s="22" t="str">
        <f t="shared" si="1"/>
        <v/>
      </c>
      <c r="O189" s="22" t="str">
        <f t="shared" si="2"/>
        <v/>
      </c>
      <c r="P189" s="23" t="str">
        <f t="shared" si="3"/>
        <v/>
      </c>
      <c r="Q189" s="23" t="str">
        <f t="shared" si="4"/>
        <v/>
      </c>
      <c r="R189" s="23" t="str">
        <f t="shared" si="5"/>
        <v/>
      </c>
      <c r="S189" s="42" t="str">
        <f t="shared" si="6"/>
        <v/>
      </c>
      <c r="T189" s="42" t="str">
        <f t="shared" si="7"/>
        <v/>
      </c>
      <c r="U189" s="42">
        <f t="shared" si="8"/>
        <v>0</v>
      </c>
      <c r="V189" s="42">
        <f t="shared" si="9"/>
        <v>0</v>
      </c>
      <c r="W189" s="42">
        <f t="shared" si="10"/>
        <v>0</v>
      </c>
      <c r="X189" s="22"/>
      <c r="Y189" s="22"/>
      <c r="Z189" s="22"/>
      <c r="AA189" s="22"/>
      <c r="AB189" s="22"/>
      <c r="AC189" s="22"/>
      <c r="AD189" s="22"/>
      <c r="AE189" s="22"/>
      <c r="AF189" s="22"/>
      <c r="AG189" s="22">
        <v>187</v>
      </c>
    </row>
    <row r="190" spans="1:33" ht="15.75" customHeight="1">
      <c r="A190" s="43"/>
      <c r="B190" s="44"/>
      <c r="C190" s="47"/>
      <c r="D190" s="46"/>
      <c r="E190" s="47"/>
      <c r="F190" s="47"/>
      <c r="G190" s="46"/>
      <c r="H190" s="47"/>
      <c r="I190" s="49"/>
      <c r="J190" s="59"/>
      <c r="K190" s="60"/>
      <c r="L190" s="22">
        <v>1.8799999999999999E-7</v>
      </c>
      <c r="M190" s="22" t="str">
        <f t="shared" si="0"/>
        <v/>
      </c>
      <c r="N190" s="22" t="str">
        <f t="shared" si="1"/>
        <v/>
      </c>
      <c r="O190" s="22" t="str">
        <f t="shared" si="2"/>
        <v/>
      </c>
      <c r="P190" s="23" t="str">
        <f t="shared" si="3"/>
        <v/>
      </c>
      <c r="Q190" s="23" t="str">
        <f t="shared" si="4"/>
        <v/>
      </c>
      <c r="R190" s="23" t="str">
        <f t="shared" si="5"/>
        <v/>
      </c>
      <c r="S190" s="42" t="str">
        <f t="shared" si="6"/>
        <v/>
      </c>
      <c r="T190" s="42" t="str">
        <f t="shared" si="7"/>
        <v/>
      </c>
      <c r="U190" s="42">
        <f t="shared" si="8"/>
        <v>0</v>
      </c>
      <c r="V190" s="42">
        <f t="shared" si="9"/>
        <v>0</v>
      </c>
      <c r="W190" s="42">
        <f t="shared" si="10"/>
        <v>0</v>
      </c>
      <c r="X190" s="22"/>
      <c r="Y190" s="22"/>
      <c r="Z190" s="22"/>
      <c r="AA190" s="22"/>
      <c r="AB190" s="22"/>
      <c r="AC190" s="22"/>
      <c r="AD190" s="22"/>
      <c r="AE190" s="22"/>
      <c r="AF190" s="22"/>
      <c r="AG190" s="22">
        <v>188</v>
      </c>
    </row>
    <row r="191" spans="1:33" ht="15.75" customHeight="1">
      <c r="A191" s="43"/>
      <c r="B191" s="44"/>
      <c r="C191" s="47"/>
      <c r="D191" s="46"/>
      <c r="E191" s="47"/>
      <c r="F191" s="47"/>
      <c r="G191" s="46"/>
      <c r="H191" s="47"/>
      <c r="I191" s="49"/>
      <c r="J191" s="59"/>
      <c r="K191" s="60"/>
      <c r="L191" s="22">
        <v>1.8900000000000001E-7</v>
      </c>
      <c r="M191" s="22" t="str">
        <f t="shared" si="0"/>
        <v/>
      </c>
      <c r="N191" s="22" t="str">
        <f t="shared" si="1"/>
        <v/>
      </c>
      <c r="O191" s="22" t="str">
        <f t="shared" si="2"/>
        <v/>
      </c>
      <c r="P191" s="23" t="str">
        <f t="shared" si="3"/>
        <v/>
      </c>
      <c r="Q191" s="23" t="str">
        <f t="shared" si="4"/>
        <v/>
      </c>
      <c r="R191" s="23" t="str">
        <f t="shared" si="5"/>
        <v/>
      </c>
      <c r="S191" s="42" t="str">
        <f t="shared" si="6"/>
        <v/>
      </c>
      <c r="T191" s="42" t="str">
        <f t="shared" si="7"/>
        <v/>
      </c>
      <c r="U191" s="42">
        <f t="shared" si="8"/>
        <v>0</v>
      </c>
      <c r="V191" s="42">
        <f t="shared" si="9"/>
        <v>0</v>
      </c>
      <c r="W191" s="42">
        <f t="shared" si="10"/>
        <v>0</v>
      </c>
      <c r="X191" s="22"/>
      <c r="Y191" s="22"/>
      <c r="Z191" s="22"/>
      <c r="AA191" s="22"/>
      <c r="AB191" s="22"/>
      <c r="AC191" s="22"/>
      <c r="AD191" s="22"/>
      <c r="AE191" s="22"/>
      <c r="AF191" s="22"/>
      <c r="AG191" s="22">
        <v>189</v>
      </c>
    </row>
    <row r="192" spans="1:33" ht="15.75" customHeight="1">
      <c r="A192" s="43"/>
      <c r="B192" s="44"/>
      <c r="C192" s="47"/>
      <c r="D192" s="46"/>
      <c r="E192" s="47"/>
      <c r="F192" s="47"/>
      <c r="G192" s="46"/>
      <c r="H192" s="47"/>
      <c r="I192" s="49"/>
      <c r="J192" s="59"/>
      <c r="K192" s="60"/>
      <c r="L192" s="22">
        <v>1.9000000000000001E-7</v>
      </c>
      <c r="M192" s="22" t="str">
        <f t="shared" si="0"/>
        <v/>
      </c>
      <c r="N192" s="22" t="str">
        <f t="shared" si="1"/>
        <v/>
      </c>
      <c r="O192" s="22" t="str">
        <f t="shared" si="2"/>
        <v/>
      </c>
      <c r="P192" s="23" t="str">
        <f t="shared" si="3"/>
        <v/>
      </c>
      <c r="Q192" s="23" t="str">
        <f t="shared" si="4"/>
        <v/>
      </c>
      <c r="R192" s="23" t="str">
        <f t="shared" si="5"/>
        <v/>
      </c>
      <c r="S192" s="42" t="str">
        <f t="shared" si="6"/>
        <v/>
      </c>
      <c r="T192" s="42" t="str">
        <f t="shared" si="7"/>
        <v/>
      </c>
      <c r="U192" s="42">
        <f t="shared" si="8"/>
        <v>0</v>
      </c>
      <c r="V192" s="42">
        <f t="shared" si="9"/>
        <v>0</v>
      </c>
      <c r="W192" s="42">
        <f t="shared" si="10"/>
        <v>0</v>
      </c>
      <c r="X192" s="22"/>
      <c r="Y192" s="22"/>
      <c r="Z192" s="22"/>
      <c r="AA192" s="22"/>
      <c r="AB192" s="22"/>
      <c r="AC192" s="22"/>
      <c r="AD192" s="22"/>
      <c r="AE192" s="22"/>
      <c r="AF192" s="22"/>
      <c r="AG192" s="22">
        <v>190</v>
      </c>
    </row>
    <row r="193" spans="1:33" ht="15.75" customHeight="1">
      <c r="A193" s="43"/>
      <c r="B193" s="44"/>
      <c r="C193" s="47"/>
      <c r="D193" s="46"/>
      <c r="E193" s="47"/>
      <c r="F193" s="47"/>
      <c r="G193" s="46"/>
      <c r="H193" s="47"/>
      <c r="I193" s="49"/>
      <c r="J193" s="59"/>
      <c r="K193" s="60"/>
      <c r="L193" s="22">
        <v>1.91E-7</v>
      </c>
      <c r="M193" s="22" t="str">
        <f t="shared" si="0"/>
        <v/>
      </c>
      <c r="N193" s="22" t="str">
        <f t="shared" si="1"/>
        <v/>
      </c>
      <c r="O193" s="22" t="str">
        <f t="shared" si="2"/>
        <v/>
      </c>
      <c r="P193" s="23" t="str">
        <f t="shared" si="3"/>
        <v/>
      </c>
      <c r="Q193" s="23" t="str">
        <f t="shared" si="4"/>
        <v/>
      </c>
      <c r="R193" s="23" t="str">
        <f t="shared" si="5"/>
        <v/>
      </c>
      <c r="S193" s="42" t="str">
        <f t="shared" si="6"/>
        <v/>
      </c>
      <c r="T193" s="42" t="str">
        <f t="shared" si="7"/>
        <v/>
      </c>
      <c r="U193" s="42">
        <f t="shared" si="8"/>
        <v>0</v>
      </c>
      <c r="V193" s="42">
        <f t="shared" si="9"/>
        <v>0</v>
      </c>
      <c r="W193" s="42">
        <f t="shared" si="10"/>
        <v>0</v>
      </c>
      <c r="X193" s="22"/>
      <c r="Y193" s="22"/>
      <c r="Z193" s="22"/>
      <c r="AA193" s="22"/>
      <c r="AB193" s="22"/>
      <c r="AC193" s="22"/>
      <c r="AD193" s="22"/>
      <c r="AE193" s="22"/>
      <c r="AF193" s="22"/>
      <c r="AG193" s="22">
        <v>191</v>
      </c>
    </row>
    <row r="194" spans="1:33" ht="15.75" customHeight="1">
      <c r="A194" s="43"/>
      <c r="B194" s="44"/>
      <c r="C194" s="47"/>
      <c r="D194" s="46"/>
      <c r="E194" s="47"/>
      <c r="F194" s="47"/>
      <c r="G194" s="46"/>
      <c r="H194" s="47"/>
      <c r="I194" s="49"/>
      <c r="J194" s="59"/>
      <c r="K194" s="60"/>
      <c r="L194" s="22">
        <v>1.92E-7</v>
      </c>
      <c r="M194" s="22" t="str">
        <f t="shared" si="0"/>
        <v/>
      </c>
      <c r="N194" s="22" t="str">
        <f t="shared" si="1"/>
        <v/>
      </c>
      <c r="O194" s="22" t="str">
        <f t="shared" si="2"/>
        <v/>
      </c>
      <c r="P194" s="23" t="str">
        <f t="shared" si="3"/>
        <v/>
      </c>
      <c r="Q194" s="23" t="str">
        <f t="shared" si="4"/>
        <v/>
      </c>
      <c r="R194" s="23" t="str">
        <f t="shared" si="5"/>
        <v/>
      </c>
      <c r="S194" s="42" t="str">
        <f t="shared" si="6"/>
        <v/>
      </c>
      <c r="T194" s="42" t="str">
        <f t="shared" si="7"/>
        <v/>
      </c>
      <c r="U194" s="42">
        <f t="shared" si="8"/>
        <v>0</v>
      </c>
      <c r="V194" s="42">
        <f t="shared" si="9"/>
        <v>0</v>
      </c>
      <c r="W194" s="42">
        <f t="shared" si="10"/>
        <v>0</v>
      </c>
      <c r="X194" s="22"/>
      <c r="Y194" s="22"/>
      <c r="Z194" s="22"/>
      <c r="AA194" s="22"/>
      <c r="AB194" s="22"/>
      <c r="AC194" s="22"/>
      <c r="AD194" s="22"/>
      <c r="AE194" s="22"/>
      <c r="AF194" s="22"/>
      <c r="AG194" s="22">
        <v>192</v>
      </c>
    </row>
    <row r="195" spans="1:33" ht="15.75" customHeight="1">
      <c r="A195" s="43"/>
      <c r="B195" s="44"/>
      <c r="C195" s="47"/>
      <c r="D195" s="46"/>
      <c r="E195" s="47"/>
      <c r="F195" s="47"/>
      <c r="G195" s="46"/>
      <c r="H195" s="47"/>
      <c r="I195" s="49"/>
      <c r="J195" s="59"/>
      <c r="K195" s="60"/>
      <c r="L195" s="22">
        <v>1.9299999999999999E-7</v>
      </c>
      <c r="M195" s="22" t="str">
        <f t="shared" si="0"/>
        <v/>
      </c>
      <c r="N195" s="22" t="str">
        <f t="shared" si="1"/>
        <v/>
      </c>
      <c r="O195" s="22" t="str">
        <f t="shared" si="2"/>
        <v/>
      </c>
      <c r="P195" s="23" t="str">
        <f t="shared" si="3"/>
        <v/>
      </c>
      <c r="Q195" s="23" t="str">
        <f t="shared" si="4"/>
        <v/>
      </c>
      <c r="R195" s="23" t="str">
        <f t="shared" si="5"/>
        <v/>
      </c>
      <c r="S195" s="42" t="str">
        <f t="shared" si="6"/>
        <v/>
      </c>
      <c r="T195" s="42" t="str">
        <f t="shared" si="7"/>
        <v/>
      </c>
      <c r="U195" s="42">
        <f t="shared" si="8"/>
        <v>0</v>
      </c>
      <c r="V195" s="42">
        <f t="shared" si="9"/>
        <v>0</v>
      </c>
      <c r="W195" s="42">
        <f t="shared" si="10"/>
        <v>0</v>
      </c>
      <c r="X195" s="22"/>
      <c r="Y195" s="22"/>
      <c r="Z195" s="22"/>
      <c r="AA195" s="22"/>
      <c r="AB195" s="22"/>
      <c r="AC195" s="22"/>
      <c r="AD195" s="22"/>
      <c r="AE195" s="22"/>
      <c r="AF195" s="22"/>
      <c r="AG195" s="22">
        <v>193</v>
      </c>
    </row>
    <row r="196" spans="1:33" ht="15.75" customHeight="1">
      <c r="A196" s="43"/>
      <c r="B196" s="44"/>
      <c r="C196" s="47"/>
      <c r="D196" s="46"/>
      <c r="E196" s="47"/>
      <c r="F196" s="47"/>
      <c r="G196" s="46"/>
      <c r="H196" s="47"/>
      <c r="I196" s="49"/>
      <c r="J196" s="59"/>
      <c r="K196" s="60"/>
      <c r="L196" s="22">
        <v>1.9399999999999999E-7</v>
      </c>
      <c r="M196" s="22" t="str">
        <f t="shared" si="0"/>
        <v/>
      </c>
      <c r="N196" s="22" t="str">
        <f t="shared" si="1"/>
        <v/>
      </c>
      <c r="O196" s="22" t="str">
        <f t="shared" si="2"/>
        <v/>
      </c>
      <c r="P196" s="23" t="str">
        <f t="shared" si="3"/>
        <v/>
      </c>
      <c r="Q196" s="23" t="str">
        <f t="shared" si="4"/>
        <v/>
      </c>
      <c r="R196" s="23" t="str">
        <f t="shared" si="5"/>
        <v/>
      </c>
      <c r="S196" s="42" t="str">
        <f t="shared" si="6"/>
        <v/>
      </c>
      <c r="T196" s="42" t="str">
        <f t="shared" si="7"/>
        <v/>
      </c>
      <c r="U196" s="42">
        <f t="shared" si="8"/>
        <v>0</v>
      </c>
      <c r="V196" s="42">
        <f t="shared" si="9"/>
        <v>0</v>
      </c>
      <c r="W196" s="42">
        <f t="shared" si="10"/>
        <v>0</v>
      </c>
      <c r="X196" s="22"/>
      <c r="Y196" s="22"/>
      <c r="Z196" s="22"/>
      <c r="AA196" s="22"/>
      <c r="AB196" s="22"/>
      <c r="AC196" s="22"/>
      <c r="AD196" s="22"/>
      <c r="AE196" s="22"/>
      <c r="AF196" s="22"/>
      <c r="AG196" s="22">
        <v>194</v>
      </c>
    </row>
    <row r="197" spans="1:33" ht="15.75" customHeight="1">
      <c r="A197" s="43"/>
      <c r="B197" s="44"/>
      <c r="C197" s="47"/>
      <c r="D197" s="46"/>
      <c r="E197" s="47"/>
      <c r="F197" s="47"/>
      <c r="G197" s="46"/>
      <c r="H197" s="47"/>
      <c r="I197" s="49"/>
      <c r="J197" s="59"/>
      <c r="K197" s="60"/>
      <c r="L197" s="22">
        <v>1.9500000000000001E-7</v>
      </c>
      <c r="M197" s="22" t="str">
        <f t="shared" si="0"/>
        <v/>
      </c>
      <c r="N197" s="22" t="str">
        <f t="shared" si="1"/>
        <v/>
      </c>
      <c r="O197" s="22" t="str">
        <f t="shared" si="2"/>
        <v/>
      </c>
      <c r="P197" s="23" t="str">
        <f t="shared" si="3"/>
        <v/>
      </c>
      <c r="Q197" s="23" t="str">
        <f t="shared" si="4"/>
        <v/>
      </c>
      <c r="R197" s="23" t="str">
        <f t="shared" si="5"/>
        <v/>
      </c>
      <c r="S197" s="42" t="str">
        <f t="shared" si="6"/>
        <v/>
      </c>
      <c r="T197" s="42" t="str">
        <f t="shared" si="7"/>
        <v/>
      </c>
      <c r="U197" s="42">
        <f t="shared" si="8"/>
        <v>0</v>
      </c>
      <c r="V197" s="42">
        <f t="shared" si="9"/>
        <v>0</v>
      </c>
      <c r="W197" s="42">
        <f t="shared" si="10"/>
        <v>0</v>
      </c>
      <c r="X197" s="22"/>
      <c r="Y197" s="22"/>
      <c r="Z197" s="22"/>
      <c r="AA197" s="22"/>
      <c r="AB197" s="22"/>
      <c r="AC197" s="22"/>
      <c r="AD197" s="22"/>
      <c r="AE197" s="22"/>
      <c r="AF197" s="22"/>
      <c r="AG197" s="22">
        <v>195</v>
      </c>
    </row>
    <row r="198" spans="1:33" ht="15.75" customHeight="1">
      <c r="A198" s="43"/>
      <c r="B198" s="44"/>
      <c r="C198" s="47"/>
      <c r="D198" s="46"/>
      <c r="E198" s="47"/>
      <c r="F198" s="47"/>
      <c r="G198" s="46"/>
      <c r="H198" s="47"/>
      <c r="I198" s="49"/>
      <c r="J198" s="59"/>
      <c r="K198" s="60"/>
      <c r="L198" s="22">
        <v>1.9600000000000001E-7</v>
      </c>
      <c r="M198" s="22" t="str">
        <f t="shared" si="0"/>
        <v/>
      </c>
      <c r="N198" s="22" t="str">
        <f t="shared" si="1"/>
        <v/>
      </c>
      <c r="O198" s="22" t="str">
        <f t="shared" si="2"/>
        <v/>
      </c>
      <c r="P198" s="23" t="str">
        <f t="shared" si="3"/>
        <v/>
      </c>
      <c r="Q198" s="23" t="str">
        <f t="shared" si="4"/>
        <v/>
      </c>
      <c r="R198" s="23" t="str">
        <f t="shared" si="5"/>
        <v/>
      </c>
      <c r="S198" s="42" t="str">
        <f t="shared" si="6"/>
        <v/>
      </c>
      <c r="T198" s="42" t="str">
        <f t="shared" si="7"/>
        <v/>
      </c>
      <c r="U198" s="42">
        <f t="shared" si="8"/>
        <v>0</v>
      </c>
      <c r="V198" s="42">
        <f t="shared" si="9"/>
        <v>0</v>
      </c>
      <c r="W198" s="42">
        <f t="shared" si="10"/>
        <v>0</v>
      </c>
      <c r="X198" s="22"/>
      <c r="Y198" s="22"/>
      <c r="Z198" s="22"/>
      <c r="AA198" s="22"/>
      <c r="AB198" s="22"/>
      <c r="AC198" s="22"/>
      <c r="AD198" s="22"/>
      <c r="AE198" s="22"/>
      <c r="AF198" s="22"/>
      <c r="AG198" s="22">
        <v>196</v>
      </c>
    </row>
    <row r="199" spans="1:33" ht="15.75" customHeight="1">
      <c r="A199" s="43"/>
      <c r="B199" s="44"/>
      <c r="C199" s="47"/>
      <c r="D199" s="46"/>
      <c r="E199" s="47"/>
      <c r="F199" s="47"/>
      <c r="G199" s="46"/>
      <c r="H199" s="47"/>
      <c r="I199" s="49"/>
      <c r="J199" s="59"/>
      <c r="K199" s="60"/>
      <c r="L199" s="22">
        <v>1.97E-7</v>
      </c>
      <c r="M199" s="22" t="str">
        <f t="shared" si="0"/>
        <v/>
      </c>
      <c r="N199" s="22" t="str">
        <f t="shared" si="1"/>
        <v/>
      </c>
      <c r="O199" s="22" t="str">
        <f t="shared" si="2"/>
        <v/>
      </c>
      <c r="P199" s="23" t="str">
        <f t="shared" si="3"/>
        <v/>
      </c>
      <c r="Q199" s="23" t="str">
        <f t="shared" si="4"/>
        <v/>
      </c>
      <c r="R199" s="23" t="str">
        <f t="shared" si="5"/>
        <v/>
      </c>
      <c r="S199" s="42" t="str">
        <f t="shared" si="6"/>
        <v/>
      </c>
      <c r="T199" s="42" t="str">
        <f t="shared" si="7"/>
        <v/>
      </c>
      <c r="U199" s="42">
        <f t="shared" si="8"/>
        <v>0</v>
      </c>
      <c r="V199" s="42">
        <f t="shared" si="9"/>
        <v>0</v>
      </c>
      <c r="W199" s="42">
        <f t="shared" si="10"/>
        <v>0</v>
      </c>
      <c r="X199" s="22"/>
      <c r="Y199" s="22"/>
      <c r="Z199" s="22"/>
      <c r="AA199" s="22"/>
      <c r="AB199" s="22"/>
      <c r="AC199" s="22"/>
      <c r="AD199" s="22"/>
      <c r="AE199" s="22"/>
      <c r="AF199" s="22"/>
      <c r="AG199" s="22">
        <v>197</v>
      </c>
    </row>
    <row r="200" spans="1:33" ht="15.75" customHeight="1">
      <c r="A200" s="43"/>
      <c r="B200" s="44"/>
      <c r="C200" s="47"/>
      <c r="D200" s="46"/>
      <c r="E200" s="47"/>
      <c r="F200" s="47"/>
      <c r="G200" s="46"/>
      <c r="H200" s="47"/>
      <c r="I200" s="49"/>
      <c r="J200" s="59"/>
      <c r="K200" s="60"/>
      <c r="L200" s="22">
        <v>1.98E-7</v>
      </c>
      <c r="M200" s="22" t="str">
        <f t="shared" si="0"/>
        <v/>
      </c>
      <c r="N200" s="22" t="str">
        <f t="shared" si="1"/>
        <v/>
      </c>
      <c r="O200" s="22" t="str">
        <f t="shared" si="2"/>
        <v/>
      </c>
      <c r="P200" s="23" t="str">
        <f t="shared" si="3"/>
        <v/>
      </c>
      <c r="Q200" s="23" t="str">
        <f t="shared" si="4"/>
        <v/>
      </c>
      <c r="R200" s="23" t="str">
        <f t="shared" si="5"/>
        <v/>
      </c>
      <c r="S200" s="42" t="str">
        <f t="shared" si="6"/>
        <v/>
      </c>
      <c r="T200" s="42" t="str">
        <f t="shared" si="7"/>
        <v/>
      </c>
      <c r="U200" s="42">
        <f t="shared" si="8"/>
        <v>0</v>
      </c>
      <c r="V200" s="42">
        <f t="shared" si="9"/>
        <v>0</v>
      </c>
      <c r="W200" s="42">
        <f t="shared" si="10"/>
        <v>0</v>
      </c>
      <c r="X200" s="22"/>
      <c r="Y200" s="22"/>
      <c r="Z200" s="22"/>
      <c r="AA200" s="22"/>
      <c r="AB200" s="22"/>
      <c r="AC200" s="22"/>
      <c r="AD200" s="22"/>
      <c r="AE200" s="22"/>
      <c r="AF200" s="22"/>
      <c r="AG200" s="22">
        <v>198</v>
      </c>
    </row>
    <row r="201" spans="1:33" ht="15.75" customHeight="1">
      <c r="A201" s="43"/>
      <c r="B201" s="44"/>
      <c r="C201" s="47"/>
      <c r="D201" s="46"/>
      <c r="E201" s="47"/>
      <c r="F201" s="47"/>
      <c r="G201" s="46"/>
      <c r="H201" s="47"/>
      <c r="I201" s="49"/>
      <c r="J201" s="59"/>
      <c r="K201" s="60"/>
      <c r="L201" s="22">
        <v>1.99E-7</v>
      </c>
      <c r="M201" s="22" t="str">
        <f t="shared" si="0"/>
        <v/>
      </c>
      <c r="N201" s="22" t="str">
        <f t="shared" si="1"/>
        <v/>
      </c>
      <c r="O201" s="22" t="str">
        <f t="shared" si="2"/>
        <v/>
      </c>
      <c r="P201" s="23" t="str">
        <f t="shared" si="3"/>
        <v/>
      </c>
      <c r="Q201" s="23" t="str">
        <f t="shared" si="4"/>
        <v/>
      </c>
      <c r="R201" s="23" t="str">
        <f t="shared" si="5"/>
        <v/>
      </c>
      <c r="S201" s="42" t="str">
        <f t="shared" si="6"/>
        <v/>
      </c>
      <c r="T201" s="42" t="str">
        <f t="shared" si="7"/>
        <v/>
      </c>
      <c r="U201" s="42">
        <f t="shared" si="8"/>
        <v>0</v>
      </c>
      <c r="V201" s="42">
        <f t="shared" si="9"/>
        <v>0</v>
      </c>
      <c r="W201" s="42">
        <f t="shared" si="10"/>
        <v>0</v>
      </c>
      <c r="X201" s="22"/>
      <c r="Y201" s="22"/>
      <c r="Z201" s="22"/>
      <c r="AA201" s="22"/>
      <c r="AB201" s="22"/>
      <c r="AC201" s="22"/>
      <c r="AD201" s="22"/>
      <c r="AE201" s="22"/>
      <c r="AF201" s="22"/>
      <c r="AG201" s="22">
        <v>199</v>
      </c>
    </row>
    <row r="202" spans="1:33" ht="15.75" customHeight="1">
      <c r="A202" s="43"/>
      <c r="B202" s="44"/>
      <c r="C202" s="47"/>
      <c r="D202" s="46"/>
      <c r="E202" s="47"/>
      <c r="F202" s="47"/>
      <c r="G202" s="46"/>
      <c r="H202" s="47"/>
      <c r="I202" s="49"/>
      <c r="J202" s="59"/>
      <c r="K202" s="60"/>
      <c r="L202" s="22">
        <v>1.9999999999999999E-7</v>
      </c>
      <c r="M202" s="22" t="str">
        <f t="shared" si="0"/>
        <v/>
      </c>
      <c r="N202" s="22" t="str">
        <f t="shared" si="1"/>
        <v/>
      </c>
      <c r="O202" s="22" t="str">
        <f t="shared" si="2"/>
        <v/>
      </c>
      <c r="P202" s="23" t="str">
        <f t="shared" si="3"/>
        <v/>
      </c>
      <c r="Q202" s="23" t="str">
        <f t="shared" si="4"/>
        <v/>
      </c>
      <c r="R202" s="23" t="str">
        <f t="shared" si="5"/>
        <v/>
      </c>
      <c r="S202" s="42" t="str">
        <f t="shared" si="6"/>
        <v/>
      </c>
      <c r="T202" s="42" t="str">
        <f t="shared" si="7"/>
        <v/>
      </c>
      <c r="U202" s="42">
        <f t="shared" si="8"/>
        <v>0</v>
      </c>
      <c r="V202" s="42">
        <f t="shared" si="9"/>
        <v>0</v>
      </c>
      <c r="W202" s="42">
        <f t="shared" si="10"/>
        <v>0</v>
      </c>
      <c r="X202" s="22"/>
      <c r="Y202" s="22"/>
      <c r="Z202" s="22"/>
      <c r="AA202" s="22"/>
      <c r="AB202" s="22"/>
      <c r="AC202" s="22"/>
      <c r="AD202" s="22"/>
      <c r="AE202" s="22"/>
      <c r="AF202" s="22"/>
      <c r="AG202" s="22">
        <v>200</v>
      </c>
    </row>
    <row r="203" spans="1:33" ht="15.75" customHeight="1">
      <c r="A203" s="43"/>
      <c r="B203" s="44"/>
      <c r="C203" s="47"/>
      <c r="D203" s="46"/>
      <c r="E203" s="47"/>
      <c r="F203" s="47"/>
      <c r="G203" s="46"/>
      <c r="H203" s="47"/>
      <c r="I203" s="49"/>
      <c r="J203" s="59"/>
      <c r="K203" s="60"/>
      <c r="L203" s="22">
        <v>2.0100000000000001E-7</v>
      </c>
      <c r="M203" s="22" t="str">
        <f t="shared" si="0"/>
        <v/>
      </c>
      <c r="N203" s="22" t="str">
        <f t="shared" si="1"/>
        <v/>
      </c>
      <c r="O203" s="22" t="str">
        <f t="shared" si="2"/>
        <v/>
      </c>
      <c r="P203" s="23" t="str">
        <f t="shared" si="3"/>
        <v/>
      </c>
      <c r="Q203" s="23" t="str">
        <f t="shared" si="4"/>
        <v/>
      </c>
      <c r="R203" s="23" t="str">
        <f t="shared" si="5"/>
        <v/>
      </c>
      <c r="S203" s="42" t="str">
        <f t="shared" si="6"/>
        <v/>
      </c>
      <c r="T203" s="42" t="str">
        <f t="shared" si="7"/>
        <v/>
      </c>
      <c r="U203" s="42">
        <f t="shared" si="8"/>
        <v>0</v>
      </c>
      <c r="V203" s="42">
        <f t="shared" si="9"/>
        <v>0</v>
      </c>
      <c r="W203" s="42">
        <f t="shared" si="10"/>
        <v>0</v>
      </c>
      <c r="X203" s="22"/>
      <c r="Y203" s="22"/>
      <c r="Z203" s="22"/>
      <c r="AA203" s="22"/>
      <c r="AB203" s="22"/>
      <c r="AC203" s="22"/>
      <c r="AD203" s="22"/>
      <c r="AE203" s="22"/>
      <c r="AF203" s="22"/>
      <c r="AG203" s="22">
        <v>201</v>
      </c>
    </row>
    <row r="204" spans="1:33" ht="15.75" customHeight="1">
      <c r="A204" s="43"/>
      <c r="B204" s="44"/>
      <c r="C204" s="47"/>
      <c r="D204" s="46"/>
      <c r="E204" s="47"/>
      <c r="F204" s="47"/>
      <c r="G204" s="46"/>
      <c r="H204" s="47"/>
      <c r="I204" s="49"/>
      <c r="J204" s="59"/>
      <c r="K204" s="60"/>
      <c r="L204" s="22">
        <v>2.0200000000000001E-7</v>
      </c>
      <c r="M204" s="22" t="str">
        <f t="shared" si="0"/>
        <v/>
      </c>
      <c r="N204" s="22" t="str">
        <f t="shared" si="1"/>
        <v/>
      </c>
      <c r="O204" s="22" t="str">
        <f t="shared" si="2"/>
        <v/>
      </c>
      <c r="P204" s="23" t="str">
        <f t="shared" si="3"/>
        <v/>
      </c>
      <c r="Q204" s="23" t="str">
        <f t="shared" si="4"/>
        <v/>
      </c>
      <c r="R204" s="23" t="str">
        <f t="shared" si="5"/>
        <v/>
      </c>
      <c r="S204" s="42" t="str">
        <f t="shared" si="6"/>
        <v/>
      </c>
      <c r="T204" s="42" t="str">
        <f t="shared" si="7"/>
        <v/>
      </c>
      <c r="U204" s="42">
        <f t="shared" si="8"/>
        <v>0</v>
      </c>
      <c r="V204" s="42">
        <f t="shared" si="9"/>
        <v>0</v>
      </c>
      <c r="W204" s="42">
        <f t="shared" si="10"/>
        <v>0</v>
      </c>
      <c r="X204" s="22"/>
      <c r="Y204" s="22"/>
      <c r="Z204" s="22"/>
      <c r="AA204" s="22"/>
      <c r="AB204" s="22"/>
      <c r="AC204" s="22"/>
      <c r="AD204" s="22"/>
      <c r="AE204" s="22"/>
      <c r="AF204" s="22"/>
      <c r="AG204" s="22">
        <v>202</v>
      </c>
    </row>
    <row r="205" spans="1:33" ht="15.75" customHeight="1">
      <c r="A205" s="43"/>
      <c r="B205" s="44"/>
      <c r="C205" s="47"/>
      <c r="D205" s="46"/>
      <c r="E205" s="47"/>
      <c r="F205" s="47"/>
      <c r="G205" s="46"/>
      <c r="H205" s="47"/>
      <c r="I205" s="49"/>
      <c r="J205" s="59"/>
      <c r="K205" s="60"/>
      <c r="L205" s="22">
        <v>2.03E-7</v>
      </c>
      <c r="M205" s="22" t="str">
        <f t="shared" si="0"/>
        <v/>
      </c>
      <c r="N205" s="22" t="str">
        <f t="shared" si="1"/>
        <v/>
      </c>
      <c r="O205" s="22" t="str">
        <f t="shared" si="2"/>
        <v/>
      </c>
      <c r="P205" s="23" t="str">
        <f t="shared" si="3"/>
        <v/>
      </c>
      <c r="Q205" s="23" t="str">
        <f t="shared" si="4"/>
        <v/>
      </c>
      <c r="R205" s="23" t="str">
        <f t="shared" si="5"/>
        <v/>
      </c>
      <c r="S205" s="42" t="str">
        <f t="shared" si="6"/>
        <v/>
      </c>
      <c r="T205" s="42" t="str">
        <f t="shared" si="7"/>
        <v/>
      </c>
      <c r="U205" s="42">
        <f t="shared" si="8"/>
        <v>0</v>
      </c>
      <c r="V205" s="42">
        <f t="shared" si="9"/>
        <v>0</v>
      </c>
      <c r="W205" s="42">
        <f t="shared" si="10"/>
        <v>0</v>
      </c>
      <c r="X205" s="22"/>
      <c r="Y205" s="22"/>
      <c r="Z205" s="22"/>
      <c r="AA205" s="22"/>
      <c r="AB205" s="22"/>
      <c r="AC205" s="22"/>
      <c r="AD205" s="22"/>
      <c r="AE205" s="22"/>
      <c r="AF205" s="22"/>
      <c r="AG205" s="22">
        <v>203</v>
      </c>
    </row>
    <row r="206" spans="1:33" ht="15.75" customHeight="1">
      <c r="A206" s="43"/>
      <c r="B206" s="44"/>
      <c r="C206" s="47"/>
      <c r="D206" s="46"/>
      <c r="E206" s="47"/>
      <c r="F206" s="47"/>
      <c r="G206" s="46"/>
      <c r="H206" s="47"/>
      <c r="I206" s="49"/>
      <c r="J206" s="59"/>
      <c r="K206" s="60"/>
      <c r="L206" s="22">
        <v>2.04E-7</v>
      </c>
      <c r="M206" s="22" t="str">
        <f t="shared" si="0"/>
        <v/>
      </c>
      <c r="N206" s="22" t="str">
        <f t="shared" si="1"/>
        <v/>
      </c>
      <c r="O206" s="22" t="str">
        <f t="shared" si="2"/>
        <v/>
      </c>
      <c r="P206" s="23" t="str">
        <f t="shared" si="3"/>
        <v/>
      </c>
      <c r="Q206" s="23" t="str">
        <f t="shared" si="4"/>
        <v/>
      </c>
      <c r="R206" s="23" t="str">
        <f t="shared" si="5"/>
        <v/>
      </c>
      <c r="S206" s="42" t="str">
        <f t="shared" si="6"/>
        <v/>
      </c>
      <c r="T206" s="42" t="str">
        <f t="shared" si="7"/>
        <v/>
      </c>
      <c r="U206" s="42">
        <f t="shared" si="8"/>
        <v>0</v>
      </c>
      <c r="V206" s="42">
        <f t="shared" si="9"/>
        <v>0</v>
      </c>
      <c r="W206" s="42">
        <f t="shared" si="10"/>
        <v>0</v>
      </c>
      <c r="X206" s="22"/>
      <c r="Y206" s="22"/>
      <c r="Z206" s="22"/>
      <c r="AA206" s="22"/>
      <c r="AB206" s="22"/>
      <c r="AC206" s="22"/>
      <c r="AD206" s="22"/>
      <c r="AE206" s="22"/>
      <c r="AF206" s="22"/>
      <c r="AG206" s="22">
        <v>204</v>
      </c>
    </row>
    <row r="207" spans="1:33" ht="15.75" customHeight="1">
      <c r="A207" s="43"/>
      <c r="B207" s="44"/>
      <c r="C207" s="47"/>
      <c r="D207" s="46"/>
      <c r="E207" s="47"/>
      <c r="F207" s="47"/>
      <c r="G207" s="46"/>
      <c r="H207" s="47"/>
      <c r="I207" s="49"/>
      <c r="J207" s="59"/>
      <c r="K207" s="60"/>
      <c r="L207" s="22">
        <v>2.05E-7</v>
      </c>
      <c r="M207" s="22" t="str">
        <f t="shared" si="0"/>
        <v/>
      </c>
      <c r="N207" s="22" t="str">
        <f t="shared" si="1"/>
        <v/>
      </c>
      <c r="O207" s="22" t="str">
        <f t="shared" si="2"/>
        <v/>
      </c>
      <c r="P207" s="23" t="str">
        <f t="shared" si="3"/>
        <v/>
      </c>
      <c r="Q207" s="23" t="str">
        <f t="shared" si="4"/>
        <v/>
      </c>
      <c r="R207" s="23" t="str">
        <f t="shared" si="5"/>
        <v/>
      </c>
      <c r="S207" s="42" t="str">
        <f t="shared" si="6"/>
        <v/>
      </c>
      <c r="T207" s="42" t="str">
        <f t="shared" si="7"/>
        <v/>
      </c>
      <c r="U207" s="42">
        <f t="shared" si="8"/>
        <v>0</v>
      </c>
      <c r="V207" s="42">
        <f t="shared" si="9"/>
        <v>0</v>
      </c>
      <c r="W207" s="42">
        <f t="shared" si="10"/>
        <v>0</v>
      </c>
      <c r="X207" s="22"/>
      <c r="Y207" s="22"/>
      <c r="Z207" s="22"/>
      <c r="AA207" s="22"/>
      <c r="AB207" s="22"/>
      <c r="AC207" s="22"/>
      <c r="AD207" s="22"/>
      <c r="AE207" s="22"/>
      <c r="AF207" s="22"/>
      <c r="AG207" s="22">
        <v>205</v>
      </c>
    </row>
    <row r="208" spans="1:33" ht="15.75" customHeight="1">
      <c r="A208" s="43"/>
      <c r="B208" s="44"/>
      <c r="C208" s="47"/>
      <c r="D208" s="46"/>
      <c r="E208" s="47"/>
      <c r="F208" s="47"/>
      <c r="G208" s="46"/>
      <c r="H208" s="47"/>
      <c r="I208" s="49"/>
      <c r="J208" s="59"/>
      <c r="K208" s="60"/>
      <c r="L208" s="22">
        <v>2.0599999999999999E-7</v>
      </c>
      <c r="M208" s="22" t="str">
        <f t="shared" si="0"/>
        <v/>
      </c>
      <c r="N208" s="22" t="str">
        <f t="shared" si="1"/>
        <v/>
      </c>
      <c r="O208" s="22" t="str">
        <f t="shared" si="2"/>
        <v/>
      </c>
      <c r="P208" s="23" t="str">
        <f t="shared" si="3"/>
        <v/>
      </c>
      <c r="Q208" s="23" t="str">
        <f t="shared" si="4"/>
        <v/>
      </c>
      <c r="R208" s="23" t="str">
        <f t="shared" si="5"/>
        <v/>
      </c>
      <c r="S208" s="42" t="str">
        <f t="shared" si="6"/>
        <v/>
      </c>
      <c r="T208" s="42" t="str">
        <f t="shared" si="7"/>
        <v/>
      </c>
      <c r="U208" s="42">
        <f t="shared" si="8"/>
        <v>0</v>
      </c>
      <c r="V208" s="42">
        <f t="shared" si="9"/>
        <v>0</v>
      </c>
      <c r="W208" s="42">
        <f t="shared" si="10"/>
        <v>0</v>
      </c>
      <c r="X208" s="22"/>
      <c r="Y208" s="22"/>
      <c r="Z208" s="22"/>
      <c r="AA208" s="22"/>
      <c r="AB208" s="22"/>
      <c r="AC208" s="22"/>
      <c r="AD208" s="22"/>
      <c r="AE208" s="22"/>
      <c r="AF208" s="22"/>
      <c r="AG208" s="22">
        <v>206</v>
      </c>
    </row>
    <row r="209" spans="1:33" ht="15.75" customHeight="1">
      <c r="A209" s="43"/>
      <c r="B209" s="44"/>
      <c r="C209" s="47"/>
      <c r="D209" s="46"/>
      <c r="E209" s="47"/>
      <c r="F209" s="47"/>
      <c r="G209" s="46"/>
      <c r="H209" s="47"/>
      <c r="I209" s="49"/>
      <c r="J209" s="59"/>
      <c r="K209" s="60"/>
      <c r="L209" s="22">
        <v>2.0699999999999999E-7</v>
      </c>
      <c r="M209" s="22" t="str">
        <f t="shared" si="0"/>
        <v/>
      </c>
      <c r="N209" s="22" t="str">
        <f t="shared" si="1"/>
        <v/>
      </c>
      <c r="O209" s="22" t="str">
        <f t="shared" si="2"/>
        <v/>
      </c>
      <c r="P209" s="23" t="str">
        <f t="shared" si="3"/>
        <v/>
      </c>
      <c r="Q209" s="23" t="str">
        <f t="shared" si="4"/>
        <v/>
      </c>
      <c r="R209" s="23" t="str">
        <f t="shared" si="5"/>
        <v/>
      </c>
      <c r="S209" s="42" t="str">
        <f t="shared" si="6"/>
        <v/>
      </c>
      <c r="T209" s="42" t="str">
        <f t="shared" si="7"/>
        <v/>
      </c>
      <c r="U209" s="42">
        <f t="shared" si="8"/>
        <v>0</v>
      </c>
      <c r="V209" s="42">
        <f t="shared" si="9"/>
        <v>0</v>
      </c>
      <c r="W209" s="42">
        <f t="shared" si="10"/>
        <v>0</v>
      </c>
      <c r="X209" s="22"/>
      <c r="Y209" s="22"/>
      <c r="Z209" s="22"/>
      <c r="AA209" s="22"/>
      <c r="AB209" s="22"/>
      <c r="AC209" s="22"/>
      <c r="AD209" s="22"/>
      <c r="AE209" s="22"/>
      <c r="AF209" s="22"/>
      <c r="AG209" s="22">
        <v>207</v>
      </c>
    </row>
    <row r="210" spans="1:33" ht="15.75" customHeight="1">
      <c r="A210" s="43"/>
      <c r="B210" s="44"/>
      <c r="C210" s="47"/>
      <c r="D210" s="46"/>
      <c r="E210" s="47"/>
      <c r="F210" s="47"/>
      <c r="G210" s="46"/>
      <c r="H210" s="47"/>
      <c r="I210" s="49"/>
      <c r="J210" s="59"/>
      <c r="K210" s="60"/>
      <c r="L210" s="22">
        <v>2.0800000000000001E-7</v>
      </c>
      <c r="M210" s="22" t="str">
        <f t="shared" si="0"/>
        <v/>
      </c>
      <c r="N210" s="22" t="str">
        <f t="shared" si="1"/>
        <v/>
      </c>
      <c r="O210" s="22" t="str">
        <f t="shared" si="2"/>
        <v/>
      </c>
      <c r="P210" s="23" t="str">
        <f t="shared" si="3"/>
        <v/>
      </c>
      <c r="Q210" s="23" t="str">
        <f t="shared" si="4"/>
        <v/>
      </c>
      <c r="R210" s="23" t="str">
        <f t="shared" si="5"/>
        <v/>
      </c>
      <c r="S210" s="42" t="str">
        <f t="shared" si="6"/>
        <v/>
      </c>
      <c r="T210" s="42" t="str">
        <f t="shared" si="7"/>
        <v/>
      </c>
      <c r="U210" s="42">
        <f t="shared" si="8"/>
        <v>0</v>
      </c>
      <c r="V210" s="42">
        <f t="shared" si="9"/>
        <v>0</v>
      </c>
      <c r="W210" s="42">
        <f t="shared" si="10"/>
        <v>0</v>
      </c>
      <c r="X210" s="22"/>
      <c r="Y210" s="22"/>
      <c r="Z210" s="22"/>
      <c r="AA210" s="22"/>
      <c r="AB210" s="22"/>
      <c r="AC210" s="22"/>
      <c r="AD210" s="22"/>
      <c r="AE210" s="22"/>
      <c r="AF210" s="22"/>
      <c r="AG210" s="22">
        <v>208</v>
      </c>
    </row>
    <row r="211" spans="1:33" ht="15.75" customHeight="1">
      <c r="A211" s="43"/>
      <c r="B211" s="44"/>
      <c r="C211" s="47"/>
      <c r="D211" s="46"/>
      <c r="E211" s="47"/>
      <c r="F211" s="47"/>
      <c r="G211" s="46"/>
      <c r="H211" s="47"/>
      <c r="I211" s="49"/>
      <c r="J211" s="59"/>
      <c r="K211" s="60"/>
      <c r="L211" s="22">
        <v>2.0900000000000001E-7</v>
      </c>
      <c r="M211" s="22" t="str">
        <f t="shared" si="0"/>
        <v/>
      </c>
      <c r="N211" s="22" t="str">
        <f t="shared" si="1"/>
        <v/>
      </c>
      <c r="O211" s="22" t="str">
        <f t="shared" si="2"/>
        <v/>
      </c>
      <c r="P211" s="23" t="str">
        <f t="shared" si="3"/>
        <v/>
      </c>
      <c r="Q211" s="23" t="str">
        <f t="shared" si="4"/>
        <v/>
      </c>
      <c r="R211" s="23" t="str">
        <f t="shared" si="5"/>
        <v/>
      </c>
      <c r="S211" s="42" t="str">
        <f t="shared" si="6"/>
        <v/>
      </c>
      <c r="T211" s="42" t="str">
        <f t="shared" si="7"/>
        <v/>
      </c>
      <c r="U211" s="42">
        <f t="shared" si="8"/>
        <v>0</v>
      </c>
      <c r="V211" s="42">
        <f t="shared" si="9"/>
        <v>0</v>
      </c>
      <c r="W211" s="42">
        <f t="shared" si="10"/>
        <v>0</v>
      </c>
      <c r="X211" s="22"/>
      <c r="Y211" s="22"/>
      <c r="Z211" s="22"/>
      <c r="AA211" s="22"/>
      <c r="AB211" s="22"/>
      <c r="AC211" s="22"/>
      <c r="AD211" s="22"/>
      <c r="AE211" s="22"/>
      <c r="AF211" s="22"/>
      <c r="AG211" s="22">
        <v>209</v>
      </c>
    </row>
    <row r="212" spans="1:33" ht="15.75" customHeight="1">
      <c r="A212" s="43"/>
      <c r="B212" s="44"/>
      <c r="C212" s="47"/>
      <c r="D212" s="46"/>
      <c r="E212" s="47"/>
      <c r="F212" s="47"/>
      <c r="G212" s="46"/>
      <c r="H212" s="47"/>
      <c r="I212" s="49"/>
      <c r="J212" s="59"/>
      <c r="K212" s="60"/>
      <c r="L212" s="22">
        <v>2.1E-7</v>
      </c>
      <c r="M212" s="22" t="str">
        <f t="shared" si="0"/>
        <v/>
      </c>
      <c r="N212" s="22" t="str">
        <f t="shared" si="1"/>
        <v/>
      </c>
      <c r="O212" s="22" t="str">
        <f t="shared" si="2"/>
        <v/>
      </c>
      <c r="P212" s="23" t="str">
        <f t="shared" si="3"/>
        <v/>
      </c>
      <c r="Q212" s="23" t="str">
        <f t="shared" si="4"/>
        <v/>
      </c>
      <c r="R212" s="23" t="str">
        <f t="shared" si="5"/>
        <v/>
      </c>
      <c r="S212" s="42" t="str">
        <f t="shared" si="6"/>
        <v/>
      </c>
      <c r="T212" s="42" t="str">
        <f t="shared" si="7"/>
        <v/>
      </c>
      <c r="U212" s="42">
        <f t="shared" si="8"/>
        <v>0</v>
      </c>
      <c r="V212" s="42">
        <f t="shared" si="9"/>
        <v>0</v>
      </c>
      <c r="W212" s="42">
        <f t="shared" si="10"/>
        <v>0</v>
      </c>
      <c r="X212" s="22"/>
      <c r="Y212" s="22"/>
      <c r="Z212" s="22"/>
      <c r="AA212" s="22"/>
      <c r="AB212" s="22"/>
      <c r="AC212" s="22"/>
      <c r="AD212" s="22"/>
      <c r="AE212" s="22"/>
      <c r="AF212" s="22"/>
      <c r="AG212" s="22">
        <v>210</v>
      </c>
    </row>
    <row r="213" spans="1:33" ht="15.75" customHeight="1">
      <c r="A213" s="43"/>
      <c r="B213" s="44"/>
      <c r="C213" s="47"/>
      <c r="D213" s="46"/>
      <c r="E213" s="47"/>
      <c r="F213" s="47"/>
      <c r="G213" s="46"/>
      <c r="H213" s="47"/>
      <c r="I213" s="49"/>
      <c r="J213" s="59"/>
      <c r="K213" s="60"/>
      <c r="L213" s="22">
        <v>2.11E-7</v>
      </c>
      <c r="M213" s="22" t="str">
        <f t="shared" si="0"/>
        <v/>
      </c>
      <c r="N213" s="22" t="str">
        <f t="shared" si="1"/>
        <v/>
      </c>
      <c r="O213" s="22" t="str">
        <f t="shared" si="2"/>
        <v/>
      </c>
      <c r="P213" s="23" t="str">
        <f t="shared" si="3"/>
        <v/>
      </c>
      <c r="Q213" s="23" t="str">
        <f t="shared" si="4"/>
        <v/>
      </c>
      <c r="R213" s="23" t="str">
        <f t="shared" si="5"/>
        <v/>
      </c>
      <c r="S213" s="42" t="str">
        <f t="shared" si="6"/>
        <v/>
      </c>
      <c r="T213" s="42" t="str">
        <f t="shared" si="7"/>
        <v/>
      </c>
      <c r="U213" s="42">
        <f t="shared" si="8"/>
        <v>0</v>
      </c>
      <c r="V213" s="42">
        <f t="shared" si="9"/>
        <v>0</v>
      </c>
      <c r="W213" s="42">
        <f t="shared" si="10"/>
        <v>0</v>
      </c>
      <c r="X213" s="22"/>
      <c r="Y213" s="22"/>
      <c r="Z213" s="22"/>
      <c r="AA213" s="22"/>
      <c r="AB213" s="22"/>
      <c r="AC213" s="22"/>
      <c r="AD213" s="22"/>
      <c r="AE213" s="22"/>
      <c r="AF213" s="22"/>
      <c r="AG213" s="22">
        <v>211</v>
      </c>
    </row>
    <row r="214" spans="1:33" ht="15.75" customHeight="1">
      <c r="A214" s="43"/>
      <c r="B214" s="44"/>
      <c r="C214" s="47"/>
      <c r="D214" s="46"/>
      <c r="E214" s="47"/>
      <c r="F214" s="47"/>
      <c r="G214" s="46"/>
      <c r="H214" s="47"/>
      <c r="I214" s="49"/>
      <c r="J214" s="59"/>
      <c r="K214" s="60"/>
      <c r="L214" s="22">
        <v>2.1199999999999999E-7</v>
      </c>
      <c r="M214" s="22" t="str">
        <f t="shared" si="0"/>
        <v/>
      </c>
      <c r="N214" s="22" t="str">
        <f t="shared" si="1"/>
        <v/>
      </c>
      <c r="O214" s="22" t="str">
        <f t="shared" si="2"/>
        <v/>
      </c>
      <c r="P214" s="23" t="str">
        <f t="shared" si="3"/>
        <v/>
      </c>
      <c r="Q214" s="23" t="str">
        <f t="shared" si="4"/>
        <v/>
      </c>
      <c r="R214" s="23" t="str">
        <f t="shared" si="5"/>
        <v/>
      </c>
      <c r="S214" s="42" t="str">
        <f t="shared" si="6"/>
        <v/>
      </c>
      <c r="T214" s="42" t="str">
        <f t="shared" si="7"/>
        <v/>
      </c>
      <c r="U214" s="42">
        <f t="shared" si="8"/>
        <v>0</v>
      </c>
      <c r="V214" s="42">
        <f t="shared" si="9"/>
        <v>0</v>
      </c>
      <c r="W214" s="42">
        <f t="shared" si="10"/>
        <v>0</v>
      </c>
      <c r="X214" s="22"/>
      <c r="Y214" s="22"/>
      <c r="Z214" s="22"/>
      <c r="AA214" s="22"/>
      <c r="AB214" s="22"/>
      <c r="AC214" s="22"/>
      <c r="AD214" s="22"/>
      <c r="AE214" s="22"/>
      <c r="AF214" s="22"/>
      <c r="AG214" s="22">
        <v>212</v>
      </c>
    </row>
    <row r="215" spans="1:33" ht="15.75" customHeight="1">
      <c r="A215" s="43"/>
      <c r="B215" s="44"/>
      <c r="C215" s="47"/>
      <c r="D215" s="46"/>
      <c r="E215" s="47"/>
      <c r="F215" s="47"/>
      <c r="G215" s="46"/>
      <c r="H215" s="47"/>
      <c r="I215" s="49"/>
      <c r="J215" s="59"/>
      <c r="K215" s="60"/>
      <c r="L215" s="22">
        <v>2.1299999999999999E-7</v>
      </c>
      <c r="M215" s="22" t="str">
        <f t="shared" si="0"/>
        <v/>
      </c>
      <c r="N215" s="22" t="str">
        <f t="shared" si="1"/>
        <v/>
      </c>
      <c r="O215" s="22" t="str">
        <f t="shared" si="2"/>
        <v/>
      </c>
      <c r="P215" s="23" t="str">
        <f t="shared" si="3"/>
        <v/>
      </c>
      <c r="Q215" s="23" t="str">
        <f t="shared" si="4"/>
        <v/>
      </c>
      <c r="R215" s="23" t="str">
        <f t="shared" si="5"/>
        <v/>
      </c>
      <c r="S215" s="42" t="str">
        <f t="shared" si="6"/>
        <v/>
      </c>
      <c r="T215" s="42" t="str">
        <f t="shared" si="7"/>
        <v/>
      </c>
      <c r="U215" s="42">
        <f t="shared" si="8"/>
        <v>0</v>
      </c>
      <c r="V215" s="42">
        <f t="shared" si="9"/>
        <v>0</v>
      </c>
      <c r="W215" s="42">
        <f t="shared" si="10"/>
        <v>0</v>
      </c>
      <c r="X215" s="22"/>
      <c r="Y215" s="22"/>
      <c r="Z215" s="22"/>
      <c r="AA215" s="22"/>
      <c r="AB215" s="22"/>
      <c r="AC215" s="22"/>
      <c r="AD215" s="22"/>
      <c r="AE215" s="22"/>
      <c r="AF215" s="22"/>
      <c r="AG215" s="22">
        <v>213</v>
      </c>
    </row>
    <row r="216" spans="1:33" ht="15.75" customHeight="1">
      <c r="A216" s="43"/>
      <c r="B216" s="44"/>
      <c r="C216" s="47"/>
      <c r="D216" s="46"/>
      <c r="E216" s="47"/>
      <c r="F216" s="47"/>
      <c r="G216" s="46"/>
      <c r="H216" s="47"/>
      <c r="I216" s="49"/>
      <c r="J216" s="59"/>
      <c r="K216" s="60"/>
      <c r="L216" s="22">
        <v>2.1400000000000001E-7</v>
      </c>
      <c r="M216" s="22" t="str">
        <f t="shared" si="0"/>
        <v/>
      </c>
      <c r="N216" s="22" t="str">
        <f t="shared" si="1"/>
        <v/>
      </c>
      <c r="O216" s="22" t="str">
        <f t="shared" si="2"/>
        <v/>
      </c>
      <c r="P216" s="23" t="str">
        <f t="shared" si="3"/>
        <v/>
      </c>
      <c r="Q216" s="23" t="str">
        <f t="shared" si="4"/>
        <v/>
      </c>
      <c r="R216" s="23" t="str">
        <f t="shared" si="5"/>
        <v/>
      </c>
      <c r="S216" s="42" t="str">
        <f t="shared" si="6"/>
        <v/>
      </c>
      <c r="T216" s="42" t="str">
        <f t="shared" si="7"/>
        <v/>
      </c>
      <c r="U216" s="42">
        <f t="shared" si="8"/>
        <v>0</v>
      </c>
      <c r="V216" s="42">
        <f t="shared" si="9"/>
        <v>0</v>
      </c>
      <c r="W216" s="42">
        <f t="shared" si="10"/>
        <v>0</v>
      </c>
      <c r="X216" s="22"/>
      <c r="Y216" s="22"/>
      <c r="Z216" s="22"/>
      <c r="AA216" s="22"/>
      <c r="AB216" s="22"/>
      <c r="AC216" s="22"/>
      <c r="AD216" s="22"/>
      <c r="AE216" s="22"/>
      <c r="AF216" s="22"/>
      <c r="AG216" s="22">
        <v>214</v>
      </c>
    </row>
    <row r="217" spans="1:33" ht="15.75" customHeight="1">
      <c r="A217" s="43"/>
      <c r="B217" s="44"/>
      <c r="C217" s="47"/>
      <c r="D217" s="46"/>
      <c r="E217" s="47"/>
      <c r="F217" s="47"/>
      <c r="G217" s="46"/>
      <c r="H217" s="47"/>
      <c r="I217" s="49"/>
      <c r="J217" s="59"/>
      <c r="K217" s="60"/>
      <c r="L217" s="22">
        <v>2.1500000000000001E-7</v>
      </c>
      <c r="M217" s="22" t="str">
        <f t="shared" si="0"/>
        <v/>
      </c>
      <c r="N217" s="22" t="str">
        <f t="shared" si="1"/>
        <v/>
      </c>
      <c r="O217" s="22" t="str">
        <f t="shared" si="2"/>
        <v/>
      </c>
      <c r="P217" s="23" t="str">
        <f t="shared" si="3"/>
        <v/>
      </c>
      <c r="Q217" s="23" t="str">
        <f t="shared" si="4"/>
        <v/>
      </c>
      <c r="R217" s="23" t="str">
        <f t="shared" si="5"/>
        <v/>
      </c>
      <c r="S217" s="42" t="str">
        <f t="shared" si="6"/>
        <v/>
      </c>
      <c r="T217" s="42" t="str">
        <f t="shared" si="7"/>
        <v/>
      </c>
      <c r="U217" s="42">
        <f t="shared" si="8"/>
        <v>0</v>
      </c>
      <c r="V217" s="42">
        <f t="shared" si="9"/>
        <v>0</v>
      </c>
      <c r="W217" s="42">
        <f t="shared" si="10"/>
        <v>0</v>
      </c>
      <c r="X217" s="22"/>
      <c r="Y217" s="22"/>
      <c r="Z217" s="22"/>
      <c r="AA217" s="22"/>
      <c r="AB217" s="22"/>
      <c r="AC217" s="22"/>
      <c r="AD217" s="22"/>
      <c r="AE217" s="22"/>
      <c r="AF217" s="22"/>
      <c r="AG217" s="22">
        <v>215</v>
      </c>
    </row>
    <row r="218" spans="1:33" ht="15.75" customHeight="1">
      <c r="A218" s="43"/>
      <c r="B218" s="44"/>
      <c r="C218" s="47"/>
      <c r="D218" s="46"/>
      <c r="E218" s="47"/>
      <c r="F218" s="47"/>
      <c r="G218" s="46"/>
      <c r="H218" s="47"/>
      <c r="I218" s="49"/>
      <c r="J218" s="59"/>
      <c r="K218" s="60"/>
      <c r="L218" s="22">
        <v>2.16E-7</v>
      </c>
      <c r="M218" s="22" t="str">
        <f t="shared" si="0"/>
        <v/>
      </c>
      <c r="N218" s="22" t="str">
        <f t="shared" si="1"/>
        <v/>
      </c>
      <c r="O218" s="22" t="str">
        <f t="shared" si="2"/>
        <v/>
      </c>
      <c r="P218" s="23" t="str">
        <f t="shared" si="3"/>
        <v/>
      </c>
      <c r="Q218" s="23" t="str">
        <f t="shared" si="4"/>
        <v/>
      </c>
      <c r="R218" s="23" t="str">
        <f t="shared" si="5"/>
        <v/>
      </c>
      <c r="S218" s="42" t="str">
        <f t="shared" si="6"/>
        <v/>
      </c>
      <c r="T218" s="42" t="str">
        <f t="shared" si="7"/>
        <v/>
      </c>
      <c r="U218" s="42">
        <f t="shared" si="8"/>
        <v>0</v>
      </c>
      <c r="V218" s="42">
        <f t="shared" si="9"/>
        <v>0</v>
      </c>
      <c r="W218" s="42">
        <f t="shared" si="10"/>
        <v>0</v>
      </c>
      <c r="X218" s="22"/>
      <c r="Y218" s="22"/>
      <c r="Z218" s="22"/>
      <c r="AA218" s="22"/>
      <c r="AB218" s="22"/>
      <c r="AC218" s="22"/>
      <c r="AD218" s="22"/>
      <c r="AE218" s="22"/>
      <c r="AF218" s="22"/>
      <c r="AG218" s="22">
        <v>216</v>
      </c>
    </row>
    <row r="219" spans="1:33" ht="15.75" customHeight="1">
      <c r="A219" s="43"/>
      <c r="B219" s="44"/>
      <c r="C219" s="47"/>
      <c r="D219" s="46"/>
      <c r="E219" s="47"/>
      <c r="F219" s="47"/>
      <c r="G219" s="46"/>
      <c r="H219" s="47"/>
      <c r="I219" s="49"/>
      <c r="J219" s="59"/>
      <c r="K219" s="60"/>
      <c r="L219" s="22">
        <v>2.17E-7</v>
      </c>
      <c r="M219" s="22" t="str">
        <f t="shared" si="0"/>
        <v/>
      </c>
      <c r="N219" s="22" t="str">
        <f t="shared" si="1"/>
        <v/>
      </c>
      <c r="O219" s="22" t="str">
        <f t="shared" si="2"/>
        <v/>
      </c>
      <c r="P219" s="23" t="str">
        <f t="shared" si="3"/>
        <v/>
      </c>
      <c r="Q219" s="23" t="str">
        <f t="shared" si="4"/>
        <v/>
      </c>
      <c r="R219" s="23" t="str">
        <f t="shared" si="5"/>
        <v/>
      </c>
      <c r="S219" s="42" t="str">
        <f t="shared" si="6"/>
        <v/>
      </c>
      <c r="T219" s="42" t="str">
        <f t="shared" si="7"/>
        <v/>
      </c>
      <c r="U219" s="42">
        <f t="shared" si="8"/>
        <v>0</v>
      </c>
      <c r="V219" s="42">
        <f t="shared" si="9"/>
        <v>0</v>
      </c>
      <c r="W219" s="42">
        <f t="shared" si="10"/>
        <v>0</v>
      </c>
      <c r="X219" s="22"/>
      <c r="Y219" s="22"/>
      <c r="Z219" s="22"/>
      <c r="AA219" s="22"/>
      <c r="AB219" s="22"/>
      <c r="AC219" s="22"/>
      <c r="AD219" s="22"/>
      <c r="AE219" s="22"/>
      <c r="AF219" s="22"/>
      <c r="AG219" s="22">
        <v>217</v>
      </c>
    </row>
    <row r="220" spans="1:33" ht="15.75" customHeight="1">
      <c r="A220" s="43"/>
      <c r="B220" s="44"/>
      <c r="C220" s="47"/>
      <c r="D220" s="46"/>
      <c r="E220" s="47"/>
      <c r="F220" s="47"/>
      <c r="G220" s="46"/>
      <c r="H220" s="47"/>
      <c r="I220" s="49"/>
      <c r="J220" s="59"/>
      <c r="K220" s="60"/>
      <c r="L220" s="22">
        <v>2.1799999999999999E-7</v>
      </c>
      <c r="M220" s="22" t="str">
        <f t="shared" si="0"/>
        <v/>
      </c>
      <c r="N220" s="22" t="str">
        <f t="shared" si="1"/>
        <v/>
      </c>
      <c r="O220" s="22" t="str">
        <f t="shared" si="2"/>
        <v/>
      </c>
      <c r="P220" s="23" t="str">
        <f t="shared" si="3"/>
        <v/>
      </c>
      <c r="Q220" s="23" t="str">
        <f t="shared" si="4"/>
        <v/>
      </c>
      <c r="R220" s="23" t="str">
        <f t="shared" si="5"/>
        <v/>
      </c>
      <c r="S220" s="42" t="str">
        <f t="shared" si="6"/>
        <v/>
      </c>
      <c r="T220" s="42" t="str">
        <f t="shared" si="7"/>
        <v/>
      </c>
      <c r="U220" s="42">
        <f t="shared" si="8"/>
        <v>0</v>
      </c>
      <c r="V220" s="42">
        <f t="shared" si="9"/>
        <v>0</v>
      </c>
      <c r="W220" s="42">
        <f t="shared" si="10"/>
        <v>0</v>
      </c>
      <c r="X220" s="22"/>
      <c r="Y220" s="22"/>
      <c r="Z220" s="22"/>
      <c r="AA220" s="22"/>
      <c r="AB220" s="22"/>
      <c r="AC220" s="22"/>
      <c r="AD220" s="22"/>
      <c r="AE220" s="22"/>
      <c r="AF220" s="22"/>
      <c r="AG220" s="22">
        <v>218</v>
      </c>
    </row>
    <row r="221" spans="1:33" ht="15.75" customHeight="1">
      <c r="A221" s="43"/>
      <c r="B221" s="44"/>
      <c r="C221" s="47"/>
      <c r="D221" s="46"/>
      <c r="E221" s="47"/>
      <c r="F221" s="47"/>
      <c r="G221" s="46"/>
      <c r="H221" s="47"/>
      <c r="I221" s="49"/>
      <c r="J221" s="59"/>
      <c r="K221" s="60"/>
      <c r="L221" s="22">
        <v>2.1899999999999999E-7</v>
      </c>
      <c r="M221" s="22" t="str">
        <f t="shared" si="0"/>
        <v/>
      </c>
      <c r="N221" s="22" t="str">
        <f t="shared" si="1"/>
        <v/>
      </c>
      <c r="O221" s="22" t="str">
        <f t="shared" si="2"/>
        <v/>
      </c>
      <c r="P221" s="23" t="str">
        <f t="shared" si="3"/>
        <v/>
      </c>
      <c r="Q221" s="23" t="str">
        <f t="shared" si="4"/>
        <v/>
      </c>
      <c r="R221" s="23" t="str">
        <f t="shared" si="5"/>
        <v/>
      </c>
      <c r="S221" s="42" t="str">
        <f t="shared" si="6"/>
        <v/>
      </c>
      <c r="T221" s="42" t="str">
        <f t="shared" si="7"/>
        <v/>
      </c>
      <c r="U221" s="42">
        <f t="shared" si="8"/>
        <v>0</v>
      </c>
      <c r="V221" s="42">
        <f t="shared" si="9"/>
        <v>0</v>
      </c>
      <c r="W221" s="42">
        <f t="shared" si="10"/>
        <v>0</v>
      </c>
      <c r="X221" s="22"/>
      <c r="Y221" s="22"/>
      <c r="Z221" s="22"/>
      <c r="AA221" s="22"/>
      <c r="AB221" s="22"/>
      <c r="AC221" s="22"/>
      <c r="AD221" s="22"/>
      <c r="AE221" s="22"/>
      <c r="AF221" s="22"/>
      <c r="AG221" s="22">
        <v>219</v>
      </c>
    </row>
    <row r="222" spans="1:33" ht="15.75" customHeight="1">
      <c r="A222" s="43"/>
      <c r="B222" s="44"/>
      <c r="C222" s="47"/>
      <c r="D222" s="46"/>
      <c r="E222" s="47"/>
      <c r="F222" s="47"/>
      <c r="G222" s="46"/>
      <c r="H222" s="47"/>
      <c r="I222" s="49"/>
      <c r="J222" s="59"/>
      <c r="K222" s="60"/>
      <c r="L222" s="22">
        <v>2.2000000000000001E-7</v>
      </c>
      <c r="M222" s="22" t="str">
        <f t="shared" si="0"/>
        <v/>
      </c>
      <c r="N222" s="22" t="str">
        <f t="shared" si="1"/>
        <v/>
      </c>
      <c r="O222" s="22" t="str">
        <f t="shared" si="2"/>
        <v/>
      </c>
      <c r="P222" s="23" t="str">
        <f t="shared" si="3"/>
        <v/>
      </c>
      <c r="Q222" s="23" t="str">
        <f t="shared" si="4"/>
        <v/>
      </c>
      <c r="R222" s="23" t="str">
        <f t="shared" si="5"/>
        <v/>
      </c>
      <c r="S222" s="42" t="str">
        <f t="shared" si="6"/>
        <v/>
      </c>
      <c r="T222" s="42" t="str">
        <f t="shared" si="7"/>
        <v/>
      </c>
      <c r="U222" s="42">
        <f t="shared" si="8"/>
        <v>0</v>
      </c>
      <c r="V222" s="42">
        <f t="shared" si="9"/>
        <v>0</v>
      </c>
      <c r="W222" s="42">
        <f t="shared" si="10"/>
        <v>0</v>
      </c>
      <c r="X222" s="22"/>
      <c r="Y222" s="22"/>
      <c r="Z222" s="22"/>
      <c r="AA222" s="22"/>
      <c r="AB222" s="22"/>
      <c r="AC222" s="22"/>
      <c r="AD222" s="22"/>
      <c r="AE222" s="22"/>
      <c r="AF222" s="22"/>
      <c r="AG222" s="22">
        <v>220</v>
      </c>
    </row>
    <row r="223" spans="1:33" ht="15.75" customHeight="1">
      <c r="A223" s="43"/>
      <c r="B223" s="44"/>
      <c r="C223" s="47"/>
      <c r="D223" s="46"/>
      <c r="E223" s="47"/>
      <c r="F223" s="47"/>
      <c r="G223" s="46"/>
      <c r="H223" s="47"/>
      <c r="I223" s="49"/>
      <c r="J223" s="59"/>
      <c r="K223" s="60"/>
      <c r="L223" s="22">
        <v>2.2100000000000001E-7</v>
      </c>
      <c r="M223" s="22" t="str">
        <f t="shared" si="0"/>
        <v/>
      </c>
      <c r="N223" s="22" t="str">
        <f t="shared" si="1"/>
        <v/>
      </c>
      <c r="O223" s="22" t="str">
        <f t="shared" si="2"/>
        <v/>
      </c>
      <c r="P223" s="23" t="str">
        <f t="shared" si="3"/>
        <v/>
      </c>
      <c r="Q223" s="23" t="str">
        <f t="shared" si="4"/>
        <v/>
      </c>
      <c r="R223" s="23" t="str">
        <f t="shared" si="5"/>
        <v/>
      </c>
      <c r="S223" s="42" t="str">
        <f t="shared" si="6"/>
        <v/>
      </c>
      <c r="T223" s="42" t="str">
        <f t="shared" si="7"/>
        <v/>
      </c>
      <c r="U223" s="42">
        <f t="shared" si="8"/>
        <v>0</v>
      </c>
      <c r="V223" s="42">
        <f t="shared" si="9"/>
        <v>0</v>
      </c>
      <c r="W223" s="42">
        <f t="shared" si="10"/>
        <v>0</v>
      </c>
      <c r="X223" s="22"/>
      <c r="Y223" s="22"/>
      <c r="Z223" s="22"/>
      <c r="AA223" s="22"/>
      <c r="AB223" s="22"/>
      <c r="AC223" s="22"/>
      <c r="AD223" s="22"/>
      <c r="AE223" s="22"/>
      <c r="AF223" s="22"/>
      <c r="AG223" s="22">
        <v>221</v>
      </c>
    </row>
    <row r="224" spans="1:33" ht="15.75" customHeight="1">
      <c r="A224" s="43"/>
      <c r="B224" s="44"/>
      <c r="C224" s="47"/>
      <c r="D224" s="46"/>
      <c r="E224" s="47"/>
      <c r="F224" s="47"/>
      <c r="G224" s="46"/>
      <c r="H224" s="47"/>
      <c r="I224" s="49"/>
      <c r="J224" s="59"/>
      <c r="K224" s="60"/>
      <c r="L224" s="22">
        <v>2.22E-7</v>
      </c>
      <c r="M224" s="22" t="str">
        <f t="shared" si="0"/>
        <v/>
      </c>
      <c r="N224" s="22" t="str">
        <f t="shared" si="1"/>
        <v/>
      </c>
      <c r="O224" s="22" t="str">
        <f t="shared" si="2"/>
        <v/>
      </c>
      <c r="P224" s="23" t="str">
        <f t="shared" si="3"/>
        <v/>
      </c>
      <c r="Q224" s="23" t="str">
        <f t="shared" si="4"/>
        <v/>
      </c>
      <c r="R224" s="23" t="str">
        <f t="shared" si="5"/>
        <v/>
      </c>
      <c r="S224" s="42" t="str">
        <f t="shared" si="6"/>
        <v/>
      </c>
      <c r="T224" s="42" t="str">
        <f t="shared" si="7"/>
        <v/>
      </c>
      <c r="U224" s="42">
        <f t="shared" si="8"/>
        <v>0</v>
      </c>
      <c r="V224" s="42">
        <f t="shared" si="9"/>
        <v>0</v>
      </c>
      <c r="W224" s="42">
        <f t="shared" si="10"/>
        <v>0</v>
      </c>
      <c r="X224" s="22"/>
      <c r="Y224" s="22"/>
      <c r="Z224" s="22"/>
      <c r="AA224" s="22"/>
      <c r="AB224" s="22"/>
      <c r="AC224" s="22"/>
      <c r="AD224" s="22"/>
      <c r="AE224" s="22"/>
      <c r="AF224" s="22"/>
      <c r="AG224" s="22">
        <v>222</v>
      </c>
    </row>
    <row r="225" spans="1:33" ht="15.75" customHeight="1">
      <c r="A225" s="43"/>
      <c r="B225" s="44"/>
      <c r="C225" s="47"/>
      <c r="D225" s="46"/>
      <c r="E225" s="47"/>
      <c r="F225" s="47"/>
      <c r="G225" s="46"/>
      <c r="H225" s="47"/>
      <c r="I225" s="49"/>
      <c r="J225" s="59"/>
      <c r="K225" s="60"/>
      <c r="L225" s="22">
        <v>2.23E-7</v>
      </c>
      <c r="M225" s="22" t="str">
        <f t="shared" si="0"/>
        <v/>
      </c>
      <c r="N225" s="22" t="str">
        <f t="shared" si="1"/>
        <v/>
      </c>
      <c r="O225" s="22" t="str">
        <f t="shared" si="2"/>
        <v/>
      </c>
      <c r="P225" s="23" t="str">
        <f t="shared" si="3"/>
        <v/>
      </c>
      <c r="Q225" s="23" t="str">
        <f t="shared" si="4"/>
        <v/>
      </c>
      <c r="R225" s="23" t="str">
        <f t="shared" si="5"/>
        <v/>
      </c>
      <c r="S225" s="42" t="str">
        <f t="shared" si="6"/>
        <v/>
      </c>
      <c r="T225" s="42" t="str">
        <f t="shared" si="7"/>
        <v/>
      </c>
      <c r="U225" s="42">
        <f t="shared" si="8"/>
        <v>0</v>
      </c>
      <c r="V225" s="42">
        <f t="shared" si="9"/>
        <v>0</v>
      </c>
      <c r="W225" s="42">
        <f t="shared" si="10"/>
        <v>0</v>
      </c>
      <c r="X225" s="22"/>
      <c r="Y225" s="22"/>
      <c r="Z225" s="22"/>
      <c r="AA225" s="22"/>
      <c r="AB225" s="22"/>
      <c r="AC225" s="22"/>
      <c r="AD225" s="22"/>
      <c r="AE225" s="22"/>
      <c r="AF225" s="22"/>
      <c r="AG225" s="22">
        <v>223</v>
      </c>
    </row>
    <row r="226" spans="1:33" ht="15.75" customHeight="1">
      <c r="A226" s="43"/>
      <c r="B226" s="44"/>
      <c r="C226" s="47"/>
      <c r="D226" s="46"/>
      <c r="E226" s="47"/>
      <c r="F226" s="47"/>
      <c r="G226" s="46"/>
      <c r="H226" s="47"/>
      <c r="I226" s="49"/>
      <c r="J226" s="59"/>
      <c r="K226" s="60"/>
      <c r="L226" s="22">
        <v>2.2399999999999999E-7</v>
      </c>
      <c r="M226" s="22" t="str">
        <f t="shared" si="0"/>
        <v/>
      </c>
      <c r="N226" s="22" t="str">
        <f t="shared" si="1"/>
        <v/>
      </c>
      <c r="O226" s="22" t="str">
        <f t="shared" si="2"/>
        <v/>
      </c>
      <c r="P226" s="23" t="str">
        <f t="shared" si="3"/>
        <v/>
      </c>
      <c r="Q226" s="23" t="str">
        <f t="shared" si="4"/>
        <v/>
      </c>
      <c r="R226" s="23" t="str">
        <f t="shared" si="5"/>
        <v/>
      </c>
      <c r="S226" s="42" t="str">
        <f t="shared" si="6"/>
        <v/>
      </c>
      <c r="T226" s="42" t="str">
        <f t="shared" si="7"/>
        <v/>
      </c>
      <c r="U226" s="42">
        <f t="shared" si="8"/>
        <v>0</v>
      </c>
      <c r="V226" s="42">
        <f t="shared" si="9"/>
        <v>0</v>
      </c>
      <c r="W226" s="42">
        <f t="shared" si="10"/>
        <v>0</v>
      </c>
      <c r="X226" s="22"/>
      <c r="Y226" s="22"/>
      <c r="Z226" s="22"/>
      <c r="AA226" s="22"/>
      <c r="AB226" s="22"/>
      <c r="AC226" s="22"/>
      <c r="AD226" s="22"/>
      <c r="AE226" s="22"/>
      <c r="AF226" s="22"/>
      <c r="AG226" s="22">
        <v>224</v>
      </c>
    </row>
    <row r="227" spans="1:33" ht="15.75" customHeight="1">
      <c r="A227" s="43"/>
      <c r="B227" s="44"/>
      <c r="C227" s="47"/>
      <c r="D227" s="46"/>
      <c r="E227" s="47"/>
      <c r="F227" s="47"/>
      <c r="G227" s="46"/>
      <c r="H227" s="47"/>
      <c r="I227" s="49"/>
      <c r="J227" s="59"/>
      <c r="K227" s="60"/>
      <c r="L227" s="22">
        <v>2.2499999999999999E-7</v>
      </c>
      <c r="M227" s="22" t="str">
        <f t="shared" si="0"/>
        <v/>
      </c>
      <c r="N227" s="22" t="str">
        <f t="shared" si="1"/>
        <v/>
      </c>
      <c r="O227" s="22" t="str">
        <f t="shared" si="2"/>
        <v/>
      </c>
      <c r="P227" s="23" t="str">
        <f t="shared" si="3"/>
        <v/>
      </c>
      <c r="Q227" s="23" t="str">
        <f t="shared" si="4"/>
        <v/>
      </c>
      <c r="R227" s="23" t="str">
        <f t="shared" si="5"/>
        <v/>
      </c>
      <c r="S227" s="42" t="str">
        <f t="shared" si="6"/>
        <v/>
      </c>
      <c r="T227" s="42" t="str">
        <f t="shared" si="7"/>
        <v/>
      </c>
      <c r="U227" s="42">
        <f t="shared" si="8"/>
        <v>0</v>
      </c>
      <c r="V227" s="42">
        <f t="shared" si="9"/>
        <v>0</v>
      </c>
      <c r="W227" s="42">
        <f t="shared" si="10"/>
        <v>0</v>
      </c>
      <c r="X227" s="22"/>
      <c r="Y227" s="22"/>
      <c r="Z227" s="22"/>
      <c r="AA227" s="22"/>
      <c r="AB227" s="22"/>
      <c r="AC227" s="22"/>
      <c r="AD227" s="22"/>
      <c r="AE227" s="22"/>
      <c r="AF227" s="22"/>
      <c r="AG227" s="22">
        <v>225</v>
      </c>
    </row>
    <row r="228" spans="1:33" ht="15.75" customHeight="1">
      <c r="A228" s="43"/>
      <c r="B228" s="44"/>
      <c r="C228" s="47"/>
      <c r="D228" s="46"/>
      <c r="E228" s="47"/>
      <c r="F228" s="47"/>
      <c r="G228" s="46"/>
      <c r="H228" s="47"/>
      <c r="I228" s="49"/>
      <c r="J228" s="59"/>
      <c r="K228" s="60"/>
      <c r="L228" s="22">
        <v>2.2600000000000001E-7</v>
      </c>
      <c r="M228" s="22" t="str">
        <f t="shared" si="0"/>
        <v/>
      </c>
      <c r="N228" s="22" t="str">
        <f t="shared" si="1"/>
        <v/>
      </c>
      <c r="O228" s="22" t="str">
        <f t="shared" si="2"/>
        <v/>
      </c>
      <c r="P228" s="23" t="str">
        <f t="shared" si="3"/>
        <v/>
      </c>
      <c r="Q228" s="23" t="str">
        <f t="shared" si="4"/>
        <v/>
      </c>
      <c r="R228" s="23" t="str">
        <f t="shared" si="5"/>
        <v/>
      </c>
      <c r="S228" s="42" t="str">
        <f t="shared" si="6"/>
        <v/>
      </c>
      <c r="T228" s="42" t="str">
        <f t="shared" si="7"/>
        <v/>
      </c>
      <c r="U228" s="42">
        <f t="shared" si="8"/>
        <v>0</v>
      </c>
      <c r="V228" s="42">
        <f t="shared" si="9"/>
        <v>0</v>
      </c>
      <c r="W228" s="42">
        <f t="shared" si="10"/>
        <v>0</v>
      </c>
      <c r="X228" s="22"/>
      <c r="Y228" s="22"/>
      <c r="Z228" s="22"/>
      <c r="AA228" s="22"/>
      <c r="AB228" s="22"/>
      <c r="AC228" s="22"/>
      <c r="AD228" s="22"/>
      <c r="AE228" s="22"/>
      <c r="AF228" s="22"/>
      <c r="AG228" s="22">
        <v>226</v>
      </c>
    </row>
    <row r="229" spans="1:33" ht="15.75" customHeight="1">
      <c r="A229" s="43"/>
      <c r="B229" s="44"/>
      <c r="C229" s="47"/>
      <c r="D229" s="46"/>
      <c r="E229" s="47"/>
      <c r="F229" s="47"/>
      <c r="G229" s="46"/>
      <c r="H229" s="47"/>
      <c r="I229" s="49"/>
      <c r="J229" s="59"/>
      <c r="K229" s="60"/>
      <c r="L229" s="22">
        <v>2.2700000000000001E-7</v>
      </c>
      <c r="M229" s="22" t="str">
        <f t="shared" si="0"/>
        <v/>
      </c>
      <c r="N229" s="22" t="str">
        <f t="shared" si="1"/>
        <v/>
      </c>
      <c r="O229" s="22" t="str">
        <f t="shared" si="2"/>
        <v/>
      </c>
      <c r="P229" s="23" t="str">
        <f t="shared" si="3"/>
        <v/>
      </c>
      <c r="Q229" s="23" t="str">
        <f t="shared" si="4"/>
        <v/>
      </c>
      <c r="R229" s="23" t="str">
        <f t="shared" si="5"/>
        <v/>
      </c>
      <c r="S229" s="42" t="str">
        <f t="shared" si="6"/>
        <v/>
      </c>
      <c r="T229" s="42" t="str">
        <f t="shared" si="7"/>
        <v/>
      </c>
      <c r="U229" s="42">
        <f t="shared" si="8"/>
        <v>0</v>
      </c>
      <c r="V229" s="42">
        <f t="shared" si="9"/>
        <v>0</v>
      </c>
      <c r="W229" s="42">
        <f t="shared" si="10"/>
        <v>0</v>
      </c>
      <c r="X229" s="22"/>
      <c r="Y229" s="22"/>
      <c r="Z229" s="22"/>
      <c r="AA229" s="22"/>
      <c r="AB229" s="22"/>
      <c r="AC229" s="22"/>
      <c r="AD229" s="22"/>
      <c r="AE229" s="22"/>
      <c r="AF229" s="22"/>
      <c r="AG229" s="22">
        <v>227</v>
      </c>
    </row>
    <row r="230" spans="1:33" ht="15.75" customHeight="1">
      <c r="A230" s="43"/>
      <c r="B230" s="44"/>
      <c r="C230" s="47"/>
      <c r="D230" s="46"/>
      <c r="E230" s="47"/>
      <c r="F230" s="47"/>
      <c r="G230" s="46"/>
      <c r="H230" s="47"/>
      <c r="I230" s="49"/>
      <c r="J230" s="59"/>
      <c r="K230" s="60"/>
      <c r="L230" s="22">
        <v>2.28E-7</v>
      </c>
      <c r="M230" s="22" t="str">
        <f t="shared" si="0"/>
        <v/>
      </c>
      <c r="N230" s="22" t="str">
        <f t="shared" si="1"/>
        <v/>
      </c>
      <c r="O230" s="22" t="str">
        <f t="shared" si="2"/>
        <v/>
      </c>
      <c r="P230" s="23" t="str">
        <f t="shared" si="3"/>
        <v/>
      </c>
      <c r="Q230" s="23" t="str">
        <f t="shared" si="4"/>
        <v/>
      </c>
      <c r="R230" s="23" t="str">
        <f t="shared" si="5"/>
        <v/>
      </c>
      <c r="S230" s="42" t="str">
        <f t="shared" si="6"/>
        <v/>
      </c>
      <c r="T230" s="42" t="str">
        <f t="shared" si="7"/>
        <v/>
      </c>
      <c r="U230" s="42">
        <f t="shared" si="8"/>
        <v>0</v>
      </c>
      <c r="V230" s="42">
        <f t="shared" si="9"/>
        <v>0</v>
      </c>
      <c r="W230" s="42">
        <f t="shared" si="10"/>
        <v>0</v>
      </c>
      <c r="X230" s="22"/>
      <c r="Y230" s="22"/>
      <c r="Z230" s="22"/>
      <c r="AA230" s="22"/>
      <c r="AB230" s="22"/>
      <c r="AC230" s="22"/>
      <c r="AD230" s="22"/>
      <c r="AE230" s="22"/>
      <c r="AF230" s="22"/>
      <c r="AG230" s="22">
        <v>228</v>
      </c>
    </row>
    <row r="231" spans="1:33" ht="15.75" customHeight="1">
      <c r="A231" s="43"/>
      <c r="B231" s="44"/>
      <c r="C231" s="47"/>
      <c r="D231" s="46"/>
      <c r="E231" s="47"/>
      <c r="F231" s="47"/>
      <c r="G231" s="46"/>
      <c r="H231" s="47"/>
      <c r="I231" s="49"/>
      <c r="J231" s="59"/>
      <c r="K231" s="60"/>
      <c r="L231" s="22">
        <v>2.29E-7</v>
      </c>
      <c r="M231" s="22" t="str">
        <f t="shared" si="0"/>
        <v/>
      </c>
      <c r="N231" s="22" t="str">
        <f t="shared" si="1"/>
        <v/>
      </c>
      <c r="O231" s="22" t="str">
        <f t="shared" si="2"/>
        <v/>
      </c>
      <c r="P231" s="23" t="str">
        <f t="shared" si="3"/>
        <v/>
      </c>
      <c r="Q231" s="23" t="str">
        <f t="shared" si="4"/>
        <v/>
      </c>
      <c r="R231" s="23" t="str">
        <f t="shared" si="5"/>
        <v/>
      </c>
      <c r="S231" s="42" t="str">
        <f t="shared" si="6"/>
        <v/>
      </c>
      <c r="T231" s="42" t="str">
        <f t="shared" si="7"/>
        <v/>
      </c>
      <c r="U231" s="42">
        <f t="shared" si="8"/>
        <v>0</v>
      </c>
      <c r="V231" s="42">
        <f t="shared" si="9"/>
        <v>0</v>
      </c>
      <c r="W231" s="42">
        <f t="shared" si="10"/>
        <v>0</v>
      </c>
      <c r="X231" s="22"/>
      <c r="Y231" s="22"/>
      <c r="Z231" s="22"/>
      <c r="AA231" s="22"/>
      <c r="AB231" s="22"/>
      <c r="AC231" s="22"/>
      <c r="AD231" s="22"/>
      <c r="AE231" s="22"/>
      <c r="AF231" s="22"/>
      <c r="AG231" s="22">
        <v>229</v>
      </c>
    </row>
    <row r="232" spans="1:33" ht="15.75" customHeight="1">
      <c r="A232" s="43"/>
      <c r="B232" s="44"/>
      <c r="C232" s="47"/>
      <c r="D232" s="46"/>
      <c r="E232" s="47"/>
      <c r="F232" s="47"/>
      <c r="G232" s="46"/>
      <c r="H232" s="47"/>
      <c r="I232" s="49"/>
      <c r="J232" s="59"/>
      <c r="K232" s="60"/>
      <c r="L232" s="22">
        <v>2.2999999999999999E-7</v>
      </c>
      <c r="M232" s="22" t="str">
        <f t="shared" si="0"/>
        <v/>
      </c>
      <c r="N232" s="22" t="str">
        <f t="shared" si="1"/>
        <v/>
      </c>
      <c r="O232" s="22" t="str">
        <f t="shared" si="2"/>
        <v/>
      </c>
      <c r="P232" s="23" t="str">
        <f t="shared" si="3"/>
        <v/>
      </c>
      <c r="Q232" s="23" t="str">
        <f t="shared" si="4"/>
        <v/>
      </c>
      <c r="R232" s="23" t="str">
        <f t="shared" si="5"/>
        <v/>
      </c>
      <c r="S232" s="42" t="str">
        <f t="shared" si="6"/>
        <v/>
      </c>
      <c r="T232" s="42" t="str">
        <f t="shared" si="7"/>
        <v/>
      </c>
      <c r="U232" s="42">
        <f t="shared" si="8"/>
        <v>0</v>
      </c>
      <c r="V232" s="42">
        <f t="shared" si="9"/>
        <v>0</v>
      </c>
      <c r="W232" s="42">
        <f t="shared" si="10"/>
        <v>0</v>
      </c>
      <c r="X232" s="22"/>
      <c r="Y232" s="22"/>
      <c r="Z232" s="22"/>
      <c r="AA232" s="22"/>
      <c r="AB232" s="22"/>
      <c r="AC232" s="22"/>
      <c r="AD232" s="22"/>
      <c r="AE232" s="22"/>
      <c r="AF232" s="22"/>
      <c r="AG232" s="22">
        <v>230</v>
      </c>
    </row>
    <row r="233" spans="1:33" ht="15.75" customHeight="1">
      <c r="A233" s="43"/>
      <c r="B233" s="44"/>
      <c r="C233" s="47"/>
      <c r="D233" s="46"/>
      <c r="E233" s="47"/>
      <c r="F233" s="47"/>
      <c r="G233" s="46"/>
      <c r="H233" s="47"/>
      <c r="I233" s="49"/>
      <c r="J233" s="59"/>
      <c r="K233" s="60"/>
      <c r="L233" s="22">
        <v>2.3099999999999999E-7</v>
      </c>
      <c r="M233" s="22" t="str">
        <f t="shared" si="0"/>
        <v/>
      </c>
      <c r="N233" s="22" t="str">
        <f t="shared" si="1"/>
        <v/>
      </c>
      <c r="O233" s="22" t="str">
        <f t="shared" si="2"/>
        <v/>
      </c>
      <c r="P233" s="23" t="str">
        <f t="shared" si="3"/>
        <v/>
      </c>
      <c r="Q233" s="23" t="str">
        <f t="shared" si="4"/>
        <v/>
      </c>
      <c r="R233" s="23" t="str">
        <f t="shared" si="5"/>
        <v/>
      </c>
      <c r="S233" s="42" t="str">
        <f t="shared" si="6"/>
        <v/>
      </c>
      <c r="T233" s="42" t="str">
        <f t="shared" si="7"/>
        <v/>
      </c>
      <c r="U233" s="42">
        <f t="shared" si="8"/>
        <v>0</v>
      </c>
      <c r="V233" s="42">
        <f t="shared" si="9"/>
        <v>0</v>
      </c>
      <c r="W233" s="42">
        <f t="shared" si="10"/>
        <v>0</v>
      </c>
      <c r="X233" s="22"/>
      <c r="Y233" s="22"/>
      <c r="Z233" s="22"/>
      <c r="AA233" s="22"/>
      <c r="AB233" s="22"/>
      <c r="AC233" s="22"/>
      <c r="AD233" s="22"/>
      <c r="AE233" s="22"/>
      <c r="AF233" s="22"/>
      <c r="AG233" s="22">
        <v>231</v>
      </c>
    </row>
    <row r="234" spans="1:33" ht="15.75" customHeight="1">
      <c r="A234" s="43"/>
      <c r="B234" s="44"/>
      <c r="C234" s="47"/>
      <c r="D234" s="46"/>
      <c r="E234" s="47"/>
      <c r="F234" s="47"/>
      <c r="G234" s="46"/>
      <c r="H234" s="47"/>
      <c r="I234" s="49"/>
      <c r="J234" s="59"/>
      <c r="K234" s="60"/>
      <c r="L234" s="22">
        <v>2.3200000000000001E-7</v>
      </c>
      <c r="M234" s="22" t="str">
        <f t="shared" si="0"/>
        <v/>
      </c>
      <c r="N234" s="22" t="str">
        <f t="shared" si="1"/>
        <v/>
      </c>
      <c r="O234" s="22" t="str">
        <f t="shared" si="2"/>
        <v/>
      </c>
      <c r="P234" s="23" t="str">
        <f t="shared" si="3"/>
        <v/>
      </c>
      <c r="Q234" s="23" t="str">
        <f t="shared" si="4"/>
        <v/>
      </c>
      <c r="R234" s="23" t="str">
        <f t="shared" si="5"/>
        <v/>
      </c>
      <c r="S234" s="42" t="str">
        <f t="shared" si="6"/>
        <v/>
      </c>
      <c r="T234" s="42" t="str">
        <f t="shared" si="7"/>
        <v/>
      </c>
      <c r="U234" s="42">
        <f t="shared" si="8"/>
        <v>0</v>
      </c>
      <c r="V234" s="42">
        <f t="shared" si="9"/>
        <v>0</v>
      </c>
      <c r="W234" s="42">
        <f t="shared" si="10"/>
        <v>0</v>
      </c>
      <c r="X234" s="22"/>
      <c r="Y234" s="22"/>
      <c r="Z234" s="22"/>
      <c r="AA234" s="22"/>
      <c r="AB234" s="22"/>
      <c r="AC234" s="22"/>
      <c r="AD234" s="22"/>
      <c r="AE234" s="22"/>
      <c r="AF234" s="22"/>
      <c r="AG234" s="22">
        <v>232</v>
      </c>
    </row>
    <row r="235" spans="1:33" ht="15.75" customHeight="1">
      <c r="A235" s="43"/>
      <c r="B235" s="44"/>
      <c r="C235" s="47"/>
      <c r="D235" s="46"/>
      <c r="E235" s="47"/>
      <c r="F235" s="47"/>
      <c r="G235" s="46"/>
      <c r="H235" s="47"/>
      <c r="I235" s="49"/>
      <c r="J235" s="59"/>
      <c r="K235" s="60"/>
      <c r="L235" s="22">
        <v>2.3300000000000001E-7</v>
      </c>
      <c r="M235" s="22" t="str">
        <f t="shared" si="0"/>
        <v/>
      </c>
      <c r="N235" s="22" t="str">
        <f t="shared" si="1"/>
        <v/>
      </c>
      <c r="O235" s="22" t="str">
        <f t="shared" si="2"/>
        <v/>
      </c>
      <c r="P235" s="23" t="str">
        <f t="shared" si="3"/>
        <v/>
      </c>
      <c r="Q235" s="23" t="str">
        <f t="shared" si="4"/>
        <v/>
      </c>
      <c r="R235" s="23" t="str">
        <f t="shared" si="5"/>
        <v/>
      </c>
      <c r="S235" s="42" t="str">
        <f t="shared" si="6"/>
        <v/>
      </c>
      <c r="T235" s="42" t="str">
        <f t="shared" si="7"/>
        <v/>
      </c>
      <c r="U235" s="42">
        <f t="shared" si="8"/>
        <v>0</v>
      </c>
      <c r="V235" s="42">
        <f t="shared" si="9"/>
        <v>0</v>
      </c>
      <c r="W235" s="42">
        <f t="shared" si="10"/>
        <v>0</v>
      </c>
      <c r="X235" s="22"/>
      <c r="Y235" s="22"/>
      <c r="Z235" s="22"/>
      <c r="AA235" s="22"/>
      <c r="AB235" s="22"/>
      <c r="AC235" s="22"/>
      <c r="AD235" s="22"/>
      <c r="AE235" s="22"/>
      <c r="AF235" s="22"/>
      <c r="AG235" s="22">
        <v>233</v>
      </c>
    </row>
    <row r="236" spans="1:33" ht="15.75" customHeight="1">
      <c r="A236" s="43"/>
      <c r="B236" s="44"/>
      <c r="C236" s="47"/>
      <c r="D236" s="46"/>
      <c r="E236" s="47"/>
      <c r="F236" s="47"/>
      <c r="G236" s="46"/>
      <c r="H236" s="47"/>
      <c r="I236" s="49"/>
      <c r="J236" s="59"/>
      <c r="K236" s="60"/>
      <c r="L236" s="22">
        <v>2.34E-7</v>
      </c>
      <c r="M236" s="22" t="str">
        <f t="shared" si="0"/>
        <v/>
      </c>
      <c r="N236" s="22" t="str">
        <f t="shared" si="1"/>
        <v/>
      </c>
      <c r="O236" s="22" t="str">
        <f t="shared" si="2"/>
        <v/>
      </c>
      <c r="P236" s="23" t="str">
        <f t="shared" si="3"/>
        <v/>
      </c>
      <c r="Q236" s="23" t="str">
        <f t="shared" si="4"/>
        <v/>
      </c>
      <c r="R236" s="23" t="str">
        <f t="shared" si="5"/>
        <v/>
      </c>
      <c r="S236" s="42" t="str">
        <f t="shared" si="6"/>
        <v/>
      </c>
      <c r="T236" s="42" t="str">
        <f t="shared" si="7"/>
        <v/>
      </c>
      <c r="U236" s="42">
        <f t="shared" si="8"/>
        <v>0</v>
      </c>
      <c r="V236" s="42">
        <f t="shared" si="9"/>
        <v>0</v>
      </c>
      <c r="W236" s="42">
        <f t="shared" si="10"/>
        <v>0</v>
      </c>
      <c r="X236" s="22"/>
      <c r="Y236" s="22"/>
      <c r="Z236" s="22"/>
      <c r="AA236" s="22"/>
      <c r="AB236" s="22"/>
      <c r="AC236" s="22"/>
      <c r="AD236" s="22"/>
      <c r="AE236" s="22"/>
      <c r="AF236" s="22"/>
      <c r="AG236" s="22">
        <v>234</v>
      </c>
    </row>
    <row r="237" spans="1:33" ht="15.75" customHeight="1">
      <c r="A237" s="43"/>
      <c r="B237" s="44"/>
      <c r="C237" s="47"/>
      <c r="D237" s="46"/>
      <c r="E237" s="47"/>
      <c r="F237" s="47"/>
      <c r="G237" s="46"/>
      <c r="H237" s="47"/>
      <c r="I237" s="49"/>
      <c r="J237" s="59"/>
      <c r="K237" s="60"/>
      <c r="L237" s="22">
        <v>2.35E-7</v>
      </c>
      <c r="M237" s="22" t="str">
        <f t="shared" si="0"/>
        <v/>
      </c>
      <c r="N237" s="22" t="str">
        <f t="shared" si="1"/>
        <v/>
      </c>
      <c r="O237" s="22" t="str">
        <f t="shared" si="2"/>
        <v/>
      </c>
      <c r="P237" s="23" t="str">
        <f t="shared" si="3"/>
        <v/>
      </c>
      <c r="Q237" s="23" t="str">
        <f t="shared" si="4"/>
        <v/>
      </c>
      <c r="R237" s="23" t="str">
        <f t="shared" si="5"/>
        <v/>
      </c>
      <c r="S237" s="42" t="str">
        <f t="shared" si="6"/>
        <v/>
      </c>
      <c r="T237" s="42" t="str">
        <f t="shared" si="7"/>
        <v/>
      </c>
      <c r="U237" s="42">
        <f t="shared" si="8"/>
        <v>0</v>
      </c>
      <c r="V237" s="42">
        <f t="shared" si="9"/>
        <v>0</v>
      </c>
      <c r="W237" s="42">
        <f t="shared" si="10"/>
        <v>0</v>
      </c>
      <c r="X237" s="22"/>
      <c r="Y237" s="22"/>
      <c r="Z237" s="22"/>
      <c r="AA237" s="22"/>
      <c r="AB237" s="22"/>
      <c r="AC237" s="22"/>
      <c r="AD237" s="22"/>
      <c r="AE237" s="22"/>
      <c r="AF237" s="22"/>
      <c r="AG237" s="22">
        <v>235</v>
      </c>
    </row>
    <row r="238" spans="1:33" ht="15.75" customHeight="1">
      <c r="A238" s="43"/>
      <c r="B238" s="44"/>
      <c r="C238" s="47"/>
      <c r="D238" s="46"/>
      <c r="E238" s="47"/>
      <c r="F238" s="47"/>
      <c r="G238" s="46"/>
      <c r="H238" s="47"/>
      <c r="I238" s="49"/>
      <c r="J238" s="59"/>
      <c r="K238" s="60"/>
      <c r="L238" s="22">
        <v>2.36E-7</v>
      </c>
      <c r="M238" s="22" t="str">
        <f t="shared" si="0"/>
        <v/>
      </c>
      <c r="N238" s="22" t="str">
        <f t="shared" si="1"/>
        <v/>
      </c>
      <c r="O238" s="22" t="str">
        <f t="shared" si="2"/>
        <v/>
      </c>
      <c r="P238" s="23" t="str">
        <f t="shared" si="3"/>
        <v/>
      </c>
      <c r="Q238" s="23" t="str">
        <f t="shared" si="4"/>
        <v/>
      </c>
      <c r="R238" s="23" t="str">
        <f t="shared" si="5"/>
        <v/>
      </c>
      <c r="S238" s="42" t="str">
        <f t="shared" si="6"/>
        <v/>
      </c>
      <c r="T238" s="42" t="str">
        <f t="shared" si="7"/>
        <v/>
      </c>
      <c r="U238" s="42">
        <f t="shared" si="8"/>
        <v>0</v>
      </c>
      <c r="V238" s="42">
        <f t="shared" si="9"/>
        <v>0</v>
      </c>
      <c r="W238" s="42">
        <f t="shared" si="10"/>
        <v>0</v>
      </c>
      <c r="X238" s="22"/>
      <c r="Y238" s="22"/>
      <c r="Z238" s="22"/>
      <c r="AA238" s="22"/>
      <c r="AB238" s="22"/>
      <c r="AC238" s="22"/>
      <c r="AD238" s="22"/>
      <c r="AE238" s="22"/>
      <c r="AF238" s="22"/>
      <c r="AG238" s="22">
        <v>236</v>
      </c>
    </row>
    <row r="239" spans="1:33" ht="15.75" customHeight="1">
      <c r="A239" s="43"/>
      <c r="B239" s="44"/>
      <c r="C239" s="47"/>
      <c r="D239" s="46"/>
      <c r="E239" s="47"/>
      <c r="F239" s="47"/>
      <c r="G239" s="46"/>
      <c r="H239" s="47"/>
      <c r="I239" s="49"/>
      <c r="J239" s="59"/>
      <c r="K239" s="60"/>
      <c r="L239" s="22">
        <v>2.3699999999999999E-7</v>
      </c>
      <c r="M239" s="22" t="str">
        <f t="shared" si="0"/>
        <v/>
      </c>
      <c r="N239" s="22" t="str">
        <f t="shared" si="1"/>
        <v/>
      </c>
      <c r="O239" s="22" t="str">
        <f t="shared" si="2"/>
        <v/>
      </c>
      <c r="P239" s="23" t="str">
        <f t="shared" si="3"/>
        <v/>
      </c>
      <c r="Q239" s="23" t="str">
        <f t="shared" si="4"/>
        <v/>
      </c>
      <c r="R239" s="23" t="str">
        <f t="shared" si="5"/>
        <v/>
      </c>
      <c r="S239" s="42" t="str">
        <f t="shared" si="6"/>
        <v/>
      </c>
      <c r="T239" s="42" t="str">
        <f t="shared" si="7"/>
        <v/>
      </c>
      <c r="U239" s="42">
        <f t="shared" si="8"/>
        <v>0</v>
      </c>
      <c r="V239" s="42">
        <f t="shared" si="9"/>
        <v>0</v>
      </c>
      <c r="W239" s="42">
        <f t="shared" si="10"/>
        <v>0</v>
      </c>
      <c r="X239" s="22"/>
      <c r="Y239" s="22"/>
      <c r="Z239" s="22"/>
      <c r="AA239" s="22"/>
      <c r="AB239" s="22"/>
      <c r="AC239" s="22"/>
      <c r="AD239" s="22"/>
      <c r="AE239" s="22"/>
      <c r="AF239" s="22"/>
      <c r="AG239" s="22">
        <v>237</v>
      </c>
    </row>
    <row r="240" spans="1:33" ht="15.75" customHeight="1">
      <c r="A240" s="43"/>
      <c r="B240" s="44"/>
      <c r="C240" s="47"/>
      <c r="D240" s="46"/>
      <c r="E240" s="47"/>
      <c r="F240" s="47"/>
      <c r="G240" s="46"/>
      <c r="H240" s="47"/>
      <c r="I240" s="49"/>
      <c r="J240" s="59"/>
      <c r="K240" s="60"/>
      <c r="L240" s="22">
        <v>2.3799999999999999E-7</v>
      </c>
      <c r="M240" s="22" t="str">
        <f t="shared" si="0"/>
        <v/>
      </c>
      <c r="N240" s="22" t="str">
        <f t="shared" si="1"/>
        <v/>
      </c>
      <c r="O240" s="22" t="str">
        <f t="shared" si="2"/>
        <v/>
      </c>
      <c r="P240" s="23" t="str">
        <f t="shared" si="3"/>
        <v/>
      </c>
      <c r="Q240" s="23" t="str">
        <f t="shared" si="4"/>
        <v/>
      </c>
      <c r="R240" s="23" t="str">
        <f t="shared" si="5"/>
        <v/>
      </c>
      <c r="S240" s="42" t="str">
        <f t="shared" si="6"/>
        <v/>
      </c>
      <c r="T240" s="42" t="str">
        <f t="shared" si="7"/>
        <v/>
      </c>
      <c r="U240" s="42">
        <f t="shared" si="8"/>
        <v>0</v>
      </c>
      <c r="V240" s="42">
        <f t="shared" si="9"/>
        <v>0</v>
      </c>
      <c r="W240" s="42">
        <f t="shared" si="10"/>
        <v>0</v>
      </c>
      <c r="X240" s="22"/>
      <c r="Y240" s="22"/>
      <c r="Z240" s="22"/>
      <c r="AA240" s="22"/>
      <c r="AB240" s="22"/>
      <c r="AC240" s="22"/>
      <c r="AD240" s="22"/>
      <c r="AE240" s="22"/>
      <c r="AF240" s="22"/>
      <c r="AG240" s="22">
        <v>238</v>
      </c>
    </row>
    <row r="241" spans="1:33" ht="15.75" customHeight="1">
      <c r="A241" s="43"/>
      <c r="B241" s="44"/>
      <c r="C241" s="47"/>
      <c r="D241" s="46"/>
      <c r="E241" s="47"/>
      <c r="F241" s="47"/>
      <c r="G241" s="46"/>
      <c r="H241" s="47"/>
      <c r="I241" s="49"/>
      <c r="J241" s="59"/>
      <c r="K241" s="60"/>
      <c r="L241" s="22">
        <v>2.3900000000000001E-7</v>
      </c>
      <c r="M241" s="22" t="str">
        <f t="shared" si="0"/>
        <v/>
      </c>
      <c r="N241" s="22" t="str">
        <f t="shared" si="1"/>
        <v/>
      </c>
      <c r="O241" s="22" t="str">
        <f t="shared" si="2"/>
        <v/>
      </c>
      <c r="P241" s="23" t="str">
        <f t="shared" si="3"/>
        <v/>
      </c>
      <c r="Q241" s="23" t="str">
        <f t="shared" si="4"/>
        <v/>
      </c>
      <c r="R241" s="23" t="str">
        <f t="shared" si="5"/>
        <v/>
      </c>
      <c r="S241" s="42" t="str">
        <f t="shared" si="6"/>
        <v/>
      </c>
      <c r="T241" s="42" t="str">
        <f t="shared" si="7"/>
        <v/>
      </c>
      <c r="U241" s="42">
        <f t="shared" si="8"/>
        <v>0</v>
      </c>
      <c r="V241" s="42">
        <f t="shared" si="9"/>
        <v>0</v>
      </c>
      <c r="W241" s="42">
        <f t="shared" si="10"/>
        <v>0</v>
      </c>
      <c r="X241" s="22"/>
      <c r="Y241" s="22"/>
      <c r="Z241" s="22"/>
      <c r="AA241" s="22"/>
      <c r="AB241" s="22"/>
      <c r="AC241" s="22"/>
      <c r="AD241" s="22"/>
      <c r="AE241" s="22"/>
      <c r="AF241" s="22"/>
      <c r="AG241" s="22">
        <v>239</v>
      </c>
    </row>
    <row r="242" spans="1:33" ht="15.75" customHeight="1">
      <c r="A242" s="43"/>
      <c r="B242" s="44"/>
      <c r="C242" s="47"/>
      <c r="D242" s="46"/>
      <c r="E242" s="47"/>
      <c r="F242" s="47"/>
      <c r="G242" s="46"/>
      <c r="H242" s="47"/>
      <c r="I242" s="49"/>
      <c r="J242" s="59"/>
      <c r="K242" s="60"/>
      <c r="L242" s="22">
        <v>2.3999999999999998E-7</v>
      </c>
      <c r="M242" s="22" t="str">
        <f t="shared" si="0"/>
        <v/>
      </c>
      <c r="N242" s="22" t="str">
        <f t="shared" si="1"/>
        <v/>
      </c>
      <c r="O242" s="22" t="str">
        <f t="shared" si="2"/>
        <v/>
      </c>
      <c r="P242" s="23" t="str">
        <f t="shared" si="3"/>
        <v/>
      </c>
      <c r="Q242" s="23" t="str">
        <f t="shared" si="4"/>
        <v/>
      </c>
      <c r="R242" s="23" t="str">
        <f t="shared" si="5"/>
        <v/>
      </c>
      <c r="S242" s="42" t="str">
        <f t="shared" si="6"/>
        <v/>
      </c>
      <c r="T242" s="42" t="str">
        <f t="shared" si="7"/>
        <v/>
      </c>
      <c r="U242" s="42">
        <f t="shared" si="8"/>
        <v>0</v>
      </c>
      <c r="V242" s="42">
        <f t="shared" si="9"/>
        <v>0</v>
      </c>
      <c r="W242" s="42">
        <f t="shared" si="10"/>
        <v>0</v>
      </c>
      <c r="X242" s="22"/>
      <c r="Y242" s="22"/>
      <c r="Z242" s="22"/>
      <c r="AA242" s="22"/>
      <c r="AB242" s="22"/>
      <c r="AC242" s="22"/>
      <c r="AD242" s="22"/>
      <c r="AE242" s="22"/>
      <c r="AF242" s="22"/>
      <c r="AG242" s="22">
        <v>240</v>
      </c>
    </row>
    <row r="243" spans="1:33" ht="15.75" customHeight="1">
      <c r="A243" s="43"/>
      <c r="B243" s="44"/>
      <c r="C243" s="47"/>
      <c r="D243" s="46"/>
      <c r="E243" s="47"/>
      <c r="F243" s="47"/>
      <c r="G243" s="46"/>
      <c r="H243" s="47"/>
      <c r="I243" s="49"/>
      <c r="J243" s="59"/>
      <c r="K243" s="60"/>
      <c r="L243" s="22">
        <v>2.41E-7</v>
      </c>
      <c r="M243" s="22" t="str">
        <f t="shared" si="0"/>
        <v/>
      </c>
      <c r="N243" s="22" t="str">
        <f t="shared" si="1"/>
        <v/>
      </c>
      <c r="O243" s="22" t="str">
        <f t="shared" si="2"/>
        <v/>
      </c>
      <c r="P243" s="23" t="str">
        <f t="shared" si="3"/>
        <v/>
      </c>
      <c r="Q243" s="23" t="str">
        <f t="shared" si="4"/>
        <v/>
      </c>
      <c r="R243" s="23" t="str">
        <f t="shared" si="5"/>
        <v/>
      </c>
      <c r="S243" s="42" t="str">
        <f t="shared" si="6"/>
        <v/>
      </c>
      <c r="T243" s="42" t="str">
        <f t="shared" si="7"/>
        <v/>
      </c>
      <c r="U243" s="42">
        <f t="shared" si="8"/>
        <v>0</v>
      </c>
      <c r="V243" s="42">
        <f t="shared" si="9"/>
        <v>0</v>
      </c>
      <c r="W243" s="42">
        <f t="shared" si="10"/>
        <v>0</v>
      </c>
      <c r="X243" s="22"/>
      <c r="Y243" s="22"/>
      <c r="Z243" s="22"/>
      <c r="AA243" s="22"/>
      <c r="AB243" s="22"/>
      <c r="AC243" s="22"/>
      <c r="AD243" s="22"/>
      <c r="AE243" s="22"/>
      <c r="AF243" s="22"/>
      <c r="AG243" s="22">
        <v>241</v>
      </c>
    </row>
    <row r="244" spans="1:33" ht="15.75" customHeight="1">
      <c r="A244" s="43"/>
      <c r="B244" s="44"/>
      <c r="C244" s="47"/>
      <c r="D244" s="46"/>
      <c r="E244" s="47"/>
      <c r="F244" s="47"/>
      <c r="G244" s="46"/>
      <c r="H244" s="47"/>
      <c r="I244" s="49"/>
      <c r="J244" s="59"/>
      <c r="K244" s="60"/>
      <c r="L244" s="22">
        <v>2.4200000000000002E-7</v>
      </c>
      <c r="M244" s="22" t="str">
        <f t="shared" si="0"/>
        <v/>
      </c>
      <c r="N244" s="22" t="str">
        <f t="shared" si="1"/>
        <v/>
      </c>
      <c r="O244" s="22" t="str">
        <f t="shared" si="2"/>
        <v/>
      </c>
      <c r="P244" s="23" t="str">
        <f t="shared" si="3"/>
        <v/>
      </c>
      <c r="Q244" s="23" t="str">
        <f t="shared" si="4"/>
        <v/>
      </c>
      <c r="R244" s="23" t="str">
        <f t="shared" si="5"/>
        <v/>
      </c>
      <c r="S244" s="42" t="str">
        <f t="shared" si="6"/>
        <v/>
      </c>
      <c r="T244" s="42" t="str">
        <f t="shared" si="7"/>
        <v/>
      </c>
      <c r="U244" s="42">
        <f t="shared" si="8"/>
        <v>0</v>
      </c>
      <c r="V244" s="42">
        <f t="shared" si="9"/>
        <v>0</v>
      </c>
      <c r="W244" s="42">
        <f t="shared" si="10"/>
        <v>0</v>
      </c>
      <c r="X244" s="22"/>
      <c r="Y244" s="22"/>
      <c r="Z244" s="22"/>
      <c r="AA244" s="22"/>
      <c r="AB244" s="22"/>
      <c r="AC244" s="22"/>
      <c r="AD244" s="22"/>
      <c r="AE244" s="22"/>
      <c r="AF244" s="22"/>
      <c r="AG244" s="22">
        <v>242</v>
      </c>
    </row>
    <row r="245" spans="1:33" ht="15.75" customHeight="1">
      <c r="A245" s="43"/>
      <c r="B245" s="44"/>
      <c r="C245" s="47"/>
      <c r="D245" s="46"/>
      <c r="E245" s="47"/>
      <c r="F245" s="47"/>
      <c r="G245" s="46"/>
      <c r="H245" s="47"/>
      <c r="I245" s="49"/>
      <c r="J245" s="59"/>
      <c r="K245" s="60"/>
      <c r="L245" s="22">
        <v>2.4299999999999999E-7</v>
      </c>
      <c r="M245" s="22" t="str">
        <f t="shared" si="0"/>
        <v/>
      </c>
      <c r="N245" s="22" t="str">
        <f t="shared" si="1"/>
        <v/>
      </c>
      <c r="O245" s="22" t="str">
        <f t="shared" si="2"/>
        <v/>
      </c>
      <c r="P245" s="23" t="str">
        <f t="shared" si="3"/>
        <v/>
      </c>
      <c r="Q245" s="23" t="str">
        <f t="shared" si="4"/>
        <v/>
      </c>
      <c r="R245" s="23" t="str">
        <f t="shared" si="5"/>
        <v/>
      </c>
      <c r="S245" s="42" t="str">
        <f t="shared" si="6"/>
        <v/>
      </c>
      <c r="T245" s="42" t="str">
        <f t="shared" si="7"/>
        <v/>
      </c>
      <c r="U245" s="42">
        <f t="shared" si="8"/>
        <v>0</v>
      </c>
      <c r="V245" s="42">
        <f t="shared" si="9"/>
        <v>0</v>
      </c>
      <c r="W245" s="42">
        <f t="shared" si="10"/>
        <v>0</v>
      </c>
      <c r="X245" s="22"/>
      <c r="Y245" s="22"/>
      <c r="Z245" s="22"/>
      <c r="AA245" s="22"/>
      <c r="AB245" s="22"/>
      <c r="AC245" s="22"/>
      <c r="AD245" s="22"/>
      <c r="AE245" s="22"/>
      <c r="AF245" s="22"/>
      <c r="AG245" s="22">
        <v>243</v>
      </c>
    </row>
    <row r="246" spans="1:33" ht="15.75" customHeight="1">
      <c r="A246" s="43"/>
      <c r="B246" s="44"/>
      <c r="C246" s="47"/>
      <c r="D246" s="46"/>
      <c r="E246" s="47"/>
      <c r="F246" s="47"/>
      <c r="G246" s="46"/>
      <c r="H246" s="47"/>
      <c r="I246" s="49"/>
      <c r="J246" s="59"/>
      <c r="K246" s="60"/>
      <c r="L246" s="22">
        <v>2.4400000000000001E-7</v>
      </c>
      <c r="M246" s="22" t="str">
        <f t="shared" si="0"/>
        <v/>
      </c>
      <c r="N246" s="22" t="str">
        <f t="shared" si="1"/>
        <v/>
      </c>
      <c r="O246" s="22" t="str">
        <f t="shared" si="2"/>
        <v/>
      </c>
      <c r="P246" s="23" t="str">
        <f t="shared" si="3"/>
        <v/>
      </c>
      <c r="Q246" s="23" t="str">
        <f t="shared" si="4"/>
        <v/>
      </c>
      <c r="R246" s="23" t="str">
        <f t="shared" si="5"/>
        <v/>
      </c>
      <c r="S246" s="42" t="str">
        <f t="shared" si="6"/>
        <v/>
      </c>
      <c r="T246" s="42" t="str">
        <f t="shared" si="7"/>
        <v/>
      </c>
      <c r="U246" s="42">
        <f t="shared" si="8"/>
        <v>0</v>
      </c>
      <c r="V246" s="42">
        <f t="shared" si="9"/>
        <v>0</v>
      </c>
      <c r="W246" s="42">
        <f t="shared" si="10"/>
        <v>0</v>
      </c>
      <c r="X246" s="22"/>
      <c r="Y246" s="22"/>
      <c r="Z246" s="22"/>
      <c r="AA246" s="22"/>
      <c r="AB246" s="22"/>
      <c r="AC246" s="22"/>
      <c r="AD246" s="22"/>
      <c r="AE246" s="22"/>
      <c r="AF246" s="22"/>
      <c r="AG246" s="22">
        <v>244</v>
      </c>
    </row>
    <row r="247" spans="1:33" ht="15.75" customHeight="1">
      <c r="A247" s="43"/>
      <c r="B247" s="44"/>
      <c r="C247" s="47"/>
      <c r="D247" s="46"/>
      <c r="E247" s="47"/>
      <c r="F247" s="47"/>
      <c r="G247" s="46"/>
      <c r="H247" s="47"/>
      <c r="I247" s="49"/>
      <c r="J247" s="59"/>
      <c r="K247" s="60"/>
      <c r="L247" s="22">
        <v>2.4499999999999998E-7</v>
      </c>
      <c r="M247" s="22" t="str">
        <f t="shared" si="0"/>
        <v/>
      </c>
      <c r="N247" s="22" t="str">
        <f t="shared" si="1"/>
        <v/>
      </c>
      <c r="O247" s="22" t="str">
        <f t="shared" si="2"/>
        <v/>
      </c>
      <c r="P247" s="23" t="str">
        <f t="shared" si="3"/>
        <v/>
      </c>
      <c r="Q247" s="23" t="str">
        <f t="shared" si="4"/>
        <v/>
      </c>
      <c r="R247" s="23" t="str">
        <f t="shared" si="5"/>
        <v/>
      </c>
      <c r="S247" s="42" t="str">
        <f t="shared" si="6"/>
        <v/>
      </c>
      <c r="T247" s="42" t="str">
        <f t="shared" si="7"/>
        <v/>
      </c>
      <c r="U247" s="42">
        <f t="shared" si="8"/>
        <v>0</v>
      </c>
      <c r="V247" s="42">
        <f t="shared" si="9"/>
        <v>0</v>
      </c>
      <c r="W247" s="42">
        <f t="shared" si="10"/>
        <v>0</v>
      </c>
      <c r="X247" s="22"/>
      <c r="Y247" s="22"/>
      <c r="Z247" s="22"/>
      <c r="AA247" s="22"/>
      <c r="AB247" s="22"/>
      <c r="AC247" s="22"/>
      <c r="AD247" s="22"/>
      <c r="AE247" s="22"/>
      <c r="AF247" s="22"/>
      <c r="AG247" s="22">
        <v>245</v>
      </c>
    </row>
    <row r="248" spans="1:33" ht="15.75" customHeight="1">
      <c r="A248" s="43"/>
      <c r="B248" s="44"/>
      <c r="C248" s="47"/>
      <c r="D248" s="46"/>
      <c r="E248" s="47"/>
      <c r="F248" s="47"/>
      <c r="G248" s="46"/>
      <c r="H248" s="47"/>
      <c r="I248" s="49"/>
      <c r="J248" s="59"/>
      <c r="K248" s="60"/>
      <c r="L248" s="22">
        <v>2.4600000000000001E-7</v>
      </c>
      <c r="M248" s="22" t="str">
        <f t="shared" si="0"/>
        <v/>
      </c>
      <c r="N248" s="22" t="str">
        <f t="shared" si="1"/>
        <v/>
      </c>
      <c r="O248" s="22" t="str">
        <f t="shared" si="2"/>
        <v/>
      </c>
      <c r="P248" s="23" t="str">
        <f t="shared" si="3"/>
        <v/>
      </c>
      <c r="Q248" s="23" t="str">
        <f t="shared" si="4"/>
        <v/>
      </c>
      <c r="R248" s="23" t="str">
        <f t="shared" si="5"/>
        <v/>
      </c>
      <c r="S248" s="42" t="str">
        <f t="shared" si="6"/>
        <v/>
      </c>
      <c r="T248" s="42" t="str">
        <f t="shared" si="7"/>
        <v/>
      </c>
      <c r="U248" s="42">
        <f t="shared" si="8"/>
        <v>0</v>
      </c>
      <c r="V248" s="42">
        <f t="shared" si="9"/>
        <v>0</v>
      </c>
      <c r="W248" s="42">
        <f t="shared" si="10"/>
        <v>0</v>
      </c>
      <c r="X248" s="22"/>
      <c r="Y248" s="22"/>
      <c r="Z248" s="22"/>
      <c r="AA248" s="22"/>
      <c r="AB248" s="22"/>
      <c r="AC248" s="22"/>
      <c r="AD248" s="22"/>
      <c r="AE248" s="22"/>
      <c r="AF248" s="22"/>
      <c r="AG248" s="22">
        <v>246</v>
      </c>
    </row>
    <row r="249" spans="1:33" ht="15.75" customHeight="1">
      <c r="A249" s="43"/>
      <c r="B249" s="44"/>
      <c r="C249" s="47"/>
      <c r="D249" s="46"/>
      <c r="E249" s="47"/>
      <c r="F249" s="47"/>
      <c r="G249" s="46"/>
      <c r="H249" s="47"/>
      <c r="I249" s="49"/>
      <c r="J249" s="59"/>
      <c r="K249" s="60"/>
      <c r="L249" s="22">
        <v>2.4699999999999998E-7</v>
      </c>
      <c r="M249" s="22" t="str">
        <f t="shared" si="0"/>
        <v/>
      </c>
      <c r="N249" s="22" t="str">
        <f t="shared" si="1"/>
        <v/>
      </c>
      <c r="O249" s="22" t="str">
        <f t="shared" si="2"/>
        <v/>
      </c>
      <c r="P249" s="23" t="str">
        <f t="shared" si="3"/>
        <v/>
      </c>
      <c r="Q249" s="23" t="str">
        <f t="shared" si="4"/>
        <v/>
      </c>
      <c r="R249" s="23" t="str">
        <f t="shared" si="5"/>
        <v/>
      </c>
      <c r="S249" s="42" t="str">
        <f t="shared" si="6"/>
        <v/>
      </c>
      <c r="T249" s="42" t="str">
        <f t="shared" si="7"/>
        <v/>
      </c>
      <c r="U249" s="42">
        <f t="shared" si="8"/>
        <v>0</v>
      </c>
      <c r="V249" s="42">
        <f t="shared" si="9"/>
        <v>0</v>
      </c>
      <c r="W249" s="42">
        <f t="shared" si="10"/>
        <v>0</v>
      </c>
      <c r="X249" s="22"/>
      <c r="Y249" s="22"/>
      <c r="Z249" s="22"/>
      <c r="AA249" s="22"/>
      <c r="AB249" s="22"/>
      <c r="AC249" s="22"/>
      <c r="AD249" s="22"/>
      <c r="AE249" s="22"/>
      <c r="AF249" s="22"/>
      <c r="AG249" s="22">
        <v>247</v>
      </c>
    </row>
    <row r="250" spans="1:33" ht="15.75" customHeight="1">
      <c r="A250" s="43"/>
      <c r="B250" s="44"/>
      <c r="C250" s="47"/>
      <c r="D250" s="46"/>
      <c r="E250" s="47"/>
      <c r="F250" s="47"/>
      <c r="G250" s="46"/>
      <c r="H250" s="47"/>
      <c r="I250" s="49"/>
      <c r="J250" s="59"/>
      <c r="K250" s="60"/>
      <c r="L250" s="22">
        <v>2.48E-7</v>
      </c>
      <c r="M250" s="22" t="str">
        <f t="shared" si="0"/>
        <v/>
      </c>
      <c r="N250" s="22" t="str">
        <f t="shared" si="1"/>
        <v/>
      </c>
      <c r="O250" s="22" t="str">
        <f t="shared" si="2"/>
        <v/>
      </c>
      <c r="P250" s="23" t="str">
        <f t="shared" si="3"/>
        <v/>
      </c>
      <c r="Q250" s="23" t="str">
        <f t="shared" si="4"/>
        <v/>
      </c>
      <c r="R250" s="23" t="str">
        <f t="shared" si="5"/>
        <v/>
      </c>
      <c r="S250" s="42" t="str">
        <f t="shared" si="6"/>
        <v/>
      </c>
      <c r="T250" s="42" t="str">
        <f t="shared" si="7"/>
        <v/>
      </c>
      <c r="U250" s="42">
        <f t="shared" si="8"/>
        <v>0</v>
      </c>
      <c r="V250" s="42">
        <f t="shared" si="9"/>
        <v>0</v>
      </c>
      <c r="W250" s="42">
        <f t="shared" si="10"/>
        <v>0</v>
      </c>
      <c r="X250" s="22"/>
      <c r="Y250" s="22"/>
      <c r="Z250" s="22"/>
      <c r="AA250" s="22"/>
      <c r="AB250" s="22"/>
      <c r="AC250" s="22"/>
      <c r="AD250" s="22"/>
      <c r="AE250" s="22"/>
      <c r="AF250" s="22"/>
      <c r="AG250" s="22">
        <v>248</v>
      </c>
    </row>
    <row r="251" spans="1:33" ht="15.75" customHeight="1">
      <c r="A251" s="43"/>
      <c r="B251" s="44"/>
      <c r="C251" s="47"/>
      <c r="D251" s="46"/>
      <c r="E251" s="47"/>
      <c r="F251" s="47"/>
      <c r="G251" s="46"/>
      <c r="H251" s="47"/>
      <c r="I251" s="49"/>
      <c r="J251" s="59"/>
      <c r="K251" s="60"/>
      <c r="L251" s="22">
        <v>2.4900000000000002E-7</v>
      </c>
      <c r="M251" s="22" t="str">
        <f t="shared" si="0"/>
        <v/>
      </c>
      <c r="N251" s="22" t="str">
        <f t="shared" si="1"/>
        <v/>
      </c>
      <c r="O251" s="22" t="str">
        <f t="shared" si="2"/>
        <v/>
      </c>
      <c r="P251" s="23" t="str">
        <f t="shared" si="3"/>
        <v/>
      </c>
      <c r="Q251" s="23" t="str">
        <f t="shared" si="4"/>
        <v/>
      </c>
      <c r="R251" s="23" t="str">
        <f t="shared" si="5"/>
        <v/>
      </c>
      <c r="S251" s="42" t="str">
        <f t="shared" si="6"/>
        <v/>
      </c>
      <c r="T251" s="42" t="str">
        <f t="shared" si="7"/>
        <v/>
      </c>
      <c r="U251" s="42">
        <f t="shared" si="8"/>
        <v>0</v>
      </c>
      <c r="V251" s="42">
        <f t="shared" si="9"/>
        <v>0</v>
      </c>
      <c r="W251" s="42">
        <f t="shared" si="10"/>
        <v>0</v>
      </c>
      <c r="X251" s="22"/>
      <c r="Y251" s="22"/>
      <c r="Z251" s="22"/>
      <c r="AA251" s="22"/>
      <c r="AB251" s="22"/>
      <c r="AC251" s="22"/>
      <c r="AD251" s="22"/>
      <c r="AE251" s="22"/>
      <c r="AF251" s="22"/>
      <c r="AG251" s="22">
        <v>249</v>
      </c>
    </row>
    <row r="252" spans="1:33" ht="15.75" customHeight="1">
      <c r="A252" s="61"/>
      <c r="B252" s="62"/>
      <c r="C252" s="63"/>
      <c r="D252" s="64"/>
      <c r="E252" s="63"/>
      <c r="F252" s="63"/>
      <c r="G252" s="64"/>
      <c r="H252" s="63"/>
      <c r="I252" s="65"/>
      <c r="J252" s="66"/>
      <c r="K252" s="67"/>
      <c r="L252" s="22">
        <v>2.4999999999999999E-7</v>
      </c>
      <c r="M252" s="22" t="str">
        <f t="shared" si="0"/>
        <v/>
      </c>
      <c r="N252" s="22" t="str">
        <f t="shared" si="1"/>
        <v/>
      </c>
      <c r="O252" s="22" t="str">
        <f t="shared" si="2"/>
        <v/>
      </c>
      <c r="P252" s="23" t="str">
        <f t="shared" si="3"/>
        <v/>
      </c>
      <c r="Q252" s="23" t="str">
        <f t="shared" si="4"/>
        <v/>
      </c>
      <c r="R252" s="23" t="str">
        <f t="shared" si="5"/>
        <v/>
      </c>
      <c r="S252" s="42" t="str">
        <f t="shared" si="6"/>
        <v/>
      </c>
      <c r="T252" s="42" t="str">
        <f t="shared" si="7"/>
        <v/>
      </c>
      <c r="U252" s="42">
        <f t="shared" si="8"/>
        <v>0</v>
      </c>
      <c r="V252" s="42">
        <f t="shared" si="9"/>
        <v>0</v>
      </c>
      <c r="W252" s="42">
        <f t="shared" si="10"/>
        <v>0</v>
      </c>
      <c r="X252" s="22"/>
      <c r="Y252" s="22"/>
      <c r="Z252" s="22"/>
      <c r="AA252" s="22"/>
      <c r="AB252" s="22"/>
      <c r="AC252" s="22"/>
      <c r="AD252" s="22"/>
      <c r="AE252" s="22"/>
      <c r="AF252" s="22"/>
      <c r="AG252" s="22">
        <v>250</v>
      </c>
    </row>
    <row r="253" spans="1:33" ht="15.7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22"/>
      <c r="K253" s="22"/>
      <c r="L253" s="22"/>
      <c r="M253" s="22"/>
      <c r="N253" s="22"/>
      <c r="O253" s="22"/>
      <c r="P253" s="23"/>
      <c r="Q253" s="22"/>
      <c r="R253" s="22"/>
      <c r="S253" s="24"/>
      <c r="T253" s="24"/>
      <c r="U253" s="24"/>
      <c r="V253" s="24"/>
      <c r="W253" s="24"/>
      <c r="X253" s="22"/>
      <c r="Y253" s="22"/>
      <c r="Z253" s="22"/>
      <c r="AA253" s="22"/>
      <c r="AB253" s="22"/>
      <c r="AC253" s="22"/>
      <c r="AD253" s="22"/>
      <c r="AE253" s="22"/>
      <c r="AF253" s="22"/>
      <c r="AG253" s="22">
        <v>251</v>
      </c>
    </row>
    <row r="254" spans="1:33" ht="15.7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22"/>
      <c r="K254" s="22"/>
      <c r="L254" s="22"/>
      <c r="M254" s="22"/>
      <c r="N254" s="22"/>
      <c r="O254" s="22"/>
      <c r="P254" s="23"/>
      <c r="Q254" s="22"/>
      <c r="R254" s="22"/>
      <c r="S254" s="24"/>
      <c r="T254" s="24"/>
      <c r="U254" s="24"/>
      <c r="V254" s="24"/>
      <c r="W254" s="24"/>
      <c r="X254" s="22"/>
      <c r="Y254" s="22"/>
      <c r="Z254" s="22"/>
      <c r="AA254" s="22"/>
      <c r="AB254" s="22"/>
      <c r="AC254" s="22"/>
      <c r="AD254" s="22"/>
      <c r="AE254" s="22"/>
      <c r="AF254" s="22"/>
      <c r="AG254" s="22">
        <v>252</v>
      </c>
    </row>
    <row r="255" spans="1:33" ht="15.7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22"/>
      <c r="K255" s="22"/>
      <c r="L255" s="22"/>
      <c r="M255" s="22"/>
      <c r="N255" s="22"/>
      <c r="O255" s="22"/>
      <c r="P255" s="23"/>
      <c r="Q255" s="22"/>
      <c r="R255" s="22"/>
      <c r="S255" s="24"/>
      <c r="T255" s="24"/>
      <c r="U255" s="24"/>
      <c r="V255" s="24"/>
      <c r="W255" s="24"/>
      <c r="X255" s="22"/>
      <c r="Y255" s="22"/>
      <c r="Z255" s="22"/>
      <c r="AA255" s="22"/>
      <c r="AB255" s="22"/>
      <c r="AC255" s="22"/>
      <c r="AD255" s="22"/>
      <c r="AE255" s="22"/>
      <c r="AF255" s="22"/>
      <c r="AG255" s="22">
        <v>253</v>
      </c>
    </row>
    <row r="256" spans="1:33" ht="15.7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22"/>
      <c r="K256" s="22"/>
      <c r="L256" s="22"/>
      <c r="M256" s="22"/>
      <c r="N256" s="22"/>
      <c r="O256" s="22"/>
      <c r="P256" s="23"/>
      <c r="Q256" s="22"/>
      <c r="R256" s="22"/>
      <c r="S256" s="24"/>
      <c r="T256" s="24"/>
      <c r="U256" s="24"/>
      <c r="V256" s="24"/>
      <c r="W256" s="24"/>
      <c r="X256" s="22"/>
      <c r="Y256" s="22"/>
      <c r="Z256" s="22"/>
      <c r="AA256" s="22"/>
      <c r="AB256" s="22"/>
      <c r="AC256" s="22"/>
      <c r="AD256" s="22"/>
      <c r="AE256" s="22"/>
      <c r="AF256" s="22"/>
      <c r="AG256" s="22">
        <v>254</v>
      </c>
    </row>
    <row r="257" spans="1:33" ht="15.7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22"/>
      <c r="K257" s="22"/>
      <c r="L257" s="22"/>
      <c r="M257" s="22"/>
      <c r="N257" s="22"/>
      <c r="O257" s="22"/>
      <c r="P257" s="23"/>
      <c r="Q257" s="22"/>
      <c r="R257" s="22"/>
      <c r="S257" s="24"/>
      <c r="T257" s="24"/>
      <c r="U257" s="24"/>
      <c r="V257" s="24"/>
      <c r="W257" s="24"/>
      <c r="X257" s="22"/>
      <c r="Y257" s="22"/>
      <c r="Z257" s="22"/>
      <c r="AA257" s="22"/>
      <c r="AB257" s="22"/>
      <c r="AC257" s="22"/>
      <c r="AD257" s="22"/>
      <c r="AE257" s="22"/>
      <c r="AF257" s="22"/>
      <c r="AG257" s="22">
        <v>255</v>
      </c>
    </row>
    <row r="258" spans="1:33" ht="15.7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22"/>
      <c r="K258" s="22"/>
      <c r="L258" s="22"/>
      <c r="M258" s="22"/>
      <c r="N258" s="22"/>
      <c r="O258" s="22"/>
      <c r="P258" s="23"/>
      <c r="Q258" s="22"/>
      <c r="R258" s="22"/>
      <c r="S258" s="24"/>
      <c r="T258" s="24"/>
      <c r="U258" s="24"/>
      <c r="V258" s="24"/>
      <c r="W258" s="24"/>
      <c r="X258" s="22"/>
      <c r="Y258" s="22"/>
      <c r="Z258" s="22"/>
      <c r="AA258" s="22"/>
      <c r="AB258" s="22"/>
      <c r="AC258" s="22"/>
      <c r="AD258" s="22"/>
      <c r="AE258" s="22"/>
      <c r="AF258" s="22"/>
      <c r="AG258" s="22">
        <v>256</v>
      </c>
    </row>
    <row r="259" spans="1:33" ht="15.7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22"/>
      <c r="K259" s="22"/>
      <c r="L259" s="22"/>
      <c r="M259" s="22"/>
      <c r="N259" s="22"/>
      <c r="O259" s="22"/>
      <c r="P259" s="23"/>
      <c r="Q259" s="22"/>
      <c r="R259" s="22"/>
      <c r="S259" s="24"/>
      <c r="T259" s="24"/>
      <c r="U259" s="24"/>
      <c r="V259" s="24"/>
      <c r="W259" s="24"/>
      <c r="X259" s="22"/>
      <c r="Y259" s="22"/>
      <c r="Z259" s="22"/>
      <c r="AA259" s="22"/>
      <c r="AB259" s="22"/>
      <c r="AC259" s="22"/>
      <c r="AD259" s="22"/>
      <c r="AE259" s="22"/>
      <c r="AF259" s="22"/>
      <c r="AG259" s="22">
        <v>257</v>
      </c>
    </row>
    <row r="260" spans="1:33" ht="15.7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22"/>
      <c r="K260" s="22"/>
      <c r="L260" s="22"/>
      <c r="M260" s="22"/>
      <c r="N260" s="22"/>
      <c r="O260" s="22"/>
      <c r="P260" s="23"/>
      <c r="Q260" s="22"/>
      <c r="R260" s="22"/>
      <c r="S260" s="24"/>
      <c r="T260" s="24"/>
      <c r="U260" s="24"/>
      <c r="V260" s="24"/>
      <c r="W260" s="24"/>
      <c r="X260" s="22"/>
      <c r="Y260" s="22"/>
      <c r="Z260" s="22"/>
      <c r="AA260" s="22"/>
      <c r="AB260" s="22"/>
      <c r="AC260" s="22"/>
      <c r="AD260" s="22"/>
      <c r="AE260" s="22"/>
      <c r="AF260" s="22"/>
      <c r="AG260" s="22">
        <v>258</v>
      </c>
    </row>
    <row r="261" spans="1:33" ht="15.7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22"/>
      <c r="K261" s="22"/>
      <c r="L261" s="22"/>
      <c r="M261" s="22"/>
      <c r="N261" s="22"/>
      <c r="O261" s="22"/>
      <c r="P261" s="23"/>
      <c r="Q261" s="22"/>
      <c r="R261" s="22"/>
      <c r="S261" s="24"/>
      <c r="T261" s="24"/>
      <c r="U261" s="24"/>
      <c r="V261" s="24"/>
      <c r="W261" s="24"/>
      <c r="X261" s="22"/>
      <c r="Y261" s="22"/>
      <c r="Z261" s="22"/>
      <c r="AA261" s="22"/>
      <c r="AB261" s="22"/>
      <c r="AC261" s="22"/>
      <c r="AD261" s="22"/>
      <c r="AE261" s="22"/>
      <c r="AF261" s="22"/>
      <c r="AG261" s="22">
        <v>259</v>
      </c>
    </row>
    <row r="262" spans="1:33" ht="15.7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22"/>
      <c r="K262" s="22"/>
      <c r="L262" s="22"/>
      <c r="M262" s="22"/>
      <c r="N262" s="22"/>
      <c r="O262" s="22"/>
      <c r="P262" s="23"/>
      <c r="Q262" s="22"/>
      <c r="R262" s="22"/>
      <c r="S262" s="24"/>
      <c r="T262" s="24"/>
      <c r="U262" s="24"/>
      <c r="V262" s="24"/>
      <c r="W262" s="24"/>
      <c r="X262" s="22"/>
      <c r="Y262" s="22"/>
      <c r="Z262" s="22"/>
      <c r="AA262" s="22"/>
      <c r="AB262" s="22"/>
      <c r="AC262" s="22"/>
      <c r="AD262" s="22"/>
      <c r="AE262" s="22"/>
      <c r="AF262" s="22"/>
      <c r="AG262" s="22">
        <v>260</v>
      </c>
    </row>
    <row r="263" spans="1:33" ht="15.7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22"/>
      <c r="K263" s="22"/>
      <c r="L263" s="22"/>
      <c r="M263" s="22"/>
      <c r="N263" s="22"/>
      <c r="O263" s="22"/>
      <c r="P263" s="23"/>
      <c r="Q263" s="22"/>
      <c r="R263" s="22"/>
      <c r="S263" s="24"/>
      <c r="T263" s="24"/>
      <c r="U263" s="24"/>
      <c r="V263" s="24"/>
      <c r="W263" s="24"/>
      <c r="X263" s="22"/>
      <c r="Y263" s="22"/>
      <c r="Z263" s="22"/>
      <c r="AA263" s="22"/>
      <c r="AB263" s="22"/>
      <c r="AC263" s="22"/>
      <c r="AD263" s="22"/>
      <c r="AE263" s="22"/>
      <c r="AF263" s="22"/>
      <c r="AG263" s="22">
        <v>261</v>
      </c>
    </row>
    <row r="264" spans="1:33" ht="15.7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22"/>
      <c r="K264" s="22"/>
      <c r="L264" s="22"/>
      <c r="M264" s="22"/>
      <c r="N264" s="22"/>
      <c r="O264" s="22"/>
      <c r="P264" s="23"/>
      <c r="Q264" s="22"/>
      <c r="R264" s="22"/>
      <c r="S264" s="24"/>
      <c r="T264" s="24"/>
      <c r="U264" s="24"/>
      <c r="V264" s="24"/>
      <c r="W264" s="24"/>
      <c r="X264" s="22"/>
      <c r="Y264" s="22"/>
      <c r="Z264" s="22"/>
      <c r="AA264" s="22"/>
      <c r="AB264" s="22"/>
      <c r="AC264" s="22"/>
      <c r="AD264" s="22"/>
      <c r="AE264" s="22"/>
      <c r="AF264" s="22"/>
      <c r="AG264" s="22">
        <v>262</v>
      </c>
    </row>
    <row r="265" spans="1:33" ht="15.7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22"/>
      <c r="K265" s="22"/>
      <c r="L265" s="22"/>
      <c r="M265" s="22"/>
      <c r="N265" s="22"/>
      <c r="O265" s="22"/>
      <c r="P265" s="23"/>
      <c r="Q265" s="22"/>
      <c r="R265" s="22"/>
      <c r="S265" s="24"/>
      <c r="T265" s="24"/>
      <c r="U265" s="24"/>
      <c r="V265" s="24"/>
      <c r="W265" s="24"/>
      <c r="X265" s="22"/>
      <c r="Y265" s="22"/>
      <c r="Z265" s="22"/>
      <c r="AA265" s="22"/>
      <c r="AB265" s="22"/>
      <c r="AC265" s="22"/>
      <c r="AD265" s="22"/>
      <c r="AE265" s="22"/>
      <c r="AF265" s="22"/>
      <c r="AG265" s="22">
        <v>263</v>
      </c>
    </row>
    <row r="266" spans="1:33" ht="15.7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22"/>
      <c r="K266" s="22"/>
      <c r="L266" s="22"/>
      <c r="M266" s="22"/>
      <c r="N266" s="22"/>
      <c r="O266" s="22"/>
      <c r="P266" s="23"/>
      <c r="Q266" s="22"/>
      <c r="R266" s="22"/>
      <c r="S266" s="24"/>
      <c r="T266" s="24"/>
      <c r="U266" s="24"/>
      <c r="V266" s="24"/>
      <c r="W266" s="24"/>
      <c r="X266" s="22"/>
      <c r="Y266" s="22"/>
      <c r="Z266" s="22"/>
      <c r="AA266" s="22"/>
      <c r="AB266" s="22"/>
      <c r="AC266" s="22"/>
      <c r="AD266" s="22"/>
      <c r="AE266" s="22"/>
      <c r="AF266" s="22"/>
      <c r="AG266" s="22">
        <v>264</v>
      </c>
    </row>
    <row r="267" spans="1:33" ht="15.7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22"/>
      <c r="K267" s="22"/>
      <c r="L267" s="22"/>
      <c r="M267" s="22"/>
      <c r="N267" s="22"/>
      <c r="O267" s="22"/>
      <c r="P267" s="23"/>
      <c r="Q267" s="22"/>
      <c r="R267" s="22"/>
      <c r="S267" s="24"/>
      <c r="T267" s="24"/>
      <c r="U267" s="24"/>
      <c r="V267" s="24"/>
      <c r="W267" s="24"/>
      <c r="X267" s="22"/>
      <c r="Y267" s="22"/>
      <c r="Z267" s="22"/>
      <c r="AA267" s="22"/>
      <c r="AB267" s="22"/>
      <c r="AC267" s="22"/>
      <c r="AD267" s="22"/>
      <c r="AE267" s="22"/>
      <c r="AF267" s="22"/>
      <c r="AG267" s="22">
        <v>265</v>
      </c>
    </row>
    <row r="268" spans="1:33" ht="15.7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22"/>
      <c r="K268" s="22"/>
      <c r="L268" s="22"/>
      <c r="M268" s="22"/>
      <c r="N268" s="22"/>
      <c r="O268" s="22"/>
      <c r="P268" s="23"/>
      <c r="Q268" s="22"/>
      <c r="R268" s="22"/>
      <c r="S268" s="24"/>
      <c r="T268" s="24"/>
      <c r="U268" s="24"/>
      <c r="V268" s="24"/>
      <c r="W268" s="24"/>
      <c r="X268" s="22"/>
      <c r="Y268" s="22"/>
      <c r="Z268" s="22"/>
      <c r="AA268" s="22"/>
      <c r="AB268" s="22"/>
      <c r="AC268" s="22"/>
      <c r="AD268" s="22"/>
      <c r="AE268" s="22"/>
      <c r="AF268" s="22"/>
      <c r="AG268" s="22">
        <v>266</v>
      </c>
    </row>
    <row r="269" spans="1:33" ht="15.7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22"/>
      <c r="K269" s="22"/>
      <c r="L269" s="22"/>
      <c r="M269" s="22"/>
      <c r="N269" s="22"/>
      <c r="O269" s="22"/>
      <c r="P269" s="23"/>
      <c r="Q269" s="22"/>
      <c r="R269" s="22"/>
      <c r="S269" s="24"/>
      <c r="T269" s="24"/>
      <c r="U269" s="24"/>
      <c r="V269" s="24"/>
      <c r="W269" s="24"/>
      <c r="X269" s="22"/>
      <c r="Y269" s="22"/>
      <c r="Z269" s="22"/>
      <c r="AA269" s="22"/>
      <c r="AB269" s="22"/>
      <c r="AC269" s="22"/>
      <c r="AD269" s="22"/>
      <c r="AE269" s="22"/>
      <c r="AF269" s="22"/>
      <c r="AG269" s="22">
        <v>267</v>
      </c>
    </row>
    <row r="270" spans="1:33" ht="15.7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22"/>
      <c r="K270" s="22"/>
      <c r="L270" s="22"/>
      <c r="M270" s="22"/>
      <c r="N270" s="22"/>
      <c r="O270" s="22"/>
      <c r="P270" s="23"/>
      <c r="Q270" s="22"/>
      <c r="R270" s="22"/>
      <c r="S270" s="24"/>
      <c r="T270" s="24"/>
      <c r="U270" s="24"/>
      <c r="V270" s="24"/>
      <c r="W270" s="24"/>
      <c r="X270" s="22"/>
      <c r="Y270" s="22"/>
      <c r="Z270" s="22"/>
      <c r="AA270" s="22"/>
      <c r="AB270" s="22"/>
      <c r="AC270" s="22"/>
      <c r="AD270" s="22"/>
      <c r="AE270" s="22"/>
      <c r="AF270" s="22"/>
      <c r="AG270" s="22">
        <v>268</v>
      </c>
    </row>
    <row r="271" spans="1:33" ht="15.7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22"/>
      <c r="K271" s="22"/>
      <c r="L271" s="22"/>
      <c r="M271" s="22"/>
      <c r="N271" s="22"/>
      <c r="O271" s="22"/>
      <c r="P271" s="23"/>
      <c r="Q271" s="22"/>
      <c r="R271" s="22"/>
      <c r="S271" s="24"/>
      <c r="T271" s="24"/>
      <c r="U271" s="24"/>
      <c r="V271" s="24"/>
      <c r="W271" s="24"/>
      <c r="X271" s="22"/>
      <c r="Y271" s="22"/>
      <c r="Z271" s="22"/>
      <c r="AA271" s="22"/>
      <c r="AB271" s="22"/>
      <c r="AC271" s="22"/>
      <c r="AD271" s="22"/>
      <c r="AE271" s="22"/>
      <c r="AF271" s="22"/>
      <c r="AG271" s="22">
        <v>269</v>
      </c>
    </row>
    <row r="272" spans="1:33" ht="15.7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22"/>
      <c r="K272" s="22"/>
      <c r="L272" s="22"/>
      <c r="M272" s="22"/>
      <c r="N272" s="22"/>
      <c r="O272" s="22"/>
      <c r="P272" s="23"/>
      <c r="Q272" s="22"/>
      <c r="R272" s="22"/>
      <c r="S272" s="24"/>
      <c r="T272" s="24"/>
      <c r="U272" s="24"/>
      <c r="V272" s="24"/>
      <c r="W272" s="24"/>
      <c r="X272" s="22"/>
      <c r="Y272" s="22"/>
      <c r="Z272" s="22"/>
      <c r="AA272" s="22"/>
      <c r="AB272" s="22"/>
      <c r="AC272" s="22"/>
      <c r="AD272" s="22"/>
      <c r="AE272" s="22"/>
      <c r="AF272" s="22"/>
      <c r="AG272" s="22">
        <v>270</v>
      </c>
    </row>
    <row r="273" spans="1:33" ht="15.7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22"/>
      <c r="K273" s="22"/>
      <c r="L273" s="22"/>
      <c r="M273" s="22"/>
      <c r="N273" s="22"/>
      <c r="O273" s="22"/>
      <c r="P273" s="23"/>
      <c r="Q273" s="22"/>
      <c r="R273" s="22"/>
      <c r="S273" s="24"/>
      <c r="T273" s="24"/>
      <c r="U273" s="24"/>
      <c r="V273" s="24"/>
      <c r="W273" s="24"/>
      <c r="X273" s="22"/>
      <c r="Y273" s="22"/>
      <c r="Z273" s="22"/>
      <c r="AA273" s="22"/>
      <c r="AB273" s="22"/>
      <c r="AC273" s="22"/>
      <c r="AD273" s="22"/>
      <c r="AE273" s="22"/>
      <c r="AF273" s="22"/>
      <c r="AG273" s="22">
        <v>271</v>
      </c>
    </row>
    <row r="274" spans="1:33" ht="15.7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22"/>
      <c r="K274" s="22"/>
      <c r="L274" s="22"/>
      <c r="M274" s="22"/>
      <c r="N274" s="22"/>
      <c r="O274" s="22"/>
      <c r="P274" s="23"/>
      <c r="Q274" s="22"/>
      <c r="R274" s="22"/>
      <c r="S274" s="24"/>
      <c r="T274" s="24"/>
      <c r="U274" s="24"/>
      <c r="V274" s="24"/>
      <c r="W274" s="24"/>
      <c r="X274" s="22"/>
      <c r="Y274" s="22"/>
      <c r="Z274" s="22"/>
      <c r="AA274" s="22"/>
      <c r="AB274" s="22"/>
      <c r="AC274" s="22"/>
      <c r="AD274" s="22"/>
      <c r="AE274" s="22"/>
      <c r="AF274" s="22"/>
      <c r="AG274" s="22">
        <v>272</v>
      </c>
    </row>
    <row r="275" spans="1:33" ht="15.7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22"/>
      <c r="K275" s="22"/>
      <c r="L275" s="22"/>
      <c r="M275" s="22"/>
      <c r="N275" s="22"/>
      <c r="O275" s="22"/>
      <c r="P275" s="23"/>
      <c r="Q275" s="22"/>
      <c r="R275" s="22"/>
      <c r="S275" s="24"/>
      <c r="T275" s="24"/>
      <c r="U275" s="24"/>
      <c r="V275" s="24"/>
      <c r="W275" s="24"/>
      <c r="X275" s="22"/>
      <c r="Y275" s="22"/>
      <c r="Z275" s="22"/>
      <c r="AA275" s="22"/>
      <c r="AB275" s="22"/>
      <c r="AC275" s="22"/>
      <c r="AD275" s="22"/>
      <c r="AE275" s="22"/>
      <c r="AF275" s="22"/>
      <c r="AG275" s="22">
        <v>273</v>
      </c>
    </row>
    <row r="276" spans="1:33" ht="15.7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22"/>
      <c r="K276" s="22"/>
      <c r="L276" s="22"/>
      <c r="M276" s="22"/>
      <c r="N276" s="22"/>
      <c r="O276" s="22"/>
      <c r="P276" s="23"/>
      <c r="Q276" s="22"/>
      <c r="R276" s="22"/>
      <c r="S276" s="24"/>
      <c r="T276" s="24"/>
      <c r="U276" s="24"/>
      <c r="V276" s="24"/>
      <c r="W276" s="24"/>
      <c r="X276" s="22"/>
      <c r="Y276" s="22"/>
      <c r="Z276" s="22"/>
      <c r="AA276" s="22"/>
      <c r="AB276" s="22"/>
      <c r="AC276" s="22"/>
      <c r="AD276" s="22"/>
      <c r="AE276" s="22"/>
      <c r="AF276" s="22"/>
      <c r="AG276" s="22">
        <v>274</v>
      </c>
    </row>
    <row r="277" spans="1:33" ht="15.7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22"/>
      <c r="K277" s="22"/>
      <c r="L277" s="22"/>
      <c r="M277" s="22"/>
      <c r="N277" s="22"/>
      <c r="O277" s="22"/>
      <c r="P277" s="23"/>
      <c r="Q277" s="22"/>
      <c r="R277" s="22"/>
      <c r="S277" s="24"/>
      <c r="T277" s="24"/>
      <c r="U277" s="24"/>
      <c r="V277" s="24"/>
      <c r="W277" s="24"/>
      <c r="X277" s="22"/>
      <c r="Y277" s="22"/>
      <c r="Z277" s="22"/>
      <c r="AA277" s="22"/>
      <c r="AB277" s="22"/>
      <c r="AC277" s="22"/>
      <c r="AD277" s="22"/>
      <c r="AE277" s="22"/>
      <c r="AF277" s="22"/>
      <c r="AG277" s="22">
        <v>275</v>
      </c>
    </row>
    <row r="278" spans="1:33" ht="15.7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22"/>
      <c r="K278" s="22"/>
      <c r="L278" s="22"/>
      <c r="M278" s="22"/>
      <c r="N278" s="22"/>
      <c r="O278" s="22"/>
      <c r="P278" s="23"/>
      <c r="Q278" s="22"/>
      <c r="R278" s="22"/>
      <c r="S278" s="24"/>
      <c r="T278" s="24"/>
      <c r="U278" s="24"/>
      <c r="V278" s="24"/>
      <c r="W278" s="24"/>
      <c r="X278" s="22"/>
      <c r="Y278" s="22"/>
      <c r="Z278" s="22"/>
      <c r="AA278" s="22"/>
      <c r="AB278" s="22"/>
      <c r="AC278" s="22"/>
      <c r="AD278" s="22"/>
      <c r="AE278" s="22"/>
      <c r="AF278" s="22"/>
      <c r="AG278" s="22">
        <v>276</v>
      </c>
    </row>
    <row r="279" spans="1:33" ht="15.7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22"/>
      <c r="K279" s="22"/>
      <c r="L279" s="22"/>
      <c r="M279" s="22"/>
      <c r="N279" s="22"/>
      <c r="O279" s="22"/>
      <c r="P279" s="23"/>
      <c r="Q279" s="22"/>
      <c r="R279" s="22"/>
      <c r="S279" s="24"/>
      <c r="T279" s="24"/>
      <c r="U279" s="24"/>
      <c r="V279" s="24"/>
      <c r="W279" s="24"/>
      <c r="X279" s="22"/>
      <c r="Y279" s="22"/>
      <c r="Z279" s="22"/>
      <c r="AA279" s="22"/>
      <c r="AB279" s="22"/>
      <c r="AC279" s="22"/>
      <c r="AD279" s="22"/>
      <c r="AE279" s="22"/>
      <c r="AF279" s="22"/>
      <c r="AG279" s="22">
        <v>277</v>
      </c>
    </row>
    <row r="280" spans="1:33" ht="15.7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22"/>
      <c r="K280" s="22"/>
      <c r="L280" s="22"/>
      <c r="M280" s="22"/>
      <c r="N280" s="22"/>
      <c r="O280" s="22"/>
      <c r="P280" s="23"/>
      <c r="Q280" s="22"/>
      <c r="R280" s="22"/>
      <c r="S280" s="24"/>
      <c r="T280" s="24"/>
      <c r="U280" s="24"/>
      <c r="V280" s="24"/>
      <c r="W280" s="24"/>
      <c r="X280" s="22"/>
      <c r="Y280" s="22"/>
      <c r="Z280" s="22"/>
      <c r="AA280" s="22"/>
      <c r="AB280" s="22"/>
      <c r="AC280" s="22"/>
      <c r="AD280" s="22"/>
      <c r="AE280" s="22"/>
      <c r="AF280" s="22"/>
      <c r="AG280" s="22">
        <v>278</v>
      </c>
    </row>
    <row r="281" spans="1:33" ht="15.7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22"/>
      <c r="K281" s="22"/>
      <c r="L281" s="22"/>
      <c r="M281" s="22"/>
      <c r="N281" s="22"/>
      <c r="O281" s="22"/>
      <c r="P281" s="23"/>
      <c r="Q281" s="22"/>
      <c r="R281" s="22"/>
      <c r="S281" s="24"/>
      <c r="T281" s="24"/>
      <c r="U281" s="24"/>
      <c r="V281" s="24"/>
      <c r="W281" s="24"/>
      <c r="X281" s="22"/>
      <c r="Y281" s="22"/>
      <c r="Z281" s="22"/>
      <c r="AA281" s="22"/>
      <c r="AB281" s="22"/>
      <c r="AC281" s="22"/>
      <c r="AD281" s="22"/>
      <c r="AE281" s="22"/>
      <c r="AF281" s="22"/>
      <c r="AG281" s="22">
        <v>279</v>
      </c>
    </row>
    <row r="282" spans="1:33" ht="15.7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22"/>
      <c r="K282" s="22"/>
      <c r="L282" s="22"/>
      <c r="M282" s="22"/>
      <c r="N282" s="22"/>
      <c r="O282" s="22"/>
      <c r="P282" s="23"/>
      <c r="Q282" s="22"/>
      <c r="R282" s="22"/>
      <c r="S282" s="24"/>
      <c r="T282" s="24"/>
      <c r="U282" s="24"/>
      <c r="V282" s="24"/>
      <c r="W282" s="24"/>
      <c r="X282" s="22"/>
      <c r="Y282" s="22"/>
      <c r="Z282" s="22"/>
      <c r="AA282" s="22"/>
      <c r="AB282" s="22"/>
      <c r="AC282" s="22"/>
      <c r="AD282" s="22"/>
      <c r="AE282" s="22"/>
      <c r="AF282" s="22"/>
      <c r="AG282" s="22">
        <v>280</v>
      </c>
    </row>
    <row r="283" spans="1:33" ht="15.7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22"/>
      <c r="K283" s="22"/>
      <c r="L283" s="22"/>
      <c r="M283" s="22"/>
      <c r="N283" s="22"/>
      <c r="O283" s="22"/>
      <c r="P283" s="23"/>
      <c r="Q283" s="22"/>
      <c r="R283" s="22"/>
      <c r="S283" s="24"/>
      <c r="T283" s="24"/>
      <c r="U283" s="24"/>
      <c r="V283" s="24"/>
      <c r="W283" s="24"/>
      <c r="X283" s="22"/>
      <c r="Y283" s="22"/>
      <c r="Z283" s="22"/>
      <c r="AA283" s="22"/>
      <c r="AB283" s="22"/>
      <c r="AC283" s="22"/>
      <c r="AD283" s="22"/>
      <c r="AE283" s="22"/>
      <c r="AF283" s="22"/>
      <c r="AG283" s="22">
        <v>281</v>
      </c>
    </row>
    <row r="284" spans="1:33" ht="15.7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22"/>
      <c r="K284" s="22"/>
      <c r="L284" s="22"/>
      <c r="M284" s="22"/>
      <c r="N284" s="22"/>
      <c r="O284" s="22"/>
      <c r="P284" s="23"/>
      <c r="Q284" s="22"/>
      <c r="R284" s="22"/>
      <c r="S284" s="24"/>
      <c r="T284" s="24"/>
      <c r="U284" s="24"/>
      <c r="V284" s="24"/>
      <c r="W284" s="24"/>
      <c r="X284" s="22"/>
      <c r="Y284" s="22"/>
      <c r="Z284" s="22"/>
      <c r="AA284" s="22"/>
      <c r="AB284" s="22"/>
      <c r="AC284" s="22"/>
      <c r="AD284" s="22"/>
      <c r="AE284" s="22"/>
      <c r="AF284" s="22"/>
      <c r="AG284" s="22">
        <v>282</v>
      </c>
    </row>
    <row r="285" spans="1:33" ht="15.7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22"/>
      <c r="K285" s="22"/>
      <c r="L285" s="22"/>
      <c r="M285" s="22"/>
      <c r="N285" s="22"/>
      <c r="O285" s="22"/>
      <c r="P285" s="23"/>
      <c r="Q285" s="22"/>
      <c r="R285" s="22"/>
      <c r="S285" s="24"/>
      <c r="T285" s="24"/>
      <c r="U285" s="24"/>
      <c r="V285" s="24"/>
      <c r="W285" s="24"/>
      <c r="X285" s="22"/>
      <c r="Y285" s="22"/>
      <c r="Z285" s="22"/>
      <c r="AA285" s="22"/>
      <c r="AB285" s="22"/>
      <c r="AC285" s="22"/>
      <c r="AD285" s="22"/>
      <c r="AE285" s="22"/>
      <c r="AF285" s="22"/>
      <c r="AG285" s="22">
        <v>283</v>
      </c>
    </row>
    <row r="286" spans="1:33" ht="15.7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22"/>
      <c r="K286" s="22"/>
      <c r="L286" s="22"/>
      <c r="M286" s="22"/>
      <c r="N286" s="22"/>
      <c r="O286" s="22"/>
      <c r="P286" s="23"/>
      <c r="Q286" s="22"/>
      <c r="R286" s="22"/>
      <c r="S286" s="24"/>
      <c r="T286" s="24"/>
      <c r="U286" s="24"/>
      <c r="V286" s="24"/>
      <c r="W286" s="24"/>
      <c r="X286" s="22"/>
      <c r="Y286" s="22"/>
      <c r="Z286" s="22"/>
      <c r="AA286" s="22"/>
      <c r="AB286" s="22"/>
      <c r="AC286" s="22"/>
      <c r="AD286" s="22"/>
      <c r="AE286" s="22"/>
      <c r="AF286" s="22"/>
      <c r="AG286" s="22">
        <v>284</v>
      </c>
    </row>
    <row r="287" spans="1:33" ht="15.7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22"/>
      <c r="K287" s="22"/>
      <c r="L287" s="22"/>
      <c r="M287" s="22"/>
      <c r="N287" s="22"/>
      <c r="O287" s="22"/>
      <c r="P287" s="23"/>
      <c r="Q287" s="22"/>
      <c r="R287" s="22"/>
      <c r="S287" s="24"/>
      <c r="T287" s="24"/>
      <c r="U287" s="24"/>
      <c r="V287" s="24"/>
      <c r="W287" s="24"/>
      <c r="X287" s="22"/>
      <c r="Y287" s="22"/>
      <c r="Z287" s="22"/>
      <c r="AA287" s="22"/>
      <c r="AB287" s="22"/>
      <c r="AC287" s="22"/>
      <c r="AD287" s="22"/>
      <c r="AE287" s="22"/>
      <c r="AF287" s="22"/>
      <c r="AG287" s="22">
        <v>285</v>
      </c>
    </row>
    <row r="288" spans="1:33" ht="15.7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22"/>
      <c r="K288" s="22"/>
      <c r="L288" s="22"/>
      <c r="M288" s="22"/>
      <c r="N288" s="22"/>
      <c r="O288" s="22"/>
      <c r="P288" s="23"/>
      <c r="Q288" s="22"/>
      <c r="R288" s="22"/>
      <c r="S288" s="24"/>
      <c r="T288" s="24"/>
      <c r="U288" s="24"/>
      <c r="V288" s="24"/>
      <c r="W288" s="24"/>
      <c r="X288" s="22"/>
      <c r="Y288" s="22"/>
      <c r="Z288" s="22"/>
      <c r="AA288" s="22"/>
      <c r="AB288" s="22"/>
      <c r="AC288" s="22"/>
      <c r="AD288" s="22"/>
      <c r="AE288" s="22"/>
      <c r="AF288" s="22"/>
      <c r="AG288" s="22">
        <v>286</v>
      </c>
    </row>
    <row r="289" spans="1:33" ht="15.7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22"/>
      <c r="K289" s="22"/>
      <c r="L289" s="22"/>
      <c r="M289" s="22"/>
      <c r="N289" s="22"/>
      <c r="O289" s="22"/>
      <c r="P289" s="23"/>
      <c r="Q289" s="22"/>
      <c r="R289" s="22"/>
      <c r="S289" s="24"/>
      <c r="T289" s="24"/>
      <c r="U289" s="24"/>
      <c r="V289" s="24"/>
      <c r="W289" s="24"/>
      <c r="X289" s="22"/>
      <c r="Y289" s="22"/>
      <c r="Z289" s="22"/>
      <c r="AA289" s="22"/>
      <c r="AB289" s="22"/>
      <c r="AC289" s="22"/>
      <c r="AD289" s="22"/>
      <c r="AE289" s="22"/>
      <c r="AF289" s="22"/>
      <c r="AG289" s="22">
        <v>287</v>
      </c>
    </row>
    <row r="290" spans="1:33" ht="15.7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22"/>
      <c r="K290" s="22"/>
      <c r="L290" s="22"/>
      <c r="M290" s="22"/>
      <c r="N290" s="22"/>
      <c r="O290" s="22"/>
      <c r="P290" s="23"/>
      <c r="Q290" s="22"/>
      <c r="R290" s="22"/>
      <c r="S290" s="24"/>
      <c r="T290" s="24"/>
      <c r="U290" s="24"/>
      <c r="V290" s="24"/>
      <c r="W290" s="24"/>
      <c r="X290" s="22"/>
      <c r="Y290" s="22"/>
      <c r="Z290" s="22"/>
      <c r="AA290" s="22"/>
      <c r="AB290" s="22"/>
      <c r="AC290" s="22"/>
      <c r="AD290" s="22"/>
      <c r="AE290" s="22"/>
      <c r="AF290" s="22"/>
      <c r="AG290" s="22">
        <v>288</v>
      </c>
    </row>
    <row r="291" spans="1:33" ht="15.7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22"/>
      <c r="K291" s="22"/>
      <c r="L291" s="22"/>
      <c r="M291" s="22"/>
      <c r="N291" s="22"/>
      <c r="O291" s="22"/>
      <c r="P291" s="23"/>
      <c r="Q291" s="22"/>
      <c r="R291" s="22"/>
      <c r="S291" s="24"/>
      <c r="T291" s="24"/>
      <c r="U291" s="24"/>
      <c r="V291" s="24"/>
      <c r="W291" s="24"/>
      <c r="X291" s="22"/>
      <c r="Y291" s="22"/>
      <c r="Z291" s="22"/>
      <c r="AA291" s="22"/>
      <c r="AB291" s="22"/>
      <c r="AC291" s="22"/>
      <c r="AD291" s="22"/>
      <c r="AE291" s="22"/>
      <c r="AF291" s="22"/>
      <c r="AG291" s="22">
        <v>289</v>
      </c>
    </row>
    <row r="292" spans="1:33" ht="15.7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22"/>
      <c r="K292" s="22"/>
      <c r="L292" s="22"/>
      <c r="M292" s="22"/>
      <c r="N292" s="22"/>
      <c r="O292" s="22"/>
      <c r="P292" s="23"/>
      <c r="Q292" s="22"/>
      <c r="R292" s="22"/>
      <c r="S292" s="24"/>
      <c r="T292" s="24"/>
      <c r="U292" s="24"/>
      <c r="V292" s="24"/>
      <c r="W292" s="24"/>
      <c r="X292" s="22"/>
      <c r="Y292" s="22"/>
      <c r="Z292" s="22"/>
      <c r="AA292" s="22"/>
      <c r="AB292" s="22"/>
      <c r="AC292" s="22"/>
      <c r="AD292" s="22"/>
      <c r="AE292" s="22"/>
      <c r="AF292" s="22"/>
      <c r="AG292" s="22">
        <v>290</v>
      </c>
    </row>
    <row r="293" spans="1:33" ht="15.7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22"/>
      <c r="K293" s="22"/>
      <c r="L293" s="22"/>
      <c r="M293" s="22"/>
      <c r="N293" s="22"/>
      <c r="O293" s="22"/>
      <c r="P293" s="23"/>
      <c r="Q293" s="22"/>
      <c r="R293" s="22"/>
      <c r="S293" s="24"/>
      <c r="T293" s="24"/>
      <c r="U293" s="24"/>
      <c r="V293" s="24"/>
      <c r="W293" s="24"/>
      <c r="X293" s="22"/>
      <c r="Y293" s="22"/>
      <c r="Z293" s="22"/>
      <c r="AA293" s="22"/>
      <c r="AB293" s="22"/>
      <c r="AC293" s="22"/>
      <c r="AD293" s="22"/>
      <c r="AE293" s="22"/>
      <c r="AF293" s="22"/>
      <c r="AG293" s="22">
        <v>291</v>
      </c>
    </row>
    <row r="294" spans="1:33" ht="15.7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22"/>
      <c r="K294" s="22"/>
      <c r="L294" s="22"/>
      <c r="M294" s="22"/>
      <c r="N294" s="22"/>
      <c r="O294" s="22"/>
      <c r="P294" s="23"/>
      <c r="Q294" s="22"/>
      <c r="R294" s="22"/>
      <c r="S294" s="24"/>
      <c r="T294" s="24"/>
      <c r="U294" s="24"/>
      <c r="V294" s="24"/>
      <c r="W294" s="24"/>
      <c r="X294" s="22"/>
      <c r="Y294" s="22"/>
      <c r="Z294" s="22"/>
      <c r="AA294" s="22"/>
      <c r="AB294" s="22"/>
      <c r="AC294" s="22"/>
      <c r="AD294" s="22"/>
      <c r="AE294" s="22"/>
      <c r="AF294" s="22"/>
      <c r="AG294" s="22">
        <v>292</v>
      </c>
    </row>
    <row r="295" spans="1:33" ht="15.7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22"/>
      <c r="K295" s="22"/>
      <c r="L295" s="22"/>
      <c r="M295" s="22"/>
      <c r="N295" s="22"/>
      <c r="O295" s="22"/>
      <c r="P295" s="23"/>
      <c r="Q295" s="22"/>
      <c r="R295" s="22"/>
      <c r="S295" s="24"/>
      <c r="T295" s="24"/>
      <c r="U295" s="24"/>
      <c r="V295" s="24"/>
      <c r="W295" s="24"/>
      <c r="X295" s="22"/>
      <c r="Y295" s="22"/>
      <c r="Z295" s="22"/>
      <c r="AA295" s="22"/>
      <c r="AB295" s="22"/>
      <c r="AC295" s="22"/>
      <c r="AD295" s="22"/>
      <c r="AE295" s="22"/>
      <c r="AF295" s="22"/>
      <c r="AG295" s="22">
        <v>293</v>
      </c>
    </row>
    <row r="296" spans="1:33" ht="15.7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22"/>
      <c r="K296" s="22"/>
      <c r="L296" s="22"/>
      <c r="M296" s="22"/>
      <c r="N296" s="22"/>
      <c r="O296" s="22"/>
      <c r="P296" s="23"/>
      <c r="Q296" s="22"/>
      <c r="R296" s="22"/>
      <c r="S296" s="24"/>
      <c r="T296" s="24"/>
      <c r="U296" s="24"/>
      <c r="V296" s="24"/>
      <c r="W296" s="24"/>
      <c r="X296" s="22"/>
      <c r="Y296" s="22"/>
      <c r="Z296" s="22"/>
      <c r="AA296" s="22"/>
      <c r="AB296" s="22"/>
      <c r="AC296" s="22"/>
      <c r="AD296" s="22"/>
      <c r="AE296" s="22"/>
      <c r="AF296" s="22"/>
      <c r="AG296" s="22">
        <v>294</v>
      </c>
    </row>
    <row r="297" spans="1:33" ht="15.7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22"/>
      <c r="K297" s="22"/>
      <c r="L297" s="22"/>
      <c r="M297" s="22"/>
      <c r="N297" s="22"/>
      <c r="O297" s="22"/>
      <c r="P297" s="23"/>
      <c r="Q297" s="22"/>
      <c r="R297" s="22"/>
      <c r="S297" s="24"/>
      <c r="T297" s="24"/>
      <c r="U297" s="24"/>
      <c r="V297" s="24"/>
      <c r="W297" s="24"/>
      <c r="X297" s="22"/>
      <c r="Y297" s="22"/>
      <c r="Z297" s="22"/>
      <c r="AA297" s="22"/>
      <c r="AB297" s="22"/>
      <c r="AC297" s="22"/>
      <c r="AD297" s="22"/>
      <c r="AE297" s="22"/>
      <c r="AF297" s="22"/>
      <c r="AG297" s="22">
        <v>295</v>
      </c>
    </row>
    <row r="298" spans="1:33" ht="15.7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22"/>
      <c r="K298" s="22"/>
      <c r="L298" s="22"/>
      <c r="M298" s="22"/>
      <c r="N298" s="22"/>
      <c r="O298" s="22"/>
      <c r="P298" s="23"/>
      <c r="Q298" s="22"/>
      <c r="R298" s="22"/>
      <c r="S298" s="24"/>
      <c r="T298" s="24"/>
      <c r="U298" s="24"/>
      <c r="V298" s="24"/>
      <c r="W298" s="24"/>
      <c r="X298" s="22"/>
      <c r="Y298" s="22"/>
      <c r="Z298" s="22"/>
      <c r="AA298" s="22"/>
      <c r="AB298" s="22"/>
      <c r="AC298" s="22"/>
      <c r="AD298" s="22"/>
      <c r="AE298" s="22"/>
      <c r="AF298" s="22"/>
      <c r="AG298" s="22">
        <v>296</v>
      </c>
    </row>
    <row r="299" spans="1:33" ht="15.7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22"/>
      <c r="K299" s="22"/>
      <c r="L299" s="22"/>
      <c r="M299" s="22"/>
      <c r="N299" s="22"/>
      <c r="O299" s="22"/>
      <c r="P299" s="23"/>
      <c r="Q299" s="22"/>
      <c r="R299" s="22"/>
      <c r="S299" s="24"/>
      <c r="T299" s="24"/>
      <c r="U299" s="24"/>
      <c r="V299" s="24"/>
      <c r="W299" s="24"/>
      <c r="X299" s="22"/>
      <c r="Y299" s="22"/>
      <c r="Z299" s="22"/>
      <c r="AA299" s="22"/>
      <c r="AB299" s="22"/>
      <c r="AC299" s="22"/>
      <c r="AD299" s="22"/>
      <c r="AE299" s="22"/>
      <c r="AF299" s="22"/>
      <c r="AG299" s="22">
        <v>297</v>
      </c>
    </row>
    <row r="300" spans="1:33" ht="15.7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22"/>
      <c r="K300" s="22"/>
      <c r="L300" s="22"/>
      <c r="M300" s="22"/>
      <c r="N300" s="22"/>
      <c r="O300" s="22"/>
      <c r="P300" s="23"/>
      <c r="Q300" s="22"/>
      <c r="R300" s="22"/>
      <c r="S300" s="24"/>
      <c r="T300" s="24"/>
      <c r="U300" s="24"/>
      <c r="V300" s="24"/>
      <c r="W300" s="24"/>
      <c r="X300" s="22"/>
      <c r="Y300" s="22"/>
      <c r="Z300" s="22"/>
      <c r="AA300" s="22"/>
      <c r="AB300" s="22"/>
      <c r="AC300" s="22"/>
      <c r="AD300" s="22"/>
      <c r="AE300" s="22"/>
      <c r="AF300" s="22"/>
      <c r="AG300" s="22">
        <v>298</v>
      </c>
    </row>
    <row r="301" spans="1:33" ht="15.7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22"/>
      <c r="K301" s="22"/>
      <c r="L301" s="22"/>
      <c r="M301" s="22"/>
      <c r="N301" s="22"/>
      <c r="O301" s="22"/>
      <c r="P301" s="23"/>
      <c r="Q301" s="22"/>
      <c r="R301" s="22"/>
      <c r="S301" s="24"/>
      <c r="T301" s="24"/>
      <c r="U301" s="24"/>
      <c r="V301" s="24"/>
      <c r="W301" s="24"/>
      <c r="X301" s="22"/>
      <c r="Y301" s="22"/>
      <c r="Z301" s="22"/>
      <c r="AA301" s="22"/>
      <c r="AB301" s="22"/>
      <c r="AC301" s="22"/>
      <c r="AD301" s="22"/>
      <c r="AE301" s="22"/>
      <c r="AF301" s="22"/>
      <c r="AG301" s="22">
        <v>299</v>
      </c>
    </row>
    <row r="302" spans="1:33" ht="15.7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22"/>
      <c r="K302" s="22"/>
      <c r="L302" s="22"/>
      <c r="M302" s="22"/>
      <c r="N302" s="22"/>
      <c r="O302" s="22"/>
      <c r="P302" s="23"/>
      <c r="Q302" s="22"/>
      <c r="R302" s="22"/>
      <c r="S302" s="24"/>
      <c r="T302" s="24"/>
      <c r="U302" s="24"/>
      <c r="V302" s="24"/>
      <c r="W302" s="24"/>
      <c r="X302" s="22"/>
      <c r="Y302" s="22"/>
      <c r="Z302" s="22"/>
      <c r="AA302" s="22"/>
      <c r="AB302" s="22"/>
      <c r="AC302" s="22"/>
      <c r="AD302" s="22"/>
      <c r="AE302" s="22"/>
      <c r="AF302" s="22"/>
      <c r="AG302" s="22">
        <v>300</v>
      </c>
    </row>
    <row r="303" spans="1:33" ht="15.7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22"/>
      <c r="K303" s="22"/>
      <c r="L303" s="22"/>
      <c r="M303" s="22"/>
      <c r="N303" s="22"/>
      <c r="O303" s="22"/>
      <c r="P303" s="23"/>
      <c r="Q303" s="22"/>
      <c r="R303" s="22"/>
      <c r="S303" s="24"/>
      <c r="T303" s="24"/>
      <c r="U303" s="24"/>
      <c r="V303" s="24"/>
      <c r="W303" s="24"/>
      <c r="X303" s="22"/>
      <c r="Y303" s="22"/>
      <c r="Z303" s="22"/>
      <c r="AA303" s="22"/>
      <c r="AB303" s="22"/>
      <c r="AC303" s="22"/>
      <c r="AD303" s="22"/>
      <c r="AE303" s="22"/>
      <c r="AF303" s="22"/>
      <c r="AG303" s="22">
        <v>301</v>
      </c>
    </row>
    <row r="304" spans="1:33" ht="15.7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22"/>
      <c r="K304" s="22"/>
      <c r="L304" s="22"/>
      <c r="M304" s="22"/>
      <c r="N304" s="22"/>
      <c r="O304" s="22"/>
      <c r="P304" s="23"/>
      <c r="Q304" s="22"/>
      <c r="R304" s="22"/>
      <c r="S304" s="24"/>
      <c r="T304" s="24"/>
      <c r="U304" s="24"/>
      <c r="V304" s="24"/>
      <c r="W304" s="24"/>
      <c r="X304" s="22"/>
      <c r="Y304" s="22"/>
      <c r="Z304" s="22"/>
      <c r="AA304" s="22"/>
      <c r="AB304" s="22"/>
      <c r="AC304" s="22"/>
      <c r="AD304" s="22"/>
      <c r="AE304" s="22"/>
      <c r="AF304" s="22"/>
      <c r="AG304" s="22">
        <v>302</v>
      </c>
    </row>
    <row r="305" spans="1:33" ht="15.7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22"/>
      <c r="K305" s="22"/>
      <c r="L305" s="22"/>
      <c r="M305" s="22"/>
      <c r="N305" s="22"/>
      <c r="O305" s="22"/>
      <c r="P305" s="23"/>
      <c r="Q305" s="22"/>
      <c r="R305" s="22"/>
      <c r="S305" s="24"/>
      <c r="T305" s="24"/>
      <c r="U305" s="24"/>
      <c r="V305" s="24"/>
      <c r="W305" s="24"/>
      <c r="X305" s="22"/>
      <c r="Y305" s="22"/>
      <c r="Z305" s="22"/>
      <c r="AA305" s="22"/>
      <c r="AB305" s="22"/>
      <c r="AC305" s="22"/>
      <c r="AD305" s="22"/>
      <c r="AE305" s="22"/>
      <c r="AF305" s="22"/>
      <c r="AG305" s="22">
        <v>303</v>
      </c>
    </row>
    <row r="306" spans="1:33" ht="15.7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22"/>
      <c r="K306" s="22"/>
      <c r="L306" s="22"/>
      <c r="M306" s="22"/>
      <c r="N306" s="22"/>
      <c r="O306" s="22"/>
      <c r="P306" s="23"/>
      <c r="Q306" s="22"/>
      <c r="R306" s="22"/>
      <c r="S306" s="24"/>
      <c r="T306" s="24"/>
      <c r="U306" s="24"/>
      <c r="V306" s="24"/>
      <c r="W306" s="24"/>
      <c r="X306" s="22"/>
      <c r="Y306" s="22"/>
      <c r="Z306" s="22"/>
      <c r="AA306" s="22"/>
      <c r="AB306" s="22"/>
      <c r="AC306" s="22"/>
      <c r="AD306" s="22"/>
      <c r="AE306" s="22"/>
      <c r="AF306" s="22"/>
      <c r="AG306" s="22">
        <v>304</v>
      </c>
    </row>
    <row r="307" spans="1:33" ht="15.7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22"/>
      <c r="K307" s="22"/>
      <c r="L307" s="22"/>
      <c r="M307" s="22"/>
      <c r="N307" s="22"/>
      <c r="O307" s="22"/>
      <c r="P307" s="23"/>
      <c r="Q307" s="22"/>
      <c r="R307" s="22"/>
      <c r="S307" s="24"/>
      <c r="T307" s="24"/>
      <c r="U307" s="24"/>
      <c r="V307" s="24"/>
      <c r="W307" s="24"/>
      <c r="X307" s="22"/>
      <c r="Y307" s="22"/>
      <c r="Z307" s="22"/>
      <c r="AA307" s="22"/>
      <c r="AB307" s="22"/>
      <c r="AC307" s="22"/>
      <c r="AD307" s="22"/>
      <c r="AE307" s="22"/>
      <c r="AF307" s="22"/>
      <c r="AG307" s="22">
        <v>305</v>
      </c>
    </row>
    <row r="308" spans="1:33" ht="15.7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22"/>
      <c r="K308" s="22"/>
      <c r="L308" s="22"/>
      <c r="M308" s="22"/>
      <c r="N308" s="22"/>
      <c r="O308" s="22"/>
      <c r="P308" s="23"/>
      <c r="Q308" s="22"/>
      <c r="R308" s="22"/>
      <c r="S308" s="24"/>
      <c r="T308" s="24"/>
      <c r="U308" s="24"/>
      <c r="V308" s="24"/>
      <c r="W308" s="24"/>
      <c r="X308" s="22"/>
      <c r="Y308" s="22"/>
      <c r="Z308" s="22"/>
      <c r="AA308" s="22"/>
      <c r="AB308" s="22"/>
      <c r="AC308" s="22"/>
      <c r="AD308" s="22"/>
      <c r="AE308" s="22"/>
      <c r="AF308" s="22"/>
      <c r="AG308" s="22">
        <v>306</v>
      </c>
    </row>
    <row r="309" spans="1:33" ht="15.7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22"/>
      <c r="K309" s="22"/>
      <c r="L309" s="22"/>
      <c r="M309" s="22"/>
      <c r="N309" s="22"/>
      <c r="O309" s="22"/>
      <c r="P309" s="23"/>
      <c r="Q309" s="22"/>
      <c r="R309" s="22"/>
      <c r="S309" s="24"/>
      <c r="T309" s="24"/>
      <c r="U309" s="24"/>
      <c r="V309" s="24"/>
      <c r="W309" s="24"/>
      <c r="X309" s="22"/>
      <c r="Y309" s="22"/>
      <c r="Z309" s="22"/>
      <c r="AA309" s="22"/>
      <c r="AB309" s="22"/>
      <c r="AC309" s="22"/>
      <c r="AD309" s="22"/>
      <c r="AE309" s="22"/>
      <c r="AF309" s="22"/>
      <c r="AG309" s="22">
        <v>307</v>
      </c>
    </row>
    <row r="310" spans="1:33" ht="15.7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22"/>
      <c r="K310" s="22"/>
      <c r="L310" s="22"/>
      <c r="M310" s="22"/>
      <c r="N310" s="22"/>
      <c r="O310" s="22"/>
      <c r="P310" s="23"/>
      <c r="Q310" s="22"/>
      <c r="R310" s="22"/>
      <c r="S310" s="24"/>
      <c r="T310" s="24"/>
      <c r="U310" s="24"/>
      <c r="V310" s="24"/>
      <c r="W310" s="24"/>
      <c r="X310" s="22"/>
      <c r="Y310" s="22"/>
      <c r="Z310" s="22"/>
      <c r="AA310" s="22"/>
      <c r="AB310" s="22"/>
      <c r="AC310" s="22"/>
      <c r="AD310" s="22"/>
      <c r="AE310" s="22"/>
      <c r="AF310" s="22"/>
      <c r="AG310" s="22">
        <v>308</v>
      </c>
    </row>
    <row r="311" spans="1:33" ht="15.7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22"/>
      <c r="K311" s="22"/>
      <c r="L311" s="22"/>
      <c r="M311" s="22"/>
      <c r="N311" s="22"/>
      <c r="O311" s="22"/>
      <c r="P311" s="23"/>
      <c r="Q311" s="22"/>
      <c r="R311" s="22"/>
      <c r="S311" s="24"/>
      <c r="T311" s="24"/>
      <c r="U311" s="24"/>
      <c r="V311" s="24"/>
      <c r="W311" s="24"/>
      <c r="X311" s="22"/>
      <c r="Y311" s="22"/>
      <c r="Z311" s="22"/>
      <c r="AA311" s="22"/>
      <c r="AB311" s="22"/>
      <c r="AC311" s="22"/>
      <c r="AD311" s="22"/>
      <c r="AE311" s="22"/>
      <c r="AF311" s="22"/>
      <c r="AG311" s="22">
        <v>309</v>
      </c>
    </row>
    <row r="312" spans="1:33" ht="15.7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22"/>
      <c r="K312" s="22"/>
      <c r="L312" s="22"/>
      <c r="M312" s="22"/>
      <c r="N312" s="22"/>
      <c r="O312" s="22"/>
      <c r="P312" s="23"/>
      <c r="Q312" s="22"/>
      <c r="R312" s="22"/>
      <c r="S312" s="24"/>
      <c r="T312" s="24"/>
      <c r="U312" s="24"/>
      <c r="V312" s="24"/>
      <c r="W312" s="24"/>
      <c r="X312" s="22"/>
      <c r="Y312" s="22"/>
      <c r="Z312" s="22"/>
      <c r="AA312" s="22"/>
      <c r="AB312" s="22"/>
      <c r="AC312" s="22"/>
      <c r="AD312" s="22"/>
      <c r="AE312" s="22"/>
      <c r="AF312" s="22"/>
      <c r="AG312" s="22">
        <v>310</v>
      </c>
    </row>
    <row r="313" spans="1:33" ht="15.7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22"/>
      <c r="K313" s="22"/>
      <c r="L313" s="22"/>
      <c r="M313" s="22"/>
      <c r="N313" s="22"/>
      <c r="O313" s="22"/>
      <c r="P313" s="23"/>
      <c r="Q313" s="22"/>
      <c r="R313" s="22"/>
      <c r="S313" s="24"/>
      <c r="T313" s="24"/>
      <c r="U313" s="24"/>
      <c r="V313" s="24"/>
      <c r="W313" s="24"/>
      <c r="X313" s="22"/>
      <c r="Y313" s="22"/>
      <c r="Z313" s="22"/>
      <c r="AA313" s="22"/>
      <c r="AB313" s="22"/>
      <c r="AC313" s="22"/>
      <c r="AD313" s="22"/>
      <c r="AE313" s="22"/>
      <c r="AF313" s="22"/>
      <c r="AG313" s="22">
        <v>311</v>
      </c>
    </row>
    <row r="314" spans="1:33" ht="15.7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22"/>
      <c r="K314" s="22"/>
      <c r="L314" s="22"/>
      <c r="M314" s="22"/>
      <c r="N314" s="22"/>
      <c r="O314" s="22"/>
      <c r="P314" s="23"/>
      <c r="Q314" s="22"/>
      <c r="R314" s="22"/>
      <c r="S314" s="24"/>
      <c r="T314" s="24"/>
      <c r="U314" s="24"/>
      <c r="V314" s="24"/>
      <c r="W314" s="24"/>
      <c r="X314" s="22"/>
      <c r="Y314" s="22"/>
      <c r="Z314" s="22"/>
      <c r="AA314" s="22"/>
      <c r="AB314" s="22"/>
      <c r="AC314" s="22"/>
      <c r="AD314" s="22"/>
      <c r="AE314" s="22"/>
      <c r="AF314" s="22"/>
      <c r="AG314" s="22">
        <v>312</v>
      </c>
    </row>
    <row r="315" spans="1:33" ht="15.7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22"/>
      <c r="K315" s="22"/>
      <c r="L315" s="22"/>
      <c r="M315" s="22"/>
      <c r="N315" s="22"/>
      <c r="O315" s="22"/>
      <c r="P315" s="23"/>
      <c r="Q315" s="22"/>
      <c r="R315" s="22"/>
      <c r="S315" s="24"/>
      <c r="T315" s="24"/>
      <c r="U315" s="24"/>
      <c r="V315" s="24"/>
      <c r="W315" s="24"/>
      <c r="X315" s="22"/>
      <c r="Y315" s="22"/>
      <c r="Z315" s="22"/>
      <c r="AA315" s="22"/>
      <c r="AB315" s="22"/>
      <c r="AC315" s="22"/>
      <c r="AD315" s="22"/>
      <c r="AE315" s="22"/>
      <c r="AF315" s="22"/>
      <c r="AG315" s="22">
        <v>313</v>
      </c>
    </row>
    <row r="316" spans="1:33" ht="15.7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22"/>
      <c r="K316" s="22"/>
      <c r="L316" s="22"/>
      <c r="M316" s="22"/>
      <c r="N316" s="22"/>
      <c r="O316" s="22"/>
      <c r="P316" s="23"/>
      <c r="Q316" s="22"/>
      <c r="R316" s="22"/>
      <c r="S316" s="24"/>
      <c r="T316" s="24"/>
      <c r="U316" s="24"/>
      <c r="V316" s="24"/>
      <c r="W316" s="24"/>
      <c r="X316" s="22"/>
      <c r="Y316" s="22"/>
      <c r="Z316" s="22"/>
      <c r="AA316" s="22"/>
      <c r="AB316" s="22"/>
      <c r="AC316" s="22"/>
      <c r="AD316" s="22"/>
      <c r="AE316" s="22"/>
      <c r="AF316" s="22"/>
      <c r="AG316" s="22">
        <v>314</v>
      </c>
    </row>
    <row r="317" spans="1:33" ht="15.7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22"/>
      <c r="K317" s="22"/>
      <c r="L317" s="22"/>
      <c r="M317" s="22"/>
      <c r="N317" s="22"/>
      <c r="O317" s="22"/>
      <c r="P317" s="23"/>
      <c r="Q317" s="22"/>
      <c r="R317" s="22"/>
      <c r="S317" s="24"/>
      <c r="T317" s="24"/>
      <c r="U317" s="24"/>
      <c r="V317" s="24"/>
      <c r="W317" s="24"/>
      <c r="X317" s="22"/>
      <c r="Y317" s="22"/>
      <c r="Z317" s="22"/>
      <c r="AA317" s="22"/>
      <c r="AB317" s="22"/>
      <c r="AC317" s="22"/>
      <c r="AD317" s="22"/>
      <c r="AE317" s="22"/>
      <c r="AF317" s="22"/>
      <c r="AG317" s="22">
        <v>315</v>
      </c>
    </row>
    <row r="318" spans="1:33" ht="15.7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22"/>
      <c r="K318" s="22"/>
      <c r="L318" s="22"/>
      <c r="M318" s="22"/>
      <c r="N318" s="22"/>
      <c r="O318" s="22"/>
      <c r="P318" s="23"/>
      <c r="Q318" s="22"/>
      <c r="R318" s="22"/>
      <c r="S318" s="24"/>
      <c r="T318" s="24"/>
      <c r="U318" s="24"/>
      <c r="V318" s="24"/>
      <c r="W318" s="24"/>
      <c r="X318" s="22"/>
      <c r="Y318" s="22"/>
      <c r="Z318" s="22"/>
      <c r="AA318" s="22"/>
      <c r="AB318" s="22"/>
      <c r="AC318" s="22"/>
      <c r="AD318" s="22"/>
      <c r="AE318" s="22"/>
      <c r="AF318" s="22"/>
      <c r="AG318" s="22">
        <v>316</v>
      </c>
    </row>
    <row r="319" spans="1:33" ht="15.7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22"/>
      <c r="K319" s="22"/>
      <c r="L319" s="22"/>
      <c r="M319" s="22"/>
      <c r="N319" s="22"/>
      <c r="O319" s="22"/>
      <c r="P319" s="23"/>
      <c r="Q319" s="22"/>
      <c r="R319" s="22"/>
      <c r="S319" s="24"/>
      <c r="T319" s="24"/>
      <c r="U319" s="24"/>
      <c r="V319" s="24"/>
      <c r="W319" s="24"/>
      <c r="X319" s="22"/>
      <c r="Y319" s="22"/>
      <c r="Z319" s="22"/>
      <c r="AA319" s="22"/>
      <c r="AB319" s="22"/>
      <c r="AC319" s="22"/>
      <c r="AD319" s="22"/>
      <c r="AE319" s="22"/>
      <c r="AF319" s="22"/>
      <c r="AG319" s="22">
        <v>317</v>
      </c>
    </row>
    <row r="320" spans="1:33" ht="15.7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22"/>
      <c r="K320" s="22"/>
      <c r="L320" s="22"/>
      <c r="M320" s="22"/>
      <c r="N320" s="22"/>
      <c r="O320" s="22"/>
      <c r="P320" s="23"/>
      <c r="Q320" s="22"/>
      <c r="R320" s="22"/>
      <c r="S320" s="24"/>
      <c r="T320" s="24"/>
      <c r="U320" s="24"/>
      <c r="V320" s="24"/>
      <c r="W320" s="24"/>
      <c r="X320" s="22"/>
      <c r="Y320" s="22"/>
      <c r="Z320" s="22"/>
      <c r="AA320" s="22"/>
      <c r="AB320" s="22"/>
      <c r="AC320" s="22"/>
      <c r="AD320" s="22"/>
      <c r="AE320" s="22"/>
      <c r="AF320" s="22"/>
      <c r="AG320" s="22">
        <v>318</v>
      </c>
    </row>
    <row r="321" spans="1:33" ht="15.7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22"/>
      <c r="K321" s="22"/>
      <c r="L321" s="22"/>
      <c r="M321" s="22"/>
      <c r="N321" s="22"/>
      <c r="O321" s="22"/>
      <c r="P321" s="23"/>
      <c r="Q321" s="22"/>
      <c r="R321" s="22"/>
      <c r="S321" s="24"/>
      <c r="T321" s="24"/>
      <c r="U321" s="24"/>
      <c r="V321" s="24"/>
      <c r="W321" s="24"/>
      <c r="X321" s="22"/>
      <c r="Y321" s="22"/>
      <c r="Z321" s="22"/>
      <c r="AA321" s="22"/>
      <c r="AB321" s="22"/>
      <c r="AC321" s="22"/>
      <c r="AD321" s="22"/>
      <c r="AE321" s="22"/>
      <c r="AF321" s="22"/>
      <c r="AG321" s="22">
        <v>319</v>
      </c>
    </row>
    <row r="322" spans="1:33" ht="15.7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22"/>
      <c r="K322" s="22"/>
      <c r="L322" s="22"/>
      <c r="M322" s="22"/>
      <c r="N322" s="22"/>
      <c r="O322" s="22"/>
      <c r="P322" s="23"/>
      <c r="Q322" s="22"/>
      <c r="R322" s="22"/>
      <c r="S322" s="24"/>
      <c r="T322" s="24"/>
      <c r="U322" s="24"/>
      <c r="V322" s="24"/>
      <c r="W322" s="24"/>
      <c r="X322" s="22"/>
      <c r="Y322" s="22"/>
      <c r="Z322" s="22"/>
      <c r="AA322" s="22"/>
      <c r="AB322" s="22"/>
      <c r="AC322" s="22"/>
      <c r="AD322" s="22"/>
      <c r="AE322" s="22"/>
      <c r="AF322" s="22"/>
      <c r="AG322" s="22">
        <v>320</v>
      </c>
    </row>
    <row r="323" spans="1:33" ht="15.7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22"/>
      <c r="K323" s="22"/>
      <c r="L323" s="22"/>
      <c r="M323" s="22"/>
      <c r="N323" s="22"/>
      <c r="O323" s="22"/>
      <c r="P323" s="23"/>
      <c r="Q323" s="22"/>
      <c r="R323" s="22"/>
      <c r="S323" s="24"/>
      <c r="T323" s="24"/>
      <c r="U323" s="24"/>
      <c r="V323" s="24"/>
      <c r="W323" s="24"/>
      <c r="X323" s="22"/>
      <c r="Y323" s="22"/>
      <c r="Z323" s="22"/>
      <c r="AA323" s="22"/>
      <c r="AB323" s="22"/>
      <c r="AC323" s="22"/>
      <c r="AD323" s="22"/>
      <c r="AE323" s="22"/>
      <c r="AF323" s="22"/>
      <c r="AG323" s="22">
        <v>321</v>
      </c>
    </row>
    <row r="324" spans="1:33" ht="15.7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22"/>
      <c r="K324" s="22"/>
      <c r="L324" s="22"/>
      <c r="M324" s="22"/>
      <c r="N324" s="22"/>
      <c r="O324" s="22"/>
      <c r="P324" s="23"/>
      <c r="Q324" s="22"/>
      <c r="R324" s="22"/>
      <c r="S324" s="24"/>
      <c r="T324" s="24"/>
      <c r="U324" s="24"/>
      <c r="V324" s="24"/>
      <c r="W324" s="24"/>
      <c r="X324" s="22"/>
      <c r="Y324" s="22"/>
      <c r="Z324" s="22"/>
      <c r="AA324" s="22"/>
      <c r="AB324" s="22"/>
      <c r="AC324" s="22"/>
      <c r="AD324" s="22"/>
      <c r="AE324" s="22"/>
      <c r="AF324" s="22"/>
      <c r="AG324" s="22">
        <v>322</v>
      </c>
    </row>
    <row r="325" spans="1:33" ht="15.7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22"/>
      <c r="K325" s="22"/>
      <c r="L325" s="22"/>
      <c r="M325" s="22"/>
      <c r="N325" s="22"/>
      <c r="O325" s="22"/>
      <c r="P325" s="23"/>
      <c r="Q325" s="22"/>
      <c r="R325" s="22"/>
      <c r="S325" s="24"/>
      <c r="T325" s="24"/>
      <c r="U325" s="24"/>
      <c r="V325" s="24"/>
      <c r="W325" s="24"/>
      <c r="X325" s="22"/>
      <c r="Y325" s="22"/>
      <c r="Z325" s="22"/>
      <c r="AA325" s="22"/>
      <c r="AB325" s="22"/>
      <c r="AC325" s="22"/>
      <c r="AD325" s="22"/>
      <c r="AE325" s="22"/>
      <c r="AF325" s="22"/>
      <c r="AG325" s="22">
        <v>323</v>
      </c>
    </row>
    <row r="326" spans="1:33" ht="15.7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22"/>
      <c r="K326" s="22"/>
      <c r="L326" s="22"/>
      <c r="M326" s="22"/>
      <c r="N326" s="22"/>
      <c r="O326" s="22"/>
      <c r="P326" s="23"/>
      <c r="Q326" s="22"/>
      <c r="R326" s="22"/>
      <c r="S326" s="24"/>
      <c r="T326" s="24"/>
      <c r="U326" s="24"/>
      <c r="V326" s="24"/>
      <c r="W326" s="24"/>
      <c r="X326" s="22"/>
      <c r="Y326" s="22"/>
      <c r="Z326" s="22"/>
      <c r="AA326" s="22"/>
      <c r="AB326" s="22"/>
      <c r="AC326" s="22"/>
      <c r="AD326" s="22"/>
      <c r="AE326" s="22"/>
      <c r="AF326" s="22"/>
      <c r="AG326" s="22">
        <v>324</v>
      </c>
    </row>
    <row r="327" spans="1:33" ht="15.7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22"/>
      <c r="K327" s="22"/>
      <c r="L327" s="22"/>
      <c r="M327" s="22"/>
      <c r="N327" s="22"/>
      <c r="O327" s="22"/>
      <c r="P327" s="23"/>
      <c r="Q327" s="22"/>
      <c r="R327" s="22"/>
      <c r="S327" s="24"/>
      <c r="T327" s="24"/>
      <c r="U327" s="24"/>
      <c r="V327" s="24"/>
      <c r="W327" s="24"/>
      <c r="X327" s="22"/>
      <c r="Y327" s="22"/>
      <c r="Z327" s="22"/>
      <c r="AA327" s="22"/>
      <c r="AB327" s="22"/>
      <c r="AC327" s="22"/>
      <c r="AD327" s="22"/>
      <c r="AE327" s="22"/>
      <c r="AF327" s="22"/>
      <c r="AG327" s="22">
        <v>325</v>
      </c>
    </row>
    <row r="328" spans="1:33" ht="15.7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22"/>
      <c r="K328" s="22"/>
      <c r="L328" s="22"/>
      <c r="M328" s="22"/>
      <c r="N328" s="22"/>
      <c r="O328" s="22"/>
      <c r="P328" s="23"/>
      <c r="Q328" s="22"/>
      <c r="R328" s="22"/>
      <c r="S328" s="24"/>
      <c r="T328" s="24"/>
      <c r="U328" s="24"/>
      <c r="V328" s="24"/>
      <c r="W328" s="24"/>
      <c r="X328" s="22"/>
      <c r="Y328" s="22"/>
      <c r="Z328" s="22"/>
      <c r="AA328" s="22"/>
      <c r="AB328" s="22"/>
      <c r="AC328" s="22"/>
      <c r="AD328" s="22"/>
      <c r="AE328" s="22"/>
      <c r="AF328" s="22"/>
      <c r="AG328" s="22">
        <v>326</v>
      </c>
    </row>
    <row r="329" spans="1:33" ht="15.7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22"/>
      <c r="K329" s="22"/>
      <c r="L329" s="22"/>
      <c r="M329" s="22"/>
      <c r="N329" s="22"/>
      <c r="O329" s="22"/>
      <c r="P329" s="23"/>
      <c r="Q329" s="22"/>
      <c r="R329" s="22"/>
      <c r="S329" s="24"/>
      <c r="T329" s="24"/>
      <c r="U329" s="24"/>
      <c r="V329" s="24"/>
      <c r="W329" s="24"/>
      <c r="X329" s="22"/>
      <c r="Y329" s="22"/>
      <c r="Z329" s="22"/>
      <c r="AA329" s="22"/>
      <c r="AB329" s="22"/>
      <c r="AC329" s="22"/>
      <c r="AD329" s="22"/>
      <c r="AE329" s="22"/>
      <c r="AF329" s="22"/>
      <c r="AG329" s="22">
        <v>327</v>
      </c>
    </row>
    <row r="330" spans="1:33" ht="15.7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22"/>
      <c r="K330" s="22"/>
      <c r="L330" s="22"/>
      <c r="M330" s="22"/>
      <c r="N330" s="22"/>
      <c r="O330" s="22"/>
      <c r="P330" s="23"/>
      <c r="Q330" s="22"/>
      <c r="R330" s="22"/>
      <c r="S330" s="24"/>
      <c r="T330" s="24"/>
      <c r="U330" s="24"/>
      <c r="V330" s="24"/>
      <c r="W330" s="24"/>
      <c r="X330" s="22"/>
      <c r="Y330" s="22"/>
      <c r="Z330" s="22"/>
      <c r="AA330" s="22"/>
      <c r="AB330" s="22"/>
      <c r="AC330" s="22"/>
      <c r="AD330" s="22"/>
      <c r="AE330" s="22"/>
      <c r="AF330" s="22"/>
      <c r="AG330" s="22">
        <v>328</v>
      </c>
    </row>
    <row r="331" spans="1:33" ht="15.7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22"/>
      <c r="K331" s="22"/>
      <c r="L331" s="22"/>
      <c r="M331" s="22"/>
      <c r="N331" s="22"/>
      <c r="O331" s="22"/>
      <c r="P331" s="23"/>
      <c r="Q331" s="22"/>
      <c r="R331" s="22"/>
      <c r="S331" s="24"/>
      <c r="T331" s="24"/>
      <c r="U331" s="24"/>
      <c r="V331" s="24"/>
      <c r="W331" s="24"/>
      <c r="X331" s="22"/>
      <c r="Y331" s="22"/>
      <c r="Z331" s="22"/>
      <c r="AA331" s="22"/>
      <c r="AB331" s="22"/>
      <c r="AC331" s="22"/>
      <c r="AD331" s="22"/>
      <c r="AE331" s="22"/>
      <c r="AF331" s="22"/>
      <c r="AG331" s="22">
        <v>329</v>
      </c>
    </row>
    <row r="332" spans="1:33" ht="15.7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22"/>
      <c r="K332" s="22"/>
      <c r="L332" s="22"/>
      <c r="M332" s="22"/>
      <c r="N332" s="22"/>
      <c r="O332" s="22"/>
      <c r="P332" s="23"/>
      <c r="Q332" s="22"/>
      <c r="R332" s="22"/>
      <c r="S332" s="24"/>
      <c r="T332" s="24"/>
      <c r="U332" s="24"/>
      <c r="V332" s="24"/>
      <c r="W332" s="24"/>
      <c r="X332" s="22"/>
      <c r="Y332" s="22"/>
      <c r="Z332" s="22"/>
      <c r="AA332" s="22"/>
      <c r="AB332" s="22"/>
      <c r="AC332" s="22"/>
      <c r="AD332" s="22"/>
      <c r="AE332" s="22"/>
      <c r="AF332" s="22"/>
      <c r="AG332" s="22">
        <v>330</v>
      </c>
    </row>
    <row r="333" spans="1:33" ht="15.7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22"/>
      <c r="K333" s="22"/>
      <c r="L333" s="22"/>
      <c r="M333" s="22"/>
      <c r="N333" s="22"/>
      <c r="O333" s="22"/>
      <c r="P333" s="23"/>
      <c r="Q333" s="22"/>
      <c r="R333" s="22"/>
      <c r="S333" s="24"/>
      <c r="T333" s="24"/>
      <c r="U333" s="24"/>
      <c r="V333" s="24"/>
      <c r="W333" s="24"/>
      <c r="X333" s="22"/>
      <c r="Y333" s="22"/>
      <c r="Z333" s="22"/>
      <c r="AA333" s="22"/>
      <c r="AB333" s="22"/>
      <c r="AC333" s="22"/>
      <c r="AD333" s="22"/>
      <c r="AE333" s="22"/>
      <c r="AF333" s="22"/>
      <c r="AG333" s="22">
        <v>331</v>
      </c>
    </row>
    <row r="334" spans="1:33" ht="15.7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22"/>
      <c r="K334" s="22"/>
      <c r="L334" s="22"/>
      <c r="M334" s="22"/>
      <c r="N334" s="22"/>
      <c r="O334" s="22"/>
      <c r="P334" s="23"/>
      <c r="Q334" s="22"/>
      <c r="R334" s="22"/>
      <c r="S334" s="24"/>
      <c r="T334" s="24"/>
      <c r="U334" s="24"/>
      <c r="V334" s="24"/>
      <c r="W334" s="24"/>
      <c r="X334" s="22"/>
      <c r="Y334" s="22"/>
      <c r="Z334" s="22"/>
      <c r="AA334" s="22"/>
      <c r="AB334" s="22"/>
      <c r="AC334" s="22"/>
      <c r="AD334" s="22"/>
      <c r="AE334" s="22"/>
      <c r="AF334" s="22"/>
      <c r="AG334" s="22">
        <v>332</v>
      </c>
    </row>
    <row r="335" spans="1:33" ht="15.7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22"/>
      <c r="K335" s="22"/>
      <c r="L335" s="22"/>
      <c r="M335" s="22"/>
      <c r="N335" s="22"/>
      <c r="O335" s="22"/>
      <c r="P335" s="23"/>
      <c r="Q335" s="22"/>
      <c r="R335" s="22"/>
      <c r="S335" s="24"/>
      <c r="T335" s="24"/>
      <c r="U335" s="24"/>
      <c r="V335" s="24"/>
      <c r="W335" s="24"/>
      <c r="X335" s="22"/>
      <c r="Y335" s="22"/>
      <c r="Z335" s="22"/>
      <c r="AA335" s="22"/>
      <c r="AB335" s="22"/>
      <c r="AC335" s="22"/>
      <c r="AD335" s="22"/>
      <c r="AE335" s="22"/>
      <c r="AF335" s="22"/>
      <c r="AG335" s="22">
        <v>333</v>
      </c>
    </row>
    <row r="336" spans="1:33" ht="15.7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22"/>
      <c r="K336" s="22"/>
      <c r="L336" s="22"/>
      <c r="M336" s="22"/>
      <c r="N336" s="22"/>
      <c r="O336" s="22"/>
      <c r="P336" s="23"/>
      <c r="Q336" s="22"/>
      <c r="R336" s="22"/>
      <c r="S336" s="24"/>
      <c r="T336" s="24"/>
      <c r="U336" s="24"/>
      <c r="V336" s="24"/>
      <c r="W336" s="24"/>
      <c r="X336" s="22"/>
      <c r="Y336" s="22"/>
      <c r="Z336" s="22"/>
      <c r="AA336" s="22"/>
      <c r="AB336" s="22"/>
      <c r="AC336" s="22"/>
      <c r="AD336" s="22"/>
      <c r="AE336" s="22"/>
      <c r="AF336" s="22"/>
      <c r="AG336" s="22">
        <v>334</v>
      </c>
    </row>
    <row r="337" spans="1:33" ht="15.7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22"/>
      <c r="K337" s="22"/>
      <c r="L337" s="22"/>
      <c r="M337" s="22"/>
      <c r="N337" s="22"/>
      <c r="O337" s="22"/>
      <c r="P337" s="23"/>
      <c r="Q337" s="22"/>
      <c r="R337" s="22"/>
      <c r="S337" s="24"/>
      <c r="T337" s="24"/>
      <c r="U337" s="24"/>
      <c r="V337" s="24"/>
      <c r="W337" s="24"/>
      <c r="X337" s="22"/>
      <c r="Y337" s="22"/>
      <c r="Z337" s="22"/>
      <c r="AA337" s="22"/>
      <c r="AB337" s="22"/>
      <c r="AC337" s="22"/>
      <c r="AD337" s="22"/>
      <c r="AE337" s="22"/>
      <c r="AF337" s="22"/>
      <c r="AG337" s="22">
        <v>335</v>
      </c>
    </row>
    <row r="338" spans="1:33" ht="15.7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22"/>
      <c r="K338" s="22"/>
      <c r="L338" s="22"/>
      <c r="M338" s="22"/>
      <c r="N338" s="22"/>
      <c r="O338" s="22"/>
      <c r="P338" s="23"/>
      <c r="Q338" s="22"/>
      <c r="R338" s="22"/>
      <c r="S338" s="24"/>
      <c r="T338" s="24"/>
      <c r="U338" s="24"/>
      <c r="V338" s="24"/>
      <c r="W338" s="24"/>
      <c r="X338" s="22"/>
      <c r="Y338" s="22"/>
      <c r="Z338" s="22"/>
      <c r="AA338" s="22"/>
      <c r="AB338" s="22"/>
      <c r="AC338" s="22"/>
      <c r="AD338" s="22"/>
      <c r="AE338" s="22"/>
      <c r="AF338" s="22"/>
      <c r="AG338" s="22">
        <v>336</v>
      </c>
    </row>
    <row r="339" spans="1:33" ht="15.7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22"/>
      <c r="K339" s="22"/>
      <c r="L339" s="22"/>
      <c r="M339" s="22"/>
      <c r="N339" s="22"/>
      <c r="O339" s="22"/>
      <c r="P339" s="23"/>
      <c r="Q339" s="22"/>
      <c r="R339" s="22"/>
      <c r="S339" s="24"/>
      <c r="T339" s="24"/>
      <c r="U339" s="24"/>
      <c r="V339" s="24"/>
      <c r="W339" s="24"/>
      <c r="X339" s="22"/>
      <c r="Y339" s="22"/>
      <c r="Z339" s="22"/>
      <c r="AA339" s="22"/>
      <c r="AB339" s="22"/>
      <c r="AC339" s="22"/>
      <c r="AD339" s="22"/>
      <c r="AE339" s="22"/>
      <c r="AF339" s="22"/>
      <c r="AG339" s="22">
        <v>337</v>
      </c>
    </row>
    <row r="340" spans="1:33" ht="15.7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22"/>
      <c r="K340" s="22"/>
      <c r="L340" s="22"/>
      <c r="M340" s="22"/>
      <c r="N340" s="22"/>
      <c r="O340" s="22"/>
      <c r="P340" s="23"/>
      <c r="Q340" s="22"/>
      <c r="R340" s="22"/>
      <c r="S340" s="24"/>
      <c r="T340" s="24"/>
      <c r="U340" s="24"/>
      <c r="V340" s="24"/>
      <c r="W340" s="24"/>
      <c r="X340" s="22"/>
      <c r="Y340" s="22"/>
      <c r="Z340" s="22"/>
      <c r="AA340" s="22"/>
      <c r="AB340" s="22"/>
      <c r="AC340" s="22"/>
      <c r="AD340" s="22"/>
      <c r="AE340" s="22"/>
      <c r="AF340" s="22"/>
      <c r="AG340" s="22">
        <v>338</v>
      </c>
    </row>
    <row r="341" spans="1:33" ht="15.7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22"/>
      <c r="K341" s="22"/>
      <c r="L341" s="22"/>
      <c r="M341" s="22"/>
      <c r="N341" s="22"/>
      <c r="O341" s="22"/>
      <c r="P341" s="23"/>
      <c r="Q341" s="22"/>
      <c r="R341" s="22"/>
      <c r="S341" s="24"/>
      <c r="T341" s="24"/>
      <c r="U341" s="24"/>
      <c r="V341" s="24"/>
      <c r="W341" s="24"/>
      <c r="X341" s="22"/>
      <c r="Y341" s="22"/>
      <c r="Z341" s="22"/>
      <c r="AA341" s="22"/>
      <c r="AB341" s="22"/>
      <c r="AC341" s="22"/>
      <c r="AD341" s="22"/>
      <c r="AE341" s="22"/>
      <c r="AF341" s="22"/>
      <c r="AG341" s="22">
        <v>339</v>
      </c>
    </row>
    <row r="342" spans="1:33" ht="15.7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22"/>
      <c r="K342" s="22"/>
      <c r="L342" s="22"/>
      <c r="M342" s="22"/>
      <c r="N342" s="22"/>
      <c r="O342" s="22"/>
      <c r="P342" s="23"/>
      <c r="Q342" s="22"/>
      <c r="R342" s="22"/>
      <c r="S342" s="24"/>
      <c r="T342" s="24"/>
      <c r="U342" s="24"/>
      <c r="V342" s="24"/>
      <c r="W342" s="24"/>
      <c r="X342" s="22"/>
      <c r="Y342" s="22"/>
      <c r="Z342" s="22"/>
      <c r="AA342" s="22"/>
      <c r="AB342" s="22"/>
      <c r="AC342" s="22"/>
      <c r="AD342" s="22"/>
      <c r="AE342" s="22"/>
      <c r="AF342" s="22"/>
      <c r="AG342" s="22">
        <v>340</v>
      </c>
    </row>
    <row r="343" spans="1:33" ht="15.7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22"/>
      <c r="K343" s="22"/>
      <c r="L343" s="22"/>
      <c r="M343" s="22"/>
      <c r="N343" s="22"/>
      <c r="O343" s="22"/>
      <c r="P343" s="23"/>
      <c r="Q343" s="22"/>
      <c r="R343" s="22"/>
      <c r="S343" s="24"/>
      <c r="T343" s="24"/>
      <c r="U343" s="24"/>
      <c r="V343" s="24"/>
      <c r="W343" s="24"/>
      <c r="X343" s="22"/>
      <c r="Y343" s="22"/>
      <c r="Z343" s="22"/>
      <c r="AA343" s="22"/>
      <c r="AB343" s="22"/>
      <c r="AC343" s="22"/>
      <c r="AD343" s="22"/>
      <c r="AE343" s="22"/>
      <c r="AF343" s="22"/>
      <c r="AG343" s="22">
        <v>341</v>
      </c>
    </row>
    <row r="344" spans="1:33" ht="15.7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22"/>
      <c r="K344" s="22"/>
      <c r="L344" s="22"/>
      <c r="M344" s="22"/>
      <c r="N344" s="22"/>
      <c r="O344" s="22"/>
      <c r="P344" s="23"/>
      <c r="Q344" s="22"/>
      <c r="R344" s="22"/>
      <c r="S344" s="24"/>
      <c r="T344" s="24"/>
      <c r="U344" s="24"/>
      <c r="V344" s="24"/>
      <c r="W344" s="24"/>
      <c r="X344" s="22"/>
      <c r="Y344" s="22"/>
      <c r="Z344" s="22"/>
      <c r="AA344" s="22"/>
      <c r="AB344" s="22"/>
      <c r="AC344" s="22"/>
      <c r="AD344" s="22"/>
      <c r="AE344" s="22"/>
      <c r="AF344" s="22"/>
      <c r="AG344" s="22">
        <v>342</v>
      </c>
    </row>
    <row r="345" spans="1:33" ht="15.7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22"/>
      <c r="K345" s="22"/>
      <c r="L345" s="22"/>
      <c r="M345" s="22"/>
      <c r="N345" s="22"/>
      <c r="O345" s="22"/>
      <c r="P345" s="23"/>
      <c r="Q345" s="22"/>
      <c r="R345" s="22"/>
      <c r="S345" s="24"/>
      <c r="T345" s="24"/>
      <c r="U345" s="24"/>
      <c r="V345" s="24"/>
      <c r="W345" s="24"/>
      <c r="X345" s="22"/>
      <c r="Y345" s="22"/>
      <c r="Z345" s="22"/>
      <c r="AA345" s="22"/>
      <c r="AB345" s="22"/>
      <c r="AC345" s="22"/>
      <c r="AD345" s="22"/>
      <c r="AE345" s="22"/>
      <c r="AF345" s="22"/>
      <c r="AG345" s="22">
        <v>343</v>
      </c>
    </row>
    <row r="346" spans="1:33" ht="15.7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22"/>
      <c r="K346" s="22"/>
      <c r="L346" s="22"/>
      <c r="M346" s="22"/>
      <c r="N346" s="22"/>
      <c r="O346" s="22"/>
      <c r="P346" s="23"/>
      <c r="Q346" s="22"/>
      <c r="R346" s="22"/>
      <c r="S346" s="24"/>
      <c r="T346" s="24"/>
      <c r="U346" s="24"/>
      <c r="V346" s="24"/>
      <c r="W346" s="24"/>
      <c r="X346" s="22"/>
      <c r="Y346" s="22"/>
      <c r="Z346" s="22"/>
      <c r="AA346" s="22"/>
      <c r="AB346" s="22"/>
      <c r="AC346" s="22"/>
      <c r="AD346" s="22"/>
      <c r="AE346" s="22"/>
      <c r="AF346" s="22"/>
      <c r="AG346" s="22">
        <v>344</v>
      </c>
    </row>
    <row r="347" spans="1:33" ht="15.7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22"/>
      <c r="K347" s="22"/>
      <c r="L347" s="22"/>
      <c r="M347" s="22"/>
      <c r="N347" s="22"/>
      <c r="O347" s="22"/>
      <c r="P347" s="23"/>
      <c r="Q347" s="22"/>
      <c r="R347" s="22"/>
      <c r="S347" s="24"/>
      <c r="T347" s="24"/>
      <c r="U347" s="24"/>
      <c r="V347" s="24"/>
      <c r="W347" s="24"/>
      <c r="X347" s="22"/>
      <c r="Y347" s="22"/>
      <c r="Z347" s="22"/>
      <c r="AA347" s="22"/>
      <c r="AB347" s="22"/>
      <c r="AC347" s="22"/>
      <c r="AD347" s="22"/>
      <c r="AE347" s="22"/>
      <c r="AF347" s="22"/>
      <c r="AG347" s="22">
        <v>345</v>
      </c>
    </row>
    <row r="348" spans="1:33" ht="15.7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22"/>
      <c r="K348" s="22"/>
      <c r="L348" s="22"/>
      <c r="M348" s="22"/>
      <c r="N348" s="22"/>
      <c r="O348" s="22"/>
      <c r="P348" s="23"/>
      <c r="Q348" s="22"/>
      <c r="R348" s="22"/>
      <c r="S348" s="24"/>
      <c r="T348" s="24"/>
      <c r="U348" s="24"/>
      <c r="V348" s="24"/>
      <c r="W348" s="24"/>
      <c r="X348" s="22"/>
      <c r="Y348" s="22"/>
      <c r="Z348" s="22"/>
      <c r="AA348" s="22"/>
      <c r="AB348" s="22"/>
      <c r="AC348" s="22"/>
      <c r="AD348" s="22"/>
      <c r="AE348" s="22"/>
      <c r="AF348" s="22"/>
      <c r="AG348" s="22">
        <v>346</v>
      </c>
    </row>
    <row r="349" spans="1:33" ht="15.7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22"/>
      <c r="K349" s="22"/>
      <c r="L349" s="22"/>
      <c r="M349" s="22"/>
      <c r="N349" s="22"/>
      <c r="O349" s="22"/>
      <c r="P349" s="23"/>
      <c r="Q349" s="22"/>
      <c r="R349" s="22"/>
      <c r="S349" s="24"/>
      <c r="T349" s="24"/>
      <c r="U349" s="24"/>
      <c r="V349" s="24"/>
      <c r="W349" s="24"/>
      <c r="X349" s="22"/>
      <c r="Y349" s="22"/>
      <c r="Z349" s="22"/>
      <c r="AA349" s="22"/>
      <c r="AB349" s="22"/>
      <c r="AC349" s="22"/>
      <c r="AD349" s="22"/>
      <c r="AE349" s="22"/>
      <c r="AF349" s="22"/>
      <c r="AG349" s="22">
        <v>347</v>
      </c>
    </row>
    <row r="350" spans="1:33" ht="15.7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22"/>
      <c r="K350" s="22"/>
      <c r="L350" s="22"/>
      <c r="M350" s="22"/>
      <c r="N350" s="22"/>
      <c r="O350" s="22"/>
      <c r="P350" s="23"/>
      <c r="Q350" s="22"/>
      <c r="R350" s="22"/>
      <c r="S350" s="24"/>
      <c r="T350" s="24"/>
      <c r="U350" s="24"/>
      <c r="V350" s="24"/>
      <c r="W350" s="24"/>
      <c r="X350" s="22"/>
      <c r="Y350" s="22"/>
      <c r="Z350" s="22"/>
      <c r="AA350" s="22"/>
      <c r="AB350" s="22"/>
      <c r="AC350" s="22"/>
      <c r="AD350" s="22"/>
      <c r="AE350" s="22"/>
      <c r="AF350" s="22"/>
      <c r="AG350" s="22">
        <v>348</v>
      </c>
    </row>
    <row r="351" spans="1:33" ht="15.7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22"/>
      <c r="K351" s="22"/>
      <c r="L351" s="22"/>
      <c r="M351" s="22"/>
      <c r="N351" s="22"/>
      <c r="O351" s="22"/>
      <c r="P351" s="23"/>
      <c r="Q351" s="22"/>
      <c r="R351" s="22"/>
      <c r="S351" s="24"/>
      <c r="T351" s="24"/>
      <c r="U351" s="24"/>
      <c r="V351" s="24"/>
      <c r="W351" s="24"/>
      <c r="X351" s="22"/>
      <c r="Y351" s="22"/>
      <c r="Z351" s="22"/>
      <c r="AA351" s="22"/>
      <c r="AB351" s="22"/>
      <c r="AC351" s="22"/>
      <c r="AD351" s="22"/>
      <c r="AE351" s="22"/>
      <c r="AF351" s="22"/>
      <c r="AG351" s="22">
        <v>349</v>
      </c>
    </row>
    <row r="352" spans="1:33" ht="15.7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22"/>
      <c r="K352" s="22"/>
      <c r="L352" s="22"/>
      <c r="M352" s="22"/>
      <c r="N352" s="22"/>
      <c r="O352" s="22"/>
      <c r="P352" s="23"/>
      <c r="Q352" s="22"/>
      <c r="R352" s="22"/>
      <c r="S352" s="24"/>
      <c r="T352" s="24"/>
      <c r="U352" s="24"/>
      <c r="V352" s="24"/>
      <c r="W352" s="24"/>
      <c r="X352" s="22"/>
      <c r="Y352" s="22"/>
      <c r="Z352" s="22"/>
      <c r="AA352" s="22"/>
      <c r="AB352" s="22"/>
      <c r="AC352" s="22"/>
      <c r="AD352" s="22"/>
      <c r="AE352" s="22"/>
      <c r="AF352" s="22"/>
      <c r="AG352" s="22">
        <v>350</v>
      </c>
    </row>
    <row r="353" spans="1:33" ht="15.7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22"/>
      <c r="K353" s="22"/>
      <c r="L353" s="22"/>
      <c r="M353" s="22"/>
      <c r="N353" s="22"/>
      <c r="O353" s="22"/>
      <c r="P353" s="23"/>
      <c r="Q353" s="22"/>
      <c r="R353" s="22"/>
      <c r="S353" s="24"/>
      <c r="T353" s="24"/>
      <c r="U353" s="24"/>
      <c r="V353" s="24"/>
      <c r="W353" s="24"/>
      <c r="X353" s="22"/>
      <c r="Y353" s="22"/>
      <c r="Z353" s="22"/>
      <c r="AA353" s="22"/>
      <c r="AB353" s="22"/>
      <c r="AC353" s="22"/>
      <c r="AD353" s="22"/>
      <c r="AE353" s="22"/>
      <c r="AF353" s="22"/>
      <c r="AG353" s="22">
        <v>351</v>
      </c>
    </row>
    <row r="354" spans="1:33" ht="15.7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22"/>
      <c r="K354" s="22"/>
      <c r="L354" s="22"/>
      <c r="M354" s="22"/>
      <c r="N354" s="22"/>
      <c r="O354" s="22"/>
      <c r="P354" s="23"/>
      <c r="Q354" s="22"/>
      <c r="R354" s="22"/>
      <c r="S354" s="24"/>
      <c r="T354" s="24"/>
      <c r="U354" s="24"/>
      <c r="V354" s="24"/>
      <c r="W354" s="24"/>
      <c r="X354" s="22"/>
      <c r="Y354" s="22"/>
      <c r="Z354" s="22"/>
      <c r="AA354" s="22"/>
      <c r="AB354" s="22"/>
      <c r="AC354" s="22"/>
      <c r="AD354" s="22"/>
      <c r="AE354" s="22"/>
      <c r="AF354" s="22"/>
      <c r="AG354" s="22">
        <v>352</v>
      </c>
    </row>
    <row r="355" spans="1:33" ht="15.7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22"/>
      <c r="K355" s="22"/>
      <c r="L355" s="22"/>
      <c r="M355" s="22"/>
      <c r="N355" s="22"/>
      <c r="O355" s="22"/>
      <c r="P355" s="23"/>
      <c r="Q355" s="22"/>
      <c r="R355" s="22"/>
      <c r="S355" s="24"/>
      <c r="T355" s="24"/>
      <c r="U355" s="24"/>
      <c r="V355" s="24"/>
      <c r="W355" s="24"/>
      <c r="X355" s="22"/>
      <c r="Y355" s="22"/>
      <c r="Z355" s="22"/>
      <c r="AA355" s="22"/>
      <c r="AB355" s="22"/>
      <c r="AC355" s="22"/>
      <c r="AD355" s="22"/>
      <c r="AE355" s="22"/>
      <c r="AF355" s="22"/>
      <c r="AG355" s="22">
        <v>353</v>
      </c>
    </row>
    <row r="356" spans="1:33" ht="15.7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22"/>
      <c r="K356" s="22"/>
      <c r="L356" s="22"/>
      <c r="M356" s="22"/>
      <c r="N356" s="22"/>
      <c r="O356" s="22"/>
      <c r="P356" s="23"/>
      <c r="Q356" s="22"/>
      <c r="R356" s="22"/>
      <c r="S356" s="24"/>
      <c r="T356" s="24"/>
      <c r="U356" s="24"/>
      <c r="V356" s="24"/>
      <c r="W356" s="24"/>
      <c r="X356" s="22"/>
      <c r="Y356" s="22"/>
      <c r="Z356" s="22"/>
      <c r="AA356" s="22"/>
      <c r="AB356" s="22"/>
      <c r="AC356" s="22"/>
      <c r="AD356" s="22"/>
      <c r="AE356" s="22"/>
      <c r="AF356" s="22"/>
      <c r="AG356" s="22">
        <v>354</v>
      </c>
    </row>
    <row r="357" spans="1:33" ht="15.7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22"/>
      <c r="K357" s="22"/>
      <c r="L357" s="22"/>
      <c r="M357" s="22"/>
      <c r="N357" s="22"/>
      <c r="O357" s="22"/>
      <c r="P357" s="23"/>
      <c r="Q357" s="22"/>
      <c r="R357" s="22"/>
      <c r="S357" s="24"/>
      <c r="T357" s="24"/>
      <c r="U357" s="24"/>
      <c r="V357" s="24"/>
      <c r="W357" s="24"/>
      <c r="X357" s="22"/>
      <c r="Y357" s="22"/>
      <c r="Z357" s="22"/>
      <c r="AA357" s="22"/>
      <c r="AB357" s="22"/>
      <c r="AC357" s="22"/>
      <c r="AD357" s="22"/>
      <c r="AE357" s="22"/>
      <c r="AF357" s="22"/>
      <c r="AG357" s="22">
        <v>355</v>
      </c>
    </row>
    <row r="358" spans="1:33" ht="15.7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22"/>
      <c r="K358" s="22"/>
      <c r="L358" s="22"/>
      <c r="M358" s="22"/>
      <c r="N358" s="22"/>
      <c r="O358" s="22"/>
      <c r="P358" s="23"/>
      <c r="Q358" s="22"/>
      <c r="R358" s="22"/>
      <c r="S358" s="24"/>
      <c r="T358" s="24"/>
      <c r="U358" s="24"/>
      <c r="V358" s="24"/>
      <c r="W358" s="24"/>
      <c r="X358" s="22"/>
      <c r="Y358" s="22"/>
      <c r="Z358" s="22"/>
      <c r="AA358" s="22"/>
      <c r="AB358" s="22"/>
      <c r="AC358" s="22"/>
      <c r="AD358" s="22"/>
      <c r="AE358" s="22"/>
      <c r="AF358" s="22"/>
      <c r="AG358" s="22">
        <v>356</v>
      </c>
    </row>
    <row r="359" spans="1:33" ht="15.7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22"/>
      <c r="K359" s="22"/>
      <c r="L359" s="22"/>
      <c r="M359" s="22"/>
      <c r="N359" s="22"/>
      <c r="O359" s="22"/>
      <c r="P359" s="23"/>
      <c r="Q359" s="22"/>
      <c r="R359" s="22"/>
      <c r="S359" s="24"/>
      <c r="T359" s="24"/>
      <c r="U359" s="24"/>
      <c r="V359" s="24"/>
      <c r="W359" s="24"/>
      <c r="X359" s="22"/>
      <c r="Y359" s="22"/>
      <c r="Z359" s="22"/>
      <c r="AA359" s="22"/>
      <c r="AB359" s="22"/>
      <c r="AC359" s="22"/>
      <c r="AD359" s="22"/>
      <c r="AE359" s="22"/>
      <c r="AF359" s="22"/>
      <c r="AG359" s="22">
        <v>357</v>
      </c>
    </row>
    <row r="360" spans="1:33" ht="15.7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22"/>
      <c r="K360" s="22"/>
      <c r="L360" s="22"/>
      <c r="M360" s="22"/>
      <c r="N360" s="22"/>
      <c r="O360" s="22"/>
      <c r="P360" s="23"/>
      <c r="Q360" s="22"/>
      <c r="R360" s="22"/>
      <c r="S360" s="24"/>
      <c r="T360" s="24"/>
      <c r="U360" s="24"/>
      <c r="V360" s="24"/>
      <c r="W360" s="24"/>
      <c r="X360" s="22"/>
      <c r="Y360" s="22"/>
      <c r="Z360" s="22"/>
      <c r="AA360" s="22"/>
      <c r="AB360" s="22"/>
      <c r="AC360" s="22"/>
      <c r="AD360" s="22"/>
      <c r="AE360" s="22"/>
      <c r="AF360" s="22"/>
      <c r="AG360" s="22">
        <v>358</v>
      </c>
    </row>
    <row r="361" spans="1:33" ht="15.7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22"/>
      <c r="K361" s="22"/>
      <c r="L361" s="22"/>
      <c r="M361" s="22"/>
      <c r="N361" s="22"/>
      <c r="O361" s="22"/>
      <c r="P361" s="23"/>
      <c r="Q361" s="22"/>
      <c r="R361" s="22"/>
      <c r="S361" s="24"/>
      <c r="T361" s="24"/>
      <c r="U361" s="24"/>
      <c r="V361" s="24"/>
      <c r="W361" s="24"/>
      <c r="X361" s="22"/>
      <c r="Y361" s="22"/>
      <c r="Z361" s="22"/>
      <c r="AA361" s="22"/>
      <c r="AB361" s="22"/>
      <c r="AC361" s="22"/>
      <c r="AD361" s="22"/>
      <c r="AE361" s="22"/>
      <c r="AF361" s="22"/>
      <c r="AG361" s="22">
        <v>359</v>
      </c>
    </row>
    <row r="362" spans="1:33" ht="15.7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22"/>
      <c r="K362" s="22"/>
      <c r="L362" s="22"/>
      <c r="M362" s="22"/>
      <c r="N362" s="22"/>
      <c r="O362" s="22"/>
      <c r="P362" s="23"/>
      <c r="Q362" s="22"/>
      <c r="R362" s="22"/>
      <c r="S362" s="24"/>
      <c r="T362" s="24"/>
      <c r="U362" s="24"/>
      <c r="V362" s="24"/>
      <c r="W362" s="24"/>
      <c r="X362" s="22"/>
      <c r="Y362" s="22"/>
      <c r="Z362" s="22"/>
      <c r="AA362" s="22"/>
      <c r="AB362" s="22"/>
      <c r="AC362" s="22"/>
      <c r="AD362" s="22"/>
      <c r="AE362" s="22"/>
      <c r="AF362" s="22"/>
      <c r="AG362" s="22">
        <v>360</v>
      </c>
    </row>
    <row r="363" spans="1:33" ht="15.7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22"/>
      <c r="K363" s="22"/>
      <c r="L363" s="22"/>
      <c r="M363" s="22"/>
      <c r="N363" s="22"/>
      <c r="O363" s="22"/>
      <c r="P363" s="23"/>
      <c r="Q363" s="22"/>
      <c r="R363" s="22"/>
      <c r="S363" s="24"/>
      <c r="T363" s="24"/>
      <c r="U363" s="24"/>
      <c r="V363" s="24"/>
      <c r="W363" s="24"/>
      <c r="X363" s="22"/>
      <c r="Y363" s="22"/>
      <c r="Z363" s="22"/>
      <c r="AA363" s="22"/>
      <c r="AB363" s="22"/>
      <c r="AC363" s="22"/>
      <c r="AD363" s="22"/>
      <c r="AE363" s="22"/>
      <c r="AF363" s="22"/>
      <c r="AG363" s="22">
        <v>361</v>
      </c>
    </row>
    <row r="364" spans="1:33" ht="15.7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22"/>
      <c r="K364" s="22"/>
      <c r="L364" s="22"/>
      <c r="M364" s="22"/>
      <c r="N364" s="22"/>
      <c r="O364" s="22"/>
      <c r="P364" s="23"/>
      <c r="Q364" s="22"/>
      <c r="R364" s="22"/>
      <c r="S364" s="24"/>
      <c r="T364" s="24"/>
      <c r="U364" s="24"/>
      <c r="V364" s="24"/>
      <c r="W364" s="24"/>
      <c r="X364" s="22"/>
      <c r="Y364" s="22"/>
      <c r="Z364" s="22"/>
      <c r="AA364" s="22"/>
      <c r="AB364" s="22"/>
      <c r="AC364" s="22"/>
      <c r="AD364" s="22"/>
      <c r="AE364" s="22"/>
      <c r="AF364" s="22"/>
      <c r="AG364" s="22">
        <v>362</v>
      </c>
    </row>
    <row r="365" spans="1:33" ht="15.7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22"/>
      <c r="K365" s="22"/>
      <c r="L365" s="22"/>
      <c r="M365" s="22"/>
      <c r="N365" s="22"/>
      <c r="O365" s="22"/>
      <c r="P365" s="23"/>
      <c r="Q365" s="22"/>
      <c r="R365" s="22"/>
      <c r="S365" s="24"/>
      <c r="T365" s="24"/>
      <c r="U365" s="24"/>
      <c r="V365" s="24"/>
      <c r="W365" s="24"/>
      <c r="X365" s="22"/>
      <c r="Y365" s="22"/>
      <c r="Z365" s="22"/>
      <c r="AA365" s="22"/>
      <c r="AB365" s="22"/>
      <c r="AC365" s="22"/>
      <c r="AD365" s="22"/>
      <c r="AE365" s="22"/>
      <c r="AF365" s="22"/>
      <c r="AG365" s="22">
        <v>363</v>
      </c>
    </row>
    <row r="366" spans="1:33" ht="15.7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22"/>
      <c r="K366" s="22"/>
      <c r="L366" s="22"/>
      <c r="M366" s="22"/>
      <c r="N366" s="22"/>
      <c r="O366" s="22"/>
      <c r="P366" s="23"/>
      <c r="Q366" s="22"/>
      <c r="R366" s="22"/>
      <c r="S366" s="24"/>
      <c r="T366" s="24"/>
      <c r="U366" s="24"/>
      <c r="V366" s="24"/>
      <c r="W366" s="24"/>
      <c r="X366" s="22"/>
      <c r="Y366" s="22"/>
      <c r="Z366" s="22"/>
      <c r="AA366" s="22"/>
      <c r="AB366" s="22"/>
      <c r="AC366" s="22"/>
      <c r="AD366" s="22"/>
      <c r="AE366" s="22"/>
      <c r="AF366" s="22"/>
      <c r="AG366" s="22">
        <v>364</v>
      </c>
    </row>
    <row r="367" spans="1:33" ht="15.7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22"/>
      <c r="K367" s="22"/>
      <c r="L367" s="22"/>
      <c r="M367" s="22"/>
      <c r="N367" s="22"/>
      <c r="O367" s="22"/>
      <c r="P367" s="23"/>
      <c r="Q367" s="22"/>
      <c r="R367" s="22"/>
      <c r="S367" s="24"/>
      <c r="T367" s="24"/>
      <c r="U367" s="24"/>
      <c r="V367" s="24"/>
      <c r="W367" s="24"/>
      <c r="X367" s="22"/>
      <c r="Y367" s="22"/>
      <c r="Z367" s="22"/>
      <c r="AA367" s="22"/>
      <c r="AB367" s="22"/>
      <c r="AC367" s="22"/>
      <c r="AD367" s="22"/>
      <c r="AE367" s="22"/>
      <c r="AF367" s="22"/>
      <c r="AG367" s="22">
        <v>365</v>
      </c>
    </row>
    <row r="368" spans="1:33" ht="15.7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22"/>
      <c r="K368" s="22"/>
      <c r="L368" s="22"/>
      <c r="M368" s="22"/>
      <c r="N368" s="22"/>
      <c r="O368" s="22"/>
      <c r="P368" s="23"/>
      <c r="Q368" s="22"/>
      <c r="R368" s="22"/>
      <c r="S368" s="24"/>
      <c r="T368" s="24"/>
      <c r="U368" s="24"/>
      <c r="V368" s="24"/>
      <c r="W368" s="24"/>
      <c r="X368" s="22"/>
      <c r="Y368" s="22"/>
      <c r="Z368" s="22"/>
      <c r="AA368" s="22"/>
      <c r="AB368" s="22"/>
      <c r="AC368" s="22"/>
      <c r="AD368" s="22"/>
      <c r="AE368" s="22"/>
      <c r="AF368" s="22"/>
      <c r="AG368" s="22">
        <v>366</v>
      </c>
    </row>
    <row r="369" spans="1:33" ht="15.7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22"/>
      <c r="K369" s="22"/>
      <c r="L369" s="22"/>
      <c r="M369" s="22"/>
      <c r="N369" s="22"/>
      <c r="O369" s="22"/>
      <c r="P369" s="23"/>
      <c r="Q369" s="22"/>
      <c r="R369" s="22"/>
      <c r="S369" s="24"/>
      <c r="T369" s="24"/>
      <c r="U369" s="24"/>
      <c r="V369" s="24"/>
      <c r="W369" s="24"/>
      <c r="X369" s="22"/>
      <c r="Y369" s="22"/>
      <c r="Z369" s="22"/>
      <c r="AA369" s="22"/>
      <c r="AB369" s="22"/>
      <c r="AC369" s="22"/>
      <c r="AD369" s="22"/>
      <c r="AE369" s="22"/>
      <c r="AF369" s="22"/>
      <c r="AG369" s="22">
        <v>367</v>
      </c>
    </row>
    <row r="370" spans="1:33" ht="15.7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22"/>
      <c r="K370" s="22"/>
      <c r="L370" s="22"/>
      <c r="M370" s="22"/>
      <c r="N370" s="22"/>
      <c r="O370" s="22"/>
      <c r="P370" s="23"/>
      <c r="Q370" s="22"/>
      <c r="R370" s="22"/>
      <c r="S370" s="24"/>
      <c r="T370" s="24"/>
      <c r="U370" s="24"/>
      <c r="V370" s="24"/>
      <c r="W370" s="24"/>
      <c r="X370" s="22"/>
      <c r="Y370" s="22"/>
      <c r="Z370" s="22"/>
      <c r="AA370" s="22"/>
      <c r="AB370" s="22"/>
      <c r="AC370" s="22"/>
      <c r="AD370" s="22"/>
      <c r="AE370" s="22"/>
      <c r="AF370" s="22"/>
      <c r="AG370" s="22">
        <v>368</v>
      </c>
    </row>
    <row r="371" spans="1:33" ht="15.7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22"/>
      <c r="K371" s="22"/>
      <c r="L371" s="22"/>
      <c r="M371" s="22"/>
      <c r="N371" s="22"/>
      <c r="O371" s="22"/>
      <c r="P371" s="23"/>
      <c r="Q371" s="22"/>
      <c r="R371" s="22"/>
      <c r="S371" s="24"/>
      <c r="T371" s="24"/>
      <c r="U371" s="24"/>
      <c r="V371" s="24"/>
      <c r="W371" s="24"/>
      <c r="X371" s="22"/>
      <c r="Y371" s="22"/>
      <c r="Z371" s="22"/>
      <c r="AA371" s="22"/>
      <c r="AB371" s="22"/>
      <c r="AC371" s="22"/>
      <c r="AD371" s="22"/>
      <c r="AE371" s="22"/>
      <c r="AF371" s="22"/>
      <c r="AG371" s="22">
        <v>369</v>
      </c>
    </row>
    <row r="372" spans="1:33" ht="15.7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22"/>
      <c r="K372" s="22"/>
      <c r="L372" s="22"/>
      <c r="M372" s="22"/>
      <c r="N372" s="22"/>
      <c r="O372" s="22"/>
      <c r="P372" s="23"/>
      <c r="Q372" s="22"/>
      <c r="R372" s="22"/>
      <c r="S372" s="24"/>
      <c r="T372" s="24"/>
      <c r="U372" s="24"/>
      <c r="V372" s="24"/>
      <c r="W372" s="24"/>
      <c r="X372" s="22"/>
      <c r="Y372" s="22"/>
      <c r="Z372" s="22"/>
      <c r="AA372" s="22"/>
      <c r="AB372" s="22"/>
      <c r="AC372" s="22"/>
      <c r="AD372" s="22"/>
      <c r="AE372" s="22"/>
      <c r="AF372" s="22"/>
      <c r="AG372" s="22">
        <v>370</v>
      </c>
    </row>
    <row r="373" spans="1:33" ht="15.7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22"/>
      <c r="K373" s="22"/>
      <c r="L373" s="22"/>
      <c r="M373" s="22"/>
      <c r="N373" s="22"/>
      <c r="O373" s="22"/>
      <c r="P373" s="23"/>
      <c r="Q373" s="22"/>
      <c r="R373" s="22"/>
      <c r="S373" s="24"/>
      <c r="T373" s="24"/>
      <c r="U373" s="24"/>
      <c r="V373" s="24"/>
      <c r="W373" s="24"/>
      <c r="X373" s="22"/>
      <c r="Y373" s="22"/>
      <c r="Z373" s="22"/>
      <c r="AA373" s="22"/>
      <c r="AB373" s="22"/>
      <c r="AC373" s="22"/>
      <c r="AD373" s="22"/>
      <c r="AE373" s="22"/>
      <c r="AF373" s="22"/>
      <c r="AG373" s="22">
        <v>371</v>
      </c>
    </row>
    <row r="374" spans="1:33" ht="15.7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22"/>
      <c r="K374" s="22"/>
      <c r="L374" s="22"/>
      <c r="M374" s="22"/>
      <c r="N374" s="22"/>
      <c r="O374" s="22"/>
      <c r="P374" s="23"/>
      <c r="Q374" s="22"/>
      <c r="R374" s="22"/>
      <c r="S374" s="24"/>
      <c r="T374" s="24"/>
      <c r="U374" s="24"/>
      <c r="V374" s="24"/>
      <c r="W374" s="24"/>
      <c r="X374" s="22"/>
      <c r="Y374" s="22"/>
      <c r="Z374" s="22"/>
      <c r="AA374" s="22"/>
      <c r="AB374" s="22"/>
      <c r="AC374" s="22"/>
      <c r="AD374" s="22"/>
      <c r="AE374" s="22"/>
      <c r="AF374" s="22"/>
      <c r="AG374" s="22">
        <v>372</v>
      </c>
    </row>
    <row r="375" spans="1:33" ht="15.7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22"/>
      <c r="K375" s="22"/>
      <c r="L375" s="22"/>
      <c r="M375" s="22"/>
      <c r="N375" s="22"/>
      <c r="O375" s="22"/>
      <c r="P375" s="23"/>
      <c r="Q375" s="22"/>
      <c r="R375" s="22"/>
      <c r="S375" s="24"/>
      <c r="T375" s="24"/>
      <c r="U375" s="24"/>
      <c r="V375" s="24"/>
      <c r="W375" s="24"/>
      <c r="X375" s="22"/>
      <c r="Y375" s="22"/>
      <c r="Z375" s="22"/>
      <c r="AA375" s="22"/>
      <c r="AB375" s="22"/>
      <c r="AC375" s="22"/>
      <c r="AD375" s="22"/>
      <c r="AE375" s="22"/>
      <c r="AF375" s="22"/>
      <c r="AG375" s="22">
        <v>373</v>
      </c>
    </row>
    <row r="376" spans="1:33" ht="15.7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22"/>
      <c r="K376" s="22"/>
      <c r="L376" s="22"/>
      <c r="M376" s="22"/>
      <c r="N376" s="22"/>
      <c r="O376" s="22"/>
      <c r="P376" s="23"/>
      <c r="Q376" s="22"/>
      <c r="R376" s="22"/>
      <c r="S376" s="24"/>
      <c r="T376" s="24"/>
      <c r="U376" s="24"/>
      <c r="V376" s="24"/>
      <c r="W376" s="24"/>
      <c r="X376" s="22"/>
      <c r="Y376" s="22"/>
      <c r="Z376" s="22"/>
      <c r="AA376" s="22"/>
      <c r="AB376" s="22"/>
      <c r="AC376" s="22"/>
      <c r="AD376" s="22"/>
      <c r="AE376" s="22"/>
      <c r="AF376" s="22"/>
      <c r="AG376" s="22">
        <v>374</v>
      </c>
    </row>
    <row r="377" spans="1:33" ht="15.7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22"/>
      <c r="K377" s="22"/>
      <c r="L377" s="22"/>
      <c r="M377" s="22"/>
      <c r="N377" s="22"/>
      <c r="O377" s="22"/>
      <c r="P377" s="23"/>
      <c r="Q377" s="22"/>
      <c r="R377" s="22"/>
      <c r="S377" s="24"/>
      <c r="T377" s="24"/>
      <c r="U377" s="24"/>
      <c r="V377" s="24"/>
      <c r="W377" s="24"/>
      <c r="X377" s="22"/>
      <c r="Y377" s="22"/>
      <c r="Z377" s="22"/>
      <c r="AA377" s="22"/>
      <c r="AB377" s="22"/>
      <c r="AC377" s="22"/>
      <c r="AD377" s="22"/>
      <c r="AE377" s="22"/>
      <c r="AF377" s="22"/>
      <c r="AG377" s="22">
        <v>375</v>
      </c>
    </row>
    <row r="378" spans="1:33" ht="15.7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22"/>
      <c r="K378" s="22"/>
      <c r="L378" s="22"/>
      <c r="M378" s="22"/>
      <c r="N378" s="22"/>
      <c r="O378" s="22"/>
      <c r="P378" s="23"/>
      <c r="Q378" s="22"/>
      <c r="R378" s="22"/>
      <c r="S378" s="24"/>
      <c r="T378" s="24"/>
      <c r="U378" s="24"/>
      <c r="V378" s="24"/>
      <c r="W378" s="24"/>
      <c r="X378" s="22"/>
      <c r="Y378" s="22"/>
      <c r="Z378" s="22"/>
      <c r="AA378" s="22"/>
      <c r="AB378" s="22"/>
      <c r="AC378" s="22"/>
      <c r="AD378" s="22"/>
      <c r="AE378" s="22"/>
      <c r="AF378" s="22"/>
      <c r="AG378" s="22">
        <v>376</v>
      </c>
    </row>
    <row r="379" spans="1:33" ht="15.7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22"/>
      <c r="K379" s="22"/>
      <c r="L379" s="22"/>
      <c r="M379" s="22"/>
      <c r="N379" s="22"/>
      <c r="O379" s="22"/>
      <c r="P379" s="23"/>
      <c r="Q379" s="22"/>
      <c r="R379" s="22"/>
      <c r="S379" s="24"/>
      <c r="T379" s="24"/>
      <c r="U379" s="24"/>
      <c r="V379" s="24"/>
      <c r="W379" s="24"/>
      <c r="X379" s="22"/>
      <c r="Y379" s="22"/>
      <c r="Z379" s="22"/>
      <c r="AA379" s="22"/>
      <c r="AB379" s="22"/>
      <c r="AC379" s="22"/>
      <c r="AD379" s="22"/>
      <c r="AE379" s="22"/>
      <c r="AF379" s="22"/>
      <c r="AG379" s="22">
        <v>377</v>
      </c>
    </row>
    <row r="380" spans="1:33" ht="15.7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22"/>
      <c r="K380" s="22"/>
      <c r="L380" s="22"/>
      <c r="M380" s="22"/>
      <c r="N380" s="22"/>
      <c r="O380" s="22"/>
      <c r="P380" s="23"/>
      <c r="Q380" s="22"/>
      <c r="R380" s="22"/>
      <c r="S380" s="24"/>
      <c r="T380" s="24"/>
      <c r="U380" s="24"/>
      <c r="V380" s="24"/>
      <c r="W380" s="24"/>
      <c r="X380" s="22"/>
      <c r="Y380" s="22"/>
      <c r="Z380" s="22"/>
      <c r="AA380" s="22"/>
      <c r="AB380" s="22"/>
      <c r="AC380" s="22"/>
      <c r="AD380" s="22"/>
      <c r="AE380" s="22"/>
      <c r="AF380" s="22"/>
      <c r="AG380" s="22">
        <v>378</v>
      </c>
    </row>
    <row r="381" spans="1:33" ht="15.7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22"/>
      <c r="K381" s="22"/>
      <c r="L381" s="22"/>
      <c r="M381" s="22"/>
      <c r="N381" s="22"/>
      <c r="O381" s="22"/>
      <c r="P381" s="23"/>
      <c r="Q381" s="22"/>
      <c r="R381" s="22"/>
      <c r="S381" s="24"/>
      <c r="T381" s="24"/>
      <c r="U381" s="24"/>
      <c r="V381" s="24"/>
      <c r="W381" s="24"/>
      <c r="X381" s="22"/>
      <c r="Y381" s="22"/>
      <c r="Z381" s="22"/>
      <c r="AA381" s="22"/>
      <c r="AB381" s="22"/>
      <c r="AC381" s="22"/>
      <c r="AD381" s="22"/>
      <c r="AE381" s="22"/>
      <c r="AF381" s="22"/>
      <c r="AG381" s="22">
        <v>379</v>
      </c>
    </row>
    <row r="382" spans="1:33" ht="15.7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22"/>
      <c r="K382" s="22"/>
      <c r="L382" s="22"/>
      <c r="M382" s="22"/>
      <c r="N382" s="22"/>
      <c r="O382" s="22"/>
      <c r="P382" s="23"/>
      <c r="Q382" s="22"/>
      <c r="R382" s="22"/>
      <c r="S382" s="24"/>
      <c r="T382" s="24"/>
      <c r="U382" s="24"/>
      <c r="V382" s="24"/>
      <c r="W382" s="24"/>
      <c r="X382" s="22"/>
      <c r="Y382" s="22"/>
      <c r="Z382" s="22"/>
      <c r="AA382" s="22"/>
      <c r="AB382" s="22"/>
      <c r="AC382" s="22"/>
      <c r="AD382" s="22"/>
      <c r="AE382" s="22"/>
      <c r="AF382" s="22"/>
      <c r="AG382" s="22">
        <v>380</v>
      </c>
    </row>
    <row r="383" spans="1:33" ht="15.7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22"/>
      <c r="K383" s="22"/>
      <c r="L383" s="22"/>
      <c r="M383" s="22"/>
      <c r="N383" s="22"/>
      <c r="O383" s="22"/>
      <c r="P383" s="23"/>
      <c r="Q383" s="22"/>
      <c r="R383" s="22"/>
      <c r="S383" s="24"/>
      <c r="T383" s="24"/>
      <c r="U383" s="24"/>
      <c r="V383" s="24"/>
      <c r="W383" s="24"/>
      <c r="X383" s="22"/>
      <c r="Y383" s="22"/>
      <c r="Z383" s="22"/>
      <c r="AA383" s="22"/>
      <c r="AB383" s="22"/>
      <c r="AC383" s="22"/>
      <c r="AD383" s="22"/>
      <c r="AE383" s="22"/>
      <c r="AF383" s="22"/>
      <c r="AG383" s="22">
        <v>381</v>
      </c>
    </row>
    <row r="384" spans="1:33" ht="15.7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22"/>
      <c r="K384" s="22"/>
      <c r="L384" s="22"/>
      <c r="M384" s="22"/>
      <c r="N384" s="22"/>
      <c r="O384" s="22"/>
      <c r="P384" s="23"/>
      <c r="Q384" s="22"/>
      <c r="R384" s="22"/>
      <c r="S384" s="24"/>
      <c r="T384" s="24"/>
      <c r="U384" s="24"/>
      <c r="V384" s="24"/>
      <c r="W384" s="24"/>
      <c r="X384" s="22"/>
      <c r="Y384" s="22"/>
      <c r="Z384" s="22"/>
      <c r="AA384" s="22"/>
      <c r="AB384" s="22"/>
      <c r="AC384" s="22"/>
      <c r="AD384" s="22"/>
      <c r="AE384" s="22"/>
      <c r="AF384" s="22"/>
      <c r="AG384" s="22">
        <v>382</v>
      </c>
    </row>
    <row r="385" spans="1:33" ht="15.7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22"/>
      <c r="K385" s="22"/>
      <c r="L385" s="22"/>
      <c r="M385" s="22"/>
      <c r="N385" s="22"/>
      <c r="O385" s="22"/>
      <c r="P385" s="23"/>
      <c r="Q385" s="22"/>
      <c r="R385" s="22"/>
      <c r="S385" s="24"/>
      <c r="T385" s="24"/>
      <c r="U385" s="24"/>
      <c r="V385" s="24"/>
      <c r="W385" s="24"/>
      <c r="X385" s="22"/>
      <c r="Y385" s="22"/>
      <c r="Z385" s="22"/>
      <c r="AA385" s="22"/>
      <c r="AB385" s="22"/>
      <c r="AC385" s="22"/>
      <c r="AD385" s="22"/>
      <c r="AE385" s="22"/>
      <c r="AF385" s="22"/>
      <c r="AG385" s="22">
        <v>383</v>
      </c>
    </row>
    <row r="386" spans="1:33" ht="15.7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22"/>
      <c r="K386" s="22"/>
      <c r="L386" s="22"/>
      <c r="M386" s="22"/>
      <c r="N386" s="22"/>
      <c r="O386" s="22"/>
      <c r="P386" s="23"/>
      <c r="Q386" s="22"/>
      <c r="R386" s="22"/>
      <c r="S386" s="24"/>
      <c r="T386" s="24"/>
      <c r="U386" s="24"/>
      <c r="V386" s="24"/>
      <c r="W386" s="24"/>
      <c r="X386" s="22"/>
      <c r="Y386" s="22"/>
      <c r="Z386" s="22"/>
      <c r="AA386" s="22"/>
      <c r="AB386" s="22"/>
      <c r="AC386" s="22"/>
      <c r="AD386" s="22"/>
      <c r="AE386" s="22"/>
      <c r="AF386" s="22"/>
      <c r="AG386" s="22">
        <v>384</v>
      </c>
    </row>
    <row r="387" spans="1:33" ht="15.7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22"/>
      <c r="K387" s="22"/>
      <c r="L387" s="22"/>
      <c r="M387" s="22"/>
      <c r="N387" s="22"/>
      <c r="O387" s="22"/>
      <c r="P387" s="23"/>
      <c r="Q387" s="22"/>
      <c r="R387" s="22"/>
      <c r="S387" s="24"/>
      <c r="T387" s="24"/>
      <c r="U387" s="24"/>
      <c r="V387" s="24"/>
      <c r="W387" s="24"/>
      <c r="X387" s="22"/>
      <c r="Y387" s="22"/>
      <c r="Z387" s="22"/>
      <c r="AA387" s="22"/>
      <c r="AB387" s="22"/>
      <c r="AC387" s="22"/>
      <c r="AD387" s="22"/>
      <c r="AE387" s="22"/>
      <c r="AF387" s="22"/>
      <c r="AG387" s="22">
        <v>385</v>
      </c>
    </row>
    <row r="388" spans="1:33" ht="15.7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22"/>
      <c r="K388" s="22"/>
      <c r="L388" s="22"/>
      <c r="M388" s="22"/>
      <c r="N388" s="22"/>
      <c r="O388" s="22"/>
      <c r="P388" s="23"/>
      <c r="Q388" s="22"/>
      <c r="R388" s="22"/>
      <c r="S388" s="24"/>
      <c r="T388" s="24"/>
      <c r="U388" s="24"/>
      <c r="V388" s="24"/>
      <c r="W388" s="24"/>
      <c r="X388" s="22"/>
      <c r="Y388" s="22"/>
      <c r="Z388" s="22"/>
      <c r="AA388" s="22"/>
      <c r="AB388" s="22"/>
      <c r="AC388" s="22"/>
      <c r="AD388" s="22"/>
      <c r="AE388" s="22"/>
      <c r="AF388" s="22"/>
      <c r="AG388" s="22">
        <v>386</v>
      </c>
    </row>
    <row r="389" spans="1:33" ht="15.7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22"/>
      <c r="K389" s="22"/>
      <c r="L389" s="22"/>
      <c r="M389" s="22"/>
      <c r="N389" s="22"/>
      <c r="O389" s="22"/>
      <c r="P389" s="23"/>
      <c r="Q389" s="22"/>
      <c r="R389" s="22"/>
      <c r="S389" s="24"/>
      <c r="T389" s="24"/>
      <c r="U389" s="24"/>
      <c r="V389" s="24"/>
      <c r="W389" s="24"/>
      <c r="X389" s="22"/>
      <c r="Y389" s="22"/>
      <c r="Z389" s="22"/>
      <c r="AA389" s="22"/>
      <c r="AB389" s="22"/>
      <c r="AC389" s="22"/>
      <c r="AD389" s="22"/>
      <c r="AE389" s="22"/>
      <c r="AF389" s="22"/>
      <c r="AG389" s="22">
        <v>387</v>
      </c>
    </row>
    <row r="390" spans="1:33" ht="15.7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22"/>
      <c r="K390" s="22"/>
      <c r="L390" s="22"/>
      <c r="M390" s="22"/>
      <c r="N390" s="22"/>
      <c r="O390" s="22"/>
      <c r="P390" s="23"/>
      <c r="Q390" s="22"/>
      <c r="R390" s="22"/>
      <c r="S390" s="24"/>
      <c r="T390" s="24"/>
      <c r="U390" s="24"/>
      <c r="V390" s="24"/>
      <c r="W390" s="24"/>
      <c r="X390" s="22"/>
      <c r="Y390" s="22"/>
      <c r="Z390" s="22"/>
      <c r="AA390" s="22"/>
      <c r="AB390" s="22"/>
      <c r="AC390" s="22"/>
      <c r="AD390" s="22"/>
      <c r="AE390" s="22"/>
      <c r="AF390" s="22"/>
      <c r="AG390" s="22">
        <v>388</v>
      </c>
    </row>
    <row r="391" spans="1:33" ht="15.7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22"/>
      <c r="K391" s="22"/>
      <c r="L391" s="22"/>
      <c r="M391" s="22"/>
      <c r="N391" s="22"/>
      <c r="O391" s="22"/>
      <c r="P391" s="23"/>
      <c r="Q391" s="22"/>
      <c r="R391" s="22"/>
      <c r="S391" s="24"/>
      <c r="T391" s="24"/>
      <c r="U391" s="24"/>
      <c r="V391" s="24"/>
      <c r="W391" s="24"/>
      <c r="X391" s="22"/>
      <c r="Y391" s="22"/>
      <c r="Z391" s="22"/>
      <c r="AA391" s="22"/>
      <c r="AB391" s="22"/>
      <c r="AC391" s="22"/>
      <c r="AD391" s="22"/>
      <c r="AE391" s="22"/>
      <c r="AF391" s="22"/>
      <c r="AG391" s="22">
        <v>389</v>
      </c>
    </row>
    <row r="392" spans="1:33" ht="15.7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22"/>
      <c r="K392" s="22"/>
      <c r="L392" s="22"/>
      <c r="M392" s="22"/>
      <c r="N392" s="22"/>
      <c r="O392" s="22"/>
      <c r="P392" s="23"/>
      <c r="Q392" s="22"/>
      <c r="R392" s="22"/>
      <c r="S392" s="24"/>
      <c r="T392" s="24"/>
      <c r="U392" s="24"/>
      <c r="V392" s="24"/>
      <c r="W392" s="24"/>
      <c r="X392" s="22"/>
      <c r="Y392" s="22"/>
      <c r="Z392" s="22"/>
      <c r="AA392" s="22"/>
      <c r="AB392" s="22"/>
      <c r="AC392" s="22"/>
      <c r="AD392" s="22"/>
      <c r="AE392" s="22"/>
      <c r="AF392" s="22"/>
      <c r="AG392" s="22">
        <v>390</v>
      </c>
    </row>
    <row r="393" spans="1:33" ht="15.7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22"/>
      <c r="K393" s="22"/>
      <c r="L393" s="22"/>
      <c r="M393" s="22"/>
      <c r="N393" s="22"/>
      <c r="O393" s="22"/>
      <c r="P393" s="23"/>
      <c r="Q393" s="22"/>
      <c r="R393" s="22"/>
      <c r="S393" s="24"/>
      <c r="T393" s="24"/>
      <c r="U393" s="24"/>
      <c r="V393" s="24"/>
      <c r="W393" s="24"/>
      <c r="X393" s="22"/>
      <c r="Y393" s="22"/>
      <c r="Z393" s="22"/>
      <c r="AA393" s="22"/>
      <c r="AB393" s="22"/>
      <c r="AC393" s="22"/>
      <c r="AD393" s="22"/>
      <c r="AE393" s="22"/>
      <c r="AF393" s="22"/>
      <c r="AG393" s="22">
        <v>391</v>
      </c>
    </row>
    <row r="394" spans="1:33" ht="15.7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22"/>
      <c r="K394" s="22"/>
      <c r="L394" s="22"/>
      <c r="M394" s="22"/>
      <c r="N394" s="22"/>
      <c r="O394" s="22"/>
      <c r="P394" s="23"/>
      <c r="Q394" s="22"/>
      <c r="R394" s="22"/>
      <c r="S394" s="24"/>
      <c r="T394" s="24"/>
      <c r="U394" s="24"/>
      <c r="V394" s="24"/>
      <c r="W394" s="24"/>
      <c r="X394" s="22"/>
      <c r="Y394" s="22"/>
      <c r="Z394" s="22"/>
      <c r="AA394" s="22"/>
      <c r="AB394" s="22"/>
      <c r="AC394" s="22"/>
      <c r="AD394" s="22"/>
      <c r="AE394" s="22"/>
      <c r="AF394" s="22"/>
      <c r="AG394" s="22">
        <v>392</v>
      </c>
    </row>
    <row r="395" spans="1:33" ht="15.7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22"/>
      <c r="K395" s="22"/>
      <c r="L395" s="22"/>
      <c r="M395" s="22"/>
      <c r="N395" s="22"/>
      <c r="O395" s="22"/>
      <c r="P395" s="23"/>
      <c r="Q395" s="22"/>
      <c r="R395" s="22"/>
      <c r="S395" s="24"/>
      <c r="T395" s="24"/>
      <c r="U395" s="24"/>
      <c r="V395" s="24"/>
      <c r="W395" s="24"/>
      <c r="X395" s="22"/>
      <c r="Y395" s="22"/>
      <c r="Z395" s="22"/>
      <c r="AA395" s="22"/>
      <c r="AB395" s="22"/>
      <c r="AC395" s="22"/>
      <c r="AD395" s="22"/>
      <c r="AE395" s="22"/>
      <c r="AF395" s="22"/>
      <c r="AG395" s="22">
        <v>393</v>
      </c>
    </row>
    <row r="396" spans="1:33" ht="15.7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22"/>
      <c r="K396" s="22"/>
      <c r="L396" s="22"/>
      <c r="M396" s="22"/>
      <c r="N396" s="22"/>
      <c r="O396" s="22"/>
      <c r="P396" s="23"/>
      <c r="Q396" s="22"/>
      <c r="R396" s="22"/>
      <c r="S396" s="24"/>
      <c r="T396" s="24"/>
      <c r="U396" s="24"/>
      <c r="V396" s="24"/>
      <c r="W396" s="24"/>
      <c r="X396" s="22"/>
      <c r="Y396" s="22"/>
      <c r="Z396" s="22"/>
      <c r="AA396" s="22"/>
      <c r="AB396" s="22"/>
      <c r="AC396" s="22"/>
      <c r="AD396" s="22"/>
      <c r="AE396" s="22"/>
      <c r="AF396" s="22"/>
      <c r="AG396" s="22">
        <v>394</v>
      </c>
    </row>
    <row r="397" spans="1:33" ht="15.7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22"/>
      <c r="K397" s="22"/>
      <c r="L397" s="22"/>
      <c r="M397" s="22"/>
      <c r="N397" s="22"/>
      <c r="O397" s="22"/>
      <c r="P397" s="23"/>
      <c r="Q397" s="22"/>
      <c r="R397" s="22"/>
      <c r="S397" s="24"/>
      <c r="T397" s="24"/>
      <c r="U397" s="24"/>
      <c r="V397" s="24"/>
      <c r="W397" s="24"/>
      <c r="X397" s="22"/>
      <c r="Y397" s="22"/>
      <c r="Z397" s="22"/>
      <c r="AA397" s="22"/>
      <c r="AB397" s="22"/>
      <c r="AC397" s="22"/>
      <c r="AD397" s="22"/>
      <c r="AE397" s="22"/>
      <c r="AF397" s="22"/>
      <c r="AG397" s="22">
        <v>395</v>
      </c>
    </row>
    <row r="398" spans="1:33" ht="15.7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22"/>
      <c r="K398" s="22"/>
      <c r="L398" s="22"/>
      <c r="M398" s="22"/>
      <c r="N398" s="22"/>
      <c r="O398" s="22"/>
      <c r="P398" s="23"/>
      <c r="Q398" s="22"/>
      <c r="R398" s="22"/>
      <c r="S398" s="24"/>
      <c r="T398" s="24"/>
      <c r="U398" s="24"/>
      <c r="V398" s="24"/>
      <c r="W398" s="24"/>
      <c r="X398" s="22"/>
      <c r="Y398" s="22"/>
      <c r="Z398" s="22"/>
      <c r="AA398" s="22"/>
      <c r="AB398" s="22"/>
      <c r="AC398" s="22"/>
      <c r="AD398" s="22"/>
      <c r="AE398" s="22"/>
      <c r="AF398" s="22"/>
      <c r="AG398" s="22">
        <v>396</v>
      </c>
    </row>
    <row r="399" spans="1:33" ht="15.7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22"/>
      <c r="K399" s="22"/>
      <c r="L399" s="22"/>
      <c r="M399" s="22"/>
      <c r="N399" s="22"/>
      <c r="O399" s="22"/>
      <c r="P399" s="23"/>
      <c r="Q399" s="22"/>
      <c r="R399" s="22"/>
      <c r="S399" s="24"/>
      <c r="T399" s="24"/>
      <c r="U399" s="24"/>
      <c r="V399" s="24"/>
      <c r="W399" s="24"/>
      <c r="X399" s="22"/>
      <c r="Y399" s="22"/>
      <c r="Z399" s="22"/>
      <c r="AA399" s="22"/>
      <c r="AB399" s="22"/>
      <c r="AC399" s="22"/>
      <c r="AD399" s="22"/>
      <c r="AE399" s="22"/>
      <c r="AF399" s="22"/>
      <c r="AG399" s="22">
        <v>397</v>
      </c>
    </row>
    <row r="400" spans="1:33" ht="15.7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22"/>
      <c r="K400" s="22"/>
      <c r="L400" s="22"/>
      <c r="M400" s="22"/>
      <c r="N400" s="22"/>
      <c r="O400" s="22"/>
      <c r="P400" s="23"/>
      <c r="Q400" s="22"/>
      <c r="R400" s="22"/>
      <c r="S400" s="24"/>
      <c r="T400" s="24"/>
      <c r="U400" s="24"/>
      <c r="V400" s="24"/>
      <c r="W400" s="24"/>
      <c r="X400" s="22"/>
      <c r="Y400" s="22"/>
      <c r="Z400" s="22"/>
      <c r="AA400" s="22"/>
      <c r="AB400" s="22"/>
      <c r="AC400" s="22"/>
      <c r="AD400" s="22"/>
      <c r="AE400" s="22"/>
      <c r="AF400" s="22"/>
      <c r="AG400" s="22">
        <v>398</v>
      </c>
    </row>
    <row r="401" spans="1:33" ht="15.7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22"/>
      <c r="K401" s="22"/>
      <c r="L401" s="22"/>
      <c r="M401" s="22"/>
      <c r="N401" s="22"/>
      <c r="O401" s="22"/>
      <c r="P401" s="23"/>
      <c r="Q401" s="22"/>
      <c r="R401" s="22"/>
      <c r="S401" s="24"/>
      <c r="T401" s="24"/>
      <c r="U401" s="24"/>
      <c r="V401" s="24"/>
      <c r="W401" s="24"/>
      <c r="X401" s="22"/>
      <c r="Y401" s="22"/>
      <c r="Z401" s="22"/>
      <c r="AA401" s="22"/>
      <c r="AB401" s="22"/>
      <c r="AC401" s="22"/>
      <c r="AD401" s="22"/>
      <c r="AE401" s="22"/>
      <c r="AF401" s="22"/>
      <c r="AG401" s="22">
        <v>399</v>
      </c>
    </row>
    <row r="402" spans="1:33" ht="15.7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22"/>
      <c r="K402" s="22"/>
      <c r="L402" s="22"/>
      <c r="M402" s="22"/>
      <c r="N402" s="22"/>
      <c r="O402" s="22"/>
      <c r="P402" s="23"/>
      <c r="Q402" s="22"/>
      <c r="R402" s="22"/>
      <c r="S402" s="24"/>
      <c r="T402" s="24"/>
      <c r="U402" s="24"/>
      <c r="V402" s="24"/>
      <c r="W402" s="24"/>
      <c r="X402" s="22"/>
      <c r="Y402" s="22"/>
      <c r="Z402" s="22"/>
      <c r="AA402" s="22"/>
      <c r="AB402" s="22"/>
      <c r="AC402" s="22"/>
      <c r="AD402" s="22"/>
      <c r="AE402" s="22"/>
      <c r="AF402" s="22"/>
      <c r="AG402" s="22">
        <v>400</v>
      </c>
    </row>
    <row r="403" spans="1:33" ht="15.7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22"/>
      <c r="K403" s="22"/>
      <c r="L403" s="22"/>
      <c r="M403" s="22"/>
      <c r="N403" s="22"/>
      <c r="O403" s="22"/>
      <c r="P403" s="23"/>
      <c r="Q403" s="22"/>
      <c r="R403" s="22"/>
      <c r="S403" s="24"/>
      <c r="T403" s="24"/>
      <c r="U403" s="24"/>
      <c r="V403" s="24"/>
      <c r="W403" s="24"/>
      <c r="X403" s="22"/>
      <c r="Y403" s="22"/>
      <c r="Z403" s="22"/>
      <c r="AA403" s="22"/>
      <c r="AB403" s="22"/>
      <c r="AC403" s="22"/>
      <c r="AD403" s="22"/>
      <c r="AE403" s="22"/>
      <c r="AF403" s="22"/>
      <c r="AG403" s="22">
        <v>401</v>
      </c>
    </row>
    <row r="404" spans="1:33" ht="15.7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22"/>
      <c r="K404" s="22"/>
      <c r="L404" s="22"/>
      <c r="M404" s="22"/>
      <c r="N404" s="22"/>
      <c r="O404" s="22"/>
      <c r="P404" s="23"/>
      <c r="Q404" s="22"/>
      <c r="R404" s="22"/>
      <c r="S404" s="24"/>
      <c r="T404" s="24"/>
      <c r="U404" s="24"/>
      <c r="V404" s="24"/>
      <c r="W404" s="24"/>
      <c r="X404" s="22"/>
      <c r="Y404" s="22"/>
      <c r="Z404" s="22"/>
      <c r="AA404" s="22"/>
      <c r="AB404" s="22"/>
      <c r="AC404" s="22"/>
      <c r="AD404" s="22"/>
      <c r="AE404" s="22"/>
      <c r="AF404" s="22"/>
      <c r="AG404" s="22">
        <v>402</v>
      </c>
    </row>
    <row r="405" spans="1:33" ht="15.7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22"/>
      <c r="K405" s="22"/>
      <c r="L405" s="22"/>
      <c r="M405" s="22"/>
      <c r="N405" s="22"/>
      <c r="O405" s="22"/>
      <c r="P405" s="23"/>
      <c r="Q405" s="22"/>
      <c r="R405" s="22"/>
      <c r="S405" s="24"/>
      <c r="T405" s="24"/>
      <c r="U405" s="24"/>
      <c r="V405" s="24"/>
      <c r="W405" s="24"/>
      <c r="X405" s="22"/>
      <c r="Y405" s="22"/>
      <c r="Z405" s="22"/>
      <c r="AA405" s="22"/>
      <c r="AB405" s="22"/>
      <c r="AC405" s="22"/>
      <c r="AD405" s="22"/>
      <c r="AE405" s="22"/>
      <c r="AF405" s="22"/>
      <c r="AG405" s="22">
        <v>403</v>
      </c>
    </row>
    <row r="406" spans="1:33" ht="15.7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22"/>
      <c r="K406" s="22"/>
      <c r="L406" s="22"/>
      <c r="M406" s="22"/>
      <c r="N406" s="22"/>
      <c r="O406" s="22"/>
      <c r="P406" s="23"/>
      <c r="Q406" s="22"/>
      <c r="R406" s="22"/>
      <c r="S406" s="24"/>
      <c r="T406" s="24"/>
      <c r="U406" s="24"/>
      <c r="V406" s="24"/>
      <c r="W406" s="24"/>
      <c r="X406" s="22"/>
      <c r="Y406" s="22"/>
      <c r="Z406" s="22"/>
      <c r="AA406" s="22"/>
      <c r="AB406" s="22"/>
      <c r="AC406" s="22"/>
      <c r="AD406" s="22"/>
      <c r="AE406" s="22"/>
      <c r="AF406" s="22"/>
      <c r="AG406" s="22">
        <v>404</v>
      </c>
    </row>
    <row r="407" spans="1:33" ht="15.7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22"/>
      <c r="K407" s="22"/>
      <c r="L407" s="22"/>
      <c r="M407" s="22"/>
      <c r="N407" s="22"/>
      <c r="O407" s="22"/>
      <c r="P407" s="23"/>
      <c r="Q407" s="22"/>
      <c r="R407" s="22"/>
      <c r="S407" s="24"/>
      <c r="T407" s="24"/>
      <c r="U407" s="24"/>
      <c r="V407" s="24"/>
      <c r="W407" s="24"/>
      <c r="X407" s="22"/>
      <c r="Y407" s="22"/>
      <c r="Z407" s="22"/>
      <c r="AA407" s="22"/>
      <c r="AB407" s="22"/>
      <c r="AC407" s="22"/>
      <c r="AD407" s="22"/>
      <c r="AE407" s="22"/>
      <c r="AF407" s="22"/>
      <c r="AG407" s="22">
        <v>405</v>
      </c>
    </row>
    <row r="408" spans="1:33" ht="15.7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22"/>
      <c r="K408" s="22"/>
      <c r="L408" s="22"/>
      <c r="M408" s="22"/>
      <c r="N408" s="22"/>
      <c r="O408" s="22"/>
      <c r="P408" s="23"/>
      <c r="Q408" s="22"/>
      <c r="R408" s="22"/>
      <c r="S408" s="24"/>
      <c r="T408" s="24"/>
      <c r="U408" s="24"/>
      <c r="V408" s="24"/>
      <c r="W408" s="24"/>
      <c r="X408" s="22"/>
      <c r="Y408" s="22"/>
      <c r="Z408" s="22"/>
      <c r="AA408" s="22"/>
      <c r="AB408" s="22"/>
      <c r="AC408" s="22"/>
      <c r="AD408" s="22"/>
      <c r="AE408" s="22"/>
      <c r="AF408" s="22"/>
      <c r="AG408" s="22">
        <v>406</v>
      </c>
    </row>
    <row r="409" spans="1:33" ht="15.7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22"/>
      <c r="K409" s="22"/>
      <c r="L409" s="22"/>
      <c r="M409" s="22"/>
      <c r="N409" s="22"/>
      <c r="O409" s="22"/>
      <c r="P409" s="23"/>
      <c r="Q409" s="22"/>
      <c r="R409" s="22"/>
      <c r="S409" s="24"/>
      <c r="T409" s="24"/>
      <c r="U409" s="24"/>
      <c r="V409" s="24"/>
      <c r="W409" s="24"/>
      <c r="X409" s="22"/>
      <c r="Y409" s="22"/>
      <c r="Z409" s="22"/>
      <c r="AA409" s="22"/>
      <c r="AB409" s="22"/>
      <c r="AC409" s="22"/>
      <c r="AD409" s="22"/>
      <c r="AE409" s="22"/>
      <c r="AF409" s="22"/>
      <c r="AG409" s="22">
        <v>407</v>
      </c>
    </row>
    <row r="410" spans="1:33" ht="15.7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22"/>
      <c r="K410" s="22"/>
      <c r="L410" s="22"/>
      <c r="M410" s="22"/>
      <c r="N410" s="22"/>
      <c r="O410" s="22"/>
      <c r="P410" s="23"/>
      <c r="Q410" s="22"/>
      <c r="R410" s="22"/>
      <c r="S410" s="24"/>
      <c r="T410" s="24"/>
      <c r="U410" s="24"/>
      <c r="V410" s="24"/>
      <c r="W410" s="24"/>
      <c r="X410" s="22"/>
      <c r="Y410" s="22"/>
      <c r="Z410" s="22"/>
      <c r="AA410" s="22"/>
      <c r="AB410" s="22"/>
      <c r="AC410" s="22"/>
      <c r="AD410" s="22"/>
      <c r="AE410" s="22"/>
      <c r="AF410" s="22"/>
      <c r="AG410" s="22">
        <v>408</v>
      </c>
    </row>
    <row r="411" spans="1:33" ht="15.7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22"/>
      <c r="K411" s="22"/>
      <c r="L411" s="22"/>
      <c r="M411" s="22"/>
      <c r="N411" s="22"/>
      <c r="O411" s="22"/>
      <c r="P411" s="23"/>
      <c r="Q411" s="22"/>
      <c r="R411" s="22"/>
      <c r="S411" s="24"/>
      <c r="T411" s="24"/>
      <c r="U411" s="24"/>
      <c r="V411" s="24"/>
      <c r="W411" s="24"/>
      <c r="X411" s="22"/>
      <c r="Y411" s="22"/>
      <c r="Z411" s="22"/>
      <c r="AA411" s="22"/>
      <c r="AB411" s="22"/>
      <c r="AC411" s="22"/>
      <c r="AD411" s="22"/>
      <c r="AE411" s="22"/>
      <c r="AF411" s="22"/>
      <c r="AG411" s="22">
        <v>409</v>
      </c>
    </row>
    <row r="412" spans="1:33" ht="15.7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22"/>
      <c r="K412" s="22"/>
      <c r="L412" s="22"/>
      <c r="M412" s="22"/>
      <c r="N412" s="22"/>
      <c r="O412" s="22"/>
      <c r="P412" s="23"/>
      <c r="Q412" s="22"/>
      <c r="R412" s="22"/>
      <c r="S412" s="24"/>
      <c r="T412" s="24"/>
      <c r="U412" s="24"/>
      <c r="V412" s="24"/>
      <c r="W412" s="24"/>
      <c r="X412" s="22"/>
      <c r="Y412" s="22"/>
      <c r="Z412" s="22"/>
      <c r="AA412" s="22"/>
      <c r="AB412" s="22"/>
      <c r="AC412" s="22"/>
      <c r="AD412" s="22"/>
      <c r="AE412" s="22"/>
      <c r="AF412" s="22"/>
      <c r="AG412" s="22">
        <v>410</v>
      </c>
    </row>
    <row r="413" spans="1:33" ht="15.7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22"/>
      <c r="K413" s="22"/>
      <c r="L413" s="22"/>
      <c r="M413" s="22"/>
      <c r="N413" s="22"/>
      <c r="O413" s="22"/>
      <c r="P413" s="23"/>
      <c r="Q413" s="22"/>
      <c r="R413" s="22"/>
      <c r="S413" s="24"/>
      <c r="T413" s="24"/>
      <c r="U413" s="24"/>
      <c r="V413" s="24"/>
      <c r="W413" s="24"/>
      <c r="X413" s="22"/>
      <c r="Y413" s="22"/>
      <c r="Z413" s="22"/>
      <c r="AA413" s="22"/>
      <c r="AB413" s="22"/>
      <c r="AC413" s="22"/>
      <c r="AD413" s="22"/>
      <c r="AE413" s="22"/>
      <c r="AF413" s="22"/>
      <c r="AG413" s="22">
        <v>411</v>
      </c>
    </row>
    <row r="414" spans="1:33" ht="15.7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22"/>
      <c r="K414" s="22"/>
      <c r="L414" s="22"/>
      <c r="M414" s="22"/>
      <c r="N414" s="22"/>
      <c r="O414" s="22"/>
      <c r="P414" s="23"/>
      <c r="Q414" s="22"/>
      <c r="R414" s="22"/>
      <c r="S414" s="24"/>
      <c r="T414" s="24"/>
      <c r="U414" s="24"/>
      <c r="V414" s="24"/>
      <c r="W414" s="24"/>
      <c r="X414" s="22"/>
      <c r="Y414" s="22"/>
      <c r="Z414" s="22"/>
      <c r="AA414" s="22"/>
      <c r="AB414" s="22"/>
      <c r="AC414" s="22"/>
      <c r="AD414" s="22"/>
      <c r="AE414" s="22"/>
      <c r="AF414" s="22"/>
      <c r="AG414" s="22">
        <v>412</v>
      </c>
    </row>
    <row r="415" spans="1:33" ht="15.7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22"/>
      <c r="K415" s="22"/>
      <c r="L415" s="22"/>
      <c r="M415" s="22"/>
      <c r="N415" s="22"/>
      <c r="O415" s="22"/>
      <c r="P415" s="23"/>
      <c r="Q415" s="22"/>
      <c r="R415" s="22"/>
      <c r="S415" s="24"/>
      <c r="T415" s="24"/>
      <c r="U415" s="24"/>
      <c r="V415" s="24"/>
      <c r="W415" s="24"/>
      <c r="X415" s="22"/>
      <c r="Y415" s="22"/>
      <c r="Z415" s="22"/>
      <c r="AA415" s="22"/>
      <c r="AB415" s="22"/>
      <c r="AC415" s="22"/>
      <c r="AD415" s="22"/>
      <c r="AE415" s="22"/>
      <c r="AF415" s="22"/>
      <c r="AG415" s="22">
        <v>413</v>
      </c>
    </row>
    <row r="416" spans="1:33" ht="15.7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22"/>
      <c r="K416" s="22"/>
      <c r="L416" s="22"/>
      <c r="M416" s="22"/>
      <c r="N416" s="22"/>
      <c r="O416" s="22"/>
      <c r="P416" s="23"/>
      <c r="Q416" s="22"/>
      <c r="R416" s="22"/>
      <c r="S416" s="24"/>
      <c r="T416" s="24"/>
      <c r="U416" s="24"/>
      <c r="V416" s="24"/>
      <c r="W416" s="24"/>
      <c r="X416" s="22"/>
      <c r="Y416" s="22"/>
      <c r="Z416" s="22"/>
      <c r="AA416" s="22"/>
      <c r="AB416" s="22"/>
      <c r="AC416" s="22"/>
      <c r="AD416" s="22"/>
      <c r="AE416" s="22"/>
      <c r="AF416" s="22"/>
      <c r="AG416" s="22">
        <v>414</v>
      </c>
    </row>
    <row r="417" spans="1:33" ht="15.7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22"/>
      <c r="K417" s="22"/>
      <c r="L417" s="22"/>
      <c r="M417" s="22"/>
      <c r="N417" s="22"/>
      <c r="O417" s="22"/>
      <c r="P417" s="23"/>
      <c r="Q417" s="22"/>
      <c r="R417" s="22"/>
      <c r="S417" s="24"/>
      <c r="T417" s="24"/>
      <c r="U417" s="24"/>
      <c r="V417" s="24"/>
      <c r="W417" s="24"/>
      <c r="X417" s="22"/>
      <c r="Y417" s="22"/>
      <c r="Z417" s="22"/>
      <c r="AA417" s="22"/>
      <c r="AB417" s="22"/>
      <c r="AC417" s="22"/>
      <c r="AD417" s="22"/>
      <c r="AE417" s="22"/>
      <c r="AF417" s="22"/>
      <c r="AG417" s="22">
        <v>415</v>
      </c>
    </row>
    <row r="418" spans="1:33" ht="15.7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22"/>
      <c r="K418" s="22"/>
      <c r="L418" s="22"/>
      <c r="M418" s="22"/>
      <c r="N418" s="22"/>
      <c r="O418" s="22"/>
      <c r="P418" s="23"/>
      <c r="Q418" s="22"/>
      <c r="R418" s="22"/>
      <c r="S418" s="24"/>
      <c r="T418" s="24"/>
      <c r="U418" s="24"/>
      <c r="V418" s="24"/>
      <c r="W418" s="24"/>
      <c r="X418" s="22"/>
      <c r="Y418" s="22"/>
      <c r="Z418" s="22"/>
      <c r="AA418" s="22"/>
      <c r="AB418" s="22"/>
      <c r="AC418" s="22"/>
      <c r="AD418" s="22"/>
      <c r="AE418" s="22"/>
      <c r="AF418" s="22"/>
      <c r="AG418" s="22">
        <v>416</v>
      </c>
    </row>
    <row r="419" spans="1:33" ht="15.7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22"/>
      <c r="K419" s="22"/>
      <c r="L419" s="22"/>
      <c r="M419" s="22"/>
      <c r="N419" s="22"/>
      <c r="O419" s="22"/>
      <c r="P419" s="23"/>
      <c r="Q419" s="22"/>
      <c r="R419" s="22"/>
      <c r="S419" s="24"/>
      <c r="T419" s="24"/>
      <c r="U419" s="24"/>
      <c r="V419" s="24"/>
      <c r="W419" s="24"/>
      <c r="X419" s="22"/>
      <c r="Y419" s="22"/>
      <c r="Z419" s="22"/>
      <c r="AA419" s="22"/>
      <c r="AB419" s="22"/>
      <c r="AC419" s="22"/>
      <c r="AD419" s="22"/>
      <c r="AE419" s="22"/>
      <c r="AF419" s="22"/>
      <c r="AG419" s="22">
        <v>417</v>
      </c>
    </row>
    <row r="420" spans="1:33" ht="15.7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22"/>
      <c r="K420" s="22"/>
      <c r="L420" s="22"/>
      <c r="M420" s="22"/>
      <c r="N420" s="22"/>
      <c r="O420" s="22"/>
      <c r="P420" s="23"/>
      <c r="Q420" s="22"/>
      <c r="R420" s="22"/>
      <c r="S420" s="24"/>
      <c r="T420" s="24"/>
      <c r="U420" s="24"/>
      <c r="V420" s="24"/>
      <c r="W420" s="24"/>
      <c r="X420" s="22"/>
      <c r="Y420" s="22"/>
      <c r="Z420" s="22"/>
      <c r="AA420" s="22"/>
      <c r="AB420" s="22"/>
      <c r="AC420" s="22"/>
      <c r="AD420" s="22"/>
      <c r="AE420" s="22"/>
      <c r="AF420" s="22"/>
      <c r="AG420" s="22">
        <v>418</v>
      </c>
    </row>
    <row r="421" spans="1:33" ht="15.7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22"/>
      <c r="K421" s="22"/>
      <c r="L421" s="22"/>
      <c r="M421" s="22"/>
      <c r="N421" s="22"/>
      <c r="O421" s="22"/>
      <c r="P421" s="23"/>
      <c r="Q421" s="22"/>
      <c r="R421" s="22"/>
      <c r="S421" s="24"/>
      <c r="T421" s="24"/>
      <c r="U421" s="24"/>
      <c r="V421" s="24"/>
      <c r="W421" s="24"/>
      <c r="X421" s="22"/>
      <c r="Y421" s="22"/>
      <c r="Z421" s="22"/>
      <c r="AA421" s="22"/>
      <c r="AB421" s="22"/>
      <c r="AC421" s="22"/>
      <c r="AD421" s="22"/>
      <c r="AE421" s="22"/>
      <c r="AF421" s="22"/>
      <c r="AG421" s="22">
        <v>419</v>
      </c>
    </row>
    <row r="422" spans="1:33" ht="15.7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22"/>
      <c r="K422" s="22"/>
      <c r="L422" s="22"/>
      <c r="M422" s="22"/>
      <c r="N422" s="22"/>
      <c r="O422" s="22"/>
      <c r="P422" s="23"/>
      <c r="Q422" s="22"/>
      <c r="R422" s="22"/>
      <c r="S422" s="24"/>
      <c r="T422" s="24"/>
      <c r="U422" s="24"/>
      <c r="V422" s="24"/>
      <c r="W422" s="24"/>
      <c r="X422" s="22"/>
      <c r="Y422" s="22"/>
      <c r="Z422" s="22"/>
      <c r="AA422" s="22"/>
      <c r="AB422" s="22"/>
      <c r="AC422" s="22"/>
      <c r="AD422" s="22"/>
      <c r="AE422" s="22"/>
      <c r="AF422" s="22"/>
      <c r="AG422" s="22">
        <v>420</v>
      </c>
    </row>
    <row r="423" spans="1:33" ht="15.7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22"/>
      <c r="K423" s="22"/>
      <c r="L423" s="22"/>
      <c r="M423" s="22"/>
      <c r="N423" s="22"/>
      <c r="O423" s="22"/>
      <c r="P423" s="23"/>
      <c r="Q423" s="22"/>
      <c r="R423" s="22"/>
      <c r="S423" s="24"/>
      <c r="T423" s="24"/>
      <c r="U423" s="24"/>
      <c r="V423" s="24"/>
      <c r="W423" s="24"/>
      <c r="X423" s="22"/>
      <c r="Y423" s="22"/>
      <c r="Z423" s="22"/>
      <c r="AA423" s="22"/>
      <c r="AB423" s="22"/>
      <c r="AC423" s="22"/>
      <c r="AD423" s="22"/>
      <c r="AE423" s="22"/>
      <c r="AF423" s="22"/>
      <c r="AG423" s="22">
        <v>421</v>
      </c>
    </row>
    <row r="424" spans="1:33" ht="15.7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22"/>
      <c r="K424" s="22"/>
      <c r="L424" s="22"/>
      <c r="M424" s="22"/>
      <c r="N424" s="22"/>
      <c r="O424" s="22"/>
      <c r="P424" s="23"/>
      <c r="Q424" s="22"/>
      <c r="R424" s="22"/>
      <c r="S424" s="24"/>
      <c r="T424" s="24"/>
      <c r="U424" s="24"/>
      <c r="V424" s="24"/>
      <c r="W424" s="24"/>
      <c r="X424" s="22"/>
      <c r="Y424" s="22"/>
      <c r="Z424" s="22"/>
      <c r="AA424" s="22"/>
      <c r="AB424" s="22"/>
      <c r="AC424" s="22"/>
      <c r="AD424" s="22"/>
      <c r="AE424" s="22"/>
      <c r="AF424" s="22"/>
      <c r="AG424" s="22">
        <v>422</v>
      </c>
    </row>
    <row r="425" spans="1:33" ht="15.7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22"/>
      <c r="K425" s="22"/>
      <c r="L425" s="22"/>
      <c r="M425" s="22"/>
      <c r="N425" s="22"/>
      <c r="O425" s="22"/>
      <c r="P425" s="23"/>
      <c r="Q425" s="22"/>
      <c r="R425" s="22"/>
      <c r="S425" s="24"/>
      <c r="T425" s="24"/>
      <c r="U425" s="24"/>
      <c r="V425" s="24"/>
      <c r="W425" s="24"/>
      <c r="X425" s="22"/>
      <c r="Y425" s="22"/>
      <c r="Z425" s="22"/>
      <c r="AA425" s="22"/>
      <c r="AB425" s="22"/>
      <c r="AC425" s="22"/>
      <c r="AD425" s="22"/>
      <c r="AE425" s="22"/>
      <c r="AF425" s="22"/>
      <c r="AG425" s="22">
        <v>423</v>
      </c>
    </row>
    <row r="426" spans="1:33" ht="15.7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22"/>
      <c r="K426" s="22"/>
      <c r="L426" s="22"/>
      <c r="M426" s="22"/>
      <c r="N426" s="22"/>
      <c r="O426" s="22"/>
      <c r="P426" s="23"/>
      <c r="Q426" s="22"/>
      <c r="R426" s="22"/>
      <c r="S426" s="24"/>
      <c r="T426" s="24"/>
      <c r="U426" s="24"/>
      <c r="V426" s="24"/>
      <c r="W426" s="24"/>
      <c r="X426" s="22"/>
      <c r="Y426" s="22"/>
      <c r="Z426" s="22"/>
      <c r="AA426" s="22"/>
      <c r="AB426" s="22"/>
      <c r="AC426" s="22"/>
      <c r="AD426" s="22"/>
      <c r="AE426" s="22"/>
      <c r="AF426" s="22"/>
      <c r="AG426" s="22">
        <v>424</v>
      </c>
    </row>
    <row r="427" spans="1:33" ht="15.7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22"/>
      <c r="K427" s="22"/>
      <c r="L427" s="22"/>
      <c r="M427" s="22"/>
      <c r="N427" s="22"/>
      <c r="O427" s="22"/>
      <c r="P427" s="23"/>
      <c r="Q427" s="22"/>
      <c r="R427" s="22"/>
      <c r="S427" s="24"/>
      <c r="T427" s="24"/>
      <c r="U427" s="24"/>
      <c r="V427" s="24"/>
      <c r="W427" s="24"/>
      <c r="X427" s="22"/>
      <c r="Y427" s="22"/>
      <c r="Z427" s="22"/>
      <c r="AA427" s="22"/>
      <c r="AB427" s="22"/>
      <c r="AC427" s="22"/>
      <c r="AD427" s="22"/>
      <c r="AE427" s="22"/>
      <c r="AF427" s="22"/>
      <c r="AG427" s="22">
        <v>425</v>
      </c>
    </row>
    <row r="428" spans="1:33" ht="15.7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22"/>
      <c r="K428" s="22"/>
      <c r="L428" s="22"/>
      <c r="M428" s="22"/>
      <c r="N428" s="22"/>
      <c r="O428" s="22"/>
      <c r="P428" s="23"/>
      <c r="Q428" s="22"/>
      <c r="R428" s="22"/>
      <c r="S428" s="24"/>
      <c r="T428" s="24"/>
      <c r="U428" s="24"/>
      <c r="V428" s="24"/>
      <c r="W428" s="24"/>
      <c r="X428" s="22"/>
      <c r="Y428" s="22"/>
      <c r="Z428" s="22"/>
      <c r="AA428" s="22"/>
      <c r="AB428" s="22"/>
      <c r="AC428" s="22"/>
      <c r="AD428" s="22"/>
      <c r="AE428" s="22"/>
      <c r="AF428" s="22"/>
      <c r="AG428" s="22">
        <v>426</v>
      </c>
    </row>
    <row r="429" spans="1:33" ht="15.7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22"/>
      <c r="K429" s="22"/>
      <c r="L429" s="22"/>
      <c r="M429" s="22"/>
      <c r="N429" s="22"/>
      <c r="O429" s="22"/>
      <c r="P429" s="23"/>
      <c r="Q429" s="22"/>
      <c r="R429" s="22"/>
      <c r="S429" s="24"/>
      <c r="T429" s="24"/>
      <c r="U429" s="24"/>
      <c r="V429" s="24"/>
      <c r="W429" s="24"/>
      <c r="X429" s="22"/>
      <c r="Y429" s="22"/>
      <c r="Z429" s="22"/>
      <c r="AA429" s="22"/>
      <c r="AB429" s="22"/>
      <c r="AC429" s="22"/>
      <c r="AD429" s="22"/>
      <c r="AE429" s="22"/>
      <c r="AF429" s="22"/>
      <c r="AG429" s="22">
        <v>427</v>
      </c>
    </row>
    <row r="430" spans="1:33" ht="15.7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22"/>
      <c r="K430" s="22"/>
      <c r="L430" s="22"/>
      <c r="M430" s="22"/>
      <c r="N430" s="22"/>
      <c r="O430" s="22"/>
      <c r="P430" s="23"/>
      <c r="Q430" s="22"/>
      <c r="R430" s="22"/>
      <c r="S430" s="24"/>
      <c r="T430" s="24"/>
      <c r="U430" s="24"/>
      <c r="V430" s="24"/>
      <c r="W430" s="24"/>
      <c r="X430" s="22"/>
      <c r="Y430" s="22"/>
      <c r="Z430" s="22"/>
      <c r="AA430" s="22"/>
      <c r="AB430" s="22"/>
      <c r="AC430" s="22"/>
      <c r="AD430" s="22"/>
      <c r="AE430" s="22"/>
      <c r="AF430" s="22"/>
      <c r="AG430" s="22">
        <v>428</v>
      </c>
    </row>
    <row r="431" spans="1:33" ht="15.7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22"/>
      <c r="K431" s="22"/>
      <c r="L431" s="22"/>
      <c r="M431" s="22"/>
      <c r="N431" s="22"/>
      <c r="O431" s="22"/>
      <c r="P431" s="23"/>
      <c r="Q431" s="22"/>
      <c r="R431" s="22"/>
      <c r="S431" s="24"/>
      <c r="T431" s="24"/>
      <c r="U431" s="24"/>
      <c r="V431" s="24"/>
      <c r="W431" s="24"/>
      <c r="X431" s="22"/>
      <c r="Y431" s="22"/>
      <c r="Z431" s="22"/>
      <c r="AA431" s="22"/>
      <c r="AB431" s="22"/>
      <c r="AC431" s="22"/>
      <c r="AD431" s="22"/>
      <c r="AE431" s="22"/>
      <c r="AF431" s="22"/>
      <c r="AG431" s="22">
        <v>429</v>
      </c>
    </row>
    <row r="432" spans="1:33" ht="15.7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22"/>
      <c r="K432" s="22"/>
      <c r="L432" s="22"/>
      <c r="M432" s="22"/>
      <c r="N432" s="22"/>
      <c r="O432" s="22"/>
      <c r="P432" s="23"/>
      <c r="Q432" s="22"/>
      <c r="R432" s="22"/>
      <c r="S432" s="24"/>
      <c r="T432" s="24"/>
      <c r="U432" s="24"/>
      <c r="V432" s="24"/>
      <c r="W432" s="24"/>
      <c r="X432" s="22"/>
      <c r="Y432" s="22"/>
      <c r="Z432" s="22"/>
      <c r="AA432" s="22"/>
      <c r="AB432" s="22"/>
      <c r="AC432" s="22"/>
      <c r="AD432" s="22"/>
      <c r="AE432" s="22"/>
      <c r="AF432" s="22"/>
      <c r="AG432" s="22">
        <v>430</v>
      </c>
    </row>
    <row r="433" spans="1:33" ht="15.7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22"/>
      <c r="K433" s="22"/>
      <c r="L433" s="22"/>
      <c r="M433" s="22"/>
      <c r="N433" s="22"/>
      <c r="O433" s="22"/>
      <c r="P433" s="23"/>
      <c r="Q433" s="22"/>
      <c r="R433" s="22"/>
      <c r="S433" s="24"/>
      <c r="T433" s="24"/>
      <c r="U433" s="24"/>
      <c r="V433" s="24"/>
      <c r="W433" s="24"/>
      <c r="X433" s="22"/>
      <c r="Y433" s="22"/>
      <c r="Z433" s="22"/>
      <c r="AA433" s="22"/>
      <c r="AB433" s="22"/>
      <c r="AC433" s="22"/>
      <c r="AD433" s="22"/>
      <c r="AE433" s="22"/>
      <c r="AF433" s="22"/>
      <c r="AG433" s="22">
        <v>431</v>
      </c>
    </row>
    <row r="434" spans="1:33" ht="15.7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22"/>
      <c r="K434" s="22"/>
      <c r="L434" s="22"/>
      <c r="M434" s="22"/>
      <c r="N434" s="22"/>
      <c r="O434" s="22"/>
      <c r="P434" s="23"/>
      <c r="Q434" s="22"/>
      <c r="R434" s="22"/>
      <c r="S434" s="24"/>
      <c r="T434" s="24"/>
      <c r="U434" s="24"/>
      <c r="V434" s="24"/>
      <c r="W434" s="24"/>
      <c r="X434" s="22"/>
      <c r="Y434" s="22"/>
      <c r="Z434" s="22"/>
      <c r="AA434" s="22"/>
      <c r="AB434" s="22"/>
      <c r="AC434" s="22"/>
      <c r="AD434" s="22"/>
      <c r="AE434" s="22"/>
      <c r="AF434" s="22"/>
      <c r="AG434" s="22">
        <v>432</v>
      </c>
    </row>
    <row r="435" spans="1:33" ht="15.7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22"/>
      <c r="K435" s="22"/>
      <c r="L435" s="22"/>
      <c r="M435" s="22"/>
      <c r="N435" s="22"/>
      <c r="O435" s="22"/>
      <c r="P435" s="23"/>
      <c r="Q435" s="22"/>
      <c r="R435" s="22"/>
      <c r="S435" s="24"/>
      <c r="T435" s="24"/>
      <c r="U435" s="24"/>
      <c r="V435" s="24"/>
      <c r="W435" s="24"/>
      <c r="X435" s="22"/>
      <c r="Y435" s="22"/>
      <c r="Z435" s="22"/>
      <c r="AA435" s="22"/>
      <c r="AB435" s="22"/>
      <c r="AC435" s="22"/>
      <c r="AD435" s="22"/>
      <c r="AE435" s="22"/>
      <c r="AF435" s="22"/>
      <c r="AG435" s="22">
        <v>433</v>
      </c>
    </row>
    <row r="436" spans="1:33" ht="15.7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22"/>
      <c r="K436" s="22"/>
      <c r="L436" s="22"/>
      <c r="M436" s="22"/>
      <c r="N436" s="22"/>
      <c r="O436" s="22"/>
      <c r="P436" s="23"/>
      <c r="Q436" s="22"/>
      <c r="R436" s="22"/>
      <c r="S436" s="24"/>
      <c r="T436" s="24"/>
      <c r="U436" s="24"/>
      <c r="V436" s="24"/>
      <c r="W436" s="24"/>
      <c r="X436" s="22"/>
      <c r="Y436" s="22"/>
      <c r="Z436" s="22"/>
      <c r="AA436" s="22"/>
      <c r="AB436" s="22"/>
      <c r="AC436" s="22"/>
      <c r="AD436" s="22"/>
      <c r="AE436" s="22"/>
      <c r="AF436" s="22"/>
      <c r="AG436" s="22">
        <v>434</v>
      </c>
    </row>
    <row r="437" spans="1:33" ht="15.7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22"/>
      <c r="K437" s="22"/>
      <c r="L437" s="22"/>
      <c r="M437" s="22"/>
      <c r="N437" s="22"/>
      <c r="O437" s="22"/>
      <c r="P437" s="23"/>
      <c r="Q437" s="22"/>
      <c r="R437" s="22"/>
      <c r="S437" s="24"/>
      <c r="T437" s="24"/>
      <c r="U437" s="24"/>
      <c r="V437" s="24"/>
      <c r="W437" s="24"/>
      <c r="X437" s="22"/>
      <c r="Y437" s="22"/>
      <c r="Z437" s="22"/>
      <c r="AA437" s="22"/>
      <c r="AB437" s="22"/>
      <c r="AC437" s="22"/>
      <c r="AD437" s="22"/>
      <c r="AE437" s="22"/>
      <c r="AF437" s="22"/>
      <c r="AG437" s="22">
        <v>435</v>
      </c>
    </row>
    <row r="438" spans="1:33" ht="15.7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22"/>
      <c r="K438" s="22"/>
      <c r="L438" s="22"/>
      <c r="M438" s="22"/>
      <c r="N438" s="22"/>
      <c r="O438" s="22"/>
      <c r="P438" s="23"/>
      <c r="Q438" s="22"/>
      <c r="R438" s="22"/>
      <c r="S438" s="24"/>
      <c r="T438" s="24"/>
      <c r="U438" s="24"/>
      <c r="V438" s="24"/>
      <c r="W438" s="24"/>
      <c r="X438" s="22"/>
      <c r="Y438" s="22"/>
      <c r="Z438" s="22"/>
      <c r="AA438" s="22"/>
      <c r="AB438" s="22"/>
      <c r="AC438" s="22"/>
      <c r="AD438" s="22"/>
      <c r="AE438" s="22"/>
      <c r="AF438" s="22"/>
      <c r="AG438" s="22">
        <v>436</v>
      </c>
    </row>
    <row r="439" spans="1:33" ht="15.7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22"/>
      <c r="K439" s="22"/>
      <c r="L439" s="22"/>
      <c r="M439" s="22"/>
      <c r="N439" s="22"/>
      <c r="O439" s="22"/>
      <c r="P439" s="23"/>
      <c r="Q439" s="22"/>
      <c r="R439" s="22"/>
      <c r="S439" s="24"/>
      <c r="T439" s="24"/>
      <c r="U439" s="24"/>
      <c r="V439" s="24"/>
      <c r="W439" s="24"/>
      <c r="X439" s="22"/>
      <c r="Y439" s="22"/>
      <c r="Z439" s="22"/>
      <c r="AA439" s="22"/>
      <c r="AB439" s="22"/>
      <c r="AC439" s="22"/>
      <c r="AD439" s="22"/>
      <c r="AE439" s="22"/>
      <c r="AF439" s="22"/>
      <c r="AG439" s="22">
        <v>437</v>
      </c>
    </row>
    <row r="440" spans="1:33" ht="15.7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22"/>
      <c r="K440" s="22"/>
      <c r="L440" s="22"/>
      <c r="M440" s="22"/>
      <c r="N440" s="22"/>
      <c r="O440" s="22"/>
      <c r="P440" s="23"/>
      <c r="Q440" s="22"/>
      <c r="R440" s="22"/>
      <c r="S440" s="24"/>
      <c r="T440" s="24"/>
      <c r="U440" s="24"/>
      <c r="V440" s="24"/>
      <c r="W440" s="24"/>
      <c r="X440" s="22"/>
      <c r="Y440" s="22"/>
      <c r="Z440" s="22"/>
      <c r="AA440" s="22"/>
      <c r="AB440" s="22"/>
      <c r="AC440" s="22"/>
      <c r="AD440" s="22"/>
      <c r="AE440" s="22"/>
      <c r="AF440" s="22"/>
      <c r="AG440" s="22">
        <v>438</v>
      </c>
    </row>
    <row r="441" spans="1:33" ht="15.7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22"/>
      <c r="K441" s="22"/>
      <c r="L441" s="22"/>
      <c r="M441" s="22"/>
      <c r="N441" s="22"/>
      <c r="O441" s="22"/>
      <c r="P441" s="23"/>
      <c r="Q441" s="22"/>
      <c r="R441" s="22"/>
      <c r="S441" s="24"/>
      <c r="T441" s="24"/>
      <c r="U441" s="24"/>
      <c r="V441" s="24"/>
      <c r="W441" s="24"/>
      <c r="X441" s="22"/>
      <c r="Y441" s="22"/>
      <c r="Z441" s="22"/>
      <c r="AA441" s="22"/>
      <c r="AB441" s="22"/>
      <c r="AC441" s="22"/>
      <c r="AD441" s="22"/>
      <c r="AE441" s="22"/>
      <c r="AF441" s="22"/>
      <c r="AG441" s="22">
        <v>439</v>
      </c>
    </row>
    <row r="442" spans="1:33" ht="15.7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22"/>
      <c r="K442" s="22"/>
      <c r="L442" s="22"/>
      <c r="M442" s="22"/>
      <c r="N442" s="22"/>
      <c r="O442" s="22"/>
      <c r="P442" s="23"/>
      <c r="Q442" s="22"/>
      <c r="R442" s="22"/>
      <c r="S442" s="24"/>
      <c r="T442" s="24"/>
      <c r="U442" s="24"/>
      <c r="V442" s="24"/>
      <c r="W442" s="24"/>
      <c r="X442" s="22"/>
      <c r="Y442" s="22"/>
      <c r="Z442" s="22"/>
      <c r="AA442" s="22"/>
      <c r="AB442" s="22"/>
      <c r="AC442" s="22"/>
      <c r="AD442" s="22"/>
      <c r="AE442" s="22"/>
      <c r="AF442" s="22"/>
      <c r="AG442" s="22">
        <v>440</v>
      </c>
    </row>
    <row r="443" spans="1:33" ht="15.7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22"/>
      <c r="K443" s="22"/>
      <c r="L443" s="22"/>
      <c r="M443" s="22"/>
      <c r="N443" s="22"/>
      <c r="O443" s="22"/>
      <c r="P443" s="23"/>
      <c r="Q443" s="22"/>
      <c r="R443" s="22"/>
      <c r="S443" s="24"/>
      <c r="T443" s="24"/>
      <c r="U443" s="24"/>
      <c r="V443" s="24"/>
      <c r="W443" s="24"/>
      <c r="X443" s="22"/>
      <c r="Y443" s="22"/>
      <c r="Z443" s="22"/>
      <c r="AA443" s="22"/>
      <c r="AB443" s="22"/>
      <c r="AC443" s="22"/>
      <c r="AD443" s="22"/>
      <c r="AE443" s="22"/>
      <c r="AF443" s="22"/>
      <c r="AG443" s="22">
        <v>441</v>
      </c>
    </row>
    <row r="444" spans="1:33" ht="15.7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22"/>
      <c r="K444" s="22"/>
      <c r="L444" s="22"/>
      <c r="M444" s="22"/>
      <c r="N444" s="22"/>
      <c r="O444" s="22"/>
      <c r="P444" s="23"/>
      <c r="Q444" s="22"/>
      <c r="R444" s="22"/>
      <c r="S444" s="24"/>
      <c r="T444" s="24"/>
      <c r="U444" s="24"/>
      <c r="V444" s="24"/>
      <c r="W444" s="24"/>
      <c r="X444" s="22"/>
      <c r="Y444" s="22"/>
      <c r="Z444" s="22"/>
      <c r="AA444" s="22"/>
      <c r="AB444" s="22"/>
      <c r="AC444" s="22"/>
      <c r="AD444" s="22"/>
      <c r="AE444" s="22"/>
      <c r="AF444" s="22"/>
      <c r="AG444" s="22">
        <v>442</v>
      </c>
    </row>
    <row r="445" spans="1:33" ht="15.7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22"/>
      <c r="K445" s="22"/>
      <c r="L445" s="22"/>
      <c r="M445" s="22"/>
      <c r="N445" s="22"/>
      <c r="O445" s="22"/>
      <c r="P445" s="23"/>
      <c r="Q445" s="22"/>
      <c r="R445" s="22"/>
      <c r="S445" s="24"/>
      <c r="T445" s="24"/>
      <c r="U445" s="24"/>
      <c r="V445" s="24"/>
      <c r="W445" s="24"/>
      <c r="X445" s="22"/>
      <c r="Y445" s="22"/>
      <c r="Z445" s="22"/>
      <c r="AA445" s="22"/>
      <c r="AB445" s="22"/>
      <c r="AC445" s="22"/>
      <c r="AD445" s="22"/>
      <c r="AE445" s="22"/>
      <c r="AF445" s="22"/>
      <c r="AG445" s="22">
        <v>443</v>
      </c>
    </row>
    <row r="446" spans="1:33" ht="15.7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22"/>
      <c r="K446" s="22"/>
      <c r="L446" s="22"/>
      <c r="M446" s="22"/>
      <c r="N446" s="22"/>
      <c r="O446" s="22"/>
      <c r="P446" s="23"/>
      <c r="Q446" s="22"/>
      <c r="R446" s="22"/>
      <c r="S446" s="24"/>
      <c r="T446" s="24"/>
      <c r="U446" s="24"/>
      <c r="V446" s="24"/>
      <c r="W446" s="24"/>
      <c r="X446" s="22"/>
      <c r="Y446" s="22"/>
      <c r="Z446" s="22"/>
      <c r="AA446" s="22"/>
      <c r="AB446" s="22"/>
      <c r="AC446" s="22"/>
      <c r="AD446" s="22"/>
      <c r="AE446" s="22"/>
      <c r="AF446" s="22"/>
      <c r="AG446" s="22">
        <v>444</v>
      </c>
    </row>
    <row r="447" spans="1:33" ht="15.7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22"/>
      <c r="K447" s="22"/>
      <c r="L447" s="22"/>
      <c r="M447" s="22"/>
      <c r="N447" s="22"/>
      <c r="O447" s="22"/>
      <c r="P447" s="23"/>
      <c r="Q447" s="22"/>
      <c r="R447" s="22"/>
      <c r="S447" s="24"/>
      <c r="T447" s="24"/>
      <c r="U447" s="24"/>
      <c r="V447" s="24"/>
      <c r="W447" s="24"/>
      <c r="X447" s="22"/>
      <c r="Y447" s="22"/>
      <c r="Z447" s="22"/>
      <c r="AA447" s="22"/>
      <c r="AB447" s="22"/>
      <c r="AC447" s="22"/>
      <c r="AD447" s="22"/>
      <c r="AE447" s="22"/>
      <c r="AF447" s="22"/>
      <c r="AG447" s="22">
        <v>445</v>
      </c>
    </row>
    <row r="448" spans="1:33" ht="15.7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22"/>
      <c r="K448" s="22"/>
      <c r="L448" s="22"/>
      <c r="M448" s="22"/>
      <c r="N448" s="22"/>
      <c r="O448" s="22"/>
      <c r="P448" s="23"/>
      <c r="Q448" s="22"/>
      <c r="R448" s="22"/>
      <c r="S448" s="24"/>
      <c r="T448" s="24"/>
      <c r="U448" s="24"/>
      <c r="V448" s="24"/>
      <c r="W448" s="24"/>
      <c r="X448" s="22"/>
      <c r="Y448" s="22"/>
      <c r="Z448" s="22"/>
      <c r="AA448" s="22"/>
      <c r="AB448" s="22"/>
      <c r="AC448" s="22"/>
      <c r="AD448" s="22"/>
      <c r="AE448" s="22"/>
      <c r="AF448" s="22"/>
      <c r="AG448" s="22">
        <v>446</v>
      </c>
    </row>
    <row r="449" spans="1:33" ht="15.7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22"/>
      <c r="K449" s="22"/>
      <c r="L449" s="22"/>
      <c r="M449" s="22"/>
      <c r="N449" s="22"/>
      <c r="O449" s="22"/>
      <c r="P449" s="23"/>
      <c r="Q449" s="22"/>
      <c r="R449" s="22"/>
      <c r="S449" s="24"/>
      <c r="T449" s="24"/>
      <c r="U449" s="24"/>
      <c r="V449" s="24"/>
      <c r="W449" s="24"/>
      <c r="X449" s="22"/>
      <c r="Y449" s="22"/>
      <c r="Z449" s="22"/>
      <c r="AA449" s="22"/>
      <c r="AB449" s="22"/>
      <c r="AC449" s="22"/>
      <c r="AD449" s="22"/>
      <c r="AE449" s="22"/>
      <c r="AF449" s="22"/>
      <c r="AG449" s="22">
        <v>447</v>
      </c>
    </row>
    <row r="450" spans="1:33" ht="15.7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22"/>
      <c r="K450" s="22"/>
      <c r="L450" s="22"/>
      <c r="M450" s="22"/>
      <c r="N450" s="22"/>
      <c r="O450" s="22"/>
      <c r="P450" s="23"/>
      <c r="Q450" s="22"/>
      <c r="R450" s="22"/>
      <c r="S450" s="24"/>
      <c r="T450" s="24"/>
      <c r="U450" s="24"/>
      <c r="V450" s="24"/>
      <c r="W450" s="24"/>
      <c r="X450" s="22"/>
      <c r="Y450" s="22"/>
      <c r="Z450" s="22"/>
      <c r="AA450" s="22"/>
      <c r="AB450" s="22"/>
      <c r="AC450" s="22"/>
      <c r="AD450" s="22"/>
      <c r="AE450" s="22"/>
      <c r="AF450" s="22"/>
      <c r="AG450" s="22">
        <v>448</v>
      </c>
    </row>
    <row r="451" spans="1:33" ht="15.7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22"/>
      <c r="K451" s="22"/>
      <c r="L451" s="22"/>
      <c r="M451" s="22"/>
      <c r="N451" s="22"/>
      <c r="O451" s="22"/>
      <c r="P451" s="23"/>
      <c r="Q451" s="22"/>
      <c r="R451" s="22"/>
      <c r="S451" s="24"/>
      <c r="T451" s="24"/>
      <c r="U451" s="24"/>
      <c r="V451" s="24"/>
      <c r="W451" s="24"/>
      <c r="X451" s="22"/>
      <c r="Y451" s="22"/>
      <c r="Z451" s="22"/>
      <c r="AA451" s="22"/>
      <c r="AB451" s="22"/>
      <c r="AC451" s="22"/>
      <c r="AD451" s="22"/>
      <c r="AE451" s="22"/>
      <c r="AF451" s="22"/>
      <c r="AG451" s="22">
        <v>449</v>
      </c>
    </row>
    <row r="452" spans="1:33" ht="15.7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22"/>
      <c r="K452" s="22"/>
      <c r="L452" s="22"/>
      <c r="M452" s="22"/>
      <c r="N452" s="22"/>
      <c r="O452" s="22"/>
      <c r="P452" s="23"/>
      <c r="Q452" s="22"/>
      <c r="R452" s="22"/>
      <c r="S452" s="24"/>
      <c r="T452" s="24"/>
      <c r="U452" s="24"/>
      <c r="V452" s="24"/>
      <c r="W452" s="24"/>
      <c r="X452" s="22"/>
      <c r="Y452" s="22"/>
      <c r="Z452" s="22"/>
      <c r="AA452" s="22"/>
      <c r="AB452" s="22"/>
      <c r="AC452" s="22"/>
      <c r="AD452" s="22"/>
      <c r="AE452" s="22"/>
      <c r="AF452" s="22"/>
      <c r="AG452" s="22">
        <v>450</v>
      </c>
    </row>
    <row r="453" spans="1:33" ht="15.7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22"/>
      <c r="K453" s="22"/>
      <c r="L453" s="22"/>
      <c r="M453" s="22"/>
      <c r="N453" s="22"/>
      <c r="O453" s="22"/>
      <c r="P453" s="23"/>
      <c r="Q453" s="22"/>
      <c r="R453" s="22"/>
      <c r="S453" s="24"/>
      <c r="T453" s="24"/>
      <c r="U453" s="24"/>
      <c r="V453" s="24"/>
      <c r="W453" s="24"/>
      <c r="X453" s="22"/>
      <c r="Y453" s="22"/>
      <c r="Z453" s="22"/>
      <c r="AA453" s="22"/>
      <c r="AB453" s="22"/>
      <c r="AC453" s="22"/>
      <c r="AD453" s="22"/>
      <c r="AE453" s="22"/>
      <c r="AF453" s="22"/>
      <c r="AG453" s="22">
        <v>451</v>
      </c>
    </row>
    <row r="454" spans="1:33" ht="15.7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22"/>
      <c r="K454" s="22"/>
      <c r="L454" s="22"/>
      <c r="M454" s="22"/>
      <c r="N454" s="22"/>
      <c r="O454" s="22"/>
      <c r="P454" s="23"/>
      <c r="Q454" s="22"/>
      <c r="R454" s="22"/>
      <c r="S454" s="24"/>
      <c r="T454" s="24"/>
      <c r="U454" s="24"/>
      <c r="V454" s="24"/>
      <c r="W454" s="24"/>
      <c r="X454" s="22"/>
      <c r="Y454" s="22"/>
      <c r="Z454" s="22"/>
      <c r="AA454" s="22"/>
      <c r="AB454" s="22"/>
      <c r="AC454" s="22"/>
      <c r="AD454" s="22"/>
      <c r="AE454" s="22"/>
      <c r="AF454" s="22"/>
      <c r="AG454" s="22">
        <v>452</v>
      </c>
    </row>
    <row r="455" spans="1:33" ht="15.7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22"/>
      <c r="K455" s="22"/>
      <c r="L455" s="22"/>
      <c r="M455" s="22"/>
      <c r="N455" s="22"/>
      <c r="O455" s="22"/>
      <c r="P455" s="23"/>
      <c r="Q455" s="22"/>
      <c r="R455" s="22"/>
      <c r="S455" s="24"/>
      <c r="T455" s="24"/>
      <c r="U455" s="24"/>
      <c r="V455" s="24"/>
      <c r="W455" s="24"/>
      <c r="X455" s="22"/>
      <c r="Y455" s="22"/>
      <c r="Z455" s="22"/>
      <c r="AA455" s="22"/>
      <c r="AB455" s="22"/>
      <c r="AC455" s="22"/>
      <c r="AD455" s="22"/>
      <c r="AE455" s="22"/>
      <c r="AF455" s="22"/>
      <c r="AG455" s="22">
        <v>453</v>
      </c>
    </row>
    <row r="456" spans="1:33" ht="15.7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22"/>
      <c r="K456" s="22"/>
      <c r="L456" s="22"/>
      <c r="M456" s="22"/>
      <c r="N456" s="22"/>
      <c r="O456" s="22"/>
      <c r="P456" s="23"/>
      <c r="Q456" s="22"/>
      <c r="R456" s="22"/>
      <c r="S456" s="24"/>
      <c r="T456" s="24"/>
      <c r="U456" s="24"/>
      <c r="V456" s="24"/>
      <c r="W456" s="24"/>
      <c r="X456" s="22"/>
      <c r="Y456" s="22"/>
      <c r="Z456" s="22"/>
      <c r="AA456" s="22"/>
      <c r="AB456" s="22"/>
      <c r="AC456" s="22"/>
      <c r="AD456" s="22"/>
      <c r="AE456" s="22"/>
      <c r="AF456" s="22"/>
      <c r="AG456" s="22">
        <v>454</v>
      </c>
    </row>
    <row r="457" spans="1:33" ht="15.7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22"/>
      <c r="K457" s="22"/>
      <c r="L457" s="22"/>
      <c r="M457" s="22"/>
      <c r="N457" s="22"/>
      <c r="O457" s="22"/>
      <c r="P457" s="23"/>
      <c r="Q457" s="22"/>
      <c r="R457" s="22"/>
      <c r="S457" s="24"/>
      <c r="T457" s="24"/>
      <c r="U457" s="24"/>
      <c r="V457" s="24"/>
      <c r="W457" s="24"/>
      <c r="X457" s="22"/>
      <c r="Y457" s="22"/>
      <c r="Z457" s="22"/>
      <c r="AA457" s="22"/>
      <c r="AB457" s="22"/>
      <c r="AC457" s="22"/>
      <c r="AD457" s="22"/>
      <c r="AE457" s="22"/>
      <c r="AF457" s="22"/>
      <c r="AG457" s="22">
        <v>455</v>
      </c>
    </row>
    <row r="458" spans="1:33" ht="15.7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22"/>
      <c r="K458" s="22"/>
      <c r="L458" s="22"/>
      <c r="M458" s="22"/>
      <c r="N458" s="22"/>
      <c r="O458" s="22"/>
      <c r="P458" s="23"/>
      <c r="Q458" s="22"/>
      <c r="R458" s="22"/>
      <c r="S458" s="24"/>
      <c r="T458" s="24"/>
      <c r="U458" s="24"/>
      <c r="V458" s="24"/>
      <c r="W458" s="24"/>
      <c r="X458" s="22"/>
      <c r="Y458" s="22"/>
      <c r="Z458" s="22"/>
      <c r="AA458" s="22"/>
      <c r="AB458" s="22"/>
      <c r="AC458" s="22"/>
      <c r="AD458" s="22"/>
      <c r="AE458" s="22"/>
      <c r="AF458" s="22"/>
      <c r="AG458" s="22">
        <v>456</v>
      </c>
    </row>
    <row r="459" spans="1:33" ht="15.7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22"/>
      <c r="K459" s="22"/>
      <c r="L459" s="22"/>
      <c r="M459" s="22"/>
      <c r="N459" s="22"/>
      <c r="O459" s="22"/>
      <c r="P459" s="23"/>
      <c r="Q459" s="22"/>
      <c r="R459" s="22"/>
      <c r="S459" s="24"/>
      <c r="T459" s="24"/>
      <c r="U459" s="24"/>
      <c r="V459" s="24"/>
      <c r="W459" s="24"/>
      <c r="X459" s="22"/>
      <c r="Y459" s="22"/>
      <c r="Z459" s="22"/>
      <c r="AA459" s="22"/>
      <c r="AB459" s="22"/>
      <c r="AC459" s="22"/>
      <c r="AD459" s="22"/>
      <c r="AE459" s="22"/>
      <c r="AF459" s="22"/>
      <c r="AG459" s="22">
        <v>457</v>
      </c>
    </row>
    <row r="460" spans="1:33" ht="15.7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22"/>
      <c r="K460" s="22"/>
      <c r="L460" s="22"/>
      <c r="M460" s="22"/>
      <c r="N460" s="22"/>
      <c r="O460" s="22"/>
      <c r="P460" s="23"/>
      <c r="Q460" s="22"/>
      <c r="R460" s="22"/>
      <c r="S460" s="24"/>
      <c r="T460" s="24"/>
      <c r="U460" s="24"/>
      <c r="V460" s="24"/>
      <c r="W460" s="24"/>
      <c r="X460" s="22"/>
      <c r="Y460" s="22"/>
      <c r="Z460" s="22"/>
      <c r="AA460" s="22"/>
      <c r="AB460" s="22"/>
      <c r="AC460" s="22"/>
      <c r="AD460" s="22"/>
      <c r="AE460" s="22"/>
      <c r="AF460" s="22"/>
      <c r="AG460" s="22">
        <v>458</v>
      </c>
    </row>
    <row r="461" spans="1:33" ht="15.7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22"/>
      <c r="K461" s="22"/>
      <c r="L461" s="22"/>
      <c r="M461" s="22"/>
      <c r="N461" s="22"/>
      <c r="O461" s="22"/>
      <c r="P461" s="23"/>
      <c r="Q461" s="22"/>
      <c r="R461" s="22"/>
      <c r="S461" s="24"/>
      <c r="T461" s="24"/>
      <c r="U461" s="24"/>
      <c r="V461" s="24"/>
      <c r="W461" s="24"/>
      <c r="X461" s="22"/>
      <c r="Y461" s="22"/>
      <c r="Z461" s="22"/>
      <c r="AA461" s="22"/>
      <c r="AB461" s="22"/>
      <c r="AC461" s="22"/>
      <c r="AD461" s="22"/>
      <c r="AE461" s="22"/>
      <c r="AF461" s="22"/>
      <c r="AG461" s="22">
        <v>459</v>
      </c>
    </row>
    <row r="462" spans="1:33" ht="15.7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22"/>
      <c r="K462" s="22"/>
      <c r="L462" s="22"/>
      <c r="M462" s="22"/>
      <c r="N462" s="22"/>
      <c r="O462" s="22"/>
      <c r="P462" s="23"/>
      <c r="Q462" s="22"/>
      <c r="R462" s="22"/>
      <c r="S462" s="24"/>
      <c r="T462" s="24"/>
      <c r="U462" s="24"/>
      <c r="V462" s="24"/>
      <c r="W462" s="24"/>
      <c r="X462" s="22"/>
      <c r="Y462" s="22"/>
      <c r="Z462" s="22"/>
      <c r="AA462" s="22"/>
      <c r="AB462" s="22"/>
      <c r="AC462" s="22"/>
      <c r="AD462" s="22"/>
      <c r="AE462" s="22"/>
      <c r="AF462" s="22"/>
      <c r="AG462" s="22">
        <v>460</v>
      </c>
    </row>
    <row r="463" spans="1:33" ht="15.7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22"/>
      <c r="K463" s="22"/>
      <c r="L463" s="22"/>
      <c r="M463" s="22"/>
      <c r="N463" s="22"/>
      <c r="O463" s="22"/>
      <c r="P463" s="23"/>
      <c r="Q463" s="22"/>
      <c r="R463" s="22"/>
      <c r="S463" s="24"/>
      <c r="T463" s="24"/>
      <c r="U463" s="24"/>
      <c r="V463" s="24"/>
      <c r="W463" s="24"/>
      <c r="X463" s="22"/>
      <c r="Y463" s="22"/>
      <c r="Z463" s="22"/>
      <c r="AA463" s="22"/>
      <c r="AB463" s="22"/>
      <c r="AC463" s="22"/>
      <c r="AD463" s="22"/>
      <c r="AE463" s="22"/>
      <c r="AF463" s="22"/>
      <c r="AG463" s="22">
        <v>461</v>
      </c>
    </row>
    <row r="464" spans="1:33" ht="15.7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22"/>
      <c r="K464" s="22"/>
      <c r="L464" s="22"/>
      <c r="M464" s="22"/>
      <c r="N464" s="22"/>
      <c r="O464" s="22"/>
      <c r="P464" s="23"/>
      <c r="Q464" s="22"/>
      <c r="R464" s="22"/>
      <c r="S464" s="24"/>
      <c r="T464" s="24"/>
      <c r="U464" s="24"/>
      <c r="V464" s="24"/>
      <c r="W464" s="24"/>
      <c r="X464" s="22"/>
      <c r="Y464" s="22"/>
      <c r="Z464" s="22"/>
      <c r="AA464" s="22"/>
      <c r="AB464" s="22"/>
      <c r="AC464" s="22"/>
      <c r="AD464" s="22"/>
      <c r="AE464" s="22"/>
      <c r="AF464" s="22"/>
      <c r="AG464" s="22">
        <v>462</v>
      </c>
    </row>
    <row r="465" spans="1:33" ht="15.7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22"/>
      <c r="K465" s="22"/>
      <c r="L465" s="22"/>
      <c r="M465" s="22"/>
      <c r="N465" s="22"/>
      <c r="O465" s="22"/>
      <c r="P465" s="23"/>
      <c r="Q465" s="22"/>
      <c r="R465" s="22"/>
      <c r="S465" s="24"/>
      <c r="T465" s="24"/>
      <c r="U465" s="24"/>
      <c r="V465" s="24"/>
      <c r="W465" s="24"/>
      <c r="X465" s="22"/>
      <c r="Y465" s="22"/>
      <c r="Z465" s="22"/>
      <c r="AA465" s="22"/>
      <c r="AB465" s="22"/>
      <c r="AC465" s="22"/>
      <c r="AD465" s="22"/>
      <c r="AE465" s="22"/>
      <c r="AF465" s="22"/>
      <c r="AG465" s="22">
        <v>463</v>
      </c>
    </row>
    <row r="466" spans="1:33" ht="15.7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22"/>
      <c r="K466" s="22"/>
      <c r="L466" s="22"/>
      <c r="M466" s="22"/>
      <c r="N466" s="22"/>
      <c r="O466" s="22"/>
      <c r="P466" s="23"/>
      <c r="Q466" s="22"/>
      <c r="R466" s="22"/>
      <c r="S466" s="24"/>
      <c r="T466" s="24"/>
      <c r="U466" s="24"/>
      <c r="V466" s="24"/>
      <c r="W466" s="24"/>
      <c r="X466" s="22"/>
      <c r="Y466" s="22"/>
      <c r="Z466" s="22"/>
      <c r="AA466" s="22"/>
      <c r="AB466" s="22"/>
      <c r="AC466" s="22"/>
      <c r="AD466" s="22"/>
      <c r="AE466" s="22"/>
      <c r="AF466" s="22"/>
      <c r="AG466" s="22">
        <v>464</v>
      </c>
    </row>
    <row r="467" spans="1:33" ht="15.7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22"/>
      <c r="K467" s="22"/>
      <c r="L467" s="22"/>
      <c r="M467" s="22"/>
      <c r="N467" s="22"/>
      <c r="O467" s="22"/>
      <c r="P467" s="23"/>
      <c r="Q467" s="22"/>
      <c r="R467" s="22"/>
      <c r="S467" s="24"/>
      <c r="T467" s="24"/>
      <c r="U467" s="24"/>
      <c r="V467" s="24"/>
      <c r="W467" s="24"/>
      <c r="X467" s="22"/>
      <c r="Y467" s="22"/>
      <c r="Z467" s="22"/>
      <c r="AA467" s="22"/>
      <c r="AB467" s="22"/>
      <c r="AC467" s="22"/>
      <c r="AD467" s="22"/>
      <c r="AE467" s="22"/>
      <c r="AF467" s="22"/>
      <c r="AG467" s="22">
        <v>465</v>
      </c>
    </row>
    <row r="468" spans="1:33" ht="15.7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22"/>
      <c r="K468" s="22"/>
      <c r="L468" s="22"/>
      <c r="M468" s="22"/>
      <c r="N468" s="22"/>
      <c r="O468" s="22"/>
      <c r="P468" s="23"/>
      <c r="Q468" s="22"/>
      <c r="R468" s="22"/>
      <c r="S468" s="24"/>
      <c r="T468" s="24"/>
      <c r="U468" s="24"/>
      <c r="V468" s="24"/>
      <c r="W468" s="24"/>
      <c r="X468" s="22"/>
      <c r="Y468" s="22"/>
      <c r="Z468" s="22"/>
      <c r="AA468" s="22"/>
      <c r="AB468" s="22"/>
      <c r="AC468" s="22"/>
      <c r="AD468" s="22"/>
      <c r="AE468" s="22"/>
      <c r="AF468" s="22"/>
      <c r="AG468" s="22">
        <v>466</v>
      </c>
    </row>
    <row r="469" spans="1:33" ht="15.7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22"/>
      <c r="K469" s="22"/>
      <c r="L469" s="22"/>
      <c r="M469" s="22"/>
      <c r="N469" s="22"/>
      <c r="O469" s="22"/>
      <c r="P469" s="23"/>
      <c r="Q469" s="22"/>
      <c r="R469" s="22"/>
      <c r="S469" s="24"/>
      <c r="T469" s="24"/>
      <c r="U469" s="24"/>
      <c r="V469" s="24"/>
      <c r="W469" s="24"/>
      <c r="X469" s="22"/>
      <c r="Y469" s="22"/>
      <c r="Z469" s="22"/>
      <c r="AA469" s="22"/>
      <c r="AB469" s="22"/>
      <c r="AC469" s="22"/>
      <c r="AD469" s="22"/>
      <c r="AE469" s="22"/>
      <c r="AF469" s="22"/>
      <c r="AG469" s="22">
        <v>467</v>
      </c>
    </row>
    <row r="470" spans="1:33" ht="15.7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22"/>
      <c r="K470" s="22"/>
      <c r="L470" s="22"/>
      <c r="M470" s="22"/>
      <c r="N470" s="22"/>
      <c r="O470" s="22"/>
      <c r="P470" s="23"/>
      <c r="Q470" s="22"/>
      <c r="R470" s="22"/>
      <c r="S470" s="24"/>
      <c r="T470" s="24"/>
      <c r="U470" s="24"/>
      <c r="V470" s="24"/>
      <c r="W470" s="24"/>
      <c r="X470" s="22"/>
      <c r="Y470" s="22"/>
      <c r="Z470" s="22"/>
      <c r="AA470" s="22"/>
      <c r="AB470" s="22"/>
      <c r="AC470" s="22"/>
      <c r="AD470" s="22"/>
      <c r="AE470" s="22"/>
      <c r="AF470" s="22"/>
      <c r="AG470" s="22">
        <v>468</v>
      </c>
    </row>
    <row r="471" spans="1:33" ht="15.7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22"/>
      <c r="K471" s="22"/>
      <c r="L471" s="22"/>
      <c r="M471" s="22"/>
      <c r="N471" s="22"/>
      <c r="O471" s="22"/>
      <c r="P471" s="23"/>
      <c r="Q471" s="22"/>
      <c r="R471" s="22"/>
      <c r="S471" s="24"/>
      <c r="T471" s="24"/>
      <c r="U471" s="24"/>
      <c r="V471" s="24"/>
      <c r="W471" s="24"/>
      <c r="X471" s="22"/>
      <c r="Y471" s="22"/>
      <c r="Z471" s="22"/>
      <c r="AA471" s="22"/>
      <c r="AB471" s="22"/>
      <c r="AC471" s="22"/>
      <c r="AD471" s="22"/>
      <c r="AE471" s="22"/>
      <c r="AF471" s="22"/>
      <c r="AG471" s="22">
        <v>469</v>
      </c>
    </row>
    <row r="472" spans="1:33" ht="15.7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22"/>
      <c r="K472" s="22"/>
      <c r="L472" s="22"/>
      <c r="M472" s="22"/>
      <c r="N472" s="22"/>
      <c r="O472" s="22"/>
      <c r="P472" s="23"/>
      <c r="Q472" s="22"/>
      <c r="R472" s="22"/>
      <c r="S472" s="24"/>
      <c r="T472" s="24"/>
      <c r="U472" s="24"/>
      <c r="V472" s="24"/>
      <c r="W472" s="24"/>
      <c r="X472" s="22"/>
      <c r="Y472" s="22"/>
      <c r="Z472" s="22"/>
      <c r="AA472" s="22"/>
      <c r="AB472" s="22"/>
      <c r="AC472" s="22"/>
      <c r="AD472" s="22"/>
      <c r="AE472" s="22"/>
      <c r="AF472" s="22"/>
      <c r="AG472" s="22">
        <v>470</v>
      </c>
    </row>
    <row r="473" spans="1:33" ht="15.7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22"/>
      <c r="K473" s="22"/>
      <c r="L473" s="22"/>
      <c r="M473" s="22"/>
      <c r="N473" s="22"/>
      <c r="O473" s="22"/>
      <c r="P473" s="23"/>
      <c r="Q473" s="22"/>
      <c r="R473" s="22"/>
      <c r="S473" s="24"/>
      <c r="T473" s="24"/>
      <c r="U473" s="24"/>
      <c r="V473" s="24"/>
      <c r="W473" s="24"/>
      <c r="X473" s="22"/>
      <c r="Y473" s="22"/>
      <c r="Z473" s="22"/>
      <c r="AA473" s="22"/>
      <c r="AB473" s="22"/>
      <c r="AC473" s="22"/>
      <c r="AD473" s="22"/>
      <c r="AE473" s="22"/>
      <c r="AF473" s="22"/>
      <c r="AG473" s="22">
        <v>471</v>
      </c>
    </row>
    <row r="474" spans="1:33" ht="15.7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22"/>
      <c r="K474" s="22"/>
      <c r="L474" s="22"/>
      <c r="M474" s="22"/>
      <c r="N474" s="22"/>
      <c r="O474" s="22"/>
      <c r="P474" s="23"/>
      <c r="Q474" s="22"/>
      <c r="R474" s="22"/>
      <c r="S474" s="24"/>
      <c r="T474" s="24"/>
      <c r="U474" s="24"/>
      <c r="V474" s="24"/>
      <c r="W474" s="24"/>
      <c r="X474" s="22"/>
      <c r="Y474" s="22"/>
      <c r="Z474" s="22"/>
      <c r="AA474" s="22"/>
      <c r="AB474" s="22"/>
      <c r="AC474" s="22"/>
      <c r="AD474" s="22"/>
      <c r="AE474" s="22"/>
      <c r="AF474" s="22"/>
      <c r="AG474" s="22">
        <v>472</v>
      </c>
    </row>
    <row r="475" spans="1:33" ht="15.7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22"/>
      <c r="K475" s="22"/>
      <c r="L475" s="22"/>
      <c r="M475" s="22"/>
      <c r="N475" s="22"/>
      <c r="O475" s="22"/>
      <c r="P475" s="23"/>
      <c r="Q475" s="22"/>
      <c r="R475" s="22"/>
      <c r="S475" s="24"/>
      <c r="T475" s="24"/>
      <c r="U475" s="24"/>
      <c r="V475" s="24"/>
      <c r="W475" s="24"/>
      <c r="X475" s="22"/>
      <c r="Y475" s="22"/>
      <c r="Z475" s="22"/>
      <c r="AA475" s="22"/>
      <c r="AB475" s="22"/>
      <c r="AC475" s="22"/>
      <c r="AD475" s="22"/>
      <c r="AE475" s="22"/>
      <c r="AF475" s="22"/>
      <c r="AG475" s="22">
        <v>473</v>
      </c>
    </row>
    <row r="476" spans="1:33" ht="15.7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22"/>
      <c r="K476" s="22"/>
      <c r="L476" s="22"/>
      <c r="M476" s="22"/>
      <c r="N476" s="22"/>
      <c r="O476" s="22"/>
      <c r="P476" s="23"/>
      <c r="Q476" s="22"/>
      <c r="R476" s="22"/>
      <c r="S476" s="24"/>
      <c r="T476" s="24"/>
      <c r="U476" s="24"/>
      <c r="V476" s="24"/>
      <c r="W476" s="24"/>
      <c r="X476" s="22"/>
      <c r="Y476" s="22"/>
      <c r="Z476" s="22"/>
      <c r="AA476" s="22"/>
      <c r="AB476" s="22"/>
      <c r="AC476" s="22"/>
      <c r="AD476" s="22"/>
      <c r="AE476" s="22"/>
      <c r="AF476" s="22"/>
      <c r="AG476" s="22">
        <v>474</v>
      </c>
    </row>
    <row r="477" spans="1:33" ht="15.7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22"/>
      <c r="K477" s="22"/>
      <c r="L477" s="22"/>
      <c r="M477" s="22"/>
      <c r="N477" s="22"/>
      <c r="O477" s="22"/>
      <c r="P477" s="23"/>
      <c r="Q477" s="22"/>
      <c r="R477" s="22"/>
      <c r="S477" s="24"/>
      <c r="T477" s="24"/>
      <c r="U477" s="24"/>
      <c r="V477" s="24"/>
      <c r="W477" s="24"/>
      <c r="X477" s="22"/>
      <c r="Y477" s="22"/>
      <c r="Z477" s="22"/>
      <c r="AA477" s="22"/>
      <c r="AB477" s="22"/>
      <c r="AC477" s="22"/>
      <c r="AD477" s="22"/>
      <c r="AE477" s="22"/>
      <c r="AF477" s="22"/>
      <c r="AG477" s="22">
        <v>475</v>
      </c>
    </row>
    <row r="478" spans="1:33" ht="15.7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22"/>
      <c r="K478" s="22"/>
      <c r="L478" s="22"/>
      <c r="M478" s="22"/>
      <c r="N478" s="22"/>
      <c r="O478" s="22"/>
      <c r="P478" s="23"/>
      <c r="Q478" s="22"/>
      <c r="R478" s="22"/>
      <c r="S478" s="24"/>
      <c r="T478" s="24"/>
      <c r="U478" s="24"/>
      <c r="V478" s="24"/>
      <c r="W478" s="24"/>
      <c r="X478" s="22"/>
      <c r="Y478" s="22"/>
      <c r="Z478" s="22"/>
      <c r="AA478" s="22"/>
      <c r="AB478" s="22"/>
      <c r="AC478" s="22"/>
      <c r="AD478" s="22"/>
      <c r="AE478" s="22"/>
      <c r="AF478" s="22"/>
      <c r="AG478" s="22">
        <v>476</v>
      </c>
    </row>
    <row r="479" spans="1:33" ht="15.7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22"/>
      <c r="K479" s="22"/>
      <c r="L479" s="22"/>
      <c r="M479" s="22"/>
      <c r="N479" s="22"/>
      <c r="O479" s="22"/>
      <c r="P479" s="23"/>
      <c r="Q479" s="22"/>
      <c r="R479" s="22"/>
      <c r="S479" s="24"/>
      <c r="T479" s="24"/>
      <c r="U479" s="24"/>
      <c r="V479" s="24"/>
      <c r="W479" s="24"/>
      <c r="X479" s="22"/>
      <c r="Y479" s="22"/>
      <c r="Z479" s="22"/>
      <c r="AA479" s="22"/>
      <c r="AB479" s="22"/>
      <c r="AC479" s="22"/>
      <c r="AD479" s="22"/>
      <c r="AE479" s="22"/>
      <c r="AF479" s="22"/>
      <c r="AG479" s="22">
        <v>477</v>
      </c>
    </row>
    <row r="480" spans="1:33" ht="15.7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22"/>
      <c r="K480" s="22"/>
      <c r="L480" s="22"/>
      <c r="M480" s="22"/>
      <c r="N480" s="22"/>
      <c r="O480" s="22"/>
      <c r="P480" s="23"/>
      <c r="Q480" s="22"/>
      <c r="R480" s="22"/>
      <c r="S480" s="24"/>
      <c r="T480" s="24"/>
      <c r="U480" s="24"/>
      <c r="V480" s="24"/>
      <c r="W480" s="24"/>
      <c r="X480" s="22"/>
      <c r="Y480" s="22"/>
      <c r="Z480" s="22"/>
      <c r="AA480" s="22"/>
      <c r="AB480" s="22"/>
      <c r="AC480" s="22"/>
      <c r="AD480" s="22"/>
      <c r="AE480" s="22"/>
      <c r="AF480" s="22"/>
      <c r="AG480" s="22">
        <v>478</v>
      </c>
    </row>
    <row r="481" spans="1:33" ht="15.7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22"/>
      <c r="K481" s="22"/>
      <c r="L481" s="22"/>
      <c r="M481" s="22"/>
      <c r="N481" s="22"/>
      <c r="O481" s="22"/>
      <c r="P481" s="23"/>
      <c r="Q481" s="22"/>
      <c r="R481" s="22"/>
      <c r="S481" s="24"/>
      <c r="T481" s="24"/>
      <c r="U481" s="24"/>
      <c r="V481" s="24"/>
      <c r="W481" s="24"/>
      <c r="X481" s="22"/>
      <c r="Y481" s="22"/>
      <c r="Z481" s="22"/>
      <c r="AA481" s="22"/>
      <c r="AB481" s="22"/>
      <c r="AC481" s="22"/>
      <c r="AD481" s="22"/>
      <c r="AE481" s="22"/>
      <c r="AF481" s="22"/>
      <c r="AG481" s="22">
        <v>479</v>
      </c>
    </row>
    <row r="482" spans="1:33" ht="15.7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22"/>
      <c r="K482" s="22"/>
      <c r="L482" s="22"/>
      <c r="M482" s="22"/>
      <c r="N482" s="22"/>
      <c r="O482" s="22"/>
      <c r="P482" s="23"/>
      <c r="Q482" s="22"/>
      <c r="R482" s="22"/>
      <c r="S482" s="24"/>
      <c r="T482" s="24"/>
      <c r="U482" s="24"/>
      <c r="V482" s="24"/>
      <c r="W482" s="24"/>
      <c r="X482" s="22"/>
      <c r="Y482" s="22"/>
      <c r="Z482" s="22"/>
      <c r="AA482" s="22"/>
      <c r="AB482" s="22"/>
      <c r="AC482" s="22"/>
      <c r="AD482" s="22"/>
      <c r="AE482" s="22"/>
      <c r="AF482" s="22"/>
      <c r="AG482" s="22">
        <v>480</v>
      </c>
    </row>
    <row r="483" spans="1:33" ht="15.7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22"/>
      <c r="K483" s="22"/>
      <c r="L483" s="22"/>
      <c r="M483" s="22"/>
      <c r="N483" s="22"/>
      <c r="O483" s="22"/>
      <c r="P483" s="23"/>
      <c r="Q483" s="22"/>
      <c r="R483" s="22"/>
      <c r="S483" s="24"/>
      <c r="T483" s="24"/>
      <c r="U483" s="24"/>
      <c r="V483" s="24"/>
      <c r="W483" s="24"/>
      <c r="X483" s="22"/>
      <c r="Y483" s="22"/>
      <c r="Z483" s="22"/>
      <c r="AA483" s="22"/>
      <c r="AB483" s="22"/>
      <c r="AC483" s="22"/>
      <c r="AD483" s="22"/>
      <c r="AE483" s="22"/>
      <c r="AF483" s="22"/>
      <c r="AG483" s="22">
        <v>481</v>
      </c>
    </row>
    <row r="484" spans="1:33" ht="15.7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22"/>
      <c r="K484" s="22"/>
      <c r="L484" s="22"/>
      <c r="M484" s="22"/>
      <c r="N484" s="22"/>
      <c r="O484" s="22"/>
      <c r="P484" s="23"/>
      <c r="Q484" s="22"/>
      <c r="R484" s="22"/>
      <c r="S484" s="24"/>
      <c r="T484" s="24"/>
      <c r="U484" s="24"/>
      <c r="V484" s="24"/>
      <c r="W484" s="24"/>
      <c r="X484" s="22"/>
      <c r="Y484" s="22"/>
      <c r="Z484" s="22"/>
      <c r="AA484" s="22"/>
      <c r="AB484" s="22"/>
      <c r="AC484" s="22"/>
      <c r="AD484" s="22"/>
      <c r="AE484" s="22"/>
      <c r="AF484" s="22"/>
      <c r="AG484" s="22">
        <v>482</v>
      </c>
    </row>
    <row r="485" spans="1:33" ht="15.7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22"/>
      <c r="K485" s="22"/>
      <c r="L485" s="22"/>
      <c r="M485" s="22"/>
      <c r="N485" s="22"/>
      <c r="O485" s="22"/>
      <c r="P485" s="23"/>
      <c r="Q485" s="22"/>
      <c r="R485" s="22"/>
      <c r="S485" s="24"/>
      <c r="T485" s="24"/>
      <c r="U485" s="24"/>
      <c r="V485" s="24"/>
      <c r="W485" s="24"/>
      <c r="X485" s="22"/>
      <c r="Y485" s="22"/>
      <c r="Z485" s="22"/>
      <c r="AA485" s="22"/>
      <c r="AB485" s="22"/>
      <c r="AC485" s="22"/>
      <c r="AD485" s="22"/>
      <c r="AE485" s="22"/>
      <c r="AF485" s="22"/>
      <c r="AG485" s="22">
        <v>483</v>
      </c>
    </row>
    <row r="486" spans="1:33" ht="15.7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22"/>
      <c r="K486" s="22"/>
      <c r="L486" s="22"/>
      <c r="M486" s="22"/>
      <c r="N486" s="22"/>
      <c r="O486" s="22"/>
      <c r="P486" s="23"/>
      <c r="Q486" s="22"/>
      <c r="R486" s="22"/>
      <c r="S486" s="24"/>
      <c r="T486" s="24"/>
      <c r="U486" s="24"/>
      <c r="V486" s="24"/>
      <c r="W486" s="24"/>
      <c r="X486" s="22"/>
      <c r="Y486" s="22"/>
      <c r="Z486" s="22"/>
      <c r="AA486" s="22"/>
      <c r="AB486" s="22"/>
      <c r="AC486" s="22"/>
      <c r="AD486" s="22"/>
      <c r="AE486" s="22"/>
      <c r="AF486" s="22"/>
      <c r="AG486" s="22">
        <v>484</v>
      </c>
    </row>
    <row r="487" spans="1:33" ht="15.7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22"/>
      <c r="K487" s="22"/>
      <c r="L487" s="22"/>
      <c r="M487" s="22"/>
      <c r="N487" s="22"/>
      <c r="O487" s="22"/>
      <c r="P487" s="23"/>
      <c r="Q487" s="22"/>
      <c r="R487" s="22"/>
      <c r="S487" s="24"/>
      <c r="T487" s="24"/>
      <c r="U487" s="24"/>
      <c r="V487" s="24"/>
      <c r="W487" s="24"/>
      <c r="X487" s="22"/>
      <c r="Y487" s="22"/>
      <c r="Z487" s="22"/>
      <c r="AA487" s="22"/>
      <c r="AB487" s="22"/>
      <c r="AC487" s="22"/>
      <c r="AD487" s="22"/>
      <c r="AE487" s="22"/>
      <c r="AF487" s="22"/>
      <c r="AG487" s="22">
        <v>485</v>
      </c>
    </row>
    <row r="488" spans="1:33" ht="15.7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22"/>
      <c r="K488" s="22"/>
      <c r="L488" s="22"/>
      <c r="M488" s="22"/>
      <c r="N488" s="22"/>
      <c r="O488" s="22"/>
      <c r="P488" s="23"/>
      <c r="Q488" s="22"/>
      <c r="R488" s="22"/>
      <c r="S488" s="24"/>
      <c r="T488" s="24"/>
      <c r="U488" s="24"/>
      <c r="V488" s="24"/>
      <c r="W488" s="24"/>
      <c r="X488" s="22"/>
      <c r="Y488" s="22"/>
      <c r="Z488" s="22"/>
      <c r="AA488" s="22"/>
      <c r="AB488" s="22"/>
      <c r="AC488" s="22"/>
      <c r="AD488" s="22"/>
      <c r="AE488" s="22"/>
      <c r="AF488" s="22"/>
      <c r="AG488" s="22">
        <v>486</v>
      </c>
    </row>
    <row r="489" spans="1:33" ht="15.7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22"/>
      <c r="K489" s="22"/>
      <c r="L489" s="22"/>
      <c r="M489" s="22"/>
      <c r="N489" s="22"/>
      <c r="O489" s="22"/>
      <c r="P489" s="23"/>
      <c r="Q489" s="22"/>
      <c r="R489" s="22"/>
      <c r="S489" s="24"/>
      <c r="T489" s="24"/>
      <c r="U489" s="24"/>
      <c r="V489" s="24"/>
      <c r="W489" s="24"/>
      <c r="X489" s="22"/>
      <c r="Y489" s="22"/>
      <c r="Z489" s="22"/>
      <c r="AA489" s="22"/>
      <c r="AB489" s="22"/>
      <c r="AC489" s="22"/>
      <c r="AD489" s="22"/>
      <c r="AE489" s="22"/>
      <c r="AF489" s="22"/>
      <c r="AG489" s="22">
        <v>487</v>
      </c>
    </row>
    <row r="490" spans="1:33" ht="15.7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22"/>
      <c r="K490" s="22"/>
      <c r="L490" s="22"/>
      <c r="M490" s="22"/>
      <c r="N490" s="22"/>
      <c r="O490" s="22"/>
      <c r="P490" s="23"/>
      <c r="Q490" s="22"/>
      <c r="R490" s="22"/>
      <c r="S490" s="24"/>
      <c r="T490" s="24"/>
      <c r="U490" s="24"/>
      <c r="V490" s="24"/>
      <c r="W490" s="24"/>
      <c r="X490" s="22"/>
      <c r="Y490" s="22"/>
      <c r="Z490" s="22"/>
      <c r="AA490" s="22"/>
      <c r="AB490" s="22"/>
      <c r="AC490" s="22"/>
      <c r="AD490" s="22"/>
      <c r="AE490" s="22"/>
      <c r="AF490" s="22"/>
      <c r="AG490" s="22">
        <v>488</v>
      </c>
    </row>
    <row r="491" spans="1:33" ht="15.7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22"/>
      <c r="K491" s="22"/>
      <c r="L491" s="22"/>
      <c r="M491" s="22"/>
      <c r="N491" s="22"/>
      <c r="O491" s="22"/>
      <c r="P491" s="23"/>
      <c r="Q491" s="22"/>
      <c r="R491" s="22"/>
      <c r="S491" s="24"/>
      <c r="T491" s="24"/>
      <c r="U491" s="24"/>
      <c r="V491" s="24"/>
      <c r="W491" s="24"/>
      <c r="X491" s="22"/>
      <c r="Y491" s="22"/>
      <c r="Z491" s="22"/>
      <c r="AA491" s="22"/>
      <c r="AB491" s="22"/>
      <c r="AC491" s="22"/>
      <c r="AD491" s="22"/>
      <c r="AE491" s="22"/>
      <c r="AF491" s="22"/>
      <c r="AG491" s="22">
        <v>489</v>
      </c>
    </row>
    <row r="492" spans="1:33" ht="15.7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22"/>
      <c r="K492" s="22"/>
      <c r="L492" s="22"/>
      <c r="M492" s="22"/>
      <c r="N492" s="22"/>
      <c r="O492" s="22"/>
      <c r="P492" s="23"/>
      <c r="Q492" s="22"/>
      <c r="R492" s="22"/>
      <c r="S492" s="24"/>
      <c r="T492" s="24"/>
      <c r="U492" s="24"/>
      <c r="V492" s="24"/>
      <c r="W492" s="24"/>
      <c r="X492" s="22"/>
      <c r="Y492" s="22"/>
      <c r="Z492" s="22"/>
      <c r="AA492" s="22"/>
      <c r="AB492" s="22"/>
      <c r="AC492" s="22"/>
      <c r="AD492" s="22"/>
      <c r="AE492" s="22"/>
      <c r="AF492" s="22"/>
      <c r="AG492" s="22">
        <v>490</v>
      </c>
    </row>
    <row r="493" spans="1:33" ht="15.7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22"/>
      <c r="K493" s="22"/>
      <c r="L493" s="22"/>
      <c r="M493" s="22"/>
      <c r="N493" s="22"/>
      <c r="O493" s="22"/>
      <c r="P493" s="23"/>
      <c r="Q493" s="22"/>
      <c r="R493" s="22"/>
      <c r="S493" s="24"/>
      <c r="T493" s="24"/>
      <c r="U493" s="24"/>
      <c r="V493" s="24"/>
      <c r="W493" s="24"/>
      <c r="X493" s="22"/>
      <c r="Y493" s="22"/>
      <c r="Z493" s="22"/>
      <c r="AA493" s="22"/>
      <c r="AB493" s="22"/>
      <c r="AC493" s="22"/>
      <c r="AD493" s="22"/>
      <c r="AE493" s="22"/>
      <c r="AF493" s="22"/>
      <c r="AG493" s="22">
        <v>491</v>
      </c>
    </row>
    <row r="494" spans="1:33" ht="15.7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22"/>
      <c r="K494" s="22"/>
      <c r="L494" s="22"/>
      <c r="M494" s="22"/>
      <c r="N494" s="22"/>
      <c r="O494" s="22"/>
      <c r="P494" s="23"/>
      <c r="Q494" s="22"/>
      <c r="R494" s="22"/>
      <c r="S494" s="24"/>
      <c r="T494" s="24"/>
      <c r="U494" s="24"/>
      <c r="V494" s="24"/>
      <c r="W494" s="24"/>
      <c r="X494" s="22"/>
      <c r="Y494" s="22"/>
      <c r="Z494" s="22"/>
      <c r="AA494" s="22"/>
      <c r="AB494" s="22"/>
      <c r="AC494" s="22"/>
      <c r="AD494" s="22"/>
      <c r="AE494" s="22"/>
      <c r="AF494" s="22"/>
      <c r="AG494" s="22">
        <v>492</v>
      </c>
    </row>
    <row r="495" spans="1:33" ht="15.7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22"/>
      <c r="K495" s="22"/>
      <c r="L495" s="22"/>
      <c r="M495" s="22"/>
      <c r="N495" s="22"/>
      <c r="O495" s="22"/>
      <c r="P495" s="23"/>
      <c r="Q495" s="22"/>
      <c r="R495" s="22"/>
      <c r="S495" s="24"/>
      <c r="T495" s="24"/>
      <c r="U495" s="24"/>
      <c r="V495" s="24"/>
      <c r="W495" s="24"/>
      <c r="X495" s="22"/>
      <c r="Y495" s="22"/>
      <c r="Z495" s="22"/>
      <c r="AA495" s="22"/>
      <c r="AB495" s="22"/>
      <c r="AC495" s="22"/>
      <c r="AD495" s="22"/>
      <c r="AE495" s="22"/>
      <c r="AF495" s="22"/>
      <c r="AG495" s="22">
        <v>493</v>
      </c>
    </row>
    <row r="496" spans="1:33" ht="15.7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22"/>
      <c r="K496" s="22"/>
      <c r="L496" s="22"/>
      <c r="M496" s="22"/>
      <c r="N496" s="22"/>
      <c r="O496" s="22"/>
      <c r="P496" s="23"/>
      <c r="Q496" s="22"/>
      <c r="R496" s="22"/>
      <c r="S496" s="24"/>
      <c r="T496" s="24"/>
      <c r="U496" s="24"/>
      <c r="V496" s="24"/>
      <c r="W496" s="24"/>
      <c r="X496" s="22"/>
      <c r="Y496" s="22"/>
      <c r="Z496" s="22"/>
      <c r="AA496" s="22"/>
      <c r="AB496" s="22"/>
      <c r="AC496" s="22"/>
      <c r="AD496" s="22"/>
      <c r="AE496" s="22"/>
      <c r="AF496" s="22"/>
      <c r="AG496" s="22">
        <v>494</v>
      </c>
    </row>
    <row r="497" spans="1:33" ht="15.7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22"/>
      <c r="K497" s="22"/>
      <c r="L497" s="22"/>
      <c r="M497" s="22"/>
      <c r="N497" s="22"/>
      <c r="O497" s="22"/>
      <c r="P497" s="23"/>
      <c r="Q497" s="22"/>
      <c r="R497" s="22"/>
      <c r="S497" s="24"/>
      <c r="T497" s="24"/>
      <c r="U497" s="24"/>
      <c r="V497" s="24"/>
      <c r="W497" s="24"/>
      <c r="X497" s="22"/>
      <c r="Y497" s="22"/>
      <c r="Z497" s="22"/>
      <c r="AA497" s="22"/>
      <c r="AB497" s="22"/>
      <c r="AC497" s="22"/>
      <c r="AD497" s="22"/>
      <c r="AE497" s="22"/>
      <c r="AF497" s="22"/>
      <c r="AG497" s="22">
        <v>495</v>
      </c>
    </row>
    <row r="498" spans="1:33" ht="15.7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22"/>
      <c r="K498" s="22"/>
      <c r="L498" s="22"/>
      <c r="M498" s="22"/>
      <c r="N498" s="22"/>
      <c r="O498" s="22"/>
      <c r="P498" s="23"/>
      <c r="Q498" s="22"/>
      <c r="R498" s="22"/>
      <c r="S498" s="24"/>
      <c r="T498" s="24"/>
      <c r="U498" s="24"/>
      <c r="V498" s="24"/>
      <c r="W498" s="24"/>
      <c r="X498" s="22"/>
      <c r="Y498" s="22"/>
      <c r="Z498" s="22"/>
      <c r="AA498" s="22"/>
      <c r="AB498" s="22"/>
      <c r="AC498" s="22"/>
      <c r="AD498" s="22"/>
      <c r="AE498" s="22"/>
      <c r="AF498" s="22"/>
      <c r="AG498" s="22">
        <v>496</v>
      </c>
    </row>
    <row r="499" spans="1:33" ht="15.7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22"/>
      <c r="K499" s="22"/>
      <c r="L499" s="22"/>
      <c r="M499" s="22"/>
      <c r="N499" s="22"/>
      <c r="O499" s="22"/>
      <c r="P499" s="23"/>
      <c r="Q499" s="22"/>
      <c r="R499" s="22"/>
      <c r="S499" s="24"/>
      <c r="T499" s="24"/>
      <c r="U499" s="24"/>
      <c r="V499" s="24"/>
      <c r="W499" s="24"/>
      <c r="X499" s="22"/>
      <c r="Y499" s="22"/>
      <c r="Z499" s="22"/>
      <c r="AA499" s="22"/>
      <c r="AB499" s="22"/>
      <c r="AC499" s="22"/>
      <c r="AD499" s="22"/>
      <c r="AE499" s="22"/>
      <c r="AF499" s="22"/>
      <c r="AG499" s="22">
        <v>497</v>
      </c>
    </row>
    <row r="500" spans="1:33" ht="15.7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22"/>
      <c r="K500" s="22"/>
      <c r="L500" s="22"/>
      <c r="M500" s="22"/>
      <c r="N500" s="22"/>
      <c r="O500" s="22"/>
      <c r="P500" s="23"/>
      <c r="Q500" s="22"/>
      <c r="R500" s="22"/>
      <c r="S500" s="24"/>
      <c r="T500" s="24"/>
      <c r="U500" s="24"/>
      <c r="V500" s="24"/>
      <c r="W500" s="24"/>
      <c r="X500" s="22"/>
      <c r="Y500" s="22"/>
      <c r="Z500" s="22"/>
      <c r="AA500" s="22"/>
      <c r="AB500" s="22"/>
      <c r="AC500" s="22"/>
      <c r="AD500" s="22"/>
      <c r="AE500" s="22"/>
      <c r="AF500" s="22"/>
      <c r="AG500" s="22">
        <v>498</v>
      </c>
    </row>
    <row r="501" spans="1:33" ht="15.7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22"/>
      <c r="K501" s="22"/>
      <c r="L501" s="22"/>
      <c r="M501" s="22"/>
      <c r="N501" s="22"/>
      <c r="O501" s="22"/>
      <c r="P501" s="23"/>
      <c r="Q501" s="22"/>
      <c r="R501" s="22"/>
      <c r="S501" s="24"/>
      <c r="T501" s="24"/>
      <c r="U501" s="24"/>
      <c r="V501" s="24"/>
      <c r="W501" s="24"/>
      <c r="X501" s="22"/>
      <c r="Y501" s="22"/>
      <c r="Z501" s="22"/>
      <c r="AA501" s="22"/>
      <c r="AB501" s="22"/>
      <c r="AC501" s="22"/>
      <c r="AD501" s="22"/>
      <c r="AE501" s="22"/>
      <c r="AF501" s="22"/>
      <c r="AG501" s="22">
        <v>499</v>
      </c>
    </row>
    <row r="502" spans="1:33" ht="15.7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22"/>
      <c r="K502" s="22"/>
      <c r="L502" s="22"/>
      <c r="M502" s="22"/>
      <c r="N502" s="22"/>
      <c r="O502" s="22"/>
      <c r="P502" s="23"/>
      <c r="Q502" s="22"/>
      <c r="R502" s="22"/>
      <c r="S502" s="24"/>
      <c r="T502" s="24"/>
      <c r="U502" s="24"/>
      <c r="V502" s="24"/>
      <c r="W502" s="24"/>
      <c r="X502" s="22"/>
      <c r="Y502" s="22"/>
      <c r="Z502" s="22"/>
      <c r="AA502" s="22"/>
      <c r="AB502" s="22"/>
      <c r="AC502" s="22"/>
      <c r="AD502" s="22"/>
      <c r="AE502" s="22"/>
      <c r="AF502" s="22"/>
      <c r="AG502" s="22">
        <v>500</v>
      </c>
    </row>
    <row r="503" spans="1:33" ht="15.7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22"/>
      <c r="K503" s="22"/>
      <c r="L503" s="22"/>
      <c r="M503" s="22"/>
      <c r="N503" s="22"/>
      <c r="O503" s="22"/>
      <c r="P503" s="23"/>
      <c r="Q503" s="22"/>
      <c r="R503" s="22"/>
      <c r="S503" s="24"/>
      <c r="T503" s="24"/>
      <c r="U503" s="24"/>
      <c r="V503" s="24"/>
      <c r="W503" s="24"/>
      <c r="X503" s="22"/>
      <c r="Y503" s="22"/>
      <c r="Z503" s="22"/>
      <c r="AA503" s="22"/>
      <c r="AB503" s="22"/>
      <c r="AC503" s="22"/>
      <c r="AD503" s="22"/>
      <c r="AE503" s="22"/>
      <c r="AF503" s="22"/>
      <c r="AG503" s="22">
        <v>501</v>
      </c>
    </row>
    <row r="504" spans="1:33" ht="15.7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22"/>
      <c r="K504" s="22"/>
      <c r="L504" s="22"/>
      <c r="M504" s="22"/>
      <c r="N504" s="22"/>
      <c r="O504" s="22"/>
      <c r="P504" s="23"/>
      <c r="Q504" s="22"/>
      <c r="R504" s="22"/>
      <c r="S504" s="24"/>
      <c r="T504" s="24"/>
      <c r="U504" s="24"/>
      <c r="V504" s="24"/>
      <c r="W504" s="24"/>
      <c r="X504" s="22"/>
      <c r="Y504" s="22"/>
      <c r="Z504" s="22"/>
      <c r="AA504" s="22"/>
      <c r="AB504" s="22"/>
      <c r="AC504" s="22"/>
      <c r="AD504" s="22"/>
      <c r="AE504" s="22"/>
      <c r="AF504" s="22"/>
      <c r="AG504" s="22">
        <v>502</v>
      </c>
    </row>
    <row r="505" spans="1:33" ht="15.7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22"/>
      <c r="K505" s="22"/>
      <c r="L505" s="22"/>
      <c r="M505" s="22"/>
      <c r="N505" s="22"/>
      <c r="O505" s="22"/>
      <c r="P505" s="23"/>
      <c r="Q505" s="22"/>
      <c r="R505" s="22"/>
      <c r="S505" s="24"/>
      <c r="T505" s="24"/>
      <c r="U505" s="24"/>
      <c r="V505" s="24"/>
      <c r="W505" s="24"/>
      <c r="X505" s="22"/>
      <c r="Y505" s="22"/>
      <c r="Z505" s="22"/>
      <c r="AA505" s="22"/>
      <c r="AB505" s="22"/>
      <c r="AC505" s="22"/>
      <c r="AD505" s="22"/>
      <c r="AE505" s="22"/>
      <c r="AF505" s="22"/>
      <c r="AG505" s="22">
        <v>503</v>
      </c>
    </row>
    <row r="506" spans="1:33" ht="15.7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22"/>
      <c r="K506" s="22"/>
      <c r="L506" s="22"/>
      <c r="M506" s="22"/>
      <c r="N506" s="22"/>
      <c r="O506" s="22"/>
      <c r="P506" s="23"/>
      <c r="Q506" s="22"/>
      <c r="R506" s="22"/>
      <c r="S506" s="24"/>
      <c r="T506" s="24"/>
      <c r="U506" s="24"/>
      <c r="V506" s="24"/>
      <c r="W506" s="24"/>
      <c r="X506" s="22"/>
      <c r="Y506" s="22"/>
      <c r="Z506" s="22"/>
      <c r="AA506" s="22"/>
      <c r="AB506" s="22"/>
      <c r="AC506" s="22"/>
      <c r="AD506" s="22"/>
      <c r="AE506" s="22"/>
      <c r="AF506" s="22"/>
      <c r="AG506" s="22">
        <v>504</v>
      </c>
    </row>
    <row r="507" spans="1:33" ht="15.7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22"/>
      <c r="K507" s="22"/>
      <c r="L507" s="22"/>
      <c r="M507" s="22"/>
      <c r="N507" s="22"/>
      <c r="O507" s="22"/>
      <c r="P507" s="23"/>
      <c r="Q507" s="22"/>
      <c r="R507" s="22"/>
      <c r="S507" s="24"/>
      <c r="T507" s="24"/>
      <c r="U507" s="24"/>
      <c r="V507" s="24"/>
      <c r="W507" s="24"/>
      <c r="X507" s="22"/>
      <c r="Y507" s="22"/>
      <c r="Z507" s="22"/>
      <c r="AA507" s="22"/>
      <c r="AB507" s="22"/>
      <c r="AC507" s="22"/>
      <c r="AD507" s="22"/>
      <c r="AE507" s="22"/>
      <c r="AF507" s="22"/>
      <c r="AG507" s="22">
        <v>505</v>
      </c>
    </row>
    <row r="508" spans="1:33" ht="15.7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22"/>
      <c r="K508" s="22"/>
      <c r="L508" s="22"/>
      <c r="M508" s="22"/>
      <c r="N508" s="22"/>
      <c r="O508" s="22"/>
      <c r="P508" s="23"/>
      <c r="Q508" s="22"/>
      <c r="R508" s="22"/>
      <c r="S508" s="24"/>
      <c r="T508" s="24"/>
      <c r="U508" s="24"/>
      <c r="V508" s="24"/>
      <c r="W508" s="24"/>
      <c r="X508" s="22"/>
      <c r="Y508" s="22"/>
      <c r="Z508" s="22"/>
      <c r="AA508" s="22"/>
      <c r="AB508" s="22"/>
      <c r="AC508" s="22"/>
      <c r="AD508" s="22"/>
      <c r="AE508" s="22"/>
      <c r="AF508" s="22"/>
      <c r="AG508" s="22">
        <v>506</v>
      </c>
    </row>
    <row r="509" spans="1:33" ht="15.7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22"/>
      <c r="K509" s="22"/>
      <c r="L509" s="22"/>
      <c r="M509" s="22"/>
      <c r="N509" s="22"/>
      <c r="O509" s="22"/>
      <c r="P509" s="23"/>
      <c r="Q509" s="22"/>
      <c r="R509" s="22"/>
      <c r="S509" s="24"/>
      <c r="T509" s="24"/>
      <c r="U509" s="24"/>
      <c r="V509" s="24"/>
      <c r="W509" s="24"/>
      <c r="X509" s="22"/>
      <c r="Y509" s="22"/>
      <c r="Z509" s="22"/>
      <c r="AA509" s="22"/>
      <c r="AB509" s="22"/>
      <c r="AC509" s="22"/>
      <c r="AD509" s="22"/>
      <c r="AE509" s="22"/>
      <c r="AF509" s="22"/>
      <c r="AG509" s="22">
        <v>507</v>
      </c>
    </row>
    <row r="510" spans="1:33" ht="15.7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22"/>
      <c r="K510" s="22"/>
      <c r="L510" s="22"/>
      <c r="M510" s="22"/>
      <c r="N510" s="22"/>
      <c r="O510" s="22"/>
      <c r="P510" s="23"/>
      <c r="Q510" s="22"/>
      <c r="R510" s="22"/>
      <c r="S510" s="24"/>
      <c r="T510" s="24"/>
      <c r="U510" s="24"/>
      <c r="V510" s="24"/>
      <c r="W510" s="24"/>
      <c r="X510" s="22"/>
      <c r="Y510" s="22"/>
      <c r="Z510" s="22"/>
      <c r="AA510" s="22"/>
      <c r="AB510" s="22"/>
      <c r="AC510" s="22"/>
      <c r="AD510" s="22"/>
      <c r="AE510" s="22"/>
      <c r="AF510" s="22"/>
      <c r="AG510" s="22">
        <v>508</v>
      </c>
    </row>
    <row r="511" spans="1:33" ht="15.7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22"/>
      <c r="K511" s="22"/>
      <c r="L511" s="22"/>
      <c r="M511" s="22"/>
      <c r="N511" s="22"/>
      <c r="O511" s="22"/>
      <c r="P511" s="23"/>
      <c r="Q511" s="22"/>
      <c r="R511" s="22"/>
      <c r="S511" s="24"/>
      <c r="T511" s="24"/>
      <c r="U511" s="24"/>
      <c r="V511" s="24"/>
      <c r="W511" s="24"/>
      <c r="X511" s="22"/>
      <c r="Y511" s="22"/>
      <c r="Z511" s="22"/>
      <c r="AA511" s="22"/>
      <c r="AB511" s="22"/>
      <c r="AC511" s="22"/>
      <c r="AD511" s="22"/>
      <c r="AE511" s="22"/>
      <c r="AF511" s="22"/>
      <c r="AG511" s="22">
        <v>509</v>
      </c>
    </row>
    <row r="512" spans="1:33" ht="15.7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22"/>
      <c r="K512" s="22"/>
      <c r="L512" s="22"/>
      <c r="M512" s="22"/>
      <c r="N512" s="22"/>
      <c r="O512" s="22"/>
      <c r="P512" s="23"/>
      <c r="Q512" s="22"/>
      <c r="R512" s="22"/>
      <c r="S512" s="24"/>
      <c r="T512" s="24"/>
      <c r="U512" s="24"/>
      <c r="V512" s="24"/>
      <c r="W512" s="24"/>
      <c r="X512" s="22"/>
      <c r="Y512" s="22"/>
      <c r="Z512" s="22"/>
      <c r="AA512" s="22"/>
      <c r="AB512" s="22"/>
      <c r="AC512" s="22"/>
      <c r="AD512" s="22"/>
      <c r="AE512" s="22"/>
      <c r="AF512" s="22"/>
      <c r="AG512" s="22">
        <v>510</v>
      </c>
    </row>
    <row r="513" spans="1:33" ht="15.7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22"/>
      <c r="K513" s="22"/>
      <c r="L513" s="22"/>
      <c r="M513" s="22"/>
      <c r="N513" s="22"/>
      <c r="O513" s="22"/>
      <c r="P513" s="23"/>
      <c r="Q513" s="22"/>
      <c r="R513" s="22"/>
      <c r="S513" s="24"/>
      <c r="T513" s="24"/>
      <c r="U513" s="24"/>
      <c r="V513" s="24"/>
      <c r="W513" s="24"/>
      <c r="X513" s="22"/>
      <c r="Y513" s="22"/>
      <c r="Z513" s="22"/>
      <c r="AA513" s="22"/>
      <c r="AB513" s="22"/>
      <c r="AC513" s="22"/>
      <c r="AD513" s="22"/>
      <c r="AE513" s="22"/>
      <c r="AF513" s="22"/>
      <c r="AG513" s="22">
        <v>511</v>
      </c>
    </row>
    <row r="514" spans="1:33" ht="15.7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22"/>
      <c r="K514" s="22"/>
      <c r="L514" s="22"/>
      <c r="M514" s="22"/>
      <c r="N514" s="22"/>
      <c r="O514" s="22"/>
      <c r="P514" s="23"/>
      <c r="Q514" s="22"/>
      <c r="R514" s="22"/>
      <c r="S514" s="24"/>
      <c r="T514" s="24"/>
      <c r="U514" s="24"/>
      <c r="V514" s="24"/>
      <c r="W514" s="24"/>
      <c r="X514" s="22"/>
      <c r="Y514" s="22"/>
      <c r="Z514" s="22"/>
      <c r="AA514" s="22"/>
      <c r="AB514" s="22"/>
      <c r="AC514" s="22"/>
      <c r="AD514" s="22"/>
      <c r="AE514" s="22"/>
      <c r="AF514" s="22"/>
      <c r="AG514" s="22">
        <v>512</v>
      </c>
    </row>
    <row r="515" spans="1:33" ht="15.7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22"/>
      <c r="K515" s="22"/>
      <c r="L515" s="22"/>
      <c r="M515" s="22"/>
      <c r="N515" s="22"/>
      <c r="O515" s="22"/>
      <c r="P515" s="23"/>
      <c r="Q515" s="22"/>
      <c r="R515" s="22"/>
      <c r="S515" s="24"/>
      <c r="T515" s="24"/>
      <c r="U515" s="24"/>
      <c r="V515" s="24"/>
      <c r="W515" s="24"/>
      <c r="X515" s="22"/>
      <c r="Y515" s="22"/>
      <c r="Z515" s="22"/>
      <c r="AA515" s="22"/>
      <c r="AB515" s="22"/>
      <c r="AC515" s="22"/>
      <c r="AD515" s="22"/>
      <c r="AE515" s="22"/>
      <c r="AF515" s="22"/>
      <c r="AG515" s="22">
        <v>513</v>
      </c>
    </row>
    <row r="516" spans="1:33" ht="15.7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22"/>
      <c r="K516" s="22"/>
      <c r="L516" s="22"/>
      <c r="M516" s="22"/>
      <c r="N516" s="22"/>
      <c r="O516" s="22"/>
      <c r="P516" s="23"/>
      <c r="Q516" s="22"/>
      <c r="R516" s="22"/>
      <c r="S516" s="24"/>
      <c r="T516" s="24"/>
      <c r="U516" s="24"/>
      <c r="V516" s="24"/>
      <c r="W516" s="24"/>
      <c r="X516" s="22"/>
      <c r="Y516" s="22"/>
      <c r="Z516" s="22"/>
      <c r="AA516" s="22"/>
      <c r="AB516" s="22"/>
      <c r="AC516" s="22"/>
      <c r="AD516" s="22"/>
      <c r="AE516" s="22"/>
      <c r="AF516" s="22"/>
      <c r="AG516" s="22">
        <v>514</v>
      </c>
    </row>
    <row r="517" spans="1:33" ht="15.7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22"/>
      <c r="K517" s="22"/>
      <c r="L517" s="22"/>
      <c r="M517" s="22"/>
      <c r="N517" s="22"/>
      <c r="O517" s="22"/>
      <c r="P517" s="23"/>
      <c r="Q517" s="22"/>
      <c r="R517" s="22"/>
      <c r="S517" s="24"/>
      <c r="T517" s="24"/>
      <c r="U517" s="24"/>
      <c r="V517" s="24"/>
      <c r="W517" s="24"/>
      <c r="X517" s="22"/>
      <c r="Y517" s="22"/>
      <c r="Z517" s="22"/>
      <c r="AA517" s="22"/>
      <c r="AB517" s="22"/>
      <c r="AC517" s="22"/>
      <c r="AD517" s="22"/>
      <c r="AE517" s="22"/>
      <c r="AF517" s="22"/>
      <c r="AG517" s="22">
        <v>515</v>
      </c>
    </row>
    <row r="518" spans="1:33" ht="15.7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22"/>
      <c r="K518" s="22"/>
      <c r="L518" s="22"/>
      <c r="M518" s="22"/>
      <c r="N518" s="22"/>
      <c r="O518" s="22"/>
      <c r="P518" s="23"/>
      <c r="Q518" s="22"/>
      <c r="R518" s="22"/>
      <c r="S518" s="24"/>
      <c r="T518" s="24"/>
      <c r="U518" s="24"/>
      <c r="V518" s="24"/>
      <c r="W518" s="24"/>
      <c r="X518" s="22"/>
      <c r="Y518" s="22"/>
      <c r="Z518" s="22"/>
      <c r="AA518" s="22"/>
      <c r="AB518" s="22"/>
      <c r="AC518" s="22"/>
      <c r="AD518" s="22"/>
      <c r="AE518" s="22"/>
      <c r="AF518" s="22"/>
      <c r="AG518" s="22">
        <v>516</v>
      </c>
    </row>
    <row r="519" spans="1:33" ht="15.7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22"/>
      <c r="K519" s="22"/>
      <c r="L519" s="22"/>
      <c r="M519" s="22"/>
      <c r="N519" s="22"/>
      <c r="O519" s="22"/>
      <c r="P519" s="23"/>
      <c r="Q519" s="22"/>
      <c r="R519" s="22"/>
      <c r="S519" s="24"/>
      <c r="T519" s="24"/>
      <c r="U519" s="24"/>
      <c r="V519" s="24"/>
      <c r="W519" s="24"/>
      <c r="X519" s="22"/>
      <c r="Y519" s="22"/>
      <c r="Z519" s="22"/>
      <c r="AA519" s="22"/>
      <c r="AB519" s="22"/>
      <c r="AC519" s="22"/>
      <c r="AD519" s="22"/>
      <c r="AE519" s="22"/>
      <c r="AF519" s="22"/>
      <c r="AG519" s="22">
        <v>517</v>
      </c>
    </row>
    <row r="520" spans="1:33" ht="15.7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22"/>
      <c r="K520" s="22"/>
      <c r="L520" s="22"/>
      <c r="M520" s="22"/>
      <c r="N520" s="22"/>
      <c r="O520" s="22"/>
      <c r="P520" s="23"/>
      <c r="Q520" s="22"/>
      <c r="R520" s="22"/>
      <c r="S520" s="24"/>
      <c r="T520" s="24"/>
      <c r="U520" s="24"/>
      <c r="V520" s="24"/>
      <c r="W520" s="24"/>
      <c r="X520" s="22"/>
      <c r="Y520" s="22"/>
      <c r="Z520" s="22"/>
      <c r="AA520" s="22"/>
      <c r="AB520" s="22"/>
      <c r="AC520" s="22"/>
      <c r="AD520" s="22"/>
      <c r="AE520" s="22"/>
      <c r="AF520" s="22"/>
      <c r="AG520" s="22">
        <v>518</v>
      </c>
    </row>
    <row r="521" spans="1:33" ht="15.7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22"/>
      <c r="K521" s="22"/>
      <c r="L521" s="22"/>
      <c r="M521" s="22"/>
      <c r="N521" s="22"/>
      <c r="O521" s="22"/>
      <c r="P521" s="23"/>
      <c r="Q521" s="22"/>
      <c r="R521" s="22"/>
      <c r="S521" s="24"/>
      <c r="T521" s="24"/>
      <c r="U521" s="24"/>
      <c r="V521" s="24"/>
      <c r="W521" s="24"/>
      <c r="X521" s="22"/>
      <c r="Y521" s="22"/>
      <c r="Z521" s="22"/>
      <c r="AA521" s="22"/>
      <c r="AB521" s="22"/>
      <c r="AC521" s="22"/>
      <c r="AD521" s="22"/>
      <c r="AE521" s="22"/>
      <c r="AF521" s="22"/>
      <c r="AG521" s="22">
        <v>519</v>
      </c>
    </row>
    <row r="522" spans="1:33" ht="15.7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22"/>
      <c r="K522" s="22"/>
      <c r="L522" s="22"/>
      <c r="M522" s="22"/>
      <c r="N522" s="22"/>
      <c r="O522" s="22"/>
      <c r="P522" s="23"/>
      <c r="Q522" s="22"/>
      <c r="R522" s="22"/>
      <c r="S522" s="24"/>
      <c r="T522" s="24"/>
      <c r="U522" s="24"/>
      <c r="V522" s="24"/>
      <c r="W522" s="24"/>
      <c r="X522" s="22"/>
      <c r="Y522" s="22"/>
      <c r="Z522" s="22"/>
      <c r="AA522" s="22"/>
      <c r="AB522" s="22"/>
      <c r="AC522" s="22"/>
      <c r="AD522" s="22"/>
      <c r="AE522" s="22"/>
      <c r="AF522" s="22"/>
      <c r="AG522" s="22">
        <v>520</v>
      </c>
    </row>
    <row r="523" spans="1:33" ht="15.7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22"/>
      <c r="K523" s="22"/>
      <c r="L523" s="22"/>
      <c r="M523" s="22"/>
      <c r="N523" s="22"/>
      <c r="O523" s="22"/>
      <c r="P523" s="23"/>
      <c r="Q523" s="22"/>
      <c r="R523" s="22"/>
      <c r="S523" s="24"/>
      <c r="T523" s="24"/>
      <c r="U523" s="24"/>
      <c r="V523" s="24"/>
      <c r="W523" s="24"/>
      <c r="X523" s="22"/>
      <c r="Y523" s="22"/>
      <c r="Z523" s="22"/>
      <c r="AA523" s="22"/>
      <c r="AB523" s="22"/>
      <c r="AC523" s="22"/>
      <c r="AD523" s="22"/>
      <c r="AE523" s="22"/>
      <c r="AF523" s="22"/>
      <c r="AG523" s="22">
        <v>521</v>
      </c>
    </row>
    <row r="524" spans="1:33" ht="15.7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22"/>
      <c r="K524" s="22"/>
      <c r="L524" s="22"/>
      <c r="M524" s="22"/>
      <c r="N524" s="22"/>
      <c r="O524" s="22"/>
      <c r="P524" s="23"/>
      <c r="Q524" s="22"/>
      <c r="R524" s="22"/>
      <c r="S524" s="24"/>
      <c r="T524" s="24"/>
      <c r="U524" s="24"/>
      <c r="V524" s="24"/>
      <c r="W524" s="24"/>
      <c r="X524" s="22"/>
      <c r="Y524" s="22"/>
      <c r="Z524" s="22"/>
      <c r="AA524" s="22"/>
      <c r="AB524" s="22"/>
      <c r="AC524" s="22"/>
      <c r="AD524" s="22"/>
      <c r="AE524" s="22"/>
      <c r="AF524" s="22"/>
      <c r="AG524" s="22">
        <v>522</v>
      </c>
    </row>
    <row r="525" spans="1:33" ht="15.7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22"/>
      <c r="K525" s="22"/>
      <c r="L525" s="22"/>
      <c r="M525" s="22"/>
      <c r="N525" s="22"/>
      <c r="O525" s="22"/>
      <c r="P525" s="23"/>
      <c r="Q525" s="22"/>
      <c r="R525" s="22"/>
      <c r="S525" s="24"/>
      <c r="T525" s="24"/>
      <c r="U525" s="24"/>
      <c r="V525" s="24"/>
      <c r="W525" s="24"/>
      <c r="X525" s="22"/>
      <c r="Y525" s="22"/>
      <c r="Z525" s="22"/>
      <c r="AA525" s="22"/>
      <c r="AB525" s="22"/>
      <c r="AC525" s="22"/>
      <c r="AD525" s="22"/>
      <c r="AE525" s="22"/>
      <c r="AF525" s="22"/>
      <c r="AG525" s="22">
        <v>523</v>
      </c>
    </row>
    <row r="526" spans="1:33" ht="15.7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22"/>
      <c r="K526" s="22"/>
      <c r="L526" s="22"/>
      <c r="M526" s="22"/>
      <c r="N526" s="22"/>
      <c r="O526" s="22"/>
      <c r="P526" s="23"/>
      <c r="Q526" s="22"/>
      <c r="R526" s="22"/>
      <c r="S526" s="24"/>
      <c r="T526" s="24"/>
      <c r="U526" s="24"/>
      <c r="V526" s="24"/>
      <c r="W526" s="24"/>
      <c r="X526" s="22"/>
      <c r="Y526" s="22"/>
      <c r="Z526" s="22"/>
      <c r="AA526" s="22"/>
      <c r="AB526" s="22"/>
      <c r="AC526" s="22"/>
      <c r="AD526" s="22"/>
      <c r="AE526" s="22"/>
      <c r="AF526" s="22"/>
      <c r="AG526" s="22">
        <v>524</v>
      </c>
    </row>
    <row r="527" spans="1:33" ht="15.7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22"/>
      <c r="K527" s="22"/>
      <c r="L527" s="22"/>
      <c r="M527" s="22"/>
      <c r="N527" s="22"/>
      <c r="O527" s="22"/>
      <c r="P527" s="23"/>
      <c r="Q527" s="22"/>
      <c r="R527" s="22"/>
      <c r="S527" s="24"/>
      <c r="T527" s="24"/>
      <c r="U527" s="24"/>
      <c r="V527" s="24"/>
      <c r="W527" s="24"/>
      <c r="X527" s="22"/>
      <c r="Y527" s="22"/>
      <c r="Z527" s="22"/>
      <c r="AA527" s="22"/>
      <c r="AB527" s="22"/>
      <c r="AC527" s="22"/>
      <c r="AD527" s="22"/>
      <c r="AE527" s="22"/>
      <c r="AF527" s="22"/>
      <c r="AG527" s="22">
        <v>525</v>
      </c>
    </row>
    <row r="528" spans="1:33" ht="15.7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22"/>
      <c r="K528" s="22"/>
      <c r="L528" s="22"/>
      <c r="M528" s="22"/>
      <c r="N528" s="22"/>
      <c r="O528" s="22"/>
      <c r="P528" s="23"/>
      <c r="Q528" s="22"/>
      <c r="R528" s="22"/>
      <c r="S528" s="24"/>
      <c r="T528" s="24"/>
      <c r="U528" s="24"/>
      <c r="V528" s="24"/>
      <c r="W528" s="24"/>
      <c r="X528" s="22"/>
      <c r="Y528" s="22"/>
      <c r="Z528" s="22"/>
      <c r="AA528" s="22"/>
      <c r="AB528" s="22"/>
      <c r="AC528" s="22"/>
      <c r="AD528" s="22"/>
      <c r="AE528" s="22"/>
      <c r="AF528" s="22"/>
      <c r="AG528" s="22">
        <v>526</v>
      </c>
    </row>
    <row r="529" spans="1:33" ht="15.7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22"/>
      <c r="K529" s="22"/>
      <c r="L529" s="22"/>
      <c r="M529" s="22"/>
      <c r="N529" s="22"/>
      <c r="O529" s="22"/>
      <c r="P529" s="23"/>
      <c r="Q529" s="22"/>
      <c r="R529" s="22"/>
      <c r="S529" s="24"/>
      <c r="T529" s="24"/>
      <c r="U529" s="24"/>
      <c r="V529" s="24"/>
      <c r="W529" s="24"/>
      <c r="X529" s="22"/>
      <c r="Y529" s="22"/>
      <c r="Z529" s="22"/>
      <c r="AA529" s="22"/>
      <c r="AB529" s="22"/>
      <c r="AC529" s="22"/>
      <c r="AD529" s="22"/>
      <c r="AE529" s="22"/>
      <c r="AF529" s="22"/>
      <c r="AG529" s="22">
        <v>527</v>
      </c>
    </row>
    <row r="530" spans="1:33" ht="15.7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22"/>
      <c r="K530" s="22"/>
      <c r="L530" s="22"/>
      <c r="M530" s="22"/>
      <c r="N530" s="22"/>
      <c r="O530" s="22"/>
      <c r="P530" s="23"/>
      <c r="Q530" s="22"/>
      <c r="R530" s="22"/>
      <c r="S530" s="24"/>
      <c r="T530" s="24"/>
      <c r="U530" s="24"/>
      <c r="V530" s="24"/>
      <c r="W530" s="24"/>
      <c r="X530" s="22"/>
      <c r="Y530" s="22"/>
      <c r="Z530" s="22"/>
      <c r="AA530" s="22"/>
      <c r="AB530" s="22"/>
      <c r="AC530" s="22"/>
      <c r="AD530" s="22"/>
      <c r="AE530" s="22"/>
      <c r="AF530" s="22"/>
      <c r="AG530" s="22">
        <v>528</v>
      </c>
    </row>
    <row r="531" spans="1:33" ht="15.7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22"/>
      <c r="K531" s="22"/>
      <c r="L531" s="22"/>
      <c r="M531" s="22"/>
      <c r="N531" s="22"/>
      <c r="O531" s="22"/>
      <c r="P531" s="23"/>
      <c r="Q531" s="22"/>
      <c r="R531" s="22"/>
      <c r="S531" s="24"/>
      <c r="T531" s="24"/>
      <c r="U531" s="24"/>
      <c r="V531" s="24"/>
      <c r="W531" s="24"/>
      <c r="X531" s="22"/>
      <c r="Y531" s="22"/>
      <c r="Z531" s="22"/>
      <c r="AA531" s="22"/>
      <c r="AB531" s="22"/>
      <c r="AC531" s="22"/>
      <c r="AD531" s="22"/>
      <c r="AE531" s="22"/>
      <c r="AF531" s="22"/>
      <c r="AG531" s="22">
        <v>529</v>
      </c>
    </row>
    <row r="532" spans="1:33" ht="15.7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22"/>
      <c r="K532" s="22"/>
      <c r="L532" s="22"/>
      <c r="M532" s="22"/>
      <c r="N532" s="22"/>
      <c r="O532" s="22"/>
      <c r="P532" s="23"/>
      <c r="Q532" s="22"/>
      <c r="R532" s="22"/>
      <c r="S532" s="24"/>
      <c r="T532" s="24"/>
      <c r="U532" s="24"/>
      <c r="V532" s="24"/>
      <c r="W532" s="24"/>
      <c r="X532" s="22"/>
      <c r="Y532" s="22"/>
      <c r="Z532" s="22"/>
      <c r="AA532" s="22"/>
      <c r="AB532" s="22"/>
      <c r="AC532" s="22"/>
      <c r="AD532" s="22"/>
      <c r="AE532" s="22"/>
      <c r="AF532" s="22"/>
      <c r="AG532" s="22">
        <v>530</v>
      </c>
    </row>
    <row r="533" spans="1:33" ht="15.7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22"/>
      <c r="K533" s="22"/>
      <c r="L533" s="22"/>
      <c r="M533" s="22"/>
      <c r="N533" s="22"/>
      <c r="O533" s="22"/>
      <c r="P533" s="23"/>
      <c r="Q533" s="22"/>
      <c r="R533" s="22"/>
      <c r="S533" s="24"/>
      <c r="T533" s="24"/>
      <c r="U533" s="24"/>
      <c r="V533" s="24"/>
      <c r="W533" s="24"/>
      <c r="X533" s="22"/>
      <c r="Y533" s="22"/>
      <c r="Z533" s="22"/>
      <c r="AA533" s="22"/>
      <c r="AB533" s="22"/>
      <c r="AC533" s="22"/>
      <c r="AD533" s="22"/>
      <c r="AE533" s="22"/>
      <c r="AF533" s="22"/>
      <c r="AG533" s="22">
        <v>531</v>
      </c>
    </row>
    <row r="534" spans="1:33" ht="15.7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22"/>
      <c r="K534" s="22"/>
      <c r="L534" s="22"/>
      <c r="M534" s="22"/>
      <c r="N534" s="22"/>
      <c r="O534" s="22"/>
      <c r="P534" s="23"/>
      <c r="Q534" s="22"/>
      <c r="R534" s="22"/>
      <c r="S534" s="24"/>
      <c r="T534" s="24"/>
      <c r="U534" s="24"/>
      <c r="V534" s="24"/>
      <c r="W534" s="24"/>
      <c r="X534" s="22"/>
      <c r="Y534" s="22"/>
      <c r="Z534" s="22"/>
      <c r="AA534" s="22"/>
      <c r="AB534" s="22"/>
      <c r="AC534" s="22"/>
      <c r="AD534" s="22"/>
      <c r="AE534" s="22"/>
      <c r="AF534" s="22"/>
      <c r="AG534" s="22">
        <v>532</v>
      </c>
    </row>
    <row r="535" spans="1:33" ht="15.7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22"/>
      <c r="K535" s="22"/>
      <c r="L535" s="22"/>
      <c r="M535" s="22"/>
      <c r="N535" s="22"/>
      <c r="O535" s="22"/>
      <c r="P535" s="23"/>
      <c r="Q535" s="22"/>
      <c r="R535" s="22"/>
      <c r="S535" s="24"/>
      <c r="T535" s="24"/>
      <c r="U535" s="24"/>
      <c r="V535" s="24"/>
      <c r="W535" s="24"/>
      <c r="X535" s="22"/>
      <c r="Y535" s="22"/>
      <c r="Z535" s="22"/>
      <c r="AA535" s="22"/>
      <c r="AB535" s="22"/>
      <c r="AC535" s="22"/>
      <c r="AD535" s="22"/>
      <c r="AE535" s="22"/>
      <c r="AF535" s="22"/>
      <c r="AG535" s="22">
        <v>533</v>
      </c>
    </row>
    <row r="536" spans="1:33" ht="15.7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22"/>
      <c r="K536" s="22"/>
      <c r="L536" s="22"/>
      <c r="M536" s="22"/>
      <c r="N536" s="22"/>
      <c r="O536" s="22"/>
      <c r="P536" s="23"/>
      <c r="Q536" s="22"/>
      <c r="R536" s="22"/>
      <c r="S536" s="24"/>
      <c r="T536" s="24"/>
      <c r="U536" s="24"/>
      <c r="V536" s="24"/>
      <c r="W536" s="24"/>
      <c r="X536" s="22"/>
      <c r="Y536" s="22"/>
      <c r="Z536" s="22"/>
      <c r="AA536" s="22"/>
      <c r="AB536" s="22"/>
      <c r="AC536" s="22"/>
      <c r="AD536" s="22"/>
      <c r="AE536" s="22"/>
      <c r="AF536" s="22"/>
      <c r="AG536" s="22">
        <v>534</v>
      </c>
    </row>
    <row r="537" spans="1:33" ht="15.7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22"/>
      <c r="K537" s="22"/>
      <c r="L537" s="22"/>
      <c r="M537" s="22"/>
      <c r="N537" s="22"/>
      <c r="O537" s="22"/>
      <c r="P537" s="23"/>
      <c r="Q537" s="22"/>
      <c r="R537" s="22"/>
      <c r="S537" s="24"/>
      <c r="T537" s="24"/>
      <c r="U537" s="24"/>
      <c r="V537" s="24"/>
      <c r="W537" s="24"/>
      <c r="X537" s="22"/>
      <c r="Y537" s="22"/>
      <c r="Z537" s="22"/>
      <c r="AA537" s="22"/>
      <c r="AB537" s="22"/>
      <c r="AC537" s="22"/>
      <c r="AD537" s="22"/>
      <c r="AE537" s="22"/>
      <c r="AF537" s="22"/>
      <c r="AG537" s="22">
        <v>535</v>
      </c>
    </row>
    <row r="538" spans="1:33" ht="15.7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22"/>
      <c r="K538" s="22"/>
      <c r="L538" s="22"/>
      <c r="M538" s="22"/>
      <c r="N538" s="22"/>
      <c r="O538" s="22"/>
      <c r="P538" s="23"/>
      <c r="Q538" s="22"/>
      <c r="R538" s="22"/>
      <c r="S538" s="24"/>
      <c r="T538" s="24"/>
      <c r="U538" s="24"/>
      <c r="V538" s="24"/>
      <c r="W538" s="24"/>
      <c r="X538" s="22"/>
      <c r="Y538" s="22"/>
      <c r="Z538" s="22"/>
      <c r="AA538" s="22"/>
      <c r="AB538" s="22"/>
      <c r="AC538" s="22"/>
      <c r="AD538" s="22"/>
      <c r="AE538" s="22"/>
      <c r="AF538" s="22"/>
      <c r="AG538" s="22">
        <v>536</v>
      </c>
    </row>
    <row r="539" spans="1:33" ht="15.7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22"/>
      <c r="K539" s="22"/>
      <c r="L539" s="22"/>
      <c r="M539" s="22"/>
      <c r="N539" s="22"/>
      <c r="O539" s="22"/>
      <c r="P539" s="23"/>
      <c r="Q539" s="22"/>
      <c r="R539" s="22"/>
      <c r="S539" s="24"/>
      <c r="T539" s="24"/>
      <c r="U539" s="24"/>
      <c r="V539" s="24"/>
      <c r="W539" s="24"/>
      <c r="X539" s="22"/>
      <c r="Y539" s="22"/>
      <c r="Z539" s="22"/>
      <c r="AA539" s="22"/>
      <c r="AB539" s="22"/>
      <c r="AC539" s="22"/>
      <c r="AD539" s="22"/>
      <c r="AE539" s="22"/>
      <c r="AF539" s="22"/>
      <c r="AG539" s="22">
        <v>537</v>
      </c>
    </row>
    <row r="540" spans="1:33" ht="15.7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22"/>
      <c r="K540" s="22"/>
      <c r="L540" s="22"/>
      <c r="M540" s="22"/>
      <c r="N540" s="22"/>
      <c r="O540" s="22"/>
      <c r="P540" s="23"/>
      <c r="Q540" s="22"/>
      <c r="R540" s="22"/>
      <c r="S540" s="24"/>
      <c r="T540" s="24"/>
      <c r="U540" s="24"/>
      <c r="V540" s="24"/>
      <c r="W540" s="24"/>
      <c r="X540" s="22"/>
      <c r="Y540" s="22"/>
      <c r="Z540" s="22"/>
      <c r="AA540" s="22"/>
      <c r="AB540" s="22"/>
      <c r="AC540" s="22"/>
      <c r="AD540" s="22"/>
      <c r="AE540" s="22"/>
      <c r="AF540" s="22"/>
      <c r="AG540" s="22">
        <v>538</v>
      </c>
    </row>
    <row r="541" spans="1:33" ht="15.7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22"/>
      <c r="K541" s="22"/>
      <c r="L541" s="22"/>
      <c r="M541" s="22"/>
      <c r="N541" s="22"/>
      <c r="O541" s="22"/>
      <c r="P541" s="23"/>
      <c r="Q541" s="22"/>
      <c r="R541" s="22"/>
      <c r="S541" s="24"/>
      <c r="T541" s="24"/>
      <c r="U541" s="24"/>
      <c r="V541" s="24"/>
      <c r="W541" s="24"/>
      <c r="X541" s="22"/>
      <c r="Y541" s="22"/>
      <c r="Z541" s="22"/>
      <c r="AA541" s="22"/>
      <c r="AB541" s="22"/>
      <c r="AC541" s="22"/>
      <c r="AD541" s="22"/>
      <c r="AE541" s="22"/>
      <c r="AF541" s="22"/>
      <c r="AG541" s="22">
        <v>539</v>
      </c>
    </row>
    <row r="542" spans="1:33" ht="15.7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22"/>
      <c r="K542" s="22"/>
      <c r="L542" s="22"/>
      <c r="M542" s="22"/>
      <c r="N542" s="22"/>
      <c r="O542" s="22"/>
      <c r="P542" s="23"/>
      <c r="Q542" s="22"/>
      <c r="R542" s="22"/>
      <c r="S542" s="24"/>
      <c r="T542" s="24"/>
      <c r="U542" s="24"/>
      <c r="V542" s="24"/>
      <c r="W542" s="24"/>
      <c r="X542" s="22"/>
      <c r="Y542" s="22"/>
      <c r="Z542" s="22"/>
      <c r="AA542" s="22"/>
      <c r="AB542" s="22"/>
      <c r="AC542" s="22"/>
      <c r="AD542" s="22"/>
      <c r="AE542" s="22"/>
      <c r="AF542" s="22"/>
      <c r="AG542" s="22">
        <v>540</v>
      </c>
    </row>
    <row r="543" spans="1:33" ht="15.7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22"/>
      <c r="K543" s="22"/>
      <c r="L543" s="22"/>
      <c r="M543" s="22"/>
      <c r="N543" s="22"/>
      <c r="O543" s="22"/>
      <c r="P543" s="23"/>
      <c r="Q543" s="22"/>
      <c r="R543" s="22"/>
      <c r="S543" s="24"/>
      <c r="T543" s="24"/>
      <c r="U543" s="24"/>
      <c r="V543" s="24"/>
      <c r="W543" s="24"/>
      <c r="X543" s="22"/>
      <c r="Y543" s="22"/>
      <c r="Z543" s="22"/>
      <c r="AA543" s="22"/>
      <c r="AB543" s="22"/>
      <c r="AC543" s="22"/>
      <c r="AD543" s="22"/>
      <c r="AE543" s="22"/>
      <c r="AF543" s="22"/>
      <c r="AG543" s="22">
        <v>541</v>
      </c>
    </row>
    <row r="544" spans="1:33" ht="15.7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22"/>
      <c r="K544" s="22"/>
      <c r="L544" s="22"/>
      <c r="M544" s="22"/>
      <c r="N544" s="22"/>
      <c r="O544" s="22"/>
      <c r="P544" s="23"/>
      <c r="Q544" s="22"/>
      <c r="R544" s="22"/>
      <c r="S544" s="24"/>
      <c r="T544" s="24"/>
      <c r="U544" s="24"/>
      <c r="V544" s="24"/>
      <c r="W544" s="24"/>
      <c r="X544" s="22"/>
      <c r="Y544" s="22"/>
      <c r="Z544" s="22"/>
      <c r="AA544" s="22"/>
      <c r="AB544" s="22"/>
      <c r="AC544" s="22"/>
      <c r="AD544" s="22"/>
      <c r="AE544" s="22"/>
      <c r="AF544" s="22"/>
      <c r="AG544" s="22">
        <v>542</v>
      </c>
    </row>
    <row r="545" spans="1:33" ht="15.7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22"/>
      <c r="K545" s="22"/>
      <c r="L545" s="22"/>
      <c r="M545" s="22"/>
      <c r="N545" s="22"/>
      <c r="O545" s="22"/>
      <c r="P545" s="23"/>
      <c r="Q545" s="22"/>
      <c r="R545" s="22"/>
      <c r="S545" s="24"/>
      <c r="T545" s="24"/>
      <c r="U545" s="24"/>
      <c r="V545" s="24"/>
      <c r="W545" s="24"/>
      <c r="X545" s="22"/>
      <c r="Y545" s="22"/>
      <c r="Z545" s="22"/>
      <c r="AA545" s="22"/>
      <c r="AB545" s="22"/>
      <c r="AC545" s="22"/>
      <c r="AD545" s="22"/>
      <c r="AE545" s="22"/>
      <c r="AF545" s="22"/>
      <c r="AG545" s="22">
        <v>543</v>
      </c>
    </row>
    <row r="546" spans="1:33" ht="15.7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22"/>
      <c r="K546" s="22"/>
      <c r="L546" s="22"/>
      <c r="M546" s="22"/>
      <c r="N546" s="22"/>
      <c r="O546" s="22"/>
      <c r="P546" s="23"/>
      <c r="Q546" s="22"/>
      <c r="R546" s="22"/>
      <c r="S546" s="24"/>
      <c r="T546" s="24"/>
      <c r="U546" s="24"/>
      <c r="V546" s="24"/>
      <c r="W546" s="24"/>
      <c r="X546" s="22"/>
      <c r="Y546" s="22"/>
      <c r="Z546" s="22"/>
      <c r="AA546" s="22"/>
      <c r="AB546" s="22"/>
      <c r="AC546" s="22"/>
      <c r="AD546" s="22"/>
      <c r="AE546" s="22"/>
      <c r="AF546" s="22"/>
      <c r="AG546" s="22">
        <v>544</v>
      </c>
    </row>
    <row r="547" spans="1:33" ht="15.7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22"/>
      <c r="K547" s="22"/>
      <c r="L547" s="22"/>
      <c r="M547" s="22"/>
      <c r="N547" s="22"/>
      <c r="O547" s="22"/>
      <c r="P547" s="23"/>
      <c r="Q547" s="22"/>
      <c r="R547" s="22"/>
      <c r="S547" s="24"/>
      <c r="T547" s="24"/>
      <c r="U547" s="24"/>
      <c r="V547" s="24"/>
      <c r="W547" s="24"/>
      <c r="X547" s="22"/>
      <c r="Y547" s="22"/>
      <c r="Z547" s="22"/>
      <c r="AA547" s="22"/>
      <c r="AB547" s="22"/>
      <c r="AC547" s="22"/>
      <c r="AD547" s="22"/>
      <c r="AE547" s="22"/>
      <c r="AF547" s="22"/>
      <c r="AG547" s="22">
        <v>545</v>
      </c>
    </row>
    <row r="548" spans="1:33" ht="15.7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22"/>
      <c r="K548" s="22"/>
      <c r="L548" s="22"/>
      <c r="M548" s="22"/>
      <c r="N548" s="22"/>
      <c r="O548" s="22"/>
      <c r="P548" s="23"/>
      <c r="Q548" s="22"/>
      <c r="R548" s="22"/>
      <c r="S548" s="24"/>
      <c r="T548" s="24"/>
      <c r="U548" s="24"/>
      <c r="V548" s="24"/>
      <c r="W548" s="24"/>
      <c r="X548" s="22"/>
      <c r="Y548" s="22"/>
      <c r="Z548" s="22"/>
      <c r="AA548" s="22"/>
      <c r="AB548" s="22"/>
      <c r="AC548" s="22"/>
      <c r="AD548" s="22"/>
      <c r="AE548" s="22"/>
      <c r="AF548" s="22"/>
      <c r="AG548" s="22">
        <v>546</v>
      </c>
    </row>
    <row r="549" spans="1:33" ht="15.7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22"/>
      <c r="K549" s="22"/>
      <c r="L549" s="22"/>
      <c r="M549" s="22"/>
      <c r="N549" s="22"/>
      <c r="O549" s="22"/>
      <c r="P549" s="23"/>
      <c r="Q549" s="22"/>
      <c r="R549" s="22"/>
      <c r="S549" s="24"/>
      <c r="T549" s="24"/>
      <c r="U549" s="24"/>
      <c r="V549" s="24"/>
      <c r="W549" s="24"/>
      <c r="X549" s="22"/>
      <c r="Y549" s="22"/>
      <c r="Z549" s="22"/>
      <c r="AA549" s="22"/>
      <c r="AB549" s="22"/>
      <c r="AC549" s="22"/>
      <c r="AD549" s="22"/>
      <c r="AE549" s="22"/>
      <c r="AF549" s="22"/>
      <c r="AG549" s="22">
        <v>547</v>
      </c>
    </row>
    <row r="550" spans="1:33" ht="15.7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22"/>
      <c r="K550" s="22"/>
      <c r="L550" s="22"/>
      <c r="M550" s="22"/>
      <c r="N550" s="22"/>
      <c r="O550" s="22"/>
      <c r="P550" s="23"/>
      <c r="Q550" s="22"/>
      <c r="R550" s="22"/>
      <c r="S550" s="24"/>
      <c r="T550" s="24"/>
      <c r="U550" s="24"/>
      <c r="V550" s="24"/>
      <c r="W550" s="24"/>
      <c r="X550" s="22"/>
      <c r="Y550" s="22"/>
      <c r="Z550" s="22"/>
      <c r="AA550" s="22"/>
      <c r="AB550" s="22"/>
      <c r="AC550" s="22"/>
      <c r="AD550" s="22"/>
      <c r="AE550" s="22"/>
      <c r="AF550" s="22"/>
      <c r="AG550" s="22">
        <v>548</v>
      </c>
    </row>
    <row r="551" spans="1:33" ht="15.7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22"/>
      <c r="K551" s="22"/>
      <c r="L551" s="22"/>
      <c r="M551" s="22"/>
      <c r="N551" s="22"/>
      <c r="O551" s="22"/>
      <c r="P551" s="23"/>
      <c r="Q551" s="22"/>
      <c r="R551" s="22"/>
      <c r="S551" s="24"/>
      <c r="T551" s="24"/>
      <c r="U551" s="24"/>
      <c r="V551" s="24"/>
      <c r="W551" s="24"/>
      <c r="X551" s="22"/>
      <c r="Y551" s="22"/>
      <c r="Z551" s="22"/>
      <c r="AA551" s="22"/>
      <c r="AB551" s="22"/>
      <c r="AC551" s="22"/>
      <c r="AD551" s="22"/>
      <c r="AE551" s="22"/>
      <c r="AF551" s="22"/>
      <c r="AG551" s="22">
        <v>549</v>
      </c>
    </row>
    <row r="552" spans="1:33" ht="15.7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22"/>
      <c r="K552" s="22"/>
      <c r="L552" s="22"/>
      <c r="M552" s="22"/>
      <c r="N552" s="22"/>
      <c r="O552" s="22"/>
      <c r="P552" s="23"/>
      <c r="Q552" s="22"/>
      <c r="R552" s="22"/>
      <c r="S552" s="24"/>
      <c r="T552" s="24"/>
      <c r="U552" s="24"/>
      <c r="V552" s="24"/>
      <c r="W552" s="24"/>
      <c r="X552" s="22"/>
      <c r="Y552" s="22"/>
      <c r="Z552" s="22"/>
      <c r="AA552" s="22"/>
      <c r="AB552" s="22"/>
      <c r="AC552" s="22"/>
      <c r="AD552" s="22"/>
      <c r="AE552" s="22"/>
      <c r="AF552" s="22"/>
      <c r="AG552" s="22">
        <v>550</v>
      </c>
    </row>
    <row r="553" spans="1:33" ht="15.7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22"/>
      <c r="K553" s="22"/>
      <c r="L553" s="22"/>
      <c r="M553" s="22"/>
      <c r="N553" s="22"/>
      <c r="O553" s="22"/>
      <c r="P553" s="23"/>
      <c r="Q553" s="22"/>
      <c r="R553" s="22"/>
      <c r="S553" s="24"/>
      <c r="T553" s="24"/>
      <c r="U553" s="24"/>
      <c r="V553" s="24"/>
      <c r="W553" s="24"/>
      <c r="X553" s="22"/>
      <c r="Y553" s="22"/>
      <c r="Z553" s="22"/>
      <c r="AA553" s="22"/>
      <c r="AB553" s="22"/>
      <c r="AC553" s="22"/>
      <c r="AD553" s="22"/>
      <c r="AE553" s="22"/>
      <c r="AF553" s="22"/>
      <c r="AG553" s="22">
        <v>551</v>
      </c>
    </row>
    <row r="554" spans="1:33" ht="15.7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22"/>
      <c r="K554" s="22"/>
      <c r="L554" s="22"/>
      <c r="M554" s="22"/>
      <c r="N554" s="22"/>
      <c r="O554" s="22"/>
      <c r="P554" s="23"/>
      <c r="Q554" s="22"/>
      <c r="R554" s="22"/>
      <c r="S554" s="24"/>
      <c r="T554" s="24"/>
      <c r="U554" s="24"/>
      <c r="V554" s="24"/>
      <c r="W554" s="24"/>
      <c r="X554" s="22"/>
      <c r="Y554" s="22"/>
      <c r="Z554" s="22"/>
      <c r="AA554" s="22"/>
      <c r="AB554" s="22"/>
      <c r="AC554" s="22"/>
      <c r="AD554" s="22"/>
      <c r="AE554" s="22"/>
      <c r="AF554" s="22"/>
      <c r="AG554" s="22">
        <v>552</v>
      </c>
    </row>
    <row r="555" spans="1:33" ht="15.7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22"/>
      <c r="K555" s="22"/>
      <c r="L555" s="22"/>
      <c r="M555" s="22"/>
      <c r="N555" s="22"/>
      <c r="O555" s="22"/>
      <c r="P555" s="23"/>
      <c r="Q555" s="22"/>
      <c r="R555" s="22"/>
      <c r="S555" s="24"/>
      <c r="T555" s="24"/>
      <c r="U555" s="24"/>
      <c r="V555" s="24"/>
      <c r="W555" s="24"/>
      <c r="X555" s="22"/>
      <c r="Y555" s="22"/>
      <c r="Z555" s="22"/>
      <c r="AA555" s="22"/>
      <c r="AB555" s="22"/>
      <c r="AC555" s="22"/>
      <c r="AD555" s="22"/>
      <c r="AE555" s="22"/>
      <c r="AF555" s="22"/>
      <c r="AG555" s="22">
        <v>553</v>
      </c>
    </row>
    <row r="556" spans="1:33" ht="15.7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22"/>
      <c r="K556" s="22"/>
      <c r="L556" s="22"/>
      <c r="M556" s="22"/>
      <c r="N556" s="22"/>
      <c r="O556" s="22"/>
      <c r="P556" s="23"/>
      <c r="Q556" s="22"/>
      <c r="R556" s="22"/>
      <c r="S556" s="24"/>
      <c r="T556" s="24"/>
      <c r="U556" s="24"/>
      <c r="V556" s="24"/>
      <c r="W556" s="24"/>
      <c r="X556" s="22"/>
      <c r="Y556" s="22"/>
      <c r="Z556" s="22"/>
      <c r="AA556" s="22"/>
      <c r="AB556" s="22"/>
      <c r="AC556" s="22"/>
      <c r="AD556" s="22"/>
      <c r="AE556" s="22"/>
      <c r="AF556" s="22"/>
      <c r="AG556" s="22">
        <v>554</v>
      </c>
    </row>
    <row r="557" spans="1:33" ht="15.7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22"/>
      <c r="K557" s="22"/>
      <c r="L557" s="22"/>
      <c r="M557" s="22"/>
      <c r="N557" s="22"/>
      <c r="O557" s="22"/>
      <c r="P557" s="23"/>
      <c r="Q557" s="22"/>
      <c r="R557" s="22"/>
      <c r="S557" s="24"/>
      <c r="T557" s="24"/>
      <c r="U557" s="24"/>
      <c r="V557" s="24"/>
      <c r="W557" s="24"/>
      <c r="X557" s="22"/>
      <c r="Y557" s="22"/>
      <c r="Z557" s="22"/>
      <c r="AA557" s="22"/>
      <c r="AB557" s="22"/>
      <c r="AC557" s="22"/>
      <c r="AD557" s="22"/>
      <c r="AE557" s="22"/>
      <c r="AF557" s="22"/>
      <c r="AG557" s="22">
        <v>555</v>
      </c>
    </row>
    <row r="558" spans="1:33" ht="15.7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22"/>
      <c r="K558" s="22"/>
      <c r="L558" s="22"/>
      <c r="M558" s="22"/>
      <c r="N558" s="22"/>
      <c r="O558" s="22"/>
      <c r="P558" s="23"/>
      <c r="Q558" s="22"/>
      <c r="R558" s="22"/>
      <c r="S558" s="24"/>
      <c r="T558" s="24"/>
      <c r="U558" s="24"/>
      <c r="V558" s="24"/>
      <c r="W558" s="24"/>
      <c r="X558" s="22"/>
      <c r="Y558" s="22"/>
      <c r="Z558" s="22"/>
      <c r="AA558" s="22"/>
      <c r="AB558" s="22"/>
      <c r="AC558" s="22"/>
      <c r="AD558" s="22"/>
      <c r="AE558" s="22"/>
      <c r="AF558" s="22"/>
      <c r="AG558" s="22">
        <v>556</v>
      </c>
    </row>
    <row r="559" spans="1:33" ht="15.7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22"/>
      <c r="K559" s="22"/>
      <c r="L559" s="22"/>
      <c r="M559" s="22"/>
      <c r="N559" s="22"/>
      <c r="O559" s="22"/>
      <c r="P559" s="23"/>
      <c r="Q559" s="22"/>
      <c r="R559" s="22"/>
      <c r="S559" s="24"/>
      <c r="T559" s="24"/>
      <c r="U559" s="24"/>
      <c r="V559" s="24"/>
      <c r="W559" s="24"/>
      <c r="X559" s="22"/>
      <c r="Y559" s="22"/>
      <c r="Z559" s="22"/>
      <c r="AA559" s="22"/>
      <c r="AB559" s="22"/>
      <c r="AC559" s="22"/>
      <c r="AD559" s="22"/>
      <c r="AE559" s="22"/>
      <c r="AF559" s="22"/>
      <c r="AG559" s="22">
        <v>557</v>
      </c>
    </row>
    <row r="560" spans="1:33" ht="15.7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22"/>
      <c r="K560" s="22"/>
      <c r="L560" s="22"/>
      <c r="M560" s="22"/>
      <c r="N560" s="22"/>
      <c r="O560" s="22"/>
      <c r="P560" s="23"/>
      <c r="Q560" s="22"/>
      <c r="R560" s="22"/>
      <c r="S560" s="24"/>
      <c r="T560" s="24"/>
      <c r="U560" s="24"/>
      <c r="V560" s="24"/>
      <c r="W560" s="24"/>
      <c r="X560" s="22"/>
      <c r="Y560" s="22"/>
      <c r="Z560" s="22"/>
      <c r="AA560" s="22"/>
      <c r="AB560" s="22"/>
      <c r="AC560" s="22"/>
      <c r="AD560" s="22"/>
      <c r="AE560" s="22"/>
      <c r="AF560" s="22"/>
      <c r="AG560" s="22">
        <v>558</v>
      </c>
    </row>
    <row r="561" spans="1:33" ht="15.7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22"/>
      <c r="K561" s="22"/>
      <c r="L561" s="22"/>
      <c r="M561" s="22"/>
      <c r="N561" s="22"/>
      <c r="O561" s="22"/>
      <c r="P561" s="23"/>
      <c r="Q561" s="22"/>
      <c r="R561" s="22"/>
      <c r="S561" s="24"/>
      <c r="T561" s="24"/>
      <c r="U561" s="24"/>
      <c r="V561" s="24"/>
      <c r="W561" s="24"/>
      <c r="X561" s="22"/>
      <c r="Y561" s="22"/>
      <c r="Z561" s="22"/>
      <c r="AA561" s="22"/>
      <c r="AB561" s="22"/>
      <c r="AC561" s="22"/>
      <c r="AD561" s="22"/>
      <c r="AE561" s="22"/>
      <c r="AF561" s="22"/>
      <c r="AG561" s="22">
        <v>559</v>
      </c>
    </row>
    <row r="562" spans="1:33" ht="15.7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22"/>
      <c r="K562" s="22"/>
      <c r="L562" s="22"/>
      <c r="M562" s="22"/>
      <c r="N562" s="22"/>
      <c r="O562" s="22"/>
      <c r="P562" s="23"/>
      <c r="Q562" s="22"/>
      <c r="R562" s="22"/>
      <c r="S562" s="24"/>
      <c r="T562" s="24"/>
      <c r="U562" s="24"/>
      <c r="V562" s="24"/>
      <c r="W562" s="24"/>
      <c r="X562" s="22"/>
      <c r="Y562" s="22"/>
      <c r="Z562" s="22"/>
      <c r="AA562" s="22"/>
      <c r="AB562" s="22"/>
      <c r="AC562" s="22"/>
      <c r="AD562" s="22"/>
      <c r="AE562" s="22"/>
      <c r="AF562" s="22"/>
      <c r="AG562" s="22">
        <v>560</v>
      </c>
    </row>
    <row r="563" spans="1:33" ht="15.7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22"/>
      <c r="K563" s="22"/>
      <c r="L563" s="22"/>
      <c r="M563" s="22"/>
      <c r="N563" s="22"/>
      <c r="O563" s="22"/>
      <c r="P563" s="23"/>
      <c r="Q563" s="22"/>
      <c r="R563" s="22"/>
      <c r="S563" s="24"/>
      <c r="T563" s="24"/>
      <c r="U563" s="24"/>
      <c r="V563" s="24"/>
      <c r="W563" s="24"/>
      <c r="X563" s="22"/>
      <c r="Y563" s="22"/>
      <c r="Z563" s="22"/>
      <c r="AA563" s="22"/>
      <c r="AB563" s="22"/>
      <c r="AC563" s="22"/>
      <c r="AD563" s="22"/>
      <c r="AE563" s="22"/>
      <c r="AF563" s="22"/>
      <c r="AG563" s="22">
        <v>561</v>
      </c>
    </row>
    <row r="564" spans="1:33" ht="15.7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22"/>
      <c r="K564" s="22"/>
      <c r="L564" s="22"/>
      <c r="M564" s="22"/>
      <c r="N564" s="22"/>
      <c r="O564" s="22"/>
      <c r="P564" s="23"/>
      <c r="Q564" s="22"/>
      <c r="R564" s="22"/>
      <c r="S564" s="24"/>
      <c r="T564" s="24"/>
      <c r="U564" s="24"/>
      <c r="V564" s="24"/>
      <c r="W564" s="24"/>
      <c r="X564" s="22"/>
      <c r="Y564" s="22"/>
      <c r="Z564" s="22"/>
      <c r="AA564" s="22"/>
      <c r="AB564" s="22"/>
      <c r="AC564" s="22"/>
      <c r="AD564" s="22"/>
      <c r="AE564" s="22"/>
      <c r="AF564" s="22"/>
      <c r="AG564" s="22">
        <v>562</v>
      </c>
    </row>
    <row r="565" spans="1:33" ht="15.7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22"/>
      <c r="K565" s="22"/>
      <c r="L565" s="22"/>
      <c r="M565" s="22"/>
      <c r="N565" s="22"/>
      <c r="O565" s="22"/>
      <c r="P565" s="23"/>
      <c r="Q565" s="22"/>
      <c r="R565" s="22"/>
      <c r="S565" s="24"/>
      <c r="T565" s="24"/>
      <c r="U565" s="24"/>
      <c r="V565" s="24"/>
      <c r="W565" s="24"/>
      <c r="X565" s="22"/>
      <c r="Y565" s="22"/>
      <c r="Z565" s="22"/>
      <c r="AA565" s="22"/>
      <c r="AB565" s="22"/>
      <c r="AC565" s="22"/>
      <c r="AD565" s="22"/>
      <c r="AE565" s="22"/>
      <c r="AF565" s="22"/>
      <c r="AG565" s="22">
        <v>563</v>
      </c>
    </row>
    <row r="566" spans="1:33" ht="15.7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22"/>
      <c r="K566" s="22"/>
      <c r="L566" s="22"/>
      <c r="M566" s="22"/>
      <c r="N566" s="22"/>
      <c r="O566" s="22"/>
      <c r="P566" s="23"/>
      <c r="Q566" s="22"/>
      <c r="R566" s="22"/>
      <c r="S566" s="24"/>
      <c r="T566" s="24"/>
      <c r="U566" s="24"/>
      <c r="V566" s="24"/>
      <c r="W566" s="24"/>
      <c r="X566" s="22"/>
      <c r="Y566" s="22"/>
      <c r="Z566" s="22"/>
      <c r="AA566" s="22"/>
      <c r="AB566" s="22"/>
      <c r="AC566" s="22"/>
      <c r="AD566" s="22"/>
      <c r="AE566" s="22"/>
      <c r="AF566" s="22"/>
      <c r="AG566" s="22">
        <v>564</v>
      </c>
    </row>
    <row r="567" spans="1:33" ht="15.7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22"/>
      <c r="K567" s="22"/>
      <c r="L567" s="22"/>
      <c r="M567" s="22"/>
      <c r="N567" s="22"/>
      <c r="O567" s="22"/>
      <c r="P567" s="23"/>
      <c r="Q567" s="22"/>
      <c r="R567" s="22"/>
      <c r="S567" s="24"/>
      <c r="T567" s="24"/>
      <c r="U567" s="24"/>
      <c r="V567" s="24"/>
      <c r="W567" s="24"/>
      <c r="X567" s="22"/>
      <c r="Y567" s="22"/>
      <c r="Z567" s="22"/>
      <c r="AA567" s="22"/>
      <c r="AB567" s="22"/>
      <c r="AC567" s="22"/>
      <c r="AD567" s="22"/>
      <c r="AE567" s="22"/>
      <c r="AF567" s="22"/>
      <c r="AG567" s="22">
        <v>565</v>
      </c>
    </row>
    <row r="568" spans="1:33" ht="15.7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22"/>
      <c r="K568" s="22"/>
      <c r="L568" s="22"/>
      <c r="M568" s="22"/>
      <c r="N568" s="22"/>
      <c r="O568" s="22"/>
      <c r="P568" s="23"/>
      <c r="Q568" s="22"/>
      <c r="R568" s="22"/>
      <c r="S568" s="24"/>
      <c r="T568" s="24"/>
      <c r="U568" s="24"/>
      <c r="V568" s="24"/>
      <c r="W568" s="24"/>
      <c r="X568" s="22"/>
      <c r="Y568" s="22"/>
      <c r="Z568" s="22"/>
      <c r="AA568" s="22"/>
      <c r="AB568" s="22"/>
      <c r="AC568" s="22"/>
      <c r="AD568" s="22"/>
      <c r="AE568" s="22"/>
      <c r="AF568" s="22"/>
      <c r="AG568" s="22">
        <v>566</v>
      </c>
    </row>
    <row r="569" spans="1:33" ht="15.7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22"/>
      <c r="K569" s="22"/>
      <c r="L569" s="22"/>
      <c r="M569" s="22"/>
      <c r="N569" s="22"/>
      <c r="O569" s="22"/>
      <c r="P569" s="23"/>
      <c r="Q569" s="22"/>
      <c r="R569" s="22"/>
      <c r="S569" s="24"/>
      <c r="T569" s="24"/>
      <c r="U569" s="24"/>
      <c r="V569" s="24"/>
      <c r="W569" s="24"/>
      <c r="X569" s="22"/>
      <c r="Y569" s="22"/>
      <c r="Z569" s="22"/>
      <c r="AA569" s="22"/>
      <c r="AB569" s="22"/>
      <c r="AC569" s="22"/>
      <c r="AD569" s="22"/>
      <c r="AE569" s="22"/>
      <c r="AF569" s="22"/>
      <c r="AG569" s="22">
        <v>567</v>
      </c>
    </row>
    <row r="570" spans="1:33" ht="15.7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22"/>
      <c r="K570" s="22"/>
      <c r="L570" s="22"/>
      <c r="M570" s="22"/>
      <c r="N570" s="22"/>
      <c r="O570" s="22"/>
      <c r="P570" s="23"/>
      <c r="Q570" s="22"/>
      <c r="R570" s="22"/>
      <c r="S570" s="24"/>
      <c r="T570" s="24"/>
      <c r="U570" s="24"/>
      <c r="V570" s="24"/>
      <c r="W570" s="24"/>
      <c r="X570" s="22"/>
      <c r="Y570" s="22"/>
      <c r="Z570" s="22"/>
      <c r="AA570" s="22"/>
      <c r="AB570" s="22"/>
      <c r="AC570" s="22"/>
      <c r="AD570" s="22"/>
      <c r="AE570" s="22"/>
      <c r="AF570" s="22"/>
      <c r="AG570" s="22">
        <v>568</v>
      </c>
    </row>
    <row r="571" spans="1:33" ht="15.7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22"/>
      <c r="K571" s="22"/>
      <c r="L571" s="22"/>
      <c r="M571" s="22"/>
      <c r="N571" s="22"/>
      <c r="O571" s="22"/>
      <c r="P571" s="23"/>
      <c r="Q571" s="22"/>
      <c r="R571" s="22"/>
      <c r="S571" s="24"/>
      <c r="T571" s="24"/>
      <c r="U571" s="24"/>
      <c r="V571" s="24"/>
      <c r="W571" s="24"/>
      <c r="X571" s="22"/>
      <c r="Y571" s="22"/>
      <c r="Z571" s="22"/>
      <c r="AA571" s="22"/>
      <c r="AB571" s="22"/>
      <c r="AC571" s="22"/>
      <c r="AD571" s="22"/>
      <c r="AE571" s="22"/>
      <c r="AF571" s="22"/>
      <c r="AG571" s="22">
        <v>569</v>
      </c>
    </row>
    <row r="572" spans="1:33" ht="15.7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22"/>
      <c r="K572" s="22"/>
      <c r="L572" s="22"/>
      <c r="M572" s="22"/>
      <c r="N572" s="22"/>
      <c r="O572" s="22"/>
      <c r="P572" s="23"/>
      <c r="Q572" s="22"/>
      <c r="R572" s="22"/>
      <c r="S572" s="24"/>
      <c r="T572" s="24"/>
      <c r="U572" s="24"/>
      <c r="V572" s="24"/>
      <c r="W572" s="24"/>
      <c r="X572" s="22"/>
      <c r="Y572" s="22"/>
      <c r="Z572" s="22"/>
      <c r="AA572" s="22"/>
      <c r="AB572" s="22"/>
      <c r="AC572" s="22"/>
      <c r="AD572" s="22"/>
      <c r="AE572" s="22"/>
      <c r="AF572" s="22"/>
      <c r="AG572" s="22">
        <v>570</v>
      </c>
    </row>
    <row r="573" spans="1:33" ht="15.7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22"/>
      <c r="K573" s="22"/>
      <c r="L573" s="22"/>
      <c r="M573" s="22"/>
      <c r="N573" s="22"/>
      <c r="O573" s="22"/>
      <c r="P573" s="23"/>
      <c r="Q573" s="22"/>
      <c r="R573" s="22"/>
      <c r="S573" s="24"/>
      <c r="T573" s="24"/>
      <c r="U573" s="24"/>
      <c r="V573" s="24"/>
      <c r="W573" s="24"/>
      <c r="X573" s="22"/>
      <c r="Y573" s="22"/>
      <c r="Z573" s="22"/>
      <c r="AA573" s="22"/>
      <c r="AB573" s="22"/>
      <c r="AC573" s="22"/>
      <c r="AD573" s="22"/>
      <c r="AE573" s="22"/>
      <c r="AF573" s="22"/>
      <c r="AG573" s="22">
        <v>571</v>
      </c>
    </row>
    <row r="574" spans="1:33" ht="15.7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22"/>
      <c r="K574" s="22"/>
      <c r="L574" s="22"/>
      <c r="M574" s="22"/>
      <c r="N574" s="22"/>
      <c r="O574" s="22"/>
      <c r="P574" s="23"/>
      <c r="Q574" s="22"/>
      <c r="R574" s="22"/>
      <c r="S574" s="24"/>
      <c r="T574" s="24"/>
      <c r="U574" s="24"/>
      <c r="V574" s="24"/>
      <c r="W574" s="24"/>
      <c r="X574" s="22"/>
      <c r="Y574" s="22"/>
      <c r="Z574" s="22"/>
      <c r="AA574" s="22"/>
      <c r="AB574" s="22"/>
      <c r="AC574" s="22"/>
      <c r="AD574" s="22"/>
      <c r="AE574" s="22"/>
      <c r="AF574" s="22"/>
      <c r="AG574" s="22">
        <v>572</v>
      </c>
    </row>
    <row r="575" spans="1:33" ht="15.7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22"/>
      <c r="K575" s="22"/>
      <c r="L575" s="22"/>
      <c r="M575" s="22"/>
      <c r="N575" s="22"/>
      <c r="O575" s="22"/>
      <c r="P575" s="23"/>
      <c r="Q575" s="22"/>
      <c r="R575" s="22"/>
      <c r="S575" s="24"/>
      <c r="T575" s="24"/>
      <c r="U575" s="24"/>
      <c r="V575" s="24"/>
      <c r="W575" s="24"/>
      <c r="X575" s="22"/>
      <c r="Y575" s="22"/>
      <c r="Z575" s="22"/>
      <c r="AA575" s="22"/>
      <c r="AB575" s="22"/>
      <c r="AC575" s="22"/>
      <c r="AD575" s="22"/>
      <c r="AE575" s="22"/>
      <c r="AF575" s="22"/>
      <c r="AG575" s="22">
        <v>573</v>
      </c>
    </row>
    <row r="576" spans="1:33" ht="15.7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22"/>
      <c r="K576" s="22"/>
      <c r="L576" s="22"/>
      <c r="M576" s="22"/>
      <c r="N576" s="22"/>
      <c r="O576" s="22"/>
      <c r="P576" s="23"/>
      <c r="Q576" s="22"/>
      <c r="R576" s="22"/>
      <c r="S576" s="24"/>
      <c r="T576" s="24"/>
      <c r="U576" s="24"/>
      <c r="V576" s="24"/>
      <c r="W576" s="24"/>
      <c r="X576" s="22"/>
      <c r="Y576" s="22"/>
      <c r="Z576" s="22"/>
      <c r="AA576" s="22"/>
      <c r="AB576" s="22"/>
      <c r="AC576" s="22"/>
      <c r="AD576" s="22"/>
      <c r="AE576" s="22"/>
      <c r="AF576" s="22"/>
      <c r="AG576" s="22">
        <v>574</v>
      </c>
    </row>
    <row r="577" spans="1:33" ht="15.7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22"/>
      <c r="K577" s="22"/>
      <c r="L577" s="22"/>
      <c r="M577" s="22"/>
      <c r="N577" s="22"/>
      <c r="O577" s="22"/>
      <c r="P577" s="23"/>
      <c r="Q577" s="22"/>
      <c r="R577" s="22"/>
      <c r="S577" s="24"/>
      <c r="T577" s="24"/>
      <c r="U577" s="24"/>
      <c r="V577" s="24"/>
      <c r="W577" s="24"/>
      <c r="X577" s="22"/>
      <c r="Y577" s="22"/>
      <c r="Z577" s="22"/>
      <c r="AA577" s="22"/>
      <c r="AB577" s="22"/>
      <c r="AC577" s="22"/>
      <c r="AD577" s="22"/>
      <c r="AE577" s="22"/>
      <c r="AF577" s="22"/>
      <c r="AG577" s="22">
        <v>575</v>
      </c>
    </row>
    <row r="578" spans="1:33" ht="15.7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22"/>
      <c r="K578" s="22"/>
      <c r="L578" s="22"/>
      <c r="M578" s="22"/>
      <c r="N578" s="22"/>
      <c r="O578" s="22"/>
      <c r="P578" s="23"/>
      <c r="Q578" s="22"/>
      <c r="R578" s="22"/>
      <c r="S578" s="24"/>
      <c r="T578" s="24"/>
      <c r="U578" s="24"/>
      <c r="V578" s="24"/>
      <c r="W578" s="24"/>
      <c r="X578" s="22"/>
      <c r="Y578" s="22"/>
      <c r="Z578" s="22"/>
      <c r="AA578" s="22"/>
      <c r="AB578" s="22"/>
      <c r="AC578" s="22"/>
      <c r="AD578" s="22"/>
      <c r="AE578" s="22"/>
      <c r="AF578" s="22"/>
      <c r="AG578" s="22">
        <v>576</v>
      </c>
    </row>
    <row r="579" spans="1:33" ht="15.7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22"/>
      <c r="K579" s="22"/>
      <c r="L579" s="22"/>
      <c r="M579" s="22"/>
      <c r="N579" s="22"/>
      <c r="O579" s="22"/>
      <c r="P579" s="23"/>
      <c r="Q579" s="22"/>
      <c r="R579" s="22"/>
      <c r="S579" s="24"/>
      <c r="T579" s="24"/>
      <c r="U579" s="24"/>
      <c r="V579" s="24"/>
      <c r="W579" s="24"/>
      <c r="X579" s="22"/>
      <c r="Y579" s="22"/>
      <c r="Z579" s="22"/>
      <c r="AA579" s="22"/>
      <c r="AB579" s="22"/>
      <c r="AC579" s="22"/>
      <c r="AD579" s="22"/>
      <c r="AE579" s="22"/>
      <c r="AF579" s="22"/>
      <c r="AG579" s="22">
        <v>577</v>
      </c>
    </row>
    <row r="580" spans="1:33" ht="15.7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22"/>
      <c r="K580" s="22"/>
      <c r="L580" s="22"/>
      <c r="M580" s="22"/>
      <c r="N580" s="22"/>
      <c r="O580" s="22"/>
      <c r="P580" s="23"/>
      <c r="Q580" s="22"/>
      <c r="R580" s="22"/>
      <c r="S580" s="24"/>
      <c r="T580" s="24"/>
      <c r="U580" s="24"/>
      <c r="V580" s="24"/>
      <c r="W580" s="24"/>
      <c r="X580" s="22"/>
      <c r="Y580" s="22"/>
      <c r="Z580" s="22"/>
      <c r="AA580" s="22"/>
      <c r="AB580" s="22"/>
      <c r="AC580" s="22"/>
      <c r="AD580" s="22"/>
      <c r="AE580" s="22"/>
      <c r="AF580" s="22"/>
      <c r="AG580" s="22">
        <v>578</v>
      </c>
    </row>
    <row r="581" spans="1:33" ht="15.7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22"/>
      <c r="K581" s="22"/>
      <c r="L581" s="22"/>
      <c r="M581" s="22"/>
      <c r="N581" s="22"/>
      <c r="O581" s="22"/>
      <c r="P581" s="23"/>
      <c r="Q581" s="22"/>
      <c r="R581" s="22"/>
      <c r="S581" s="24"/>
      <c r="T581" s="24"/>
      <c r="U581" s="24"/>
      <c r="V581" s="24"/>
      <c r="W581" s="24"/>
      <c r="X581" s="22"/>
      <c r="Y581" s="22"/>
      <c r="Z581" s="22"/>
      <c r="AA581" s="22"/>
      <c r="AB581" s="22"/>
      <c r="AC581" s="22"/>
      <c r="AD581" s="22"/>
      <c r="AE581" s="22"/>
      <c r="AF581" s="22"/>
      <c r="AG581" s="22">
        <v>579</v>
      </c>
    </row>
    <row r="582" spans="1:33" ht="15.7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22"/>
      <c r="K582" s="22"/>
      <c r="L582" s="22"/>
      <c r="M582" s="22"/>
      <c r="N582" s="22"/>
      <c r="O582" s="22"/>
      <c r="P582" s="23"/>
      <c r="Q582" s="22"/>
      <c r="R582" s="22"/>
      <c r="S582" s="24"/>
      <c r="T582" s="24"/>
      <c r="U582" s="24"/>
      <c r="V582" s="24"/>
      <c r="W582" s="24"/>
      <c r="X582" s="22"/>
      <c r="Y582" s="22"/>
      <c r="Z582" s="22"/>
      <c r="AA582" s="22"/>
      <c r="AB582" s="22"/>
      <c r="AC582" s="22"/>
      <c r="AD582" s="22"/>
      <c r="AE582" s="22"/>
      <c r="AF582" s="22"/>
      <c r="AG582" s="22">
        <v>580</v>
      </c>
    </row>
    <row r="583" spans="1:33" ht="15.7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22"/>
      <c r="K583" s="22"/>
      <c r="L583" s="22"/>
      <c r="M583" s="22"/>
      <c r="N583" s="22"/>
      <c r="O583" s="22"/>
      <c r="P583" s="23"/>
      <c r="Q583" s="22"/>
      <c r="R583" s="22"/>
      <c r="S583" s="24"/>
      <c r="T583" s="24"/>
      <c r="U583" s="24"/>
      <c r="V583" s="24"/>
      <c r="W583" s="24"/>
      <c r="X583" s="22"/>
      <c r="Y583" s="22"/>
      <c r="Z583" s="22"/>
      <c r="AA583" s="22"/>
      <c r="AB583" s="22"/>
      <c r="AC583" s="22"/>
      <c r="AD583" s="22"/>
      <c r="AE583" s="22"/>
      <c r="AF583" s="22"/>
      <c r="AG583" s="22">
        <v>581</v>
      </c>
    </row>
    <row r="584" spans="1:33" ht="15.7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22"/>
      <c r="K584" s="22"/>
      <c r="L584" s="22"/>
      <c r="M584" s="22"/>
      <c r="N584" s="22"/>
      <c r="O584" s="22"/>
      <c r="P584" s="23"/>
      <c r="Q584" s="22"/>
      <c r="R584" s="22"/>
      <c r="S584" s="24"/>
      <c r="T584" s="24"/>
      <c r="U584" s="24"/>
      <c r="V584" s="24"/>
      <c r="W584" s="24"/>
      <c r="X584" s="22"/>
      <c r="Y584" s="22"/>
      <c r="Z584" s="22"/>
      <c r="AA584" s="22"/>
      <c r="AB584" s="22"/>
      <c r="AC584" s="22"/>
      <c r="AD584" s="22"/>
      <c r="AE584" s="22"/>
      <c r="AF584" s="22"/>
      <c r="AG584" s="22">
        <v>582</v>
      </c>
    </row>
    <row r="585" spans="1:33" ht="15.7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22"/>
      <c r="K585" s="22"/>
      <c r="L585" s="22"/>
      <c r="M585" s="22"/>
      <c r="N585" s="22"/>
      <c r="O585" s="22"/>
      <c r="P585" s="23"/>
      <c r="Q585" s="22"/>
      <c r="R585" s="22"/>
      <c r="S585" s="24"/>
      <c r="T585" s="24"/>
      <c r="U585" s="24"/>
      <c r="V585" s="24"/>
      <c r="W585" s="24"/>
      <c r="X585" s="22"/>
      <c r="Y585" s="22"/>
      <c r="Z585" s="22"/>
      <c r="AA585" s="22"/>
      <c r="AB585" s="22"/>
      <c r="AC585" s="22"/>
      <c r="AD585" s="22"/>
      <c r="AE585" s="22"/>
      <c r="AF585" s="22"/>
      <c r="AG585" s="22">
        <v>583</v>
      </c>
    </row>
    <row r="586" spans="1:33" ht="15.7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22"/>
      <c r="K586" s="22"/>
      <c r="L586" s="22"/>
      <c r="M586" s="22"/>
      <c r="N586" s="22"/>
      <c r="O586" s="22"/>
      <c r="P586" s="23"/>
      <c r="Q586" s="22"/>
      <c r="R586" s="22"/>
      <c r="S586" s="24"/>
      <c r="T586" s="24"/>
      <c r="U586" s="24"/>
      <c r="V586" s="24"/>
      <c r="W586" s="24"/>
      <c r="X586" s="22"/>
      <c r="Y586" s="22"/>
      <c r="Z586" s="22"/>
      <c r="AA586" s="22"/>
      <c r="AB586" s="22"/>
      <c r="AC586" s="22"/>
      <c r="AD586" s="22"/>
      <c r="AE586" s="22"/>
      <c r="AF586" s="22"/>
      <c r="AG586" s="22">
        <v>584</v>
      </c>
    </row>
    <row r="587" spans="1:33" ht="15.7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22"/>
      <c r="K587" s="22"/>
      <c r="L587" s="22"/>
      <c r="M587" s="22"/>
      <c r="N587" s="22"/>
      <c r="O587" s="22"/>
      <c r="P587" s="23"/>
      <c r="Q587" s="22"/>
      <c r="R587" s="22"/>
      <c r="S587" s="24"/>
      <c r="T587" s="24"/>
      <c r="U587" s="24"/>
      <c r="V587" s="24"/>
      <c r="W587" s="24"/>
      <c r="X587" s="22"/>
      <c r="Y587" s="22"/>
      <c r="Z587" s="22"/>
      <c r="AA587" s="22"/>
      <c r="AB587" s="22"/>
      <c r="AC587" s="22"/>
      <c r="AD587" s="22"/>
      <c r="AE587" s="22"/>
      <c r="AF587" s="22"/>
      <c r="AG587" s="22">
        <v>585</v>
      </c>
    </row>
    <row r="588" spans="1:33" ht="15.7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22"/>
      <c r="K588" s="22"/>
      <c r="L588" s="22"/>
      <c r="M588" s="22"/>
      <c r="N588" s="22"/>
      <c r="O588" s="22"/>
      <c r="P588" s="23"/>
      <c r="Q588" s="22"/>
      <c r="R588" s="22"/>
      <c r="S588" s="24"/>
      <c r="T588" s="24"/>
      <c r="U588" s="24"/>
      <c r="V588" s="24"/>
      <c r="W588" s="24"/>
      <c r="X588" s="22"/>
      <c r="Y588" s="22"/>
      <c r="Z588" s="22"/>
      <c r="AA588" s="22"/>
      <c r="AB588" s="22"/>
      <c r="AC588" s="22"/>
      <c r="AD588" s="22"/>
      <c r="AE588" s="22"/>
      <c r="AF588" s="22"/>
      <c r="AG588" s="22">
        <v>586</v>
      </c>
    </row>
    <row r="589" spans="1:33" ht="15.7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22"/>
      <c r="K589" s="22"/>
      <c r="L589" s="22"/>
      <c r="M589" s="22"/>
      <c r="N589" s="22"/>
      <c r="O589" s="22"/>
      <c r="P589" s="23"/>
      <c r="Q589" s="22"/>
      <c r="R589" s="22"/>
      <c r="S589" s="24"/>
      <c r="T589" s="24"/>
      <c r="U589" s="24"/>
      <c r="V589" s="24"/>
      <c r="W589" s="24"/>
      <c r="X589" s="22"/>
      <c r="Y589" s="22"/>
      <c r="Z589" s="22"/>
      <c r="AA589" s="22"/>
      <c r="AB589" s="22"/>
      <c r="AC589" s="22"/>
      <c r="AD589" s="22"/>
      <c r="AE589" s="22"/>
      <c r="AF589" s="22"/>
      <c r="AG589" s="22">
        <v>587</v>
      </c>
    </row>
    <row r="590" spans="1:33" ht="15.7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22"/>
      <c r="K590" s="22"/>
      <c r="L590" s="22"/>
      <c r="M590" s="22"/>
      <c r="N590" s="22"/>
      <c r="O590" s="22"/>
      <c r="P590" s="23"/>
      <c r="Q590" s="22"/>
      <c r="R590" s="22"/>
      <c r="S590" s="24"/>
      <c r="T590" s="24"/>
      <c r="U590" s="24"/>
      <c r="V590" s="24"/>
      <c r="W590" s="24"/>
      <c r="X590" s="22"/>
      <c r="Y590" s="22"/>
      <c r="Z590" s="22"/>
      <c r="AA590" s="22"/>
      <c r="AB590" s="22"/>
      <c r="AC590" s="22"/>
      <c r="AD590" s="22"/>
      <c r="AE590" s="22"/>
      <c r="AF590" s="22"/>
      <c r="AG590" s="22">
        <v>588</v>
      </c>
    </row>
    <row r="591" spans="1:33" ht="15.7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22"/>
      <c r="K591" s="22"/>
      <c r="L591" s="22"/>
      <c r="M591" s="22"/>
      <c r="N591" s="22"/>
      <c r="O591" s="22"/>
      <c r="P591" s="23"/>
      <c r="Q591" s="22"/>
      <c r="R591" s="22"/>
      <c r="S591" s="24"/>
      <c r="T591" s="24"/>
      <c r="U591" s="24"/>
      <c r="V591" s="24"/>
      <c r="W591" s="24"/>
      <c r="X591" s="22"/>
      <c r="Y591" s="22"/>
      <c r="Z591" s="22"/>
      <c r="AA591" s="22"/>
      <c r="AB591" s="22"/>
      <c r="AC591" s="22"/>
      <c r="AD591" s="22"/>
      <c r="AE591" s="22"/>
      <c r="AF591" s="22"/>
      <c r="AG591" s="22">
        <v>589</v>
      </c>
    </row>
    <row r="592" spans="1:33" ht="15.7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22"/>
      <c r="K592" s="22"/>
      <c r="L592" s="22"/>
      <c r="M592" s="22"/>
      <c r="N592" s="22"/>
      <c r="O592" s="22"/>
      <c r="P592" s="23"/>
      <c r="Q592" s="22"/>
      <c r="R592" s="22"/>
      <c r="S592" s="24"/>
      <c r="T592" s="24"/>
      <c r="U592" s="24"/>
      <c r="V592" s="24"/>
      <c r="W592" s="24"/>
      <c r="X592" s="22"/>
      <c r="Y592" s="22"/>
      <c r="Z592" s="22"/>
      <c r="AA592" s="22"/>
      <c r="AB592" s="22"/>
      <c r="AC592" s="22"/>
      <c r="AD592" s="22"/>
      <c r="AE592" s="22"/>
      <c r="AF592" s="22"/>
      <c r="AG592" s="22">
        <v>590</v>
      </c>
    </row>
    <row r="593" spans="1:33" ht="15.7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22"/>
      <c r="K593" s="22"/>
      <c r="L593" s="22"/>
      <c r="M593" s="22"/>
      <c r="N593" s="22"/>
      <c r="O593" s="22"/>
      <c r="P593" s="23"/>
      <c r="Q593" s="22"/>
      <c r="R593" s="22"/>
      <c r="S593" s="24"/>
      <c r="T593" s="24"/>
      <c r="U593" s="24"/>
      <c r="V593" s="24"/>
      <c r="W593" s="24"/>
      <c r="X593" s="22"/>
      <c r="Y593" s="22"/>
      <c r="Z593" s="22"/>
      <c r="AA593" s="22"/>
      <c r="AB593" s="22"/>
      <c r="AC593" s="22"/>
      <c r="AD593" s="22"/>
      <c r="AE593" s="22"/>
      <c r="AF593" s="22"/>
      <c r="AG593" s="22">
        <v>591</v>
      </c>
    </row>
    <row r="594" spans="1:33" ht="15.7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22"/>
      <c r="K594" s="22"/>
      <c r="L594" s="22"/>
      <c r="M594" s="22"/>
      <c r="N594" s="22"/>
      <c r="O594" s="22"/>
      <c r="P594" s="23"/>
      <c r="Q594" s="22"/>
      <c r="R594" s="22"/>
      <c r="S594" s="24"/>
      <c r="T594" s="24"/>
      <c r="U594" s="24"/>
      <c r="V594" s="24"/>
      <c r="W594" s="24"/>
      <c r="X594" s="22"/>
      <c r="Y594" s="22"/>
      <c r="Z594" s="22"/>
      <c r="AA594" s="22"/>
      <c r="AB594" s="22"/>
      <c r="AC594" s="22"/>
      <c r="AD594" s="22"/>
      <c r="AE594" s="22"/>
      <c r="AF594" s="22"/>
      <c r="AG594" s="22">
        <v>592</v>
      </c>
    </row>
    <row r="595" spans="1:33" ht="15.7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22"/>
      <c r="K595" s="22"/>
      <c r="L595" s="22"/>
      <c r="M595" s="22"/>
      <c r="N595" s="22"/>
      <c r="O595" s="22"/>
      <c r="P595" s="23"/>
      <c r="Q595" s="22"/>
      <c r="R595" s="22"/>
      <c r="S595" s="24"/>
      <c r="T595" s="24"/>
      <c r="U595" s="24"/>
      <c r="V595" s="24"/>
      <c r="W595" s="24"/>
      <c r="X595" s="22"/>
      <c r="Y595" s="22"/>
      <c r="Z595" s="22"/>
      <c r="AA595" s="22"/>
      <c r="AB595" s="22"/>
      <c r="AC595" s="22"/>
      <c r="AD595" s="22"/>
      <c r="AE595" s="22"/>
      <c r="AF595" s="22"/>
      <c r="AG595" s="22">
        <v>593</v>
      </c>
    </row>
    <row r="596" spans="1:33" ht="15.7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22"/>
      <c r="K596" s="22"/>
      <c r="L596" s="22"/>
      <c r="M596" s="22"/>
      <c r="N596" s="22"/>
      <c r="O596" s="22"/>
      <c r="P596" s="23"/>
      <c r="Q596" s="22"/>
      <c r="R596" s="22"/>
      <c r="S596" s="24"/>
      <c r="T596" s="24"/>
      <c r="U596" s="24"/>
      <c r="V596" s="24"/>
      <c r="W596" s="24"/>
      <c r="X596" s="22"/>
      <c r="Y596" s="22"/>
      <c r="Z596" s="22"/>
      <c r="AA596" s="22"/>
      <c r="AB596" s="22"/>
      <c r="AC596" s="22"/>
      <c r="AD596" s="22"/>
      <c r="AE596" s="22"/>
      <c r="AF596" s="22"/>
      <c r="AG596" s="22">
        <v>594</v>
      </c>
    </row>
    <row r="597" spans="1:33" ht="15.7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22"/>
      <c r="K597" s="22"/>
      <c r="L597" s="22"/>
      <c r="M597" s="22"/>
      <c r="N597" s="22"/>
      <c r="O597" s="22"/>
      <c r="P597" s="23"/>
      <c r="Q597" s="22"/>
      <c r="R597" s="22"/>
      <c r="S597" s="24"/>
      <c r="T597" s="24"/>
      <c r="U597" s="24"/>
      <c r="V597" s="24"/>
      <c r="W597" s="24"/>
      <c r="X597" s="22"/>
      <c r="Y597" s="22"/>
      <c r="Z597" s="22"/>
      <c r="AA597" s="22"/>
      <c r="AB597" s="22"/>
      <c r="AC597" s="22"/>
      <c r="AD597" s="22"/>
      <c r="AE597" s="22"/>
      <c r="AF597" s="22"/>
      <c r="AG597" s="22">
        <v>595</v>
      </c>
    </row>
    <row r="598" spans="1:33" ht="15.7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22"/>
      <c r="K598" s="22"/>
      <c r="L598" s="22"/>
      <c r="M598" s="22"/>
      <c r="N598" s="22"/>
      <c r="O598" s="22"/>
      <c r="P598" s="23"/>
      <c r="Q598" s="22"/>
      <c r="R598" s="22"/>
      <c r="S598" s="24"/>
      <c r="T598" s="24"/>
      <c r="U598" s="24"/>
      <c r="V598" s="24"/>
      <c r="W598" s="24"/>
      <c r="X598" s="22"/>
      <c r="Y598" s="22"/>
      <c r="Z598" s="22"/>
      <c r="AA598" s="22"/>
      <c r="AB598" s="22"/>
      <c r="AC598" s="22"/>
      <c r="AD598" s="22"/>
      <c r="AE598" s="22"/>
      <c r="AF598" s="22"/>
      <c r="AG598" s="22">
        <v>596</v>
      </c>
    </row>
    <row r="599" spans="1:33" ht="15.7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22"/>
      <c r="K599" s="22"/>
      <c r="L599" s="22"/>
      <c r="M599" s="22"/>
      <c r="N599" s="22"/>
      <c r="O599" s="22"/>
      <c r="P599" s="23"/>
      <c r="Q599" s="22"/>
      <c r="R599" s="22"/>
      <c r="S599" s="24"/>
      <c r="T599" s="24"/>
      <c r="U599" s="24"/>
      <c r="V599" s="24"/>
      <c r="W599" s="24"/>
      <c r="X599" s="22"/>
      <c r="Y599" s="22"/>
      <c r="Z599" s="22"/>
      <c r="AA599" s="22"/>
      <c r="AB599" s="22"/>
      <c r="AC599" s="22"/>
      <c r="AD599" s="22"/>
      <c r="AE599" s="22"/>
      <c r="AF599" s="22"/>
      <c r="AG599" s="22">
        <v>597</v>
      </c>
    </row>
    <row r="600" spans="1:33" ht="15.7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22"/>
      <c r="K600" s="22"/>
      <c r="L600" s="22"/>
      <c r="M600" s="22"/>
      <c r="N600" s="22"/>
      <c r="O600" s="22"/>
      <c r="P600" s="23"/>
      <c r="Q600" s="22"/>
      <c r="R600" s="22"/>
      <c r="S600" s="24"/>
      <c r="T600" s="24"/>
      <c r="U600" s="24"/>
      <c r="V600" s="24"/>
      <c r="W600" s="24"/>
      <c r="X600" s="22"/>
      <c r="Y600" s="22"/>
      <c r="Z600" s="22"/>
      <c r="AA600" s="22"/>
      <c r="AB600" s="22"/>
      <c r="AC600" s="22"/>
      <c r="AD600" s="22"/>
      <c r="AE600" s="22"/>
      <c r="AF600" s="22"/>
      <c r="AG600" s="22">
        <v>598</v>
      </c>
    </row>
    <row r="601" spans="1:33" ht="15.7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22"/>
      <c r="K601" s="22"/>
      <c r="L601" s="22"/>
      <c r="M601" s="22"/>
      <c r="N601" s="22"/>
      <c r="O601" s="22"/>
      <c r="P601" s="23"/>
      <c r="Q601" s="22"/>
      <c r="R601" s="22"/>
      <c r="S601" s="24"/>
      <c r="T601" s="24"/>
      <c r="U601" s="24"/>
      <c r="V601" s="24"/>
      <c r="W601" s="24"/>
      <c r="X601" s="22"/>
      <c r="Y601" s="22"/>
      <c r="Z601" s="22"/>
      <c r="AA601" s="22"/>
      <c r="AB601" s="22"/>
      <c r="AC601" s="22"/>
      <c r="AD601" s="22"/>
      <c r="AE601" s="22"/>
      <c r="AF601" s="22"/>
      <c r="AG601" s="22">
        <v>599</v>
      </c>
    </row>
    <row r="602" spans="1:33" ht="15.7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22"/>
      <c r="K602" s="22"/>
      <c r="L602" s="22"/>
      <c r="M602" s="22"/>
      <c r="N602" s="22"/>
      <c r="O602" s="22"/>
      <c r="P602" s="23"/>
      <c r="Q602" s="22"/>
      <c r="R602" s="22"/>
      <c r="S602" s="24"/>
      <c r="T602" s="24"/>
      <c r="U602" s="24"/>
      <c r="V602" s="24"/>
      <c r="W602" s="24"/>
      <c r="X602" s="22"/>
      <c r="Y602" s="22"/>
      <c r="Z602" s="22"/>
      <c r="AA602" s="22"/>
      <c r="AB602" s="22"/>
      <c r="AC602" s="22"/>
      <c r="AD602" s="22"/>
      <c r="AE602" s="22"/>
      <c r="AF602" s="22"/>
      <c r="AG602" s="22">
        <v>600</v>
      </c>
    </row>
    <row r="603" spans="1:33" ht="15.7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22"/>
      <c r="K603" s="22"/>
      <c r="L603" s="22"/>
      <c r="M603" s="22"/>
      <c r="N603" s="22"/>
      <c r="O603" s="22"/>
      <c r="P603" s="23"/>
      <c r="Q603" s="22"/>
      <c r="R603" s="22"/>
      <c r="S603" s="24"/>
      <c r="T603" s="24"/>
      <c r="U603" s="24"/>
      <c r="V603" s="24"/>
      <c r="W603" s="24"/>
      <c r="X603" s="22"/>
      <c r="Y603" s="22"/>
      <c r="Z603" s="22"/>
      <c r="AA603" s="22"/>
      <c r="AB603" s="22"/>
      <c r="AC603" s="22"/>
      <c r="AD603" s="22"/>
      <c r="AE603" s="22"/>
      <c r="AF603" s="22"/>
      <c r="AG603" s="22">
        <v>601</v>
      </c>
    </row>
    <row r="604" spans="1:33" ht="15.7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22"/>
      <c r="K604" s="22"/>
      <c r="L604" s="22"/>
      <c r="M604" s="22"/>
      <c r="N604" s="22"/>
      <c r="O604" s="22"/>
      <c r="P604" s="23"/>
      <c r="Q604" s="22"/>
      <c r="R604" s="22"/>
      <c r="S604" s="24"/>
      <c r="T604" s="24"/>
      <c r="U604" s="24"/>
      <c r="V604" s="24"/>
      <c r="W604" s="24"/>
      <c r="X604" s="22"/>
      <c r="Y604" s="22"/>
      <c r="Z604" s="22"/>
      <c r="AA604" s="22"/>
      <c r="AB604" s="22"/>
      <c r="AC604" s="22"/>
      <c r="AD604" s="22"/>
      <c r="AE604" s="22"/>
      <c r="AF604" s="22"/>
      <c r="AG604" s="22">
        <v>602</v>
      </c>
    </row>
    <row r="605" spans="1:33" ht="15.7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22"/>
      <c r="K605" s="22"/>
      <c r="L605" s="22"/>
      <c r="M605" s="22"/>
      <c r="N605" s="22"/>
      <c r="O605" s="22"/>
      <c r="P605" s="23"/>
      <c r="Q605" s="22"/>
      <c r="R605" s="22"/>
      <c r="S605" s="24"/>
      <c r="T605" s="24"/>
      <c r="U605" s="24"/>
      <c r="V605" s="24"/>
      <c r="W605" s="24"/>
      <c r="X605" s="22"/>
      <c r="Y605" s="22"/>
      <c r="Z605" s="22"/>
      <c r="AA605" s="22"/>
      <c r="AB605" s="22"/>
      <c r="AC605" s="22"/>
      <c r="AD605" s="22"/>
      <c r="AE605" s="22"/>
      <c r="AF605" s="22"/>
      <c r="AG605" s="22">
        <v>603</v>
      </c>
    </row>
    <row r="606" spans="1:33" ht="15.7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22"/>
      <c r="K606" s="22"/>
      <c r="L606" s="22"/>
      <c r="M606" s="22"/>
      <c r="N606" s="22"/>
      <c r="O606" s="22"/>
      <c r="P606" s="23"/>
      <c r="Q606" s="22"/>
      <c r="R606" s="22"/>
      <c r="S606" s="24"/>
      <c r="T606" s="24"/>
      <c r="U606" s="24"/>
      <c r="V606" s="24"/>
      <c r="W606" s="24"/>
      <c r="X606" s="22"/>
      <c r="Y606" s="22"/>
      <c r="Z606" s="22"/>
      <c r="AA606" s="22"/>
      <c r="AB606" s="22"/>
      <c r="AC606" s="22"/>
      <c r="AD606" s="22"/>
      <c r="AE606" s="22"/>
      <c r="AF606" s="22"/>
      <c r="AG606" s="22">
        <v>604</v>
      </c>
    </row>
    <row r="607" spans="1:33" ht="15.7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22"/>
      <c r="K607" s="22"/>
      <c r="L607" s="22"/>
      <c r="M607" s="22"/>
      <c r="N607" s="22"/>
      <c r="O607" s="22"/>
      <c r="P607" s="23"/>
      <c r="Q607" s="22"/>
      <c r="R607" s="22"/>
      <c r="S607" s="24"/>
      <c r="T607" s="24"/>
      <c r="U607" s="24"/>
      <c r="V607" s="24"/>
      <c r="W607" s="24"/>
      <c r="X607" s="22"/>
      <c r="Y607" s="22"/>
      <c r="Z607" s="22"/>
      <c r="AA607" s="22"/>
      <c r="AB607" s="22"/>
      <c r="AC607" s="22"/>
      <c r="AD607" s="22"/>
      <c r="AE607" s="22"/>
      <c r="AF607" s="22"/>
      <c r="AG607" s="22">
        <v>605</v>
      </c>
    </row>
    <row r="608" spans="1:33" ht="15.7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22"/>
      <c r="K608" s="22"/>
      <c r="L608" s="22"/>
      <c r="M608" s="22"/>
      <c r="N608" s="22"/>
      <c r="O608" s="22"/>
      <c r="P608" s="23"/>
      <c r="Q608" s="22"/>
      <c r="R608" s="22"/>
      <c r="S608" s="24"/>
      <c r="T608" s="24"/>
      <c r="U608" s="24"/>
      <c r="V608" s="24"/>
      <c r="W608" s="24"/>
      <c r="X608" s="22"/>
      <c r="Y608" s="22"/>
      <c r="Z608" s="22"/>
      <c r="AA608" s="22"/>
      <c r="AB608" s="22"/>
      <c r="AC608" s="22"/>
      <c r="AD608" s="22"/>
      <c r="AE608" s="22"/>
      <c r="AF608" s="22"/>
      <c r="AG608" s="22">
        <v>606</v>
      </c>
    </row>
    <row r="609" spans="1:33" ht="15.7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22"/>
      <c r="K609" s="22"/>
      <c r="L609" s="22"/>
      <c r="M609" s="22"/>
      <c r="N609" s="22"/>
      <c r="O609" s="22"/>
      <c r="P609" s="23"/>
      <c r="Q609" s="22"/>
      <c r="R609" s="22"/>
      <c r="S609" s="24"/>
      <c r="T609" s="24"/>
      <c r="U609" s="24"/>
      <c r="V609" s="24"/>
      <c r="W609" s="24"/>
      <c r="X609" s="22"/>
      <c r="Y609" s="22"/>
      <c r="Z609" s="22"/>
      <c r="AA609" s="22"/>
      <c r="AB609" s="22"/>
      <c r="AC609" s="22"/>
      <c r="AD609" s="22"/>
      <c r="AE609" s="22"/>
      <c r="AF609" s="22"/>
      <c r="AG609" s="22">
        <v>607</v>
      </c>
    </row>
    <row r="610" spans="1:33" ht="15.7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22"/>
      <c r="K610" s="22"/>
      <c r="L610" s="22"/>
      <c r="M610" s="22"/>
      <c r="N610" s="22"/>
      <c r="O610" s="22"/>
      <c r="P610" s="23"/>
      <c r="Q610" s="22"/>
      <c r="R610" s="22"/>
      <c r="S610" s="24"/>
      <c r="T610" s="24"/>
      <c r="U610" s="24"/>
      <c r="V610" s="24"/>
      <c r="W610" s="24"/>
      <c r="X610" s="22"/>
      <c r="Y610" s="22"/>
      <c r="Z610" s="22"/>
      <c r="AA610" s="22"/>
      <c r="AB610" s="22"/>
      <c r="AC610" s="22"/>
      <c r="AD610" s="22"/>
      <c r="AE610" s="22"/>
      <c r="AF610" s="22"/>
      <c r="AG610" s="22">
        <v>608</v>
      </c>
    </row>
    <row r="611" spans="1:33" ht="15.7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22"/>
      <c r="K611" s="22"/>
      <c r="L611" s="22"/>
      <c r="M611" s="22"/>
      <c r="N611" s="22"/>
      <c r="O611" s="22"/>
      <c r="P611" s="23"/>
      <c r="Q611" s="22"/>
      <c r="R611" s="22"/>
      <c r="S611" s="24"/>
      <c r="T611" s="24"/>
      <c r="U611" s="24"/>
      <c r="V611" s="24"/>
      <c r="W611" s="24"/>
      <c r="X611" s="22"/>
      <c r="Y611" s="22"/>
      <c r="Z611" s="22"/>
      <c r="AA611" s="22"/>
      <c r="AB611" s="22"/>
      <c r="AC611" s="22"/>
      <c r="AD611" s="22"/>
      <c r="AE611" s="22"/>
      <c r="AF611" s="22"/>
      <c r="AG611" s="22">
        <v>609</v>
      </c>
    </row>
    <row r="612" spans="1:33" ht="15.7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22"/>
      <c r="K612" s="22"/>
      <c r="L612" s="22"/>
      <c r="M612" s="22"/>
      <c r="N612" s="22"/>
      <c r="O612" s="22"/>
      <c r="P612" s="23"/>
      <c r="Q612" s="22"/>
      <c r="R612" s="22"/>
      <c r="S612" s="24"/>
      <c r="T612" s="24"/>
      <c r="U612" s="24"/>
      <c r="V612" s="24"/>
      <c r="W612" s="24"/>
      <c r="X612" s="22"/>
      <c r="Y612" s="22"/>
      <c r="Z612" s="22"/>
      <c r="AA612" s="22"/>
      <c r="AB612" s="22"/>
      <c r="AC612" s="22"/>
      <c r="AD612" s="22"/>
      <c r="AE612" s="22"/>
      <c r="AF612" s="22"/>
      <c r="AG612" s="22">
        <v>610</v>
      </c>
    </row>
    <row r="613" spans="1:33" ht="15.7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22"/>
      <c r="K613" s="22"/>
      <c r="L613" s="22"/>
      <c r="M613" s="22"/>
      <c r="N613" s="22"/>
      <c r="O613" s="22"/>
      <c r="P613" s="23"/>
      <c r="Q613" s="22"/>
      <c r="R613" s="22"/>
      <c r="S613" s="24"/>
      <c r="T613" s="24"/>
      <c r="U613" s="24"/>
      <c r="V613" s="24"/>
      <c r="W613" s="24"/>
      <c r="X613" s="22"/>
      <c r="Y613" s="22"/>
      <c r="Z613" s="22"/>
      <c r="AA613" s="22"/>
      <c r="AB613" s="22"/>
      <c r="AC613" s="22"/>
      <c r="AD613" s="22"/>
      <c r="AE613" s="22"/>
      <c r="AF613" s="22"/>
      <c r="AG613" s="22">
        <v>611</v>
      </c>
    </row>
    <row r="614" spans="1:33" ht="15.7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22"/>
      <c r="K614" s="22"/>
      <c r="L614" s="22"/>
      <c r="M614" s="22"/>
      <c r="N614" s="22"/>
      <c r="O614" s="22"/>
      <c r="P614" s="23"/>
      <c r="Q614" s="22"/>
      <c r="R614" s="22"/>
      <c r="S614" s="24"/>
      <c r="T614" s="24"/>
      <c r="U614" s="24"/>
      <c r="V614" s="24"/>
      <c r="W614" s="24"/>
      <c r="X614" s="22"/>
      <c r="Y614" s="22"/>
      <c r="Z614" s="22"/>
      <c r="AA614" s="22"/>
      <c r="AB614" s="22"/>
      <c r="AC614" s="22"/>
      <c r="AD614" s="22"/>
      <c r="AE614" s="22"/>
      <c r="AF614" s="22"/>
      <c r="AG614" s="22">
        <v>612</v>
      </c>
    </row>
    <row r="615" spans="1:33" ht="15.7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22"/>
      <c r="K615" s="22"/>
      <c r="L615" s="22"/>
      <c r="M615" s="22"/>
      <c r="N615" s="22"/>
      <c r="O615" s="22"/>
      <c r="P615" s="23"/>
      <c r="Q615" s="22"/>
      <c r="R615" s="22"/>
      <c r="S615" s="24"/>
      <c r="T615" s="24"/>
      <c r="U615" s="24"/>
      <c r="V615" s="24"/>
      <c r="W615" s="24"/>
      <c r="X615" s="22"/>
      <c r="Y615" s="22"/>
      <c r="Z615" s="22"/>
      <c r="AA615" s="22"/>
      <c r="AB615" s="22"/>
      <c r="AC615" s="22"/>
      <c r="AD615" s="22"/>
      <c r="AE615" s="22"/>
      <c r="AF615" s="22"/>
      <c r="AG615" s="22">
        <v>613</v>
      </c>
    </row>
    <row r="616" spans="1:33" ht="15.7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22"/>
      <c r="K616" s="22"/>
      <c r="L616" s="22"/>
      <c r="M616" s="22"/>
      <c r="N616" s="22"/>
      <c r="O616" s="22"/>
      <c r="P616" s="23"/>
      <c r="Q616" s="22"/>
      <c r="R616" s="22"/>
      <c r="S616" s="24"/>
      <c r="T616" s="24"/>
      <c r="U616" s="24"/>
      <c r="V616" s="24"/>
      <c r="W616" s="24"/>
      <c r="X616" s="22"/>
      <c r="Y616" s="22"/>
      <c r="Z616" s="22"/>
      <c r="AA616" s="22"/>
      <c r="AB616" s="22"/>
      <c r="AC616" s="22"/>
      <c r="AD616" s="22"/>
      <c r="AE616" s="22"/>
      <c r="AF616" s="22"/>
      <c r="AG616" s="22">
        <v>614</v>
      </c>
    </row>
    <row r="617" spans="1:33" ht="15.7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22"/>
      <c r="K617" s="22"/>
      <c r="L617" s="22"/>
      <c r="M617" s="22"/>
      <c r="N617" s="22"/>
      <c r="O617" s="22"/>
      <c r="P617" s="23"/>
      <c r="Q617" s="22"/>
      <c r="R617" s="22"/>
      <c r="S617" s="24"/>
      <c r="T617" s="24"/>
      <c r="U617" s="24"/>
      <c r="V617" s="24"/>
      <c r="W617" s="24"/>
      <c r="X617" s="22"/>
      <c r="Y617" s="22"/>
      <c r="Z617" s="22"/>
      <c r="AA617" s="22"/>
      <c r="AB617" s="22"/>
      <c r="AC617" s="22"/>
      <c r="AD617" s="22"/>
      <c r="AE617" s="22"/>
      <c r="AF617" s="22"/>
      <c r="AG617" s="22">
        <v>615</v>
      </c>
    </row>
    <row r="618" spans="1:33" ht="15.7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22"/>
      <c r="K618" s="22"/>
      <c r="L618" s="22"/>
      <c r="M618" s="22"/>
      <c r="N618" s="22"/>
      <c r="O618" s="22"/>
      <c r="P618" s="23"/>
      <c r="Q618" s="22"/>
      <c r="R618" s="22"/>
      <c r="S618" s="24"/>
      <c r="T618" s="24"/>
      <c r="U618" s="24"/>
      <c r="V618" s="24"/>
      <c r="W618" s="24"/>
      <c r="X618" s="22"/>
      <c r="Y618" s="22"/>
      <c r="Z618" s="22"/>
      <c r="AA618" s="22"/>
      <c r="AB618" s="22"/>
      <c r="AC618" s="22"/>
      <c r="AD618" s="22"/>
      <c r="AE618" s="22"/>
      <c r="AF618" s="22"/>
      <c r="AG618" s="22">
        <v>616</v>
      </c>
    </row>
    <row r="619" spans="1:33" ht="15.7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22"/>
      <c r="K619" s="22"/>
      <c r="L619" s="22"/>
      <c r="M619" s="22"/>
      <c r="N619" s="22"/>
      <c r="O619" s="22"/>
      <c r="P619" s="23"/>
      <c r="Q619" s="22"/>
      <c r="R619" s="22"/>
      <c r="S619" s="24"/>
      <c r="T619" s="24"/>
      <c r="U619" s="24"/>
      <c r="V619" s="24"/>
      <c r="W619" s="24"/>
      <c r="X619" s="22"/>
      <c r="Y619" s="22"/>
      <c r="Z619" s="22"/>
      <c r="AA619" s="22"/>
      <c r="AB619" s="22"/>
      <c r="AC619" s="22"/>
      <c r="AD619" s="22"/>
      <c r="AE619" s="22"/>
      <c r="AF619" s="22"/>
      <c r="AG619" s="22">
        <v>617</v>
      </c>
    </row>
    <row r="620" spans="1:33" ht="15.7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22"/>
      <c r="K620" s="22"/>
      <c r="L620" s="22"/>
      <c r="M620" s="22"/>
      <c r="N620" s="22"/>
      <c r="O620" s="22"/>
      <c r="P620" s="23"/>
      <c r="Q620" s="22"/>
      <c r="R620" s="22"/>
      <c r="S620" s="24"/>
      <c r="T620" s="24"/>
      <c r="U620" s="24"/>
      <c r="V620" s="24"/>
      <c r="W620" s="24"/>
      <c r="X620" s="22"/>
      <c r="Y620" s="22"/>
      <c r="Z620" s="22"/>
      <c r="AA620" s="22"/>
      <c r="AB620" s="22"/>
      <c r="AC620" s="22"/>
      <c r="AD620" s="22"/>
      <c r="AE620" s="22"/>
      <c r="AF620" s="22"/>
      <c r="AG620" s="22">
        <v>618</v>
      </c>
    </row>
    <row r="621" spans="1:33" ht="15.7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22"/>
      <c r="K621" s="22"/>
      <c r="L621" s="22"/>
      <c r="M621" s="22"/>
      <c r="N621" s="22"/>
      <c r="O621" s="22"/>
      <c r="P621" s="23"/>
      <c r="Q621" s="22"/>
      <c r="R621" s="22"/>
      <c r="S621" s="24"/>
      <c r="T621" s="24"/>
      <c r="U621" s="24"/>
      <c r="V621" s="24"/>
      <c r="W621" s="24"/>
      <c r="X621" s="22"/>
      <c r="Y621" s="22"/>
      <c r="Z621" s="22"/>
      <c r="AA621" s="22"/>
      <c r="AB621" s="22"/>
      <c r="AC621" s="22"/>
      <c r="AD621" s="22"/>
      <c r="AE621" s="22"/>
      <c r="AF621" s="22"/>
      <c r="AG621" s="22">
        <v>619</v>
      </c>
    </row>
    <row r="622" spans="1:33" ht="15.7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22"/>
      <c r="K622" s="22"/>
      <c r="L622" s="22"/>
      <c r="M622" s="22"/>
      <c r="N622" s="22"/>
      <c r="O622" s="22"/>
      <c r="P622" s="23"/>
      <c r="Q622" s="22"/>
      <c r="R622" s="22"/>
      <c r="S622" s="24"/>
      <c r="T622" s="24"/>
      <c r="U622" s="24"/>
      <c r="V622" s="24"/>
      <c r="W622" s="24"/>
      <c r="X622" s="22"/>
      <c r="Y622" s="22"/>
      <c r="Z622" s="22"/>
      <c r="AA622" s="22"/>
      <c r="AB622" s="22"/>
      <c r="AC622" s="22"/>
      <c r="AD622" s="22"/>
      <c r="AE622" s="22"/>
      <c r="AF622" s="22"/>
      <c r="AG622" s="22">
        <v>620</v>
      </c>
    </row>
    <row r="623" spans="1:33" ht="15.7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22"/>
      <c r="K623" s="22"/>
      <c r="L623" s="22"/>
      <c r="M623" s="22"/>
      <c r="N623" s="22"/>
      <c r="O623" s="22"/>
      <c r="P623" s="23"/>
      <c r="Q623" s="22"/>
      <c r="R623" s="22"/>
      <c r="S623" s="24"/>
      <c r="T623" s="24"/>
      <c r="U623" s="24"/>
      <c r="V623" s="24"/>
      <c r="W623" s="24"/>
      <c r="X623" s="22"/>
      <c r="Y623" s="22"/>
      <c r="Z623" s="22"/>
      <c r="AA623" s="22"/>
      <c r="AB623" s="22"/>
      <c r="AC623" s="22"/>
      <c r="AD623" s="22"/>
      <c r="AE623" s="22"/>
      <c r="AF623" s="22"/>
      <c r="AG623" s="22">
        <v>621</v>
      </c>
    </row>
    <row r="624" spans="1:33" ht="15.7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22"/>
      <c r="K624" s="22"/>
      <c r="L624" s="22"/>
      <c r="M624" s="22"/>
      <c r="N624" s="22"/>
      <c r="O624" s="22"/>
      <c r="P624" s="23"/>
      <c r="Q624" s="22"/>
      <c r="R624" s="22"/>
      <c r="S624" s="24"/>
      <c r="T624" s="24"/>
      <c r="U624" s="24"/>
      <c r="V624" s="24"/>
      <c r="W624" s="24"/>
      <c r="X624" s="22"/>
      <c r="Y624" s="22"/>
      <c r="Z624" s="22"/>
      <c r="AA624" s="22"/>
      <c r="AB624" s="22"/>
      <c r="AC624" s="22"/>
      <c r="AD624" s="22"/>
      <c r="AE624" s="22"/>
      <c r="AF624" s="22"/>
      <c r="AG624" s="22">
        <v>622</v>
      </c>
    </row>
    <row r="625" spans="1:33" ht="15.7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22"/>
      <c r="K625" s="22"/>
      <c r="L625" s="22"/>
      <c r="M625" s="22"/>
      <c r="N625" s="22"/>
      <c r="O625" s="22"/>
      <c r="P625" s="23"/>
      <c r="Q625" s="22"/>
      <c r="R625" s="22"/>
      <c r="S625" s="24"/>
      <c r="T625" s="24"/>
      <c r="U625" s="24"/>
      <c r="V625" s="24"/>
      <c r="W625" s="24"/>
      <c r="X625" s="22"/>
      <c r="Y625" s="22"/>
      <c r="Z625" s="22"/>
      <c r="AA625" s="22"/>
      <c r="AB625" s="22"/>
      <c r="AC625" s="22"/>
      <c r="AD625" s="22"/>
      <c r="AE625" s="22"/>
      <c r="AF625" s="22"/>
      <c r="AG625" s="22">
        <v>623</v>
      </c>
    </row>
    <row r="626" spans="1:33" ht="15.7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22"/>
      <c r="K626" s="22"/>
      <c r="L626" s="22"/>
      <c r="M626" s="22"/>
      <c r="N626" s="22"/>
      <c r="O626" s="22"/>
      <c r="P626" s="23"/>
      <c r="Q626" s="22"/>
      <c r="R626" s="22"/>
      <c r="S626" s="24"/>
      <c r="T626" s="24"/>
      <c r="U626" s="24"/>
      <c r="V626" s="24"/>
      <c r="W626" s="24"/>
      <c r="X626" s="22"/>
      <c r="Y626" s="22"/>
      <c r="Z626" s="22"/>
      <c r="AA626" s="22"/>
      <c r="AB626" s="22"/>
      <c r="AC626" s="22"/>
      <c r="AD626" s="22"/>
      <c r="AE626" s="22"/>
      <c r="AF626" s="22"/>
      <c r="AG626" s="22">
        <v>624</v>
      </c>
    </row>
    <row r="627" spans="1:33" ht="15.7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22"/>
      <c r="K627" s="22"/>
      <c r="L627" s="22"/>
      <c r="M627" s="22"/>
      <c r="N627" s="22"/>
      <c r="O627" s="22"/>
      <c r="P627" s="23"/>
      <c r="Q627" s="22"/>
      <c r="R627" s="22"/>
      <c r="S627" s="24"/>
      <c r="T627" s="24"/>
      <c r="U627" s="24"/>
      <c r="V627" s="24"/>
      <c r="W627" s="24"/>
      <c r="X627" s="22"/>
      <c r="Y627" s="22"/>
      <c r="Z627" s="22"/>
      <c r="AA627" s="22"/>
      <c r="AB627" s="22"/>
      <c r="AC627" s="22"/>
      <c r="AD627" s="22"/>
      <c r="AE627" s="22"/>
      <c r="AF627" s="22"/>
      <c r="AG627" s="22">
        <v>625</v>
      </c>
    </row>
    <row r="628" spans="1:33" ht="15.7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22"/>
      <c r="K628" s="22"/>
      <c r="L628" s="22"/>
      <c r="M628" s="22"/>
      <c r="N628" s="22"/>
      <c r="O628" s="22"/>
      <c r="P628" s="23"/>
      <c r="Q628" s="22"/>
      <c r="R628" s="22"/>
      <c r="S628" s="24"/>
      <c r="T628" s="24"/>
      <c r="U628" s="24"/>
      <c r="V628" s="24"/>
      <c r="W628" s="24"/>
      <c r="X628" s="22"/>
      <c r="Y628" s="22"/>
      <c r="Z628" s="22"/>
      <c r="AA628" s="22"/>
      <c r="AB628" s="22"/>
      <c r="AC628" s="22"/>
      <c r="AD628" s="22"/>
      <c r="AE628" s="22"/>
      <c r="AF628" s="22"/>
      <c r="AG628" s="22">
        <v>626</v>
      </c>
    </row>
    <row r="629" spans="1:33" ht="15.7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22"/>
      <c r="K629" s="22"/>
      <c r="L629" s="22"/>
      <c r="M629" s="22"/>
      <c r="N629" s="22"/>
      <c r="O629" s="22"/>
      <c r="P629" s="23"/>
      <c r="Q629" s="22"/>
      <c r="R629" s="22"/>
      <c r="S629" s="24"/>
      <c r="T629" s="24"/>
      <c r="U629" s="24"/>
      <c r="V629" s="24"/>
      <c r="W629" s="24"/>
      <c r="X629" s="22"/>
      <c r="Y629" s="22"/>
      <c r="Z629" s="22"/>
      <c r="AA629" s="22"/>
      <c r="AB629" s="22"/>
      <c r="AC629" s="22"/>
      <c r="AD629" s="22"/>
      <c r="AE629" s="22"/>
      <c r="AF629" s="22"/>
      <c r="AG629" s="22">
        <v>627</v>
      </c>
    </row>
    <row r="630" spans="1:33" ht="15.7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22"/>
      <c r="K630" s="22"/>
      <c r="L630" s="22"/>
      <c r="M630" s="22"/>
      <c r="N630" s="22"/>
      <c r="O630" s="22"/>
      <c r="P630" s="23"/>
      <c r="Q630" s="22"/>
      <c r="R630" s="22"/>
      <c r="S630" s="24"/>
      <c r="T630" s="24"/>
      <c r="U630" s="24"/>
      <c r="V630" s="24"/>
      <c r="W630" s="24"/>
      <c r="X630" s="22"/>
      <c r="Y630" s="22"/>
      <c r="Z630" s="22"/>
      <c r="AA630" s="22"/>
      <c r="AB630" s="22"/>
      <c r="AC630" s="22"/>
      <c r="AD630" s="22"/>
      <c r="AE630" s="22"/>
      <c r="AF630" s="22"/>
      <c r="AG630" s="22">
        <v>628</v>
      </c>
    </row>
    <row r="631" spans="1:33" ht="15.7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22"/>
      <c r="K631" s="22"/>
      <c r="L631" s="22"/>
      <c r="M631" s="22"/>
      <c r="N631" s="22"/>
      <c r="O631" s="22"/>
      <c r="P631" s="23"/>
      <c r="Q631" s="22"/>
      <c r="R631" s="22"/>
      <c r="S631" s="24"/>
      <c r="T631" s="24"/>
      <c r="U631" s="24"/>
      <c r="V631" s="24"/>
      <c r="W631" s="24"/>
      <c r="X631" s="22"/>
      <c r="Y631" s="22"/>
      <c r="Z631" s="22"/>
      <c r="AA631" s="22"/>
      <c r="AB631" s="22"/>
      <c r="AC631" s="22"/>
      <c r="AD631" s="22"/>
      <c r="AE631" s="22"/>
      <c r="AF631" s="22"/>
      <c r="AG631" s="22">
        <v>629</v>
      </c>
    </row>
    <row r="632" spans="1:33" ht="15.7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22"/>
      <c r="K632" s="22"/>
      <c r="L632" s="22"/>
      <c r="M632" s="22"/>
      <c r="N632" s="22"/>
      <c r="O632" s="22"/>
      <c r="P632" s="23"/>
      <c r="Q632" s="22"/>
      <c r="R632" s="22"/>
      <c r="S632" s="24"/>
      <c r="T632" s="24"/>
      <c r="U632" s="24"/>
      <c r="V632" s="24"/>
      <c r="W632" s="24"/>
      <c r="X632" s="22"/>
      <c r="Y632" s="22"/>
      <c r="Z632" s="22"/>
      <c r="AA632" s="22"/>
      <c r="AB632" s="22"/>
      <c r="AC632" s="22"/>
      <c r="AD632" s="22"/>
      <c r="AE632" s="22"/>
      <c r="AF632" s="22"/>
      <c r="AG632" s="22">
        <v>630</v>
      </c>
    </row>
    <row r="633" spans="1:33" ht="15.7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22"/>
      <c r="K633" s="22"/>
      <c r="L633" s="22"/>
      <c r="M633" s="22"/>
      <c r="N633" s="22"/>
      <c r="O633" s="22"/>
      <c r="P633" s="23"/>
      <c r="Q633" s="22"/>
      <c r="R633" s="22"/>
      <c r="S633" s="24"/>
      <c r="T633" s="24"/>
      <c r="U633" s="24"/>
      <c r="V633" s="24"/>
      <c r="W633" s="24"/>
      <c r="X633" s="22"/>
      <c r="Y633" s="22"/>
      <c r="Z633" s="22"/>
      <c r="AA633" s="22"/>
      <c r="AB633" s="22"/>
      <c r="AC633" s="22"/>
      <c r="AD633" s="22"/>
      <c r="AE633" s="22"/>
      <c r="AF633" s="22"/>
      <c r="AG633" s="22">
        <v>631</v>
      </c>
    </row>
    <row r="634" spans="1:33" ht="15.7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22"/>
      <c r="K634" s="22"/>
      <c r="L634" s="22"/>
      <c r="M634" s="22"/>
      <c r="N634" s="22"/>
      <c r="O634" s="22"/>
      <c r="P634" s="23"/>
      <c r="Q634" s="22"/>
      <c r="R634" s="22"/>
      <c r="S634" s="24"/>
      <c r="T634" s="24"/>
      <c r="U634" s="24"/>
      <c r="V634" s="24"/>
      <c r="W634" s="24"/>
      <c r="X634" s="22"/>
      <c r="Y634" s="22"/>
      <c r="Z634" s="22"/>
      <c r="AA634" s="22"/>
      <c r="AB634" s="22"/>
      <c r="AC634" s="22"/>
      <c r="AD634" s="22"/>
      <c r="AE634" s="22"/>
      <c r="AF634" s="22"/>
      <c r="AG634" s="22">
        <v>632</v>
      </c>
    </row>
    <row r="635" spans="1:33" ht="15.7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22"/>
      <c r="K635" s="22"/>
      <c r="L635" s="22"/>
      <c r="M635" s="22"/>
      <c r="N635" s="22"/>
      <c r="O635" s="22"/>
      <c r="P635" s="23"/>
      <c r="Q635" s="22"/>
      <c r="R635" s="22"/>
      <c r="S635" s="24"/>
      <c r="T635" s="24"/>
      <c r="U635" s="24"/>
      <c r="V635" s="24"/>
      <c r="W635" s="24"/>
      <c r="X635" s="22"/>
      <c r="Y635" s="22"/>
      <c r="Z635" s="22"/>
      <c r="AA635" s="22"/>
      <c r="AB635" s="22"/>
      <c r="AC635" s="22"/>
      <c r="AD635" s="22"/>
      <c r="AE635" s="22"/>
      <c r="AF635" s="22"/>
      <c r="AG635" s="22">
        <v>633</v>
      </c>
    </row>
    <row r="636" spans="1:33" ht="15.7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22"/>
      <c r="K636" s="22"/>
      <c r="L636" s="22"/>
      <c r="M636" s="22"/>
      <c r="N636" s="22"/>
      <c r="O636" s="22"/>
      <c r="P636" s="23"/>
      <c r="Q636" s="22"/>
      <c r="R636" s="22"/>
      <c r="S636" s="24"/>
      <c r="T636" s="24"/>
      <c r="U636" s="24"/>
      <c r="V636" s="24"/>
      <c r="W636" s="24"/>
      <c r="X636" s="22"/>
      <c r="Y636" s="22"/>
      <c r="Z636" s="22"/>
      <c r="AA636" s="22"/>
      <c r="AB636" s="22"/>
      <c r="AC636" s="22"/>
      <c r="AD636" s="22"/>
      <c r="AE636" s="22"/>
      <c r="AF636" s="22"/>
      <c r="AG636" s="22">
        <v>634</v>
      </c>
    </row>
    <row r="637" spans="1:33" ht="15.7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22"/>
      <c r="K637" s="22"/>
      <c r="L637" s="22"/>
      <c r="M637" s="22"/>
      <c r="N637" s="22"/>
      <c r="O637" s="22"/>
      <c r="P637" s="23"/>
      <c r="Q637" s="22"/>
      <c r="R637" s="22"/>
      <c r="S637" s="24"/>
      <c r="T637" s="24"/>
      <c r="U637" s="24"/>
      <c r="V637" s="24"/>
      <c r="W637" s="24"/>
      <c r="X637" s="22"/>
      <c r="Y637" s="22"/>
      <c r="Z637" s="22"/>
      <c r="AA637" s="22"/>
      <c r="AB637" s="22"/>
      <c r="AC637" s="22"/>
      <c r="AD637" s="22"/>
      <c r="AE637" s="22"/>
      <c r="AF637" s="22"/>
      <c r="AG637" s="22">
        <v>635</v>
      </c>
    </row>
    <row r="638" spans="1:33" ht="15.7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22"/>
      <c r="K638" s="22"/>
      <c r="L638" s="22"/>
      <c r="M638" s="22"/>
      <c r="N638" s="22"/>
      <c r="O638" s="22"/>
      <c r="P638" s="23"/>
      <c r="Q638" s="22"/>
      <c r="R638" s="22"/>
      <c r="S638" s="24"/>
      <c r="T638" s="24"/>
      <c r="U638" s="24"/>
      <c r="V638" s="24"/>
      <c r="W638" s="24"/>
      <c r="X638" s="22"/>
      <c r="Y638" s="22"/>
      <c r="Z638" s="22"/>
      <c r="AA638" s="22"/>
      <c r="AB638" s="22"/>
      <c r="AC638" s="22"/>
      <c r="AD638" s="22"/>
      <c r="AE638" s="22"/>
      <c r="AF638" s="22"/>
      <c r="AG638" s="22">
        <v>636</v>
      </c>
    </row>
    <row r="639" spans="1:33" ht="15.7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22"/>
      <c r="K639" s="22"/>
      <c r="L639" s="22"/>
      <c r="M639" s="22"/>
      <c r="N639" s="22"/>
      <c r="O639" s="22"/>
      <c r="P639" s="23"/>
      <c r="Q639" s="22"/>
      <c r="R639" s="22"/>
      <c r="S639" s="24"/>
      <c r="T639" s="24"/>
      <c r="U639" s="24"/>
      <c r="V639" s="24"/>
      <c r="W639" s="24"/>
      <c r="X639" s="22"/>
      <c r="Y639" s="22"/>
      <c r="Z639" s="22"/>
      <c r="AA639" s="22"/>
      <c r="AB639" s="22"/>
      <c r="AC639" s="22"/>
      <c r="AD639" s="22"/>
      <c r="AE639" s="22"/>
      <c r="AF639" s="22"/>
      <c r="AG639" s="22">
        <v>637</v>
      </c>
    </row>
    <row r="640" spans="1:33" ht="15.7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22"/>
      <c r="K640" s="22"/>
      <c r="L640" s="22"/>
      <c r="M640" s="22"/>
      <c r="N640" s="22"/>
      <c r="O640" s="22"/>
      <c r="P640" s="23"/>
      <c r="Q640" s="22"/>
      <c r="R640" s="22"/>
      <c r="S640" s="24"/>
      <c r="T640" s="24"/>
      <c r="U640" s="24"/>
      <c r="V640" s="24"/>
      <c r="W640" s="24"/>
      <c r="X640" s="22"/>
      <c r="Y640" s="22"/>
      <c r="Z640" s="22"/>
      <c r="AA640" s="22"/>
      <c r="AB640" s="22"/>
      <c r="AC640" s="22"/>
      <c r="AD640" s="22"/>
      <c r="AE640" s="22"/>
      <c r="AF640" s="22"/>
      <c r="AG640" s="22">
        <v>638</v>
      </c>
    </row>
    <row r="641" spans="1:33" ht="15.7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22"/>
      <c r="K641" s="22"/>
      <c r="L641" s="22"/>
      <c r="M641" s="22"/>
      <c r="N641" s="22"/>
      <c r="O641" s="22"/>
      <c r="P641" s="23"/>
      <c r="Q641" s="22"/>
      <c r="R641" s="22"/>
      <c r="S641" s="24"/>
      <c r="T641" s="24"/>
      <c r="U641" s="24"/>
      <c r="V641" s="24"/>
      <c r="W641" s="24"/>
      <c r="X641" s="22"/>
      <c r="Y641" s="22"/>
      <c r="Z641" s="22"/>
      <c r="AA641" s="22"/>
      <c r="AB641" s="22"/>
      <c r="AC641" s="22"/>
      <c r="AD641" s="22"/>
      <c r="AE641" s="22"/>
      <c r="AF641" s="22"/>
      <c r="AG641" s="22">
        <v>639</v>
      </c>
    </row>
    <row r="642" spans="1:33" ht="15.7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22"/>
      <c r="K642" s="22"/>
      <c r="L642" s="22"/>
      <c r="M642" s="22"/>
      <c r="N642" s="22"/>
      <c r="O642" s="22"/>
      <c r="P642" s="23"/>
      <c r="Q642" s="22"/>
      <c r="R642" s="22"/>
      <c r="S642" s="24"/>
      <c r="T642" s="24"/>
      <c r="U642" s="24"/>
      <c r="V642" s="24"/>
      <c r="W642" s="24"/>
      <c r="X642" s="22"/>
      <c r="Y642" s="22"/>
      <c r="Z642" s="22"/>
      <c r="AA642" s="22"/>
      <c r="AB642" s="22"/>
      <c r="AC642" s="22"/>
      <c r="AD642" s="22"/>
      <c r="AE642" s="22"/>
      <c r="AF642" s="22"/>
      <c r="AG642" s="22">
        <v>640</v>
      </c>
    </row>
    <row r="643" spans="1:33" ht="15.7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22"/>
      <c r="K643" s="22"/>
      <c r="L643" s="22"/>
      <c r="M643" s="22"/>
      <c r="N643" s="22"/>
      <c r="O643" s="22"/>
      <c r="P643" s="23"/>
      <c r="Q643" s="22"/>
      <c r="R643" s="22"/>
      <c r="S643" s="24"/>
      <c r="T643" s="24"/>
      <c r="U643" s="24"/>
      <c r="V643" s="24"/>
      <c r="W643" s="24"/>
      <c r="X643" s="22"/>
      <c r="Y643" s="22"/>
      <c r="Z643" s="22"/>
      <c r="AA643" s="22"/>
      <c r="AB643" s="22"/>
      <c r="AC643" s="22"/>
      <c r="AD643" s="22"/>
      <c r="AE643" s="22"/>
      <c r="AF643" s="22"/>
      <c r="AG643" s="22">
        <v>641</v>
      </c>
    </row>
    <row r="644" spans="1:33" ht="15.7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22"/>
      <c r="K644" s="22"/>
      <c r="L644" s="22"/>
      <c r="M644" s="22"/>
      <c r="N644" s="22"/>
      <c r="O644" s="22"/>
      <c r="P644" s="23"/>
      <c r="Q644" s="22"/>
      <c r="R644" s="22"/>
      <c r="S644" s="24"/>
      <c r="T644" s="24"/>
      <c r="U644" s="24"/>
      <c r="V644" s="24"/>
      <c r="W644" s="24"/>
      <c r="X644" s="22"/>
      <c r="Y644" s="22"/>
      <c r="Z644" s="22"/>
      <c r="AA644" s="22"/>
      <c r="AB644" s="22"/>
      <c r="AC644" s="22"/>
      <c r="AD644" s="22"/>
      <c r="AE644" s="22"/>
      <c r="AF644" s="22"/>
      <c r="AG644" s="22">
        <v>642</v>
      </c>
    </row>
    <row r="645" spans="1:33" ht="15.7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22"/>
      <c r="K645" s="22"/>
      <c r="L645" s="22"/>
      <c r="M645" s="22"/>
      <c r="N645" s="22"/>
      <c r="O645" s="22"/>
      <c r="P645" s="23"/>
      <c r="Q645" s="22"/>
      <c r="R645" s="22"/>
      <c r="S645" s="24"/>
      <c r="T645" s="24"/>
      <c r="U645" s="24"/>
      <c r="V645" s="24"/>
      <c r="W645" s="24"/>
      <c r="X645" s="22"/>
      <c r="Y645" s="22"/>
      <c r="Z645" s="22"/>
      <c r="AA645" s="22"/>
      <c r="AB645" s="22"/>
      <c r="AC645" s="22"/>
      <c r="AD645" s="22"/>
      <c r="AE645" s="22"/>
      <c r="AF645" s="22"/>
      <c r="AG645" s="22">
        <v>643</v>
      </c>
    </row>
    <row r="646" spans="1:33" ht="15.7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22"/>
      <c r="K646" s="22"/>
      <c r="L646" s="22"/>
      <c r="M646" s="22"/>
      <c r="N646" s="22"/>
      <c r="O646" s="22"/>
      <c r="P646" s="23"/>
      <c r="Q646" s="22"/>
      <c r="R646" s="22"/>
      <c r="S646" s="24"/>
      <c r="T646" s="24"/>
      <c r="U646" s="24"/>
      <c r="V646" s="24"/>
      <c r="W646" s="24"/>
      <c r="X646" s="22"/>
      <c r="Y646" s="22"/>
      <c r="Z646" s="22"/>
      <c r="AA646" s="22"/>
      <c r="AB646" s="22"/>
      <c r="AC646" s="22"/>
      <c r="AD646" s="22"/>
      <c r="AE646" s="22"/>
      <c r="AF646" s="22"/>
      <c r="AG646" s="22">
        <v>644</v>
      </c>
    </row>
    <row r="647" spans="1:33" ht="15.7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22"/>
      <c r="K647" s="22"/>
      <c r="L647" s="22"/>
      <c r="M647" s="22"/>
      <c r="N647" s="22"/>
      <c r="O647" s="22"/>
      <c r="P647" s="23"/>
      <c r="Q647" s="22"/>
      <c r="R647" s="22"/>
      <c r="S647" s="24"/>
      <c r="T647" s="24"/>
      <c r="U647" s="24"/>
      <c r="V647" s="24"/>
      <c r="W647" s="24"/>
      <c r="X647" s="22"/>
      <c r="Y647" s="22"/>
      <c r="Z647" s="22"/>
      <c r="AA647" s="22"/>
      <c r="AB647" s="22"/>
      <c r="AC647" s="22"/>
      <c r="AD647" s="22"/>
      <c r="AE647" s="22"/>
      <c r="AF647" s="22"/>
      <c r="AG647" s="22">
        <v>645</v>
      </c>
    </row>
    <row r="648" spans="1:33" ht="15.7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22"/>
      <c r="K648" s="22"/>
      <c r="L648" s="22"/>
      <c r="M648" s="22"/>
      <c r="N648" s="22"/>
      <c r="O648" s="22"/>
      <c r="P648" s="23"/>
      <c r="Q648" s="22"/>
      <c r="R648" s="22"/>
      <c r="S648" s="24"/>
      <c r="T648" s="24"/>
      <c r="U648" s="24"/>
      <c r="V648" s="24"/>
      <c r="W648" s="24"/>
      <c r="X648" s="22"/>
      <c r="Y648" s="22"/>
      <c r="Z648" s="22"/>
      <c r="AA648" s="22"/>
      <c r="AB648" s="22"/>
      <c r="AC648" s="22"/>
      <c r="AD648" s="22"/>
      <c r="AE648" s="22"/>
      <c r="AF648" s="22"/>
      <c r="AG648" s="22">
        <v>646</v>
      </c>
    </row>
    <row r="649" spans="1:33" ht="15.7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22"/>
      <c r="K649" s="22"/>
      <c r="L649" s="22"/>
      <c r="M649" s="22"/>
      <c r="N649" s="22"/>
      <c r="O649" s="22"/>
      <c r="P649" s="23"/>
      <c r="Q649" s="22"/>
      <c r="R649" s="22"/>
      <c r="S649" s="24"/>
      <c r="T649" s="24"/>
      <c r="U649" s="24"/>
      <c r="V649" s="24"/>
      <c r="W649" s="24"/>
      <c r="X649" s="22"/>
      <c r="Y649" s="22"/>
      <c r="Z649" s="22"/>
      <c r="AA649" s="22"/>
      <c r="AB649" s="22"/>
      <c r="AC649" s="22"/>
      <c r="AD649" s="22"/>
      <c r="AE649" s="22"/>
      <c r="AF649" s="22"/>
      <c r="AG649" s="22">
        <v>647</v>
      </c>
    </row>
    <row r="650" spans="1:33" ht="15.7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22"/>
      <c r="K650" s="22"/>
      <c r="L650" s="22"/>
      <c r="M650" s="22"/>
      <c r="N650" s="22"/>
      <c r="O650" s="22"/>
      <c r="P650" s="23"/>
      <c r="Q650" s="22"/>
      <c r="R650" s="22"/>
      <c r="S650" s="24"/>
      <c r="T650" s="24"/>
      <c r="U650" s="24"/>
      <c r="V650" s="24"/>
      <c r="W650" s="24"/>
      <c r="X650" s="22"/>
      <c r="Y650" s="22"/>
      <c r="Z650" s="22"/>
      <c r="AA650" s="22"/>
      <c r="AB650" s="22"/>
      <c r="AC650" s="22"/>
      <c r="AD650" s="22"/>
      <c r="AE650" s="22"/>
      <c r="AF650" s="22"/>
      <c r="AG650" s="22">
        <v>648</v>
      </c>
    </row>
    <row r="651" spans="1:33" ht="15.7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22"/>
      <c r="K651" s="22"/>
      <c r="L651" s="22"/>
      <c r="M651" s="22"/>
      <c r="N651" s="22"/>
      <c r="O651" s="22"/>
      <c r="P651" s="23"/>
      <c r="Q651" s="22"/>
      <c r="R651" s="22"/>
      <c r="S651" s="24"/>
      <c r="T651" s="24"/>
      <c r="U651" s="24"/>
      <c r="V651" s="24"/>
      <c r="W651" s="24"/>
      <c r="X651" s="22"/>
      <c r="Y651" s="22"/>
      <c r="Z651" s="22"/>
      <c r="AA651" s="22"/>
      <c r="AB651" s="22"/>
      <c r="AC651" s="22"/>
      <c r="AD651" s="22"/>
      <c r="AE651" s="22"/>
      <c r="AF651" s="22"/>
      <c r="AG651" s="22">
        <v>649</v>
      </c>
    </row>
    <row r="652" spans="1:33" ht="15.7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22"/>
      <c r="K652" s="22"/>
      <c r="L652" s="22"/>
      <c r="M652" s="22"/>
      <c r="N652" s="22"/>
      <c r="O652" s="22"/>
      <c r="P652" s="23"/>
      <c r="Q652" s="22"/>
      <c r="R652" s="22"/>
      <c r="S652" s="24"/>
      <c r="T652" s="24"/>
      <c r="U652" s="24"/>
      <c r="V652" s="24"/>
      <c r="W652" s="24"/>
      <c r="X652" s="22"/>
      <c r="Y652" s="22"/>
      <c r="Z652" s="22"/>
      <c r="AA652" s="22"/>
      <c r="AB652" s="22"/>
      <c r="AC652" s="22"/>
      <c r="AD652" s="22"/>
      <c r="AE652" s="22"/>
      <c r="AF652" s="22"/>
      <c r="AG652" s="22">
        <v>650</v>
      </c>
    </row>
    <row r="653" spans="1:33" ht="15.7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22"/>
      <c r="K653" s="22"/>
      <c r="L653" s="22"/>
      <c r="M653" s="22"/>
      <c r="N653" s="22"/>
      <c r="O653" s="22"/>
      <c r="P653" s="23"/>
      <c r="Q653" s="22"/>
      <c r="R653" s="22"/>
      <c r="S653" s="24"/>
      <c r="T653" s="24"/>
      <c r="U653" s="24"/>
      <c r="V653" s="24"/>
      <c r="W653" s="24"/>
      <c r="X653" s="22"/>
      <c r="Y653" s="22"/>
      <c r="Z653" s="22"/>
      <c r="AA653" s="22"/>
      <c r="AB653" s="22"/>
      <c r="AC653" s="22"/>
      <c r="AD653" s="22"/>
      <c r="AE653" s="22"/>
      <c r="AF653" s="22"/>
      <c r="AG653" s="22">
        <v>651</v>
      </c>
    </row>
    <row r="654" spans="1:33" ht="15.7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22"/>
      <c r="K654" s="22"/>
      <c r="L654" s="22"/>
      <c r="M654" s="22"/>
      <c r="N654" s="22"/>
      <c r="O654" s="22"/>
      <c r="P654" s="23"/>
      <c r="Q654" s="22"/>
      <c r="R654" s="22"/>
      <c r="S654" s="24"/>
      <c r="T654" s="24"/>
      <c r="U654" s="24"/>
      <c r="V654" s="24"/>
      <c r="W654" s="24"/>
      <c r="X654" s="22"/>
      <c r="Y654" s="22"/>
      <c r="Z654" s="22"/>
      <c r="AA654" s="22"/>
      <c r="AB654" s="22"/>
      <c r="AC654" s="22"/>
      <c r="AD654" s="22"/>
      <c r="AE654" s="22"/>
      <c r="AF654" s="22"/>
      <c r="AG654" s="22">
        <v>652</v>
      </c>
    </row>
    <row r="655" spans="1:33" ht="15.7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22"/>
      <c r="K655" s="22"/>
      <c r="L655" s="22"/>
      <c r="M655" s="22"/>
      <c r="N655" s="22"/>
      <c r="O655" s="22"/>
      <c r="P655" s="23"/>
      <c r="Q655" s="22"/>
      <c r="R655" s="22"/>
      <c r="S655" s="24"/>
      <c r="T655" s="24"/>
      <c r="U655" s="24"/>
      <c r="V655" s="24"/>
      <c r="W655" s="24"/>
      <c r="X655" s="22"/>
      <c r="Y655" s="22"/>
      <c r="Z655" s="22"/>
      <c r="AA655" s="22"/>
      <c r="AB655" s="22"/>
      <c r="AC655" s="22"/>
      <c r="AD655" s="22"/>
      <c r="AE655" s="22"/>
      <c r="AF655" s="22"/>
      <c r="AG655" s="22">
        <v>653</v>
      </c>
    </row>
    <row r="656" spans="1:33" ht="15.7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22"/>
      <c r="K656" s="22"/>
      <c r="L656" s="22"/>
      <c r="M656" s="22"/>
      <c r="N656" s="22"/>
      <c r="O656" s="22"/>
      <c r="P656" s="23"/>
      <c r="Q656" s="22"/>
      <c r="R656" s="22"/>
      <c r="S656" s="24"/>
      <c r="T656" s="24"/>
      <c r="U656" s="24"/>
      <c r="V656" s="24"/>
      <c r="W656" s="24"/>
      <c r="X656" s="22"/>
      <c r="Y656" s="22"/>
      <c r="Z656" s="22"/>
      <c r="AA656" s="22"/>
      <c r="AB656" s="22"/>
      <c r="AC656" s="22"/>
      <c r="AD656" s="22"/>
      <c r="AE656" s="22"/>
      <c r="AF656" s="22"/>
      <c r="AG656" s="22">
        <v>654</v>
      </c>
    </row>
    <row r="657" spans="1:33" ht="15.7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22"/>
      <c r="K657" s="22"/>
      <c r="L657" s="22"/>
      <c r="M657" s="22"/>
      <c r="N657" s="22"/>
      <c r="O657" s="22"/>
      <c r="P657" s="23"/>
      <c r="Q657" s="22"/>
      <c r="R657" s="22"/>
      <c r="S657" s="24"/>
      <c r="T657" s="24"/>
      <c r="U657" s="24"/>
      <c r="V657" s="24"/>
      <c r="W657" s="24"/>
      <c r="X657" s="22"/>
      <c r="Y657" s="22"/>
      <c r="Z657" s="22"/>
      <c r="AA657" s="22"/>
      <c r="AB657" s="22"/>
      <c r="AC657" s="22"/>
      <c r="AD657" s="22"/>
      <c r="AE657" s="22"/>
      <c r="AF657" s="22"/>
      <c r="AG657" s="22">
        <v>655</v>
      </c>
    </row>
    <row r="658" spans="1:33" ht="15.7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22"/>
      <c r="K658" s="22"/>
      <c r="L658" s="22"/>
      <c r="M658" s="22"/>
      <c r="N658" s="22"/>
      <c r="O658" s="22"/>
      <c r="P658" s="23"/>
      <c r="Q658" s="22"/>
      <c r="R658" s="22"/>
      <c r="S658" s="24"/>
      <c r="T658" s="24"/>
      <c r="U658" s="24"/>
      <c r="V658" s="24"/>
      <c r="W658" s="24"/>
      <c r="X658" s="22"/>
      <c r="Y658" s="22"/>
      <c r="Z658" s="22"/>
      <c r="AA658" s="22"/>
      <c r="AB658" s="22"/>
      <c r="AC658" s="22"/>
      <c r="AD658" s="22"/>
      <c r="AE658" s="22"/>
      <c r="AF658" s="22"/>
      <c r="AG658" s="22">
        <v>656</v>
      </c>
    </row>
    <row r="659" spans="1:33" ht="15.7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22"/>
      <c r="K659" s="22"/>
      <c r="L659" s="22"/>
      <c r="M659" s="22"/>
      <c r="N659" s="22"/>
      <c r="O659" s="22"/>
      <c r="P659" s="23"/>
      <c r="Q659" s="22"/>
      <c r="R659" s="22"/>
      <c r="S659" s="24"/>
      <c r="T659" s="24"/>
      <c r="U659" s="24"/>
      <c r="V659" s="24"/>
      <c r="W659" s="24"/>
      <c r="X659" s="22"/>
      <c r="Y659" s="22"/>
      <c r="Z659" s="22"/>
      <c r="AA659" s="22"/>
      <c r="AB659" s="22"/>
      <c r="AC659" s="22"/>
      <c r="AD659" s="22"/>
      <c r="AE659" s="22"/>
      <c r="AF659" s="22"/>
      <c r="AG659" s="22">
        <v>657</v>
      </c>
    </row>
    <row r="660" spans="1:33" ht="15.7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22"/>
      <c r="K660" s="22"/>
      <c r="L660" s="22"/>
      <c r="M660" s="22"/>
      <c r="N660" s="22"/>
      <c r="O660" s="22"/>
      <c r="P660" s="23"/>
      <c r="Q660" s="22"/>
      <c r="R660" s="22"/>
      <c r="S660" s="24"/>
      <c r="T660" s="24"/>
      <c r="U660" s="24"/>
      <c r="V660" s="24"/>
      <c r="W660" s="24"/>
      <c r="X660" s="22"/>
      <c r="Y660" s="22"/>
      <c r="Z660" s="22"/>
      <c r="AA660" s="22"/>
      <c r="AB660" s="22"/>
      <c r="AC660" s="22"/>
      <c r="AD660" s="22"/>
      <c r="AE660" s="22"/>
      <c r="AF660" s="22"/>
      <c r="AG660" s="22">
        <v>658</v>
      </c>
    </row>
    <row r="661" spans="1:33" ht="15.7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22"/>
      <c r="K661" s="22"/>
      <c r="L661" s="22"/>
      <c r="M661" s="22"/>
      <c r="N661" s="22"/>
      <c r="O661" s="22"/>
      <c r="P661" s="23"/>
      <c r="Q661" s="22"/>
      <c r="R661" s="22"/>
      <c r="S661" s="24"/>
      <c r="T661" s="24"/>
      <c r="U661" s="24"/>
      <c r="V661" s="24"/>
      <c r="W661" s="24"/>
      <c r="X661" s="22"/>
      <c r="Y661" s="22"/>
      <c r="Z661" s="22"/>
      <c r="AA661" s="22"/>
      <c r="AB661" s="22"/>
      <c r="AC661" s="22"/>
      <c r="AD661" s="22"/>
      <c r="AE661" s="22"/>
      <c r="AF661" s="22"/>
      <c r="AG661" s="22">
        <v>659</v>
      </c>
    </row>
    <row r="662" spans="1:33" ht="15.7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22"/>
      <c r="K662" s="22"/>
      <c r="L662" s="22"/>
      <c r="M662" s="22"/>
      <c r="N662" s="22"/>
      <c r="O662" s="22"/>
      <c r="P662" s="23"/>
      <c r="Q662" s="22"/>
      <c r="R662" s="22"/>
      <c r="S662" s="24"/>
      <c r="T662" s="24"/>
      <c r="U662" s="24"/>
      <c r="V662" s="24"/>
      <c r="W662" s="24"/>
      <c r="X662" s="22"/>
      <c r="Y662" s="22"/>
      <c r="Z662" s="22"/>
      <c r="AA662" s="22"/>
      <c r="AB662" s="22"/>
      <c r="AC662" s="22"/>
      <c r="AD662" s="22"/>
      <c r="AE662" s="22"/>
      <c r="AF662" s="22"/>
      <c r="AG662" s="22">
        <v>660</v>
      </c>
    </row>
    <row r="663" spans="1:33" ht="15.7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22"/>
      <c r="K663" s="22"/>
      <c r="L663" s="22"/>
      <c r="M663" s="22"/>
      <c r="N663" s="22"/>
      <c r="O663" s="22"/>
      <c r="P663" s="23"/>
      <c r="Q663" s="22"/>
      <c r="R663" s="22"/>
      <c r="S663" s="24"/>
      <c r="T663" s="24"/>
      <c r="U663" s="24"/>
      <c r="V663" s="24"/>
      <c r="W663" s="24"/>
      <c r="X663" s="22"/>
      <c r="Y663" s="22"/>
      <c r="Z663" s="22"/>
      <c r="AA663" s="22"/>
      <c r="AB663" s="22"/>
      <c r="AC663" s="22"/>
      <c r="AD663" s="22"/>
      <c r="AE663" s="22"/>
      <c r="AF663" s="22"/>
      <c r="AG663" s="22">
        <v>661</v>
      </c>
    </row>
    <row r="664" spans="1:33" ht="15.7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22"/>
      <c r="K664" s="22"/>
      <c r="L664" s="22"/>
      <c r="M664" s="22"/>
      <c r="N664" s="22"/>
      <c r="O664" s="22"/>
      <c r="P664" s="23"/>
      <c r="Q664" s="22"/>
      <c r="R664" s="22"/>
      <c r="S664" s="24"/>
      <c r="T664" s="24"/>
      <c r="U664" s="24"/>
      <c r="V664" s="24"/>
      <c r="W664" s="24"/>
      <c r="X664" s="22"/>
      <c r="Y664" s="22"/>
      <c r="Z664" s="22"/>
      <c r="AA664" s="22"/>
      <c r="AB664" s="22"/>
      <c r="AC664" s="22"/>
      <c r="AD664" s="22"/>
      <c r="AE664" s="22"/>
      <c r="AF664" s="22"/>
      <c r="AG664" s="22">
        <v>662</v>
      </c>
    </row>
    <row r="665" spans="1:33" ht="15.7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22"/>
      <c r="K665" s="22"/>
      <c r="L665" s="22"/>
      <c r="M665" s="22"/>
      <c r="N665" s="22"/>
      <c r="O665" s="22"/>
      <c r="P665" s="23"/>
      <c r="Q665" s="22"/>
      <c r="R665" s="22"/>
      <c r="S665" s="24"/>
      <c r="T665" s="24"/>
      <c r="U665" s="24"/>
      <c r="V665" s="24"/>
      <c r="W665" s="24"/>
      <c r="X665" s="22"/>
      <c r="Y665" s="22"/>
      <c r="Z665" s="22"/>
      <c r="AA665" s="22"/>
      <c r="AB665" s="22"/>
      <c r="AC665" s="22"/>
      <c r="AD665" s="22"/>
      <c r="AE665" s="22"/>
      <c r="AF665" s="22"/>
      <c r="AG665" s="22">
        <v>663</v>
      </c>
    </row>
    <row r="666" spans="1:33" ht="15.7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22"/>
      <c r="K666" s="22"/>
      <c r="L666" s="22"/>
      <c r="M666" s="22"/>
      <c r="N666" s="22"/>
      <c r="O666" s="22"/>
      <c r="P666" s="23"/>
      <c r="Q666" s="22"/>
      <c r="R666" s="22"/>
      <c r="S666" s="24"/>
      <c r="T666" s="24"/>
      <c r="U666" s="24"/>
      <c r="V666" s="24"/>
      <c r="W666" s="24"/>
      <c r="X666" s="22"/>
      <c r="Y666" s="22"/>
      <c r="Z666" s="22"/>
      <c r="AA666" s="22"/>
      <c r="AB666" s="22"/>
      <c r="AC666" s="22"/>
      <c r="AD666" s="22"/>
      <c r="AE666" s="22"/>
      <c r="AF666" s="22"/>
      <c r="AG666" s="22">
        <v>664</v>
      </c>
    </row>
    <row r="667" spans="1:33" ht="15.7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22"/>
      <c r="K667" s="22"/>
      <c r="L667" s="22"/>
      <c r="M667" s="22"/>
      <c r="N667" s="22"/>
      <c r="O667" s="22"/>
      <c r="P667" s="23"/>
      <c r="Q667" s="22"/>
      <c r="R667" s="22"/>
      <c r="S667" s="24"/>
      <c r="T667" s="24"/>
      <c r="U667" s="24"/>
      <c r="V667" s="24"/>
      <c r="W667" s="24"/>
      <c r="X667" s="22"/>
      <c r="Y667" s="22"/>
      <c r="Z667" s="22"/>
      <c r="AA667" s="22"/>
      <c r="AB667" s="22"/>
      <c r="AC667" s="22"/>
      <c r="AD667" s="22"/>
      <c r="AE667" s="22"/>
      <c r="AF667" s="22"/>
      <c r="AG667" s="22">
        <v>665</v>
      </c>
    </row>
    <row r="668" spans="1:33" ht="15.7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22"/>
      <c r="K668" s="22"/>
      <c r="L668" s="22"/>
      <c r="M668" s="22"/>
      <c r="N668" s="22"/>
      <c r="O668" s="22"/>
      <c r="P668" s="23"/>
      <c r="Q668" s="22"/>
      <c r="R668" s="22"/>
      <c r="S668" s="24"/>
      <c r="T668" s="24"/>
      <c r="U668" s="24"/>
      <c r="V668" s="24"/>
      <c r="W668" s="24"/>
      <c r="X668" s="22"/>
      <c r="Y668" s="22"/>
      <c r="Z668" s="22"/>
      <c r="AA668" s="22"/>
      <c r="AB668" s="22"/>
      <c r="AC668" s="22"/>
      <c r="AD668" s="22"/>
      <c r="AE668" s="22"/>
      <c r="AF668" s="22"/>
      <c r="AG668" s="22">
        <v>666</v>
      </c>
    </row>
    <row r="669" spans="1:33" ht="15.7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22"/>
      <c r="K669" s="22"/>
      <c r="L669" s="22"/>
      <c r="M669" s="22"/>
      <c r="N669" s="22"/>
      <c r="O669" s="22"/>
      <c r="P669" s="23"/>
      <c r="Q669" s="22"/>
      <c r="R669" s="22"/>
      <c r="S669" s="24"/>
      <c r="T669" s="24"/>
      <c r="U669" s="24"/>
      <c r="V669" s="24"/>
      <c r="W669" s="24"/>
      <c r="X669" s="22"/>
      <c r="Y669" s="22"/>
      <c r="Z669" s="22"/>
      <c r="AA669" s="22"/>
      <c r="AB669" s="22"/>
      <c r="AC669" s="22"/>
      <c r="AD669" s="22"/>
      <c r="AE669" s="22"/>
      <c r="AF669" s="22"/>
      <c r="AG669" s="22">
        <v>667</v>
      </c>
    </row>
    <row r="670" spans="1:33" ht="15.7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22"/>
      <c r="K670" s="22"/>
      <c r="L670" s="22"/>
      <c r="M670" s="22"/>
      <c r="N670" s="22"/>
      <c r="O670" s="22"/>
      <c r="P670" s="23"/>
      <c r="Q670" s="22"/>
      <c r="R670" s="22"/>
      <c r="S670" s="24"/>
      <c r="T670" s="24"/>
      <c r="U670" s="24"/>
      <c r="V670" s="24"/>
      <c r="W670" s="24"/>
      <c r="X670" s="22"/>
      <c r="Y670" s="22"/>
      <c r="Z670" s="22"/>
      <c r="AA670" s="22"/>
      <c r="AB670" s="22"/>
      <c r="AC670" s="22"/>
      <c r="AD670" s="22"/>
      <c r="AE670" s="22"/>
      <c r="AF670" s="22"/>
      <c r="AG670" s="22">
        <v>668</v>
      </c>
    </row>
    <row r="671" spans="1:33" ht="15.7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22"/>
      <c r="K671" s="22"/>
      <c r="L671" s="22"/>
      <c r="M671" s="22"/>
      <c r="N671" s="22"/>
      <c r="O671" s="22"/>
      <c r="P671" s="23"/>
      <c r="Q671" s="22"/>
      <c r="R671" s="22"/>
      <c r="S671" s="24"/>
      <c r="T671" s="24"/>
      <c r="U671" s="24"/>
      <c r="V671" s="24"/>
      <c r="W671" s="24"/>
      <c r="X671" s="22"/>
      <c r="Y671" s="22"/>
      <c r="Z671" s="22"/>
      <c r="AA671" s="22"/>
      <c r="AB671" s="22"/>
      <c r="AC671" s="22"/>
      <c r="AD671" s="22"/>
      <c r="AE671" s="22"/>
      <c r="AF671" s="22"/>
      <c r="AG671" s="22">
        <v>669</v>
      </c>
    </row>
    <row r="672" spans="1:33" ht="15.7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22"/>
      <c r="K672" s="22"/>
      <c r="L672" s="22"/>
      <c r="M672" s="22"/>
      <c r="N672" s="22"/>
      <c r="O672" s="22"/>
      <c r="P672" s="23"/>
      <c r="Q672" s="22"/>
      <c r="R672" s="22"/>
      <c r="S672" s="24"/>
      <c r="T672" s="24"/>
      <c r="U672" s="24"/>
      <c r="V672" s="24"/>
      <c r="W672" s="24"/>
      <c r="X672" s="22"/>
      <c r="Y672" s="22"/>
      <c r="Z672" s="22"/>
      <c r="AA672" s="22"/>
      <c r="AB672" s="22"/>
      <c r="AC672" s="22"/>
      <c r="AD672" s="22"/>
      <c r="AE672" s="22"/>
      <c r="AF672" s="22"/>
      <c r="AG672" s="22">
        <v>670</v>
      </c>
    </row>
    <row r="673" spans="1:33" ht="15.7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22"/>
      <c r="K673" s="22"/>
      <c r="L673" s="22"/>
      <c r="M673" s="22"/>
      <c r="N673" s="22"/>
      <c r="O673" s="22"/>
      <c r="P673" s="23"/>
      <c r="Q673" s="22"/>
      <c r="R673" s="22"/>
      <c r="S673" s="24"/>
      <c r="T673" s="24"/>
      <c r="U673" s="24"/>
      <c r="V673" s="24"/>
      <c r="W673" s="24"/>
      <c r="X673" s="22"/>
      <c r="Y673" s="22"/>
      <c r="Z673" s="22"/>
      <c r="AA673" s="22"/>
      <c r="AB673" s="22"/>
      <c r="AC673" s="22"/>
      <c r="AD673" s="22"/>
      <c r="AE673" s="22"/>
      <c r="AF673" s="22"/>
      <c r="AG673" s="22">
        <v>671</v>
      </c>
    </row>
    <row r="674" spans="1:33" ht="15.7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22"/>
      <c r="K674" s="22"/>
      <c r="L674" s="22"/>
      <c r="M674" s="22"/>
      <c r="N674" s="22"/>
      <c r="O674" s="22"/>
      <c r="P674" s="23"/>
      <c r="Q674" s="22"/>
      <c r="R674" s="22"/>
      <c r="S674" s="24"/>
      <c r="T674" s="24"/>
      <c r="U674" s="24"/>
      <c r="V674" s="24"/>
      <c r="W674" s="24"/>
      <c r="X674" s="22"/>
      <c r="Y674" s="22"/>
      <c r="Z674" s="22"/>
      <c r="AA674" s="22"/>
      <c r="AB674" s="22"/>
      <c r="AC674" s="22"/>
      <c r="AD674" s="22"/>
      <c r="AE674" s="22"/>
      <c r="AF674" s="22"/>
      <c r="AG674" s="22">
        <v>672</v>
      </c>
    </row>
    <row r="675" spans="1:33" ht="15.7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22"/>
      <c r="K675" s="22"/>
      <c r="L675" s="22"/>
      <c r="M675" s="22"/>
      <c r="N675" s="22"/>
      <c r="O675" s="22"/>
      <c r="P675" s="23"/>
      <c r="Q675" s="22"/>
      <c r="R675" s="22"/>
      <c r="S675" s="24"/>
      <c r="T675" s="24"/>
      <c r="U675" s="24"/>
      <c r="V675" s="24"/>
      <c r="W675" s="24"/>
      <c r="X675" s="22"/>
      <c r="Y675" s="22"/>
      <c r="Z675" s="22"/>
      <c r="AA675" s="22"/>
      <c r="AB675" s="22"/>
      <c r="AC675" s="22"/>
      <c r="AD675" s="22"/>
      <c r="AE675" s="22"/>
      <c r="AF675" s="22"/>
      <c r="AG675" s="22">
        <v>673</v>
      </c>
    </row>
    <row r="676" spans="1:33" ht="15.7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22"/>
      <c r="K676" s="22"/>
      <c r="L676" s="22"/>
      <c r="M676" s="22"/>
      <c r="N676" s="22"/>
      <c r="O676" s="22"/>
      <c r="P676" s="23"/>
      <c r="Q676" s="22"/>
      <c r="R676" s="22"/>
      <c r="S676" s="24"/>
      <c r="T676" s="24"/>
      <c r="U676" s="24"/>
      <c r="V676" s="24"/>
      <c r="W676" s="24"/>
      <c r="X676" s="22"/>
      <c r="Y676" s="22"/>
      <c r="Z676" s="22"/>
      <c r="AA676" s="22"/>
      <c r="AB676" s="22"/>
      <c r="AC676" s="22"/>
      <c r="AD676" s="22"/>
      <c r="AE676" s="22"/>
      <c r="AF676" s="22"/>
      <c r="AG676" s="22">
        <v>674</v>
      </c>
    </row>
    <row r="677" spans="1:33" ht="15.7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22"/>
      <c r="K677" s="22"/>
      <c r="L677" s="22"/>
      <c r="M677" s="22"/>
      <c r="N677" s="22"/>
      <c r="O677" s="22"/>
      <c r="P677" s="23"/>
      <c r="Q677" s="22"/>
      <c r="R677" s="22"/>
      <c r="S677" s="24"/>
      <c r="T677" s="24"/>
      <c r="U677" s="24"/>
      <c r="V677" s="24"/>
      <c r="W677" s="24"/>
      <c r="X677" s="22"/>
      <c r="Y677" s="22"/>
      <c r="Z677" s="22"/>
      <c r="AA677" s="22"/>
      <c r="AB677" s="22"/>
      <c r="AC677" s="22"/>
      <c r="AD677" s="22"/>
      <c r="AE677" s="22"/>
      <c r="AF677" s="22"/>
      <c r="AG677" s="22">
        <v>675</v>
      </c>
    </row>
    <row r="678" spans="1:33" ht="15.7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22"/>
      <c r="K678" s="22"/>
      <c r="L678" s="22"/>
      <c r="M678" s="22"/>
      <c r="N678" s="22"/>
      <c r="O678" s="22"/>
      <c r="P678" s="23"/>
      <c r="Q678" s="22"/>
      <c r="R678" s="22"/>
      <c r="S678" s="24"/>
      <c r="T678" s="24"/>
      <c r="U678" s="24"/>
      <c r="V678" s="24"/>
      <c r="W678" s="24"/>
      <c r="X678" s="22"/>
      <c r="Y678" s="22"/>
      <c r="Z678" s="22"/>
      <c r="AA678" s="22"/>
      <c r="AB678" s="22"/>
      <c r="AC678" s="22"/>
      <c r="AD678" s="22"/>
      <c r="AE678" s="22"/>
      <c r="AF678" s="22"/>
      <c r="AG678" s="22">
        <v>676</v>
      </c>
    </row>
    <row r="679" spans="1:33" ht="15.7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22"/>
      <c r="K679" s="22"/>
      <c r="L679" s="22"/>
      <c r="M679" s="22"/>
      <c r="N679" s="22"/>
      <c r="O679" s="22"/>
      <c r="P679" s="23"/>
      <c r="Q679" s="22"/>
      <c r="R679" s="22"/>
      <c r="S679" s="24"/>
      <c r="T679" s="24"/>
      <c r="U679" s="24"/>
      <c r="V679" s="24"/>
      <c r="W679" s="24"/>
      <c r="X679" s="22"/>
      <c r="Y679" s="22"/>
      <c r="Z679" s="22"/>
      <c r="AA679" s="22"/>
      <c r="AB679" s="22"/>
      <c r="AC679" s="22"/>
      <c r="AD679" s="22"/>
      <c r="AE679" s="22"/>
      <c r="AF679" s="22"/>
      <c r="AG679" s="22">
        <v>677</v>
      </c>
    </row>
    <row r="680" spans="1:33" ht="15.7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22"/>
      <c r="K680" s="22"/>
      <c r="L680" s="22"/>
      <c r="M680" s="22"/>
      <c r="N680" s="22"/>
      <c r="O680" s="22"/>
      <c r="P680" s="23"/>
      <c r="Q680" s="22"/>
      <c r="R680" s="22"/>
      <c r="S680" s="24"/>
      <c r="T680" s="24"/>
      <c r="U680" s="24"/>
      <c r="V680" s="24"/>
      <c r="W680" s="24"/>
      <c r="X680" s="22"/>
      <c r="Y680" s="22"/>
      <c r="Z680" s="22"/>
      <c r="AA680" s="22"/>
      <c r="AB680" s="22"/>
      <c r="AC680" s="22"/>
      <c r="AD680" s="22"/>
      <c r="AE680" s="22"/>
      <c r="AF680" s="22"/>
      <c r="AG680" s="22">
        <v>678</v>
      </c>
    </row>
    <row r="681" spans="1:33" ht="15.7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22"/>
      <c r="K681" s="22"/>
      <c r="L681" s="22"/>
      <c r="M681" s="22"/>
      <c r="N681" s="22"/>
      <c r="O681" s="22"/>
      <c r="P681" s="23"/>
      <c r="Q681" s="22"/>
      <c r="R681" s="22"/>
      <c r="S681" s="24"/>
      <c r="T681" s="24"/>
      <c r="U681" s="24"/>
      <c r="V681" s="24"/>
      <c r="W681" s="24"/>
      <c r="X681" s="22"/>
      <c r="Y681" s="22"/>
      <c r="Z681" s="22"/>
      <c r="AA681" s="22"/>
      <c r="AB681" s="22"/>
      <c r="AC681" s="22"/>
      <c r="AD681" s="22"/>
      <c r="AE681" s="22"/>
      <c r="AF681" s="22"/>
      <c r="AG681" s="22">
        <v>679</v>
      </c>
    </row>
    <row r="682" spans="1:33" ht="15.7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22"/>
      <c r="K682" s="22"/>
      <c r="L682" s="22"/>
      <c r="M682" s="22"/>
      <c r="N682" s="22"/>
      <c r="O682" s="22"/>
      <c r="P682" s="23"/>
      <c r="Q682" s="22"/>
      <c r="R682" s="22"/>
      <c r="S682" s="24"/>
      <c r="T682" s="24"/>
      <c r="U682" s="24"/>
      <c r="V682" s="24"/>
      <c r="W682" s="24"/>
      <c r="X682" s="22"/>
      <c r="Y682" s="22"/>
      <c r="Z682" s="22"/>
      <c r="AA682" s="22"/>
      <c r="AB682" s="22"/>
      <c r="AC682" s="22"/>
      <c r="AD682" s="22"/>
      <c r="AE682" s="22"/>
      <c r="AF682" s="22"/>
      <c r="AG682" s="22">
        <v>680</v>
      </c>
    </row>
    <row r="683" spans="1:33" ht="15.7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22"/>
      <c r="K683" s="22"/>
      <c r="L683" s="22"/>
      <c r="M683" s="22"/>
      <c r="N683" s="22"/>
      <c r="O683" s="22"/>
      <c r="P683" s="23"/>
      <c r="Q683" s="22"/>
      <c r="R683" s="22"/>
      <c r="S683" s="24"/>
      <c r="T683" s="24"/>
      <c r="U683" s="24"/>
      <c r="V683" s="24"/>
      <c r="W683" s="24"/>
      <c r="X683" s="22"/>
      <c r="Y683" s="22"/>
      <c r="Z683" s="22"/>
      <c r="AA683" s="22"/>
      <c r="AB683" s="22"/>
      <c r="AC683" s="22"/>
      <c r="AD683" s="22"/>
      <c r="AE683" s="22"/>
      <c r="AF683" s="22"/>
      <c r="AG683" s="22">
        <v>681</v>
      </c>
    </row>
    <row r="684" spans="1:33" ht="15.7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22"/>
      <c r="K684" s="22"/>
      <c r="L684" s="22"/>
      <c r="M684" s="22"/>
      <c r="N684" s="22"/>
      <c r="O684" s="22"/>
      <c r="P684" s="23"/>
      <c r="Q684" s="22"/>
      <c r="R684" s="22"/>
      <c r="S684" s="24"/>
      <c r="T684" s="24"/>
      <c r="U684" s="24"/>
      <c r="V684" s="24"/>
      <c r="W684" s="24"/>
      <c r="X684" s="22"/>
      <c r="Y684" s="22"/>
      <c r="Z684" s="22"/>
      <c r="AA684" s="22"/>
      <c r="AB684" s="22"/>
      <c r="AC684" s="22"/>
      <c r="AD684" s="22"/>
      <c r="AE684" s="22"/>
      <c r="AF684" s="22"/>
      <c r="AG684" s="22">
        <v>682</v>
      </c>
    </row>
    <row r="685" spans="1:33" ht="15.7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22"/>
      <c r="K685" s="22"/>
      <c r="L685" s="22"/>
      <c r="M685" s="22"/>
      <c r="N685" s="22"/>
      <c r="O685" s="22"/>
      <c r="P685" s="23"/>
      <c r="Q685" s="22"/>
      <c r="R685" s="22"/>
      <c r="S685" s="24"/>
      <c r="T685" s="24"/>
      <c r="U685" s="24"/>
      <c r="V685" s="24"/>
      <c r="W685" s="24"/>
      <c r="X685" s="22"/>
      <c r="Y685" s="22"/>
      <c r="Z685" s="22"/>
      <c r="AA685" s="22"/>
      <c r="AB685" s="22"/>
      <c r="AC685" s="22"/>
      <c r="AD685" s="22"/>
      <c r="AE685" s="22"/>
      <c r="AF685" s="22"/>
      <c r="AG685" s="22">
        <v>683</v>
      </c>
    </row>
    <row r="686" spans="1:33" ht="15.7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22"/>
      <c r="K686" s="22"/>
      <c r="L686" s="22"/>
      <c r="M686" s="22"/>
      <c r="N686" s="22"/>
      <c r="O686" s="22"/>
      <c r="P686" s="23"/>
      <c r="Q686" s="22"/>
      <c r="R686" s="22"/>
      <c r="S686" s="24"/>
      <c r="T686" s="24"/>
      <c r="U686" s="24"/>
      <c r="V686" s="24"/>
      <c r="W686" s="24"/>
      <c r="X686" s="22"/>
      <c r="Y686" s="22"/>
      <c r="Z686" s="22"/>
      <c r="AA686" s="22"/>
      <c r="AB686" s="22"/>
      <c r="AC686" s="22"/>
      <c r="AD686" s="22"/>
      <c r="AE686" s="22"/>
      <c r="AF686" s="22"/>
      <c r="AG686" s="22">
        <v>684</v>
      </c>
    </row>
    <row r="687" spans="1:33" ht="15.7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22"/>
      <c r="K687" s="22"/>
      <c r="L687" s="22"/>
      <c r="M687" s="22"/>
      <c r="N687" s="22"/>
      <c r="O687" s="22"/>
      <c r="P687" s="23"/>
      <c r="Q687" s="22"/>
      <c r="R687" s="22"/>
      <c r="S687" s="24"/>
      <c r="T687" s="24"/>
      <c r="U687" s="24"/>
      <c r="V687" s="24"/>
      <c r="W687" s="24"/>
      <c r="X687" s="22"/>
      <c r="Y687" s="22"/>
      <c r="Z687" s="22"/>
      <c r="AA687" s="22"/>
      <c r="AB687" s="22"/>
      <c r="AC687" s="22"/>
      <c r="AD687" s="22"/>
      <c r="AE687" s="22"/>
      <c r="AF687" s="22"/>
      <c r="AG687" s="22">
        <v>685</v>
      </c>
    </row>
    <row r="688" spans="1:33" ht="15.7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22"/>
      <c r="K688" s="22"/>
      <c r="L688" s="22"/>
      <c r="M688" s="22"/>
      <c r="N688" s="22"/>
      <c r="O688" s="22"/>
      <c r="P688" s="23"/>
      <c r="Q688" s="22"/>
      <c r="R688" s="22"/>
      <c r="S688" s="24"/>
      <c r="T688" s="24"/>
      <c r="U688" s="24"/>
      <c r="V688" s="24"/>
      <c r="W688" s="24"/>
      <c r="X688" s="22"/>
      <c r="Y688" s="22"/>
      <c r="Z688" s="22"/>
      <c r="AA688" s="22"/>
      <c r="AB688" s="22"/>
      <c r="AC688" s="22"/>
      <c r="AD688" s="22"/>
      <c r="AE688" s="22"/>
      <c r="AF688" s="22"/>
      <c r="AG688" s="22">
        <v>686</v>
      </c>
    </row>
    <row r="689" spans="1:33" ht="15.7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22"/>
      <c r="K689" s="22"/>
      <c r="L689" s="22"/>
      <c r="M689" s="22"/>
      <c r="N689" s="22"/>
      <c r="O689" s="22"/>
      <c r="P689" s="23"/>
      <c r="Q689" s="22"/>
      <c r="R689" s="22"/>
      <c r="S689" s="24"/>
      <c r="T689" s="24"/>
      <c r="U689" s="24"/>
      <c r="V689" s="24"/>
      <c r="W689" s="24"/>
      <c r="X689" s="22"/>
      <c r="Y689" s="22"/>
      <c r="Z689" s="22"/>
      <c r="AA689" s="22"/>
      <c r="AB689" s="22"/>
      <c r="AC689" s="22"/>
      <c r="AD689" s="22"/>
      <c r="AE689" s="22"/>
      <c r="AF689" s="22"/>
      <c r="AG689" s="22">
        <v>687</v>
      </c>
    </row>
    <row r="690" spans="1:33" ht="15.7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22"/>
      <c r="K690" s="22"/>
      <c r="L690" s="22"/>
      <c r="M690" s="22"/>
      <c r="N690" s="22"/>
      <c r="O690" s="22"/>
      <c r="P690" s="23"/>
      <c r="Q690" s="22"/>
      <c r="R690" s="22"/>
      <c r="S690" s="24"/>
      <c r="T690" s="24"/>
      <c r="U690" s="24"/>
      <c r="V690" s="24"/>
      <c r="W690" s="24"/>
      <c r="X690" s="22"/>
      <c r="Y690" s="22"/>
      <c r="Z690" s="22"/>
      <c r="AA690" s="22"/>
      <c r="AB690" s="22"/>
      <c r="AC690" s="22"/>
      <c r="AD690" s="22"/>
      <c r="AE690" s="22"/>
      <c r="AF690" s="22"/>
      <c r="AG690" s="22">
        <v>688</v>
      </c>
    </row>
    <row r="691" spans="1:33" ht="15.7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22"/>
      <c r="K691" s="22"/>
      <c r="L691" s="22"/>
      <c r="M691" s="22"/>
      <c r="N691" s="22"/>
      <c r="O691" s="22"/>
      <c r="P691" s="23"/>
      <c r="Q691" s="22"/>
      <c r="R691" s="22"/>
      <c r="S691" s="24"/>
      <c r="T691" s="24"/>
      <c r="U691" s="24"/>
      <c r="V691" s="24"/>
      <c r="W691" s="24"/>
      <c r="X691" s="22"/>
      <c r="Y691" s="22"/>
      <c r="Z691" s="22"/>
      <c r="AA691" s="22"/>
      <c r="AB691" s="22"/>
      <c r="AC691" s="22"/>
      <c r="AD691" s="22"/>
      <c r="AE691" s="22"/>
      <c r="AF691" s="22"/>
      <c r="AG691" s="22">
        <v>689</v>
      </c>
    </row>
    <row r="692" spans="1:33" ht="15.7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22"/>
      <c r="K692" s="22"/>
      <c r="L692" s="22"/>
      <c r="M692" s="22"/>
      <c r="N692" s="22"/>
      <c r="O692" s="22"/>
      <c r="P692" s="23"/>
      <c r="Q692" s="22"/>
      <c r="R692" s="22"/>
      <c r="S692" s="24"/>
      <c r="T692" s="24"/>
      <c r="U692" s="24"/>
      <c r="V692" s="24"/>
      <c r="W692" s="24"/>
      <c r="X692" s="22"/>
      <c r="Y692" s="22"/>
      <c r="Z692" s="22"/>
      <c r="AA692" s="22"/>
      <c r="AB692" s="22"/>
      <c r="AC692" s="22"/>
      <c r="AD692" s="22"/>
      <c r="AE692" s="22"/>
      <c r="AF692" s="22"/>
      <c r="AG692" s="22">
        <v>690</v>
      </c>
    </row>
    <row r="693" spans="1:33" ht="15.7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22"/>
      <c r="K693" s="22"/>
      <c r="L693" s="22"/>
      <c r="M693" s="22"/>
      <c r="N693" s="22"/>
      <c r="O693" s="22"/>
      <c r="P693" s="23"/>
      <c r="Q693" s="22"/>
      <c r="R693" s="22"/>
      <c r="S693" s="24"/>
      <c r="T693" s="24"/>
      <c r="U693" s="24"/>
      <c r="V693" s="24"/>
      <c r="W693" s="24"/>
      <c r="X693" s="22"/>
      <c r="Y693" s="22"/>
      <c r="Z693" s="22"/>
      <c r="AA693" s="22"/>
      <c r="AB693" s="22"/>
      <c r="AC693" s="22"/>
      <c r="AD693" s="22"/>
      <c r="AE693" s="22"/>
      <c r="AF693" s="22"/>
      <c r="AG693" s="22">
        <v>691</v>
      </c>
    </row>
    <row r="694" spans="1:33" ht="15.7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22"/>
      <c r="K694" s="22"/>
      <c r="L694" s="22"/>
      <c r="M694" s="22"/>
      <c r="N694" s="22"/>
      <c r="O694" s="22"/>
      <c r="P694" s="23"/>
      <c r="Q694" s="22"/>
      <c r="R694" s="22"/>
      <c r="S694" s="24"/>
      <c r="T694" s="24"/>
      <c r="U694" s="24"/>
      <c r="V694" s="24"/>
      <c r="W694" s="24"/>
      <c r="X694" s="22"/>
      <c r="Y694" s="22"/>
      <c r="Z694" s="22"/>
      <c r="AA694" s="22"/>
      <c r="AB694" s="22"/>
      <c r="AC694" s="22"/>
      <c r="AD694" s="22"/>
      <c r="AE694" s="22"/>
      <c r="AF694" s="22"/>
      <c r="AG694" s="22">
        <v>692</v>
      </c>
    </row>
    <row r="695" spans="1:33" ht="15.7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22"/>
      <c r="K695" s="22"/>
      <c r="L695" s="22"/>
      <c r="M695" s="22"/>
      <c r="N695" s="22"/>
      <c r="O695" s="22"/>
      <c r="P695" s="23"/>
      <c r="Q695" s="22"/>
      <c r="R695" s="22"/>
      <c r="S695" s="24"/>
      <c r="T695" s="24"/>
      <c r="U695" s="24"/>
      <c r="V695" s="24"/>
      <c r="W695" s="24"/>
      <c r="X695" s="22"/>
      <c r="Y695" s="22"/>
      <c r="Z695" s="22"/>
      <c r="AA695" s="22"/>
      <c r="AB695" s="22"/>
      <c r="AC695" s="22"/>
      <c r="AD695" s="22"/>
      <c r="AE695" s="22"/>
      <c r="AF695" s="22"/>
      <c r="AG695" s="22">
        <v>693</v>
      </c>
    </row>
    <row r="696" spans="1:33" ht="15.7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22"/>
      <c r="K696" s="22"/>
      <c r="L696" s="22"/>
      <c r="M696" s="22"/>
      <c r="N696" s="22"/>
      <c r="O696" s="22"/>
      <c r="P696" s="23"/>
      <c r="Q696" s="22"/>
      <c r="R696" s="22"/>
      <c r="S696" s="24"/>
      <c r="T696" s="24"/>
      <c r="U696" s="24"/>
      <c r="V696" s="24"/>
      <c r="W696" s="24"/>
      <c r="X696" s="22"/>
      <c r="Y696" s="22"/>
      <c r="Z696" s="22"/>
      <c r="AA696" s="22"/>
      <c r="AB696" s="22"/>
      <c r="AC696" s="22"/>
      <c r="AD696" s="22"/>
      <c r="AE696" s="22"/>
      <c r="AF696" s="22"/>
      <c r="AG696" s="22">
        <v>694</v>
      </c>
    </row>
    <row r="697" spans="1:33" ht="15.7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22"/>
      <c r="K697" s="22"/>
      <c r="L697" s="22"/>
      <c r="M697" s="22"/>
      <c r="N697" s="22"/>
      <c r="O697" s="22"/>
      <c r="P697" s="23"/>
      <c r="Q697" s="22"/>
      <c r="R697" s="22"/>
      <c r="S697" s="24"/>
      <c r="T697" s="24"/>
      <c r="U697" s="24"/>
      <c r="V697" s="24"/>
      <c r="W697" s="24"/>
      <c r="X697" s="22"/>
      <c r="Y697" s="22"/>
      <c r="Z697" s="22"/>
      <c r="AA697" s="22"/>
      <c r="AB697" s="22"/>
      <c r="AC697" s="22"/>
      <c r="AD697" s="22"/>
      <c r="AE697" s="22"/>
      <c r="AF697" s="22"/>
      <c r="AG697" s="22">
        <v>695</v>
      </c>
    </row>
    <row r="698" spans="1:33" ht="15.7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22"/>
      <c r="K698" s="22"/>
      <c r="L698" s="22"/>
      <c r="M698" s="22"/>
      <c r="N698" s="22"/>
      <c r="O698" s="22"/>
      <c r="P698" s="23"/>
      <c r="Q698" s="22"/>
      <c r="R698" s="22"/>
      <c r="S698" s="24"/>
      <c r="T698" s="24"/>
      <c r="U698" s="24"/>
      <c r="V698" s="24"/>
      <c r="W698" s="24"/>
      <c r="X698" s="22"/>
      <c r="Y698" s="22"/>
      <c r="Z698" s="22"/>
      <c r="AA698" s="22"/>
      <c r="AB698" s="22"/>
      <c r="AC698" s="22"/>
      <c r="AD698" s="22"/>
      <c r="AE698" s="22"/>
      <c r="AF698" s="22"/>
      <c r="AG698" s="22">
        <v>696</v>
      </c>
    </row>
    <row r="699" spans="1:33" ht="15.7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22"/>
      <c r="K699" s="22"/>
      <c r="L699" s="22"/>
      <c r="M699" s="22"/>
      <c r="N699" s="22"/>
      <c r="O699" s="22"/>
      <c r="P699" s="23"/>
      <c r="Q699" s="22"/>
      <c r="R699" s="22"/>
      <c r="S699" s="24"/>
      <c r="T699" s="24"/>
      <c r="U699" s="24"/>
      <c r="V699" s="24"/>
      <c r="W699" s="24"/>
      <c r="X699" s="22"/>
      <c r="Y699" s="22"/>
      <c r="Z699" s="22"/>
      <c r="AA699" s="22"/>
      <c r="AB699" s="22"/>
      <c r="AC699" s="22"/>
      <c r="AD699" s="22"/>
      <c r="AE699" s="22"/>
      <c r="AF699" s="22"/>
      <c r="AG699" s="22">
        <v>697</v>
      </c>
    </row>
    <row r="700" spans="1:33" ht="15.7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22"/>
      <c r="K700" s="22"/>
      <c r="L700" s="22"/>
      <c r="M700" s="22"/>
      <c r="N700" s="22"/>
      <c r="O700" s="22"/>
      <c r="P700" s="23"/>
      <c r="Q700" s="22"/>
      <c r="R700" s="22"/>
      <c r="S700" s="24"/>
      <c r="T700" s="24"/>
      <c r="U700" s="24"/>
      <c r="V700" s="24"/>
      <c r="W700" s="24"/>
      <c r="X700" s="22"/>
      <c r="Y700" s="22"/>
      <c r="Z700" s="22"/>
      <c r="AA700" s="22"/>
      <c r="AB700" s="22"/>
      <c r="AC700" s="22"/>
      <c r="AD700" s="22"/>
      <c r="AE700" s="22"/>
      <c r="AF700" s="22"/>
      <c r="AG700" s="22">
        <v>698</v>
      </c>
    </row>
    <row r="701" spans="1:33" ht="15.7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22"/>
      <c r="K701" s="22"/>
      <c r="L701" s="22"/>
      <c r="M701" s="22"/>
      <c r="N701" s="22"/>
      <c r="O701" s="22"/>
      <c r="P701" s="23"/>
      <c r="Q701" s="22"/>
      <c r="R701" s="22"/>
      <c r="S701" s="24"/>
      <c r="T701" s="24"/>
      <c r="U701" s="24"/>
      <c r="V701" s="24"/>
      <c r="W701" s="24"/>
      <c r="X701" s="22"/>
      <c r="Y701" s="22"/>
      <c r="Z701" s="22"/>
      <c r="AA701" s="22"/>
      <c r="AB701" s="22"/>
      <c r="AC701" s="22"/>
      <c r="AD701" s="22"/>
      <c r="AE701" s="22"/>
      <c r="AF701" s="22"/>
      <c r="AG701" s="22">
        <v>699</v>
      </c>
    </row>
    <row r="702" spans="1:33" ht="15.7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22"/>
      <c r="K702" s="22"/>
      <c r="L702" s="22"/>
      <c r="M702" s="22"/>
      <c r="N702" s="22"/>
      <c r="O702" s="22"/>
      <c r="P702" s="23"/>
      <c r="Q702" s="22"/>
      <c r="R702" s="22"/>
      <c r="S702" s="24"/>
      <c r="T702" s="24"/>
      <c r="U702" s="24"/>
      <c r="V702" s="24"/>
      <c r="W702" s="24"/>
      <c r="X702" s="22"/>
      <c r="Y702" s="22"/>
      <c r="Z702" s="22"/>
      <c r="AA702" s="22"/>
      <c r="AB702" s="22"/>
      <c r="AC702" s="22"/>
      <c r="AD702" s="22"/>
      <c r="AE702" s="22"/>
      <c r="AF702" s="22"/>
      <c r="AG702" s="22">
        <v>700</v>
      </c>
    </row>
    <row r="703" spans="1:33" ht="15.7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22"/>
      <c r="K703" s="22"/>
      <c r="L703" s="22"/>
      <c r="M703" s="22"/>
      <c r="N703" s="22"/>
      <c r="O703" s="22"/>
      <c r="P703" s="23"/>
      <c r="Q703" s="22"/>
      <c r="R703" s="22"/>
      <c r="S703" s="24"/>
      <c r="T703" s="24"/>
      <c r="U703" s="24"/>
      <c r="V703" s="24"/>
      <c r="W703" s="24"/>
      <c r="X703" s="22"/>
      <c r="Y703" s="22"/>
      <c r="Z703" s="22"/>
      <c r="AA703" s="22"/>
      <c r="AB703" s="22"/>
      <c r="AC703" s="22"/>
      <c r="AD703" s="22"/>
      <c r="AE703" s="22"/>
      <c r="AF703" s="22"/>
      <c r="AG703" s="22">
        <v>701</v>
      </c>
    </row>
    <row r="704" spans="1:33" ht="15.7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22"/>
      <c r="K704" s="22"/>
      <c r="L704" s="22"/>
      <c r="M704" s="22"/>
      <c r="N704" s="22"/>
      <c r="O704" s="22"/>
      <c r="P704" s="23"/>
      <c r="Q704" s="22"/>
      <c r="R704" s="22"/>
      <c r="S704" s="24"/>
      <c r="T704" s="24"/>
      <c r="U704" s="24"/>
      <c r="V704" s="24"/>
      <c r="W704" s="24"/>
      <c r="X704" s="22"/>
      <c r="Y704" s="22"/>
      <c r="Z704" s="22"/>
      <c r="AA704" s="22"/>
      <c r="AB704" s="22"/>
      <c r="AC704" s="22"/>
      <c r="AD704" s="22"/>
      <c r="AE704" s="22"/>
      <c r="AF704" s="22"/>
      <c r="AG704" s="22">
        <v>702</v>
      </c>
    </row>
    <row r="705" spans="1:33" ht="15.7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22"/>
      <c r="K705" s="22"/>
      <c r="L705" s="22"/>
      <c r="M705" s="22"/>
      <c r="N705" s="22"/>
      <c r="O705" s="22"/>
      <c r="P705" s="23"/>
      <c r="Q705" s="22"/>
      <c r="R705" s="22"/>
      <c r="S705" s="24"/>
      <c r="T705" s="24"/>
      <c r="U705" s="24"/>
      <c r="V705" s="24"/>
      <c r="W705" s="24"/>
      <c r="X705" s="22"/>
      <c r="Y705" s="22"/>
      <c r="Z705" s="22"/>
      <c r="AA705" s="22"/>
      <c r="AB705" s="22"/>
      <c r="AC705" s="22"/>
      <c r="AD705" s="22"/>
      <c r="AE705" s="22"/>
      <c r="AF705" s="22"/>
      <c r="AG705" s="22">
        <v>703</v>
      </c>
    </row>
    <row r="706" spans="1:33" ht="15.7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22"/>
      <c r="K706" s="22"/>
      <c r="L706" s="22"/>
      <c r="M706" s="22"/>
      <c r="N706" s="22"/>
      <c r="O706" s="22"/>
      <c r="P706" s="23"/>
      <c r="Q706" s="22"/>
      <c r="R706" s="22"/>
      <c r="S706" s="24"/>
      <c r="T706" s="24"/>
      <c r="U706" s="24"/>
      <c r="V706" s="24"/>
      <c r="W706" s="24"/>
      <c r="X706" s="22"/>
      <c r="Y706" s="22"/>
      <c r="Z706" s="22"/>
      <c r="AA706" s="22"/>
      <c r="AB706" s="22"/>
      <c r="AC706" s="22"/>
      <c r="AD706" s="22"/>
      <c r="AE706" s="22"/>
      <c r="AF706" s="22"/>
      <c r="AG706" s="22">
        <v>704</v>
      </c>
    </row>
    <row r="707" spans="1:33" ht="15.7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22"/>
      <c r="K707" s="22"/>
      <c r="L707" s="22"/>
      <c r="M707" s="22"/>
      <c r="N707" s="22"/>
      <c r="O707" s="22"/>
      <c r="P707" s="23"/>
      <c r="Q707" s="22"/>
      <c r="R707" s="22"/>
      <c r="S707" s="24"/>
      <c r="T707" s="24"/>
      <c r="U707" s="24"/>
      <c r="V707" s="24"/>
      <c r="W707" s="24"/>
      <c r="X707" s="22"/>
      <c r="Y707" s="22"/>
      <c r="Z707" s="22"/>
      <c r="AA707" s="22"/>
      <c r="AB707" s="22"/>
      <c r="AC707" s="22"/>
      <c r="AD707" s="22"/>
      <c r="AE707" s="22"/>
      <c r="AF707" s="22"/>
      <c r="AG707" s="22">
        <v>705</v>
      </c>
    </row>
    <row r="708" spans="1:33" ht="15.7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22"/>
      <c r="K708" s="22"/>
      <c r="L708" s="22"/>
      <c r="M708" s="22"/>
      <c r="N708" s="22"/>
      <c r="O708" s="22"/>
      <c r="P708" s="23"/>
      <c r="Q708" s="22"/>
      <c r="R708" s="22"/>
      <c r="S708" s="24"/>
      <c r="T708" s="24"/>
      <c r="U708" s="24"/>
      <c r="V708" s="24"/>
      <c r="W708" s="24"/>
      <c r="X708" s="22"/>
      <c r="Y708" s="22"/>
      <c r="Z708" s="22"/>
      <c r="AA708" s="22"/>
      <c r="AB708" s="22"/>
      <c r="AC708" s="22"/>
      <c r="AD708" s="22"/>
      <c r="AE708" s="22"/>
      <c r="AF708" s="22"/>
      <c r="AG708" s="22">
        <v>706</v>
      </c>
    </row>
    <row r="709" spans="1:33" ht="15.7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22"/>
      <c r="K709" s="22"/>
      <c r="L709" s="22"/>
      <c r="M709" s="22"/>
      <c r="N709" s="22"/>
      <c r="O709" s="22"/>
      <c r="P709" s="23"/>
      <c r="Q709" s="22"/>
      <c r="R709" s="22"/>
      <c r="S709" s="24"/>
      <c r="T709" s="24"/>
      <c r="U709" s="24"/>
      <c r="V709" s="24"/>
      <c r="W709" s="24"/>
      <c r="X709" s="22"/>
      <c r="Y709" s="22"/>
      <c r="Z709" s="22"/>
      <c r="AA709" s="22"/>
      <c r="AB709" s="22"/>
      <c r="AC709" s="22"/>
      <c r="AD709" s="22"/>
      <c r="AE709" s="22"/>
      <c r="AF709" s="22"/>
      <c r="AG709" s="22">
        <v>707</v>
      </c>
    </row>
    <row r="710" spans="1:33" ht="15.7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22"/>
      <c r="K710" s="22"/>
      <c r="L710" s="22"/>
      <c r="M710" s="22"/>
      <c r="N710" s="22"/>
      <c r="O710" s="22"/>
      <c r="P710" s="23"/>
      <c r="Q710" s="22"/>
      <c r="R710" s="22"/>
      <c r="S710" s="24"/>
      <c r="T710" s="24"/>
      <c r="U710" s="24"/>
      <c r="V710" s="24"/>
      <c r="W710" s="24"/>
      <c r="X710" s="22"/>
      <c r="Y710" s="22"/>
      <c r="Z710" s="22"/>
      <c r="AA710" s="22"/>
      <c r="AB710" s="22"/>
      <c r="AC710" s="22"/>
      <c r="AD710" s="22"/>
      <c r="AE710" s="22"/>
      <c r="AF710" s="22"/>
      <c r="AG710" s="22">
        <v>708</v>
      </c>
    </row>
    <row r="711" spans="1:33" ht="15.7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22"/>
      <c r="K711" s="22"/>
      <c r="L711" s="22"/>
      <c r="M711" s="22"/>
      <c r="N711" s="22"/>
      <c r="O711" s="22"/>
      <c r="P711" s="23"/>
      <c r="Q711" s="22"/>
      <c r="R711" s="22"/>
      <c r="S711" s="24"/>
      <c r="T711" s="24"/>
      <c r="U711" s="24"/>
      <c r="V711" s="24"/>
      <c r="W711" s="24"/>
      <c r="X711" s="22"/>
      <c r="Y711" s="22"/>
      <c r="Z711" s="22"/>
      <c r="AA711" s="22"/>
      <c r="AB711" s="22"/>
      <c r="AC711" s="22"/>
      <c r="AD711" s="22"/>
      <c r="AE711" s="22"/>
      <c r="AF711" s="22"/>
      <c r="AG711" s="22">
        <v>709</v>
      </c>
    </row>
    <row r="712" spans="1:33" ht="15.7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22"/>
      <c r="K712" s="22"/>
      <c r="L712" s="22"/>
      <c r="M712" s="22"/>
      <c r="N712" s="22"/>
      <c r="O712" s="22"/>
      <c r="P712" s="23"/>
      <c r="Q712" s="22"/>
      <c r="R712" s="22"/>
      <c r="S712" s="24"/>
      <c r="T712" s="24"/>
      <c r="U712" s="24"/>
      <c r="V712" s="24"/>
      <c r="W712" s="24"/>
      <c r="X712" s="22"/>
      <c r="Y712" s="22"/>
      <c r="Z712" s="22"/>
      <c r="AA712" s="22"/>
      <c r="AB712" s="22"/>
      <c r="AC712" s="22"/>
      <c r="AD712" s="22"/>
      <c r="AE712" s="22"/>
      <c r="AF712" s="22"/>
      <c r="AG712" s="22">
        <v>710</v>
      </c>
    </row>
    <row r="713" spans="1:33" ht="15.7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22"/>
      <c r="K713" s="22"/>
      <c r="L713" s="22"/>
      <c r="M713" s="22"/>
      <c r="N713" s="22"/>
      <c r="O713" s="22"/>
      <c r="P713" s="23"/>
      <c r="Q713" s="22"/>
      <c r="R713" s="22"/>
      <c r="S713" s="24"/>
      <c r="T713" s="24"/>
      <c r="U713" s="24"/>
      <c r="V713" s="24"/>
      <c r="W713" s="24"/>
      <c r="X713" s="22"/>
      <c r="Y713" s="22"/>
      <c r="Z713" s="22"/>
      <c r="AA713" s="22"/>
      <c r="AB713" s="22"/>
      <c r="AC713" s="22"/>
      <c r="AD713" s="22"/>
      <c r="AE713" s="22"/>
      <c r="AF713" s="22"/>
      <c r="AG713" s="22">
        <v>711</v>
      </c>
    </row>
    <row r="714" spans="1:33" ht="15.7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22"/>
      <c r="K714" s="22"/>
      <c r="L714" s="22"/>
      <c r="M714" s="22"/>
      <c r="N714" s="22"/>
      <c r="O714" s="22"/>
      <c r="P714" s="23"/>
      <c r="Q714" s="22"/>
      <c r="R714" s="22"/>
      <c r="S714" s="24"/>
      <c r="T714" s="24"/>
      <c r="U714" s="24"/>
      <c r="V714" s="24"/>
      <c r="W714" s="24"/>
      <c r="X714" s="22"/>
      <c r="Y714" s="22"/>
      <c r="Z714" s="22"/>
      <c r="AA714" s="22"/>
      <c r="AB714" s="22"/>
      <c r="AC714" s="22"/>
      <c r="AD714" s="22"/>
      <c r="AE714" s="22"/>
      <c r="AF714" s="22"/>
      <c r="AG714" s="22">
        <v>712</v>
      </c>
    </row>
    <row r="715" spans="1:33" ht="15.7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22"/>
      <c r="K715" s="22"/>
      <c r="L715" s="22"/>
      <c r="M715" s="22"/>
      <c r="N715" s="22"/>
      <c r="O715" s="22"/>
      <c r="P715" s="23"/>
      <c r="Q715" s="22"/>
      <c r="R715" s="22"/>
      <c r="S715" s="24"/>
      <c r="T715" s="24"/>
      <c r="U715" s="24"/>
      <c r="V715" s="24"/>
      <c r="W715" s="24"/>
      <c r="X715" s="22"/>
      <c r="Y715" s="22"/>
      <c r="Z715" s="22"/>
      <c r="AA715" s="22"/>
      <c r="AB715" s="22"/>
      <c r="AC715" s="22"/>
      <c r="AD715" s="22"/>
      <c r="AE715" s="22"/>
      <c r="AF715" s="22"/>
      <c r="AG715" s="22">
        <v>713</v>
      </c>
    </row>
    <row r="716" spans="1:33" ht="15.7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22"/>
      <c r="K716" s="22"/>
      <c r="L716" s="22"/>
      <c r="M716" s="22"/>
      <c r="N716" s="22"/>
      <c r="O716" s="22"/>
      <c r="P716" s="23"/>
      <c r="Q716" s="22"/>
      <c r="R716" s="22"/>
      <c r="S716" s="24"/>
      <c r="T716" s="24"/>
      <c r="U716" s="24"/>
      <c r="V716" s="24"/>
      <c r="W716" s="24"/>
      <c r="X716" s="22"/>
      <c r="Y716" s="22"/>
      <c r="Z716" s="22"/>
      <c r="AA716" s="22"/>
      <c r="AB716" s="22"/>
      <c r="AC716" s="22"/>
      <c r="AD716" s="22"/>
      <c r="AE716" s="22"/>
      <c r="AF716" s="22"/>
      <c r="AG716" s="22">
        <v>714</v>
      </c>
    </row>
    <row r="717" spans="1:33" ht="15.7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22"/>
      <c r="K717" s="22"/>
      <c r="L717" s="22"/>
      <c r="M717" s="22"/>
      <c r="N717" s="22"/>
      <c r="O717" s="22"/>
      <c r="P717" s="23"/>
      <c r="Q717" s="22"/>
      <c r="R717" s="22"/>
      <c r="S717" s="24"/>
      <c r="T717" s="24"/>
      <c r="U717" s="24"/>
      <c r="V717" s="24"/>
      <c r="W717" s="24"/>
      <c r="X717" s="22"/>
      <c r="Y717" s="22"/>
      <c r="Z717" s="22"/>
      <c r="AA717" s="22"/>
      <c r="AB717" s="22"/>
      <c r="AC717" s="22"/>
      <c r="AD717" s="22"/>
      <c r="AE717" s="22"/>
      <c r="AF717" s="22"/>
      <c r="AG717" s="22">
        <v>715</v>
      </c>
    </row>
    <row r="718" spans="1:33" ht="15.7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22"/>
      <c r="K718" s="22"/>
      <c r="L718" s="22"/>
      <c r="M718" s="22"/>
      <c r="N718" s="22"/>
      <c r="O718" s="22"/>
      <c r="P718" s="23"/>
      <c r="Q718" s="22"/>
      <c r="R718" s="22"/>
      <c r="S718" s="24"/>
      <c r="T718" s="24"/>
      <c r="U718" s="24"/>
      <c r="V718" s="24"/>
      <c r="W718" s="24"/>
      <c r="X718" s="22"/>
      <c r="Y718" s="22"/>
      <c r="Z718" s="22"/>
      <c r="AA718" s="22"/>
      <c r="AB718" s="22"/>
      <c r="AC718" s="22"/>
      <c r="AD718" s="22"/>
      <c r="AE718" s="22"/>
      <c r="AF718" s="22"/>
      <c r="AG718" s="22">
        <v>716</v>
      </c>
    </row>
    <row r="719" spans="1:33" ht="15.7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22"/>
      <c r="K719" s="22"/>
      <c r="L719" s="22"/>
      <c r="M719" s="22"/>
      <c r="N719" s="22"/>
      <c r="O719" s="22"/>
      <c r="P719" s="23"/>
      <c r="Q719" s="22"/>
      <c r="R719" s="22"/>
      <c r="S719" s="24"/>
      <c r="T719" s="24"/>
      <c r="U719" s="24"/>
      <c r="V719" s="24"/>
      <c r="W719" s="24"/>
      <c r="X719" s="22"/>
      <c r="Y719" s="22"/>
      <c r="Z719" s="22"/>
      <c r="AA719" s="22"/>
      <c r="AB719" s="22"/>
      <c r="AC719" s="22"/>
      <c r="AD719" s="22"/>
      <c r="AE719" s="22"/>
      <c r="AF719" s="22"/>
      <c r="AG719" s="22">
        <v>717</v>
      </c>
    </row>
    <row r="720" spans="1:33" ht="15.7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22"/>
      <c r="K720" s="22"/>
      <c r="L720" s="22"/>
      <c r="M720" s="22"/>
      <c r="N720" s="22"/>
      <c r="O720" s="22"/>
      <c r="P720" s="23"/>
      <c r="Q720" s="22"/>
      <c r="R720" s="22"/>
      <c r="S720" s="24"/>
      <c r="T720" s="24"/>
      <c r="U720" s="24"/>
      <c r="V720" s="24"/>
      <c r="W720" s="24"/>
      <c r="X720" s="22"/>
      <c r="Y720" s="22"/>
      <c r="Z720" s="22"/>
      <c r="AA720" s="22"/>
      <c r="AB720" s="22"/>
      <c r="AC720" s="22"/>
      <c r="AD720" s="22"/>
      <c r="AE720" s="22"/>
      <c r="AF720" s="22"/>
      <c r="AG720" s="22">
        <v>718</v>
      </c>
    </row>
    <row r="721" spans="1:33" ht="15.7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22"/>
      <c r="K721" s="22"/>
      <c r="L721" s="22"/>
      <c r="M721" s="22"/>
      <c r="N721" s="22"/>
      <c r="O721" s="22"/>
      <c r="P721" s="23"/>
      <c r="Q721" s="22"/>
      <c r="R721" s="22"/>
      <c r="S721" s="24"/>
      <c r="T721" s="24"/>
      <c r="U721" s="24"/>
      <c r="V721" s="24"/>
      <c r="W721" s="24"/>
      <c r="X721" s="22"/>
      <c r="Y721" s="22"/>
      <c r="Z721" s="22"/>
      <c r="AA721" s="22"/>
      <c r="AB721" s="22"/>
      <c r="AC721" s="22"/>
      <c r="AD721" s="22"/>
      <c r="AE721" s="22"/>
      <c r="AF721" s="22"/>
      <c r="AG721" s="22">
        <v>719</v>
      </c>
    </row>
    <row r="722" spans="1:33" ht="15.7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22"/>
      <c r="K722" s="22"/>
      <c r="L722" s="22"/>
      <c r="M722" s="22"/>
      <c r="N722" s="22"/>
      <c r="O722" s="22"/>
      <c r="P722" s="23"/>
      <c r="Q722" s="22"/>
      <c r="R722" s="22"/>
      <c r="S722" s="24"/>
      <c r="T722" s="24"/>
      <c r="U722" s="24"/>
      <c r="V722" s="24"/>
      <c r="W722" s="24"/>
      <c r="X722" s="22"/>
      <c r="Y722" s="22"/>
      <c r="Z722" s="22"/>
      <c r="AA722" s="22"/>
      <c r="AB722" s="22"/>
      <c r="AC722" s="22"/>
      <c r="AD722" s="22"/>
      <c r="AE722" s="22"/>
      <c r="AF722" s="22"/>
      <c r="AG722" s="22">
        <v>720</v>
      </c>
    </row>
    <row r="723" spans="1:33" ht="15.7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22"/>
      <c r="K723" s="22"/>
      <c r="L723" s="22"/>
      <c r="M723" s="22"/>
      <c r="N723" s="22"/>
      <c r="O723" s="22"/>
      <c r="P723" s="23"/>
      <c r="Q723" s="22"/>
      <c r="R723" s="22"/>
      <c r="S723" s="24"/>
      <c r="T723" s="24"/>
      <c r="U723" s="24"/>
      <c r="V723" s="24"/>
      <c r="W723" s="24"/>
      <c r="X723" s="22"/>
      <c r="Y723" s="22"/>
      <c r="Z723" s="22"/>
      <c r="AA723" s="22"/>
      <c r="AB723" s="22"/>
      <c r="AC723" s="22"/>
      <c r="AD723" s="22"/>
      <c r="AE723" s="22"/>
      <c r="AF723" s="22"/>
      <c r="AG723" s="22">
        <v>721</v>
      </c>
    </row>
    <row r="724" spans="1:33" ht="15.7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22"/>
      <c r="K724" s="22"/>
      <c r="L724" s="22"/>
      <c r="M724" s="22"/>
      <c r="N724" s="22"/>
      <c r="O724" s="22"/>
      <c r="P724" s="23"/>
      <c r="Q724" s="22"/>
      <c r="R724" s="22"/>
      <c r="S724" s="24"/>
      <c r="T724" s="24"/>
      <c r="U724" s="24"/>
      <c r="V724" s="24"/>
      <c r="W724" s="24"/>
      <c r="X724" s="22"/>
      <c r="Y724" s="22"/>
      <c r="Z724" s="22"/>
      <c r="AA724" s="22"/>
      <c r="AB724" s="22"/>
      <c r="AC724" s="22"/>
      <c r="AD724" s="22"/>
      <c r="AE724" s="22"/>
      <c r="AF724" s="22"/>
      <c r="AG724" s="22">
        <v>722</v>
      </c>
    </row>
    <row r="725" spans="1:33" ht="15.7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22"/>
      <c r="K725" s="22"/>
      <c r="L725" s="22"/>
      <c r="M725" s="22"/>
      <c r="N725" s="22"/>
      <c r="O725" s="22"/>
      <c r="P725" s="23"/>
      <c r="Q725" s="22"/>
      <c r="R725" s="22"/>
      <c r="S725" s="24"/>
      <c r="T725" s="24"/>
      <c r="U725" s="24"/>
      <c r="V725" s="24"/>
      <c r="W725" s="24"/>
      <c r="X725" s="22"/>
      <c r="Y725" s="22"/>
      <c r="Z725" s="22"/>
      <c r="AA725" s="22"/>
      <c r="AB725" s="22"/>
      <c r="AC725" s="22"/>
      <c r="AD725" s="22"/>
      <c r="AE725" s="22"/>
      <c r="AF725" s="22"/>
      <c r="AG725" s="22">
        <v>723</v>
      </c>
    </row>
    <row r="726" spans="1:33" ht="15.7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22"/>
      <c r="K726" s="22"/>
      <c r="L726" s="22"/>
      <c r="M726" s="22"/>
      <c r="N726" s="22"/>
      <c r="O726" s="22"/>
      <c r="P726" s="23"/>
      <c r="Q726" s="22"/>
      <c r="R726" s="22"/>
      <c r="S726" s="24"/>
      <c r="T726" s="24"/>
      <c r="U726" s="24"/>
      <c r="V726" s="24"/>
      <c r="W726" s="24"/>
      <c r="X726" s="22"/>
      <c r="Y726" s="22"/>
      <c r="Z726" s="22"/>
      <c r="AA726" s="22"/>
      <c r="AB726" s="22"/>
      <c r="AC726" s="22"/>
      <c r="AD726" s="22"/>
      <c r="AE726" s="22"/>
      <c r="AF726" s="22"/>
      <c r="AG726" s="22">
        <v>724</v>
      </c>
    </row>
    <row r="727" spans="1:33" ht="15.7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22"/>
      <c r="K727" s="22"/>
      <c r="L727" s="22"/>
      <c r="M727" s="22"/>
      <c r="N727" s="22"/>
      <c r="O727" s="22"/>
      <c r="P727" s="23"/>
      <c r="Q727" s="22"/>
      <c r="R727" s="22"/>
      <c r="S727" s="24"/>
      <c r="T727" s="24"/>
      <c r="U727" s="24"/>
      <c r="V727" s="24"/>
      <c r="W727" s="24"/>
      <c r="X727" s="22"/>
      <c r="Y727" s="22"/>
      <c r="Z727" s="22"/>
      <c r="AA727" s="22"/>
      <c r="AB727" s="22"/>
      <c r="AC727" s="22"/>
      <c r="AD727" s="22"/>
      <c r="AE727" s="22"/>
      <c r="AF727" s="22"/>
      <c r="AG727" s="22">
        <v>725</v>
      </c>
    </row>
    <row r="728" spans="1:33" ht="15.7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22"/>
      <c r="K728" s="22"/>
      <c r="L728" s="22"/>
      <c r="M728" s="22"/>
      <c r="N728" s="22"/>
      <c r="O728" s="22"/>
      <c r="P728" s="23"/>
      <c r="Q728" s="22"/>
      <c r="R728" s="22"/>
      <c r="S728" s="24"/>
      <c r="T728" s="24"/>
      <c r="U728" s="24"/>
      <c r="V728" s="24"/>
      <c r="W728" s="24"/>
      <c r="X728" s="22"/>
      <c r="Y728" s="22"/>
      <c r="Z728" s="22"/>
      <c r="AA728" s="22"/>
      <c r="AB728" s="22"/>
      <c r="AC728" s="22"/>
      <c r="AD728" s="22"/>
      <c r="AE728" s="22"/>
      <c r="AF728" s="22"/>
      <c r="AG728" s="22">
        <v>726</v>
      </c>
    </row>
    <row r="729" spans="1:33" ht="15.7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22"/>
      <c r="K729" s="22"/>
      <c r="L729" s="22"/>
      <c r="M729" s="22"/>
      <c r="N729" s="22"/>
      <c r="O729" s="22"/>
      <c r="P729" s="23"/>
      <c r="Q729" s="22"/>
      <c r="R729" s="22"/>
      <c r="S729" s="24"/>
      <c r="T729" s="24"/>
      <c r="U729" s="24"/>
      <c r="V729" s="24"/>
      <c r="W729" s="24"/>
      <c r="X729" s="22"/>
      <c r="Y729" s="22"/>
      <c r="Z729" s="22"/>
      <c r="AA729" s="22"/>
      <c r="AB729" s="22"/>
      <c r="AC729" s="22"/>
      <c r="AD729" s="22"/>
      <c r="AE729" s="22"/>
      <c r="AF729" s="22"/>
      <c r="AG729" s="22">
        <v>727</v>
      </c>
    </row>
    <row r="730" spans="1:33" ht="15.7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22"/>
      <c r="K730" s="22"/>
      <c r="L730" s="22"/>
      <c r="M730" s="22"/>
      <c r="N730" s="22"/>
      <c r="O730" s="22"/>
      <c r="P730" s="23"/>
      <c r="Q730" s="22"/>
      <c r="R730" s="22"/>
      <c r="S730" s="24"/>
      <c r="T730" s="24"/>
      <c r="U730" s="24"/>
      <c r="V730" s="24"/>
      <c r="W730" s="24"/>
      <c r="X730" s="22"/>
      <c r="Y730" s="22"/>
      <c r="Z730" s="22"/>
      <c r="AA730" s="22"/>
      <c r="AB730" s="22"/>
      <c r="AC730" s="22"/>
      <c r="AD730" s="22"/>
      <c r="AE730" s="22"/>
      <c r="AF730" s="22"/>
      <c r="AG730" s="22">
        <v>728</v>
      </c>
    </row>
    <row r="731" spans="1:33" ht="15.7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22"/>
      <c r="K731" s="22"/>
      <c r="L731" s="22"/>
      <c r="M731" s="22"/>
      <c r="N731" s="22"/>
      <c r="O731" s="22"/>
      <c r="P731" s="23"/>
      <c r="Q731" s="22"/>
      <c r="R731" s="22"/>
      <c r="S731" s="24"/>
      <c r="T731" s="24"/>
      <c r="U731" s="24"/>
      <c r="V731" s="24"/>
      <c r="W731" s="24"/>
      <c r="X731" s="22"/>
      <c r="Y731" s="22"/>
      <c r="Z731" s="22"/>
      <c r="AA731" s="22"/>
      <c r="AB731" s="22"/>
      <c r="AC731" s="22"/>
      <c r="AD731" s="22"/>
      <c r="AE731" s="22"/>
      <c r="AF731" s="22"/>
      <c r="AG731" s="22">
        <v>729</v>
      </c>
    </row>
    <row r="732" spans="1:33" ht="15.7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22"/>
      <c r="K732" s="22"/>
      <c r="L732" s="22"/>
      <c r="M732" s="22"/>
      <c r="N732" s="22"/>
      <c r="O732" s="22"/>
      <c r="P732" s="23"/>
      <c r="Q732" s="22"/>
      <c r="R732" s="22"/>
      <c r="S732" s="24"/>
      <c r="T732" s="24"/>
      <c r="U732" s="24"/>
      <c r="V732" s="24"/>
      <c r="W732" s="24"/>
      <c r="X732" s="22"/>
      <c r="Y732" s="22"/>
      <c r="Z732" s="22"/>
      <c r="AA732" s="22"/>
      <c r="AB732" s="22"/>
      <c r="AC732" s="22"/>
      <c r="AD732" s="22"/>
      <c r="AE732" s="22"/>
      <c r="AF732" s="22"/>
      <c r="AG732" s="22">
        <v>730</v>
      </c>
    </row>
    <row r="733" spans="1:33" ht="15.7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22"/>
      <c r="K733" s="22"/>
      <c r="L733" s="22"/>
      <c r="M733" s="22"/>
      <c r="N733" s="22"/>
      <c r="O733" s="22"/>
      <c r="P733" s="23"/>
      <c r="Q733" s="22"/>
      <c r="R733" s="22"/>
      <c r="S733" s="24"/>
      <c r="T733" s="24"/>
      <c r="U733" s="24"/>
      <c r="V733" s="24"/>
      <c r="W733" s="24"/>
      <c r="X733" s="22"/>
      <c r="Y733" s="22"/>
      <c r="Z733" s="22"/>
      <c r="AA733" s="22"/>
      <c r="AB733" s="22"/>
      <c r="AC733" s="22"/>
      <c r="AD733" s="22"/>
      <c r="AE733" s="22"/>
      <c r="AF733" s="22"/>
      <c r="AG733" s="22">
        <v>731</v>
      </c>
    </row>
    <row r="734" spans="1:33" ht="15.7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22"/>
      <c r="K734" s="22"/>
      <c r="L734" s="22"/>
      <c r="M734" s="22"/>
      <c r="N734" s="22"/>
      <c r="O734" s="22"/>
      <c r="P734" s="23"/>
      <c r="Q734" s="22"/>
      <c r="R734" s="22"/>
      <c r="S734" s="24"/>
      <c r="T734" s="24"/>
      <c r="U734" s="24"/>
      <c r="V734" s="24"/>
      <c r="W734" s="24"/>
      <c r="X734" s="22"/>
      <c r="Y734" s="22"/>
      <c r="Z734" s="22"/>
      <c r="AA734" s="22"/>
      <c r="AB734" s="22"/>
      <c r="AC734" s="22"/>
      <c r="AD734" s="22"/>
      <c r="AE734" s="22"/>
      <c r="AF734" s="22"/>
      <c r="AG734" s="22">
        <v>732</v>
      </c>
    </row>
    <row r="735" spans="1:33" ht="15.7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22"/>
      <c r="K735" s="22"/>
      <c r="L735" s="22"/>
      <c r="M735" s="22"/>
      <c r="N735" s="22"/>
      <c r="O735" s="22"/>
      <c r="P735" s="23"/>
      <c r="Q735" s="22"/>
      <c r="R735" s="22"/>
      <c r="S735" s="24"/>
      <c r="T735" s="24"/>
      <c r="U735" s="24"/>
      <c r="V735" s="24"/>
      <c r="W735" s="24"/>
      <c r="X735" s="22"/>
      <c r="Y735" s="22"/>
      <c r="Z735" s="22"/>
      <c r="AA735" s="22"/>
      <c r="AB735" s="22"/>
      <c r="AC735" s="22"/>
      <c r="AD735" s="22"/>
      <c r="AE735" s="22"/>
      <c r="AF735" s="22"/>
      <c r="AG735" s="22">
        <v>733</v>
      </c>
    </row>
    <row r="736" spans="1:33" ht="15.7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22"/>
      <c r="K736" s="22"/>
      <c r="L736" s="22"/>
      <c r="M736" s="22"/>
      <c r="N736" s="22"/>
      <c r="O736" s="22"/>
      <c r="P736" s="23"/>
      <c r="Q736" s="22"/>
      <c r="R736" s="22"/>
      <c r="S736" s="24"/>
      <c r="T736" s="24"/>
      <c r="U736" s="24"/>
      <c r="V736" s="24"/>
      <c r="W736" s="24"/>
      <c r="X736" s="22"/>
      <c r="Y736" s="22"/>
      <c r="Z736" s="22"/>
      <c r="AA736" s="22"/>
      <c r="AB736" s="22"/>
      <c r="AC736" s="22"/>
      <c r="AD736" s="22"/>
      <c r="AE736" s="22"/>
      <c r="AF736" s="22"/>
      <c r="AG736" s="22">
        <v>734</v>
      </c>
    </row>
    <row r="737" spans="1:33" ht="15.7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22"/>
      <c r="K737" s="22"/>
      <c r="L737" s="22"/>
      <c r="M737" s="22"/>
      <c r="N737" s="22"/>
      <c r="O737" s="22"/>
      <c r="P737" s="23"/>
      <c r="Q737" s="22"/>
      <c r="R737" s="22"/>
      <c r="S737" s="24"/>
      <c r="T737" s="24"/>
      <c r="U737" s="24"/>
      <c r="V737" s="24"/>
      <c r="W737" s="24"/>
      <c r="X737" s="22"/>
      <c r="Y737" s="22"/>
      <c r="Z737" s="22"/>
      <c r="AA737" s="22"/>
      <c r="AB737" s="22"/>
      <c r="AC737" s="22"/>
      <c r="AD737" s="22"/>
      <c r="AE737" s="22"/>
      <c r="AF737" s="22"/>
      <c r="AG737" s="22">
        <v>735</v>
      </c>
    </row>
    <row r="738" spans="1:33" ht="15.7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22"/>
      <c r="K738" s="22"/>
      <c r="L738" s="22"/>
      <c r="M738" s="22"/>
      <c r="N738" s="22"/>
      <c r="O738" s="22"/>
      <c r="P738" s="23"/>
      <c r="Q738" s="22"/>
      <c r="R738" s="22"/>
      <c r="S738" s="24"/>
      <c r="T738" s="24"/>
      <c r="U738" s="24"/>
      <c r="V738" s="24"/>
      <c r="W738" s="24"/>
      <c r="X738" s="22"/>
      <c r="Y738" s="22"/>
      <c r="Z738" s="22"/>
      <c r="AA738" s="22"/>
      <c r="AB738" s="22"/>
      <c r="AC738" s="22"/>
      <c r="AD738" s="22"/>
      <c r="AE738" s="22"/>
      <c r="AF738" s="22"/>
      <c r="AG738" s="22">
        <v>736</v>
      </c>
    </row>
    <row r="739" spans="1:33" ht="15.7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22"/>
      <c r="K739" s="22"/>
      <c r="L739" s="22"/>
      <c r="M739" s="22"/>
      <c r="N739" s="22"/>
      <c r="O739" s="22"/>
      <c r="P739" s="23"/>
      <c r="Q739" s="22"/>
      <c r="R739" s="22"/>
      <c r="S739" s="24"/>
      <c r="T739" s="24"/>
      <c r="U739" s="24"/>
      <c r="V739" s="24"/>
      <c r="W739" s="24"/>
      <c r="X739" s="22"/>
      <c r="Y739" s="22"/>
      <c r="Z739" s="22"/>
      <c r="AA739" s="22"/>
      <c r="AB739" s="22"/>
      <c r="AC739" s="22"/>
      <c r="AD739" s="22"/>
      <c r="AE739" s="22"/>
      <c r="AF739" s="22"/>
      <c r="AG739" s="22">
        <v>737</v>
      </c>
    </row>
    <row r="740" spans="1:33" ht="15.7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22"/>
      <c r="K740" s="22"/>
      <c r="L740" s="22"/>
      <c r="M740" s="22"/>
      <c r="N740" s="22"/>
      <c r="O740" s="22"/>
      <c r="P740" s="23"/>
      <c r="Q740" s="22"/>
      <c r="R740" s="22"/>
      <c r="S740" s="24"/>
      <c r="T740" s="24"/>
      <c r="U740" s="24"/>
      <c r="V740" s="24"/>
      <c r="W740" s="24"/>
      <c r="X740" s="22"/>
      <c r="Y740" s="22"/>
      <c r="Z740" s="22"/>
      <c r="AA740" s="22"/>
      <c r="AB740" s="22"/>
      <c r="AC740" s="22"/>
      <c r="AD740" s="22"/>
      <c r="AE740" s="22"/>
      <c r="AF740" s="22"/>
      <c r="AG740" s="22">
        <v>738</v>
      </c>
    </row>
    <row r="741" spans="1:33" ht="15.7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22"/>
      <c r="K741" s="22"/>
      <c r="L741" s="22"/>
      <c r="M741" s="22"/>
      <c r="N741" s="22"/>
      <c r="O741" s="22"/>
      <c r="P741" s="23"/>
      <c r="Q741" s="22"/>
      <c r="R741" s="22"/>
      <c r="S741" s="24"/>
      <c r="T741" s="24"/>
      <c r="U741" s="24"/>
      <c r="V741" s="24"/>
      <c r="W741" s="24"/>
      <c r="X741" s="22"/>
      <c r="Y741" s="22"/>
      <c r="Z741" s="22"/>
      <c r="AA741" s="22"/>
      <c r="AB741" s="22"/>
      <c r="AC741" s="22"/>
      <c r="AD741" s="22"/>
      <c r="AE741" s="22"/>
      <c r="AF741" s="22"/>
      <c r="AG741" s="22">
        <v>739</v>
      </c>
    </row>
    <row r="742" spans="1:33" ht="15.7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22"/>
      <c r="K742" s="22"/>
      <c r="L742" s="22"/>
      <c r="M742" s="22"/>
      <c r="N742" s="22"/>
      <c r="O742" s="22"/>
      <c r="P742" s="23"/>
      <c r="Q742" s="22"/>
      <c r="R742" s="22"/>
      <c r="S742" s="24"/>
      <c r="T742" s="24"/>
      <c r="U742" s="24"/>
      <c r="V742" s="24"/>
      <c r="W742" s="24"/>
      <c r="X742" s="22"/>
      <c r="Y742" s="22"/>
      <c r="Z742" s="22"/>
      <c r="AA742" s="22"/>
      <c r="AB742" s="22"/>
      <c r="AC742" s="22"/>
      <c r="AD742" s="22"/>
      <c r="AE742" s="22"/>
      <c r="AF742" s="22"/>
      <c r="AG742" s="22">
        <v>740</v>
      </c>
    </row>
    <row r="743" spans="1:33" ht="15.7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22"/>
      <c r="K743" s="22"/>
      <c r="L743" s="22"/>
      <c r="M743" s="22"/>
      <c r="N743" s="22"/>
      <c r="O743" s="22"/>
      <c r="P743" s="23"/>
      <c r="Q743" s="22"/>
      <c r="R743" s="22"/>
      <c r="S743" s="24"/>
      <c r="T743" s="24"/>
      <c r="U743" s="24"/>
      <c r="V743" s="24"/>
      <c r="W743" s="24"/>
      <c r="X743" s="22"/>
      <c r="Y743" s="22"/>
      <c r="Z743" s="22"/>
      <c r="AA743" s="22"/>
      <c r="AB743" s="22"/>
      <c r="AC743" s="22"/>
      <c r="AD743" s="22"/>
      <c r="AE743" s="22"/>
      <c r="AF743" s="22"/>
      <c r="AG743" s="22">
        <v>741</v>
      </c>
    </row>
    <row r="744" spans="1:33" ht="15.7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22"/>
      <c r="K744" s="22"/>
      <c r="L744" s="22"/>
      <c r="M744" s="22"/>
      <c r="N744" s="22"/>
      <c r="O744" s="22"/>
      <c r="P744" s="23"/>
      <c r="Q744" s="22"/>
      <c r="R744" s="22"/>
      <c r="S744" s="24"/>
      <c r="T744" s="24"/>
      <c r="U744" s="24"/>
      <c r="V744" s="24"/>
      <c r="W744" s="24"/>
      <c r="X744" s="22"/>
      <c r="Y744" s="22"/>
      <c r="Z744" s="22"/>
      <c r="AA744" s="22"/>
      <c r="AB744" s="22"/>
      <c r="AC744" s="22"/>
      <c r="AD744" s="22"/>
      <c r="AE744" s="22"/>
      <c r="AF744" s="22"/>
      <c r="AG744" s="22">
        <v>742</v>
      </c>
    </row>
    <row r="745" spans="1:33" ht="15.7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22"/>
      <c r="K745" s="22"/>
      <c r="L745" s="22"/>
      <c r="M745" s="22"/>
      <c r="N745" s="22"/>
      <c r="O745" s="22"/>
      <c r="P745" s="23"/>
      <c r="Q745" s="22"/>
      <c r="R745" s="22"/>
      <c r="S745" s="24"/>
      <c r="T745" s="24"/>
      <c r="U745" s="24"/>
      <c r="V745" s="24"/>
      <c r="W745" s="24"/>
      <c r="X745" s="22"/>
      <c r="Y745" s="22"/>
      <c r="Z745" s="22"/>
      <c r="AA745" s="22"/>
      <c r="AB745" s="22"/>
      <c r="AC745" s="22"/>
      <c r="AD745" s="22"/>
      <c r="AE745" s="22"/>
      <c r="AF745" s="22"/>
      <c r="AG745" s="22">
        <v>743</v>
      </c>
    </row>
    <row r="746" spans="1:33" ht="15.7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22"/>
      <c r="K746" s="22"/>
      <c r="L746" s="22"/>
      <c r="M746" s="22"/>
      <c r="N746" s="22"/>
      <c r="O746" s="22"/>
      <c r="P746" s="23"/>
      <c r="Q746" s="22"/>
      <c r="R746" s="22"/>
      <c r="S746" s="24"/>
      <c r="T746" s="24"/>
      <c r="U746" s="24"/>
      <c r="V746" s="24"/>
      <c r="W746" s="24"/>
      <c r="X746" s="22"/>
      <c r="Y746" s="22"/>
      <c r="Z746" s="22"/>
      <c r="AA746" s="22"/>
      <c r="AB746" s="22"/>
      <c r="AC746" s="22"/>
      <c r="AD746" s="22"/>
      <c r="AE746" s="22"/>
      <c r="AF746" s="22"/>
      <c r="AG746" s="22">
        <v>744</v>
      </c>
    </row>
    <row r="747" spans="1:33" ht="15.7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22"/>
      <c r="K747" s="22"/>
      <c r="L747" s="22"/>
      <c r="M747" s="22"/>
      <c r="N747" s="22"/>
      <c r="O747" s="22"/>
      <c r="P747" s="23"/>
      <c r="Q747" s="22"/>
      <c r="R747" s="22"/>
      <c r="S747" s="24"/>
      <c r="T747" s="24"/>
      <c r="U747" s="24"/>
      <c r="V747" s="24"/>
      <c r="W747" s="24"/>
      <c r="X747" s="22"/>
      <c r="Y747" s="22"/>
      <c r="Z747" s="22"/>
      <c r="AA747" s="22"/>
      <c r="AB747" s="22"/>
      <c r="AC747" s="22"/>
      <c r="AD747" s="22"/>
      <c r="AE747" s="22"/>
      <c r="AF747" s="22"/>
      <c r="AG747" s="22">
        <v>745</v>
      </c>
    </row>
    <row r="748" spans="1:33" ht="15.7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22"/>
      <c r="K748" s="22"/>
      <c r="L748" s="22"/>
      <c r="M748" s="22"/>
      <c r="N748" s="22"/>
      <c r="O748" s="22"/>
      <c r="P748" s="23"/>
      <c r="Q748" s="22"/>
      <c r="R748" s="22"/>
      <c r="S748" s="24"/>
      <c r="T748" s="24"/>
      <c r="U748" s="24"/>
      <c r="V748" s="24"/>
      <c r="W748" s="24"/>
      <c r="X748" s="22"/>
      <c r="Y748" s="22"/>
      <c r="Z748" s="22"/>
      <c r="AA748" s="22"/>
      <c r="AB748" s="22"/>
      <c r="AC748" s="22"/>
      <c r="AD748" s="22"/>
      <c r="AE748" s="22"/>
      <c r="AF748" s="22"/>
      <c r="AG748" s="22">
        <v>746</v>
      </c>
    </row>
    <row r="749" spans="1:33" ht="15.7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22"/>
      <c r="K749" s="22"/>
      <c r="L749" s="22"/>
      <c r="M749" s="22"/>
      <c r="N749" s="22"/>
      <c r="O749" s="22"/>
      <c r="P749" s="23"/>
      <c r="Q749" s="22"/>
      <c r="R749" s="22"/>
      <c r="S749" s="24"/>
      <c r="T749" s="24"/>
      <c r="U749" s="24"/>
      <c r="V749" s="24"/>
      <c r="W749" s="24"/>
      <c r="X749" s="22"/>
      <c r="Y749" s="22"/>
      <c r="Z749" s="22"/>
      <c r="AA749" s="22"/>
      <c r="AB749" s="22"/>
      <c r="AC749" s="22"/>
      <c r="AD749" s="22"/>
      <c r="AE749" s="22"/>
      <c r="AF749" s="22"/>
      <c r="AG749" s="22">
        <v>747</v>
      </c>
    </row>
    <row r="750" spans="1:33" ht="15.7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22"/>
      <c r="K750" s="22"/>
      <c r="L750" s="22"/>
      <c r="M750" s="22"/>
      <c r="N750" s="22"/>
      <c r="O750" s="22"/>
      <c r="P750" s="23"/>
      <c r="Q750" s="22"/>
      <c r="R750" s="22"/>
      <c r="S750" s="24"/>
      <c r="T750" s="24"/>
      <c r="U750" s="24"/>
      <c r="V750" s="24"/>
      <c r="W750" s="24"/>
      <c r="X750" s="22"/>
      <c r="Y750" s="22"/>
      <c r="Z750" s="22"/>
      <c r="AA750" s="22"/>
      <c r="AB750" s="22"/>
      <c r="AC750" s="22"/>
      <c r="AD750" s="22"/>
      <c r="AE750" s="22"/>
      <c r="AF750" s="22"/>
      <c r="AG750" s="22">
        <v>748</v>
      </c>
    </row>
    <row r="751" spans="1:33" ht="15.7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22"/>
      <c r="K751" s="22"/>
      <c r="L751" s="22"/>
      <c r="M751" s="22"/>
      <c r="N751" s="22"/>
      <c r="O751" s="22"/>
      <c r="P751" s="23"/>
      <c r="Q751" s="22"/>
      <c r="R751" s="22"/>
      <c r="S751" s="24"/>
      <c r="T751" s="24"/>
      <c r="U751" s="24"/>
      <c r="V751" s="24"/>
      <c r="W751" s="24"/>
      <c r="X751" s="22"/>
      <c r="Y751" s="22"/>
      <c r="Z751" s="22"/>
      <c r="AA751" s="22"/>
      <c r="AB751" s="22"/>
      <c r="AC751" s="22"/>
      <c r="AD751" s="22"/>
      <c r="AE751" s="22"/>
      <c r="AF751" s="22"/>
      <c r="AG751" s="22">
        <v>749</v>
      </c>
    </row>
    <row r="752" spans="1:33" ht="15.7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22"/>
      <c r="K752" s="22"/>
      <c r="L752" s="22"/>
      <c r="M752" s="22"/>
      <c r="N752" s="22"/>
      <c r="O752" s="22"/>
      <c r="P752" s="23"/>
      <c r="Q752" s="22"/>
      <c r="R752" s="22"/>
      <c r="S752" s="24"/>
      <c r="T752" s="24"/>
      <c r="U752" s="24"/>
      <c r="V752" s="24"/>
      <c r="W752" s="24"/>
      <c r="X752" s="22"/>
      <c r="Y752" s="22"/>
      <c r="Z752" s="22"/>
      <c r="AA752" s="22"/>
      <c r="AB752" s="22"/>
      <c r="AC752" s="22"/>
      <c r="AD752" s="22"/>
      <c r="AE752" s="22"/>
      <c r="AF752" s="22"/>
      <c r="AG752" s="22">
        <v>750</v>
      </c>
    </row>
    <row r="753" spans="1:33" ht="15.7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22"/>
      <c r="K753" s="22"/>
      <c r="L753" s="22"/>
      <c r="M753" s="22"/>
      <c r="N753" s="22"/>
      <c r="O753" s="22"/>
      <c r="P753" s="23"/>
      <c r="Q753" s="22"/>
      <c r="R753" s="22"/>
      <c r="S753" s="24"/>
      <c r="T753" s="24"/>
      <c r="U753" s="24"/>
      <c r="V753" s="24"/>
      <c r="W753" s="24"/>
      <c r="X753" s="22"/>
      <c r="Y753" s="22"/>
      <c r="Z753" s="22"/>
      <c r="AA753" s="22"/>
      <c r="AB753" s="22"/>
      <c r="AC753" s="22"/>
      <c r="AD753" s="22"/>
      <c r="AE753" s="22"/>
      <c r="AF753" s="22"/>
      <c r="AG753" s="22">
        <v>751</v>
      </c>
    </row>
    <row r="754" spans="1:33" ht="15.7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22"/>
      <c r="K754" s="22"/>
      <c r="L754" s="22"/>
      <c r="M754" s="22"/>
      <c r="N754" s="22"/>
      <c r="O754" s="22"/>
      <c r="P754" s="23"/>
      <c r="Q754" s="22"/>
      <c r="R754" s="22"/>
      <c r="S754" s="24"/>
      <c r="T754" s="24"/>
      <c r="U754" s="24"/>
      <c r="V754" s="24"/>
      <c r="W754" s="24"/>
      <c r="X754" s="22"/>
      <c r="Y754" s="22"/>
      <c r="Z754" s="22"/>
      <c r="AA754" s="22"/>
      <c r="AB754" s="22"/>
      <c r="AC754" s="22"/>
      <c r="AD754" s="22"/>
      <c r="AE754" s="22"/>
      <c r="AF754" s="22"/>
      <c r="AG754" s="22">
        <v>752</v>
      </c>
    </row>
    <row r="755" spans="1:33" ht="15.7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22"/>
      <c r="K755" s="22"/>
      <c r="L755" s="22"/>
      <c r="M755" s="22"/>
      <c r="N755" s="22"/>
      <c r="O755" s="22"/>
      <c r="P755" s="23"/>
      <c r="Q755" s="22"/>
      <c r="R755" s="22"/>
      <c r="S755" s="24"/>
      <c r="T755" s="24"/>
      <c r="U755" s="24"/>
      <c r="V755" s="24"/>
      <c r="W755" s="24"/>
      <c r="X755" s="22"/>
      <c r="Y755" s="22"/>
      <c r="Z755" s="22"/>
      <c r="AA755" s="22"/>
      <c r="AB755" s="22"/>
      <c r="AC755" s="22"/>
      <c r="AD755" s="22"/>
      <c r="AE755" s="22"/>
      <c r="AF755" s="22"/>
      <c r="AG755" s="22">
        <v>753</v>
      </c>
    </row>
    <row r="756" spans="1:33" ht="15.7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22"/>
      <c r="K756" s="22"/>
      <c r="L756" s="22"/>
      <c r="M756" s="22"/>
      <c r="N756" s="22"/>
      <c r="O756" s="22"/>
      <c r="P756" s="23"/>
      <c r="Q756" s="22"/>
      <c r="R756" s="22"/>
      <c r="S756" s="24"/>
      <c r="T756" s="24"/>
      <c r="U756" s="24"/>
      <c r="V756" s="24"/>
      <c r="W756" s="24"/>
      <c r="X756" s="22"/>
      <c r="Y756" s="22"/>
      <c r="Z756" s="22"/>
      <c r="AA756" s="22"/>
      <c r="AB756" s="22"/>
      <c r="AC756" s="22"/>
      <c r="AD756" s="22"/>
      <c r="AE756" s="22"/>
      <c r="AF756" s="22"/>
      <c r="AG756" s="22">
        <v>754</v>
      </c>
    </row>
    <row r="757" spans="1:33" ht="15.7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22"/>
      <c r="K757" s="22"/>
      <c r="L757" s="22"/>
      <c r="M757" s="22"/>
      <c r="N757" s="22"/>
      <c r="O757" s="22"/>
      <c r="P757" s="23"/>
      <c r="Q757" s="22"/>
      <c r="R757" s="22"/>
      <c r="S757" s="24"/>
      <c r="T757" s="24"/>
      <c r="U757" s="24"/>
      <c r="V757" s="24"/>
      <c r="W757" s="24"/>
      <c r="X757" s="22"/>
      <c r="Y757" s="22"/>
      <c r="Z757" s="22"/>
      <c r="AA757" s="22"/>
      <c r="AB757" s="22"/>
      <c r="AC757" s="22"/>
      <c r="AD757" s="22"/>
      <c r="AE757" s="22"/>
      <c r="AF757" s="22"/>
      <c r="AG757" s="22">
        <v>755</v>
      </c>
    </row>
    <row r="758" spans="1:33" ht="15.7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22"/>
      <c r="K758" s="22"/>
      <c r="L758" s="22"/>
      <c r="M758" s="22"/>
      <c r="N758" s="22"/>
      <c r="O758" s="22"/>
      <c r="P758" s="23"/>
      <c r="Q758" s="22"/>
      <c r="R758" s="22"/>
      <c r="S758" s="24"/>
      <c r="T758" s="24"/>
      <c r="U758" s="24"/>
      <c r="V758" s="24"/>
      <c r="W758" s="24"/>
      <c r="X758" s="22"/>
      <c r="Y758" s="22"/>
      <c r="Z758" s="22"/>
      <c r="AA758" s="22"/>
      <c r="AB758" s="22"/>
      <c r="AC758" s="22"/>
      <c r="AD758" s="22"/>
      <c r="AE758" s="22"/>
      <c r="AF758" s="22"/>
      <c r="AG758" s="22">
        <v>756</v>
      </c>
    </row>
    <row r="759" spans="1:33" ht="15.7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22"/>
      <c r="K759" s="22"/>
      <c r="L759" s="22"/>
      <c r="M759" s="22"/>
      <c r="N759" s="22"/>
      <c r="O759" s="22"/>
      <c r="P759" s="23"/>
      <c r="Q759" s="22"/>
      <c r="R759" s="22"/>
      <c r="S759" s="24"/>
      <c r="T759" s="24"/>
      <c r="U759" s="24"/>
      <c r="V759" s="24"/>
      <c r="W759" s="24"/>
      <c r="X759" s="22"/>
      <c r="Y759" s="22"/>
      <c r="Z759" s="22"/>
      <c r="AA759" s="22"/>
      <c r="AB759" s="22"/>
      <c r="AC759" s="22"/>
      <c r="AD759" s="22"/>
      <c r="AE759" s="22"/>
      <c r="AF759" s="22"/>
      <c r="AG759" s="22">
        <v>757</v>
      </c>
    </row>
    <row r="760" spans="1:33" ht="15.7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22"/>
      <c r="K760" s="22"/>
      <c r="L760" s="22"/>
      <c r="M760" s="22"/>
      <c r="N760" s="22"/>
      <c r="O760" s="22"/>
      <c r="P760" s="23"/>
      <c r="Q760" s="22"/>
      <c r="R760" s="22"/>
      <c r="S760" s="24"/>
      <c r="T760" s="24"/>
      <c r="U760" s="24"/>
      <c r="V760" s="24"/>
      <c r="W760" s="24"/>
      <c r="X760" s="22"/>
      <c r="Y760" s="22"/>
      <c r="Z760" s="22"/>
      <c r="AA760" s="22"/>
      <c r="AB760" s="22"/>
      <c r="AC760" s="22"/>
      <c r="AD760" s="22"/>
      <c r="AE760" s="22"/>
      <c r="AF760" s="22"/>
      <c r="AG760" s="22">
        <v>758</v>
      </c>
    </row>
    <row r="761" spans="1:33" ht="15.7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22"/>
      <c r="K761" s="22"/>
      <c r="L761" s="22"/>
      <c r="M761" s="22"/>
      <c r="N761" s="22"/>
      <c r="O761" s="22"/>
      <c r="P761" s="23"/>
      <c r="Q761" s="22"/>
      <c r="R761" s="22"/>
      <c r="S761" s="24"/>
      <c r="T761" s="24"/>
      <c r="U761" s="24"/>
      <c r="V761" s="24"/>
      <c r="W761" s="24"/>
      <c r="X761" s="22"/>
      <c r="Y761" s="22"/>
      <c r="Z761" s="22"/>
      <c r="AA761" s="22"/>
      <c r="AB761" s="22"/>
      <c r="AC761" s="22"/>
      <c r="AD761" s="22"/>
      <c r="AE761" s="22"/>
      <c r="AF761" s="22"/>
      <c r="AG761" s="22">
        <v>759</v>
      </c>
    </row>
    <row r="762" spans="1:33" ht="15.7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22"/>
      <c r="K762" s="22"/>
      <c r="L762" s="22"/>
      <c r="M762" s="22"/>
      <c r="N762" s="22"/>
      <c r="O762" s="22"/>
      <c r="P762" s="23"/>
      <c r="Q762" s="22"/>
      <c r="R762" s="22"/>
      <c r="S762" s="24"/>
      <c r="T762" s="24"/>
      <c r="U762" s="24"/>
      <c r="V762" s="24"/>
      <c r="W762" s="24"/>
      <c r="X762" s="22"/>
      <c r="Y762" s="22"/>
      <c r="Z762" s="22"/>
      <c r="AA762" s="22"/>
      <c r="AB762" s="22"/>
      <c r="AC762" s="22"/>
      <c r="AD762" s="22"/>
      <c r="AE762" s="22"/>
      <c r="AF762" s="22"/>
      <c r="AG762" s="22">
        <v>760</v>
      </c>
    </row>
    <row r="763" spans="1:33" ht="15.7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22"/>
      <c r="K763" s="22"/>
      <c r="L763" s="22"/>
      <c r="M763" s="22"/>
      <c r="N763" s="22"/>
      <c r="O763" s="22"/>
      <c r="P763" s="23"/>
      <c r="Q763" s="22"/>
      <c r="R763" s="22"/>
      <c r="S763" s="24"/>
      <c r="T763" s="24"/>
      <c r="U763" s="24"/>
      <c r="V763" s="24"/>
      <c r="W763" s="24"/>
      <c r="X763" s="22"/>
      <c r="Y763" s="22"/>
      <c r="Z763" s="22"/>
      <c r="AA763" s="22"/>
      <c r="AB763" s="22"/>
      <c r="AC763" s="22"/>
      <c r="AD763" s="22"/>
      <c r="AE763" s="22"/>
      <c r="AF763" s="22"/>
      <c r="AG763" s="22">
        <v>761</v>
      </c>
    </row>
    <row r="764" spans="1:33" ht="15.7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22"/>
      <c r="K764" s="22"/>
      <c r="L764" s="22"/>
      <c r="M764" s="22"/>
      <c r="N764" s="22"/>
      <c r="O764" s="22"/>
      <c r="P764" s="23"/>
      <c r="Q764" s="22"/>
      <c r="R764" s="22"/>
      <c r="S764" s="24"/>
      <c r="T764" s="24"/>
      <c r="U764" s="24"/>
      <c r="V764" s="24"/>
      <c r="W764" s="24"/>
      <c r="X764" s="22"/>
      <c r="Y764" s="22"/>
      <c r="Z764" s="22"/>
      <c r="AA764" s="22"/>
      <c r="AB764" s="22"/>
      <c r="AC764" s="22"/>
      <c r="AD764" s="22"/>
      <c r="AE764" s="22"/>
      <c r="AF764" s="22"/>
      <c r="AG764" s="22">
        <v>762</v>
      </c>
    </row>
    <row r="765" spans="1:33" ht="15.7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22"/>
      <c r="K765" s="22"/>
      <c r="L765" s="22"/>
      <c r="M765" s="22"/>
      <c r="N765" s="22"/>
      <c r="O765" s="22"/>
      <c r="P765" s="23"/>
      <c r="Q765" s="22"/>
      <c r="R765" s="22"/>
      <c r="S765" s="24"/>
      <c r="T765" s="24"/>
      <c r="U765" s="24"/>
      <c r="V765" s="24"/>
      <c r="W765" s="24"/>
      <c r="X765" s="22"/>
      <c r="Y765" s="22"/>
      <c r="Z765" s="22"/>
      <c r="AA765" s="22"/>
      <c r="AB765" s="22"/>
      <c r="AC765" s="22"/>
      <c r="AD765" s="22"/>
      <c r="AE765" s="22"/>
      <c r="AF765" s="22"/>
      <c r="AG765" s="22">
        <v>763</v>
      </c>
    </row>
    <row r="766" spans="1:33" ht="15.7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22"/>
      <c r="K766" s="22"/>
      <c r="L766" s="22"/>
      <c r="M766" s="22"/>
      <c r="N766" s="22"/>
      <c r="O766" s="22"/>
      <c r="P766" s="23"/>
      <c r="Q766" s="22"/>
      <c r="R766" s="22"/>
      <c r="S766" s="24"/>
      <c r="T766" s="24"/>
      <c r="U766" s="24"/>
      <c r="V766" s="24"/>
      <c r="W766" s="24"/>
      <c r="X766" s="22"/>
      <c r="Y766" s="22"/>
      <c r="Z766" s="22"/>
      <c r="AA766" s="22"/>
      <c r="AB766" s="22"/>
      <c r="AC766" s="22"/>
      <c r="AD766" s="22"/>
      <c r="AE766" s="22"/>
      <c r="AF766" s="22"/>
      <c r="AG766" s="22">
        <v>764</v>
      </c>
    </row>
    <row r="767" spans="1:33" ht="15.7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22"/>
      <c r="K767" s="22"/>
      <c r="L767" s="22"/>
      <c r="M767" s="22"/>
      <c r="N767" s="22"/>
      <c r="O767" s="22"/>
      <c r="P767" s="23"/>
      <c r="Q767" s="22"/>
      <c r="R767" s="22"/>
      <c r="S767" s="24"/>
      <c r="T767" s="24"/>
      <c r="U767" s="24"/>
      <c r="V767" s="24"/>
      <c r="W767" s="24"/>
      <c r="X767" s="22"/>
      <c r="Y767" s="22"/>
      <c r="Z767" s="22"/>
      <c r="AA767" s="22"/>
      <c r="AB767" s="22"/>
      <c r="AC767" s="22"/>
      <c r="AD767" s="22"/>
      <c r="AE767" s="22"/>
      <c r="AF767" s="22"/>
      <c r="AG767" s="22">
        <v>765</v>
      </c>
    </row>
    <row r="768" spans="1:33" ht="15.7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22"/>
      <c r="K768" s="22"/>
      <c r="L768" s="22"/>
      <c r="M768" s="22"/>
      <c r="N768" s="22"/>
      <c r="O768" s="22"/>
      <c r="P768" s="23"/>
      <c r="Q768" s="22"/>
      <c r="R768" s="22"/>
      <c r="S768" s="24"/>
      <c r="T768" s="24"/>
      <c r="U768" s="24"/>
      <c r="V768" s="24"/>
      <c r="W768" s="24"/>
      <c r="X768" s="22"/>
      <c r="Y768" s="22"/>
      <c r="Z768" s="22"/>
      <c r="AA768" s="22"/>
      <c r="AB768" s="22"/>
      <c r="AC768" s="22"/>
      <c r="AD768" s="22"/>
      <c r="AE768" s="22"/>
      <c r="AF768" s="22"/>
      <c r="AG768" s="22">
        <v>766</v>
      </c>
    </row>
    <row r="769" spans="1:33" ht="15.7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22"/>
      <c r="K769" s="22"/>
      <c r="L769" s="22"/>
      <c r="M769" s="22"/>
      <c r="N769" s="22"/>
      <c r="O769" s="22"/>
      <c r="P769" s="23"/>
      <c r="Q769" s="22"/>
      <c r="R769" s="22"/>
      <c r="S769" s="24"/>
      <c r="T769" s="24"/>
      <c r="U769" s="24"/>
      <c r="V769" s="24"/>
      <c r="W769" s="24"/>
      <c r="X769" s="22"/>
      <c r="Y769" s="22"/>
      <c r="Z769" s="22"/>
      <c r="AA769" s="22"/>
      <c r="AB769" s="22"/>
      <c r="AC769" s="22"/>
      <c r="AD769" s="22"/>
      <c r="AE769" s="22"/>
      <c r="AF769" s="22"/>
      <c r="AG769" s="22">
        <v>767</v>
      </c>
    </row>
    <row r="770" spans="1:33" ht="15.7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22"/>
      <c r="K770" s="22"/>
      <c r="L770" s="22"/>
      <c r="M770" s="22"/>
      <c r="N770" s="22"/>
      <c r="O770" s="22"/>
      <c r="P770" s="23"/>
      <c r="Q770" s="22"/>
      <c r="R770" s="22"/>
      <c r="S770" s="24"/>
      <c r="T770" s="24"/>
      <c r="U770" s="24"/>
      <c r="V770" s="24"/>
      <c r="W770" s="24"/>
      <c r="X770" s="22"/>
      <c r="Y770" s="22"/>
      <c r="Z770" s="22"/>
      <c r="AA770" s="22"/>
      <c r="AB770" s="22"/>
      <c r="AC770" s="22"/>
      <c r="AD770" s="22"/>
      <c r="AE770" s="22"/>
      <c r="AF770" s="22"/>
      <c r="AG770" s="22">
        <v>768</v>
      </c>
    </row>
    <row r="771" spans="1:33" ht="15.7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22"/>
      <c r="K771" s="22"/>
      <c r="L771" s="22"/>
      <c r="M771" s="22"/>
      <c r="N771" s="22"/>
      <c r="O771" s="22"/>
      <c r="P771" s="23"/>
      <c r="Q771" s="22"/>
      <c r="R771" s="22"/>
      <c r="S771" s="24"/>
      <c r="T771" s="24"/>
      <c r="U771" s="24"/>
      <c r="V771" s="24"/>
      <c r="W771" s="24"/>
      <c r="X771" s="22"/>
      <c r="Y771" s="22"/>
      <c r="Z771" s="22"/>
      <c r="AA771" s="22"/>
      <c r="AB771" s="22"/>
      <c r="AC771" s="22"/>
      <c r="AD771" s="22"/>
      <c r="AE771" s="22"/>
      <c r="AF771" s="22"/>
      <c r="AG771" s="22">
        <v>769</v>
      </c>
    </row>
    <row r="772" spans="1:33" ht="15.7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22"/>
      <c r="K772" s="22"/>
      <c r="L772" s="22"/>
      <c r="M772" s="22"/>
      <c r="N772" s="22"/>
      <c r="O772" s="22"/>
      <c r="P772" s="23"/>
      <c r="Q772" s="22"/>
      <c r="R772" s="22"/>
      <c r="S772" s="24"/>
      <c r="T772" s="24"/>
      <c r="U772" s="24"/>
      <c r="V772" s="24"/>
      <c r="W772" s="24"/>
      <c r="X772" s="22"/>
      <c r="Y772" s="22"/>
      <c r="Z772" s="22"/>
      <c r="AA772" s="22"/>
      <c r="AB772" s="22"/>
      <c r="AC772" s="22"/>
      <c r="AD772" s="22"/>
      <c r="AE772" s="22"/>
      <c r="AF772" s="22"/>
      <c r="AG772" s="22">
        <v>770</v>
      </c>
    </row>
    <row r="773" spans="1:33" ht="15.7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22"/>
      <c r="K773" s="22"/>
      <c r="L773" s="22"/>
      <c r="M773" s="22"/>
      <c r="N773" s="22"/>
      <c r="O773" s="22"/>
      <c r="P773" s="23"/>
      <c r="Q773" s="22"/>
      <c r="R773" s="22"/>
      <c r="S773" s="24"/>
      <c r="T773" s="24"/>
      <c r="U773" s="24"/>
      <c r="V773" s="24"/>
      <c r="W773" s="24"/>
      <c r="X773" s="22"/>
      <c r="Y773" s="22"/>
      <c r="Z773" s="22"/>
      <c r="AA773" s="22"/>
      <c r="AB773" s="22"/>
      <c r="AC773" s="22"/>
      <c r="AD773" s="22"/>
      <c r="AE773" s="22"/>
      <c r="AF773" s="22"/>
      <c r="AG773" s="22">
        <v>771</v>
      </c>
    </row>
    <row r="774" spans="1:33" ht="15.7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22"/>
      <c r="K774" s="22"/>
      <c r="L774" s="22"/>
      <c r="M774" s="22"/>
      <c r="N774" s="22"/>
      <c r="O774" s="22"/>
      <c r="P774" s="23"/>
      <c r="Q774" s="22"/>
      <c r="R774" s="22"/>
      <c r="S774" s="24"/>
      <c r="T774" s="24"/>
      <c r="U774" s="24"/>
      <c r="V774" s="24"/>
      <c r="W774" s="24"/>
      <c r="X774" s="22"/>
      <c r="Y774" s="22"/>
      <c r="Z774" s="22"/>
      <c r="AA774" s="22"/>
      <c r="AB774" s="22"/>
      <c r="AC774" s="22"/>
      <c r="AD774" s="22"/>
      <c r="AE774" s="22"/>
      <c r="AF774" s="22"/>
      <c r="AG774" s="22">
        <v>772</v>
      </c>
    </row>
    <row r="775" spans="1:33" ht="15.7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22"/>
      <c r="K775" s="22"/>
      <c r="L775" s="22"/>
      <c r="M775" s="22"/>
      <c r="N775" s="22"/>
      <c r="O775" s="22"/>
      <c r="P775" s="23"/>
      <c r="Q775" s="22"/>
      <c r="R775" s="22"/>
      <c r="S775" s="24"/>
      <c r="T775" s="24"/>
      <c r="U775" s="24"/>
      <c r="V775" s="24"/>
      <c r="W775" s="24"/>
      <c r="X775" s="22"/>
      <c r="Y775" s="22"/>
      <c r="Z775" s="22"/>
      <c r="AA775" s="22"/>
      <c r="AB775" s="22"/>
      <c r="AC775" s="22"/>
      <c r="AD775" s="22"/>
      <c r="AE775" s="22"/>
      <c r="AF775" s="22"/>
      <c r="AG775" s="22">
        <v>773</v>
      </c>
    </row>
    <row r="776" spans="1:33" ht="15.7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22"/>
      <c r="K776" s="22"/>
      <c r="L776" s="22"/>
      <c r="M776" s="22"/>
      <c r="N776" s="22"/>
      <c r="O776" s="22"/>
      <c r="P776" s="23"/>
      <c r="Q776" s="22"/>
      <c r="R776" s="22"/>
      <c r="S776" s="24"/>
      <c r="T776" s="24"/>
      <c r="U776" s="24"/>
      <c r="V776" s="24"/>
      <c r="W776" s="24"/>
      <c r="X776" s="22"/>
      <c r="Y776" s="22"/>
      <c r="Z776" s="22"/>
      <c r="AA776" s="22"/>
      <c r="AB776" s="22"/>
      <c r="AC776" s="22"/>
      <c r="AD776" s="22"/>
      <c r="AE776" s="22"/>
      <c r="AF776" s="22"/>
      <c r="AG776" s="22">
        <v>774</v>
      </c>
    </row>
    <row r="777" spans="1:33" ht="15.7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22"/>
      <c r="K777" s="22"/>
      <c r="L777" s="22"/>
      <c r="M777" s="22"/>
      <c r="N777" s="22"/>
      <c r="O777" s="22"/>
      <c r="P777" s="23"/>
      <c r="Q777" s="22"/>
      <c r="R777" s="22"/>
      <c r="S777" s="24"/>
      <c r="T777" s="24"/>
      <c r="U777" s="24"/>
      <c r="V777" s="24"/>
      <c r="W777" s="24"/>
      <c r="X777" s="22"/>
      <c r="Y777" s="22"/>
      <c r="Z777" s="22"/>
      <c r="AA777" s="22"/>
      <c r="AB777" s="22"/>
      <c r="AC777" s="22"/>
      <c r="AD777" s="22"/>
      <c r="AE777" s="22"/>
      <c r="AF777" s="22"/>
      <c r="AG777" s="22">
        <v>775</v>
      </c>
    </row>
    <row r="778" spans="1:33" ht="15.7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22"/>
      <c r="K778" s="22"/>
      <c r="L778" s="22"/>
      <c r="M778" s="22"/>
      <c r="N778" s="22"/>
      <c r="O778" s="22"/>
      <c r="P778" s="23"/>
      <c r="Q778" s="22"/>
      <c r="R778" s="22"/>
      <c r="S778" s="24"/>
      <c r="T778" s="24"/>
      <c r="U778" s="24"/>
      <c r="V778" s="24"/>
      <c r="W778" s="24"/>
      <c r="X778" s="22"/>
      <c r="Y778" s="22"/>
      <c r="Z778" s="22"/>
      <c r="AA778" s="22"/>
      <c r="AB778" s="22"/>
      <c r="AC778" s="22"/>
      <c r="AD778" s="22"/>
      <c r="AE778" s="22"/>
      <c r="AF778" s="22"/>
      <c r="AG778" s="22">
        <v>776</v>
      </c>
    </row>
    <row r="779" spans="1:33" ht="15.7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22"/>
      <c r="K779" s="22"/>
      <c r="L779" s="22"/>
      <c r="M779" s="22"/>
      <c r="N779" s="22"/>
      <c r="O779" s="22"/>
      <c r="P779" s="23"/>
      <c r="Q779" s="22"/>
      <c r="R779" s="22"/>
      <c r="S779" s="24"/>
      <c r="T779" s="24"/>
      <c r="U779" s="24"/>
      <c r="V779" s="24"/>
      <c r="W779" s="24"/>
      <c r="X779" s="22"/>
      <c r="Y779" s="22"/>
      <c r="Z779" s="22"/>
      <c r="AA779" s="22"/>
      <c r="AB779" s="22"/>
      <c r="AC779" s="22"/>
      <c r="AD779" s="22"/>
      <c r="AE779" s="22"/>
      <c r="AF779" s="22"/>
      <c r="AG779" s="22">
        <v>777</v>
      </c>
    </row>
    <row r="780" spans="1:33" ht="15.7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22"/>
      <c r="K780" s="22"/>
      <c r="L780" s="22"/>
      <c r="M780" s="22"/>
      <c r="N780" s="22"/>
      <c r="O780" s="22"/>
      <c r="P780" s="23"/>
      <c r="Q780" s="22"/>
      <c r="R780" s="22"/>
      <c r="S780" s="24"/>
      <c r="T780" s="24"/>
      <c r="U780" s="24"/>
      <c r="V780" s="24"/>
      <c r="W780" s="24"/>
      <c r="X780" s="22"/>
      <c r="Y780" s="22"/>
      <c r="Z780" s="22"/>
      <c r="AA780" s="22"/>
      <c r="AB780" s="22"/>
      <c r="AC780" s="22"/>
      <c r="AD780" s="22"/>
      <c r="AE780" s="22"/>
      <c r="AF780" s="22"/>
      <c r="AG780" s="22">
        <v>778</v>
      </c>
    </row>
    <row r="781" spans="1:33" ht="15.7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22"/>
      <c r="K781" s="22"/>
      <c r="L781" s="22"/>
      <c r="M781" s="22"/>
      <c r="N781" s="22"/>
      <c r="O781" s="22"/>
      <c r="P781" s="23"/>
      <c r="Q781" s="22"/>
      <c r="R781" s="22"/>
      <c r="S781" s="24"/>
      <c r="T781" s="24"/>
      <c r="U781" s="24"/>
      <c r="V781" s="24"/>
      <c r="W781" s="24"/>
      <c r="X781" s="22"/>
      <c r="Y781" s="22"/>
      <c r="Z781" s="22"/>
      <c r="AA781" s="22"/>
      <c r="AB781" s="22"/>
      <c r="AC781" s="22"/>
      <c r="AD781" s="22"/>
      <c r="AE781" s="22"/>
      <c r="AF781" s="22"/>
      <c r="AG781" s="22">
        <v>779</v>
      </c>
    </row>
    <row r="782" spans="1:33" ht="15.7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22"/>
      <c r="K782" s="22"/>
      <c r="L782" s="22"/>
      <c r="M782" s="22"/>
      <c r="N782" s="22"/>
      <c r="O782" s="22"/>
      <c r="P782" s="23"/>
      <c r="Q782" s="22"/>
      <c r="R782" s="22"/>
      <c r="S782" s="24"/>
      <c r="T782" s="24"/>
      <c r="U782" s="24"/>
      <c r="V782" s="24"/>
      <c r="W782" s="24"/>
      <c r="X782" s="22"/>
      <c r="Y782" s="22"/>
      <c r="Z782" s="22"/>
      <c r="AA782" s="22"/>
      <c r="AB782" s="22"/>
      <c r="AC782" s="22"/>
      <c r="AD782" s="22"/>
      <c r="AE782" s="22"/>
      <c r="AF782" s="22"/>
      <c r="AG782" s="22">
        <v>780</v>
      </c>
    </row>
    <row r="783" spans="1:33" ht="15.7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22"/>
      <c r="K783" s="22"/>
      <c r="L783" s="22"/>
      <c r="M783" s="22"/>
      <c r="N783" s="22"/>
      <c r="O783" s="22"/>
      <c r="P783" s="23"/>
      <c r="Q783" s="22"/>
      <c r="R783" s="22"/>
      <c r="S783" s="24"/>
      <c r="T783" s="24"/>
      <c r="U783" s="24"/>
      <c r="V783" s="24"/>
      <c r="W783" s="24"/>
      <c r="X783" s="22"/>
      <c r="Y783" s="22"/>
      <c r="Z783" s="22"/>
      <c r="AA783" s="22"/>
      <c r="AB783" s="22"/>
      <c r="AC783" s="22"/>
      <c r="AD783" s="22"/>
      <c r="AE783" s="22"/>
      <c r="AF783" s="22"/>
      <c r="AG783" s="22">
        <v>781</v>
      </c>
    </row>
    <row r="784" spans="1:33" ht="15.7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22"/>
      <c r="K784" s="22"/>
      <c r="L784" s="22"/>
      <c r="M784" s="22"/>
      <c r="N784" s="22"/>
      <c r="O784" s="22"/>
      <c r="P784" s="23"/>
      <c r="Q784" s="22"/>
      <c r="R784" s="22"/>
      <c r="S784" s="24"/>
      <c r="T784" s="24"/>
      <c r="U784" s="24"/>
      <c r="V784" s="24"/>
      <c r="W784" s="24"/>
      <c r="X784" s="22"/>
      <c r="Y784" s="22"/>
      <c r="Z784" s="22"/>
      <c r="AA784" s="22"/>
      <c r="AB784" s="22"/>
      <c r="AC784" s="22"/>
      <c r="AD784" s="22"/>
      <c r="AE784" s="22"/>
      <c r="AF784" s="22"/>
      <c r="AG784" s="22">
        <v>782</v>
      </c>
    </row>
    <row r="785" spans="1:33" ht="15.7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22"/>
      <c r="K785" s="22"/>
      <c r="L785" s="22"/>
      <c r="M785" s="22"/>
      <c r="N785" s="22"/>
      <c r="O785" s="22"/>
      <c r="P785" s="23"/>
      <c r="Q785" s="22"/>
      <c r="R785" s="22"/>
      <c r="S785" s="24"/>
      <c r="T785" s="24"/>
      <c r="U785" s="24"/>
      <c r="V785" s="24"/>
      <c r="W785" s="24"/>
      <c r="X785" s="22"/>
      <c r="Y785" s="22"/>
      <c r="Z785" s="22"/>
      <c r="AA785" s="22"/>
      <c r="AB785" s="22"/>
      <c r="AC785" s="22"/>
      <c r="AD785" s="22"/>
      <c r="AE785" s="22"/>
      <c r="AF785" s="22"/>
      <c r="AG785" s="22">
        <v>783</v>
      </c>
    </row>
    <row r="786" spans="1:33" ht="15.7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22"/>
      <c r="K786" s="22"/>
      <c r="L786" s="22"/>
      <c r="M786" s="22"/>
      <c r="N786" s="22"/>
      <c r="O786" s="22"/>
      <c r="P786" s="23"/>
      <c r="Q786" s="22"/>
      <c r="R786" s="22"/>
      <c r="S786" s="24"/>
      <c r="T786" s="24"/>
      <c r="U786" s="24"/>
      <c r="V786" s="24"/>
      <c r="W786" s="24"/>
      <c r="X786" s="22"/>
      <c r="Y786" s="22"/>
      <c r="Z786" s="22"/>
      <c r="AA786" s="22"/>
      <c r="AB786" s="22"/>
      <c r="AC786" s="22"/>
      <c r="AD786" s="22"/>
      <c r="AE786" s="22"/>
      <c r="AF786" s="22"/>
      <c r="AG786" s="22">
        <v>784</v>
      </c>
    </row>
    <row r="787" spans="1:33" ht="15.7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22"/>
      <c r="K787" s="22"/>
      <c r="L787" s="22"/>
      <c r="M787" s="22"/>
      <c r="N787" s="22"/>
      <c r="O787" s="22"/>
      <c r="P787" s="23"/>
      <c r="Q787" s="22"/>
      <c r="R787" s="22"/>
      <c r="S787" s="24"/>
      <c r="T787" s="24"/>
      <c r="U787" s="24"/>
      <c r="V787" s="24"/>
      <c r="W787" s="24"/>
      <c r="X787" s="22"/>
      <c r="Y787" s="22"/>
      <c r="Z787" s="22"/>
      <c r="AA787" s="22"/>
      <c r="AB787" s="22"/>
      <c r="AC787" s="22"/>
      <c r="AD787" s="22"/>
      <c r="AE787" s="22"/>
      <c r="AF787" s="22"/>
      <c r="AG787" s="22">
        <v>785</v>
      </c>
    </row>
    <row r="788" spans="1:33" ht="15.7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22"/>
      <c r="K788" s="22"/>
      <c r="L788" s="22"/>
      <c r="M788" s="22"/>
      <c r="N788" s="22"/>
      <c r="O788" s="22"/>
      <c r="P788" s="23"/>
      <c r="Q788" s="22"/>
      <c r="R788" s="22"/>
      <c r="S788" s="24"/>
      <c r="T788" s="24"/>
      <c r="U788" s="24"/>
      <c r="V788" s="24"/>
      <c r="W788" s="24"/>
      <c r="X788" s="22"/>
      <c r="Y788" s="22"/>
      <c r="Z788" s="22"/>
      <c r="AA788" s="22"/>
      <c r="AB788" s="22"/>
      <c r="AC788" s="22"/>
      <c r="AD788" s="22"/>
      <c r="AE788" s="22"/>
      <c r="AF788" s="22"/>
      <c r="AG788" s="22">
        <v>786</v>
      </c>
    </row>
    <row r="789" spans="1:33" ht="15.7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22"/>
      <c r="K789" s="22"/>
      <c r="L789" s="22"/>
      <c r="M789" s="22"/>
      <c r="N789" s="22"/>
      <c r="O789" s="22"/>
      <c r="P789" s="23"/>
      <c r="Q789" s="22"/>
      <c r="R789" s="22"/>
      <c r="S789" s="24"/>
      <c r="T789" s="24"/>
      <c r="U789" s="24"/>
      <c r="V789" s="24"/>
      <c r="W789" s="24"/>
      <c r="X789" s="22"/>
      <c r="Y789" s="22"/>
      <c r="Z789" s="22"/>
      <c r="AA789" s="22"/>
      <c r="AB789" s="22"/>
      <c r="AC789" s="22"/>
      <c r="AD789" s="22"/>
      <c r="AE789" s="22"/>
      <c r="AF789" s="22"/>
      <c r="AG789" s="22">
        <v>787</v>
      </c>
    </row>
    <row r="790" spans="1:33" ht="15.7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22"/>
      <c r="K790" s="22"/>
      <c r="L790" s="22"/>
      <c r="M790" s="22"/>
      <c r="N790" s="22"/>
      <c r="O790" s="22"/>
      <c r="P790" s="23"/>
      <c r="Q790" s="22"/>
      <c r="R790" s="22"/>
      <c r="S790" s="24"/>
      <c r="T790" s="24"/>
      <c r="U790" s="24"/>
      <c r="V790" s="24"/>
      <c r="W790" s="24"/>
      <c r="X790" s="22"/>
      <c r="Y790" s="22"/>
      <c r="Z790" s="22"/>
      <c r="AA790" s="22"/>
      <c r="AB790" s="22"/>
      <c r="AC790" s="22"/>
      <c r="AD790" s="22"/>
      <c r="AE790" s="22"/>
      <c r="AF790" s="22"/>
      <c r="AG790" s="22">
        <v>788</v>
      </c>
    </row>
    <row r="791" spans="1:33" ht="15.7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22"/>
      <c r="K791" s="22"/>
      <c r="L791" s="22"/>
      <c r="M791" s="22"/>
      <c r="N791" s="22"/>
      <c r="O791" s="22"/>
      <c r="P791" s="23"/>
      <c r="Q791" s="22"/>
      <c r="R791" s="22"/>
      <c r="S791" s="24"/>
      <c r="T791" s="24"/>
      <c r="U791" s="24"/>
      <c r="V791" s="24"/>
      <c r="W791" s="24"/>
      <c r="X791" s="22"/>
      <c r="Y791" s="22"/>
      <c r="Z791" s="22"/>
      <c r="AA791" s="22"/>
      <c r="AB791" s="22"/>
      <c r="AC791" s="22"/>
      <c r="AD791" s="22"/>
      <c r="AE791" s="22"/>
      <c r="AF791" s="22"/>
      <c r="AG791" s="22">
        <v>789</v>
      </c>
    </row>
    <row r="792" spans="1:33" ht="15.7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22"/>
      <c r="K792" s="22"/>
      <c r="L792" s="22"/>
      <c r="M792" s="22"/>
      <c r="N792" s="22"/>
      <c r="O792" s="22"/>
      <c r="P792" s="23"/>
      <c r="Q792" s="22"/>
      <c r="R792" s="22"/>
      <c r="S792" s="24"/>
      <c r="T792" s="24"/>
      <c r="U792" s="24"/>
      <c r="V792" s="24"/>
      <c r="W792" s="24"/>
      <c r="X792" s="22"/>
      <c r="Y792" s="22"/>
      <c r="Z792" s="22"/>
      <c r="AA792" s="22"/>
      <c r="AB792" s="22"/>
      <c r="AC792" s="22"/>
      <c r="AD792" s="22"/>
      <c r="AE792" s="22"/>
      <c r="AF792" s="22"/>
      <c r="AG792" s="22">
        <v>790</v>
      </c>
    </row>
    <row r="793" spans="1:33" ht="15.7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22"/>
      <c r="K793" s="22"/>
      <c r="L793" s="22"/>
      <c r="M793" s="22"/>
      <c r="N793" s="22"/>
      <c r="O793" s="22"/>
      <c r="P793" s="23"/>
      <c r="Q793" s="22"/>
      <c r="R793" s="22"/>
      <c r="S793" s="24"/>
      <c r="T793" s="24"/>
      <c r="U793" s="24"/>
      <c r="V793" s="24"/>
      <c r="W793" s="24"/>
      <c r="X793" s="22"/>
      <c r="Y793" s="22"/>
      <c r="Z793" s="22"/>
      <c r="AA793" s="22"/>
      <c r="AB793" s="22"/>
      <c r="AC793" s="22"/>
      <c r="AD793" s="22"/>
      <c r="AE793" s="22"/>
      <c r="AF793" s="22"/>
      <c r="AG793" s="22">
        <v>791</v>
      </c>
    </row>
    <row r="794" spans="1:33" ht="15.7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22"/>
      <c r="K794" s="22"/>
      <c r="L794" s="22"/>
      <c r="M794" s="22"/>
      <c r="N794" s="22"/>
      <c r="O794" s="22"/>
      <c r="P794" s="23"/>
      <c r="Q794" s="22"/>
      <c r="R794" s="22"/>
      <c r="S794" s="24"/>
      <c r="T794" s="24"/>
      <c r="U794" s="24"/>
      <c r="V794" s="24"/>
      <c r="W794" s="24"/>
      <c r="X794" s="22"/>
      <c r="Y794" s="22"/>
      <c r="Z794" s="22"/>
      <c r="AA794" s="22"/>
      <c r="AB794" s="22"/>
      <c r="AC794" s="22"/>
      <c r="AD794" s="22"/>
      <c r="AE794" s="22"/>
      <c r="AF794" s="22"/>
      <c r="AG794" s="22">
        <v>792</v>
      </c>
    </row>
    <row r="795" spans="1:33" ht="15.7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22"/>
      <c r="K795" s="22"/>
      <c r="L795" s="22"/>
      <c r="M795" s="22"/>
      <c r="N795" s="22"/>
      <c r="O795" s="22"/>
      <c r="P795" s="23"/>
      <c r="Q795" s="22"/>
      <c r="R795" s="22"/>
      <c r="S795" s="24"/>
      <c r="T795" s="24"/>
      <c r="U795" s="24"/>
      <c r="V795" s="24"/>
      <c r="W795" s="24"/>
      <c r="X795" s="22"/>
      <c r="Y795" s="22"/>
      <c r="Z795" s="22"/>
      <c r="AA795" s="22"/>
      <c r="AB795" s="22"/>
      <c r="AC795" s="22"/>
      <c r="AD795" s="22"/>
      <c r="AE795" s="22"/>
      <c r="AF795" s="22"/>
      <c r="AG795" s="22">
        <v>793</v>
      </c>
    </row>
    <row r="796" spans="1:33" ht="15.7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22"/>
      <c r="K796" s="22"/>
      <c r="L796" s="22"/>
      <c r="M796" s="22"/>
      <c r="N796" s="22"/>
      <c r="O796" s="22"/>
      <c r="P796" s="23"/>
      <c r="Q796" s="22"/>
      <c r="R796" s="22"/>
      <c r="S796" s="24"/>
      <c r="T796" s="24"/>
      <c r="U796" s="24"/>
      <c r="V796" s="24"/>
      <c r="W796" s="24"/>
      <c r="X796" s="22"/>
      <c r="Y796" s="22"/>
      <c r="Z796" s="22"/>
      <c r="AA796" s="22"/>
      <c r="AB796" s="22"/>
      <c r="AC796" s="22"/>
      <c r="AD796" s="22"/>
      <c r="AE796" s="22"/>
      <c r="AF796" s="22"/>
      <c r="AG796" s="22">
        <v>794</v>
      </c>
    </row>
    <row r="797" spans="1:33" ht="15.7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22"/>
      <c r="K797" s="22"/>
      <c r="L797" s="22"/>
      <c r="M797" s="22"/>
      <c r="N797" s="22"/>
      <c r="O797" s="22"/>
      <c r="P797" s="23"/>
      <c r="Q797" s="22"/>
      <c r="R797" s="22"/>
      <c r="S797" s="24"/>
      <c r="T797" s="24"/>
      <c r="U797" s="24"/>
      <c r="V797" s="24"/>
      <c r="W797" s="24"/>
      <c r="X797" s="22"/>
      <c r="Y797" s="22"/>
      <c r="Z797" s="22"/>
      <c r="AA797" s="22"/>
      <c r="AB797" s="22"/>
      <c r="AC797" s="22"/>
      <c r="AD797" s="22"/>
      <c r="AE797" s="22"/>
      <c r="AF797" s="22"/>
      <c r="AG797" s="22">
        <v>795</v>
      </c>
    </row>
    <row r="798" spans="1:33" ht="15.7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22"/>
      <c r="K798" s="22"/>
      <c r="L798" s="22"/>
      <c r="M798" s="22"/>
      <c r="N798" s="22"/>
      <c r="O798" s="22"/>
      <c r="P798" s="23"/>
      <c r="Q798" s="22"/>
      <c r="R798" s="22"/>
      <c r="S798" s="24"/>
      <c r="T798" s="24"/>
      <c r="U798" s="24"/>
      <c r="V798" s="24"/>
      <c r="W798" s="24"/>
      <c r="X798" s="22"/>
      <c r="Y798" s="22"/>
      <c r="Z798" s="22"/>
      <c r="AA798" s="22"/>
      <c r="AB798" s="22"/>
      <c r="AC798" s="22"/>
      <c r="AD798" s="22"/>
      <c r="AE798" s="22"/>
      <c r="AF798" s="22"/>
      <c r="AG798" s="22">
        <v>796</v>
      </c>
    </row>
    <row r="799" spans="1:33" ht="15.7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22"/>
      <c r="K799" s="22"/>
      <c r="L799" s="22"/>
      <c r="M799" s="22"/>
      <c r="N799" s="22"/>
      <c r="O799" s="22"/>
      <c r="P799" s="23"/>
      <c r="Q799" s="22"/>
      <c r="R799" s="22"/>
      <c r="S799" s="24"/>
      <c r="T799" s="24"/>
      <c r="U799" s="24"/>
      <c r="V799" s="24"/>
      <c r="W799" s="24"/>
      <c r="X799" s="22"/>
      <c r="Y799" s="22"/>
      <c r="Z799" s="22"/>
      <c r="AA799" s="22"/>
      <c r="AB799" s="22"/>
      <c r="AC799" s="22"/>
      <c r="AD799" s="22"/>
      <c r="AE799" s="22"/>
      <c r="AF799" s="22"/>
      <c r="AG799" s="22">
        <v>797</v>
      </c>
    </row>
    <row r="800" spans="1:33" ht="15.7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22"/>
      <c r="K800" s="22"/>
      <c r="L800" s="22"/>
      <c r="M800" s="22"/>
      <c r="N800" s="22"/>
      <c r="O800" s="22"/>
      <c r="P800" s="23"/>
      <c r="Q800" s="22"/>
      <c r="R800" s="22"/>
      <c r="S800" s="24"/>
      <c r="T800" s="24"/>
      <c r="U800" s="24"/>
      <c r="V800" s="24"/>
      <c r="W800" s="24"/>
      <c r="X800" s="22"/>
      <c r="Y800" s="22"/>
      <c r="Z800" s="22"/>
      <c r="AA800" s="22"/>
      <c r="AB800" s="22"/>
      <c r="AC800" s="22"/>
      <c r="AD800" s="22"/>
      <c r="AE800" s="22"/>
      <c r="AF800" s="22"/>
      <c r="AG800" s="22">
        <v>798</v>
      </c>
    </row>
    <row r="801" spans="1:33" ht="15.7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22"/>
      <c r="K801" s="22"/>
      <c r="L801" s="22"/>
      <c r="M801" s="22"/>
      <c r="N801" s="22"/>
      <c r="O801" s="22"/>
      <c r="P801" s="23"/>
      <c r="Q801" s="22"/>
      <c r="R801" s="22"/>
      <c r="S801" s="24"/>
      <c r="T801" s="24"/>
      <c r="U801" s="24"/>
      <c r="V801" s="24"/>
      <c r="W801" s="24"/>
      <c r="X801" s="22"/>
      <c r="Y801" s="22"/>
      <c r="Z801" s="22"/>
      <c r="AA801" s="22"/>
      <c r="AB801" s="22"/>
      <c r="AC801" s="22"/>
      <c r="AD801" s="22"/>
      <c r="AE801" s="22"/>
      <c r="AF801" s="22"/>
      <c r="AG801" s="22">
        <v>799</v>
      </c>
    </row>
    <row r="802" spans="1:33" ht="15.7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22"/>
      <c r="K802" s="22"/>
      <c r="L802" s="22"/>
      <c r="M802" s="22"/>
      <c r="N802" s="22"/>
      <c r="O802" s="22"/>
      <c r="P802" s="23"/>
      <c r="Q802" s="22"/>
      <c r="R802" s="22"/>
      <c r="S802" s="24"/>
      <c r="T802" s="24"/>
      <c r="U802" s="24"/>
      <c r="V802" s="24"/>
      <c r="W802" s="24"/>
      <c r="X802" s="22"/>
      <c r="Y802" s="22"/>
      <c r="Z802" s="22"/>
      <c r="AA802" s="22"/>
      <c r="AB802" s="22"/>
      <c r="AC802" s="22"/>
      <c r="AD802" s="22"/>
      <c r="AE802" s="22"/>
      <c r="AF802" s="22"/>
      <c r="AG802" s="22">
        <v>800</v>
      </c>
    </row>
    <row r="803" spans="1:33" ht="15.7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22"/>
      <c r="K803" s="22"/>
      <c r="L803" s="22"/>
      <c r="M803" s="22"/>
      <c r="N803" s="22"/>
      <c r="O803" s="22"/>
      <c r="P803" s="23"/>
      <c r="Q803" s="22"/>
      <c r="R803" s="22"/>
      <c r="S803" s="24"/>
      <c r="T803" s="24"/>
      <c r="U803" s="24"/>
      <c r="V803" s="24"/>
      <c r="W803" s="24"/>
      <c r="X803" s="22"/>
      <c r="Y803" s="22"/>
      <c r="Z803" s="22"/>
      <c r="AA803" s="22"/>
      <c r="AB803" s="22"/>
      <c r="AC803" s="22"/>
      <c r="AD803" s="22"/>
      <c r="AE803" s="22"/>
      <c r="AF803" s="22"/>
      <c r="AG803" s="22">
        <v>801</v>
      </c>
    </row>
    <row r="804" spans="1:33" ht="15.7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22"/>
      <c r="K804" s="22"/>
      <c r="L804" s="22"/>
      <c r="M804" s="22"/>
      <c r="N804" s="22"/>
      <c r="O804" s="22"/>
      <c r="P804" s="23"/>
      <c r="Q804" s="22"/>
      <c r="R804" s="22"/>
      <c r="S804" s="24"/>
      <c r="T804" s="24"/>
      <c r="U804" s="24"/>
      <c r="V804" s="24"/>
      <c r="W804" s="24"/>
      <c r="X804" s="22"/>
      <c r="Y804" s="22"/>
      <c r="Z804" s="22"/>
      <c r="AA804" s="22"/>
      <c r="AB804" s="22"/>
      <c r="AC804" s="22"/>
      <c r="AD804" s="22"/>
      <c r="AE804" s="22"/>
      <c r="AF804" s="22"/>
      <c r="AG804" s="22">
        <v>802</v>
      </c>
    </row>
    <row r="805" spans="1:33" ht="15.7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22"/>
      <c r="K805" s="22"/>
      <c r="L805" s="22"/>
      <c r="M805" s="22"/>
      <c r="N805" s="22"/>
      <c r="O805" s="22"/>
      <c r="P805" s="23"/>
      <c r="Q805" s="22"/>
      <c r="R805" s="22"/>
      <c r="S805" s="24"/>
      <c r="T805" s="24"/>
      <c r="U805" s="24"/>
      <c r="V805" s="24"/>
      <c r="W805" s="24"/>
      <c r="X805" s="22"/>
      <c r="Y805" s="22"/>
      <c r="Z805" s="22"/>
      <c r="AA805" s="22"/>
      <c r="AB805" s="22"/>
      <c r="AC805" s="22"/>
      <c r="AD805" s="22"/>
      <c r="AE805" s="22"/>
      <c r="AF805" s="22"/>
      <c r="AG805" s="22">
        <v>803</v>
      </c>
    </row>
    <row r="806" spans="1:33" ht="15.7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22"/>
      <c r="K806" s="22"/>
      <c r="L806" s="22"/>
      <c r="M806" s="22"/>
      <c r="N806" s="22"/>
      <c r="O806" s="22"/>
      <c r="P806" s="23"/>
      <c r="Q806" s="22"/>
      <c r="R806" s="22"/>
      <c r="S806" s="24"/>
      <c r="T806" s="24"/>
      <c r="U806" s="24"/>
      <c r="V806" s="24"/>
      <c r="W806" s="24"/>
      <c r="X806" s="22"/>
      <c r="Y806" s="22"/>
      <c r="Z806" s="22"/>
      <c r="AA806" s="22"/>
      <c r="AB806" s="22"/>
      <c r="AC806" s="22"/>
      <c r="AD806" s="22"/>
      <c r="AE806" s="22"/>
      <c r="AF806" s="22"/>
      <c r="AG806" s="22">
        <v>804</v>
      </c>
    </row>
    <row r="807" spans="1:33" ht="15.7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22"/>
      <c r="K807" s="22"/>
      <c r="L807" s="22"/>
      <c r="M807" s="22"/>
      <c r="N807" s="22"/>
      <c r="O807" s="22"/>
      <c r="P807" s="23"/>
      <c r="Q807" s="22"/>
      <c r="R807" s="22"/>
      <c r="S807" s="24"/>
      <c r="T807" s="24"/>
      <c r="U807" s="24"/>
      <c r="V807" s="24"/>
      <c r="W807" s="24"/>
      <c r="X807" s="22"/>
      <c r="Y807" s="22"/>
      <c r="Z807" s="22"/>
      <c r="AA807" s="22"/>
      <c r="AB807" s="22"/>
      <c r="AC807" s="22"/>
      <c r="AD807" s="22"/>
      <c r="AE807" s="22"/>
      <c r="AF807" s="22"/>
      <c r="AG807" s="22">
        <v>805</v>
      </c>
    </row>
    <row r="808" spans="1:33" ht="15.7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22"/>
      <c r="K808" s="22"/>
      <c r="L808" s="22"/>
      <c r="M808" s="22"/>
      <c r="N808" s="22"/>
      <c r="O808" s="22"/>
      <c r="P808" s="23"/>
      <c r="Q808" s="22"/>
      <c r="R808" s="22"/>
      <c r="S808" s="24"/>
      <c r="T808" s="24"/>
      <c r="U808" s="24"/>
      <c r="V808" s="24"/>
      <c r="W808" s="24"/>
      <c r="X808" s="22"/>
      <c r="Y808" s="22"/>
      <c r="Z808" s="22"/>
      <c r="AA808" s="22"/>
      <c r="AB808" s="22"/>
      <c r="AC808" s="22"/>
      <c r="AD808" s="22"/>
      <c r="AE808" s="22"/>
      <c r="AF808" s="22"/>
      <c r="AG808" s="22">
        <v>806</v>
      </c>
    </row>
    <row r="809" spans="1:33" ht="15.7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22"/>
      <c r="K809" s="22"/>
      <c r="L809" s="22"/>
      <c r="M809" s="22"/>
      <c r="N809" s="22"/>
      <c r="O809" s="22"/>
      <c r="P809" s="23"/>
      <c r="Q809" s="22"/>
      <c r="R809" s="22"/>
      <c r="S809" s="24"/>
      <c r="T809" s="24"/>
      <c r="U809" s="24"/>
      <c r="V809" s="24"/>
      <c r="W809" s="24"/>
      <c r="X809" s="22"/>
      <c r="Y809" s="22"/>
      <c r="Z809" s="22"/>
      <c r="AA809" s="22"/>
      <c r="AB809" s="22"/>
      <c r="AC809" s="22"/>
      <c r="AD809" s="22"/>
      <c r="AE809" s="22"/>
      <c r="AF809" s="22"/>
      <c r="AG809" s="22">
        <v>807</v>
      </c>
    </row>
    <row r="810" spans="1:33" ht="15.7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22"/>
      <c r="K810" s="22"/>
      <c r="L810" s="22"/>
      <c r="M810" s="22"/>
      <c r="N810" s="22"/>
      <c r="O810" s="22"/>
      <c r="P810" s="23"/>
      <c r="Q810" s="22"/>
      <c r="R810" s="22"/>
      <c r="S810" s="24"/>
      <c r="T810" s="24"/>
      <c r="U810" s="24"/>
      <c r="V810" s="24"/>
      <c r="W810" s="24"/>
      <c r="X810" s="22"/>
      <c r="Y810" s="22"/>
      <c r="Z810" s="22"/>
      <c r="AA810" s="22"/>
      <c r="AB810" s="22"/>
      <c r="AC810" s="22"/>
      <c r="AD810" s="22"/>
      <c r="AE810" s="22"/>
      <c r="AF810" s="22"/>
      <c r="AG810" s="22">
        <v>808</v>
      </c>
    </row>
    <row r="811" spans="1:33" ht="15.7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22"/>
      <c r="K811" s="22"/>
      <c r="L811" s="22"/>
      <c r="M811" s="22"/>
      <c r="N811" s="22"/>
      <c r="O811" s="22"/>
      <c r="P811" s="23"/>
      <c r="Q811" s="22"/>
      <c r="R811" s="22"/>
      <c r="S811" s="24"/>
      <c r="T811" s="24"/>
      <c r="U811" s="24"/>
      <c r="V811" s="24"/>
      <c r="W811" s="24"/>
      <c r="X811" s="22"/>
      <c r="Y811" s="22"/>
      <c r="Z811" s="22"/>
      <c r="AA811" s="22"/>
      <c r="AB811" s="22"/>
      <c r="AC811" s="22"/>
      <c r="AD811" s="22"/>
      <c r="AE811" s="22"/>
      <c r="AF811" s="22"/>
      <c r="AG811" s="22">
        <v>809</v>
      </c>
    </row>
    <row r="812" spans="1:33" ht="15.7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22"/>
      <c r="K812" s="22"/>
      <c r="L812" s="22"/>
      <c r="M812" s="22"/>
      <c r="N812" s="22"/>
      <c r="O812" s="22"/>
      <c r="P812" s="23"/>
      <c r="Q812" s="22"/>
      <c r="R812" s="22"/>
      <c r="S812" s="24"/>
      <c r="T812" s="24"/>
      <c r="U812" s="24"/>
      <c r="V812" s="24"/>
      <c r="W812" s="24"/>
      <c r="X812" s="22"/>
      <c r="Y812" s="22"/>
      <c r="Z812" s="22"/>
      <c r="AA812" s="22"/>
      <c r="AB812" s="22"/>
      <c r="AC812" s="22"/>
      <c r="AD812" s="22"/>
      <c r="AE812" s="22"/>
      <c r="AF812" s="22"/>
      <c r="AG812" s="22">
        <v>810</v>
      </c>
    </row>
    <row r="813" spans="1:33" ht="15.7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22"/>
      <c r="K813" s="22"/>
      <c r="L813" s="22"/>
      <c r="M813" s="22"/>
      <c r="N813" s="22"/>
      <c r="O813" s="22"/>
      <c r="P813" s="23"/>
      <c r="Q813" s="22"/>
      <c r="R813" s="22"/>
      <c r="S813" s="24"/>
      <c r="T813" s="24"/>
      <c r="U813" s="24"/>
      <c r="V813" s="24"/>
      <c r="W813" s="24"/>
      <c r="X813" s="22"/>
      <c r="Y813" s="22"/>
      <c r="Z813" s="22"/>
      <c r="AA813" s="22"/>
      <c r="AB813" s="22"/>
      <c r="AC813" s="22"/>
      <c r="AD813" s="22"/>
      <c r="AE813" s="22"/>
      <c r="AF813" s="22"/>
      <c r="AG813" s="22">
        <v>811</v>
      </c>
    </row>
    <row r="814" spans="1:33" ht="15.7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22"/>
      <c r="K814" s="22"/>
      <c r="L814" s="22"/>
      <c r="M814" s="22"/>
      <c r="N814" s="22"/>
      <c r="O814" s="22"/>
      <c r="P814" s="23"/>
      <c r="Q814" s="22"/>
      <c r="R814" s="22"/>
      <c r="S814" s="24"/>
      <c r="T814" s="24"/>
      <c r="U814" s="24"/>
      <c r="V814" s="24"/>
      <c r="W814" s="24"/>
      <c r="X814" s="22"/>
      <c r="Y814" s="22"/>
      <c r="Z814" s="22"/>
      <c r="AA814" s="22"/>
      <c r="AB814" s="22"/>
      <c r="AC814" s="22"/>
      <c r="AD814" s="22"/>
      <c r="AE814" s="22"/>
      <c r="AF814" s="22"/>
      <c r="AG814" s="22">
        <v>812</v>
      </c>
    </row>
    <row r="815" spans="1:33" ht="15.7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22"/>
      <c r="K815" s="22"/>
      <c r="L815" s="22"/>
      <c r="M815" s="22"/>
      <c r="N815" s="22"/>
      <c r="O815" s="22"/>
      <c r="P815" s="23"/>
      <c r="Q815" s="22"/>
      <c r="R815" s="22"/>
      <c r="S815" s="24"/>
      <c r="T815" s="24"/>
      <c r="U815" s="24"/>
      <c r="V815" s="24"/>
      <c r="W815" s="24"/>
      <c r="X815" s="22"/>
      <c r="Y815" s="22"/>
      <c r="Z815" s="22"/>
      <c r="AA815" s="22"/>
      <c r="AB815" s="22"/>
      <c r="AC815" s="22"/>
      <c r="AD815" s="22"/>
      <c r="AE815" s="22"/>
      <c r="AF815" s="22"/>
      <c r="AG815" s="22">
        <v>813</v>
      </c>
    </row>
    <row r="816" spans="1:33" ht="15.7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22"/>
      <c r="K816" s="22"/>
      <c r="L816" s="22"/>
      <c r="M816" s="22"/>
      <c r="N816" s="22"/>
      <c r="O816" s="22"/>
      <c r="P816" s="23"/>
      <c r="Q816" s="22"/>
      <c r="R816" s="22"/>
      <c r="S816" s="24"/>
      <c r="T816" s="24"/>
      <c r="U816" s="24"/>
      <c r="V816" s="24"/>
      <c r="W816" s="24"/>
      <c r="X816" s="22"/>
      <c r="Y816" s="22"/>
      <c r="Z816" s="22"/>
      <c r="AA816" s="22"/>
      <c r="AB816" s="22"/>
      <c r="AC816" s="22"/>
      <c r="AD816" s="22"/>
      <c r="AE816" s="22"/>
      <c r="AF816" s="22"/>
      <c r="AG816" s="22">
        <v>814</v>
      </c>
    </row>
    <row r="817" spans="1:33" ht="15.7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22"/>
      <c r="K817" s="22"/>
      <c r="L817" s="22"/>
      <c r="M817" s="22"/>
      <c r="N817" s="22"/>
      <c r="O817" s="22"/>
      <c r="P817" s="23"/>
      <c r="Q817" s="22"/>
      <c r="R817" s="22"/>
      <c r="S817" s="24"/>
      <c r="T817" s="24"/>
      <c r="U817" s="24"/>
      <c r="V817" s="24"/>
      <c r="W817" s="24"/>
      <c r="X817" s="22"/>
      <c r="Y817" s="22"/>
      <c r="Z817" s="22"/>
      <c r="AA817" s="22"/>
      <c r="AB817" s="22"/>
      <c r="AC817" s="22"/>
      <c r="AD817" s="22"/>
      <c r="AE817" s="22"/>
      <c r="AF817" s="22"/>
      <c r="AG817" s="22">
        <v>815</v>
      </c>
    </row>
    <row r="818" spans="1:33" ht="15.7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22"/>
      <c r="K818" s="22"/>
      <c r="L818" s="22"/>
      <c r="M818" s="22"/>
      <c r="N818" s="22"/>
      <c r="O818" s="22"/>
      <c r="P818" s="23"/>
      <c r="Q818" s="22"/>
      <c r="R818" s="22"/>
      <c r="S818" s="24"/>
      <c r="T818" s="24"/>
      <c r="U818" s="24"/>
      <c r="V818" s="24"/>
      <c r="W818" s="24"/>
      <c r="X818" s="22"/>
      <c r="Y818" s="22"/>
      <c r="Z818" s="22"/>
      <c r="AA818" s="22"/>
      <c r="AB818" s="22"/>
      <c r="AC818" s="22"/>
      <c r="AD818" s="22"/>
      <c r="AE818" s="22"/>
      <c r="AF818" s="22"/>
      <c r="AG818" s="22">
        <v>816</v>
      </c>
    </row>
    <row r="819" spans="1:33" ht="15.7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22"/>
      <c r="K819" s="22"/>
      <c r="L819" s="22"/>
      <c r="M819" s="22"/>
      <c r="N819" s="22"/>
      <c r="O819" s="22"/>
      <c r="P819" s="23"/>
      <c r="Q819" s="22"/>
      <c r="R819" s="22"/>
      <c r="S819" s="24"/>
      <c r="T819" s="24"/>
      <c r="U819" s="24"/>
      <c r="V819" s="24"/>
      <c r="W819" s="24"/>
      <c r="X819" s="22"/>
      <c r="Y819" s="22"/>
      <c r="Z819" s="22"/>
      <c r="AA819" s="22"/>
      <c r="AB819" s="22"/>
      <c r="AC819" s="22"/>
      <c r="AD819" s="22"/>
      <c r="AE819" s="22"/>
      <c r="AF819" s="22"/>
      <c r="AG819" s="22">
        <v>817</v>
      </c>
    </row>
    <row r="820" spans="1:33" ht="15.7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22"/>
      <c r="K820" s="22"/>
      <c r="L820" s="22"/>
      <c r="M820" s="22"/>
      <c r="N820" s="22"/>
      <c r="O820" s="22"/>
      <c r="P820" s="23"/>
      <c r="Q820" s="22"/>
      <c r="R820" s="22"/>
      <c r="S820" s="24"/>
      <c r="T820" s="24"/>
      <c r="U820" s="24"/>
      <c r="V820" s="24"/>
      <c r="W820" s="24"/>
      <c r="X820" s="22"/>
      <c r="Y820" s="22"/>
      <c r="Z820" s="22"/>
      <c r="AA820" s="22"/>
      <c r="AB820" s="22"/>
      <c r="AC820" s="22"/>
      <c r="AD820" s="22"/>
      <c r="AE820" s="22"/>
      <c r="AF820" s="22"/>
      <c r="AG820" s="22">
        <v>818</v>
      </c>
    </row>
    <row r="821" spans="1:33" ht="15.7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22"/>
      <c r="K821" s="22"/>
      <c r="L821" s="22"/>
      <c r="M821" s="22"/>
      <c r="N821" s="22"/>
      <c r="O821" s="22"/>
      <c r="P821" s="23"/>
      <c r="Q821" s="22"/>
      <c r="R821" s="22"/>
      <c r="S821" s="24"/>
      <c r="T821" s="24"/>
      <c r="U821" s="24"/>
      <c r="V821" s="24"/>
      <c r="W821" s="24"/>
      <c r="X821" s="22"/>
      <c r="Y821" s="22"/>
      <c r="Z821" s="22"/>
      <c r="AA821" s="22"/>
      <c r="AB821" s="22"/>
      <c r="AC821" s="22"/>
      <c r="AD821" s="22"/>
      <c r="AE821" s="22"/>
      <c r="AF821" s="22"/>
      <c r="AG821" s="22">
        <v>819</v>
      </c>
    </row>
    <row r="822" spans="1:33" ht="15.7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22"/>
      <c r="K822" s="22"/>
      <c r="L822" s="22"/>
      <c r="M822" s="22"/>
      <c r="N822" s="22"/>
      <c r="O822" s="22"/>
      <c r="P822" s="23"/>
      <c r="Q822" s="22"/>
      <c r="R822" s="22"/>
      <c r="S822" s="24"/>
      <c r="T822" s="24"/>
      <c r="U822" s="24"/>
      <c r="V822" s="24"/>
      <c r="W822" s="24"/>
      <c r="X822" s="22"/>
      <c r="Y822" s="22"/>
      <c r="Z822" s="22"/>
      <c r="AA822" s="22"/>
      <c r="AB822" s="22"/>
      <c r="AC822" s="22"/>
      <c r="AD822" s="22"/>
      <c r="AE822" s="22"/>
      <c r="AF822" s="22"/>
      <c r="AG822" s="22">
        <v>820</v>
      </c>
    </row>
    <row r="823" spans="1:33" ht="15.7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22"/>
      <c r="K823" s="22"/>
      <c r="L823" s="22"/>
      <c r="M823" s="22"/>
      <c r="N823" s="22"/>
      <c r="O823" s="22"/>
      <c r="P823" s="23"/>
      <c r="Q823" s="22"/>
      <c r="R823" s="22"/>
      <c r="S823" s="24"/>
      <c r="T823" s="24"/>
      <c r="U823" s="24"/>
      <c r="V823" s="24"/>
      <c r="W823" s="24"/>
      <c r="X823" s="22"/>
      <c r="Y823" s="22"/>
      <c r="Z823" s="22"/>
      <c r="AA823" s="22"/>
      <c r="AB823" s="22"/>
      <c r="AC823" s="22"/>
      <c r="AD823" s="22"/>
      <c r="AE823" s="22"/>
      <c r="AF823" s="22"/>
      <c r="AG823" s="22">
        <v>821</v>
      </c>
    </row>
    <row r="824" spans="1:33" ht="15.7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22"/>
      <c r="K824" s="22"/>
      <c r="L824" s="22"/>
      <c r="M824" s="22"/>
      <c r="N824" s="22"/>
      <c r="O824" s="22"/>
      <c r="P824" s="23"/>
      <c r="Q824" s="22"/>
      <c r="R824" s="22"/>
      <c r="S824" s="24"/>
      <c r="T824" s="24"/>
      <c r="U824" s="24"/>
      <c r="V824" s="24"/>
      <c r="W824" s="24"/>
      <c r="X824" s="22"/>
      <c r="Y824" s="22"/>
      <c r="Z824" s="22"/>
      <c r="AA824" s="22"/>
      <c r="AB824" s="22"/>
      <c r="AC824" s="22"/>
      <c r="AD824" s="22"/>
      <c r="AE824" s="22"/>
      <c r="AF824" s="22"/>
      <c r="AG824" s="22">
        <v>822</v>
      </c>
    </row>
    <row r="825" spans="1:33" ht="15.7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22"/>
      <c r="K825" s="22"/>
      <c r="L825" s="22"/>
      <c r="M825" s="22"/>
      <c r="N825" s="22"/>
      <c r="O825" s="22"/>
      <c r="P825" s="23"/>
      <c r="Q825" s="22"/>
      <c r="R825" s="22"/>
      <c r="S825" s="24"/>
      <c r="T825" s="24"/>
      <c r="U825" s="24"/>
      <c r="V825" s="24"/>
      <c r="W825" s="24"/>
      <c r="X825" s="22"/>
      <c r="Y825" s="22"/>
      <c r="Z825" s="22"/>
      <c r="AA825" s="22"/>
      <c r="AB825" s="22"/>
      <c r="AC825" s="22"/>
      <c r="AD825" s="22"/>
      <c r="AE825" s="22"/>
      <c r="AF825" s="22"/>
      <c r="AG825" s="22">
        <v>823</v>
      </c>
    </row>
    <row r="826" spans="1:33" ht="15.7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22"/>
      <c r="K826" s="22"/>
      <c r="L826" s="22"/>
      <c r="M826" s="22"/>
      <c r="N826" s="22"/>
      <c r="O826" s="22"/>
      <c r="P826" s="23"/>
      <c r="Q826" s="22"/>
      <c r="R826" s="22"/>
      <c r="S826" s="24"/>
      <c r="T826" s="24"/>
      <c r="U826" s="24"/>
      <c r="V826" s="24"/>
      <c r="W826" s="24"/>
      <c r="X826" s="22"/>
      <c r="Y826" s="22"/>
      <c r="Z826" s="22"/>
      <c r="AA826" s="22"/>
      <c r="AB826" s="22"/>
      <c r="AC826" s="22"/>
      <c r="AD826" s="22"/>
      <c r="AE826" s="22"/>
      <c r="AF826" s="22"/>
      <c r="AG826" s="22">
        <v>824</v>
      </c>
    </row>
    <row r="827" spans="1:33" ht="15.7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22"/>
      <c r="K827" s="22"/>
      <c r="L827" s="22"/>
      <c r="M827" s="22"/>
      <c r="N827" s="22"/>
      <c r="O827" s="22"/>
      <c r="P827" s="23"/>
      <c r="Q827" s="22"/>
      <c r="R827" s="22"/>
      <c r="S827" s="24"/>
      <c r="T827" s="24"/>
      <c r="U827" s="24"/>
      <c r="V827" s="24"/>
      <c r="W827" s="24"/>
      <c r="X827" s="22"/>
      <c r="Y827" s="22"/>
      <c r="Z827" s="22"/>
      <c r="AA827" s="22"/>
      <c r="AB827" s="22"/>
      <c r="AC827" s="22"/>
      <c r="AD827" s="22"/>
      <c r="AE827" s="22"/>
      <c r="AF827" s="22"/>
      <c r="AG827" s="22">
        <v>825</v>
      </c>
    </row>
    <row r="828" spans="1:33" ht="15.7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22"/>
      <c r="K828" s="22"/>
      <c r="L828" s="22"/>
      <c r="M828" s="22"/>
      <c r="N828" s="22"/>
      <c r="O828" s="22"/>
      <c r="P828" s="23"/>
      <c r="Q828" s="22"/>
      <c r="R828" s="22"/>
      <c r="S828" s="24"/>
      <c r="T828" s="24"/>
      <c r="U828" s="24"/>
      <c r="V828" s="24"/>
      <c r="W828" s="24"/>
      <c r="X828" s="22"/>
      <c r="Y828" s="22"/>
      <c r="Z828" s="22"/>
      <c r="AA828" s="22"/>
      <c r="AB828" s="22"/>
      <c r="AC828" s="22"/>
      <c r="AD828" s="22"/>
      <c r="AE828" s="22"/>
      <c r="AF828" s="22"/>
      <c r="AG828" s="22">
        <v>826</v>
      </c>
    </row>
    <row r="829" spans="1:33" ht="15.7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22"/>
      <c r="K829" s="22"/>
      <c r="L829" s="22"/>
      <c r="M829" s="22"/>
      <c r="N829" s="22"/>
      <c r="O829" s="22"/>
      <c r="P829" s="23"/>
      <c r="Q829" s="22"/>
      <c r="R829" s="22"/>
      <c r="S829" s="24"/>
      <c r="T829" s="24"/>
      <c r="U829" s="24"/>
      <c r="V829" s="24"/>
      <c r="W829" s="24"/>
      <c r="X829" s="22"/>
      <c r="Y829" s="22"/>
      <c r="Z829" s="22"/>
      <c r="AA829" s="22"/>
      <c r="AB829" s="22"/>
      <c r="AC829" s="22"/>
      <c r="AD829" s="22"/>
      <c r="AE829" s="22"/>
      <c r="AF829" s="22"/>
      <c r="AG829" s="22">
        <v>827</v>
      </c>
    </row>
    <row r="830" spans="1:33" ht="15.7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22"/>
      <c r="K830" s="22"/>
      <c r="L830" s="22"/>
      <c r="M830" s="22"/>
      <c r="N830" s="22"/>
      <c r="O830" s="22"/>
      <c r="P830" s="23"/>
      <c r="Q830" s="22"/>
      <c r="R830" s="22"/>
      <c r="S830" s="24"/>
      <c r="T830" s="24"/>
      <c r="U830" s="24"/>
      <c r="V830" s="24"/>
      <c r="W830" s="24"/>
      <c r="X830" s="22"/>
      <c r="Y830" s="22"/>
      <c r="Z830" s="22"/>
      <c r="AA830" s="22"/>
      <c r="AB830" s="22"/>
      <c r="AC830" s="22"/>
      <c r="AD830" s="22"/>
      <c r="AE830" s="22"/>
      <c r="AF830" s="22"/>
      <c r="AG830" s="22">
        <v>828</v>
      </c>
    </row>
    <row r="831" spans="1:33" ht="15.7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22"/>
      <c r="K831" s="22"/>
      <c r="L831" s="22"/>
      <c r="M831" s="22"/>
      <c r="N831" s="22"/>
      <c r="O831" s="22"/>
      <c r="P831" s="23"/>
      <c r="Q831" s="22"/>
      <c r="R831" s="22"/>
      <c r="S831" s="24"/>
      <c r="T831" s="24"/>
      <c r="U831" s="24"/>
      <c r="V831" s="24"/>
      <c r="W831" s="24"/>
      <c r="X831" s="22"/>
      <c r="Y831" s="22"/>
      <c r="Z831" s="22"/>
      <c r="AA831" s="22"/>
      <c r="AB831" s="22"/>
      <c r="AC831" s="22"/>
      <c r="AD831" s="22"/>
      <c r="AE831" s="22"/>
      <c r="AF831" s="22"/>
      <c r="AG831" s="22">
        <v>829</v>
      </c>
    </row>
    <row r="832" spans="1:33" ht="15.7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22"/>
      <c r="K832" s="22"/>
      <c r="L832" s="22"/>
      <c r="M832" s="22"/>
      <c r="N832" s="22"/>
      <c r="O832" s="22"/>
      <c r="P832" s="23"/>
      <c r="Q832" s="22"/>
      <c r="R832" s="22"/>
      <c r="S832" s="24"/>
      <c r="T832" s="24"/>
      <c r="U832" s="24"/>
      <c r="V832" s="24"/>
      <c r="W832" s="24"/>
      <c r="X832" s="22"/>
      <c r="Y832" s="22"/>
      <c r="Z832" s="22"/>
      <c r="AA832" s="22"/>
      <c r="AB832" s="22"/>
      <c r="AC832" s="22"/>
      <c r="AD832" s="22"/>
      <c r="AE832" s="22"/>
      <c r="AF832" s="22"/>
      <c r="AG832" s="22">
        <v>830</v>
      </c>
    </row>
    <row r="833" spans="1:33" ht="15.7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22"/>
      <c r="K833" s="22"/>
      <c r="L833" s="22"/>
      <c r="M833" s="22"/>
      <c r="N833" s="22"/>
      <c r="O833" s="22"/>
      <c r="P833" s="23"/>
      <c r="Q833" s="22"/>
      <c r="R833" s="22"/>
      <c r="S833" s="24"/>
      <c r="T833" s="24"/>
      <c r="U833" s="24"/>
      <c r="V833" s="24"/>
      <c r="W833" s="24"/>
      <c r="X833" s="22"/>
      <c r="Y833" s="22"/>
      <c r="Z833" s="22"/>
      <c r="AA833" s="22"/>
      <c r="AB833" s="22"/>
      <c r="AC833" s="22"/>
      <c r="AD833" s="22"/>
      <c r="AE833" s="22"/>
      <c r="AF833" s="22"/>
      <c r="AG833" s="22">
        <v>831</v>
      </c>
    </row>
    <row r="834" spans="1:33" ht="15.7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22"/>
      <c r="K834" s="22"/>
      <c r="L834" s="22"/>
      <c r="M834" s="22"/>
      <c r="N834" s="22"/>
      <c r="O834" s="22"/>
      <c r="P834" s="23"/>
      <c r="Q834" s="22"/>
      <c r="R834" s="22"/>
      <c r="S834" s="24"/>
      <c r="T834" s="24"/>
      <c r="U834" s="24"/>
      <c r="V834" s="24"/>
      <c r="W834" s="24"/>
      <c r="X834" s="22"/>
      <c r="Y834" s="22"/>
      <c r="Z834" s="22"/>
      <c r="AA834" s="22"/>
      <c r="AB834" s="22"/>
      <c r="AC834" s="22"/>
      <c r="AD834" s="22"/>
      <c r="AE834" s="22"/>
      <c r="AF834" s="22"/>
      <c r="AG834" s="22">
        <v>832</v>
      </c>
    </row>
    <row r="835" spans="1:33" ht="15.7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22"/>
      <c r="K835" s="22"/>
      <c r="L835" s="22"/>
      <c r="M835" s="22"/>
      <c r="N835" s="22"/>
      <c r="O835" s="22"/>
      <c r="P835" s="23"/>
      <c r="Q835" s="22"/>
      <c r="R835" s="22"/>
      <c r="S835" s="24"/>
      <c r="T835" s="24"/>
      <c r="U835" s="24"/>
      <c r="V835" s="24"/>
      <c r="W835" s="24"/>
      <c r="X835" s="22"/>
      <c r="Y835" s="22"/>
      <c r="Z835" s="22"/>
      <c r="AA835" s="22"/>
      <c r="AB835" s="22"/>
      <c r="AC835" s="22"/>
      <c r="AD835" s="22"/>
      <c r="AE835" s="22"/>
      <c r="AF835" s="22"/>
      <c r="AG835" s="22">
        <v>833</v>
      </c>
    </row>
    <row r="836" spans="1:33" ht="15.7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22"/>
      <c r="K836" s="22"/>
      <c r="L836" s="22"/>
      <c r="M836" s="22"/>
      <c r="N836" s="22"/>
      <c r="O836" s="22"/>
      <c r="P836" s="23"/>
      <c r="Q836" s="22"/>
      <c r="R836" s="22"/>
      <c r="S836" s="24"/>
      <c r="T836" s="24"/>
      <c r="U836" s="24"/>
      <c r="V836" s="24"/>
      <c r="W836" s="24"/>
      <c r="X836" s="22"/>
      <c r="Y836" s="22"/>
      <c r="Z836" s="22"/>
      <c r="AA836" s="22"/>
      <c r="AB836" s="22"/>
      <c r="AC836" s="22"/>
      <c r="AD836" s="22"/>
      <c r="AE836" s="22"/>
      <c r="AF836" s="22"/>
      <c r="AG836" s="22">
        <v>834</v>
      </c>
    </row>
    <row r="837" spans="1:33" ht="15.7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22"/>
      <c r="K837" s="22"/>
      <c r="L837" s="22"/>
      <c r="M837" s="22"/>
      <c r="N837" s="22"/>
      <c r="O837" s="22"/>
      <c r="P837" s="23"/>
      <c r="Q837" s="22"/>
      <c r="R837" s="22"/>
      <c r="S837" s="24"/>
      <c r="T837" s="24"/>
      <c r="U837" s="24"/>
      <c r="V837" s="24"/>
      <c r="W837" s="24"/>
      <c r="X837" s="22"/>
      <c r="Y837" s="22"/>
      <c r="Z837" s="22"/>
      <c r="AA837" s="22"/>
      <c r="AB837" s="22"/>
      <c r="AC837" s="22"/>
      <c r="AD837" s="22"/>
      <c r="AE837" s="22"/>
      <c r="AF837" s="22"/>
      <c r="AG837" s="22">
        <v>835</v>
      </c>
    </row>
    <row r="838" spans="1:33" ht="15.7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22"/>
      <c r="K838" s="22"/>
      <c r="L838" s="22"/>
      <c r="M838" s="22"/>
      <c r="N838" s="22"/>
      <c r="O838" s="22"/>
      <c r="P838" s="23"/>
      <c r="Q838" s="22"/>
      <c r="R838" s="22"/>
      <c r="S838" s="24"/>
      <c r="T838" s="24"/>
      <c r="U838" s="24"/>
      <c r="V838" s="24"/>
      <c r="W838" s="24"/>
      <c r="X838" s="22"/>
      <c r="Y838" s="22"/>
      <c r="Z838" s="22"/>
      <c r="AA838" s="22"/>
      <c r="AB838" s="22"/>
      <c r="AC838" s="22"/>
      <c r="AD838" s="22"/>
      <c r="AE838" s="22"/>
      <c r="AF838" s="22"/>
      <c r="AG838" s="22">
        <v>836</v>
      </c>
    </row>
    <row r="839" spans="1:33" ht="15.7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22"/>
      <c r="K839" s="22"/>
      <c r="L839" s="22"/>
      <c r="M839" s="22"/>
      <c r="N839" s="22"/>
      <c r="O839" s="22"/>
      <c r="P839" s="23"/>
      <c r="Q839" s="22"/>
      <c r="R839" s="22"/>
      <c r="S839" s="24"/>
      <c r="T839" s="24"/>
      <c r="U839" s="24"/>
      <c r="V839" s="24"/>
      <c r="W839" s="24"/>
      <c r="X839" s="22"/>
      <c r="Y839" s="22"/>
      <c r="Z839" s="22"/>
      <c r="AA839" s="22"/>
      <c r="AB839" s="22"/>
      <c r="AC839" s="22"/>
      <c r="AD839" s="22"/>
      <c r="AE839" s="22"/>
      <c r="AF839" s="22"/>
      <c r="AG839" s="22">
        <v>837</v>
      </c>
    </row>
    <row r="840" spans="1:33" ht="15.7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22"/>
      <c r="K840" s="22"/>
      <c r="L840" s="22"/>
      <c r="M840" s="22"/>
      <c r="N840" s="22"/>
      <c r="O840" s="22"/>
      <c r="P840" s="23"/>
      <c r="Q840" s="22"/>
      <c r="R840" s="22"/>
      <c r="S840" s="24"/>
      <c r="T840" s="24"/>
      <c r="U840" s="24"/>
      <c r="V840" s="24"/>
      <c r="W840" s="24"/>
      <c r="X840" s="22"/>
      <c r="Y840" s="22"/>
      <c r="Z840" s="22"/>
      <c r="AA840" s="22"/>
      <c r="AB840" s="22"/>
      <c r="AC840" s="22"/>
      <c r="AD840" s="22"/>
      <c r="AE840" s="22"/>
      <c r="AF840" s="22"/>
      <c r="AG840" s="22">
        <v>838</v>
      </c>
    </row>
    <row r="841" spans="1:33" ht="15.7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22"/>
      <c r="K841" s="22"/>
      <c r="L841" s="22"/>
      <c r="M841" s="22"/>
      <c r="N841" s="22"/>
      <c r="O841" s="22"/>
      <c r="P841" s="23"/>
      <c r="Q841" s="22"/>
      <c r="R841" s="22"/>
      <c r="S841" s="24"/>
      <c r="T841" s="24"/>
      <c r="U841" s="24"/>
      <c r="V841" s="24"/>
      <c r="W841" s="24"/>
      <c r="X841" s="22"/>
      <c r="Y841" s="22"/>
      <c r="Z841" s="22"/>
      <c r="AA841" s="22"/>
      <c r="AB841" s="22"/>
      <c r="AC841" s="22"/>
      <c r="AD841" s="22"/>
      <c r="AE841" s="22"/>
      <c r="AF841" s="22"/>
      <c r="AG841" s="22">
        <v>839</v>
      </c>
    </row>
    <row r="842" spans="1:33" ht="15.7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22"/>
      <c r="K842" s="22"/>
      <c r="L842" s="22"/>
      <c r="M842" s="22"/>
      <c r="N842" s="22"/>
      <c r="O842" s="22"/>
      <c r="P842" s="23"/>
      <c r="Q842" s="22"/>
      <c r="R842" s="22"/>
      <c r="S842" s="24"/>
      <c r="T842" s="24"/>
      <c r="U842" s="24"/>
      <c r="V842" s="24"/>
      <c r="W842" s="24"/>
      <c r="X842" s="22"/>
      <c r="Y842" s="22"/>
      <c r="Z842" s="22"/>
      <c r="AA842" s="22"/>
      <c r="AB842" s="22"/>
      <c r="AC842" s="22"/>
      <c r="AD842" s="22"/>
      <c r="AE842" s="22"/>
      <c r="AF842" s="22"/>
      <c r="AG842" s="22">
        <v>840</v>
      </c>
    </row>
    <row r="843" spans="1:33" ht="15.7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22"/>
      <c r="K843" s="22"/>
      <c r="L843" s="22"/>
      <c r="M843" s="22"/>
      <c r="N843" s="22"/>
      <c r="O843" s="22"/>
      <c r="P843" s="23"/>
      <c r="Q843" s="22"/>
      <c r="R843" s="22"/>
      <c r="S843" s="24"/>
      <c r="T843" s="24"/>
      <c r="U843" s="24"/>
      <c r="V843" s="24"/>
      <c r="W843" s="24"/>
      <c r="X843" s="22"/>
      <c r="Y843" s="22"/>
      <c r="Z843" s="22"/>
      <c r="AA843" s="22"/>
      <c r="AB843" s="22"/>
      <c r="AC843" s="22"/>
      <c r="AD843" s="22"/>
      <c r="AE843" s="22"/>
      <c r="AF843" s="22"/>
      <c r="AG843" s="22">
        <v>841</v>
      </c>
    </row>
    <row r="844" spans="1:33" ht="15.7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22"/>
      <c r="K844" s="22"/>
      <c r="L844" s="22"/>
      <c r="M844" s="22"/>
      <c r="N844" s="22"/>
      <c r="O844" s="22"/>
      <c r="P844" s="23"/>
      <c r="Q844" s="22"/>
      <c r="R844" s="22"/>
      <c r="S844" s="24"/>
      <c r="T844" s="24"/>
      <c r="U844" s="24"/>
      <c r="V844" s="24"/>
      <c r="W844" s="24"/>
      <c r="X844" s="22"/>
      <c r="Y844" s="22"/>
      <c r="Z844" s="22"/>
      <c r="AA844" s="22"/>
      <c r="AB844" s="22"/>
      <c r="AC844" s="22"/>
      <c r="AD844" s="22"/>
      <c r="AE844" s="22"/>
      <c r="AF844" s="22"/>
      <c r="AG844" s="22">
        <v>842</v>
      </c>
    </row>
    <row r="845" spans="1:33" ht="15.7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22"/>
      <c r="K845" s="22"/>
      <c r="L845" s="22"/>
      <c r="M845" s="22"/>
      <c r="N845" s="22"/>
      <c r="O845" s="22"/>
      <c r="P845" s="23"/>
      <c r="Q845" s="22"/>
      <c r="R845" s="22"/>
      <c r="S845" s="24"/>
      <c r="T845" s="24"/>
      <c r="U845" s="24"/>
      <c r="V845" s="24"/>
      <c r="W845" s="24"/>
      <c r="X845" s="22"/>
      <c r="Y845" s="22"/>
      <c r="Z845" s="22"/>
      <c r="AA845" s="22"/>
      <c r="AB845" s="22"/>
      <c r="AC845" s="22"/>
      <c r="AD845" s="22"/>
      <c r="AE845" s="22"/>
      <c r="AF845" s="22"/>
      <c r="AG845" s="22">
        <v>843</v>
      </c>
    </row>
    <row r="846" spans="1:33" ht="15.7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22"/>
      <c r="K846" s="22"/>
      <c r="L846" s="22"/>
      <c r="M846" s="22"/>
      <c r="N846" s="22"/>
      <c r="O846" s="22"/>
      <c r="P846" s="23"/>
      <c r="Q846" s="22"/>
      <c r="R846" s="22"/>
      <c r="S846" s="24"/>
      <c r="T846" s="24"/>
      <c r="U846" s="24"/>
      <c r="V846" s="24"/>
      <c r="W846" s="24"/>
      <c r="X846" s="22"/>
      <c r="Y846" s="22"/>
      <c r="Z846" s="22"/>
      <c r="AA846" s="22"/>
      <c r="AB846" s="22"/>
      <c r="AC846" s="22"/>
      <c r="AD846" s="22"/>
      <c r="AE846" s="22"/>
      <c r="AF846" s="22"/>
      <c r="AG846" s="22">
        <v>844</v>
      </c>
    </row>
    <row r="847" spans="1:33" ht="15.7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22"/>
      <c r="K847" s="22"/>
      <c r="L847" s="22"/>
      <c r="M847" s="22"/>
      <c r="N847" s="22"/>
      <c r="O847" s="22"/>
      <c r="P847" s="23"/>
      <c r="Q847" s="22"/>
      <c r="R847" s="22"/>
      <c r="S847" s="24"/>
      <c r="T847" s="24"/>
      <c r="U847" s="24"/>
      <c r="V847" s="24"/>
      <c r="W847" s="24"/>
      <c r="X847" s="22"/>
      <c r="Y847" s="22"/>
      <c r="Z847" s="22"/>
      <c r="AA847" s="22"/>
      <c r="AB847" s="22"/>
      <c r="AC847" s="22"/>
      <c r="AD847" s="22"/>
      <c r="AE847" s="22"/>
      <c r="AF847" s="22"/>
      <c r="AG847" s="22">
        <v>845</v>
      </c>
    </row>
    <row r="848" spans="1:33" ht="15.7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22"/>
      <c r="K848" s="22"/>
      <c r="L848" s="22"/>
      <c r="M848" s="22"/>
      <c r="N848" s="22"/>
      <c r="O848" s="22"/>
      <c r="P848" s="23"/>
      <c r="Q848" s="22"/>
      <c r="R848" s="22"/>
      <c r="S848" s="24"/>
      <c r="T848" s="24"/>
      <c r="U848" s="24"/>
      <c r="V848" s="24"/>
      <c r="W848" s="24"/>
      <c r="X848" s="22"/>
      <c r="Y848" s="22"/>
      <c r="Z848" s="22"/>
      <c r="AA848" s="22"/>
      <c r="AB848" s="22"/>
      <c r="AC848" s="22"/>
      <c r="AD848" s="22"/>
      <c r="AE848" s="22"/>
      <c r="AF848" s="22"/>
      <c r="AG848" s="22">
        <v>846</v>
      </c>
    </row>
    <row r="849" spans="1:33" ht="15.7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22"/>
      <c r="K849" s="22"/>
      <c r="L849" s="22"/>
      <c r="M849" s="22"/>
      <c r="N849" s="22"/>
      <c r="O849" s="22"/>
      <c r="P849" s="23"/>
      <c r="Q849" s="22"/>
      <c r="R849" s="22"/>
      <c r="S849" s="24"/>
      <c r="T849" s="24"/>
      <c r="U849" s="24"/>
      <c r="V849" s="24"/>
      <c r="W849" s="24"/>
      <c r="X849" s="22"/>
      <c r="Y849" s="22"/>
      <c r="Z849" s="22"/>
      <c r="AA849" s="22"/>
      <c r="AB849" s="22"/>
      <c r="AC849" s="22"/>
      <c r="AD849" s="22"/>
      <c r="AE849" s="22"/>
      <c r="AF849" s="22"/>
      <c r="AG849" s="22">
        <v>847</v>
      </c>
    </row>
    <row r="850" spans="1:33" ht="15.7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22"/>
      <c r="K850" s="22"/>
      <c r="L850" s="22"/>
      <c r="M850" s="22"/>
      <c r="N850" s="22"/>
      <c r="O850" s="22"/>
      <c r="P850" s="23"/>
      <c r="Q850" s="22"/>
      <c r="R850" s="22"/>
      <c r="S850" s="24"/>
      <c r="T850" s="24"/>
      <c r="U850" s="24"/>
      <c r="V850" s="24"/>
      <c r="W850" s="24"/>
      <c r="X850" s="22"/>
      <c r="Y850" s="22"/>
      <c r="Z850" s="22"/>
      <c r="AA850" s="22"/>
      <c r="AB850" s="22"/>
      <c r="AC850" s="22"/>
      <c r="AD850" s="22"/>
      <c r="AE850" s="22"/>
      <c r="AF850" s="22"/>
      <c r="AG850" s="22">
        <v>848</v>
      </c>
    </row>
    <row r="851" spans="1:33" ht="15.7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22"/>
      <c r="K851" s="22"/>
      <c r="L851" s="22"/>
      <c r="M851" s="22"/>
      <c r="N851" s="22"/>
      <c r="O851" s="22"/>
      <c r="P851" s="23"/>
      <c r="Q851" s="22"/>
      <c r="R851" s="22"/>
      <c r="S851" s="24"/>
      <c r="T851" s="24"/>
      <c r="U851" s="24"/>
      <c r="V851" s="24"/>
      <c r="W851" s="24"/>
      <c r="X851" s="22"/>
      <c r="Y851" s="22"/>
      <c r="Z851" s="22"/>
      <c r="AA851" s="22"/>
      <c r="AB851" s="22"/>
      <c r="AC851" s="22"/>
      <c r="AD851" s="22"/>
      <c r="AE851" s="22"/>
      <c r="AF851" s="22"/>
      <c r="AG851" s="22">
        <v>849</v>
      </c>
    </row>
    <row r="852" spans="1:33" ht="15.7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22"/>
      <c r="K852" s="22"/>
      <c r="L852" s="22"/>
      <c r="M852" s="22"/>
      <c r="N852" s="22"/>
      <c r="O852" s="22"/>
      <c r="P852" s="23"/>
      <c r="Q852" s="22"/>
      <c r="R852" s="22"/>
      <c r="S852" s="24"/>
      <c r="T852" s="24"/>
      <c r="U852" s="24"/>
      <c r="V852" s="24"/>
      <c r="W852" s="24"/>
      <c r="X852" s="22"/>
      <c r="Y852" s="22"/>
      <c r="Z852" s="22"/>
      <c r="AA852" s="22"/>
      <c r="AB852" s="22"/>
      <c r="AC852" s="22"/>
      <c r="AD852" s="22"/>
      <c r="AE852" s="22"/>
      <c r="AF852" s="22"/>
      <c r="AG852" s="22">
        <v>850</v>
      </c>
    </row>
    <row r="853" spans="1:33" ht="15.7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22"/>
      <c r="K853" s="22"/>
      <c r="L853" s="22"/>
      <c r="M853" s="22"/>
      <c r="N853" s="22"/>
      <c r="O853" s="22"/>
      <c r="P853" s="23"/>
      <c r="Q853" s="22"/>
      <c r="R853" s="22"/>
      <c r="S853" s="24"/>
      <c r="T853" s="24"/>
      <c r="U853" s="24"/>
      <c r="V853" s="24"/>
      <c r="W853" s="24"/>
      <c r="X853" s="22"/>
      <c r="Y853" s="22"/>
      <c r="Z853" s="22"/>
      <c r="AA853" s="22"/>
      <c r="AB853" s="22"/>
      <c r="AC853" s="22"/>
      <c r="AD853" s="22"/>
      <c r="AE853" s="22"/>
      <c r="AF853" s="22"/>
      <c r="AG853" s="22">
        <v>851</v>
      </c>
    </row>
    <row r="854" spans="1:33" ht="15.7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22"/>
      <c r="K854" s="22"/>
      <c r="L854" s="22"/>
      <c r="M854" s="22"/>
      <c r="N854" s="22"/>
      <c r="O854" s="22"/>
      <c r="P854" s="23"/>
      <c r="Q854" s="22"/>
      <c r="R854" s="22"/>
      <c r="S854" s="24"/>
      <c r="T854" s="24"/>
      <c r="U854" s="24"/>
      <c r="V854" s="24"/>
      <c r="W854" s="24"/>
      <c r="X854" s="22"/>
      <c r="Y854" s="22"/>
      <c r="Z854" s="22"/>
      <c r="AA854" s="22"/>
      <c r="AB854" s="22"/>
      <c r="AC854" s="22"/>
      <c r="AD854" s="22"/>
      <c r="AE854" s="22"/>
      <c r="AF854" s="22"/>
      <c r="AG854" s="22">
        <v>852</v>
      </c>
    </row>
    <row r="855" spans="1:33" ht="15.7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22"/>
      <c r="K855" s="22"/>
      <c r="L855" s="22"/>
      <c r="M855" s="22"/>
      <c r="N855" s="22"/>
      <c r="O855" s="22"/>
      <c r="P855" s="23"/>
      <c r="Q855" s="22"/>
      <c r="R855" s="22"/>
      <c r="S855" s="24"/>
      <c r="T855" s="24"/>
      <c r="U855" s="24"/>
      <c r="V855" s="24"/>
      <c r="W855" s="24"/>
      <c r="X855" s="22"/>
      <c r="Y855" s="22"/>
      <c r="Z855" s="22"/>
      <c r="AA855" s="22"/>
      <c r="AB855" s="22"/>
      <c r="AC855" s="22"/>
      <c r="AD855" s="22"/>
      <c r="AE855" s="22"/>
      <c r="AF855" s="22"/>
      <c r="AG855" s="22">
        <v>853</v>
      </c>
    </row>
    <row r="856" spans="1:33" ht="15.7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22"/>
      <c r="K856" s="22"/>
      <c r="L856" s="22"/>
      <c r="M856" s="22"/>
      <c r="N856" s="22"/>
      <c r="O856" s="22"/>
      <c r="P856" s="23"/>
      <c r="Q856" s="22"/>
      <c r="R856" s="22"/>
      <c r="S856" s="24"/>
      <c r="T856" s="24"/>
      <c r="U856" s="24"/>
      <c r="V856" s="24"/>
      <c r="W856" s="24"/>
      <c r="X856" s="22"/>
      <c r="Y856" s="22"/>
      <c r="Z856" s="22"/>
      <c r="AA856" s="22"/>
      <c r="AB856" s="22"/>
      <c r="AC856" s="22"/>
      <c r="AD856" s="22"/>
      <c r="AE856" s="22"/>
      <c r="AF856" s="22"/>
      <c r="AG856" s="22">
        <v>854</v>
      </c>
    </row>
    <row r="857" spans="1:33" ht="15.7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22"/>
      <c r="K857" s="22"/>
      <c r="L857" s="22"/>
      <c r="M857" s="22"/>
      <c r="N857" s="22"/>
      <c r="O857" s="22"/>
      <c r="P857" s="23"/>
      <c r="Q857" s="22"/>
      <c r="R857" s="22"/>
      <c r="S857" s="24"/>
      <c r="T857" s="24"/>
      <c r="U857" s="24"/>
      <c r="V857" s="24"/>
      <c r="W857" s="24"/>
      <c r="X857" s="22"/>
      <c r="Y857" s="22"/>
      <c r="Z857" s="22"/>
      <c r="AA857" s="22"/>
      <c r="AB857" s="22"/>
      <c r="AC857" s="22"/>
      <c r="AD857" s="22"/>
      <c r="AE857" s="22"/>
      <c r="AF857" s="22"/>
      <c r="AG857" s="22">
        <v>855</v>
      </c>
    </row>
    <row r="858" spans="1:33" ht="15.7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22"/>
      <c r="K858" s="22"/>
      <c r="L858" s="22"/>
      <c r="M858" s="22"/>
      <c r="N858" s="22"/>
      <c r="O858" s="22"/>
      <c r="P858" s="23"/>
      <c r="Q858" s="22"/>
      <c r="R858" s="22"/>
      <c r="S858" s="24"/>
      <c r="T858" s="24"/>
      <c r="U858" s="24"/>
      <c r="V858" s="24"/>
      <c r="W858" s="24"/>
      <c r="X858" s="22"/>
      <c r="Y858" s="22"/>
      <c r="Z858" s="22"/>
      <c r="AA858" s="22"/>
      <c r="AB858" s="22"/>
      <c r="AC858" s="22"/>
      <c r="AD858" s="22"/>
      <c r="AE858" s="22"/>
      <c r="AF858" s="22"/>
      <c r="AG858" s="22">
        <v>856</v>
      </c>
    </row>
    <row r="859" spans="1:33" ht="15.7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22"/>
      <c r="K859" s="22"/>
      <c r="L859" s="22"/>
      <c r="M859" s="22"/>
      <c r="N859" s="22"/>
      <c r="O859" s="22"/>
      <c r="P859" s="23"/>
      <c r="Q859" s="22"/>
      <c r="R859" s="22"/>
      <c r="S859" s="24"/>
      <c r="T859" s="24"/>
      <c r="U859" s="24"/>
      <c r="V859" s="24"/>
      <c r="W859" s="24"/>
      <c r="X859" s="22"/>
      <c r="Y859" s="22"/>
      <c r="Z859" s="22"/>
      <c r="AA859" s="22"/>
      <c r="AB859" s="22"/>
      <c r="AC859" s="22"/>
      <c r="AD859" s="22"/>
      <c r="AE859" s="22"/>
      <c r="AF859" s="22"/>
      <c r="AG859" s="22">
        <v>857</v>
      </c>
    </row>
    <row r="860" spans="1:33" ht="15.7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22"/>
      <c r="K860" s="22"/>
      <c r="L860" s="22"/>
      <c r="M860" s="22"/>
      <c r="N860" s="22"/>
      <c r="O860" s="22"/>
      <c r="P860" s="23"/>
      <c r="Q860" s="22"/>
      <c r="R860" s="22"/>
      <c r="S860" s="24"/>
      <c r="T860" s="24"/>
      <c r="U860" s="24"/>
      <c r="V860" s="24"/>
      <c r="W860" s="24"/>
      <c r="X860" s="22"/>
      <c r="Y860" s="22"/>
      <c r="Z860" s="22"/>
      <c r="AA860" s="22"/>
      <c r="AB860" s="22"/>
      <c r="AC860" s="22"/>
      <c r="AD860" s="22"/>
      <c r="AE860" s="22"/>
      <c r="AF860" s="22"/>
      <c r="AG860" s="22">
        <v>858</v>
      </c>
    </row>
    <row r="861" spans="1:33" ht="15.7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22"/>
      <c r="K861" s="22"/>
      <c r="L861" s="22"/>
      <c r="M861" s="22"/>
      <c r="N861" s="22"/>
      <c r="O861" s="22"/>
      <c r="P861" s="23"/>
      <c r="Q861" s="22"/>
      <c r="R861" s="22"/>
      <c r="S861" s="24"/>
      <c r="T861" s="24"/>
      <c r="U861" s="24"/>
      <c r="V861" s="24"/>
      <c r="W861" s="24"/>
      <c r="X861" s="22"/>
      <c r="Y861" s="22"/>
      <c r="Z861" s="22"/>
      <c r="AA861" s="22"/>
      <c r="AB861" s="22"/>
      <c r="AC861" s="22"/>
      <c r="AD861" s="22"/>
      <c r="AE861" s="22"/>
      <c r="AF861" s="22"/>
      <c r="AG861" s="22">
        <v>859</v>
      </c>
    </row>
    <row r="862" spans="1:33" ht="15.7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22"/>
      <c r="K862" s="22"/>
      <c r="L862" s="22"/>
      <c r="M862" s="22"/>
      <c r="N862" s="22"/>
      <c r="O862" s="22"/>
      <c r="P862" s="23"/>
      <c r="Q862" s="22"/>
      <c r="R862" s="22"/>
      <c r="S862" s="24"/>
      <c r="T862" s="24"/>
      <c r="U862" s="24"/>
      <c r="V862" s="24"/>
      <c r="W862" s="24"/>
      <c r="X862" s="22"/>
      <c r="Y862" s="22"/>
      <c r="Z862" s="22"/>
      <c r="AA862" s="22"/>
      <c r="AB862" s="22"/>
      <c r="AC862" s="22"/>
      <c r="AD862" s="22"/>
      <c r="AE862" s="22"/>
      <c r="AF862" s="22"/>
      <c r="AG862" s="22">
        <v>860</v>
      </c>
    </row>
    <row r="863" spans="1:33" ht="15.7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22"/>
      <c r="K863" s="22"/>
      <c r="L863" s="22"/>
      <c r="M863" s="22"/>
      <c r="N863" s="22"/>
      <c r="O863" s="22"/>
      <c r="P863" s="23"/>
      <c r="Q863" s="22"/>
      <c r="R863" s="22"/>
      <c r="S863" s="24"/>
      <c r="T863" s="24"/>
      <c r="U863" s="24"/>
      <c r="V863" s="24"/>
      <c r="W863" s="24"/>
      <c r="X863" s="22"/>
      <c r="Y863" s="22"/>
      <c r="Z863" s="22"/>
      <c r="AA863" s="22"/>
      <c r="AB863" s="22"/>
      <c r="AC863" s="22"/>
      <c r="AD863" s="22"/>
      <c r="AE863" s="22"/>
      <c r="AF863" s="22"/>
      <c r="AG863" s="22">
        <v>861</v>
      </c>
    </row>
    <row r="864" spans="1:33" ht="15.7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22"/>
      <c r="K864" s="22"/>
      <c r="L864" s="22"/>
      <c r="M864" s="22"/>
      <c r="N864" s="22"/>
      <c r="O864" s="22"/>
      <c r="P864" s="23"/>
      <c r="Q864" s="22"/>
      <c r="R864" s="22"/>
      <c r="S864" s="24"/>
      <c r="T864" s="24"/>
      <c r="U864" s="24"/>
      <c r="V864" s="24"/>
      <c r="W864" s="24"/>
      <c r="X864" s="22"/>
      <c r="Y864" s="22"/>
      <c r="Z864" s="22"/>
      <c r="AA864" s="22"/>
      <c r="AB864" s="22"/>
      <c r="AC864" s="22"/>
      <c r="AD864" s="22"/>
      <c r="AE864" s="22"/>
      <c r="AF864" s="22"/>
      <c r="AG864" s="22">
        <v>862</v>
      </c>
    </row>
    <row r="865" spans="1:33" ht="15.7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22"/>
      <c r="K865" s="22"/>
      <c r="L865" s="22"/>
      <c r="M865" s="22"/>
      <c r="N865" s="22"/>
      <c r="O865" s="22"/>
      <c r="P865" s="23"/>
      <c r="Q865" s="22"/>
      <c r="R865" s="22"/>
      <c r="S865" s="24"/>
      <c r="T865" s="24"/>
      <c r="U865" s="24"/>
      <c r="V865" s="24"/>
      <c r="W865" s="24"/>
      <c r="X865" s="22"/>
      <c r="Y865" s="22"/>
      <c r="Z865" s="22"/>
      <c r="AA865" s="22"/>
      <c r="AB865" s="22"/>
      <c r="AC865" s="22"/>
      <c r="AD865" s="22"/>
      <c r="AE865" s="22"/>
      <c r="AF865" s="22"/>
      <c r="AG865" s="22">
        <v>863</v>
      </c>
    </row>
    <row r="866" spans="1:33" ht="15.7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22"/>
      <c r="K866" s="22"/>
      <c r="L866" s="22"/>
      <c r="M866" s="22"/>
      <c r="N866" s="22"/>
      <c r="O866" s="22"/>
      <c r="P866" s="23"/>
      <c r="Q866" s="22"/>
      <c r="R866" s="22"/>
      <c r="S866" s="24"/>
      <c r="T866" s="24"/>
      <c r="U866" s="24"/>
      <c r="V866" s="24"/>
      <c r="W866" s="24"/>
      <c r="X866" s="22"/>
      <c r="Y866" s="22"/>
      <c r="Z866" s="22"/>
      <c r="AA866" s="22"/>
      <c r="AB866" s="22"/>
      <c r="AC866" s="22"/>
      <c r="AD866" s="22"/>
      <c r="AE866" s="22"/>
      <c r="AF866" s="22"/>
      <c r="AG866" s="22">
        <v>864</v>
      </c>
    </row>
    <row r="867" spans="1:33" ht="15.7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22"/>
      <c r="K867" s="22"/>
      <c r="L867" s="22"/>
      <c r="M867" s="22"/>
      <c r="N867" s="22"/>
      <c r="O867" s="22"/>
      <c r="P867" s="23"/>
      <c r="Q867" s="22"/>
      <c r="R867" s="22"/>
      <c r="S867" s="24"/>
      <c r="T867" s="24"/>
      <c r="U867" s="24"/>
      <c r="V867" s="24"/>
      <c r="W867" s="24"/>
      <c r="X867" s="22"/>
      <c r="Y867" s="22"/>
      <c r="Z867" s="22"/>
      <c r="AA867" s="22"/>
      <c r="AB867" s="22"/>
      <c r="AC867" s="22"/>
      <c r="AD867" s="22"/>
      <c r="AE867" s="22"/>
      <c r="AF867" s="22"/>
      <c r="AG867" s="22">
        <v>865</v>
      </c>
    </row>
    <row r="868" spans="1:33" ht="15.7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22"/>
      <c r="K868" s="22"/>
      <c r="L868" s="22"/>
      <c r="M868" s="22"/>
      <c r="N868" s="22"/>
      <c r="O868" s="22"/>
      <c r="P868" s="23"/>
      <c r="Q868" s="22"/>
      <c r="R868" s="22"/>
      <c r="S868" s="24"/>
      <c r="T868" s="24"/>
      <c r="U868" s="24"/>
      <c r="V868" s="24"/>
      <c r="W868" s="24"/>
      <c r="X868" s="22"/>
      <c r="Y868" s="22"/>
      <c r="Z868" s="22"/>
      <c r="AA868" s="22"/>
      <c r="AB868" s="22"/>
      <c r="AC868" s="22"/>
      <c r="AD868" s="22"/>
      <c r="AE868" s="22"/>
      <c r="AF868" s="22"/>
      <c r="AG868" s="22">
        <v>866</v>
      </c>
    </row>
    <row r="869" spans="1:33" ht="15.7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22"/>
      <c r="K869" s="22"/>
      <c r="L869" s="22"/>
      <c r="M869" s="22"/>
      <c r="N869" s="22"/>
      <c r="O869" s="22"/>
      <c r="P869" s="23"/>
      <c r="Q869" s="22"/>
      <c r="R869" s="22"/>
      <c r="S869" s="24"/>
      <c r="T869" s="24"/>
      <c r="U869" s="24"/>
      <c r="V869" s="24"/>
      <c r="W869" s="24"/>
      <c r="X869" s="22"/>
      <c r="Y869" s="22"/>
      <c r="Z869" s="22"/>
      <c r="AA869" s="22"/>
      <c r="AB869" s="22"/>
      <c r="AC869" s="22"/>
      <c r="AD869" s="22"/>
      <c r="AE869" s="22"/>
      <c r="AF869" s="22"/>
      <c r="AG869" s="22">
        <v>867</v>
      </c>
    </row>
    <row r="870" spans="1:33" ht="15.7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22"/>
      <c r="K870" s="22"/>
      <c r="L870" s="22"/>
      <c r="M870" s="22"/>
      <c r="N870" s="22"/>
      <c r="O870" s="22"/>
      <c r="P870" s="23"/>
      <c r="Q870" s="22"/>
      <c r="R870" s="22"/>
      <c r="S870" s="24"/>
      <c r="T870" s="24"/>
      <c r="U870" s="24"/>
      <c r="V870" s="24"/>
      <c r="W870" s="24"/>
      <c r="X870" s="22"/>
      <c r="Y870" s="22"/>
      <c r="Z870" s="22"/>
      <c r="AA870" s="22"/>
      <c r="AB870" s="22"/>
      <c r="AC870" s="22"/>
      <c r="AD870" s="22"/>
      <c r="AE870" s="22"/>
      <c r="AF870" s="22"/>
      <c r="AG870" s="22">
        <v>868</v>
      </c>
    </row>
    <row r="871" spans="1:33" ht="15.7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22"/>
      <c r="K871" s="22"/>
      <c r="L871" s="22"/>
      <c r="M871" s="22"/>
      <c r="N871" s="22"/>
      <c r="O871" s="22"/>
      <c r="P871" s="23"/>
      <c r="Q871" s="22"/>
      <c r="R871" s="22"/>
      <c r="S871" s="24"/>
      <c r="T871" s="24"/>
      <c r="U871" s="24"/>
      <c r="V871" s="24"/>
      <c r="W871" s="24"/>
      <c r="X871" s="22"/>
      <c r="Y871" s="22"/>
      <c r="Z871" s="22"/>
      <c r="AA871" s="22"/>
      <c r="AB871" s="22"/>
      <c r="AC871" s="22"/>
      <c r="AD871" s="22"/>
      <c r="AE871" s="22"/>
      <c r="AF871" s="22"/>
      <c r="AG871" s="22">
        <v>869</v>
      </c>
    </row>
    <row r="872" spans="1:33" ht="15.7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22"/>
      <c r="K872" s="22"/>
      <c r="L872" s="22"/>
      <c r="M872" s="22"/>
      <c r="N872" s="22"/>
      <c r="O872" s="22"/>
      <c r="P872" s="23"/>
      <c r="Q872" s="22"/>
      <c r="R872" s="22"/>
      <c r="S872" s="24"/>
      <c r="T872" s="24"/>
      <c r="U872" s="24"/>
      <c r="V872" s="24"/>
      <c r="W872" s="24"/>
      <c r="X872" s="22"/>
      <c r="Y872" s="22"/>
      <c r="Z872" s="22"/>
      <c r="AA872" s="22"/>
      <c r="AB872" s="22"/>
      <c r="AC872" s="22"/>
      <c r="AD872" s="22"/>
      <c r="AE872" s="22"/>
      <c r="AF872" s="22"/>
      <c r="AG872" s="22">
        <v>870</v>
      </c>
    </row>
    <row r="873" spans="1:33" ht="15.7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22"/>
      <c r="K873" s="22"/>
      <c r="L873" s="22"/>
      <c r="M873" s="22"/>
      <c r="N873" s="22"/>
      <c r="O873" s="22"/>
      <c r="P873" s="23"/>
      <c r="Q873" s="22"/>
      <c r="R873" s="22"/>
      <c r="S873" s="24"/>
      <c r="T873" s="24"/>
      <c r="U873" s="24"/>
      <c r="V873" s="24"/>
      <c r="W873" s="24"/>
      <c r="X873" s="22"/>
      <c r="Y873" s="22"/>
      <c r="Z873" s="22"/>
      <c r="AA873" s="22"/>
      <c r="AB873" s="22"/>
      <c r="AC873" s="22"/>
      <c r="AD873" s="22"/>
      <c r="AE873" s="22"/>
      <c r="AF873" s="22"/>
      <c r="AG873" s="22">
        <v>871</v>
      </c>
    </row>
    <row r="874" spans="1:33" ht="15.7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22"/>
      <c r="K874" s="22"/>
      <c r="L874" s="22"/>
      <c r="M874" s="22"/>
      <c r="N874" s="22"/>
      <c r="O874" s="22"/>
      <c r="P874" s="23"/>
      <c r="Q874" s="22"/>
      <c r="R874" s="22"/>
      <c r="S874" s="24"/>
      <c r="T874" s="24"/>
      <c r="U874" s="24"/>
      <c r="V874" s="24"/>
      <c r="W874" s="24"/>
      <c r="X874" s="22"/>
      <c r="Y874" s="22"/>
      <c r="Z874" s="22"/>
      <c r="AA874" s="22"/>
      <c r="AB874" s="22"/>
      <c r="AC874" s="22"/>
      <c r="AD874" s="22"/>
      <c r="AE874" s="22"/>
      <c r="AF874" s="22"/>
      <c r="AG874" s="22">
        <v>872</v>
      </c>
    </row>
    <row r="875" spans="1:33" ht="15.7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22"/>
      <c r="K875" s="22"/>
      <c r="L875" s="22"/>
      <c r="M875" s="22"/>
      <c r="N875" s="22"/>
      <c r="O875" s="22"/>
      <c r="P875" s="23"/>
      <c r="Q875" s="22"/>
      <c r="R875" s="22"/>
      <c r="S875" s="24"/>
      <c r="T875" s="24"/>
      <c r="U875" s="24"/>
      <c r="V875" s="24"/>
      <c r="W875" s="24"/>
      <c r="X875" s="22"/>
      <c r="Y875" s="22"/>
      <c r="Z875" s="22"/>
      <c r="AA875" s="22"/>
      <c r="AB875" s="22"/>
      <c r="AC875" s="22"/>
      <c r="AD875" s="22"/>
      <c r="AE875" s="22"/>
      <c r="AF875" s="22"/>
      <c r="AG875" s="22">
        <v>873</v>
      </c>
    </row>
    <row r="876" spans="1:33" ht="15.7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22"/>
      <c r="K876" s="22"/>
      <c r="L876" s="22"/>
      <c r="M876" s="22"/>
      <c r="N876" s="22"/>
      <c r="O876" s="22"/>
      <c r="P876" s="23"/>
      <c r="Q876" s="22"/>
      <c r="R876" s="22"/>
      <c r="S876" s="24"/>
      <c r="T876" s="24"/>
      <c r="U876" s="24"/>
      <c r="V876" s="24"/>
      <c r="W876" s="24"/>
      <c r="X876" s="22"/>
      <c r="Y876" s="22"/>
      <c r="Z876" s="22"/>
      <c r="AA876" s="22"/>
      <c r="AB876" s="22"/>
      <c r="AC876" s="22"/>
      <c r="AD876" s="22"/>
      <c r="AE876" s="22"/>
      <c r="AF876" s="22"/>
      <c r="AG876" s="22">
        <v>874</v>
      </c>
    </row>
    <row r="877" spans="1:33" ht="15.7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22"/>
      <c r="K877" s="22"/>
      <c r="L877" s="22"/>
      <c r="M877" s="22"/>
      <c r="N877" s="22"/>
      <c r="O877" s="22"/>
      <c r="P877" s="23"/>
      <c r="Q877" s="22"/>
      <c r="R877" s="22"/>
      <c r="S877" s="24"/>
      <c r="T877" s="24"/>
      <c r="U877" s="24"/>
      <c r="V877" s="24"/>
      <c r="W877" s="24"/>
      <c r="X877" s="22"/>
      <c r="Y877" s="22"/>
      <c r="Z877" s="22"/>
      <c r="AA877" s="22"/>
      <c r="AB877" s="22"/>
      <c r="AC877" s="22"/>
      <c r="AD877" s="22"/>
      <c r="AE877" s="22"/>
      <c r="AF877" s="22"/>
      <c r="AG877" s="22">
        <v>875</v>
      </c>
    </row>
    <row r="878" spans="1:33" ht="15.7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22"/>
      <c r="K878" s="22"/>
      <c r="L878" s="22"/>
      <c r="M878" s="22"/>
      <c r="N878" s="22"/>
      <c r="O878" s="22"/>
      <c r="P878" s="23"/>
      <c r="Q878" s="22"/>
      <c r="R878" s="22"/>
      <c r="S878" s="24"/>
      <c r="T878" s="24"/>
      <c r="U878" s="24"/>
      <c r="V878" s="24"/>
      <c r="W878" s="24"/>
      <c r="X878" s="22"/>
      <c r="Y878" s="22"/>
      <c r="Z878" s="22"/>
      <c r="AA878" s="22"/>
      <c r="AB878" s="22"/>
      <c r="AC878" s="22"/>
      <c r="AD878" s="22"/>
      <c r="AE878" s="22"/>
      <c r="AF878" s="22"/>
      <c r="AG878" s="22">
        <v>876</v>
      </c>
    </row>
    <row r="879" spans="1:33" ht="15.7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22"/>
      <c r="K879" s="22"/>
      <c r="L879" s="22"/>
      <c r="M879" s="22"/>
      <c r="N879" s="22"/>
      <c r="O879" s="22"/>
      <c r="P879" s="23"/>
      <c r="Q879" s="22"/>
      <c r="R879" s="22"/>
      <c r="S879" s="24"/>
      <c r="T879" s="24"/>
      <c r="U879" s="24"/>
      <c r="V879" s="24"/>
      <c r="W879" s="24"/>
      <c r="X879" s="22"/>
      <c r="Y879" s="22"/>
      <c r="Z879" s="22"/>
      <c r="AA879" s="22"/>
      <c r="AB879" s="22"/>
      <c r="AC879" s="22"/>
      <c r="AD879" s="22"/>
      <c r="AE879" s="22"/>
      <c r="AF879" s="22"/>
      <c r="AG879" s="22">
        <v>877</v>
      </c>
    </row>
    <row r="880" spans="1:33" ht="15.7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22"/>
      <c r="K880" s="22"/>
      <c r="L880" s="22"/>
      <c r="M880" s="22"/>
      <c r="N880" s="22"/>
      <c r="O880" s="22"/>
      <c r="P880" s="23"/>
      <c r="Q880" s="22"/>
      <c r="R880" s="22"/>
      <c r="S880" s="24"/>
      <c r="T880" s="24"/>
      <c r="U880" s="24"/>
      <c r="V880" s="24"/>
      <c r="W880" s="24"/>
      <c r="X880" s="22"/>
      <c r="Y880" s="22"/>
      <c r="Z880" s="22"/>
      <c r="AA880" s="22"/>
      <c r="AB880" s="22"/>
      <c r="AC880" s="22"/>
      <c r="AD880" s="22"/>
      <c r="AE880" s="22"/>
      <c r="AF880" s="22"/>
      <c r="AG880" s="22">
        <v>878</v>
      </c>
    </row>
    <row r="881" spans="1:33" ht="15.7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22"/>
      <c r="K881" s="22"/>
      <c r="L881" s="22"/>
      <c r="M881" s="22"/>
      <c r="N881" s="22"/>
      <c r="O881" s="22"/>
      <c r="P881" s="23"/>
      <c r="Q881" s="22"/>
      <c r="R881" s="22"/>
      <c r="S881" s="24"/>
      <c r="T881" s="24"/>
      <c r="U881" s="24"/>
      <c r="V881" s="24"/>
      <c r="W881" s="24"/>
      <c r="X881" s="22"/>
      <c r="Y881" s="22"/>
      <c r="Z881" s="22"/>
      <c r="AA881" s="22"/>
      <c r="AB881" s="22"/>
      <c r="AC881" s="22"/>
      <c r="AD881" s="22"/>
      <c r="AE881" s="22"/>
      <c r="AF881" s="22"/>
      <c r="AG881" s="22">
        <v>879</v>
      </c>
    </row>
    <row r="882" spans="1:33" ht="15.7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22"/>
      <c r="K882" s="22"/>
      <c r="L882" s="22"/>
      <c r="M882" s="22"/>
      <c r="N882" s="22"/>
      <c r="O882" s="22"/>
      <c r="P882" s="23"/>
      <c r="Q882" s="22"/>
      <c r="R882" s="22"/>
      <c r="S882" s="24"/>
      <c r="T882" s="24"/>
      <c r="U882" s="24"/>
      <c r="V882" s="24"/>
      <c r="W882" s="24"/>
      <c r="X882" s="22"/>
      <c r="Y882" s="22"/>
      <c r="Z882" s="22"/>
      <c r="AA882" s="22"/>
      <c r="AB882" s="22"/>
      <c r="AC882" s="22"/>
      <c r="AD882" s="22"/>
      <c r="AE882" s="22"/>
      <c r="AF882" s="22"/>
      <c r="AG882" s="22">
        <v>880</v>
      </c>
    </row>
    <row r="883" spans="1:33" ht="15.7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22"/>
      <c r="K883" s="22"/>
      <c r="L883" s="22"/>
      <c r="M883" s="22"/>
      <c r="N883" s="22"/>
      <c r="O883" s="22"/>
      <c r="P883" s="23"/>
      <c r="Q883" s="22"/>
      <c r="R883" s="22"/>
      <c r="S883" s="24"/>
      <c r="T883" s="24"/>
      <c r="U883" s="24"/>
      <c r="V883" s="24"/>
      <c r="W883" s="24"/>
      <c r="X883" s="22"/>
      <c r="Y883" s="22"/>
      <c r="Z883" s="22"/>
      <c r="AA883" s="22"/>
      <c r="AB883" s="22"/>
      <c r="AC883" s="22"/>
      <c r="AD883" s="22"/>
      <c r="AE883" s="22"/>
      <c r="AF883" s="22"/>
      <c r="AG883" s="22">
        <v>881</v>
      </c>
    </row>
    <row r="884" spans="1:33" ht="15.7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22"/>
      <c r="K884" s="22"/>
      <c r="L884" s="22"/>
      <c r="M884" s="22"/>
      <c r="N884" s="22"/>
      <c r="O884" s="22"/>
      <c r="P884" s="23"/>
      <c r="Q884" s="22"/>
      <c r="R884" s="22"/>
      <c r="S884" s="24"/>
      <c r="T884" s="24"/>
      <c r="U884" s="24"/>
      <c r="V884" s="24"/>
      <c r="W884" s="24"/>
      <c r="X884" s="22"/>
      <c r="Y884" s="22"/>
      <c r="Z884" s="22"/>
      <c r="AA884" s="22"/>
      <c r="AB884" s="22"/>
      <c r="AC884" s="22"/>
      <c r="AD884" s="22"/>
      <c r="AE884" s="22"/>
      <c r="AF884" s="22"/>
      <c r="AG884" s="22">
        <v>882</v>
      </c>
    </row>
    <row r="885" spans="1:33" ht="15.7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22"/>
      <c r="K885" s="22"/>
      <c r="L885" s="22"/>
      <c r="M885" s="22"/>
      <c r="N885" s="22"/>
      <c r="O885" s="22"/>
      <c r="P885" s="23"/>
      <c r="Q885" s="22"/>
      <c r="R885" s="22"/>
      <c r="S885" s="24"/>
      <c r="T885" s="24"/>
      <c r="U885" s="24"/>
      <c r="V885" s="24"/>
      <c r="W885" s="24"/>
      <c r="X885" s="22"/>
      <c r="Y885" s="22"/>
      <c r="Z885" s="22"/>
      <c r="AA885" s="22"/>
      <c r="AB885" s="22"/>
      <c r="AC885" s="22"/>
      <c r="AD885" s="22"/>
      <c r="AE885" s="22"/>
      <c r="AF885" s="22"/>
      <c r="AG885" s="22">
        <v>883</v>
      </c>
    </row>
    <row r="886" spans="1:33" ht="15.7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22"/>
      <c r="K886" s="22"/>
      <c r="L886" s="22"/>
      <c r="M886" s="22"/>
      <c r="N886" s="22"/>
      <c r="O886" s="22"/>
      <c r="P886" s="23"/>
      <c r="Q886" s="22"/>
      <c r="R886" s="22"/>
      <c r="S886" s="24"/>
      <c r="T886" s="24"/>
      <c r="U886" s="24"/>
      <c r="V886" s="24"/>
      <c r="W886" s="24"/>
      <c r="X886" s="22"/>
      <c r="Y886" s="22"/>
      <c r="Z886" s="22"/>
      <c r="AA886" s="22"/>
      <c r="AB886" s="22"/>
      <c r="AC886" s="22"/>
      <c r="AD886" s="22"/>
      <c r="AE886" s="22"/>
      <c r="AF886" s="22"/>
      <c r="AG886" s="22">
        <v>884</v>
      </c>
    </row>
    <row r="887" spans="1:33" ht="15.7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22"/>
      <c r="K887" s="22"/>
      <c r="L887" s="22"/>
      <c r="M887" s="22"/>
      <c r="N887" s="22"/>
      <c r="O887" s="22"/>
      <c r="P887" s="23"/>
      <c r="Q887" s="22"/>
      <c r="R887" s="22"/>
      <c r="S887" s="24"/>
      <c r="T887" s="24"/>
      <c r="U887" s="24"/>
      <c r="V887" s="24"/>
      <c r="W887" s="24"/>
      <c r="X887" s="22"/>
      <c r="Y887" s="22"/>
      <c r="Z887" s="22"/>
      <c r="AA887" s="22"/>
      <c r="AB887" s="22"/>
      <c r="AC887" s="22"/>
      <c r="AD887" s="22"/>
      <c r="AE887" s="22"/>
      <c r="AF887" s="22"/>
      <c r="AG887" s="22">
        <v>885</v>
      </c>
    </row>
    <row r="888" spans="1:33" ht="15.7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22"/>
      <c r="K888" s="22"/>
      <c r="L888" s="22"/>
      <c r="M888" s="22"/>
      <c r="N888" s="22"/>
      <c r="O888" s="22"/>
      <c r="P888" s="23"/>
      <c r="Q888" s="22"/>
      <c r="R888" s="22"/>
      <c r="S888" s="24"/>
      <c r="T888" s="24"/>
      <c r="U888" s="24"/>
      <c r="V888" s="24"/>
      <c r="W888" s="24"/>
      <c r="X888" s="22"/>
      <c r="Y888" s="22"/>
      <c r="Z888" s="22"/>
      <c r="AA888" s="22"/>
      <c r="AB888" s="22"/>
      <c r="AC888" s="22"/>
      <c r="AD888" s="22"/>
      <c r="AE888" s="22"/>
      <c r="AF888" s="22"/>
      <c r="AG888" s="22">
        <v>886</v>
      </c>
    </row>
    <row r="889" spans="1:33" ht="15.7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22"/>
      <c r="K889" s="22"/>
      <c r="L889" s="22"/>
      <c r="M889" s="22"/>
      <c r="N889" s="22"/>
      <c r="O889" s="22"/>
      <c r="P889" s="23"/>
      <c r="Q889" s="22"/>
      <c r="R889" s="22"/>
      <c r="S889" s="24"/>
      <c r="T889" s="24"/>
      <c r="U889" s="24"/>
      <c r="V889" s="24"/>
      <c r="W889" s="24"/>
      <c r="X889" s="22"/>
      <c r="Y889" s="22"/>
      <c r="Z889" s="22"/>
      <c r="AA889" s="22"/>
      <c r="AB889" s="22"/>
      <c r="AC889" s="22"/>
      <c r="AD889" s="22"/>
      <c r="AE889" s="22"/>
      <c r="AF889" s="22"/>
      <c r="AG889" s="22">
        <v>887</v>
      </c>
    </row>
    <row r="890" spans="1:33" ht="15.7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22"/>
      <c r="K890" s="22"/>
      <c r="L890" s="22"/>
      <c r="M890" s="22"/>
      <c r="N890" s="22"/>
      <c r="O890" s="22"/>
      <c r="P890" s="23"/>
      <c r="Q890" s="22"/>
      <c r="R890" s="22"/>
      <c r="S890" s="24"/>
      <c r="T890" s="24"/>
      <c r="U890" s="24"/>
      <c r="V890" s="24"/>
      <c r="W890" s="24"/>
      <c r="X890" s="22"/>
      <c r="Y890" s="22"/>
      <c r="Z890" s="22"/>
      <c r="AA890" s="22"/>
      <c r="AB890" s="22"/>
      <c r="AC890" s="22"/>
      <c r="AD890" s="22"/>
      <c r="AE890" s="22"/>
      <c r="AF890" s="22"/>
      <c r="AG890" s="22">
        <v>888</v>
      </c>
    </row>
    <row r="891" spans="1:33" ht="15.7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22"/>
      <c r="K891" s="22"/>
      <c r="L891" s="22"/>
      <c r="M891" s="22"/>
      <c r="N891" s="22"/>
      <c r="O891" s="22"/>
      <c r="P891" s="23"/>
      <c r="Q891" s="22"/>
      <c r="R891" s="22"/>
      <c r="S891" s="24"/>
      <c r="T891" s="24"/>
      <c r="U891" s="24"/>
      <c r="V891" s="24"/>
      <c r="W891" s="24"/>
      <c r="X891" s="22"/>
      <c r="Y891" s="22"/>
      <c r="Z891" s="22"/>
      <c r="AA891" s="22"/>
      <c r="AB891" s="22"/>
      <c r="AC891" s="22"/>
      <c r="AD891" s="22"/>
      <c r="AE891" s="22"/>
      <c r="AF891" s="22"/>
      <c r="AG891" s="22">
        <v>889</v>
      </c>
    </row>
    <row r="892" spans="1:33" ht="15.7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22"/>
      <c r="K892" s="22"/>
      <c r="L892" s="22"/>
      <c r="M892" s="22"/>
      <c r="N892" s="22"/>
      <c r="O892" s="22"/>
      <c r="P892" s="23"/>
      <c r="Q892" s="22"/>
      <c r="R892" s="22"/>
      <c r="S892" s="24"/>
      <c r="T892" s="24"/>
      <c r="U892" s="24"/>
      <c r="V892" s="24"/>
      <c r="W892" s="24"/>
      <c r="X892" s="22"/>
      <c r="Y892" s="22"/>
      <c r="Z892" s="22"/>
      <c r="AA892" s="22"/>
      <c r="AB892" s="22"/>
      <c r="AC892" s="22"/>
      <c r="AD892" s="22"/>
      <c r="AE892" s="22"/>
      <c r="AF892" s="22"/>
      <c r="AG892" s="22">
        <v>890</v>
      </c>
    </row>
    <row r="893" spans="1:33" ht="15.7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22"/>
      <c r="K893" s="22"/>
      <c r="L893" s="22"/>
      <c r="M893" s="22"/>
      <c r="N893" s="22"/>
      <c r="O893" s="22"/>
      <c r="P893" s="23"/>
      <c r="Q893" s="22"/>
      <c r="R893" s="22"/>
      <c r="S893" s="24"/>
      <c r="T893" s="24"/>
      <c r="U893" s="24"/>
      <c r="V893" s="24"/>
      <c r="W893" s="24"/>
      <c r="X893" s="22"/>
      <c r="Y893" s="22"/>
      <c r="Z893" s="22"/>
      <c r="AA893" s="22"/>
      <c r="AB893" s="22"/>
      <c r="AC893" s="22"/>
      <c r="AD893" s="22"/>
      <c r="AE893" s="22"/>
      <c r="AF893" s="22"/>
      <c r="AG893" s="22">
        <v>891</v>
      </c>
    </row>
    <row r="894" spans="1:33" ht="15.7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22"/>
      <c r="K894" s="22"/>
      <c r="L894" s="22"/>
      <c r="M894" s="22"/>
      <c r="N894" s="22"/>
      <c r="O894" s="22"/>
      <c r="P894" s="23"/>
      <c r="Q894" s="22"/>
      <c r="R894" s="22"/>
      <c r="S894" s="24"/>
      <c r="T894" s="24"/>
      <c r="U894" s="24"/>
      <c r="V894" s="24"/>
      <c r="W894" s="24"/>
      <c r="X894" s="22"/>
      <c r="Y894" s="22"/>
      <c r="Z894" s="22"/>
      <c r="AA894" s="22"/>
      <c r="AB894" s="22"/>
      <c r="AC894" s="22"/>
      <c r="AD894" s="22"/>
      <c r="AE894" s="22"/>
      <c r="AF894" s="22"/>
      <c r="AG894" s="22">
        <v>892</v>
      </c>
    </row>
    <row r="895" spans="1:33" ht="15.7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22"/>
      <c r="K895" s="22"/>
      <c r="L895" s="22"/>
      <c r="M895" s="22"/>
      <c r="N895" s="22"/>
      <c r="O895" s="22"/>
      <c r="P895" s="23"/>
      <c r="Q895" s="22"/>
      <c r="R895" s="22"/>
      <c r="S895" s="24"/>
      <c r="T895" s="24"/>
      <c r="U895" s="24"/>
      <c r="V895" s="24"/>
      <c r="W895" s="24"/>
      <c r="X895" s="22"/>
      <c r="Y895" s="22"/>
      <c r="Z895" s="22"/>
      <c r="AA895" s="22"/>
      <c r="AB895" s="22"/>
      <c r="AC895" s="22"/>
      <c r="AD895" s="22"/>
      <c r="AE895" s="22"/>
      <c r="AF895" s="22"/>
      <c r="AG895" s="22">
        <v>893</v>
      </c>
    </row>
    <row r="896" spans="1:33" ht="15.7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22"/>
      <c r="K896" s="22"/>
      <c r="L896" s="22"/>
      <c r="M896" s="22"/>
      <c r="N896" s="22"/>
      <c r="O896" s="22"/>
      <c r="P896" s="23"/>
      <c r="Q896" s="22"/>
      <c r="R896" s="22"/>
      <c r="S896" s="24"/>
      <c r="T896" s="24"/>
      <c r="U896" s="24"/>
      <c r="V896" s="24"/>
      <c r="W896" s="24"/>
      <c r="X896" s="22"/>
      <c r="Y896" s="22"/>
      <c r="Z896" s="22"/>
      <c r="AA896" s="22"/>
      <c r="AB896" s="22"/>
      <c r="AC896" s="22"/>
      <c r="AD896" s="22"/>
      <c r="AE896" s="22"/>
      <c r="AF896" s="22"/>
      <c r="AG896" s="22">
        <v>894</v>
      </c>
    </row>
    <row r="897" spans="1:33" ht="15.7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22"/>
      <c r="K897" s="22"/>
      <c r="L897" s="22"/>
      <c r="M897" s="22"/>
      <c r="N897" s="22"/>
      <c r="O897" s="22"/>
      <c r="P897" s="23"/>
      <c r="Q897" s="22"/>
      <c r="R897" s="22"/>
      <c r="S897" s="24"/>
      <c r="T897" s="24"/>
      <c r="U897" s="24"/>
      <c r="V897" s="24"/>
      <c r="W897" s="24"/>
      <c r="X897" s="22"/>
      <c r="Y897" s="22"/>
      <c r="Z897" s="22"/>
      <c r="AA897" s="22"/>
      <c r="AB897" s="22"/>
      <c r="AC897" s="22"/>
      <c r="AD897" s="22"/>
      <c r="AE897" s="22"/>
      <c r="AF897" s="22"/>
      <c r="AG897" s="22">
        <v>895</v>
      </c>
    </row>
    <row r="898" spans="1:33" ht="15.7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22"/>
      <c r="K898" s="22"/>
      <c r="L898" s="22"/>
      <c r="M898" s="22"/>
      <c r="N898" s="22"/>
      <c r="O898" s="22"/>
      <c r="P898" s="23"/>
      <c r="Q898" s="22"/>
      <c r="R898" s="22"/>
      <c r="S898" s="24"/>
      <c r="T898" s="24"/>
      <c r="U898" s="24"/>
      <c r="V898" s="24"/>
      <c r="W898" s="24"/>
      <c r="X898" s="22"/>
      <c r="Y898" s="22"/>
      <c r="Z898" s="22"/>
      <c r="AA898" s="22"/>
      <c r="AB898" s="22"/>
      <c r="AC898" s="22"/>
      <c r="AD898" s="22"/>
      <c r="AE898" s="22"/>
      <c r="AF898" s="22"/>
      <c r="AG898" s="22">
        <v>896</v>
      </c>
    </row>
    <row r="899" spans="1:33" ht="15.7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22"/>
      <c r="K899" s="22"/>
      <c r="L899" s="22"/>
      <c r="M899" s="22"/>
      <c r="N899" s="22"/>
      <c r="O899" s="22"/>
      <c r="P899" s="23"/>
      <c r="Q899" s="22"/>
      <c r="R899" s="22"/>
      <c r="S899" s="24"/>
      <c r="T899" s="24"/>
      <c r="U899" s="24"/>
      <c r="V899" s="24"/>
      <c r="W899" s="24"/>
      <c r="X899" s="22"/>
      <c r="Y899" s="22"/>
      <c r="Z899" s="22"/>
      <c r="AA899" s="22"/>
      <c r="AB899" s="22"/>
      <c r="AC899" s="22"/>
      <c r="AD899" s="22"/>
      <c r="AE899" s="22"/>
      <c r="AF899" s="22"/>
      <c r="AG899" s="22">
        <v>897</v>
      </c>
    </row>
    <row r="900" spans="1:33" ht="15.7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22"/>
      <c r="K900" s="22"/>
      <c r="L900" s="22"/>
      <c r="M900" s="22"/>
      <c r="N900" s="22"/>
      <c r="O900" s="22"/>
      <c r="P900" s="23"/>
      <c r="Q900" s="22"/>
      <c r="R900" s="22"/>
      <c r="S900" s="24"/>
      <c r="T900" s="24"/>
      <c r="U900" s="24"/>
      <c r="V900" s="24"/>
      <c r="W900" s="24"/>
      <c r="X900" s="22"/>
      <c r="Y900" s="22"/>
      <c r="Z900" s="22"/>
      <c r="AA900" s="22"/>
      <c r="AB900" s="22"/>
      <c r="AC900" s="22"/>
      <c r="AD900" s="22"/>
      <c r="AE900" s="22"/>
      <c r="AF900" s="22"/>
      <c r="AG900" s="22">
        <v>898</v>
      </c>
    </row>
    <row r="901" spans="1:33" ht="15.7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22"/>
      <c r="K901" s="22"/>
      <c r="L901" s="22"/>
      <c r="M901" s="22"/>
      <c r="N901" s="22"/>
      <c r="O901" s="22"/>
      <c r="P901" s="23"/>
      <c r="Q901" s="22"/>
      <c r="R901" s="22"/>
      <c r="S901" s="24"/>
      <c r="T901" s="24"/>
      <c r="U901" s="24"/>
      <c r="V901" s="24"/>
      <c r="W901" s="24"/>
      <c r="X901" s="22"/>
      <c r="Y901" s="22"/>
      <c r="Z901" s="22"/>
      <c r="AA901" s="22"/>
      <c r="AB901" s="22"/>
      <c r="AC901" s="22"/>
      <c r="AD901" s="22"/>
      <c r="AE901" s="22"/>
      <c r="AF901" s="22"/>
      <c r="AG901" s="22">
        <v>899</v>
      </c>
    </row>
    <row r="902" spans="1:33" ht="15.7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22"/>
      <c r="K902" s="22"/>
      <c r="L902" s="22"/>
      <c r="M902" s="22"/>
      <c r="N902" s="22"/>
      <c r="O902" s="22"/>
      <c r="P902" s="23"/>
      <c r="Q902" s="22"/>
      <c r="R902" s="22"/>
      <c r="S902" s="24"/>
      <c r="T902" s="24"/>
      <c r="U902" s="24"/>
      <c r="V902" s="24"/>
      <c r="W902" s="24"/>
      <c r="X902" s="22"/>
      <c r="Y902" s="22"/>
      <c r="Z902" s="22"/>
      <c r="AA902" s="22"/>
      <c r="AB902" s="22"/>
      <c r="AC902" s="22"/>
      <c r="AD902" s="22"/>
      <c r="AE902" s="22"/>
      <c r="AF902" s="22"/>
      <c r="AG902" s="22">
        <v>900</v>
      </c>
    </row>
    <row r="903" spans="1:33" ht="15.7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22"/>
      <c r="K903" s="22"/>
      <c r="L903" s="22"/>
      <c r="M903" s="22"/>
      <c r="N903" s="22"/>
      <c r="O903" s="22"/>
      <c r="P903" s="23"/>
      <c r="Q903" s="22"/>
      <c r="R903" s="22"/>
      <c r="S903" s="24"/>
      <c r="T903" s="24"/>
      <c r="U903" s="24"/>
      <c r="V903" s="24"/>
      <c r="W903" s="24"/>
      <c r="X903" s="22"/>
      <c r="Y903" s="22"/>
      <c r="Z903" s="22"/>
      <c r="AA903" s="22"/>
      <c r="AB903" s="22"/>
      <c r="AC903" s="22"/>
      <c r="AD903" s="22"/>
      <c r="AE903" s="22"/>
      <c r="AF903" s="22"/>
      <c r="AG903" s="22" t="s">
        <v>70</v>
      </c>
    </row>
    <row r="904" spans="1:33" ht="15.7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22"/>
      <c r="K904" s="22"/>
      <c r="L904" s="22"/>
      <c r="M904" s="22"/>
      <c r="N904" s="22"/>
      <c r="O904" s="22"/>
      <c r="P904" s="23"/>
      <c r="Q904" s="22"/>
      <c r="R904" s="22"/>
      <c r="S904" s="24"/>
      <c r="T904" s="24"/>
      <c r="U904" s="24"/>
      <c r="V904" s="24"/>
      <c r="W904" s="24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</row>
    <row r="905" spans="1:33" ht="15.7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22"/>
      <c r="K905" s="22"/>
      <c r="L905" s="22"/>
      <c r="M905" s="22"/>
      <c r="N905" s="22"/>
      <c r="O905" s="22"/>
      <c r="P905" s="23"/>
      <c r="Q905" s="22"/>
      <c r="R905" s="22"/>
      <c r="S905" s="24"/>
      <c r="T905" s="24"/>
      <c r="U905" s="24"/>
      <c r="V905" s="24"/>
      <c r="W905" s="24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</row>
    <row r="906" spans="1:33" ht="15.7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22"/>
      <c r="K906" s="22"/>
      <c r="L906" s="22"/>
      <c r="M906" s="22"/>
      <c r="N906" s="22"/>
      <c r="O906" s="22"/>
      <c r="P906" s="23"/>
      <c r="Q906" s="22"/>
      <c r="R906" s="22"/>
      <c r="S906" s="24"/>
      <c r="T906" s="24"/>
      <c r="U906" s="24"/>
      <c r="V906" s="24"/>
      <c r="W906" s="24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</row>
    <row r="907" spans="1:33" ht="15.7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22"/>
      <c r="K907" s="22"/>
      <c r="L907" s="22"/>
      <c r="M907" s="22"/>
      <c r="N907" s="22"/>
      <c r="O907" s="22"/>
      <c r="P907" s="23"/>
      <c r="Q907" s="22"/>
      <c r="R907" s="22"/>
      <c r="S907" s="24"/>
      <c r="T907" s="24"/>
      <c r="U907" s="24"/>
      <c r="V907" s="24"/>
      <c r="W907" s="24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</row>
    <row r="908" spans="1:33" ht="15.7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22"/>
      <c r="K908" s="22"/>
      <c r="L908" s="22"/>
      <c r="M908" s="22"/>
      <c r="N908" s="22"/>
      <c r="O908" s="22"/>
      <c r="P908" s="23"/>
      <c r="Q908" s="22"/>
      <c r="R908" s="22"/>
      <c r="S908" s="24"/>
      <c r="T908" s="24"/>
      <c r="U908" s="24"/>
      <c r="V908" s="24"/>
      <c r="W908" s="24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</row>
    <row r="909" spans="1:33" ht="15.7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22"/>
      <c r="K909" s="22"/>
      <c r="L909" s="22"/>
      <c r="M909" s="22"/>
      <c r="N909" s="22"/>
      <c r="O909" s="22"/>
      <c r="P909" s="23"/>
      <c r="Q909" s="22"/>
      <c r="R909" s="22"/>
      <c r="S909" s="24"/>
      <c r="T909" s="24"/>
      <c r="U909" s="24"/>
      <c r="V909" s="24"/>
      <c r="W909" s="24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</row>
    <row r="910" spans="1:33" ht="15.7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22"/>
      <c r="K910" s="22"/>
      <c r="L910" s="22"/>
      <c r="M910" s="22"/>
      <c r="N910" s="22"/>
      <c r="O910" s="22"/>
      <c r="P910" s="23"/>
      <c r="Q910" s="22"/>
      <c r="R910" s="22"/>
      <c r="S910" s="24"/>
      <c r="T910" s="24"/>
      <c r="U910" s="24"/>
      <c r="V910" s="24"/>
      <c r="W910" s="24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</row>
    <row r="911" spans="1:33" ht="15.7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22"/>
      <c r="K911" s="22"/>
      <c r="L911" s="22"/>
      <c r="M911" s="22"/>
      <c r="N911" s="22"/>
      <c r="O911" s="22"/>
      <c r="P911" s="23"/>
      <c r="Q911" s="22"/>
      <c r="R911" s="22"/>
      <c r="S911" s="24"/>
      <c r="T911" s="24"/>
      <c r="U911" s="24"/>
      <c r="V911" s="24"/>
      <c r="W911" s="24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</row>
    <row r="912" spans="1:33" ht="15.7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22"/>
      <c r="K912" s="22"/>
      <c r="L912" s="22"/>
      <c r="M912" s="22"/>
      <c r="N912" s="22"/>
      <c r="O912" s="22"/>
      <c r="P912" s="23"/>
      <c r="Q912" s="22"/>
      <c r="R912" s="22"/>
      <c r="S912" s="24"/>
      <c r="T912" s="24"/>
      <c r="U912" s="24"/>
      <c r="V912" s="24"/>
      <c r="W912" s="24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</row>
    <row r="913" spans="1:33" ht="15.7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22"/>
      <c r="K913" s="22"/>
      <c r="L913" s="22"/>
      <c r="M913" s="22"/>
      <c r="N913" s="22"/>
      <c r="O913" s="22"/>
      <c r="P913" s="23"/>
      <c r="Q913" s="22"/>
      <c r="R913" s="22"/>
      <c r="S913" s="24"/>
      <c r="T913" s="24"/>
      <c r="U913" s="24"/>
      <c r="V913" s="24"/>
      <c r="W913" s="24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</row>
    <row r="914" spans="1:33" ht="15.7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22"/>
      <c r="K914" s="22"/>
      <c r="L914" s="22"/>
      <c r="M914" s="22"/>
      <c r="N914" s="22"/>
      <c r="O914" s="22"/>
      <c r="P914" s="23"/>
      <c r="Q914" s="22"/>
      <c r="R914" s="22"/>
      <c r="S914" s="24"/>
      <c r="T914" s="24"/>
      <c r="U914" s="24"/>
      <c r="V914" s="24"/>
      <c r="W914" s="24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</row>
    <row r="915" spans="1:33" ht="15.7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22"/>
      <c r="K915" s="22"/>
      <c r="L915" s="22"/>
      <c r="M915" s="22"/>
      <c r="N915" s="22"/>
      <c r="O915" s="22"/>
      <c r="P915" s="23"/>
      <c r="Q915" s="22"/>
      <c r="R915" s="22"/>
      <c r="S915" s="24"/>
      <c r="T915" s="24"/>
      <c r="U915" s="24"/>
      <c r="V915" s="24"/>
      <c r="W915" s="24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</row>
    <row r="916" spans="1:33" ht="15.7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22"/>
      <c r="K916" s="22"/>
      <c r="L916" s="22"/>
      <c r="M916" s="22"/>
      <c r="N916" s="22"/>
      <c r="O916" s="22"/>
      <c r="P916" s="23"/>
      <c r="Q916" s="22"/>
      <c r="R916" s="22"/>
      <c r="S916" s="24"/>
      <c r="T916" s="24"/>
      <c r="U916" s="24"/>
      <c r="V916" s="24"/>
      <c r="W916" s="24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</row>
    <row r="917" spans="1:33" ht="15.7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22"/>
      <c r="K917" s="22"/>
      <c r="L917" s="22"/>
      <c r="M917" s="22"/>
      <c r="N917" s="22"/>
      <c r="O917" s="22"/>
      <c r="P917" s="23"/>
      <c r="Q917" s="22"/>
      <c r="R917" s="22"/>
      <c r="S917" s="24"/>
      <c r="T917" s="24"/>
      <c r="U917" s="24"/>
      <c r="V917" s="24"/>
      <c r="W917" s="24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</row>
    <row r="918" spans="1:33" ht="15.7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22"/>
      <c r="K918" s="22"/>
      <c r="L918" s="22"/>
      <c r="M918" s="22"/>
      <c r="N918" s="22"/>
      <c r="O918" s="22"/>
      <c r="P918" s="23"/>
      <c r="Q918" s="22"/>
      <c r="R918" s="22"/>
      <c r="S918" s="24"/>
      <c r="T918" s="24"/>
      <c r="U918" s="24"/>
      <c r="V918" s="24"/>
      <c r="W918" s="24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</row>
    <row r="919" spans="1:33" ht="15.7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22"/>
      <c r="K919" s="22"/>
      <c r="L919" s="22"/>
      <c r="M919" s="22"/>
      <c r="N919" s="22"/>
      <c r="O919" s="22"/>
      <c r="P919" s="23"/>
      <c r="Q919" s="22"/>
      <c r="R919" s="22"/>
      <c r="S919" s="24"/>
      <c r="T919" s="24"/>
      <c r="U919" s="24"/>
      <c r="V919" s="24"/>
      <c r="W919" s="24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</row>
    <row r="920" spans="1:33" ht="15.7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22"/>
      <c r="K920" s="22"/>
      <c r="L920" s="22"/>
      <c r="M920" s="22"/>
      <c r="N920" s="22"/>
      <c r="O920" s="22"/>
      <c r="P920" s="23"/>
      <c r="Q920" s="22"/>
      <c r="R920" s="22"/>
      <c r="S920" s="24"/>
      <c r="T920" s="24"/>
      <c r="U920" s="24"/>
      <c r="V920" s="24"/>
      <c r="W920" s="24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</row>
    <row r="921" spans="1:33" ht="15.7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22"/>
      <c r="K921" s="22"/>
      <c r="L921" s="22"/>
      <c r="M921" s="22"/>
      <c r="N921" s="22"/>
      <c r="O921" s="22"/>
      <c r="P921" s="23"/>
      <c r="Q921" s="22"/>
      <c r="R921" s="22"/>
      <c r="S921" s="24"/>
      <c r="T921" s="24"/>
      <c r="U921" s="24"/>
      <c r="V921" s="24"/>
      <c r="W921" s="24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</row>
    <row r="922" spans="1:33" ht="15.7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22"/>
      <c r="K922" s="22"/>
      <c r="L922" s="22"/>
      <c r="M922" s="22"/>
      <c r="N922" s="22"/>
      <c r="O922" s="22"/>
      <c r="P922" s="23"/>
      <c r="Q922" s="22"/>
      <c r="R922" s="22"/>
      <c r="S922" s="24"/>
      <c r="T922" s="24"/>
      <c r="U922" s="24"/>
      <c r="V922" s="24"/>
      <c r="W922" s="24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</row>
    <row r="923" spans="1:33" ht="15.7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22"/>
      <c r="K923" s="22"/>
      <c r="L923" s="22"/>
      <c r="M923" s="22"/>
      <c r="N923" s="22"/>
      <c r="O923" s="22"/>
      <c r="P923" s="23"/>
      <c r="Q923" s="22"/>
      <c r="R923" s="22"/>
      <c r="S923" s="24"/>
      <c r="T923" s="24"/>
      <c r="U923" s="24"/>
      <c r="V923" s="24"/>
      <c r="W923" s="24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</row>
    <row r="924" spans="1:33" ht="15.7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22"/>
      <c r="K924" s="22"/>
      <c r="L924" s="22"/>
      <c r="M924" s="22"/>
      <c r="N924" s="22"/>
      <c r="O924" s="22"/>
      <c r="P924" s="23"/>
      <c r="Q924" s="22"/>
      <c r="R924" s="22"/>
      <c r="S924" s="24"/>
      <c r="T924" s="24"/>
      <c r="U924" s="24"/>
      <c r="V924" s="24"/>
      <c r="W924" s="24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</row>
    <row r="925" spans="1:33" ht="15.7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22"/>
      <c r="K925" s="22"/>
      <c r="L925" s="22"/>
      <c r="M925" s="22"/>
      <c r="N925" s="22"/>
      <c r="O925" s="22"/>
      <c r="P925" s="23"/>
      <c r="Q925" s="22"/>
      <c r="R925" s="22"/>
      <c r="S925" s="24"/>
      <c r="T925" s="24"/>
      <c r="U925" s="24"/>
      <c r="V925" s="24"/>
      <c r="W925" s="24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</row>
    <row r="926" spans="1:33" ht="15.7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22"/>
      <c r="K926" s="22"/>
      <c r="L926" s="22"/>
      <c r="M926" s="22"/>
      <c r="N926" s="22"/>
      <c r="O926" s="22"/>
      <c r="P926" s="23"/>
      <c r="Q926" s="22"/>
      <c r="R926" s="22"/>
      <c r="S926" s="24"/>
      <c r="T926" s="24"/>
      <c r="U926" s="24"/>
      <c r="V926" s="24"/>
      <c r="W926" s="24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</row>
    <row r="927" spans="1:33" ht="15.7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22"/>
      <c r="K927" s="22"/>
      <c r="L927" s="22"/>
      <c r="M927" s="22"/>
      <c r="N927" s="22"/>
      <c r="O927" s="22"/>
      <c r="P927" s="23"/>
      <c r="Q927" s="22"/>
      <c r="R927" s="22"/>
      <c r="S927" s="24"/>
      <c r="T927" s="24"/>
      <c r="U927" s="24"/>
      <c r="V927" s="24"/>
      <c r="W927" s="24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</row>
    <row r="928" spans="1:33" ht="15.7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22"/>
      <c r="K928" s="22"/>
      <c r="L928" s="22"/>
      <c r="M928" s="22"/>
      <c r="N928" s="22"/>
      <c r="O928" s="22"/>
      <c r="P928" s="23"/>
      <c r="Q928" s="22"/>
      <c r="R928" s="22"/>
      <c r="S928" s="24"/>
      <c r="T928" s="24"/>
      <c r="U928" s="24"/>
      <c r="V928" s="24"/>
      <c r="W928" s="24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</row>
    <row r="929" spans="1:33" ht="15.7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22"/>
      <c r="K929" s="22"/>
      <c r="L929" s="22"/>
      <c r="M929" s="22"/>
      <c r="N929" s="22"/>
      <c r="O929" s="22"/>
      <c r="P929" s="23"/>
      <c r="Q929" s="22"/>
      <c r="R929" s="22"/>
      <c r="S929" s="24"/>
      <c r="T929" s="24"/>
      <c r="U929" s="24"/>
      <c r="V929" s="24"/>
      <c r="W929" s="24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</row>
    <row r="930" spans="1:33" ht="15.7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22"/>
      <c r="K930" s="22"/>
      <c r="L930" s="22"/>
      <c r="M930" s="22"/>
      <c r="N930" s="22"/>
      <c r="O930" s="22"/>
      <c r="P930" s="23"/>
      <c r="Q930" s="22"/>
      <c r="R930" s="22"/>
      <c r="S930" s="24"/>
      <c r="T930" s="24"/>
      <c r="U930" s="24"/>
      <c r="V930" s="24"/>
      <c r="W930" s="24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</row>
    <row r="931" spans="1:33" ht="15.7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22"/>
      <c r="K931" s="22"/>
      <c r="L931" s="22"/>
      <c r="M931" s="22"/>
      <c r="N931" s="22"/>
      <c r="O931" s="22"/>
      <c r="P931" s="23"/>
      <c r="Q931" s="22"/>
      <c r="R931" s="22"/>
      <c r="S931" s="24"/>
      <c r="T931" s="24"/>
      <c r="U931" s="24"/>
      <c r="V931" s="24"/>
      <c r="W931" s="24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</row>
    <row r="932" spans="1:33" ht="15.7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22"/>
      <c r="K932" s="22"/>
      <c r="L932" s="22"/>
      <c r="M932" s="22"/>
      <c r="N932" s="22"/>
      <c r="O932" s="22"/>
      <c r="P932" s="23"/>
      <c r="Q932" s="22"/>
      <c r="R932" s="22"/>
      <c r="S932" s="24"/>
      <c r="T932" s="24"/>
      <c r="U932" s="24"/>
      <c r="V932" s="24"/>
      <c r="W932" s="24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</row>
    <row r="933" spans="1:33" ht="15.7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22"/>
      <c r="K933" s="22"/>
      <c r="L933" s="22"/>
      <c r="M933" s="22"/>
      <c r="N933" s="22"/>
      <c r="O933" s="22"/>
      <c r="P933" s="23"/>
      <c r="Q933" s="22"/>
      <c r="R933" s="22"/>
      <c r="S933" s="24"/>
      <c r="T933" s="24"/>
      <c r="U933" s="24"/>
      <c r="V933" s="24"/>
      <c r="W933" s="24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</row>
    <row r="934" spans="1:33" ht="15.7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22"/>
      <c r="K934" s="22"/>
      <c r="L934" s="22"/>
      <c r="M934" s="22"/>
      <c r="N934" s="22"/>
      <c r="O934" s="22"/>
      <c r="P934" s="23"/>
      <c r="Q934" s="22"/>
      <c r="R934" s="22"/>
      <c r="S934" s="24"/>
      <c r="T934" s="24"/>
      <c r="U934" s="24"/>
      <c r="V934" s="24"/>
      <c r="W934" s="24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</row>
    <row r="935" spans="1:33" ht="15.7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22"/>
      <c r="K935" s="22"/>
      <c r="L935" s="22"/>
      <c r="M935" s="22"/>
      <c r="N935" s="22"/>
      <c r="O935" s="22"/>
      <c r="P935" s="23"/>
      <c r="Q935" s="22"/>
      <c r="R935" s="22"/>
      <c r="S935" s="24"/>
      <c r="T935" s="24"/>
      <c r="U935" s="24"/>
      <c r="V935" s="24"/>
      <c r="W935" s="24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</row>
    <row r="936" spans="1:33" ht="15.7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22"/>
      <c r="K936" s="22"/>
      <c r="L936" s="22"/>
      <c r="M936" s="22"/>
      <c r="N936" s="22"/>
      <c r="O936" s="22"/>
      <c r="P936" s="23"/>
      <c r="Q936" s="22"/>
      <c r="R936" s="22"/>
      <c r="S936" s="24"/>
      <c r="T936" s="24"/>
      <c r="U936" s="24"/>
      <c r="V936" s="24"/>
      <c r="W936" s="24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</row>
    <row r="937" spans="1:33" ht="15.7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22"/>
      <c r="K937" s="22"/>
      <c r="L937" s="22"/>
      <c r="M937" s="22"/>
      <c r="N937" s="22"/>
      <c r="O937" s="22"/>
      <c r="P937" s="23"/>
      <c r="Q937" s="22"/>
      <c r="R937" s="22"/>
      <c r="S937" s="24"/>
      <c r="T937" s="24"/>
      <c r="U937" s="24"/>
      <c r="V937" s="24"/>
      <c r="W937" s="24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</row>
    <row r="938" spans="1:33" ht="15.7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22"/>
      <c r="K938" s="22"/>
      <c r="L938" s="22"/>
      <c r="M938" s="22"/>
      <c r="N938" s="22"/>
      <c r="O938" s="22"/>
      <c r="P938" s="23"/>
      <c r="Q938" s="22"/>
      <c r="R938" s="22"/>
      <c r="S938" s="24"/>
      <c r="T938" s="24"/>
      <c r="U938" s="24"/>
      <c r="V938" s="24"/>
      <c r="W938" s="24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</row>
    <row r="939" spans="1:33" ht="15.7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22"/>
      <c r="K939" s="22"/>
      <c r="L939" s="22"/>
      <c r="M939" s="22"/>
      <c r="N939" s="22"/>
      <c r="O939" s="22"/>
      <c r="P939" s="23"/>
      <c r="Q939" s="22"/>
      <c r="R939" s="22"/>
      <c r="S939" s="24"/>
      <c r="T939" s="24"/>
      <c r="U939" s="24"/>
      <c r="V939" s="24"/>
      <c r="W939" s="24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</row>
    <row r="940" spans="1:33" ht="15.7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22"/>
      <c r="K940" s="22"/>
      <c r="L940" s="22"/>
      <c r="M940" s="22"/>
      <c r="N940" s="22"/>
      <c r="O940" s="22"/>
      <c r="P940" s="23"/>
      <c r="Q940" s="22"/>
      <c r="R940" s="22"/>
      <c r="S940" s="24"/>
      <c r="T940" s="24"/>
      <c r="U940" s="24"/>
      <c r="V940" s="24"/>
      <c r="W940" s="24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</row>
    <row r="941" spans="1:33" ht="15.7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22"/>
      <c r="K941" s="22"/>
      <c r="L941" s="22"/>
      <c r="M941" s="22"/>
      <c r="N941" s="22"/>
      <c r="O941" s="22"/>
      <c r="P941" s="23"/>
      <c r="Q941" s="22"/>
      <c r="R941" s="22"/>
      <c r="S941" s="24"/>
      <c r="T941" s="24"/>
      <c r="U941" s="24"/>
      <c r="V941" s="24"/>
      <c r="W941" s="24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</row>
    <row r="942" spans="1:33" ht="15.7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22"/>
      <c r="K942" s="22"/>
      <c r="L942" s="22"/>
      <c r="M942" s="22"/>
      <c r="N942" s="22"/>
      <c r="O942" s="22"/>
      <c r="P942" s="23"/>
      <c r="Q942" s="22"/>
      <c r="R942" s="22"/>
      <c r="S942" s="24"/>
      <c r="T942" s="24"/>
      <c r="U942" s="24"/>
      <c r="V942" s="24"/>
      <c r="W942" s="24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</row>
    <row r="943" spans="1:33" ht="15.7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22"/>
      <c r="K943" s="22"/>
      <c r="L943" s="22"/>
      <c r="M943" s="22"/>
      <c r="N943" s="22"/>
      <c r="O943" s="22"/>
      <c r="P943" s="23"/>
      <c r="Q943" s="22"/>
      <c r="R943" s="22"/>
      <c r="S943" s="24"/>
      <c r="T943" s="24"/>
      <c r="U943" s="24"/>
      <c r="V943" s="24"/>
      <c r="W943" s="24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</row>
    <row r="944" spans="1:33" ht="15.7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22"/>
      <c r="K944" s="22"/>
      <c r="L944" s="22"/>
      <c r="M944" s="22"/>
      <c r="N944" s="22"/>
      <c r="O944" s="22"/>
      <c r="P944" s="23"/>
      <c r="Q944" s="22"/>
      <c r="R944" s="22"/>
      <c r="S944" s="24"/>
      <c r="T944" s="24"/>
      <c r="U944" s="24"/>
      <c r="V944" s="24"/>
      <c r="W944" s="24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</row>
    <row r="945" spans="1:33" ht="15.7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22"/>
      <c r="K945" s="22"/>
      <c r="L945" s="22"/>
      <c r="M945" s="22"/>
      <c r="N945" s="22"/>
      <c r="O945" s="22"/>
      <c r="P945" s="23"/>
      <c r="Q945" s="22"/>
      <c r="R945" s="22"/>
      <c r="S945" s="24"/>
      <c r="T945" s="24"/>
      <c r="U945" s="24"/>
      <c r="V945" s="24"/>
      <c r="W945" s="24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</row>
    <row r="946" spans="1:33" ht="15.7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22"/>
      <c r="K946" s="22"/>
      <c r="L946" s="22"/>
      <c r="M946" s="22"/>
      <c r="N946" s="22"/>
      <c r="O946" s="22"/>
      <c r="P946" s="23"/>
      <c r="Q946" s="22"/>
      <c r="R946" s="22"/>
      <c r="S946" s="24"/>
      <c r="T946" s="24"/>
      <c r="U946" s="24"/>
      <c r="V946" s="24"/>
      <c r="W946" s="24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</row>
    <row r="947" spans="1:33" ht="15.7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22"/>
      <c r="K947" s="22"/>
      <c r="L947" s="22"/>
      <c r="M947" s="22"/>
      <c r="N947" s="22"/>
      <c r="O947" s="22"/>
      <c r="P947" s="23"/>
      <c r="Q947" s="22"/>
      <c r="R947" s="22"/>
      <c r="S947" s="24"/>
      <c r="T947" s="24"/>
      <c r="U947" s="24"/>
      <c r="V947" s="24"/>
      <c r="W947" s="24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</row>
    <row r="948" spans="1:33" ht="15.7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22"/>
      <c r="K948" s="22"/>
      <c r="L948" s="22"/>
      <c r="M948" s="22"/>
      <c r="N948" s="22"/>
      <c r="O948" s="22"/>
      <c r="P948" s="23"/>
      <c r="Q948" s="22"/>
      <c r="R948" s="22"/>
      <c r="S948" s="24"/>
      <c r="T948" s="24"/>
      <c r="U948" s="24"/>
      <c r="V948" s="24"/>
      <c r="W948" s="24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</row>
    <row r="949" spans="1:33" ht="15.7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22"/>
      <c r="K949" s="22"/>
      <c r="L949" s="22"/>
      <c r="M949" s="22"/>
      <c r="N949" s="22"/>
      <c r="O949" s="22"/>
      <c r="P949" s="23"/>
      <c r="Q949" s="22"/>
      <c r="R949" s="22"/>
      <c r="S949" s="24"/>
      <c r="T949" s="24"/>
      <c r="U949" s="24"/>
      <c r="V949" s="24"/>
      <c r="W949" s="24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</row>
    <row r="950" spans="1:33" ht="15.7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22"/>
      <c r="K950" s="22"/>
      <c r="L950" s="22"/>
      <c r="M950" s="22"/>
      <c r="N950" s="22"/>
      <c r="O950" s="22"/>
      <c r="P950" s="23"/>
      <c r="Q950" s="22"/>
      <c r="R950" s="22"/>
      <c r="S950" s="24"/>
      <c r="T950" s="24"/>
      <c r="U950" s="24"/>
      <c r="V950" s="24"/>
      <c r="W950" s="24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</row>
    <row r="951" spans="1:33" ht="15.7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22"/>
      <c r="K951" s="22"/>
      <c r="L951" s="22"/>
      <c r="M951" s="22"/>
      <c r="N951" s="22"/>
      <c r="O951" s="22"/>
      <c r="P951" s="23"/>
      <c r="Q951" s="22"/>
      <c r="R951" s="22"/>
      <c r="S951" s="24"/>
      <c r="T951" s="24"/>
      <c r="U951" s="24"/>
      <c r="V951" s="24"/>
      <c r="W951" s="24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</row>
    <row r="952" spans="1:33" ht="15.7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22"/>
      <c r="K952" s="22"/>
      <c r="L952" s="22"/>
      <c r="M952" s="22"/>
      <c r="N952" s="22"/>
      <c r="O952" s="22"/>
      <c r="P952" s="23"/>
      <c r="Q952" s="22"/>
      <c r="R952" s="22"/>
      <c r="S952" s="24"/>
      <c r="T952" s="24"/>
      <c r="U952" s="24"/>
      <c r="V952" s="24"/>
      <c r="W952" s="24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</row>
    <row r="953" spans="1:33" ht="15.7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22"/>
      <c r="K953" s="22"/>
      <c r="L953" s="22"/>
      <c r="M953" s="22"/>
      <c r="N953" s="22"/>
      <c r="O953" s="22"/>
      <c r="P953" s="23"/>
      <c r="Q953" s="22"/>
      <c r="R953" s="22"/>
      <c r="S953" s="24"/>
      <c r="T953" s="24"/>
      <c r="U953" s="24"/>
      <c r="V953" s="24"/>
      <c r="W953" s="24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</row>
    <row r="954" spans="1:33" ht="15.7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22"/>
      <c r="K954" s="22"/>
      <c r="L954" s="22"/>
      <c r="M954" s="22"/>
      <c r="N954" s="22"/>
      <c r="O954" s="22"/>
      <c r="P954" s="23"/>
      <c r="Q954" s="22"/>
      <c r="R954" s="22"/>
      <c r="S954" s="24"/>
      <c r="T954" s="24"/>
      <c r="U954" s="24"/>
      <c r="V954" s="24"/>
      <c r="W954" s="24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</row>
    <row r="955" spans="1:33" ht="15.7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22"/>
      <c r="K955" s="22"/>
      <c r="L955" s="22"/>
      <c r="M955" s="22"/>
      <c r="N955" s="22"/>
      <c r="O955" s="22"/>
      <c r="P955" s="23"/>
      <c r="Q955" s="22"/>
      <c r="R955" s="22"/>
      <c r="S955" s="24"/>
      <c r="T955" s="24"/>
      <c r="U955" s="24"/>
      <c r="V955" s="24"/>
      <c r="W955" s="24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</row>
    <row r="956" spans="1:33" ht="15.7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22"/>
      <c r="K956" s="22"/>
      <c r="L956" s="22"/>
      <c r="M956" s="22"/>
      <c r="N956" s="22"/>
      <c r="O956" s="22"/>
      <c r="P956" s="23"/>
      <c r="Q956" s="22"/>
      <c r="R956" s="22"/>
      <c r="S956" s="24"/>
      <c r="T956" s="24"/>
      <c r="U956" s="24"/>
      <c r="V956" s="24"/>
      <c r="W956" s="24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</row>
    <row r="957" spans="1:33" ht="15.7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22"/>
      <c r="K957" s="22"/>
      <c r="L957" s="22"/>
      <c r="M957" s="22"/>
      <c r="N957" s="22"/>
      <c r="O957" s="22"/>
      <c r="P957" s="23"/>
      <c r="Q957" s="22"/>
      <c r="R957" s="22"/>
      <c r="S957" s="24"/>
      <c r="T957" s="24"/>
      <c r="U957" s="24"/>
      <c r="V957" s="24"/>
      <c r="W957" s="24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</row>
    <row r="958" spans="1:33" ht="15.7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22"/>
      <c r="K958" s="22"/>
      <c r="L958" s="22"/>
      <c r="M958" s="22"/>
      <c r="N958" s="22"/>
      <c r="O958" s="22"/>
      <c r="P958" s="23"/>
      <c r="Q958" s="22"/>
      <c r="R958" s="22"/>
      <c r="S958" s="24"/>
      <c r="T958" s="24"/>
      <c r="U958" s="24"/>
      <c r="V958" s="24"/>
      <c r="W958" s="24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</row>
    <row r="959" spans="1:33" ht="15.7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22"/>
      <c r="K959" s="22"/>
      <c r="L959" s="22"/>
      <c r="M959" s="22"/>
      <c r="N959" s="22"/>
      <c r="O959" s="22"/>
      <c r="P959" s="23"/>
      <c r="Q959" s="22"/>
      <c r="R959" s="22"/>
      <c r="S959" s="24"/>
      <c r="T959" s="24"/>
      <c r="U959" s="24"/>
      <c r="V959" s="24"/>
      <c r="W959" s="24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</row>
    <row r="960" spans="1:33" ht="15.7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22"/>
      <c r="K960" s="22"/>
      <c r="L960" s="22"/>
      <c r="M960" s="22"/>
      <c r="N960" s="22"/>
      <c r="O960" s="22"/>
      <c r="P960" s="23"/>
      <c r="Q960" s="22"/>
      <c r="R960" s="22"/>
      <c r="S960" s="24"/>
      <c r="T960" s="24"/>
      <c r="U960" s="24"/>
      <c r="V960" s="24"/>
      <c r="W960" s="24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</row>
    <row r="961" spans="1:33" ht="15.7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22"/>
      <c r="K961" s="22"/>
      <c r="L961" s="22"/>
      <c r="M961" s="22"/>
      <c r="N961" s="22"/>
      <c r="O961" s="22"/>
      <c r="P961" s="23"/>
      <c r="Q961" s="22"/>
      <c r="R961" s="22"/>
      <c r="S961" s="24"/>
      <c r="T961" s="24"/>
      <c r="U961" s="24"/>
      <c r="V961" s="24"/>
      <c r="W961" s="24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</row>
    <row r="962" spans="1:33" ht="15.7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22"/>
      <c r="K962" s="22"/>
      <c r="L962" s="22"/>
      <c r="M962" s="22"/>
      <c r="N962" s="22"/>
      <c r="O962" s="22"/>
      <c r="P962" s="23"/>
      <c r="Q962" s="22"/>
      <c r="R962" s="22"/>
      <c r="S962" s="24"/>
      <c r="T962" s="24"/>
      <c r="U962" s="24"/>
      <c r="V962" s="24"/>
      <c r="W962" s="24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</row>
    <row r="963" spans="1:33" ht="15.7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22"/>
      <c r="K963" s="22"/>
      <c r="L963" s="22"/>
      <c r="M963" s="22"/>
      <c r="N963" s="22"/>
      <c r="O963" s="22"/>
      <c r="P963" s="23"/>
      <c r="Q963" s="22"/>
      <c r="R963" s="22"/>
      <c r="S963" s="24"/>
      <c r="T963" s="24"/>
      <c r="U963" s="24"/>
      <c r="V963" s="24"/>
      <c r="W963" s="24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</row>
    <row r="964" spans="1:33" ht="15.7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22"/>
      <c r="K964" s="22"/>
      <c r="L964" s="22"/>
      <c r="M964" s="22"/>
      <c r="N964" s="22"/>
      <c r="O964" s="22"/>
      <c r="P964" s="23"/>
      <c r="Q964" s="22"/>
      <c r="R964" s="22"/>
      <c r="S964" s="24"/>
      <c r="T964" s="24"/>
      <c r="U964" s="24"/>
      <c r="V964" s="24"/>
      <c r="W964" s="24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</row>
    <row r="965" spans="1:33" ht="15.7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22"/>
      <c r="K965" s="22"/>
      <c r="L965" s="22"/>
      <c r="M965" s="22"/>
      <c r="N965" s="22"/>
      <c r="O965" s="22"/>
      <c r="P965" s="23"/>
      <c r="Q965" s="22"/>
      <c r="R965" s="22"/>
      <c r="S965" s="24"/>
      <c r="T965" s="24"/>
      <c r="U965" s="24"/>
      <c r="V965" s="24"/>
      <c r="W965" s="24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</row>
    <row r="966" spans="1:33" ht="15.7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22"/>
      <c r="K966" s="22"/>
      <c r="L966" s="22"/>
      <c r="M966" s="22"/>
      <c r="N966" s="22"/>
      <c r="O966" s="22"/>
      <c r="P966" s="23"/>
      <c r="Q966" s="22"/>
      <c r="R966" s="22"/>
      <c r="S966" s="24"/>
      <c r="T966" s="24"/>
      <c r="U966" s="24"/>
      <c r="V966" s="24"/>
      <c r="W966" s="24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</row>
    <row r="967" spans="1:33" ht="15.7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22"/>
      <c r="K967" s="22"/>
      <c r="L967" s="22"/>
      <c r="M967" s="22"/>
      <c r="N967" s="22"/>
      <c r="O967" s="22"/>
      <c r="P967" s="23"/>
      <c r="Q967" s="22"/>
      <c r="R967" s="22"/>
      <c r="S967" s="24"/>
      <c r="T967" s="24"/>
      <c r="U967" s="24"/>
      <c r="V967" s="24"/>
      <c r="W967" s="24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</row>
    <row r="968" spans="1:33" ht="15.7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22"/>
      <c r="K968" s="22"/>
      <c r="L968" s="22"/>
      <c r="M968" s="22"/>
      <c r="N968" s="22"/>
      <c r="O968" s="22"/>
      <c r="P968" s="23"/>
      <c r="Q968" s="22"/>
      <c r="R968" s="22"/>
      <c r="S968" s="24"/>
      <c r="T968" s="24"/>
      <c r="U968" s="24"/>
      <c r="V968" s="24"/>
      <c r="W968" s="24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</row>
    <row r="969" spans="1:33" ht="15.7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22"/>
      <c r="K969" s="22"/>
      <c r="L969" s="22"/>
      <c r="M969" s="22"/>
      <c r="N969" s="22"/>
      <c r="O969" s="22"/>
      <c r="P969" s="23"/>
      <c r="Q969" s="22"/>
      <c r="R969" s="22"/>
      <c r="S969" s="24"/>
      <c r="T969" s="24"/>
      <c r="U969" s="24"/>
      <c r="V969" s="24"/>
      <c r="W969" s="24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</row>
    <row r="970" spans="1:33" ht="15.7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22"/>
      <c r="K970" s="22"/>
      <c r="L970" s="22"/>
      <c r="M970" s="22"/>
      <c r="N970" s="22"/>
      <c r="O970" s="22"/>
      <c r="P970" s="23"/>
      <c r="Q970" s="22"/>
      <c r="R970" s="22"/>
      <c r="S970" s="24"/>
      <c r="T970" s="24"/>
      <c r="U970" s="24"/>
      <c r="V970" s="24"/>
      <c r="W970" s="24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</row>
    <row r="971" spans="1:33" ht="15.7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22"/>
      <c r="K971" s="22"/>
      <c r="L971" s="22"/>
      <c r="M971" s="22"/>
      <c r="N971" s="22"/>
      <c r="O971" s="22"/>
      <c r="P971" s="23"/>
      <c r="Q971" s="22"/>
      <c r="R971" s="22"/>
      <c r="S971" s="24"/>
      <c r="T971" s="24"/>
      <c r="U971" s="24"/>
      <c r="V971" s="24"/>
      <c r="W971" s="24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</row>
    <row r="972" spans="1:33" ht="15.7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22"/>
      <c r="K972" s="22"/>
      <c r="L972" s="22"/>
      <c r="M972" s="22"/>
      <c r="N972" s="22"/>
      <c r="O972" s="22"/>
      <c r="P972" s="23"/>
      <c r="Q972" s="22"/>
      <c r="R972" s="22"/>
      <c r="S972" s="24"/>
      <c r="T972" s="24"/>
      <c r="U972" s="24"/>
      <c r="V972" s="24"/>
      <c r="W972" s="24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</row>
    <row r="973" spans="1:33" ht="15.7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22"/>
      <c r="K973" s="22"/>
      <c r="L973" s="22"/>
      <c r="M973" s="22"/>
      <c r="N973" s="22"/>
      <c r="O973" s="22"/>
      <c r="P973" s="23"/>
      <c r="Q973" s="22"/>
      <c r="R973" s="22"/>
      <c r="S973" s="24"/>
      <c r="T973" s="24"/>
      <c r="U973" s="24"/>
      <c r="V973" s="24"/>
      <c r="W973" s="24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</row>
    <row r="974" spans="1:33" ht="15.7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22"/>
      <c r="K974" s="22"/>
      <c r="L974" s="22"/>
      <c r="M974" s="22"/>
      <c r="N974" s="22"/>
      <c r="O974" s="22"/>
      <c r="P974" s="23"/>
      <c r="Q974" s="22"/>
      <c r="R974" s="22"/>
      <c r="S974" s="24"/>
      <c r="T974" s="24"/>
      <c r="U974" s="24"/>
      <c r="V974" s="24"/>
      <c r="W974" s="24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</row>
    <row r="975" spans="1:33" ht="15.7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22"/>
      <c r="K975" s="22"/>
      <c r="L975" s="22"/>
      <c r="M975" s="22"/>
      <c r="N975" s="22"/>
      <c r="O975" s="22"/>
      <c r="P975" s="23"/>
      <c r="Q975" s="22"/>
      <c r="R975" s="22"/>
      <c r="S975" s="24"/>
      <c r="T975" s="24"/>
      <c r="U975" s="24"/>
      <c r="V975" s="24"/>
      <c r="W975" s="24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</row>
    <row r="976" spans="1:33" ht="15.7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22"/>
      <c r="K976" s="22"/>
      <c r="L976" s="22"/>
      <c r="M976" s="22"/>
      <c r="N976" s="22"/>
      <c r="O976" s="22"/>
      <c r="P976" s="23"/>
      <c r="Q976" s="22"/>
      <c r="R976" s="22"/>
      <c r="S976" s="24"/>
      <c r="T976" s="24"/>
      <c r="U976" s="24"/>
      <c r="V976" s="24"/>
      <c r="W976" s="24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</row>
    <row r="977" spans="1:33" ht="15.7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22"/>
      <c r="K977" s="22"/>
      <c r="L977" s="22"/>
      <c r="M977" s="22"/>
      <c r="N977" s="22"/>
      <c r="O977" s="22"/>
      <c r="P977" s="23"/>
      <c r="Q977" s="22"/>
      <c r="R977" s="22"/>
      <c r="S977" s="24"/>
      <c r="T977" s="24"/>
      <c r="U977" s="24"/>
      <c r="V977" s="24"/>
      <c r="W977" s="24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</row>
    <row r="978" spans="1:33" ht="15.7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22"/>
      <c r="K978" s="22"/>
      <c r="L978" s="22"/>
      <c r="M978" s="22"/>
      <c r="N978" s="22"/>
      <c r="O978" s="22"/>
      <c r="P978" s="23"/>
      <c r="Q978" s="22"/>
      <c r="R978" s="22"/>
      <c r="S978" s="24"/>
      <c r="T978" s="24"/>
      <c r="U978" s="24"/>
      <c r="V978" s="24"/>
      <c r="W978" s="24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</row>
    <row r="979" spans="1:33" ht="15.7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22"/>
      <c r="K979" s="22"/>
      <c r="L979" s="22"/>
      <c r="M979" s="22"/>
      <c r="N979" s="22"/>
      <c r="O979" s="22"/>
      <c r="P979" s="23"/>
      <c r="Q979" s="22"/>
      <c r="R979" s="22"/>
      <c r="S979" s="24"/>
      <c r="T979" s="24"/>
      <c r="U979" s="24"/>
      <c r="V979" s="24"/>
      <c r="W979" s="24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</row>
    <row r="980" spans="1:33" ht="15.7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22"/>
      <c r="K980" s="22"/>
      <c r="L980" s="22"/>
      <c r="M980" s="22"/>
      <c r="N980" s="22"/>
      <c r="O980" s="22"/>
      <c r="P980" s="23"/>
      <c r="Q980" s="22"/>
      <c r="R980" s="22"/>
      <c r="S980" s="24"/>
      <c r="T980" s="24"/>
      <c r="U980" s="24"/>
      <c r="V980" s="24"/>
      <c r="W980" s="24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</row>
    <row r="981" spans="1:33" ht="15.7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22"/>
      <c r="K981" s="22"/>
      <c r="L981" s="22"/>
      <c r="M981" s="22"/>
      <c r="N981" s="22"/>
      <c r="O981" s="22"/>
      <c r="P981" s="23"/>
      <c r="Q981" s="22"/>
      <c r="R981" s="22"/>
      <c r="S981" s="24"/>
      <c r="T981" s="24"/>
      <c r="U981" s="24"/>
      <c r="V981" s="24"/>
      <c r="W981" s="24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</row>
    <row r="982" spans="1:33" ht="15.7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22"/>
      <c r="K982" s="22"/>
      <c r="L982" s="22"/>
      <c r="M982" s="22"/>
      <c r="N982" s="22"/>
      <c r="O982" s="22"/>
      <c r="P982" s="23"/>
      <c r="Q982" s="22"/>
      <c r="R982" s="22"/>
      <c r="S982" s="24"/>
      <c r="T982" s="24"/>
      <c r="U982" s="24"/>
      <c r="V982" s="24"/>
      <c r="W982" s="24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</row>
    <row r="983" spans="1:33" ht="15.7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22"/>
      <c r="K983" s="22"/>
      <c r="L983" s="22"/>
      <c r="M983" s="22"/>
      <c r="N983" s="22"/>
      <c r="O983" s="22"/>
      <c r="P983" s="23"/>
      <c r="Q983" s="22"/>
      <c r="R983" s="22"/>
      <c r="S983" s="24"/>
      <c r="T983" s="24"/>
      <c r="U983" s="24"/>
      <c r="V983" s="24"/>
      <c r="W983" s="24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</row>
    <row r="984" spans="1:33" ht="15.7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22"/>
      <c r="K984" s="22"/>
      <c r="L984" s="22"/>
      <c r="M984" s="22"/>
      <c r="N984" s="22"/>
      <c r="O984" s="22"/>
      <c r="P984" s="23"/>
      <c r="Q984" s="22"/>
      <c r="R984" s="22"/>
      <c r="S984" s="24"/>
      <c r="T984" s="24"/>
      <c r="U984" s="24"/>
      <c r="V984" s="24"/>
      <c r="W984" s="24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</row>
    <row r="985" spans="1:33" ht="15.7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22"/>
      <c r="K985" s="22"/>
      <c r="L985" s="22"/>
      <c r="M985" s="22"/>
      <c r="N985" s="22"/>
      <c r="O985" s="22"/>
      <c r="P985" s="23"/>
      <c r="Q985" s="22"/>
      <c r="R985" s="22"/>
      <c r="S985" s="24"/>
      <c r="T985" s="24"/>
      <c r="U985" s="24"/>
      <c r="V985" s="24"/>
      <c r="W985" s="24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</row>
    <row r="986" spans="1:33" ht="15.7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22"/>
      <c r="K986" s="22"/>
      <c r="L986" s="22"/>
      <c r="M986" s="22"/>
      <c r="N986" s="22"/>
      <c r="O986" s="22"/>
      <c r="P986" s="23"/>
      <c r="Q986" s="22"/>
      <c r="R986" s="22"/>
      <c r="S986" s="24"/>
      <c r="T986" s="24"/>
      <c r="U986" s="24"/>
      <c r="V986" s="24"/>
      <c r="W986" s="24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</row>
    <row r="987" spans="1:33" ht="15.7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22"/>
      <c r="K987" s="22"/>
      <c r="L987" s="22"/>
      <c r="M987" s="22"/>
      <c r="N987" s="22"/>
      <c r="O987" s="22"/>
      <c r="P987" s="23"/>
      <c r="Q987" s="22"/>
      <c r="R987" s="22"/>
      <c r="S987" s="24"/>
      <c r="T987" s="24"/>
      <c r="U987" s="24"/>
      <c r="V987" s="24"/>
      <c r="W987" s="24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</row>
    <row r="988" spans="1:33" ht="15.7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22"/>
      <c r="K988" s="22"/>
      <c r="L988" s="22"/>
      <c r="M988" s="22"/>
      <c r="N988" s="22"/>
      <c r="O988" s="22"/>
      <c r="P988" s="23"/>
      <c r="Q988" s="22"/>
      <c r="R988" s="22"/>
      <c r="S988" s="24"/>
      <c r="T988" s="24"/>
      <c r="U988" s="24"/>
      <c r="V988" s="24"/>
      <c r="W988" s="24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</row>
    <row r="989" spans="1:33" ht="15.7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22"/>
      <c r="K989" s="22"/>
      <c r="L989" s="22"/>
      <c r="M989" s="22"/>
      <c r="N989" s="22"/>
      <c r="O989" s="22"/>
      <c r="P989" s="23"/>
      <c r="Q989" s="22"/>
      <c r="R989" s="22"/>
      <c r="S989" s="24"/>
      <c r="T989" s="24"/>
      <c r="U989" s="24"/>
      <c r="V989" s="24"/>
      <c r="W989" s="24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</row>
    <row r="990" spans="1:33" ht="15.7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22"/>
      <c r="K990" s="22"/>
      <c r="L990" s="22"/>
      <c r="M990" s="22"/>
      <c r="N990" s="22"/>
      <c r="O990" s="22"/>
      <c r="P990" s="23"/>
      <c r="Q990" s="22"/>
      <c r="R990" s="22"/>
      <c r="S990" s="24"/>
      <c r="T990" s="24"/>
      <c r="U990" s="24"/>
      <c r="V990" s="24"/>
      <c r="W990" s="24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</row>
    <row r="991" spans="1:33" ht="15.7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22"/>
      <c r="K991" s="22"/>
      <c r="L991" s="22"/>
      <c r="M991" s="22"/>
      <c r="N991" s="22"/>
      <c r="O991" s="22"/>
      <c r="P991" s="23"/>
      <c r="Q991" s="22"/>
      <c r="R991" s="22"/>
      <c r="S991" s="24"/>
      <c r="T991" s="24"/>
      <c r="U991" s="24"/>
      <c r="V991" s="24"/>
      <c r="W991" s="24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</row>
    <row r="992" spans="1:33" ht="15.7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22"/>
      <c r="K992" s="22"/>
      <c r="L992" s="22"/>
      <c r="M992" s="22"/>
      <c r="N992" s="22"/>
      <c r="O992" s="22"/>
      <c r="P992" s="23"/>
      <c r="Q992" s="22"/>
      <c r="R992" s="22"/>
      <c r="S992" s="24"/>
      <c r="T992" s="24"/>
      <c r="U992" s="24"/>
      <c r="V992" s="24"/>
      <c r="W992" s="24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</row>
    <row r="993" spans="1:33" ht="15.7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22"/>
      <c r="K993" s="22"/>
      <c r="L993" s="22"/>
      <c r="M993" s="22"/>
      <c r="N993" s="22"/>
      <c r="O993" s="22"/>
      <c r="P993" s="23"/>
      <c r="Q993" s="22"/>
      <c r="R993" s="22"/>
      <c r="S993" s="24"/>
      <c r="T993" s="24"/>
      <c r="U993" s="24"/>
      <c r="V993" s="24"/>
      <c r="W993" s="24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</row>
    <row r="994" spans="1:33" ht="15.7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22"/>
      <c r="K994" s="22"/>
      <c r="L994" s="22"/>
      <c r="M994" s="22"/>
      <c r="N994" s="22"/>
      <c r="O994" s="22"/>
      <c r="P994" s="23"/>
      <c r="Q994" s="22"/>
      <c r="R994" s="22"/>
      <c r="S994" s="24"/>
      <c r="T994" s="24"/>
      <c r="U994" s="24"/>
      <c r="V994" s="24"/>
      <c r="W994" s="24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</row>
    <row r="995" spans="1:33" ht="15.7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22"/>
      <c r="K995" s="22"/>
      <c r="L995" s="22"/>
      <c r="M995" s="22"/>
      <c r="N995" s="22"/>
      <c r="O995" s="22"/>
      <c r="P995" s="23"/>
      <c r="Q995" s="22"/>
      <c r="R995" s="22"/>
      <c r="S995" s="24"/>
      <c r="T995" s="24"/>
      <c r="U995" s="24"/>
      <c r="V995" s="24"/>
      <c r="W995" s="24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</row>
    <row r="996" spans="1:33" ht="15.7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22"/>
      <c r="K996" s="22"/>
      <c r="L996" s="22"/>
      <c r="M996" s="22"/>
      <c r="N996" s="22"/>
      <c r="O996" s="22"/>
      <c r="P996" s="23"/>
      <c r="Q996" s="22"/>
      <c r="R996" s="22"/>
      <c r="S996" s="24"/>
      <c r="T996" s="24"/>
      <c r="U996" s="24"/>
      <c r="V996" s="24"/>
      <c r="W996" s="24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</row>
    <row r="997" spans="1:33" ht="15.7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22"/>
      <c r="K997" s="22"/>
      <c r="L997" s="22"/>
      <c r="M997" s="22"/>
      <c r="N997" s="22"/>
      <c r="O997" s="22"/>
      <c r="P997" s="23"/>
      <c r="Q997" s="22"/>
      <c r="R997" s="22"/>
      <c r="S997" s="24"/>
      <c r="T997" s="24"/>
      <c r="U997" s="24"/>
      <c r="V997" s="24"/>
      <c r="W997" s="24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</row>
    <row r="998" spans="1:33" ht="15.7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22"/>
      <c r="K998" s="22"/>
      <c r="L998" s="22"/>
      <c r="M998" s="22"/>
      <c r="N998" s="22"/>
      <c r="O998" s="22"/>
      <c r="P998" s="23"/>
      <c r="Q998" s="22"/>
      <c r="R998" s="22"/>
      <c r="S998" s="24"/>
      <c r="T998" s="24"/>
      <c r="U998" s="24"/>
      <c r="V998" s="24"/>
      <c r="W998" s="24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</row>
    <row r="999" spans="1:33" ht="15.7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22"/>
      <c r="K999" s="22"/>
      <c r="L999" s="22"/>
      <c r="M999" s="22"/>
      <c r="N999" s="22"/>
      <c r="O999" s="22"/>
      <c r="P999" s="23"/>
      <c r="Q999" s="22"/>
      <c r="R999" s="22"/>
      <c r="S999" s="24"/>
      <c r="T999" s="24"/>
      <c r="U999" s="24"/>
      <c r="V999" s="24"/>
      <c r="W999" s="24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</row>
    <row r="1000" spans="1:33" ht="15.7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22"/>
      <c r="K1000" s="22"/>
      <c r="L1000" s="22"/>
      <c r="M1000" s="22"/>
      <c r="N1000" s="22"/>
      <c r="O1000" s="22"/>
      <c r="P1000" s="23"/>
      <c r="Q1000" s="22"/>
      <c r="R1000" s="22"/>
      <c r="S1000" s="24"/>
      <c r="T1000" s="24"/>
      <c r="U1000" s="24"/>
      <c r="V1000" s="24"/>
      <c r="W1000" s="24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</row>
    <row r="1001" spans="1:33" ht="15" customHeight="1">
      <c r="C1001" s="22"/>
      <c r="D1001" s="22"/>
      <c r="E1001" s="22"/>
      <c r="F1001" s="22"/>
      <c r="G1001" s="22"/>
      <c r="H1001" s="22"/>
      <c r="I1001" s="22"/>
      <c r="J1001" s="22"/>
      <c r="K1001" s="22"/>
      <c r="Y1001" s="22"/>
      <c r="Z1001" s="22"/>
      <c r="AA1001" s="22"/>
      <c r="AB1001" s="22"/>
      <c r="AC1001" s="22"/>
    </row>
    <row r="1002" spans="1:33" ht="15" customHeight="1">
      <c r="C1002" s="22"/>
      <c r="D1002" s="22"/>
      <c r="E1002" s="22"/>
      <c r="F1002" s="22"/>
      <c r="G1002" s="22"/>
      <c r="H1002" s="22"/>
      <c r="I1002" s="22"/>
      <c r="J1002" s="22"/>
      <c r="K1002" s="22"/>
      <c r="Y1002" s="22"/>
      <c r="Z1002" s="22"/>
      <c r="AA1002" s="22"/>
      <c r="AB1002" s="22"/>
      <c r="AC1002" s="22"/>
    </row>
    <row r="1003" spans="1:33" ht="15" customHeight="1">
      <c r="C1003" s="22"/>
      <c r="D1003" s="22"/>
      <c r="E1003" s="22"/>
      <c r="F1003" s="22"/>
      <c r="G1003" s="22"/>
      <c r="H1003" s="22"/>
      <c r="I1003" s="22"/>
      <c r="J1003" s="22"/>
      <c r="K1003" s="22"/>
      <c r="Y1003" s="22"/>
      <c r="Z1003" s="22"/>
      <c r="AA1003" s="22"/>
      <c r="AB1003" s="22"/>
      <c r="AC1003" s="22"/>
    </row>
  </sheetData>
  <mergeCells count="5">
    <mergeCell ref="A1:I1"/>
    <mergeCell ref="J1:J2"/>
    <mergeCell ref="K1:K2"/>
    <mergeCell ref="Y4:AC6"/>
    <mergeCell ref="Y7:AC9"/>
  </mergeCells>
  <conditionalFormatting sqref="A3:K252">
    <cfRule type="expression" dxfId="37" priority="1">
      <formula>MOD(ROW(),2)=0</formula>
    </cfRule>
  </conditionalFormatting>
  <dataValidations count="5">
    <dataValidation type="decimal" allowBlank="1" showInputMessage="1" showErrorMessage="1" prompt="Please enter a whole number." sqref="C3:C252">
      <formula1>0</formula1>
      <formula2>900</formula2>
    </dataValidation>
    <dataValidation type="decimal" allowBlank="1" showInputMessage="1" showErrorMessage="1" prompt="Invalid Entry - Please enter a whole number." sqref="H3:H252">
      <formula1>0</formula1>
      <formula2>900</formula2>
    </dataValidation>
    <dataValidation type="list" allowBlank="1" showDropDown="1" showInputMessage="1" showErrorMessage="1" prompt="Invalid Entry - Please enter a whole number or &quot;co&quot;." sqref="F3:F252">
      <formula1>Values</formula1>
    </dataValidation>
    <dataValidation type="list" allowBlank="1" showDropDown="1" showInputMessage="1" showErrorMessage="1" prompt="Invalid Entry - Please enter &quot;x&quot; for a Youth and Open entry or &quot;o&quot; for a Youth Only entry." sqref="I3:I252">
      <formula1>$AE$3:$AE$5</formula1>
    </dataValidation>
    <dataValidation type="list" allowBlank="1" showDropDown="1" showInputMessage="1" showErrorMessage="1" prompt="Invalid Entry - Please enter &quot;x&quot; for a Youth and Open entry or &quot;o&quot; for a Youth Only entry." sqref="D3:D252 G3:G252">
      <formula1>$AE$4:$AE$5</formula1>
    </dataValidation>
  </dataValidation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A8D08D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625" customWidth="1"/>
    <col min="4" max="4" width="9.875" customWidth="1"/>
    <col min="5" max="5" width="6.625" hidden="1" customWidth="1"/>
    <col min="6" max="6" width="6" hidden="1" customWidth="1"/>
  </cols>
  <sheetData>
    <row r="1" spans="1:26" ht="22.5" customHeight="1">
      <c r="A1" s="68" t="s">
        <v>113</v>
      </c>
      <c r="B1" s="69" t="s">
        <v>41</v>
      </c>
      <c r="C1" s="69" t="s">
        <v>42</v>
      </c>
      <c r="D1" s="70" t="s">
        <v>114</v>
      </c>
      <c r="E1" s="71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15.75" customHeight="1">
      <c r="A2" s="37">
        <v>1</v>
      </c>
      <c r="B2" s="73" t="s">
        <v>115</v>
      </c>
      <c r="C2" s="73" t="s">
        <v>116</v>
      </c>
      <c r="D2" s="74"/>
      <c r="E2" s="71">
        <v>1E-14</v>
      </c>
      <c r="F2" s="75" t="str">
        <f t="shared" ref="F2:F42" si="0">IF((D2+E2)&gt;5,D2+E2,"")</f>
        <v/>
      </c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 spans="1:26" ht="15.75" customHeight="1">
      <c r="A3" s="37">
        <v>2</v>
      </c>
      <c r="B3" s="73" t="s">
        <v>117</v>
      </c>
      <c r="C3" s="73" t="s">
        <v>118</v>
      </c>
      <c r="D3" s="76">
        <v>20.588000000000001</v>
      </c>
      <c r="E3" s="71">
        <v>2E-14</v>
      </c>
      <c r="F3" s="75">
        <f t="shared" si="0"/>
        <v>20.588000000000022</v>
      </c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5.75" customHeight="1">
      <c r="A4" s="37">
        <v>3</v>
      </c>
      <c r="B4" s="73" t="s">
        <v>119</v>
      </c>
      <c r="C4" s="73" t="s">
        <v>84</v>
      </c>
      <c r="D4" s="76">
        <v>41.685000000000002</v>
      </c>
      <c r="E4" s="71">
        <v>2.9999999999999998E-14</v>
      </c>
      <c r="F4" s="75">
        <f t="shared" si="0"/>
        <v>41.685000000000031</v>
      </c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15.75" customHeight="1">
      <c r="A5" s="37">
        <v>4</v>
      </c>
      <c r="B5" s="73" t="s">
        <v>120</v>
      </c>
      <c r="C5" s="73" t="s">
        <v>121</v>
      </c>
      <c r="D5" s="76">
        <v>34.317</v>
      </c>
      <c r="E5" s="71">
        <v>4E-14</v>
      </c>
      <c r="F5" s="75">
        <f t="shared" si="0"/>
        <v>34.317000000000043</v>
      </c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 spans="1:26" ht="15.75" customHeight="1">
      <c r="A6" s="37">
        <v>5</v>
      </c>
      <c r="B6" s="73" t="s">
        <v>122</v>
      </c>
      <c r="C6" s="73" t="s">
        <v>123</v>
      </c>
      <c r="D6" s="76" t="s">
        <v>124</v>
      </c>
      <c r="E6" s="71">
        <v>5.0000000000000002E-14</v>
      </c>
      <c r="F6" s="75" t="e">
        <f t="shared" si="0"/>
        <v>#VALUE!</v>
      </c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 spans="1:26" ht="15.75" customHeight="1">
      <c r="A7" s="37">
        <v>6</v>
      </c>
      <c r="B7" s="73" t="s">
        <v>125</v>
      </c>
      <c r="C7" s="73" t="s">
        <v>126</v>
      </c>
      <c r="D7" s="76" t="s">
        <v>127</v>
      </c>
      <c r="E7" s="71"/>
      <c r="F7" s="75" t="e">
        <f t="shared" si="0"/>
        <v>#VALUE!</v>
      </c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 spans="1:26" ht="15.75" customHeight="1">
      <c r="A8" s="37">
        <v>7</v>
      </c>
      <c r="B8" s="73" t="s">
        <v>128</v>
      </c>
      <c r="C8" s="73" t="s">
        <v>129</v>
      </c>
      <c r="D8" s="76">
        <v>56.165999999999997</v>
      </c>
      <c r="E8" s="71">
        <v>7.0000000000000005E-14</v>
      </c>
      <c r="F8" s="75">
        <f t="shared" si="0"/>
        <v>56.166000000000068</v>
      </c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 spans="1:26" ht="15.75" customHeight="1">
      <c r="A9" s="37">
        <v>8</v>
      </c>
      <c r="B9" s="77" t="s">
        <v>86</v>
      </c>
      <c r="C9" s="73" t="s">
        <v>87</v>
      </c>
      <c r="D9" s="76">
        <v>36.756999999999998</v>
      </c>
      <c r="E9" s="71">
        <v>8E-14</v>
      </c>
      <c r="F9" s="75">
        <f t="shared" si="0"/>
        <v>36.757000000000076</v>
      </c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 spans="1:26" ht="15.75" customHeight="1">
      <c r="A10" s="37">
        <v>9</v>
      </c>
      <c r="B10" s="73" t="s">
        <v>130</v>
      </c>
      <c r="C10" s="73"/>
      <c r="D10" s="76">
        <v>96.721000000000004</v>
      </c>
      <c r="E10" s="71">
        <v>8.9999999999999995E-14</v>
      </c>
      <c r="F10" s="75">
        <f t="shared" si="0"/>
        <v>96.721000000000089</v>
      </c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 spans="1:26" ht="15.75" customHeight="1">
      <c r="A11" s="37">
        <v>10</v>
      </c>
      <c r="B11" s="73"/>
      <c r="C11" s="73"/>
      <c r="D11" s="76"/>
      <c r="E11" s="71">
        <v>1E-13</v>
      </c>
      <c r="F11" s="75" t="str">
        <f t="shared" si="0"/>
        <v/>
      </c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 spans="1:26" ht="15.75" customHeight="1">
      <c r="A12" s="37">
        <v>11</v>
      </c>
      <c r="B12" s="73"/>
      <c r="C12" s="73"/>
      <c r="D12" s="76"/>
      <c r="E12" s="71">
        <v>1.1E-13</v>
      </c>
      <c r="F12" s="75" t="str">
        <f t="shared" si="0"/>
        <v/>
      </c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 spans="1:26" ht="15.75" customHeight="1">
      <c r="A13" s="37">
        <v>12</v>
      </c>
      <c r="B13" s="73"/>
      <c r="C13" s="73"/>
      <c r="D13" s="76"/>
      <c r="E13" s="71"/>
      <c r="F13" s="75" t="str">
        <f t="shared" si="0"/>
        <v/>
      </c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</row>
    <row r="14" spans="1:26" ht="15.75" customHeight="1">
      <c r="A14" s="37">
        <v>13</v>
      </c>
      <c r="B14" s="73"/>
      <c r="C14" s="73"/>
      <c r="D14" s="76"/>
      <c r="E14" s="71">
        <v>1.3E-13</v>
      </c>
      <c r="F14" s="75" t="str">
        <f t="shared" si="0"/>
        <v/>
      </c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 spans="1:26" ht="15.75" customHeight="1">
      <c r="A15" s="37">
        <v>14</v>
      </c>
      <c r="B15" s="73"/>
      <c r="C15" s="73"/>
      <c r="D15" s="76"/>
      <c r="E15" s="71">
        <v>1.4000000000000001E-13</v>
      </c>
      <c r="F15" s="75" t="str">
        <f t="shared" si="0"/>
        <v/>
      </c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</row>
    <row r="16" spans="1:26" ht="15.75" customHeight="1">
      <c r="A16" s="37">
        <v>15</v>
      </c>
      <c r="B16" s="73"/>
      <c r="C16" s="73"/>
      <c r="D16" s="76"/>
      <c r="E16" s="71">
        <v>1.4999999999999999E-13</v>
      </c>
      <c r="F16" s="75" t="str">
        <f t="shared" si="0"/>
        <v/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 spans="1:26" ht="15.75" customHeight="1">
      <c r="A17" s="78">
        <v>16</v>
      </c>
      <c r="B17" s="73"/>
      <c r="C17" s="73"/>
      <c r="D17" s="76"/>
      <c r="E17" s="71">
        <v>1.6E-13</v>
      </c>
      <c r="F17" s="75" t="str">
        <f t="shared" si="0"/>
        <v/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 spans="1:26" ht="15.75" customHeight="1">
      <c r="A18" s="78">
        <v>17</v>
      </c>
      <c r="B18" s="73"/>
      <c r="C18" s="73"/>
      <c r="D18" s="76"/>
      <c r="E18" s="71">
        <v>1.7000000000000001E-13</v>
      </c>
      <c r="F18" s="75" t="str">
        <f t="shared" si="0"/>
        <v/>
      </c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 spans="1:26" ht="15.75" customHeight="1">
      <c r="A19" s="78">
        <v>18</v>
      </c>
      <c r="B19" s="73"/>
      <c r="C19" s="73"/>
      <c r="D19" s="76"/>
      <c r="E19" s="71"/>
      <c r="F19" s="75" t="str">
        <f t="shared" si="0"/>
        <v/>
      </c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 spans="1:26" ht="15.75" customHeight="1">
      <c r="A20" s="78">
        <v>19</v>
      </c>
      <c r="B20" s="73"/>
      <c r="C20" s="73"/>
      <c r="D20" s="76"/>
      <c r="E20" s="71">
        <v>1.9E-13</v>
      </c>
      <c r="F20" s="75" t="str">
        <f t="shared" si="0"/>
        <v/>
      </c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 spans="1:26" ht="15.75" customHeight="1">
      <c r="A21" s="78">
        <v>20</v>
      </c>
      <c r="B21" s="73"/>
      <c r="C21" s="73"/>
      <c r="D21" s="76"/>
      <c r="E21" s="71">
        <v>2.0000000000000001E-13</v>
      </c>
      <c r="F21" s="75" t="str">
        <f t="shared" si="0"/>
        <v/>
      </c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 spans="1:26" ht="15.75" customHeight="1">
      <c r="A22" s="78">
        <v>21</v>
      </c>
      <c r="B22" s="73"/>
      <c r="C22" s="73"/>
      <c r="D22" s="76"/>
      <c r="E22" s="71">
        <v>2.0999999999999999E-13</v>
      </c>
      <c r="F22" s="75" t="str">
        <f t="shared" si="0"/>
        <v/>
      </c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</row>
    <row r="23" spans="1:26" ht="15.75" customHeight="1">
      <c r="A23" s="78">
        <v>22</v>
      </c>
      <c r="B23" s="73"/>
      <c r="C23" s="73"/>
      <c r="D23" s="76"/>
      <c r="E23" s="71">
        <v>2.2E-13</v>
      </c>
      <c r="F23" s="75" t="str">
        <f t="shared" si="0"/>
        <v/>
      </c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 spans="1:26" ht="15.75" customHeight="1">
      <c r="A24" s="78">
        <v>23</v>
      </c>
      <c r="B24" s="73"/>
      <c r="C24" s="73"/>
      <c r="D24" s="76"/>
      <c r="E24" s="71">
        <v>2.2999999999999998E-13</v>
      </c>
      <c r="F24" s="75" t="str">
        <f t="shared" si="0"/>
        <v/>
      </c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 spans="1:26" ht="15.75" customHeight="1">
      <c r="A25" s="78">
        <v>24</v>
      </c>
      <c r="B25" s="73"/>
      <c r="C25" s="73"/>
      <c r="D25" s="76"/>
      <c r="E25" s="71"/>
      <c r="F25" s="75" t="str">
        <f t="shared" si="0"/>
        <v/>
      </c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</row>
    <row r="26" spans="1:26" ht="15.75" customHeight="1">
      <c r="A26" s="78">
        <v>25</v>
      </c>
      <c r="B26" s="73"/>
      <c r="C26" s="73"/>
      <c r="D26" s="76"/>
      <c r="E26" s="71">
        <v>2.4999999999999999E-13</v>
      </c>
      <c r="F26" s="75" t="str">
        <f t="shared" si="0"/>
        <v/>
      </c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</row>
    <row r="27" spans="1:26" ht="15.75" hidden="1" customHeight="1">
      <c r="A27" s="78"/>
      <c r="B27" s="73"/>
      <c r="C27" s="73"/>
      <c r="D27" s="79"/>
      <c r="E27" s="71">
        <v>2.6E-13</v>
      </c>
      <c r="F27" s="75" t="str">
        <f t="shared" si="0"/>
        <v/>
      </c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</row>
    <row r="28" spans="1:26" ht="15.75" hidden="1" customHeight="1">
      <c r="A28" s="78"/>
      <c r="B28" s="73"/>
      <c r="C28" s="73"/>
      <c r="D28" s="79"/>
      <c r="E28" s="71">
        <v>2.7000000000000001E-13</v>
      </c>
      <c r="F28" s="75" t="str">
        <f t="shared" si="0"/>
        <v/>
      </c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 spans="1:26" ht="15.75" hidden="1" customHeight="1">
      <c r="A29" s="78"/>
      <c r="B29" s="73"/>
      <c r="C29" s="73"/>
      <c r="D29" s="79"/>
      <c r="E29" s="71">
        <v>2.8000000000000002E-13</v>
      </c>
      <c r="F29" s="75" t="str">
        <f t="shared" si="0"/>
        <v/>
      </c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</row>
    <row r="30" spans="1:26" ht="15.75" hidden="1" customHeight="1">
      <c r="A30" s="78"/>
      <c r="B30" s="73"/>
      <c r="C30" s="73"/>
      <c r="D30" s="79"/>
      <c r="E30" s="71">
        <v>2.8999999999999998E-13</v>
      </c>
      <c r="F30" s="75" t="str">
        <f t="shared" si="0"/>
        <v/>
      </c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</row>
    <row r="31" spans="1:26" ht="15.75" hidden="1" customHeight="1">
      <c r="A31" s="78"/>
      <c r="B31" s="73"/>
      <c r="C31" s="73"/>
      <c r="D31" s="79"/>
      <c r="E31" s="71"/>
      <c r="F31" s="75" t="str">
        <f t="shared" si="0"/>
        <v/>
      </c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</row>
    <row r="32" spans="1:26" ht="15.75" hidden="1" customHeight="1">
      <c r="A32" s="78"/>
      <c r="B32" s="73"/>
      <c r="C32" s="73"/>
      <c r="D32" s="79"/>
      <c r="E32" s="71">
        <v>3.0999999999999999E-13</v>
      </c>
      <c r="F32" s="75" t="str">
        <f t="shared" si="0"/>
        <v/>
      </c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 spans="1:26" ht="15.75" hidden="1" customHeight="1">
      <c r="A33" s="78"/>
      <c r="B33" s="73"/>
      <c r="C33" s="73"/>
      <c r="D33" s="79"/>
      <c r="E33" s="71">
        <v>3.2E-13</v>
      </c>
      <c r="F33" s="75" t="str">
        <f t="shared" si="0"/>
        <v/>
      </c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</row>
    <row r="34" spans="1:26" ht="15.75" hidden="1" customHeight="1">
      <c r="A34" s="78"/>
      <c r="B34" s="73"/>
      <c r="C34" s="73"/>
      <c r="D34" s="79"/>
      <c r="E34" s="71">
        <v>3.3000000000000001E-13</v>
      </c>
      <c r="F34" s="75" t="str">
        <f t="shared" si="0"/>
        <v/>
      </c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 spans="1:26" ht="15.75" hidden="1" customHeight="1">
      <c r="A35" s="78"/>
      <c r="B35" s="73"/>
      <c r="C35" s="73"/>
      <c r="D35" s="79"/>
      <c r="E35" s="71">
        <v>3.4000000000000002E-13</v>
      </c>
      <c r="F35" s="75" t="str">
        <f t="shared" si="0"/>
        <v/>
      </c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</row>
    <row r="36" spans="1:26" ht="15.75" hidden="1" customHeight="1">
      <c r="A36" s="78"/>
      <c r="B36" s="73"/>
      <c r="C36" s="73"/>
      <c r="D36" s="79"/>
      <c r="E36" s="71">
        <v>3.5000000000000002E-13</v>
      </c>
      <c r="F36" s="75" t="str">
        <f t="shared" si="0"/>
        <v/>
      </c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</row>
    <row r="37" spans="1:26" ht="15.75" hidden="1" customHeight="1">
      <c r="A37" s="78"/>
      <c r="B37" s="73"/>
      <c r="C37" s="73"/>
      <c r="D37" s="79"/>
      <c r="E37" s="71">
        <v>3.5999999999999998E-13</v>
      </c>
      <c r="F37" s="75" t="str">
        <f t="shared" si="0"/>
        <v/>
      </c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</row>
    <row r="38" spans="1:26" ht="15.75" hidden="1" customHeight="1">
      <c r="A38" s="78"/>
      <c r="B38" s="73"/>
      <c r="C38" s="73"/>
      <c r="D38" s="79"/>
      <c r="E38" s="71">
        <v>3.6999999999999999E-13</v>
      </c>
      <c r="F38" s="75" t="str">
        <f t="shared" si="0"/>
        <v/>
      </c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</row>
    <row r="39" spans="1:26" ht="15.75" hidden="1" customHeight="1">
      <c r="A39" s="78"/>
      <c r="B39" s="73"/>
      <c r="C39" s="73"/>
      <c r="D39" s="79"/>
      <c r="E39" s="71">
        <v>3.8E-13</v>
      </c>
      <c r="F39" s="75" t="str">
        <f t="shared" si="0"/>
        <v/>
      </c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 spans="1:26" ht="15.75" hidden="1" customHeight="1">
      <c r="A40" s="78"/>
      <c r="B40" s="73"/>
      <c r="C40" s="73"/>
      <c r="D40" s="79"/>
      <c r="E40" s="71">
        <v>3.9E-13</v>
      </c>
      <c r="F40" s="75" t="str">
        <f t="shared" si="0"/>
        <v/>
      </c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</row>
    <row r="41" spans="1:26" ht="15.75" hidden="1" customHeight="1">
      <c r="A41" s="78"/>
      <c r="B41" s="73"/>
      <c r="C41" s="73"/>
      <c r="D41" s="79"/>
      <c r="E41" s="71">
        <v>4.0000000000000001E-13</v>
      </c>
      <c r="F41" s="75" t="str">
        <f t="shared" si="0"/>
        <v/>
      </c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 spans="1:26" ht="15.75" hidden="1" customHeight="1">
      <c r="A42" s="78"/>
      <c r="B42" s="73"/>
      <c r="C42" s="73"/>
      <c r="D42" s="79"/>
      <c r="E42" s="71">
        <v>4.1000000000000002E-13</v>
      </c>
      <c r="F42" s="75" t="str">
        <f t="shared" si="0"/>
        <v/>
      </c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</row>
    <row r="43" spans="1:26" ht="15.75" customHeight="1">
      <c r="A43" s="80"/>
      <c r="B43" s="72"/>
      <c r="C43" s="72"/>
      <c r="D43" s="81"/>
      <c r="E43" s="71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 spans="1:26" ht="15.75" customHeight="1">
      <c r="A44" s="80"/>
      <c r="B44" s="72"/>
      <c r="C44" s="72"/>
      <c r="D44" s="82"/>
      <c r="E44" s="71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 spans="1:26" ht="15.75" customHeight="1">
      <c r="A45" s="80"/>
      <c r="B45" s="72"/>
      <c r="C45" s="72"/>
      <c r="D45" s="82"/>
      <c r="E45" s="71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ht="15.75" customHeight="1">
      <c r="A46" s="80"/>
      <c r="B46" s="72"/>
      <c r="C46" s="72"/>
      <c r="D46" s="82"/>
      <c r="E46" s="71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ht="15.75" customHeight="1">
      <c r="A47" s="80"/>
      <c r="B47" s="72"/>
      <c r="C47" s="72"/>
      <c r="D47" s="82"/>
      <c r="E47" s="71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ht="15.75" customHeight="1">
      <c r="A48" s="80"/>
      <c r="B48" s="72"/>
      <c r="C48" s="72"/>
      <c r="D48" s="82"/>
      <c r="E48" s="71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ht="15.75" customHeight="1">
      <c r="A49" s="80"/>
      <c r="B49" s="72"/>
      <c r="C49" s="72"/>
      <c r="D49" s="82"/>
      <c r="E49" s="71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ht="15.75" customHeight="1">
      <c r="A50" s="80"/>
      <c r="B50" s="72"/>
      <c r="C50" s="72"/>
      <c r="D50" s="82"/>
      <c r="E50" s="71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ht="15.75" customHeight="1">
      <c r="A51" s="80"/>
      <c r="B51" s="72"/>
      <c r="C51" s="72"/>
      <c r="D51" s="82"/>
      <c r="E51" s="71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ht="15.75" customHeight="1">
      <c r="A52" s="80"/>
      <c r="B52" s="72"/>
      <c r="C52" s="72"/>
      <c r="D52" s="82"/>
      <c r="E52" s="71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ht="15.75" customHeight="1">
      <c r="A53" s="80"/>
      <c r="B53" s="72"/>
      <c r="C53" s="72"/>
      <c r="D53" s="82"/>
      <c r="E53" s="71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ht="15.75" customHeight="1">
      <c r="A54" s="80"/>
      <c r="B54" s="72"/>
      <c r="C54" s="72"/>
      <c r="D54" s="82"/>
      <c r="E54" s="71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ht="15.75" customHeight="1">
      <c r="A55" s="80"/>
      <c r="B55" s="72"/>
      <c r="C55" s="72"/>
      <c r="D55" s="82"/>
      <c r="E55" s="71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ht="15.75" customHeight="1">
      <c r="A56" s="80"/>
      <c r="B56" s="72"/>
      <c r="C56" s="72"/>
      <c r="D56" s="82"/>
      <c r="E56" s="71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ht="15.75" customHeight="1">
      <c r="A57" s="80"/>
      <c r="B57" s="72"/>
      <c r="C57" s="72"/>
      <c r="D57" s="82"/>
      <c r="E57" s="71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ht="15.75" customHeight="1">
      <c r="A58" s="80"/>
      <c r="B58" s="72"/>
      <c r="C58" s="72"/>
      <c r="D58" s="82"/>
      <c r="E58" s="71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ht="15.75" customHeight="1">
      <c r="A59" s="80"/>
      <c r="B59" s="72"/>
      <c r="C59" s="72"/>
      <c r="D59" s="82"/>
      <c r="E59" s="71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ht="15.75" customHeight="1">
      <c r="A60" s="80"/>
      <c r="B60" s="72"/>
      <c r="C60" s="72"/>
      <c r="D60" s="82"/>
      <c r="E60" s="71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ht="15.75" customHeight="1">
      <c r="A61" s="80"/>
      <c r="B61" s="72"/>
      <c r="C61" s="72"/>
      <c r="D61" s="82"/>
      <c r="E61" s="71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ht="15.75" customHeight="1">
      <c r="A62" s="80"/>
      <c r="B62" s="72"/>
      <c r="C62" s="72"/>
      <c r="D62" s="82"/>
      <c r="E62" s="71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ht="15.75" customHeight="1">
      <c r="A63" s="80"/>
      <c r="B63" s="72"/>
      <c r="C63" s="72"/>
      <c r="D63" s="82"/>
      <c r="E63" s="71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ht="15.75" customHeight="1">
      <c r="A64" s="80"/>
      <c r="B64" s="72"/>
      <c r="C64" s="72"/>
      <c r="D64" s="82"/>
      <c r="E64" s="71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ht="15.75" customHeight="1">
      <c r="A65" s="80"/>
      <c r="B65" s="72"/>
      <c r="C65" s="72"/>
      <c r="D65" s="82"/>
      <c r="E65" s="71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ht="15.75" customHeight="1">
      <c r="A66" s="80"/>
      <c r="B66" s="72"/>
      <c r="C66" s="72"/>
      <c r="D66" s="82"/>
      <c r="E66" s="71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ht="15.75" customHeight="1">
      <c r="A67" s="80"/>
      <c r="B67" s="72"/>
      <c r="C67" s="72"/>
      <c r="D67" s="82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ht="15.75" customHeight="1">
      <c r="A68" s="80"/>
      <c r="B68" s="72"/>
      <c r="C68" s="72"/>
      <c r="D68" s="82"/>
      <c r="E68" s="71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ht="15.75" customHeight="1">
      <c r="A69" s="80"/>
      <c r="B69" s="72"/>
      <c r="C69" s="72"/>
      <c r="D69" s="82"/>
      <c r="E69" s="71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ht="15.75" customHeight="1">
      <c r="A70" s="80"/>
      <c r="B70" s="72"/>
      <c r="C70" s="72"/>
      <c r="D70" s="82"/>
      <c r="E70" s="71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ht="15.75" customHeight="1">
      <c r="A71" s="80"/>
      <c r="B71" s="72"/>
      <c r="C71" s="72"/>
      <c r="D71" s="82"/>
      <c r="E71" s="71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ht="15.75" customHeight="1">
      <c r="A72" s="80"/>
      <c r="B72" s="72"/>
      <c r="C72" s="72"/>
      <c r="D72" s="82"/>
      <c r="E72" s="71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ht="15.75" customHeight="1">
      <c r="A73" s="80"/>
      <c r="B73" s="72"/>
      <c r="C73" s="72"/>
      <c r="D73" s="82"/>
      <c r="E73" s="71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ht="15.75" customHeight="1">
      <c r="A74" s="80"/>
      <c r="B74" s="72"/>
      <c r="C74" s="72"/>
      <c r="D74" s="82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ht="15.75" customHeight="1">
      <c r="A75" s="80"/>
      <c r="B75" s="72"/>
      <c r="C75" s="72"/>
      <c r="D75" s="82"/>
      <c r="E75" s="71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spans="1:26" ht="15.75" customHeight="1">
      <c r="A76" s="80"/>
      <c r="B76" s="72"/>
      <c r="C76" s="72"/>
      <c r="D76" s="82"/>
      <c r="E76" s="71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spans="1:26" ht="15.75" customHeight="1">
      <c r="A77" s="80"/>
      <c r="B77" s="72"/>
      <c r="C77" s="72"/>
      <c r="D77" s="82"/>
      <c r="E77" s="71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spans="1:26" ht="15.75" customHeight="1">
      <c r="A78" s="80"/>
      <c r="B78" s="72"/>
      <c r="C78" s="72"/>
      <c r="D78" s="82"/>
      <c r="E78" s="71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spans="1:26" ht="15.75" customHeight="1">
      <c r="A79" s="80"/>
      <c r="B79" s="72"/>
      <c r="C79" s="72"/>
      <c r="D79" s="82"/>
      <c r="E79" s="71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spans="1:26" ht="15.75" customHeight="1">
      <c r="A80" s="80"/>
      <c r="B80" s="72"/>
      <c r="C80" s="72"/>
      <c r="D80" s="82"/>
      <c r="E80" s="71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spans="1:26" ht="15.75" customHeight="1">
      <c r="A81" s="80"/>
      <c r="B81" s="72"/>
      <c r="C81" s="72"/>
      <c r="D81" s="82"/>
      <c r="E81" s="71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spans="1:26" ht="15.75" customHeight="1">
      <c r="A82" s="80"/>
      <c r="B82" s="72"/>
      <c r="C82" s="72"/>
      <c r="D82" s="82"/>
      <c r="E82" s="71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spans="1:26" ht="15.75" customHeight="1">
      <c r="A83" s="80"/>
      <c r="B83" s="72"/>
      <c r="C83" s="72"/>
      <c r="D83" s="82"/>
      <c r="E83" s="71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spans="1:26" ht="15.75" customHeight="1">
      <c r="A84" s="80"/>
      <c r="B84" s="72"/>
      <c r="C84" s="72"/>
      <c r="D84" s="82"/>
      <c r="E84" s="71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spans="1:26" ht="15.75" customHeight="1">
      <c r="A85" s="80"/>
      <c r="B85" s="72"/>
      <c r="C85" s="72"/>
      <c r="D85" s="82"/>
      <c r="E85" s="71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spans="1:26" ht="15.75" customHeight="1">
      <c r="A86" s="80"/>
      <c r="B86" s="72"/>
      <c r="C86" s="72"/>
      <c r="D86" s="82"/>
      <c r="E86" s="71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 spans="1:26" ht="15.75" customHeight="1">
      <c r="A87" s="80"/>
      <c r="B87" s="72"/>
      <c r="C87" s="72"/>
      <c r="D87" s="82"/>
      <c r="E87" s="71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 spans="1:26" ht="15.75" customHeight="1">
      <c r="A88" s="80"/>
      <c r="B88" s="72"/>
      <c r="C88" s="72"/>
      <c r="D88" s="82"/>
      <c r="E88" s="71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 spans="1:26" ht="15.75" customHeight="1">
      <c r="A89" s="80"/>
      <c r="B89" s="72"/>
      <c r="C89" s="72"/>
      <c r="D89" s="82"/>
      <c r="E89" s="71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 spans="1:26" ht="15.75" customHeight="1">
      <c r="A90" s="80"/>
      <c r="B90" s="72"/>
      <c r="C90" s="72"/>
      <c r="D90" s="82"/>
      <c r="E90" s="71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 spans="1:26" ht="15.75" customHeight="1">
      <c r="A91" s="80"/>
      <c r="B91" s="72"/>
      <c r="C91" s="72"/>
      <c r="D91" s="82"/>
      <c r="E91" s="71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 spans="1:26" ht="15.75" customHeight="1">
      <c r="A92" s="80"/>
      <c r="B92" s="72"/>
      <c r="C92" s="72"/>
      <c r="D92" s="82"/>
      <c r="E92" s="71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 spans="1:26" ht="15.75" customHeight="1">
      <c r="A93" s="80"/>
      <c r="B93" s="72"/>
      <c r="C93" s="72"/>
      <c r="D93" s="82"/>
      <c r="E93" s="71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 spans="1:26" ht="15.75" customHeight="1">
      <c r="A94" s="80"/>
      <c r="B94" s="72"/>
      <c r="C94" s="72"/>
      <c r="D94" s="82"/>
      <c r="E94" s="71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 spans="1:26" ht="15.75" customHeight="1">
      <c r="A95" s="80"/>
      <c r="B95" s="72"/>
      <c r="C95" s="72"/>
      <c r="D95" s="82"/>
      <c r="E95" s="71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 spans="1:26" ht="15.75" customHeight="1">
      <c r="A96" s="80"/>
      <c r="B96" s="72"/>
      <c r="C96" s="72"/>
      <c r="D96" s="82"/>
      <c r="E96" s="71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 spans="1:26" ht="15.75" customHeight="1">
      <c r="A97" s="80"/>
      <c r="B97" s="72"/>
      <c r="C97" s="72"/>
      <c r="D97" s="82"/>
      <c r="E97" s="71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 spans="1:26" ht="15.75" customHeight="1">
      <c r="A98" s="80"/>
      <c r="B98" s="72"/>
      <c r="C98" s="72"/>
      <c r="D98" s="82"/>
      <c r="E98" s="71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 spans="1:26" ht="15.75" customHeight="1">
      <c r="A99" s="80"/>
      <c r="B99" s="72"/>
      <c r="C99" s="72"/>
      <c r="D99" s="82"/>
      <c r="E99" s="71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 spans="1:26" ht="15.75" customHeight="1">
      <c r="A100" s="80"/>
      <c r="B100" s="72"/>
      <c r="C100" s="72"/>
      <c r="D100" s="82"/>
      <c r="E100" s="71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 spans="1:26" ht="15.75" customHeight="1">
      <c r="A101" s="80"/>
      <c r="B101" s="72"/>
      <c r="C101" s="72"/>
      <c r="D101" s="82"/>
      <c r="E101" s="71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 spans="1:26" ht="15.75" customHeight="1">
      <c r="A102" s="80"/>
      <c r="B102" s="72"/>
      <c r="C102" s="72"/>
      <c r="D102" s="82"/>
      <c r="E102" s="71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 spans="1:26" ht="15.75" customHeight="1">
      <c r="A103" s="80"/>
      <c r="B103" s="72"/>
      <c r="C103" s="72"/>
      <c r="D103" s="82"/>
      <c r="E103" s="71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 spans="1:26" ht="15.75" customHeight="1">
      <c r="A104" s="80"/>
      <c r="B104" s="72"/>
      <c r="C104" s="72"/>
      <c r="D104" s="82"/>
      <c r="E104" s="71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 spans="1:26" ht="15.75" customHeight="1">
      <c r="A105" s="80"/>
      <c r="B105" s="72"/>
      <c r="C105" s="72"/>
      <c r="D105" s="82"/>
      <c r="E105" s="71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 spans="1:26" ht="15.75" customHeight="1">
      <c r="A106" s="80"/>
      <c r="B106" s="72"/>
      <c r="C106" s="72"/>
      <c r="D106" s="82"/>
      <c r="E106" s="71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 spans="1:26" ht="15.75" customHeight="1">
      <c r="A107" s="80"/>
      <c r="B107" s="72"/>
      <c r="C107" s="72"/>
      <c r="D107" s="82"/>
      <c r="E107" s="71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 spans="1:26" ht="15.75" customHeight="1">
      <c r="A108" s="80"/>
      <c r="B108" s="72"/>
      <c r="C108" s="72"/>
      <c r="D108" s="82"/>
      <c r="E108" s="71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 spans="1:26" ht="15.75" customHeight="1">
      <c r="A109" s="80"/>
      <c r="B109" s="72"/>
      <c r="C109" s="72"/>
      <c r="D109" s="82"/>
      <c r="E109" s="71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 spans="1:26" ht="15.75" customHeight="1">
      <c r="A110" s="80"/>
      <c r="B110" s="72"/>
      <c r="C110" s="72"/>
      <c r="D110" s="82"/>
      <c r="E110" s="71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 spans="1:26" ht="15.75" customHeight="1">
      <c r="A111" s="80"/>
      <c r="B111" s="72"/>
      <c r="C111" s="72"/>
      <c r="D111" s="82"/>
      <c r="E111" s="71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 spans="1:26" ht="15.75" customHeight="1">
      <c r="A112" s="80"/>
      <c r="B112" s="72"/>
      <c r="C112" s="72"/>
      <c r="D112" s="82"/>
      <c r="E112" s="71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spans="1:26" ht="15.75" customHeight="1">
      <c r="A113" s="80"/>
      <c r="B113" s="72"/>
      <c r="C113" s="72"/>
      <c r="D113" s="82"/>
      <c r="E113" s="71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spans="1:26" ht="15.75" customHeight="1">
      <c r="A114" s="80"/>
      <c r="B114" s="72"/>
      <c r="C114" s="72"/>
      <c r="D114" s="82"/>
      <c r="E114" s="71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spans="1:26" ht="15.75" customHeight="1">
      <c r="A115" s="80"/>
      <c r="B115" s="72"/>
      <c r="C115" s="72"/>
      <c r="D115" s="82"/>
      <c r="E115" s="71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spans="1:26" ht="15.75" customHeight="1">
      <c r="A116" s="80"/>
      <c r="B116" s="72"/>
      <c r="C116" s="72"/>
      <c r="D116" s="82"/>
      <c r="E116" s="71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spans="1:26" ht="15.75" customHeight="1">
      <c r="A117" s="80"/>
      <c r="B117" s="72"/>
      <c r="C117" s="72"/>
      <c r="D117" s="82"/>
      <c r="E117" s="71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 spans="1:26" ht="15.75" customHeight="1">
      <c r="A118" s="80"/>
      <c r="B118" s="72"/>
      <c r="C118" s="72"/>
      <c r="D118" s="82"/>
      <c r="E118" s="71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 spans="1:26" ht="15.75" customHeight="1">
      <c r="A119" s="80"/>
      <c r="B119" s="72"/>
      <c r="C119" s="72"/>
      <c r="D119" s="82"/>
      <c r="E119" s="71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 spans="1:26" ht="15.75" customHeight="1">
      <c r="A120" s="80"/>
      <c r="B120" s="72"/>
      <c r="C120" s="72"/>
      <c r="D120" s="82"/>
      <c r="E120" s="71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 spans="1:26" ht="15.75" customHeight="1">
      <c r="A121" s="80"/>
      <c r="B121" s="72"/>
      <c r="C121" s="72"/>
      <c r="D121" s="82"/>
      <c r="E121" s="71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 spans="1:26" ht="15.75" customHeight="1">
      <c r="A122" s="80"/>
      <c r="B122" s="72"/>
      <c r="C122" s="72"/>
      <c r="D122" s="82"/>
      <c r="E122" s="71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 spans="1:26" ht="15.75" customHeight="1">
      <c r="A123" s="80"/>
      <c r="B123" s="72"/>
      <c r="C123" s="72"/>
      <c r="D123" s="82"/>
      <c r="E123" s="71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 spans="1:26" ht="15.75" customHeight="1">
      <c r="A124" s="80"/>
      <c r="B124" s="72"/>
      <c r="C124" s="72"/>
      <c r="D124" s="82"/>
      <c r="E124" s="71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spans="1:26" ht="15.75" customHeight="1">
      <c r="A125" s="80"/>
      <c r="B125" s="72"/>
      <c r="C125" s="72"/>
      <c r="D125" s="82"/>
      <c r="E125" s="71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 spans="1:26" ht="15.75" customHeight="1">
      <c r="A126" s="80"/>
      <c r="B126" s="72"/>
      <c r="C126" s="72"/>
      <c r="D126" s="82"/>
      <c r="E126" s="71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 spans="1:26" ht="15.75" customHeight="1">
      <c r="A127" s="80"/>
      <c r="B127" s="72"/>
      <c r="C127" s="72"/>
      <c r="D127" s="82"/>
      <c r="E127" s="71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 spans="1:26" ht="15.75" customHeight="1">
      <c r="A128" s="80"/>
      <c r="B128" s="72"/>
      <c r="C128" s="72"/>
      <c r="D128" s="82"/>
      <c r="E128" s="71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 spans="1:26" ht="15.75" customHeight="1">
      <c r="A129" s="80"/>
      <c r="B129" s="72"/>
      <c r="C129" s="72"/>
      <c r="D129" s="82"/>
      <c r="E129" s="71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 spans="1:26" ht="15.75" customHeight="1">
      <c r="A130" s="80"/>
      <c r="B130" s="72"/>
      <c r="C130" s="72"/>
      <c r="D130" s="82"/>
      <c r="E130" s="71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 spans="1:26" ht="15.75" customHeight="1">
      <c r="A131" s="80"/>
      <c r="B131" s="72"/>
      <c r="C131" s="72"/>
      <c r="D131" s="82"/>
      <c r="E131" s="71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 spans="1:26" ht="15.75" customHeight="1">
      <c r="A132" s="80"/>
      <c r="B132" s="72"/>
      <c r="C132" s="72"/>
      <c r="D132" s="82"/>
      <c r="E132" s="71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 spans="1:26" ht="15.75" customHeight="1">
      <c r="A133" s="80"/>
      <c r="B133" s="72"/>
      <c r="C133" s="72"/>
      <c r="D133" s="82"/>
      <c r="E133" s="71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 spans="1:26" ht="15.75" customHeight="1">
      <c r="A134" s="80"/>
      <c r="B134" s="72"/>
      <c r="C134" s="72"/>
      <c r="D134" s="82"/>
      <c r="E134" s="71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 spans="1:26" ht="15.75" customHeight="1">
      <c r="A135" s="80"/>
      <c r="B135" s="72"/>
      <c r="C135" s="72"/>
      <c r="D135" s="82"/>
      <c r="E135" s="71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 spans="1:26" ht="15.75" customHeight="1">
      <c r="A136" s="80"/>
      <c r="B136" s="72"/>
      <c r="C136" s="72"/>
      <c r="D136" s="82"/>
      <c r="E136" s="71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 spans="1:26" ht="15.75" customHeight="1">
      <c r="A137" s="80"/>
      <c r="B137" s="72"/>
      <c r="C137" s="72"/>
      <c r="D137" s="82"/>
      <c r="E137" s="71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 spans="1:26" ht="15.75" customHeight="1">
      <c r="A138" s="80"/>
      <c r="B138" s="72"/>
      <c r="C138" s="72"/>
      <c r="D138" s="82"/>
      <c r="E138" s="71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 spans="1:26" ht="15.75" customHeight="1">
      <c r="A139" s="80"/>
      <c r="B139" s="72"/>
      <c r="C139" s="72"/>
      <c r="D139" s="82"/>
      <c r="E139" s="71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 spans="1:26" ht="15.75" customHeight="1">
      <c r="A140" s="80"/>
      <c r="B140" s="72"/>
      <c r="C140" s="72"/>
      <c r="D140" s="82"/>
      <c r="E140" s="71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 spans="1:26" ht="15.75" customHeight="1">
      <c r="A141" s="80"/>
      <c r="B141" s="72"/>
      <c r="C141" s="72"/>
      <c r="D141" s="82"/>
      <c r="E141" s="71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 spans="1:26" ht="15.75" customHeight="1">
      <c r="A142" s="80"/>
      <c r="B142" s="72"/>
      <c r="C142" s="72"/>
      <c r="D142" s="82"/>
      <c r="E142" s="71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 spans="1:26" ht="15.75" customHeight="1">
      <c r="A143" s="80"/>
      <c r="B143" s="72"/>
      <c r="C143" s="72"/>
      <c r="D143" s="82"/>
      <c r="E143" s="71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 spans="1:26" ht="15.75" customHeight="1">
      <c r="A144" s="80"/>
      <c r="B144" s="72"/>
      <c r="C144" s="72"/>
      <c r="D144" s="82"/>
      <c r="E144" s="71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 spans="1:26" ht="15.75" customHeight="1">
      <c r="A145" s="80"/>
      <c r="B145" s="72"/>
      <c r="C145" s="72"/>
      <c r="D145" s="82"/>
      <c r="E145" s="71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 spans="1:26" ht="15.75" customHeight="1">
      <c r="A146" s="80"/>
      <c r="B146" s="72"/>
      <c r="C146" s="72"/>
      <c r="D146" s="82"/>
      <c r="E146" s="71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 spans="1:26" ht="15.75" customHeight="1">
      <c r="A147" s="80"/>
      <c r="B147" s="72"/>
      <c r="C147" s="72"/>
      <c r="D147" s="82"/>
      <c r="E147" s="71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</row>
    <row r="148" spans="1:26" ht="15.75" customHeight="1">
      <c r="A148" s="80"/>
      <c r="B148" s="72"/>
      <c r="C148" s="72"/>
      <c r="D148" s="82"/>
      <c r="E148" s="71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</row>
    <row r="149" spans="1:26" ht="15.75" customHeight="1">
      <c r="A149" s="80"/>
      <c r="B149" s="72"/>
      <c r="C149" s="72"/>
      <c r="D149" s="82"/>
      <c r="E149" s="71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</row>
    <row r="150" spans="1:26" ht="15.75" customHeight="1">
      <c r="A150" s="80"/>
      <c r="B150" s="72"/>
      <c r="C150" s="72"/>
      <c r="D150" s="82"/>
      <c r="E150" s="71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</row>
    <row r="151" spans="1:26" ht="15.75" customHeight="1">
      <c r="A151" s="80"/>
      <c r="B151" s="72"/>
      <c r="C151" s="72"/>
      <c r="D151" s="82"/>
      <c r="E151" s="71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</row>
    <row r="152" spans="1:26" ht="15.75" customHeight="1">
      <c r="A152" s="80"/>
      <c r="B152" s="72"/>
      <c r="C152" s="72"/>
      <c r="D152" s="82"/>
      <c r="E152" s="71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</row>
    <row r="153" spans="1:26" ht="15.75" customHeight="1">
      <c r="A153" s="80"/>
      <c r="B153" s="72"/>
      <c r="C153" s="72"/>
      <c r="D153" s="82"/>
      <c r="E153" s="71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</row>
    <row r="154" spans="1:26" ht="15.75" customHeight="1">
      <c r="A154" s="80"/>
      <c r="B154" s="72"/>
      <c r="C154" s="72"/>
      <c r="D154" s="82"/>
      <c r="E154" s="71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</row>
    <row r="155" spans="1:26" ht="15.75" customHeight="1">
      <c r="A155" s="80"/>
      <c r="B155" s="72"/>
      <c r="C155" s="72"/>
      <c r="D155" s="82"/>
      <c r="E155" s="71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</row>
    <row r="156" spans="1:26" ht="15.75" customHeight="1">
      <c r="A156" s="80"/>
      <c r="B156" s="72"/>
      <c r="C156" s="72"/>
      <c r="D156" s="82"/>
      <c r="E156" s="71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</row>
    <row r="157" spans="1:26" ht="15.75" customHeight="1">
      <c r="A157" s="80"/>
      <c r="B157" s="72"/>
      <c r="C157" s="72"/>
      <c r="D157" s="82"/>
      <c r="E157" s="71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</row>
    <row r="158" spans="1:26" ht="15.75" customHeight="1">
      <c r="A158" s="80"/>
      <c r="B158" s="72"/>
      <c r="C158" s="72"/>
      <c r="D158" s="82"/>
      <c r="E158" s="71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</row>
    <row r="159" spans="1:26" ht="15.75" customHeight="1">
      <c r="A159" s="80"/>
      <c r="B159" s="72"/>
      <c r="C159" s="72"/>
      <c r="D159" s="82"/>
      <c r="E159" s="71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</row>
    <row r="160" spans="1:26" ht="15.75" customHeight="1">
      <c r="A160" s="80"/>
      <c r="B160" s="72"/>
      <c r="C160" s="72"/>
      <c r="D160" s="82"/>
      <c r="E160" s="71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</row>
    <row r="161" spans="1:26" ht="15.75" customHeight="1">
      <c r="A161" s="80"/>
      <c r="B161" s="72"/>
      <c r="C161" s="72"/>
      <c r="D161" s="82"/>
      <c r="E161" s="71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</row>
    <row r="162" spans="1:26" ht="15.75" customHeight="1">
      <c r="A162" s="80"/>
      <c r="B162" s="72"/>
      <c r="C162" s="72"/>
      <c r="D162" s="82"/>
      <c r="E162" s="71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</row>
    <row r="163" spans="1:26" ht="15.75" customHeight="1">
      <c r="A163" s="80"/>
      <c r="B163" s="72"/>
      <c r="C163" s="72"/>
      <c r="D163" s="82"/>
      <c r="E163" s="71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</row>
    <row r="164" spans="1:26" ht="15.75" customHeight="1">
      <c r="A164" s="80"/>
      <c r="B164" s="72"/>
      <c r="C164" s="72"/>
      <c r="D164" s="82"/>
      <c r="E164" s="71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</row>
    <row r="165" spans="1:26" ht="15.75" customHeight="1">
      <c r="A165" s="80"/>
      <c r="B165" s="72"/>
      <c r="C165" s="72"/>
      <c r="D165" s="82"/>
      <c r="E165" s="71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</row>
    <row r="166" spans="1:26" ht="15.75" customHeight="1">
      <c r="A166" s="80"/>
      <c r="B166" s="72"/>
      <c r="C166" s="72"/>
      <c r="D166" s="82"/>
      <c r="E166" s="71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</row>
    <row r="167" spans="1:26" ht="15.75" customHeight="1">
      <c r="A167" s="80"/>
      <c r="B167" s="72"/>
      <c r="C167" s="72"/>
      <c r="D167" s="82"/>
      <c r="E167" s="71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</row>
    <row r="168" spans="1:26" ht="15.75" customHeight="1">
      <c r="A168" s="80"/>
      <c r="B168" s="72"/>
      <c r="C168" s="72"/>
      <c r="D168" s="82"/>
      <c r="E168" s="71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</row>
    <row r="169" spans="1:26" ht="15.75" customHeight="1">
      <c r="A169" s="80"/>
      <c r="B169" s="72"/>
      <c r="C169" s="72"/>
      <c r="D169" s="82"/>
      <c r="E169" s="71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</row>
    <row r="170" spans="1:26" ht="15.75" customHeight="1">
      <c r="A170" s="80"/>
      <c r="B170" s="72"/>
      <c r="C170" s="72"/>
      <c r="D170" s="82"/>
      <c r="E170" s="71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</row>
    <row r="171" spans="1:26" ht="15.75" customHeight="1">
      <c r="A171" s="80"/>
      <c r="B171" s="72"/>
      <c r="C171" s="72"/>
      <c r="D171" s="82"/>
      <c r="E171" s="71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</row>
    <row r="172" spans="1:26" ht="15.75" customHeight="1">
      <c r="A172" s="80"/>
      <c r="B172" s="72"/>
      <c r="C172" s="72"/>
      <c r="D172" s="82"/>
      <c r="E172" s="71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</row>
    <row r="173" spans="1:26" ht="15.75" customHeight="1">
      <c r="A173" s="80"/>
      <c r="B173" s="72"/>
      <c r="C173" s="72"/>
      <c r="D173" s="82"/>
      <c r="E173" s="71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</row>
    <row r="174" spans="1:26" ht="15.75" customHeight="1">
      <c r="A174" s="80"/>
      <c r="B174" s="72"/>
      <c r="C174" s="72"/>
      <c r="D174" s="82"/>
      <c r="E174" s="71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</row>
    <row r="175" spans="1:26" ht="15.75" customHeight="1">
      <c r="A175" s="80"/>
      <c r="B175" s="72"/>
      <c r="C175" s="72"/>
      <c r="D175" s="82"/>
      <c r="E175" s="71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</row>
    <row r="176" spans="1:26" ht="15.75" customHeight="1">
      <c r="A176" s="80"/>
      <c r="B176" s="72"/>
      <c r="C176" s="72"/>
      <c r="D176" s="82"/>
      <c r="E176" s="71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</row>
    <row r="177" spans="1:26" ht="15.75" customHeight="1">
      <c r="A177" s="80"/>
      <c r="B177" s="72"/>
      <c r="C177" s="72"/>
      <c r="D177" s="82"/>
      <c r="E177" s="71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 spans="1:26" ht="15.75" customHeight="1">
      <c r="A178" s="80"/>
      <c r="B178" s="72"/>
      <c r="C178" s="72"/>
      <c r="D178" s="82"/>
      <c r="E178" s="71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</row>
    <row r="179" spans="1:26" ht="15.75" customHeight="1">
      <c r="A179" s="80"/>
      <c r="B179" s="72"/>
      <c r="C179" s="72"/>
      <c r="D179" s="82"/>
      <c r="E179" s="71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 spans="1:26" ht="15.75" customHeight="1">
      <c r="A180" s="80"/>
      <c r="B180" s="72"/>
      <c r="C180" s="72"/>
      <c r="D180" s="82"/>
      <c r="E180" s="71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 spans="1:26" ht="15.75" customHeight="1">
      <c r="A181" s="80"/>
      <c r="B181" s="72"/>
      <c r="C181" s="72"/>
      <c r="D181" s="82"/>
      <c r="E181" s="71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 spans="1:26" ht="15.75" customHeight="1">
      <c r="A182" s="80"/>
      <c r="B182" s="72"/>
      <c r="C182" s="72"/>
      <c r="D182" s="82"/>
      <c r="E182" s="71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 spans="1:26" ht="15.75" customHeight="1">
      <c r="A183" s="80"/>
      <c r="B183" s="72"/>
      <c r="C183" s="72"/>
      <c r="D183" s="82"/>
      <c r="E183" s="71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 spans="1:26" ht="15.75" customHeight="1">
      <c r="A184" s="80"/>
      <c r="B184" s="72"/>
      <c r="C184" s="72"/>
      <c r="D184" s="82"/>
      <c r="E184" s="71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 spans="1:26" ht="15.75" customHeight="1">
      <c r="A185" s="80"/>
      <c r="B185" s="72"/>
      <c r="C185" s="72"/>
      <c r="D185" s="82"/>
      <c r="E185" s="71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</row>
    <row r="186" spans="1:26" ht="15.75" customHeight="1">
      <c r="A186" s="80"/>
      <c r="B186" s="72"/>
      <c r="C186" s="72"/>
      <c r="D186" s="82"/>
      <c r="E186" s="71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</row>
    <row r="187" spans="1:26" ht="15.75" customHeight="1">
      <c r="A187" s="80"/>
      <c r="B187" s="72"/>
      <c r="C187" s="72"/>
      <c r="D187" s="82"/>
      <c r="E187" s="71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</row>
    <row r="188" spans="1:26" ht="15.75" customHeight="1">
      <c r="A188" s="80"/>
      <c r="B188" s="72"/>
      <c r="C188" s="72"/>
      <c r="D188" s="82"/>
      <c r="E188" s="71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</row>
    <row r="189" spans="1:26" ht="15.75" customHeight="1">
      <c r="A189" s="80"/>
      <c r="B189" s="72"/>
      <c r="C189" s="72"/>
      <c r="D189" s="82"/>
      <c r="E189" s="71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</row>
    <row r="190" spans="1:26" ht="15.75" customHeight="1">
      <c r="A190" s="80"/>
      <c r="B190" s="72"/>
      <c r="C190" s="72"/>
      <c r="D190" s="82"/>
      <c r="E190" s="71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</row>
    <row r="191" spans="1:26" ht="15.75" customHeight="1">
      <c r="A191" s="80"/>
      <c r="B191" s="72"/>
      <c r="C191" s="72"/>
      <c r="D191" s="82"/>
      <c r="E191" s="71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</row>
    <row r="192" spans="1:26" ht="15.75" customHeight="1">
      <c r="A192" s="80"/>
      <c r="B192" s="72"/>
      <c r="C192" s="72"/>
      <c r="D192" s="82"/>
      <c r="E192" s="71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</row>
    <row r="193" spans="1:26" ht="15.75" customHeight="1">
      <c r="A193" s="80"/>
      <c r="B193" s="72"/>
      <c r="C193" s="72"/>
      <c r="D193" s="82"/>
      <c r="E193" s="71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</row>
    <row r="194" spans="1:26" ht="15.75" customHeight="1">
      <c r="A194" s="80"/>
      <c r="B194" s="72"/>
      <c r="C194" s="72"/>
      <c r="D194" s="82"/>
      <c r="E194" s="71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</row>
    <row r="195" spans="1:26" ht="15.75" customHeight="1">
      <c r="A195" s="80"/>
      <c r="B195" s="72"/>
      <c r="C195" s="72"/>
      <c r="D195" s="82"/>
      <c r="E195" s="71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</row>
    <row r="196" spans="1:26" ht="15.75" customHeight="1">
      <c r="A196" s="80"/>
      <c r="B196" s="72"/>
      <c r="C196" s="72"/>
      <c r="D196" s="82"/>
      <c r="E196" s="71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</row>
    <row r="197" spans="1:26" ht="15.75" customHeight="1">
      <c r="A197" s="80"/>
      <c r="B197" s="72"/>
      <c r="C197" s="72"/>
      <c r="D197" s="82"/>
      <c r="E197" s="71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</row>
    <row r="198" spans="1:26" ht="15.75" customHeight="1">
      <c r="A198" s="80"/>
      <c r="B198" s="72"/>
      <c r="C198" s="72"/>
      <c r="D198" s="82"/>
      <c r="E198" s="71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</row>
    <row r="199" spans="1:26" ht="15.75" customHeight="1">
      <c r="A199" s="80"/>
      <c r="B199" s="72"/>
      <c r="C199" s="72"/>
      <c r="D199" s="82"/>
      <c r="E199" s="71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</row>
    <row r="200" spans="1:26" ht="15.75" customHeight="1">
      <c r="A200" s="80"/>
      <c r="B200" s="72"/>
      <c r="C200" s="72"/>
      <c r="D200" s="82"/>
      <c r="E200" s="71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 spans="1:26" ht="15.75" customHeight="1">
      <c r="A201" s="80"/>
      <c r="B201" s="72"/>
      <c r="C201" s="72"/>
      <c r="D201" s="82"/>
      <c r="E201" s="71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</row>
    <row r="202" spans="1:26" ht="15.75" customHeight="1">
      <c r="A202" s="80"/>
      <c r="B202" s="72"/>
      <c r="C202" s="72"/>
      <c r="D202" s="82"/>
      <c r="E202" s="71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</row>
    <row r="203" spans="1:26" ht="15.75" customHeight="1">
      <c r="A203" s="80"/>
      <c r="B203" s="72"/>
      <c r="C203" s="72"/>
      <c r="D203" s="82"/>
      <c r="E203" s="71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</row>
    <row r="204" spans="1:26" ht="15.75" customHeight="1">
      <c r="A204" s="80"/>
      <c r="B204" s="72"/>
      <c r="C204" s="72"/>
      <c r="D204" s="82"/>
      <c r="E204" s="71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</row>
    <row r="205" spans="1:26" ht="15.75" customHeight="1">
      <c r="A205" s="80"/>
      <c r="B205" s="72"/>
      <c r="C205" s="72"/>
      <c r="D205" s="82"/>
      <c r="E205" s="71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</row>
    <row r="206" spans="1:26" ht="15.75" customHeight="1">
      <c r="A206" s="80"/>
      <c r="B206" s="72"/>
      <c r="C206" s="72"/>
      <c r="D206" s="82"/>
      <c r="E206" s="71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</row>
    <row r="207" spans="1:26" ht="15.75" customHeight="1">
      <c r="A207" s="80"/>
      <c r="B207" s="72"/>
      <c r="C207" s="72"/>
      <c r="D207" s="82"/>
      <c r="E207" s="71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</row>
    <row r="208" spans="1:26" ht="15.75" customHeight="1">
      <c r="A208" s="80"/>
      <c r="B208" s="72"/>
      <c r="C208" s="72"/>
      <c r="D208" s="82"/>
      <c r="E208" s="71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</row>
    <row r="209" spans="1:26" ht="15.75" customHeight="1">
      <c r="A209" s="80"/>
      <c r="B209" s="72"/>
      <c r="C209" s="72"/>
      <c r="D209" s="82"/>
      <c r="E209" s="71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</row>
    <row r="210" spans="1:26" ht="15.75" customHeight="1">
      <c r="A210" s="80"/>
      <c r="B210" s="72"/>
      <c r="C210" s="72"/>
      <c r="D210" s="82"/>
      <c r="E210" s="71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 spans="1:26" ht="15.75" customHeight="1">
      <c r="A211" s="80"/>
      <c r="B211" s="72"/>
      <c r="C211" s="72"/>
      <c r="D211" s="82"/>
      <c r="E211" s="71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 spans="1:26" ht="15.75" customHeight="1">
      <c r="A212" s="80"/>
      <c r="B212" s="72"/>
      <c r="C212" s="72"/>
      <c r="D212" s="82"/>
      <c r="E212" s="71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</row>
    <row r="213" spans="1:26" ht="15.75" customHeight="1">
      <c r="A213" s="80"/>
      <c r="B213" s="72"/>
      <c r="C213" s="72"/>
      <c r="D213" s="82"/>
      <c r="E213" s="71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</row>
    <row r="214" spans="1:26" ht="15.75" customHeight="1">
      <c r="A214" s="80"/>
      <c r="B214" s="72"/>
      <c r="C214" s="72"/>
      <c r="D214" s="82"/>
      <c r="E214" s="71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</row>
    <row r="215" spans="1:26" ht="15.75" customHeight="1">
      <c r="A215" s="80"/>
      <c r="B215" s="72"/>
      <c r="C215" s="72"/>
      <c r="D215" s="82"/>
      <c r="E215" s="71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spans="1:26" ht="15.75" customHeight="1">
      <c r="A216" s="80"/>
      <c r="B216" s="72"/>
      <c r="C216" s="72"/>
      <c r="D216" s="82"/>
      <c r="E216" s="71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</row>
    <row r="217" spans="1:26" ht="15.75" customHeight="1">
      <c r="A217" s="80"/>
      <c r="B217" s="72"/>
      <c r="C217" s="72"/>
      <c r="D217" s="82"/>
      <c r="E217" s="71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</row>
    <row r="218" spans="1:26" ht="15.75" customHeight="1">
      <c r="A218" s="80"/>
      <c r="B218" s="72"/>
      <c r="C218" s="72"/>
      <c r="D218" s="82"/>
      <c r="E218" s="71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</row>
    <row r="219" spans="1:26" ht="15.75" customHeight="1">
      <c r="A219" s="80"/>
      <c r="B219" s="72"/>
      <c r="C219" s="72"/>
      <c r="D219" s="82"/>
      <c r="E219" s="71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</row>
    <row r="220" spans="1:26" ht="15.75" customHeight="1">
      <c r="A220" s="80"/>
      <c r="B220" s="72"/>
      <c r="C220" s="72"/>
      <c r="D220" s="82"/>
      <c r="E220" s="71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</row>
    <row r="221" spans="1:26" ht="15.75" customHeight="1">
      <c r="A221" s="80"/>
      <c r="B221" s="72"/>
      <c r="C221" s="72"/>
      <c r="D221" s="82"/>
      <c r="E221" s="71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</row>
    <row r="222" spans="1:26" ht="15.75" customHeight="1">
      <c r="A222" s="80"/>
      <c r="B222" s="72"/>
      <c r="C222" s="72"/>
      <c r="D222" s="82"/>
      <c r="E222" s="71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</row>
    <row r="223" spans="1:26" ht="15.75" customHeight="1">
      <c r="A223" s="80"/>
      <c r="B223" s="72"/>
      <c r="C223" s="72"/>
      <c r="D223" s="82"/>
      <c r="E223" s="71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</row>
    <row r="224" spans="1:26" ht="15.75" customHeight="1">
      <c r="A224" s="80"/>
      <c r="B224" s="72"/>
      <c r="C224" s="72"/>
      <c r="D224" s="82"/>
      <c r="E224" s="71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</row>
    <row r="225" spans="1:26" ht="15.75" customHeight="1">
      <c r="A225" s="80"/>
      <c r="B225" s="72"/>
      <c r="C225" s="72"/>
      <c r="D225" s="82"/>
      <c r="E225" s="71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</row>
    <row r="226" spans="1:26" ht="15.75" customHeight="1">
      <c r="A226" s="80"/>
      <c r="B226" s="72"/>
      <c r="C226" s="72"/>
      <c r="D226" s="82"/>
      <c r="E226" s="71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</row>
    <row r="227" spans="1:26" ht="15.75" customHeight="1">
      <c r="A227" s="80"/>
      <c r="B227" s="72"/>
      <c r="C227" s="72"/>
      <c r="D227" s="82"/>
      <c r="E227" s="71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</row>
    <row r="228" spans="1:26" ht="15.75" customHeight="1">
      <c r="A228" s="80"/>
      <c r="B228" s="72"/>
      <c r="C228" s="72"/>
      <c r="D228" s="82"/>
      <c r="E228" s="71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</row>
    <row r="229" spans="1:26" ht="15.75" customHeight="1">
      <c r="A229" s="80"/>
      <c r="B229" s="72"/>
      <c r="C229" s="72"/>
      <c r="D229" s="82"/>
      <c r="E229" s="71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</row>
    <row r="230" spans="1:26" ht="15.75" customHeight="1">
      <c r="A230" s="80"/>
      <c r="B230" s="72"/>
      <c r="C230" s="72"/>
      <c r="D230" s="82"/>
      <c r="E230" s="71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</row>
    <row r="231" spans="1:26" ht="15.75" customHeight="1">
      <c r="A231" s="80"/>
      <c r="B231" s="72"/>
      <c r="C231" s="72"/>
      <c r="D231" s="82"/>
      <c r="E231" s="71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</row>
    <row r="232" spans="1:26" ht="15.75" customHeight="1">
      <c r="A232" s="80"/>
      <c r="B232" s="72"/>
      <c r="C232" s="72"/>
      <c r="D232" s="82"/>
      <c r="E232" s="71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</row>
    <row r="233" spans="1:26" ht="15.75" customHeight="1">
      <c r="A233" s="80"/>
      <c r="B233" s="72"/>
      <c r="C233" s="72"/>
      <c r="D233" s="82"/>
      <c r="E233" s="71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</row>
    <row r="234" spans="1:26" ht="15.75" customHeight="1">
      <c r="A234" s="80"/>
      <c r="B234" s="72"/>
      <c r="C234" s="72"/>
      <c r="D234" s="82"/>
      <c r="E234" s="71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</row>
    <row r="235" spans="1:26" ht="15.75" customHeight="1">
      <c r="A235" s="80"/>
      <c r="B235" s="72"/>
      <c r="C235" s="72"/>
      <c r="D235" s="82"/>
      <c r="E235" s="71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</row>
    <row r="236" spans="1:26" ht="15.75" customHeight="1">
      <c r="A236" s="80"/>
      <c r="B236" s="72"/>
      <c r="C236" s="72"/>
      <c r="D236" s="82"/>
      <c r="E236" s="71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</row>
    <row r="237" spans="1:26" ht="15.75" customHeight="1">
      <c r="A237" s="80"/>
      <c r="B237" s="72"/>
      <c r="C237" s="72"/>
      <c r="D237" s="82"/>
      <c r="E237" s="71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</row>
    <row r="238" spans="1:26" ht="15.75" customHeight="1">
      <c r="A238" s="80"/>
      <c r="B238" s="72"/>
      <c r="C238" s="72"/>
      <c r="D238" s="82"/>
      <c r="E238" s="71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</row>
    <row r="239" spans="1:26" ht="15.75" customHeight="1">
      <c r="A239" s="80"/>
      <c r="B239" s="72"/>
      <c r="C239" s="72"/>
      <c r="D239" s="82"/>
      <c r="E239" s="71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</row>
    <row r="240" spans="1:26" ht="15.75" customHeight="1">
      <c r="A240" s="80"/>
      <c r="B240" s="72"/>
      <c r="C240" s="72"/>
      <c r="D240" s="82"/>
      <c r="E240" s="71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</row>
    <row r="241" spans="1:26" ht="15.75" customHeight="1">
      <c r="A241" s="80"/>
      <c r="B241" s="72"/>
      <c r="C241" s="72"/>
      <c r="D241" s="82"/>
      <c r="E241" s="71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</row>
    <row r="242" spans="1:26" ht="15.75" customHeight="1">
      <c r="A242" s="80"/>
      <c r="B242" s="72"/>
      <c r="C242" s="72"/>
      <c r="D242" s="82"/>
      <c r="E242" s="71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</row>
    <row r="243" spans="1:26" ht="15.75" customHeight="1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</row>
    <row r="244" spans="1:26" ht="15.75" customHeight="1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</row>
    <row r="245" spans="1:26" ht="15.75" customHeight="1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</row>
    <row r="246" spans="1:26" ht="15.75" customHeight="1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</row>
    <row r="247" spans="1:26" ht="15.75" customHeight="1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</row>
    <row r="248" spans="1:26" ht="15.75" customHeight="1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</row>
    <row r="249" spans="1:26" ht="15.75" customHeight="1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</row>
    <row r="250" spans="1:26" ht="15.75" customHeight="1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</row>
    <row r="251" spans="1:26" ht="15.75" customHeight="1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</row>
    <row r="252" spans="1:26" ht="15.75" customHeight="1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</row>
    <row r="253" spans="1:26" ht="15.75" customHeight="1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</row>
    <row r="254" spans="1:26" ht="15.75" customHeight="1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</row>
    <row r="255" spans="1:26" ht="15.75" customHeight="1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</row>
    <row r="256" spans="1:26" ht="15.75" customHeight="1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</row>
    <row r="257" spans="1:26" ht="15.75" customHeight="1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</row>
    <row r="258" spans="1:26" ht="15.75" customHeight="1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</row>
    <row r="259" spans="1:26" ht="15.75" customHeight="1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</row>
    <row r="260" spans="1:26" ht="15.75" customHeight="1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</row>
    <row r="261" spans="1:26" ht="15.75" customHeight="1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</row>
    <row r="262" spans="1:26" ht="15.75" customHeight="1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</row>
    <row r="263" spans="1:26" ht="15.75" customHeight="1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</row>
    <row r="264" spans="1:26" ht="15.75" customHeight="1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</row>
    <row r="265" spans="1:26" ht="15.75" customHeight="1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</row>
    <row r="266" spans="1:26" ht="15.75" customHeight="1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</row>
    <row r="267" spans="1:26" ht="15.75" customHeight="1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</row>
    <row r="268" spans="1:26" ht="15.75" customHeight="1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</row>
    <row r="269" spans="1:26" ht="15.75" customHeight="1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</row>
    <row r="270" spans="1:26" ht="15.75" customHeight="1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</row>
    <row r="271" spans="1:26" ht="15.75" customHeight="1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</row>
    <row r="272" spans="1:26" ht="15.75" customHeight="1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</row>
    <row r="273" spans="1:26" ht="15.75" customHeight="1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</row>
    <row r="274" spans="1:26" ht="15.75" customHeight="1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</row>
    <row r="275" spans="1:26" ht="15.75" customHeight="1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</row>
    <row r="276" spans="1:26" ht="15.75" customHeight="1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</row>
    <row r="277" spans="1:26" ht="15.75" customHeight="1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</row>
    <row r="278" spans="1:26" ht="15.75" customHeight="1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</row>
    <row r="279" spans="1:26" ht="15.75" customHeight="1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</row>
    <row r="280" spans="1:26" ht="15.75" customHeight="1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</row>
    <row r="281" spans="1:26" ht="15.75" customHeight="1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</row>
    <row r="282" spans="1:26" ht="15.75" customHeight="1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</row>
    <row r="283" spans="1:26" ht="15.75" customHeight="1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</row>
    <row r="284" spans="1:26" ht="15.75" customHeight="1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</row>
    <row r="285" spans="1:26" ht="15.75" customHeight="1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</row>
    <row r="286" spans="1:26" ht="15.75" customHeight="1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</row>
    <row r="287" spans="1:26" ht="15.75" customHeight="1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</row>
    <row r="288" spans="1:26" ht="15.75" customHeight="1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</row>
    <row r="289" spans="1:26" ht="15.75" customHeight="1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</row>
    <row r="290" spans="1:26" ht="15.75" customHeight="1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</row>
    <row r="291" spans="1:26" ht="15.75" customHeight="1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</row>
    <row r="292" spans="1:26" ht="15.75" customHeight="1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</row>
    <row r="293" spans="1:26" ht="15.75" customHeight="1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</row>
    <row r="294" spans="1:26" ht="15.75" customHeight="1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</row>
    <row r="295" spans="1:26" ht="15.75" customHeight="1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</row>
    <row r="296" spans="1:26" ht="15.75" customHeight="1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</row>
    <row r="297" spans="1:26" ht="15.75" customHeight="1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</row>
    <row r="298" spans="1:26" ht="15.75" customHeight="1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</row>
    <row r="299" spans="1:26" ht="15.75" customHeight="1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</row>
    <row r="300" spans="1:26" ht="15.75" customHeight="1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</row>
    <row r="301" spans="1:26" ht="15.75" customHeight="1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</row>
    <row r="302" spans="1:26" ht="15.75" customHeight="1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</row>
    <row r="303" spans="1:26" ht="15.75" customHeight="1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</row>
    <row r="304" spans="1:26" ht="15.75" customHeight="1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</row>
    <row r="305" spans="1:26" ht="15.75" customHeight="1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</row>
    <row r="306" spans="1:26" ht="15.75" customHeight="1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spans="1:26" ht="15.75" customHeight="1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</row>
    <row r="308" spans="1:26" ht="15.75" customHeight="1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</row>
    <row r="309" spans="1:26" ht="15.75" customHeight="1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</row>
    <row r="310" spans="1:26" ht="15.75" customHeight="1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</row>
    <row r="311" spans="1:26" ht="15.75" customHeight="1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</row>
    <row r="312" spans="1:26" ht="15.75" customHeight="1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</row>
    <row r="313" spans="1:26" ht="15.75" customHeight="1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</row>
    <row r="314" spans="1:26" ht="15.75" customHeight="1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</row>
    <row r="315" spans="1:26" ht="15.75" customHeight="1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</row>
    <row r="316" spans="1:26" ht="15.75" customHeight="1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</row>
    <row r="317" spans="1:26" ht="15.75" customHeight="1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</row>
    <row r="318" spans="1:26" ht="15.75" customHeight="1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</row>
    <row r="319" spans="1:26" ht="15.75" customHeight="1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</row>
    <row r="320" spans="1:26" ht="15.75" customHeight="1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</row>
    <row r="321" spans="1:26" ht="15.75" customHeight="1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</row>
    <row r="322" spans="1:26" ht="15.75" customHeight="1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</row>
    <row r="323" spans="1:26" ht="15.75" customHeight="1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</row>
    <row r="324" spans="1:26" ht="15.75" customHeight="1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 spans="1:26" ht="15.75" customHeight="1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 spans="1:26" ht="15.75" customHeight="1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 spans="1:26" ht="15.75" customHeight="1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 spans="1:26" ht="15.75" customHeight="1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 spans="1:26" ht="15.75" customHeight="1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 spans="1:26" ht="15.75" customHeight="1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 spans="1:26" ht="15.75" customHeight="1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 spans="1:26" ht="15.75" customHeight="1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 spans="1:26" ht="15.75" customHeight="1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 spans="1:26" ht="15.75" customHeight="1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 spans="1:26" ht="15.75" customHeight="1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 spans="1:26" ht="15.75" customHeight="1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 spans="1:26" ht="15.75" customHeight="1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 spans="1:26" ht="15.75" customHeight="1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 spans="1:26" ht="15.75" customHeight="1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 spans="1:26" ht="15.75" customHeight="1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 spans="1:26" ht="15.75" customHeight="1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 spans="1:26" ht="15.75" customHeight="1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 spans="1:26" ht="15.75" customHeight="1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 spans="1:26" ht="15.75" customHeight="1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 spans="1:26" ht="15.75" customHeight="1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 spans="1:26" ht="15.75" customHeight="1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 spans="1:26" ht="15.75" customHeight="1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 spans="1:26" ht="15.75" customHeight="1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 spans="1:26" ht="15.75" customHeight="1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 spans="1:26" ht="15.75" customHeight="1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 spans="1:26" ht="15.75" customHeight="1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 spans="1:26" ht="15.75" customHeight="1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 spans="1:26" ht="15.75" customHeight="1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 spans="1:26" ht="15.75" customHeight="1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 spans="1:26" ht="15.75" customHeight="1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 spans="1:26" ht="15.75" customHeight="1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 spans="1:26" ht="15.75" customHeight="1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 spans="1:26" ht="15.75" customHeight="1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 spans="1:26" ht="15.75" customHeight="1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 spans="1:26" ht="15.75" customHeight="1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 spans="1:26" ht="15.75" customHeight="1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 spans="1:26" ht="15.75" customHeight="1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 spans="1:26" ht="15.75" customHeight="1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 spans="1:26" ht="15.75" customHeight="1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 spans="1:26" ht="15.75" customHeight="1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 spans="1:26" ht="15.75" customHeight="1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 spans="1:26" ht="15.75" customHeight="1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 spans="1:26" ht="15.75" customHeight="1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 spans="1:26" ht="15.75" customHeight="1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 spans="1:26" ht="15.75" customHeight="1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 spans="1:26" ht="15.75" customHeight="1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 spans="1:26" ht="15.75" customHeight="1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 spans="1:26" ht="15.75" customHeight="1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 spans="1:26" ht="15.75" customHeight="1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 spans="1:26" ht="15.75" customHeight="1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 spans="1:26" ht="15.75" customHeight="1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 spans="1:26" ht="15.75" customHeight="1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 spans="1:26" ht="15.75" customHeight="1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 spans="1:26" ht="15.75" customHeight="1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 spans="1:26" ht="15.75" customHeight="1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 spans="1:26" ht="15.75" customHeight="1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 spans="1:26" ht="15.75" customHeight="1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 spans="1:26" ht="15.75" customHeight="1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 spans="1:26" ht="15.75" customHeight="1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 spans="1:26" ht="15.75" customHeight="1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 spans="1:26" ht="15.75" customHeight="1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 spans="1:26" ht="15.75" customHeight="1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 spans="1:26" ht="15.75" customHeight="1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 spans="1:26" ht="15.75" customHeight="1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 spans="1:26" ht="15.75" customHeight="1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 spans="1:26" ht="15.75" customHeight="1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 spans="1:26" ht="15.75" customHeight="1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 spans="1:26" ht="15.75" customHeight="1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 spans="1:26" ht="15.75" customHeight="1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 spans="1:26" ht="15.75" customHeight="1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 spans="1:26" ht="15.75" customHeight="1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 spans="1:26" ht="15.75" customHeight="1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ht="15.75" customHeight="1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 spans="1:26" ht="15.75" customHeight="1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 spans="1:26" ht="15.75" customHeight="1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 spans="1:26" ht="15.75" customHeight="1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 spans="1:26" ht="15.75" customHeight="1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 spans="1:26" ht="15.75" customHeight="1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 spans="1:26" ht="15.75" customHeight="1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 spans="1:26" ht="15.75" customHeight="1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 spans="1:26" ht="15.75" customHeight="1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 spans="1:26" ht="15.75" customHeight="1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 spans="1:26" ht="15.75" customHeight="1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ht="15.75" customHeight="1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ht="15.75" customHeight="1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 spans="1:26" ht="15.75" customHeight="1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 spans="1:26" ht="15.75" customHeight="1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 spans="1:26" ht="15.75" customHeight="1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 spans="1:26" ht="15.75" customHeight="1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 spans="1:26" ht="15.75" customHeight="1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 spans="1:26" ht="15.75" customHeight="1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 spans="1:26" ht="15.75" customHeight="1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 spans="1:26" ht="15.75" customHeight="1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 spans="1:26" ht="15.75" customHeight="1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 spans="1:26" ht="15.75" customHeight="1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 spans="1:26" ht="15.75" customHeight="1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 spans="1:26" ht="15.75" customHeight="1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 spans="1:26" ht="15.75" customHeight="1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 spans="1:26" ht="15.75" customHeight="1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 spans="1:26" ht="15.75" customHeight="1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 spans="1:26" ht="15.75" customHeight="1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 spans="1:26" ht="15.75" customHeight="1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 spans="1:26" ht="15.75" customHeight="1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 spans="1:26" ht="15.75" customHeight="1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 spans="1:26" ht="15.75" customHeight="1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 spans="1:26" ht="15.75" customHeight="1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 spans="1:26" ht="15.75" customHeight="1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 spans="1:26" ht="15.75" customHeight="1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 spans="1:26" ht="15.75" customHeight="1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 spans="1:26" ht="15.75" customHeight="1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 spans="1:26" ht="15.75" customHeight="1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 spans="1:26" ht="15.75" customHeight="1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 spans="1:26" ht="15.75" customHeight="1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 spans="1:26" ht="15.75" customHeight="1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 spans="1:26" ht="15.75" customHeight="1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 spans="1:26" ht="15.75" customHeight="1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 spans="1:26" ht="15.75" customHeight="1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 spans="1:26" ht="15.75" customHeight="1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 spans="1:26" ht="15.75" customHeight="1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 spans="1:26" ht="15.75" customHeight="1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 spans="1:26" ht="15.75" customHeight="1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 spans="1:26" ht="15.75" customHeight="1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 spans="1:26" ht="15.75" customHeight="1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 spans="1:26" ht="15.75" customHeight="1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 spans="1:26" ht="15.75" customHeight="1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 spans="1:26" ht="15.75" customHeight="1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 spans="1:26" ht="15.75" customHeight="1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 spans="1:26" ht="15.75" customHeight="1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 spans="1:26" ht="15.75" customHeight="1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 spans="1:26" ht="15.75" customHeight="1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 spans="1:26" ht="15.75" customHeight="1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 spans="1:26" ht="15.75" customHeight="1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 spans="1:26" ht="15.75" customHeight="1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 spans="1:26" ht="15.75" customHeight="1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 spans="1:26" ht="15.75" customHeight="1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 spans="1:26" ht="15.75" customHeight="1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 spans="1:26" ht="15.75" customHeight="1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 spans="1:26" ht="15.75" customHeight="1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 spans="1:26" ht="15.75" customHeight="1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 spans="1:26" ht="15.75" customHeight="1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 spans="1:26" ht="15.75" customHeight="1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 spans="1:26" ht="15.75" customHeight="1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 spans="1:26" ht="15.75" customHeight="1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 spans="1:26" ht="15.75" customHeight="1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 spans="1:26" ht="15.75" customHeight="1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 spans="1:26" ht="15.75" customHeight="1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 spans="1:26" ht="15.75" customHeight="1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 spans="1:26" ht="15.75" customHeight="1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 spans="1:26" ht="15.75" customHeight="1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 spans="1:26" ht="15.75" customHeight="1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 spans="1:26" ht="15.75" customHeight="1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 spans="1:26" ht="15.75" customHeight="1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 spans="1:26" ht="15.75" customHeight="1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 spans="1:26" ht="15.75" customHeight="1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 spans="1:26" ht="15.75" customHeight="1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 spans="1:26" ht="15.75" customHeight="1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 spans="1:26" ht="15.75" customHeight="1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 spans="1:26" ht="15.75" customHeight="1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 spans="1:26" ht="15.75" customHeight="1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 spans="1:26" ht="15.75" customHeight="1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 spans="1:26" ht="15.75" customHeight="1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 spans="1:26" ht="15.75" customHeight="1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 spans="1:26" ht="15.75" customHeight="1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 spans="1:26" ht="15.75" customHeight="1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 spans="1:26" ht="15.75" customHeight="1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 spans="1:26" ht="15.75" customHeight="1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 spans="1:26" ht="15.75" customHeight="1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 spans="1:26" ht="15.75" customHeight="1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 spans="1:26" ht="15.75" customHeight="1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 spans="1:26" ht="15.75" customHeight="1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 spans="1:26" ht="15.75" customHeight="1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 spans="1:26" ht="15.75" customHeight="1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 spans="1:26" ht="15.75" customHeight="1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 spans="1:26" ht="15.75" customHeight="1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 spans="1:26" ht="15.75" customHeight="1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 spans="1:26" ht="15.75" customHeight="1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 spans="1:26" ht="15.75" customHeight="1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 spans="1:26" ht="15.75" customHeight="1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 spans="1:26" ht="15.75" customHeight="1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 spans="1:26" ht="15.75" customHeight="1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 spans="1:26" ht="15.75" customHeight="1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 spans="1:26" ht="15.75" customHeight="1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 spans="1:26" ht="15.75" customHeight="1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 spans="1:26" ht="15.75" customHeight="1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 spans="1:26" ht="15.75" customHeight="1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 spans="1:26" ht="15.75" customHeight="1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 spans="1:26" ht="15.75" customHeight="1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 spans="1:26" ht="15.75" customHeight="1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 spans="1:26" ht="15.75" customHeight="1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 spans="1:26" ht="15.75" customHeight="1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 spans="1:26" ht="15.75" customHeight="1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 spans="1:26" ht="15.75" customHeight="1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 spans="1:26" ht="15.75" customHeight="1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 spans="1:26" ht="15.75" customHeight="1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 spans="1:26" ht="15.75" customHeight="1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 spans="1:26" ht="15.75" customHeight="1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 spans="1:26" ht="15.75" customHeight="1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 spans="1:26" ht="15.75" customHeight="1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 spans="1:26" ht="15.75" customHeight="1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 spans="1:26" ht="15.75" customHeight="1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 spans="1:26" ht="15.75" customHeight="1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 spans="1:26" ht="15.75" customHeight="1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 spans="1:26" ht="15.75" customHeight="1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 spans="1:26" ht="15.75" customHeight="1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 spans="1:26" ht="15.75" customHeight="1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 spans="1:26" ht="15.75" customHeight="1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 spans="1:26" ht="15.75" customHeight="1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 spans="1:26" ht="15.75" customHeight="1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 spans="1:26" ht="15.75" customHeight="1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 spans="1:26" ht="15.75" customHeight="1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 spans="1:26" ht="15.75" customHeight="1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 spans="1:26" ht="15.75" customHeight="1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 spans="1:26" ht="15.75" customHeight="1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 spans="1:26" ht="15.75" customHeight="1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 spans="1:26" ht="15.75" customHeight="1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 spans="1:26" ht="15.75" customHeight="1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 spans="1:26" ht="15.75" customHeight="1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 spans="1:26" ht="15.75" customHeight="1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 spans="1:26" ht="15.75" customHeight="1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 spans="1:26" ht="15.75" customHeight="1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 spans="1:26" ht="15.75" customHeight="1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 spans="1:26" ht="15.75" customHeight="1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 spans="1:26" ht="15.75" customHeight="1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 spans="1:26" ht="15.75" customHeight="1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 spans="1:26" ht="15.75" customHeight="1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 spans="1:26" ht="15.75" customHeight="1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 spans="1:26" ht="15.75" customHeight="1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 spans="1:26" ht="15.75" customHeight="1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 spans="1:26" ht="15.75" customHeight="1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 spans="1:26" ht="15.75" customHeight="1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 spans="1:26" ht="15.75" customHeight="1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 spans="1:26" ht="15.75" customHeight="1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 spans="1:26" ht="15.75" customHeight="1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 spans="1:26" ht="15.75" customHeight="1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 spans="1:26" ht="15.75" customHeight="1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 spans="1:26" ht="15.75" customHeight="1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 spans="1:26" ht="15.75" customHeight="1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 spans="1:26" ht="15.75" customHeight="1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 spans="1:26" ht="15.75" customHeight="1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 spans="1:26" ht="15.75" customHeight="1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 spans="1:26" ht="15.75" customHeight="1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 spans="1:26" ht="15.75" customHeight="1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 spans="1:26" ht="15.75" customHeight="1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 spans="1:26" ht="15.75" customHeight="1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 spans="1:26" ht="15.75" customHeight="1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 spans="1:26" ht="15.75" customHeight="1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 spans="1:26" ht="15.75" customHeight="1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 spans="1:26" ht="15.75" customHeight="1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 spans="1:26" ht="15.75" customHeight="1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 spans="1:26" ht="15.75" customHeight="1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 spans="1:26" ht="15.75" customHeight="1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 spans="1:26" ht="15.75" customHeight="1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 spans="1:26" ht="15.75" customHeight="1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 spans="1:26" ht="15.75" customHeight="1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 spans="1:26" ht="15.75" customHeight="1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 spans="1:26" ht="15.75" customHeight="1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spans="1:26" ht="15.75" customHeight="1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spans="1:26" ht="15.75" customHeight="1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spans="1:26" ht="15.75" customHeight="1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spans="1:26" ht="15.75" customHeight="1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spans="1:26" ht="15.75" customHeight="1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spans="1:26" ht="15.75" customHeight="1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spans="1:26" ht="15.75" customHeight="1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spans="1:26" ht="15.75" customHeight="1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spans="1:26" ht="15.75" customHeight="1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spans="1:26" ht="15.75" customHeight="1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spans="1:26" ht="15.75" customHeight="1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spans="1:26" ht="15.75" customHeight="1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spans="1:26" ht="15.75" customHeight="1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spans="1:26" ht="15.75" customHeight="1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spans="1:26" ht="15.75" customHeight="1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spans="1:26" ht="15.75" customHeight="1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spans="1:26" ht="15.75" customHeight="1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spans="1:26" ht="15.75" customHeight="1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spans="1:26" ht="15.75" customHeight="1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spans="1:26" ht="15.75" customHeight="1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spans="1:26" ht="15.75" customHeight="1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spans="1:26" ht="15.75" customHeight="1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spans="1:26" ht="15.75" customHeight="1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spans="1:26" ht="15.75" customHeight="1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spans="1:26" ht="15.75" customHeight="1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spans="1:26" ht="15.75" customHeight="1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spans="1:26" ht="15.75" customHeight="1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spans="1:26" ht="15.75" customHeight="1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spans="1:26" ht="15.75" customHeight="1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spans="1:26" ht="15.75" customHeight="1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spans="1:26" ht="15.75" customHeight="1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spans="1:26" ht="15.75" customHeight="1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spans="1:26" ht="15.75" customHeight="1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spans="1:26" ht="15.75" customHeight="1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spans="1:26" ht="15.75" customHeight="1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spans="1:26" ht="15.75" customHeight="1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spans="1:26" ht="15.75" customHeight="1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spans="1:26" ht="15.75" customHeight="1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spans="1:26" ht="15.75" customHeight="1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spans="1:26" ht="15.75" customHeight="1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spans="1:26" ht="15.75" customHeight="1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spans="1:26" ht="15.75" customHeight="1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spans="1:26" ht="15.75" customHeight="1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spans="1:26" ht="15.75" customHeight="1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spans="1:26" ht="15.75" customHeight="1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spans="1:26" ht="15.75" customHeight="1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spans="1:26" ht="15.75" customHeight="1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spans="1:26" ht="15.75" customHeight="1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spans="1:26" ht="15.75" customHeight="1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spans="1:26" ht="15.75" customHeight="1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spans="1:26" ht="15.75" customHeight="1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spans="1:26" ht="15.75" customHeight="1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spans="1:26" ht="15.75" customHeight="1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spans="1:26" ht="15.75" customHeight="1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spans="1:26" ht="15.75" customHeight="1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spans="1:26" ht="15.75" customHeight="1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spans="1:26" ht="15.75" customHeight="1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spans="1:26" ht="15.75" customHeight="1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spans="1:26" ht="15.75" customHeight="1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spans="1:26" ht="15.75" customHeight="1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spans="1:26" ht="15.75" customHeight="1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spans="1:26" ht="15.75" customHeight="1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spans="1:26" ht="15.75" customHeight="1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spans="1:26" ht="15.75" customHeight="1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spans="1:26" ht="15.75" customHeight="1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spans="1:26" ht="15.75" customHeight="1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spans="1:26" ht="15.75" customHeight="1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spans="1:26" ht="15.75" customHeight="1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spans="1:26" ht="15.75" customHeight="1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spans="1:26" ht="15.75" customHeight="1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spans="1:26" ht="15.75" customHeight="1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spans="1:26" ht="15.75" customHeight="1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spans="1:26" ht="15.75" customHeight="1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spans="1:26" ht="15.75" customHeight="1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spans="1:26" ht="15.75" customHeight="1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spans="1:26" ht="15.75" customHeight="1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spans="1:26" ht="15.75" customHeight="1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spans="1:26" ht="15.75" customHeight="1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spans="1:26" ht="15.75" customHeight="1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spans="1:26" ht="15.75" customHeight="1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spans="1:26" ht="15.75" customHeight="1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spans="1:26" ht="15.75" customHeight="1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spans="1:26" ht="15.75" customHeight="1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spans="1:26" ht="15.75" customHeight="1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spans="1:26" ht="15.75" customHeight="1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spans="1:26" ht="15.75" customHeight="1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spans="1:26" ht="15.75" customHeight="1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spans="1:26" ht="15.75" customHeight="1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spans="1:26" ht="15.75" customHeight="1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spans="1:26" ht="15.75" customHeight="1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spans="1:26" ht="15.75" customHeight="1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spans="1:26" ht="15.75" customHeight="1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spans="1:26" ht="15.75" customHeight="1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spans="1:26" ht="15.75" customHeight="1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spans="1:26" ht="15.75" customHeight="1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spans="1:26" ht="15.75" customHeight="1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spans="1:26" ht="15.75" customHeight="1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spans="1:26" ht="15.75" customHeight="1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spans="1:26" ht="15.75" customHeight="1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spans="1:26" ht="15.75" customHeight="1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spans="1:26" ht="15.75" customHeight="1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spans="1:26" ht="15.75" customHeight="1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spans="1:26" ht="15.75" customHeight="1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spans="1:26" ht="15.75" customHeight="1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spans="1:26" ht="15.75" customHeight="1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spans="1:26" ht="15.75" customHeight="1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spans="1:26" ht="15.75" customHeight="1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spans="1:26" ht="15.75" customHeight="1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spans="1:26" ht="15.75" customHeight="1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spans="1:26" ht="15.75" customHeight="1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spans="1:26" ht="15.75" customHeight="1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spans="1:26" ht="15.75" customHeight="1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spans="1:26" ht="15.75" customHeight="1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spans="1:26" ht="15.75" customHeight="1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spans="1:26" ht="15.75" customHeight="1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spans="1:26" ht="15.75" customHeight="1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spans="1:26" ht="15.75" customHeight="1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spans="1:26" ht="15.75" customHeight="1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spans="1:26" ht="15.75" customHeight="1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spans="1:26" ht="15.75" customHeight="1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spans="1:26" ht="15.75" customHeight="1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spans="1:26" ht="15.75" customHeight="1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spans="1:26" ht="15.75" customHeight="1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spans="1:26" ht="15.75" customHeight="1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spans="1:26" ht="15.75" customHeight="1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spans="1:26" ht="15.75" customHeight="1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spans="1:26" ht="15.75" customHeight="1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spans="1:26" ht="15.75" customHeight="1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spans="1:26" ht="15.75" customHeight="1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spans="1:26" ht="15.75" customHeight="1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spans="1:26" ht="15.75" customHeight="1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spans="1:26" ht="15.75" customHeight="1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spans="1:26" ht="15.75" customHeight="1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spans="1:26" ht="15.75" customHeight="1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spans="1:26" ht="15.75" customHeight="1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spans="1:26" ht="15.75" customHeight="1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spans="1:26" ht="15.75" customHeight="1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spans="1:26" ht="15.75" customHeight="1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spans="1:26" ht="15.75" customHeight="1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spans="1:26" ht="15.75" customHeight="1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spans="1:26" ht="15.75" customHeight="1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spans="1:26" ht="15.75" customHeight="1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spans="1:26" ht="15.75" customHeight="1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spans="1:26" ht="15.75" customHeight="1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spans="1:26" ht="15.75" customHeight="1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spans="1:26" ht="15.75" customHeight="1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spans="1:26" ht="15.75" customHeight="1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spans="1:26" ht="15.75" customHeight="1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spans="1:26" ht="15.75" customHeight="1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spans="1:26" ht="15.75" customHeight="1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spans="1:26" ht="15.75" customHeight="1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spans="1:26" ht="15.75" customHeight="1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spans="1:26" ht="15.75" customHeight="1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spans="1:26" ht="15.75" customHeight="1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spans="1:26" ht="15.75" customHeight="1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spans="1:26" ht="15.75" customHeight="1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spans="1:26" ht="15.75" customHeight="1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spans="1:26" ht="15.75" customHeight="1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spans="1:26" ht="15.75" customHeight="1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spans="1:26" ht="15.75" customHeight="1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spans="1:26" ht="15.75" customHeight="1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spans="1:26" ht="15.75" customHeight="1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spans="1:26" ht="15.75" customHeight="1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spans="1:26" ht="15.75" customHeight="1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spans="1:26" ht="15.75" customHeight="1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spans="1:26" ht="15.75" customHeight="1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spans="1:26" ht="15.75" customHeight="1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spans="1:26" ht="15.75" customHeight="1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spans="1:26" ht="15.75" customHeight="1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spans="1:26" ht="15.75" customHeight="1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spans="1:26" ht="15.75" customHeight="1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spans="1:26" ht="15.75" customHeight="1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spans="1:26" ht="15.75" customHeight="1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spans="1:26" ht="15.75" customHeight="1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spans="1:26" ht="15.75" customHeight="1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spans="1:26" ht="15.75" customHeight="1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spans="1:26" ht="15.75" customHeight="1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spans="1:26" ht="15.75" customHeight="1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spans="1:26" ht="15.75" customHeight="1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spans="1:26" ht="15.75" customHeight="1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spans="1:26" ht="15.75" customHeight="1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spans="1:26" ht="15.75" customHeight="1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spans="1:26" ht="15.75" customHeight="1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spans="1:26" ht="15.75" customHeight="1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spans="1:26" ht="15.75" customHeight="1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spans="1:26" ht="15.75" customHeight="1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spans="1:26" ht="15.75" customHeight="1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spans="1:26" ht="15.75" customHeight="1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spans="1:26" ht="15.75" customHeight="1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spans="1:26" ht="15.75" customHeight="1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spans="1:26" ht="15.75" customHeight="1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spans="1:26" ht="15.75" customHeight="1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spans="1:26" ht="15.75" customHeight="1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spans="1:26" ht="15.75" customHeight="1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spans="1:26" ht="15.75" customHeight="1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spans="1:26" ht="15.75" customHeight="1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spans="1:26" ht="15.75" customHeight="1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spans="1:26" ht="15.75" customHeight="1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spans="1:26" ht="15.75" customHeight="1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spans="1:26" ht="15.75" customHeight="1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spans="1:26" ht="15.75" customHeight="1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spans="1:26" ht="15.75" customHeight="1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spans="1:26" ht="15.75" customHeight="1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spans="1:26" ht="15.75" customHeight="1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spans="1:26" ht="15.75" customHeight="1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spans="1:26" ht="15.75" customHeight="1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spans="1:26" ht="15.75" customHeight="1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spans="1:26" ht="15.75" customHeight="1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spans="1:26" ht="15.75" customHeight="1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spans="1:26" ht="15.75" customHeight="1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spans="1:26" ht="15.75" customHeight="1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spans="1:26" ht="15.75" customHeight="1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spans="1:26" ht="15.75" customHeight="1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spans="1:26" ht="15.75" customHeight="1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spans="1:26" ht="15.75" customHeight="1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spans="1:26" ht="15.75" customHeight="1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spans="1:26" ht="15.75" customHeight="1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spans="1:26" ht="15.75" customHeight="1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spans="1:26" ht="15.75" customHeight="1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spans="1:26" ht="15.75" customHeight="1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spans="1:26" ht="15.75" customHeight="1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spans="1:26" ht="15.75" customHeight="1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spans="1:26" ht="15.75" customHeight="1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spans="1:26" ht="15.75" customHeight="1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spans="1:26" ht="15.75" customHeight="1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spans="1:26" ht="15.75" customHeight="1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spans="1:26" ht="15.75" customHeight="1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spans="1:26" ht="15.75" customHeight="1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spans="1:26" ht="15.75" customHeight="1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spans="1:26" ht="15.75" customHeight="1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spans="1:26" ht="15.75" customHeight="1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spans="1:26" ht="15.75" customHeight="1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spans="1:26" ht="15.75" customHeight="1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spans="1:26" ht="15.75" customHeight="1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spans="1:26" ht="15.75" customHeight="1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spans="1:26" ht="15.75" customHeight="1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spans="1:26" ht="15.75" customHeight="1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spans="1:26" ht="15.75" customHeight="1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spans="1:26" ht="15.75" customHeight="1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spans="1:26" ht="15.75" customHeight="1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spans="1:26" ht="15.75" customHeight="1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spans="1:26" ht="15.75" customHeight="1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spans="1:26" ht="15.75" customHeight="1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spans="1:26" ht="15.75" customHeight="1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spans="1:26" ht="15.75" customHeight="1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spans="1:26" ht="15.75" customHeight="1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spans="1:26" ht="15.75" customHeight="1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spans="1:26" ht="15.75" customHeight="1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spans="1:26" ht="15.75" customHeight="1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spans="1:26" ht="15.75" customHeight="1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spans="1:26" ht="15.75" customHeight="1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spans="1:26" ht="15.75" customHeight="1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spans="1:26" ht="15.75" customHeight="1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spans="1:26" ht="15.75" customHeight="1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spans="1:26" ht="15.75" customHeight="1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spans="1:26" ht="15.75" customHeight="1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spans="1:26" ht="15.75" customHeight="1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spans="1:26" ht="15.75" customHeight="1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spans="1:26" ht="15.75" customHeight="1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spans="1:26" ht="15.75" customHeight="1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spans="1:26" ht="15.75" customHeight="1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spans="1:26" ht="15.75" customHeight="1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spans="1:26" ht="15.75" customHeight="1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spans="1:26" ht="15.75" customHeight="1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spans="1:26" ht="15.75" customHeight="1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spans="1:26" ht="15.75" customHeight="1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spans="1:26" ht="15.75" customHeight="1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spans="1:26" ht="15.75" customHeight="1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spans="1:26" ht="15.75" customHeight="1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spans="1:26" ht="15.75" customHeight="1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spans="1:26" ht="15.75" customHeight="1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spans="1:26" ht="15.75" customHeight="1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spans="1:26" ht="15.75" customHeight="1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spans="1:26" ht="15.75" customHeight="1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spans="1:26" ht="15.75" customHeight="1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spans="1:26" ht="15.75" customHeight="1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spans="1:26" ht="15.75" customHeight="1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spans="1:26" ht="15.75" customHeight="1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spans="1:26" ht="15.75" customHeight="1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spans="1:26" ht="15.75" customHeight="1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spans="1:26" ht="15.75" customHeight="1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spans="1:26" ht="15.75" customHeight="1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spans="1:26" ht="15.75" customHeight="1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spans="1:26" ht="15.75" customHeight="1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spans="1:26" ht="15.75" customHeight="1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spans="1:26" ht="15.75" customHeight="1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spans="1:26" ht="15.75" customHeight="1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spans="1:26" ht="15.75" customHeight="1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spans="1:26" ht="15.75" customHeight="1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spans="1:26" ht="15.75" customHeight="1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spans="1:26" ht="15.75" customHeight="1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spans="1:26" ht="15.75" customHeight="1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spans="1:26" ht="15.75" customHeight="1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spans="1:26" ht="15.75" customHeight="1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spans="1:26" ht="15.75" customHeight="1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spans="1:26" ht="15.75" customHeight="1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spans="1:26" ht="15.75" customHeight="1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spans="1:26" ht="15.75" customHeight="1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spans="1:26" ht="15.75" customHeight="1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spans="1:26" ht="15.75" customHeight="1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spans="1:26" ht="15.75" customHeight="1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spans="1:26" ht="15.75" customHeight="1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spans="1:26" ht="15.75" customHeight="1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spans="1:26" ht="15.75" customHeight="1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spans="1:26" ht="15.75" customHeight="1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spans="1:26" ht="15.75" customHeight="1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spans="1:26" ht="15.75" customHeight="1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spans="1:26" ht="15.75" customHeight="1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spans="1:26" ht="15.75" customHeight="1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spans="1:26" ht="15.75" customHeight="1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spans="1:26" ht="15.75" customHeight="1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spans="1:26" ht="15.75" customHeight="1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spans="1:26" ht="15.75" customHeight="1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spans="1:26" ht="15.75" customHeight="1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spans="1:26" ht="15.75" customHeight="1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spans="1:26" ht="15.75" customHeight="1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spans="1:26" ht="15.75" customHeight="1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spans="1:26" ht="15.75" customHeight="1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spans="1:26" ht="15.75" customHeight="1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spans="1:26" ht="15.75" customHeight="1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spans="1:26" ht="15.75" customHeight="1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spans="1:26" ht="15.75" customHeight="1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spans="1:26" ht="15.75" customHeight="1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spans="1:26" ht="15.75" customHeight="1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spans="1:26" ht="15.75" customHeight="1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spans="1:26" ht="15.75" customHeight="1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spans="1:26" ht="15.75" customHeight="1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spans="1:26" ht="15.75" customHeight="1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spans="1:26" ht="15.75" customHeight="1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spans="1:26" ht="15.75" customHeight="1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spans="1:26" ht="15.75" customHeight="1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spans="1:26" ht="15.75" customHeight="1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spans="1:26" ht="15.75" customHeight="1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spans="1:26" ht="15.75" customHeight="1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spans="1:26" ht="15.75" customHeight="1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spans="1:26" ht="15.75" customHeight="1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spans="1:26" ht="15.75" customHeight="1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spans="1:26" ht="15.75" customHeight="1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spans="1:26" ht="15.75" customHeight="1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spans="1:26" ht="15.75" customHeight="1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spans="1:26" ht="15.75" customHeight="1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spans="1:26" ht="15.75" customHeight="1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 spans="1:26" ht="15.75" customHeight="1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 spans="1:26" ht="15.75" customHeight="1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 spans="1:26" ht="15.75" customHeight="1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 spans="1:26" ht="15.75" customHeight="1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 spans="1:26" ht="15.75" customHeight="1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 spans="1:26" ht="15.75" customHeight="1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 spans="1:26" ht="15.75" customHeight="1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 spans="1:26" ht="15.75" customHeight="1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 spans="1:26" ht="15.75" customHeight="1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 spans="1:26" ht="15.75" customHeight="1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 spans="1:26" ht="15.75" customHeight="1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 spans="1:26" ht="15.75" customHeight="1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 spans="1:26" ht="15.75" customHeight="1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 spans="1:26" ht="15.75" customHeight="1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 spans="1:26" ht="15.75" customHeight="1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 spans="1:26" ht="15.75" customHeight="1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 spans="1:26" ht="15.75" customHeight="1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 spans="1:26" ht="15.75" customHeight="1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 spans="1:26" ht="15.75" customHeight="1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 spans="1:26" ht="15.75" customHeight="1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 spans="1:26" ht="15.75" customHeight="1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 spans="1:26" ht="15.75" customHeight="1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 spans="1:26" ht="15.75" customHeight="1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 spans="1:26" ht="15.75" customHeight="1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 spans="1:26" ht="15.75" customHeight="1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 spans="1:26" ht="15.75" customHeight="1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 spans="1:26" ht="15.75" customHeight="1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 spans="1:26" ht="15.75" customHeight="1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 spans="1:26" ht="15.75" customHeight="1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 spans="1:26" ht="15.75" customHeight="1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 spans="1:26" ht="15.75" customHeight="1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 spans="1:26" ht="15.75" customHeight="1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 spans="1:26" ht="15.75" customHeight="1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 spans="1:26" ht="15.75" customHeight="1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 spans="1:26" ht="15.75" customHeight="1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 spans="1:26" ht="15.75" customHeight="1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 spans="1:26" ht="15.75" customHeight="1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 spans="1:26" ht="15.75" customHeight="1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 spans="1:26" ht="15.75" customHeight="1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 spans="1:26" ht="15.75" customHeight="1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 spans="1:26" ht="15.75" customHeight="1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  <row r="965" spans="1:26" ht="15.75" customHeight="1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</row>
    <row r="966" spans="1:26" ht="15.75" customHeight="1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</row>
    <row r="967" spans="1:26" ht="15.75" customHeight="1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</row>
    <row r="968" spans="1:26" ht="15.75" customHeight="1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</row>
    <row r="969" spans="1:26" ht="15.75" customHeight="1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</row>
    <row r="970" spans="1:26" ht="15.75" customHeight="1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</row>
    <row r="971" spans="1:26" ht="15.75" customHeight="1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</row>
    <row r="972" spans="1:26" ht="15.75" customHeight="1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</row>
    <row r="973" spans="1:26" ht="15.75" customHeight="1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</row>
    <row r="974" spans="1:26" ht="15.75" customHeight="1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</row>
    <row r="975" spans="1:26" ht="15.75" customHeight="1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</row>
    <row r="976" spans="1:26" ht="15.75" customHeight="1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</row>
    <row r="977" spans="1:26" ht="15.75" customHeight="1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</row>
    <row r="978" spans="1:26" ht="15.75" customHeight="1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</row>
    <row r="979" spans="1:26" ht="15.75" customHeight="1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</row>
    <row r="980" spans="1:26" ht="15.75" customHeight="1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</row>
    <row r="981" spans="1:26" ht="15.75" customHeight="1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</row>
    <row r="982" spans="1:26" ht="15.75" customHeight="1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</row>
    <row r="983" spans="1:26" ht="15.75" customHeight="1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</row>
    <row r="984" spans="1:26" ht="15.75" customHeight="1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</row>
    <row r="985" spans="1:26" ht="15.75" customHeight="1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</row>
    <row r="986" spans="1:26" ht="15.75" customHeight="1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</row>
    <row r="987" spans="1:26" ht="15.75" customHeight="1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</row>
    <row r="988" spans="1:26" ht="15.75" customHeight="1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</row>
    <row r="989" spans="1:26" ht="15.75" customHeight="1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</row>
    <row r="990" spans="1:26" ht="15.75" customHeight="1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</row>
    <row r="991" spans="1:26" ht="15.75" customHeight="1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</row>
    <row r="992" spans="1:26" ht="15.75" customHeight="1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</row>
    <row r="993" spans="1:26" ht="15.75" customHeight="1">
      <c r="A993" s="72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</row>
    <row r="994" spans="1:26" ht="15.75" customHeight="1">
      <c r="A994" s="72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</row>
    <row r="995" spans="1:26" ht="15.75" customHeight="1">
      <c r="A995" s="72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</row>
    <row r="996" spans="1:26" ht="15.75" customHeight="1">
      <c r="A996" s="72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</row>
    <row r="997" spans="1:26" ht="15.75" customHeight="1">
      <c r="A997" s="72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</row>
    <row r="998" spans="1:26" ht="15.75" customHeight="1">
      <c r="A998" s="72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</row>
    <row r="999" spans="1:26" ht="15.75" customHeight="1">
      <c r="A999" s="72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</row>
    <row r="1000" spans="1:26" ht="15.75" customHeight="1">
      <c r="A1000" s="72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</row>
  </sheetData>
  <conditionalFormatting sqref="B2">
    <cfRule type="notContainsBlanks" dxfId="36" priority="1">
      <formula>LEN(TRIM(B2))&gt;0</formula>
    </cfRule>
  </conditionalFormatting>
  <pageMargins left="0.7" right="0.7" top="0.75" bottom="0.75" header="0" footer="0"/>
  <pageSetup orientation="portrait"/>
  <headerFooter>
    <oddHeader>&amp;LPeeWees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B486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3.25" customWidth="1"/>
    <col min="3" max="3" width="20.375" customWidth="1"/>
    <col min="4" max="5" width="7.625" customWidth="1"/>
    <col min="6" max="6" width="7.625" hidden="1" customWidth="1"/>
    <col min="7" max="7" width="11.875" hidden="1" customWidth="1"/>
    <col min="8" max="8" width="5.25" hidden="1" customWidth="1"/>
    <col min="9" max="9" width="5.5" hidden="1" customWidth="1"/>
    <col min="10" max="10" width="6.125" hidden="1" customWidth="1"/>
    <col min="11" max="11" width="7.625" customWidth="1"/>
    <col min="12" max="12" width="8.125" customWidth="1"/>
    <col min="13" max="13" width="7.875" customWidth="1"/>
    <col min="14" max="14" width="4.375" customWidth="1"/>
    <col min="15" max="15" width="4.5" customWidth="1"/>
    <col min="16" max="16" width="5.875" customWidth="1"/>
    <col min="17" max="17" width="23.875" customWidth="1"/>
    <col min="18" max="18" width="20.375" customWidth="1"/>
    <col min="19" max="19" width="7.75" customWidth="1"/>
    <col min="20" max="20" width="9.375" customWidth="1"/>
    <col min="21" max="21" width="9.375" hidden="1" customWidth="1"/>
    <col min="22" max="22" width="8" customWidth="1"/>
    <col min="23" max="23" width="23.125" hidden="1" customWidth="1"/>
    <col min="24" max="24" width="5.375" hidden="1" customWidth="1"/>
    <col min="25" max="25" width="8" customWidth="1"/>
    <col min="26" max="26" width="3.125" hidden="1" customWidth="1"/>
    <col min="27" max="27" width="2.875" hidden="1" customWidth="1"/>
    <col min="28" max="31" width="3.125" hidden="1" customWidth="1"/>
    <col min="32" max="32" width="4.125" hidden="1" customWidth="1"/>
    <col min="33" max="33" width="5.25" hidden="1" customWidth="1"/>
    <col min="34" max="34" width="6.875" hidden="1" customWidth="1"/>
    <col min="35" max="35" width="5.25" hidden="1" customWidth="1"/>
    <col min="36" max="36" width="5.75" hidden="1" customWidth="1"/>
    <col min="37" max="37" width="5" hidden="1" customWidth="1"/>
    <col min="38" max="38" width="7.25" hidden="1" customWidth="1"/>
    <col min="39" max="39" width="1.875" hidden="1" customWidth="1"/>
    <col min="40" max="40" width="5.75" hidden="1" customWidth="1"/>
    <col min="41" max="41" width="3.75" customWidth="1"/>
    <col min="42" max="42" width="6.75" customWidth="1"/>
    <col min="43" max="44" width="5.5" customWidth="1"/>
    <col min="45" max="45" width="10.75" customWidth="1"/>
    <col min="46" max="46" width="5.5" customWidth="1"/>
    <col min="47" max="51" width="9.625" customWidth="1"/>
    <col min="52" max="52" width="6.75" customWidth="1"/>
    <col min="53" max="54" width="8" customWidth="1"/>
  </cols>
  <sheetData>
    <row r="1" spans="1:54" ht="22.5" customHeight="1">
      <c r="A1" s="68" t="s">
        <v>113</v>
      </c>
      <c r="B1" s="69" t="s">
        <v>41</v>
      </c>
      <c r="C1" s="69" t="s">
        <v>42</v>
      </c>
      <c r="D1" s="83" t="s">
        <v>131</v>
      </c>
      <c r="E1" s="84" t="s">
        <v>38</v>
      </c>
      <c r="F1" s="85"/>
      <c r="G1" s="71"/>
      <c r="H1" s="86" t="s">
        <v>132</v>
      </c>
      <c r="I1" s="87" t="s">
        <v>38</v>
      </c>
      <c r="J1" s="87"/>
      <c r="K1" s="80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88" t="s">
        <v>133</v>
      </c>
      <c r="AA1" s="89" t="s">
        <v>134</v>
      </c>
      <c r="AB1" s="89" t="s">
        <v>135</v>
      </c>
      <c r="AC1" s="89" t="s">
        <v>136</v>
      </c>
      <c r="AD1" s="89" t="s">
        <v>137</v>
      </c>
      <c r="AE1" s="90" t="s">
        <v>138</v>
      </c>
      <c r="AF1" s="88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</row>
    <row r="2" spans="1:54" ht="15.75" customHeight="1">
      <c r="A2" s="78">
        <f>IF(B2="","",Draw!A2)</f>
        <v>1</v>
      </c>
      <c r="B2" s="73" t="str">
        <f>IFERROR(Draw!B2,"")</f>
        <v>tammy blegen</v>
      </c>
      <c r="C2" s="73" t="str">
        <f>IFERROR(Draw!D2,"")</f>
        <v>just a frosty diamond</v>
      </c>
      <c r="D2" s="91">
        <v>19.856000000000002</v>
      </c>
      <c r="E2" s="92" t="str">
        <f t="shared" ref="E2:E3" si="0">IF(AND(D2&gt;0,OR(J2="o",J2="x")),D2,"")</f>
        <v/>
      </c>
      <c r="F2" s="93">
        <f t="shared" ref="F2:F256" si="1">IF(J2="o","",IF(D2=0,"",D2))</f>
        <v>19.856000000000002</v>
      </c>
      <c r="G2" s="71">
        <v>1.0000000000000001E-9</v>
      </c>
      <c r="H2" s="75">
        <f t="shared" ref="H2:H256" si="2">IF(J2="o","",IF(D2="scratch",3000+G2,IF(D2="nt",1000+G2,IF((D2+G2)&gt;5,D2+G2,""))))</f>
        <v>19.856000001000002</v>
      </c>
      <c r="I2" s="75" t="str">
        <f t="shared" ref="I2:I256" si="3">IF(OR(J2="x",J2="o"),IF(D2="scratch",3000+G2,IF(D2="nt",1000+G2,IF((D2+G2)&gt;5,D2+G2,""))),"")</f>
        <v/>
      </c>
      <c r="J2" s="75">
        <f>IFERROR(VLOOKUP(CONCATENATE(Draw!C2,C2),Enter!T:U,2,FALSE),"")</f>
        <v>0</v>
      </c>
      <c r="K2" s="82" t="str">
        <f>IF(A2="yco",VLOOKUP(CONCATENATE(B2,C2),'Youth Calc'!S:T,2,FALSE),IF(OR(AND(D2&gt;1,D2&lt;1050),D2="nt",D2="",D2="scratch"),"","Not valid"))</f>
        <v/>
      </c>
      <c r="L2" s="382" t="s">
        <v>139</v>
      </c>
      <c r="M2" s="369"/>
      <c r="N2" s="72"/>
      <c r="O2" s="95" t="s">
        <v>140</v>
      </c>
      <c r="P2" s="72"/>
      <c r="Q2" s="72"/>
      <c r="R2" s="72"/>
      <c r="S2" s="72"/>
      <c r="T2" s="72"/>
      <c r="U2" s="72"/>
      <c r="V2" s="72"/>
      <c r="W2" s="72" t="str">
        <f>CONCATENATE(Draw!C2,C2)</f>
        <v>tammy blegenjust a frosty diamond</v>
      </c>
      <c r="X2" s="75">
        <f t="shared" ref="X2:X256" si="4">D2</f>
        <v>19.856000000000002</v>
      </c>
      <c r="Y2" s="72"/>
      <c r="Z2" s="82" t="str">
        <f>IFERROR(VLOOKUP('1st Run'!H2,$AG$3:$AH$7,2,TRUE),"")</f>
        <v>3D</v>
      </c>
      <c r="AA2" s="96" t="str">
        <f>IFERROR(IF(Z2=$AA$1,'1st Run'!H2,""),"")</f>
        <v/>
      </c>
      <c r="AB2" s="96" t="str">
        <f>IFERROR(IF(Z2=$AB$1,'1st Run'!H2,""),"")</f>
        <v/>
      </c>
      <c r="AC2" s="96">
        <f>IFERROR(IF(Z2=$AC$1,'1st Run'!H2,""),"")</f>
        <v>19.856000001000002</v>
      </c>
      <c r="AD2" s="96" t="str">
        <f>IFERROR(IF($Z2=$AD$1,'1st Run'!H2,""),"")</f>
        <v/>
      </c>
      <c r="AE2" s="96" t="str">
        <f>IFERROR(IF(Z2=$AE$1,'1st Run'!H2,""),"")</f>
        <v/>
      </c>
      <c r="AF2" s="82"/>
      <c r="AG2" s="72"/>
      <c r="AH2" s="72"/>
      <c r="AI2" s="72"/>
      <c r="AJ2" s="72"/>
      <c r="AK2" s="72"/>
      <c r="AL2" s="72"/>
      <c r="AM2" s="72"/>
      <c r="AN2" s="72"/>
      <c r="AO2" s="72"/>
      <c r="AP2" s="97" t="s">
        <v>132</v>
      </c>
      <c r="AQ2" s="72"/>
      <c r="AR2" s="72"/>
      <c r="AS2" s="72"/>
      <c r="AT2" s="72" t="s">
        <v>137</v>
      </c>
      <c r="AU2" s="98">
        <v>0.35</v>
      </c>
      <c r="AV2" s="98">
        <v>0.3</v>
      </c>
      <c r="AW2" s="98">
        <v>0.2</v>
      </c>
      <c r="AX2" s="98">
        <v>0.15</v>
      </c>
      <c r="AY2" s="98">
        <v>0</v>
      </c>
      <c r="AZ2" s="98">
        <f t="shared" ref="AZ2:AZ3" si="5">SUM(AU2:AY2)</f>
        <v>0.99999999999999989</v>
      </c>
      <c r="BA2" s="72"/>
      <c r="BB2" s="72"/>
    </row>
    <row r="3" spans="1:54" ht="15.75" customHeight="1">
      <c r="A3" s="78">
        <f>IF(B3="","",Draw!A3)</f>
        <v>2</v>
      </c>
      <c r="B3" s="73" t="str">
        <f>IFERROR(Draw!B3,"")</f>
        <v>tessa bucher</v>
      </c>
      <c r="C3" s="73" t="str">
        <f>IFERROR(Draw!D3,"")</f>
        <v>rebel</v>
      </c>
      <c r="D3" s="99">
        <v>19.173999999999999</v>
      </c>
      <c r="E3" s="92" t="str">
        <f t="shared" si="0"/>
        <v/>
      </c>
      <c r="F3" s="93">
        <f t="shared" si="1"/>
        <v>19.173999999999999</v>
      </c>
      <c r="G3" s="71">
        <v>2.0000000000000001E-9</v>
      </c>
      <c r="H3" s="75">
        <f t="shared" si="2"/>
        <v>19.174000002</v>
      </c>
      <c r="I3" s="75" t="str">
        <f t="shared" si="3"/>
        <v/>
      </c>
      <c r="J3" s="75">
        <f>IFERROR(VLOOKUP(CONCATENATE(Draw!C3,C3),Enter!T:U,2,FALSE),"")</f>
        <v>0</v>
      </c>
      <c r="K3" s="82" t="str">
        <f>IF(A3="yco",VLOOKUP(CONCATENATE(B3,C3),'Youth Calc'!S:T,2,FALSE),IF(OR(AND(D3&gt;1,D3&lt;1050),D3="nt",D3="",D3="scratch"),"","Not valid"))</f>
        <v/>
      </c>
      <c r="L3" s="100" t="s">
        <v>141</v>
      </c>
      <c r="M3" s="101">
        <v>0</v>
      </c>
      <c r="N3" s="72"/>
      <c r="O3" s="88"/>
      <c r="P3" s="68" t="s">
        <v>142</v>
      </c>
      <c r="Q3" s="69" t="s">
        <v>41</v>
      </c>
      <c r="R3" s="69" t="s">
        <v>42</v>
      </c>
      <c r="S3" s="102" t="s">
        <v>131</v>
      </c>
      <c r="T3" s="102" t="s">
        <v>143</v>
      </c>
      <c r="U3" s="103"/>
      <c r="V3" s="72"/>
      <c r="W3" s="72" t="str">
        <f>CONCATENATE(Draw!C3,C3)</f>
        <v>tessa bucherrebel</v>
      </c>
      <c r="X3" s="75">
        <f t="shared" si="4"/>
        <v>19.173999999999999</v>
      </c>
      <c r="Y3" s="72"/>
      <c r="Z3" s="82" t="str">
        <f>IFERROR(VLOOKUP('1st Run'!H3,$AG$3:$AH$7,2,TRUE),"")</f>
        <v>2D</v>
      </c>
      <c r="AA3" s="96" t="str">
        <f>IFERROR(IF(Z3=$AA$1,'1st Run'!H3,""),"")</f>
        <v/>
      </c>
      <c r="AB3" s="96">
        <f>IFERROR(IF(Z3=$AB$1,'1st Run'!H3,""),"")</f>
        <v>19.174000002</v>
      </c>
      <c r="AC3" s="96" t="str">
        <f>IFERROR(IF(Z3=$AC$1,'1st Run'!H3,""),"")</f>
        <v/>
      </c>
      <c r="AD3" s="96" t="str">
        <f>IFERROR(IF($Z3=$AD$1,'1st Run'!H3,""),"")</f>
        <v/>
      </c>
      <c r="AE3" s="96" t="str">
        <f>IFERROR(IF(Z3=$AE$1,'1st Run'!H3,""),"")</f>
        <v/>
      </c>
      <c r="AF3" s="82"/>
      <c r="AG3" s="104">
        <f>MIN('1st Run'!F$2:F$1048576)</f>
        <v>18.396999999999998</v>
      </c>
      <c r="AH3" s="105" t="s">
        <v>134</v>
      </c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 t="s">
        <v>138</v>
      </c>
      <c r="AU3" s="98">
        <v>0.3</v>
      </c>
      <c r="AV3" s="98">
        <v>0.25</v>
      </c>
      <c r="AW3" s="98">
        <v>0.2</v>
      </c>
      <c r="AX3" s="98">
        <v>0.15</v>
      </c>
      <c r="AY3" s="98">
        <v>0.1</v>
      </c>
      <c r="AZ3" s="98">
        <f t="shared" si="5"/>
        <v>1</v>
      </c>
      <c r="BA3" s="72"/>
      <c r="BB3" s="72"/>
    </row>
    <row r="4" spans="1:54" ht="15.75" customHeight="1">
      <c r="A4" s="78">
        <f>IF(B4="","",Draw!A4)</f>
        <v>3</v>
      </c>
      <c r="B4" s="73" t="str">
        <f>IFERROR(Draw!B4,"")</f>
        <v>diane bucher</v>
      </c>
      <c r="C4" s="73" t="str">
        <f>IFERROR(Draw!D4,"")</f>
        <v>Downtowns Dream</v>
      </c>
      <c r="D4" s="99">
        <v>19.934999999999999</v>
      </c>
      <c r="E4" s="92"/>
      <c r="F4" s="93">
        <f t="shared" si="1"/>
        <v>19.934999999999999</v>
      </c>
      <c r="G4" s="71">
        <v>3E-9</v>
      </c>
      <c r="H4" s="75">
        <f t="shared" si="2"/>
        <v>19.935000002999999</v>
      </c>
      <c r="I4" s="75" t="str">
        <f t="shared" si="3"/>
        <v/>
      </c>
      <c r="J4" s="75">
        <f>IFERROR(VLOOKUP(CONCATENATE(Draw!C4,C4),Enter!T:U,2,FALSE),"")</f>
        <v>0</v>
      </c>
      <c r="K4" s="82" t="str">
        <f>IF(A4="yco",VLOOKUP(CONCATENATE(B4,C4),'Youth Calc'!S:T,2,FALSE),IF(OR(AND(D4&gt;1,D4&lt;1050),D4="nt",D4="",D4="scratch"),"","Not valid"))</f>
        <v/>
      </c>
      <c r="L4" s="106" t="s">
        <v>144</v>
      </c>
      <c r="M4" s="107">
        <v>0</v>
      </c>
      <c r="N4" s="72"/>
      <c r="O4" s="383" t="s">
        <v>134</v>
      </c>
      <c r="P4" s="104" t="str">
        <f>AH10</f>
        <v>1st</v>
      </c>
      <c r="Q4" s="108" t="str">
        <f>'1st Run'!AI10</f>
        <v>kamryn chapman</v>
      </c>
      <c r="R4" s="108" t="str">
        <f>'1st Run'!AJ10</f>
        <v>firewater marvel ice</v>
      </c>
      <c r="S4" s="109">
        <f>'1st Run'!AK10</f>
        <v>18.397000010999999</v>
      </c>
      <c r="T4" s="110">
        <f t="shared" ref="T4:T8" si="6">AL10</f>
        <v>87.464999999999989</v>
      </c>
      <c r="U4" s="111" t="str">
        <f t="shared" ref="U4:U32" si="7">P4</f>
        <v>1st</v>
      </c>
      <c r="V4" s="112" t="str">
        <f t="shared" ref="V4:V8" si="8">IF(P4="Tie",AO11,"")</f>
        <v/>
      </c>
      <c r="W4" s="72" t="str">
        <f>CONCATENATE(Draw!C4,C4)</f>
        <v>diane bucherDowntowns Dream</v>
      </c>
      <c r="X4" s="75">
        <f t="shared" si="4"/>
        <v>19.934999999999999</v>
      </c>
      <c r="Y4" s="72"/>
      <c r="Z4" s="82" t="str">
        <f>IFERROR(VLOOKUP('1st Run'!H4,$AG$3:$AH$7,2,TRUE),"")</f>
        <v>3D</v>
      </c>
      <c r="AA4" s="96" t="str">
        <f>IFERROR(IF(Z4=$AA$1,'1st Run'!H4,""),"")</f>
        <v/>
      </c>
      <c r="AB4" s="96" t="str">
        <f>IFERROR(IF(Z4=$AB$1,'1st Run'!H4,""),"")</f>
        <v/>
      </c>
      <c r="AC4" s="96">
        <f>IFERROR(IF(Z4=$AC$1,'1st Run'!H4,""),"")</f>
        <v>19.935000002999999</v>
      </c>
      <c r="AD4" s="96" t="str">
        <f>IFERROR(IF($Z4=$AD$1,'1st Run'!H4,""),"")</f>
        <v/>
      </c>
      <c r="AE4" s="96" t="str">
        <f>IFERROR(IF(Z4=$AE$1,'1st Run'!H4,""),"")</f>
        <v/>
      </c>
      <c r="AF4" s="82"/>
      <c r="AG4" s="113">
        <f t="shared" ref="AG4:AG5" si="9">AG3+0.5</f>
        <v>18.896999999999998</v>
      </c>
      <c r="AH4" s="114" t="s">
        <v>135</v>
      </c>
      <c r="AI4" s="72"/>
      <c r="AJ4" s="72"/>
      <c r="AK4" s="72"/>
      <c r="AL4" s="72"/>
      <c r="AM4" s="72"/>
      <c r="AN4" s="72"/>
      <c r="AO4" s="72"/>
      <c r="AP4" s="72">
        <v>0</v>
      </c>
      <c r="AQ4" s="72">
        <v>13</v>
      </c>
      <c r="AR4" s="72">
        <v>21</v>
      </c>
      <c r="AS4" s="72">
        <v>41</v>
      </c>
      <c r="AT4" s="72">
        <v>81</v>
      </c>
      <c r="AU4" s="80" t="s">
        <v>134</v>
      </c>
      <c r="AV4" s="80" t="s">
        <v>135</v>
      </c>
      <c r="AW4" s="80" t="s">
        <v>136</v>
      </c>
      <c r="AX4" s="80" t="s">
        <v>137</v>
      </c>
      <c r="AY4" s="80" t="s">
        <v>138</v>
      </c>
      <c r="AZ4" s="80"/>
      <c r="BA4" s="72"/>
      <c r="BB4" s="72"/>
    </row>
    <row r="5" spans="1:54" ht="15.75" customHeight="1">
      <c r="A5" s="78">
        <f>IF(B5="","",Draw!A5)</f>
        <v>4</v>
      </c>
      <c r="B5" s="73" t="str">
        <f>IFERROR(Draw!B5,"")</f>
        <v>tavian moody (Y only)</v>
      </c>
      <c r="C5" s="73" t="str">
        <f>IFERROR(Draw!D5,"")</f>
        <v>chester</v>
      </c>
      <c r="D5" s="99">
        <v>20.515999999999998</v>
      </c>
      <c r="E5" s="92">
        <f t="shared" ref="E5:E9" si="10">IF(AND(D5&gt;0,OR(J5="o",J5="x")),D5,"")</f>
        <v>20.515999999999998</v>
      </c>
      <c r="F5" s="93" t="str">
        <f t="shared" si="1"/>
        <v/>
      </c>
      <c r="G5" s="71">
        <v>4.0000000000000002E-9</v>
      </c>
      <c r="H5" s="75" t="str">
        <f t="shared" si="2"/>
        <v/>
      </c>
      <c r="I5" s="75">
        <f t="shared" si="3"/>
        <v>20.516000003999999</v>
      </c>
      <c r="J5" s="75" t="str">
        <f>IFERROR(VLOOKUP(CONCATENATE(Draw!C5,C5),Enter!T:U,2,FALSE),"")</f>
        <v>o</v>
      </c>
      <c r="K5" s="82" t="str">
        <f>IF(A5="yco",VLOOKUP(CONCATENATE(B5,C5),'Youth Calc'!S:T,2,FALSE),IF(OR(AND(D5&gt;1,D5&lt;1050),D5="nt",D5="",D5="scratch"),"","Not valid"))</f>
        <v/>
      </c>
      <c r="L5" s="382" t="s">
        <v>145</v>
      </c>
      <c r="M5" s="369"/>
      <c r="N5" s="72"/>
      <c r="O5" s="379"/>
      <c r="P5" s="113" t="str">
        <f>IF($M$18&lt;"2","",IF(AH11="Tie","Tie",AH11))</f>
        <v>2nd</v>
      </c>
      <c r="Q5" s="47" t="str">
        <f>IF(P5="","",'1st Run'!AI11)</f>
        <v>cheyenne hulstien</v>
      </c>
      <c r="R5" s="47" t="str">
        <f>IF(Q5="","",'1st Run'!AJ11)</f>
        <v>elite shade of grey</v>
      </c>
      <c r="S5" s="115">
        <f>IF(R5="","",'1st Run'!AK11)</f>
        <v>18.821000020000003</v>
      </c>
      <c r="T5" s="116">
        <f t="shared" si="6"/>
        <v>58.309999999999995</v>
      </c>
      <c r="U5" s="111" t="str">
        <f t="shared" si="7"/>
        <v>2nd</v>
      </c>
      <c r="V5" s="112" t="str">
        <f t="shared" si="8"/>
        <v/>
      </c>
      <c r="W5" s="72" t="str">
        <f>CONCATENATE(Draw!C5,C5)</f>
        <v>tavian moodychester</v>
      </c>
      <c r="X5" s="75">
        <f t="shared" si="4"/>
        <v>20.515999999999998</v>
      </c>
      <c r="Y5" s="72"/>
      <c r="Z5" s="82" t="str">
        <f>IFERROR(VLOOKUP('1st Run'!H5,$AG$3:$AH$7,2,TRUE),"")</f>
        <v>5D</v>
      </c>
      <c r="AA5" s="96" t="str">
        <f>IFERROR(IF(Z5=$AA$1,'1st Run'!H5,""),"")</f>
        <v/>
      </c>
      <c r="AB5" s="96" t="str">
        <f>IFERROR(IF(Z5=$AB$1,'1st Run'!H5,""),"")</f>
        <v/>
      </c>
      <c r="AC5" s="96" t="str">
        <f>IFERROR(IF(Z5=$AC$1,'1st Run'!H5,""),"")</f>
        <v/>
      </c>
      <c r="AD5" s="96" t="str">
        <f>IFERROR(IF($Z5=$AD$1,'1st Run'!H5,""),"")</f>
        <v/>
      </c>
      <c r="AE5" s="96" t="str">
        <f>IFERROR(IF(Z5=$AE$1,'1st Run'!H5,""),"")</f>
        <v/>
      </c>
      <c r="AF5" s="82"/>
      <c r="AG5" s="113">
        <f t="shared" si="9"/>
        <v>19.396999999999998</v>
      </c>
      <c r="AH5" s="114" t="s">
        <v>136</v>
      </c>
      <c r="AI5" s="72"/>
      <c r="AJ5" s="72"/>
      <c r="AK5" s="72"/>
      <c r="AL5" s="72"/>
      <c r="AM5" s="72"/>
      <c r="AN5" s="72"/>
      <c r="AO5" s="80" t="s">
        <v>47</v>
      </c>
      <c r="AP5" s="117">
        <v>1</v>
      </c>
      <c r="AQ5" s="117">
        <v>0.6</v>
      </c>
      <c r="AR5" s="117">
        <v>0.5</v>
      </c>
      <c r="AS5" s="117">
        <v>0.4</v>
      </c>
      <c r="AT5" s="117">
        <v>0.3</v>
      </c>
      <c r="AU5" s="118">
        <f t="shared" ref="AU5:AY5" si="11">HLOOKUP($M$16,$AP$4:$AT$9,2,TRUE)*AU$10</f>
        <v>87.464999999999989</v>
      </c>
      <c r="AV5" s="118">
        <f t="shared" si="11"/>
        <v>74.969999999999985</v>
      </c>
      <c r="AW5" s="118">
        <f t="shared" si="11"/>
        <v>49.980000000000004</v>
      </c>
      <c r="AX5" s="118">
        <f t="shared" si="11"/>
        <v>37.484999999999992</v>
      </c>
      <c r="AY5" s="118">
        <f t="shared" si="11"/>
        <v>0</v>
      </c>
      <c r="AZ5" s="72"/>
      <c r="BA5" s="72"/>
      <c r="BB5" s="72"/>
    </row>
    <row r="6" spans="1:54" ht="15.75" customHeight="1">
      <c r="A6" s="78">
        <f>IF(B6="","",Draw!A6)</f>
        <v>5</v>
      </c>
      <c r="B6" s="73" t="str">
        <f>IFERROR(Draw!B6,"")</f>
        <v>Bethany Keller</v>
      </c>
      <c r="C6" s="73" t="str">
        <f>IFERROR(Draw!D6,"")</f>
        <v>Okey Dokey Snowman</v>
      </c>
      <c r="D6" s="119">
        <v>19.574000000000002</v>
      </c>
      <c r="E6" s="92" t="str">
        <f t="shared" si="10"/>
        <v/>
      </c>
      <c r="F6" s="93">
        <f t="shared" si="1"/>
        <v>19.574000000000002</v>
      </c>
      <c r="G6" s="71">
        <v>5.0000000000000001E-9</v>
      </c>
      <c r="H6" s="75">
        <f t="shared" si="2"/>
        <v>19.574000005000002</v>
      </c>
      <c r="I6" s="75" t="str">
        <f t="shared" si="3"/>
        <v/>
      </c>
      <c r="J6" s="75">
        <f>IFERROR(VLOOKUP(CONCATENATE(Draw!C6,C6),Enter!T:U,2,FALSE),"")</f>
        <v>0</v>
      </c>
      <c r="K6" s="82" t="str">
        <f>IF(A6="yco",VLOOKUP(CONCATENATE(B6,C6),'Youth Calc'!S:T,2,FALSE),IF(OR(AND(D6&gt;1,D6&lt;1050),D6="nt",D6="",D6="scratch"),"","Not valid"))</f>
        <v/>
      </c>
      <c r="L6" s="106" t="s">
        <v>141</v>
      </c>
      <c r="M6" s="120">
        <v>35</v>
      </c>
      <c r="N6" s="72"/>
      <c r="O6" s="379"/>
      <c r="P6" s="121" t="str">
        <f>IF($M$18&lt;"3","",IF(AH12="Tie","Tie",AH12))</f>
        <v/>
      </c>
      <c r="Q6" s="47" t="str">
        <f>IF(P6="","",'1st Run'!AI12)</f>
        <v/>
      </c>
      <c r="R6" s="47" t="str">
        <f>IF(Q6="","",'1st Run'!AJ12)</f>
        <v/>
      </c>
      <c r="S6" s="115" t="str">
        <f>IF(R6="","",'1st Run'!AK12)</f>
        <v/>
      </c>
      <c r="T6" s="116" t="str">
        <f t="shared" si="6"/>
        <v/>
      </c>
      <c r="U6" s="111" t="str">
        <f t="shared" si="7"/>
        <v/>
      </c>
      <c r="V6" s="112" t="str">
        <f t="shared" si="8"/>
        <v/>
      </c>
      <c r="W6" s="72" t="str">
        <f>CONCATENATE(Draw!C6,C6)</f>
        <v>Bethany KellerOkey Dokey Snowman</v>
      </c>
      <c r="X6" s="75">
        <f t="shared" si="4"/>
        <v>19.574000000000002</v>
      </c>
      <c r="Y6" s="72"/>
      <c r="Z6" s="82" t="str">
        <f>IFERROR(VLOOKUP('1st Run'!H6,$AG$3:$AH$7,2,TRUE),"")</f>
        <v>3D</v>
      </c>
      <c r="AA6" s="96" t="str">
        <f>IFERROR(IF(Z6=$AA$1,'1st Run'!H6,""),"")</f>
        <v/>
      </c>
      <c r="AB6" s="96" t="str">
        <f>IFERROR(IF(Z6=$AB$1,'1st Run'!H6,""),"")</f>
        <v/>
      </c>
      <c r="AC6" s="96">
        <f>IFERROR(IF(Z6=$AC$1,'1st Run'!H6,""),"")</f>
        <v>19.574000005000002</v>
      </c>
      <c r="AD6" s="96" t="str">
        <f>IFERROR(IF($Z6=$AD$1,'1st Run'!H6,""),"")</f>
        <v/>
      </c>
      <c r="AE6" s="96" t="str">
        <f>IFERROR(IF(Z6=$AE$1,'1st Run'!H6,""),"")</f>
        <v/>
      </c>
      <c r="AF6" s="82"/>
      <c r="AG6" s="113">
        <f>IF(AS11&lt;AV13,AG5+1,AG5+0.5)</f>
        <v>20.396999999999998</v>
      </c>
      <c r="AH6" s="114" t="s">
        <v>137</v>
      </c>
      <c r="AI6" s="72"/>
      <c r="AJ6" s="72"/>
      <c r="AK6" s="72"/>
      <c r="AL6" s="72"/>
      <c r="AM6" s="72"/>
      <c r="AN6" s="72"/>
      <c r="AO6" s="80" t="s">
        <v>48</v>
      </c>
      <c r="AP6" s="117">
        <v>0</v>
      </c>
      <c r="AQ6" s="117">
        <v>0.4</v>
      </c>
      <c r="AR6" s="117">
        <v>0.3</v>
      </c>
      <c r="AS6" s="117">
        <v>0.3</v>
      </c>
      <c r="AT6" s="117">
        <v>0.25</v>
      </c>
      <c r="AU6" s="118">
        <f t="shared" ref="AU6:AY6" si="12">HLOOKUP($M$16,$AP$4:$AT$9,3,TRUE)*AU$10</f>
        <v>58.309999999999995</v>
      </c>
      <c r="AV6" s="118">
        <f t="shared" si="12"/>
        <v>49.98</v>
      </c>
      <c r="AW6" s="118">
        <f t="shared" si="12"/>
        <v>33.320000000000007</v>
      </c>
      <c r="AX6" s="118">
        <f t="shared" si="12"/>
        <v>24.99</v>
      </c>
      <c r="AY6" s="118">
        <f t="shared" si="12"/>
        <v>0</v>
      </c>
      <c r="AZ6" s="72"/>
      <c r="BA6" s="72"/>
      <c r="BB6" s="72"/>
    </row>
    <row r="7" spans="1:54" ht="15.75" customHeight="1">
      <c r="A7" s="78" t="str">
        <f>IF(B7="","",Draw!A7)</f>
        <v/>
      </c>
      <c r="B7" s="73" t="str">
        <f>IFERROR(Draw!B7,"")</f>
        <v/>
      </c>
      <c r="C7" s="122" t="str">
        <f>IFERROR(Draw!D7,"")</f>
        <v/>
      </c>
      <c r="D7" s="123"/>
      <c r="E7" s="92" t="str">
        <f t="shared" si="10"/>
        <v/>
      </c>
      <c r="F7" s="93" t="str">
        <f t="shared" si="1"/>
        <v/>
      </c>
      <c r="G7" s="71">
        <v>6E-9</v>
      </c>
      <c r="H7" s="75" t="str">
        <f t="shared" si="2"/>
        <v/>
      </c>
      <c r="I7" s="75" t="str">
        <f t="shared" si="3"/>
        <v/>
      </c>
      <c r="J7" s="75">
        <f>IFERROR(VLOOKUP(CONCATENATE(Draw!C7,C7),Enter!T:U,2,FALSE),"")</f>
        <v>0</v>
      </c>
      <c r="K7" s="82" t="str">
        <f>IF(A7="yco",VLOOKUP(CONCATENATE(B7,C7),'Youth Calc'!S:T,2,FALSE),IF(OR(AND(D7&gt;1,D7&lt;1050),D7="nt",D7="",D7="scratch"),"","Not valid"))</f>
        <v/>
      </c>
      <c r="L7" s="124" t="s">
        <v>144</v>
      </c>
      <c r="M7" s="125">
        <v>20</v>
      </c>
      <c r="N7" s="72"/>
      <c r="O7" s="379"/>
      <c r="P7" s="121" t="str">
        <f>IF($M$18&lt;"4","",IF(AH13="Tie","Tie",AH13))</f>
        <v/>
      </c>
      <c r="Q7" s="47" t="str">
        <f>IF(P7="","",'1st Run'!AI13)</f>
        <v/>
      </c>
      <c r="R7" s="47" t="str">
        <f>IF(Q7="","",'1st Run'!AJ13)</f>
        <v/>
      </c>
      <c r="S7" s="115" t="str">
        <f>IF(R7="","",'1st Run'!AK13)</f>
        <v/>
      </c>
      <c r="T7" s="116" t="str">
        <f t="shared" si="6"/>
        <v/>
      </c>
      <c r="U7" s="111" t="str">
        <f t="shared" si="7"/>
        <v/>
      </c>
      <c r="V7" s="112" t="str">
        <f t="shared" si="8"/>
        <v/>
      </c>
      <c r="W7" s="72" t="str">
        <f>CONCATENATE(Draw!C7,C7)</f>
        <v/>
      </c>
      <c r="X7" s="75">
        <f t="shared" si="4"/>
        <v>0</v>
      </c>
      <c r="Y7" s="72"/>
      <c r="Z7" s="82" t="str">
        <f>IFERROR(VLOOKUP('1st Run'!H7,$AG$3:$AH$7,2,TRUE),"")</f>
        <v>5D</v>
      </c>
      <c r="AA7" s="96" t="str">
        <f>IFERROR(IF(Z7=$AA$1,'1st Run'!H7,""),"")</f>
        <v/>
      </c>
      <c r="AB7" s="96" t="str">
        <f>IFERROR(IF(Z7=$AB$1,'1st Run'!H7,""),"")</f>
        <v/>
      </c>
      <c r="AC7" s="96" t="str">
        <f>IFERROR(IF(Z7=$AC$1,'1st Run'!H7,""),"")</f>
        <v/>
      </c>
      <c r="AD7" s="96" t="str">
        <f>IFERROR(IF($Z7=$AD$1,'1st Run'!H7,""),"")</f>
        <v/>
      </c>
      <c r="AE7" s="96" t="str">
        <f>IFERROR(IF(Z7=$AE$1,'1st Run'!H7,""),"")</f>
        <v/>
      </c>
      <c r="AF7" s="82"/>
      <c r="AG7" s="126" t="str">
        <f>IF(AS11&gt;=AV13,AG6+0.5,"")</f>
        <v/>
      </c>
      <c r="AH7" s="127" t="s">
        <v>138</v>
      </c>
      <c r="AI7" s="72"/>
      <c r="AJ7" s="72"/>
      <c r="AK7" s="72"/>
      <c r="AL7" s="72"/>
      <c r="AM7" s="72"/>
      <c r="AN7" s="72"/>
      <c r="AO7" s="80" t="s">
        <v>146</v>
      </c>
      <c r="AP7" s="117">
        <v>0</v>
      </c>
      <c r="AQ7" s="117"/>
      <c r="AR7" s="117">
        <v>0.2</v>
      </c>
      <c r="AS7" s="117">
        <v>0.2</v>
      </c>
      <c r="AT7" s="117">
        <v>0.2</v>
      </c>
      <c r="AU7" s="118">
        <f t="shared" ref="AU7:AY7" si="13">HLOOKUP($M$16,$AP$4:$AT$9,4,TRUE)*AU$10</f>
        <v>0</v>
      </c>
      <c r="AV7" s="118">
        <f t="shared" si="13"/>
        <v>0</v>
      </c>
      <c r="AW7" s="118">
        <f t="shared" si="13"/>
        <v>0</v>
      </c>
      <c r="AX7" s="118">
        <f t="shared" si="13"/>
        <v>0</v>
      </c>
      <c r="AY7" s="118">
        <f t="shared" si="13"/>
        <v>0</v>
      </c>
      <c r="AZ7" s="72"/>
      <c r="BA7" s="72"/>
      <c r="BB7" s="72"/>
    </row>
    <row r="8" spans="1:54" ht="15.75" customHeight="1">
      <c r="A8" s="78">
        <f>IF(B8="","",Draw!A8)</f>
        <v>6</v>
      </c>
      <c r="B8" s="73" t="str">
        <f>IFERROR(Draw!B8,"")</f>
        <v>alexis gilbertson (Y only)</v>
      </c>
      <c r="C8" s="73" t="str">
        <f>IFERROR(Draw!D8,"")</f>
        <v>autumn</v>
      </c>
      <c r="D8" s="91">
        <v>21.158000000000001</v>
      </c>
      <c r="E8" s="92">
        <f t="shared" si="10"/>
        <v>21.158000000000001</v>
      </c>
      <c r="F8" s="93" t="str">
        <f t="shared" si="1"/>
        <v/>
      </c>
      <c r="G8" s="71">
        <v>6.9999999999999998E-9</v>
      </c>
      <c r="H8" s="75" t="str">
        <f t="shared" si="2"/>
        <v/>
      </c>
      <c r="I8" s="75">
        <f t="shared" si="3"/>
        <v>21.158000007000002</v>
      </c>
      <c r="J8" s="75" t="str">
        <f>IFERROR(VLOOKUP(CONCATENATE(Draw!C8,C8),Enter!T:U,2,FALSE),"")</f>
        <v>o</v>
      </c>
      <c r="K8" s="82" t="str">
        <f>IF(A8="yco",VLOOKUP(CONCATENATE(B8,C8),'Youth Calc'!S:T,2,FALSE),IF(OR(AND(D8&gt;1,D8&lt;1050),D8="nt",D8="",D8="scratch"),"","Not valid"))</f>
        <v/>
      </c>
      <c r="L8" s="124" t="s">
        <v>147</v>
      </c>
      <c r="M8" s="128">
        <v>0.7</v>
      </c>
      <c r="N8" s="129"/>
      <c r="O8" s="374"/>
      <c r="P8" s="130" t="str">
        <f>IF($M$18&lt;"5","",IF(AH14="Tie","Tie",AH14))</f>
        <v/>
      </c>
      <c r="Q8" s="63" t="str">
        <f>IF(P8="","",'1st Run'!AI14)</f>
        <v/>
      </c>
      <c r="R8" s="63" t="str">
        <f>IF(Q8="","",'1st Run'!AJ14)</f>
        <v/>
      </c>
      <c r="S8" s="131" t="str">
        <f>IF(R8="","",'1st Run'!AK14)</f>
        <v/>
      </c>
      <c r="T8" s="132" t="str">
        <f t="shared" si="6"/>
        <v/>
      </c>
      <c r="U8" s="111" t="str">
        <f t="shared" si="7"/>
        <v/>
      </c>
      <c r="V8" s="112" t="str">
        <f t="shared" si="8"/>
        <v/>
      </c>
      <c r="W8" s="72" t="str">
        <f>CONCATENATE(Draw!C8,C8)</f>
        <v>alexis gilbertsonautumn</v>
      </c>
      <c r="X8" s="75">
        <f t="shared" si="4"/>
        <v>21.158000000000001</v>
      </c>
      <c r="Y8" s="72"/>
      <c r="Z8" s="82" t="str">
        <f>IFERROR(VLOOKUP('1st Run'!H8,$AG$3:$AH$7,2,TRUE),"")</f>
        <v>5D</v>
      </c>
      <c r="AA8" s="96" t="str">
        <f>IFERROR(IF(Z8=$AA$1,'1st Run'!H8,""),"")</f>
        <v/>
      </c>
      <c r="AB8" s="96" t="str">
        <f>IFERROR(IF(Z8=$AB$1,'1st Run'!H8,""),"")</f>
        <v/>
      </c>
      <c r="AC8" s="96" t="str">
        <f>IFERROR(IF(Z8=$AC$1,'1st Run'!H8,""),"")</f>
        <v/>
      </c>
      <c r="AD8" s="96" t="str">
        <f>IFERROR(IF($Z8=$AD$1,'1st Run'!H8,""),"")</f>
        <v/>
      </c>
      <c r="AE8" s="96" t="str">
        <f>IFERROR(IF(Z8=$AE$1,'1st Run'!H8,""),"")</f>
        <v/>
      </c>
      <c r="AF8" s="82"/>
      <c r="AG8" s="72"/>
      <c r="AH8" s="80"/>
      <c r="AI8" s="80"/>
      <c r="AJ8" s="72"/>
      <c r="AK8" s="72"/>
      <c r="AL8" s="72"/>
      <c r="AM8" s="72"/>
      <c r="AN8" s="72"/>
      <c r="AO8" s="80" t="s">
        <v>148</v>
      </c>
      <c r="AP8" s="117">
        <v>0</v>
      </c>
      <c r="AQ8" s="117"/>
      <c r="AR8" s="117"/>
      <c r="AS8" s="117">
        <v>0.1</v>
      </c>
      <c r="AT8" s="117">
        <v>0.15</v>
      </c>
      <c r="AU8" s="118">
        <f t="shared" ref="AU8:AY8" si="14">HLOOKUP($M$16,$AP$4:$AT$9,5,TRUE)*AU$10</f>
        <v>0</v>
      </c>
      <c r="AV8" s="118">
        <f t="shared" si="14"/>
        <v>0</v>
      </c>
      <c r="AW8" s="118">
        <f t="shared" si="14"/>
        <v>0</v>
      </c>
      <c r="AX8" s="118">
        <f t="shared" si="14"/>
        <v>0</v>
      </c>
      <c r="AY8" s="118">
        <f t="shared" si="14"/>
        <v>0</v>
      </c>
      <c r="AZ8" s="72"/>
      <c r="BA8" s="72"/>
      <c r="BB8" s="72"/>
    </row>
    <row r="9" spans="1:54" ht="15.75" customHeight="1">
      <c r="A9" s="78">
        <f>IF(B9="","",Draw!A9)</f>
        <v>7</v>
      </c>
      <c r="B9" s="73" t="str">
        <f>IFERROR(Draw!B9,"")</f>
        <v>morgan ober</v>
      </c>
      <c r="C9" s="122" t="str">
        <f>IFERROR(Draw!D9,"")</f>
        <v>bubba</v>
      </c>
      <c r="D9" s="99">
        <v>26.9</v>
      </c>
      <c r="E9" s="92" t="str">
        <f t="shared" si="10"/>
        <v/>
      </c>
      <c r="F9" s="93">
        <f t="shared" si="1"/>
        <v>26.9</v>
      </c>
      <c r="G9" s="71">
        <v>8.0000000000000005E-9</v>
      </c>
      <c r="H9" s="75">
        <f t="shared" si="2"/>
        <v>26.900000007999999</v>
      </c>
      <c r="I9" s="75" t="str">
        <f t="shared" si="3"/>
        <v/>
      </c>
      <c r="J9" s="75">
        <f>IFERROR(VLOOKUP(CONCATENATE(Draw!C9,C9),Enter!T:U,2,FALSE),"")</f>
        <v>0</v>
      </c>
      <c r="K9" s="82" t="str">
        <f>IF(A9="yco",VLOOKUP(CONCATENATE(B9,C9),'Youth Calc'!S:T,2,FALSE),IF(OR(AND(D9&gt;1,D9&lt;1050),D9="nt",D9="",D9="scratch"),"","Not valid"))</f>
        <v/>
      </c>
      <c r="L9" s="72"/>
      <c r="M9" s="72"/>
      <c r="N9" s="80"/>
      <c r="O9" s="133"/>
      <c r="P9" s="134"/>
      <c r="Q9" s="135"/>
      <c r="R9" s="135"/>
      <c r="S9" s="136"/>
      <c r="T9" s="137"/>
      <c r="U9" s="111">
        <f t="shared" si="7"/>
        <v>0</v>
      </c>
      <c r="V9" s="112"/>
      <c r="W9" s="72" t="str">
        <f>CONCATENATE(Draw!C9,C9)</f>
        <v>morgan oberbubba</v>
      </c>
      <c r="X9" s="75">
        <f t="shared" si="4"/>
        <v>26.9</v>
      </c>
      <c r="Y9" s="72"/>
      <c r="Z9" s="82" t="str">
        <f>IFERROR(VLOOKUP('1st Run'!H9,$AG$3:$AH$7,2,TRUE),"")</f>
        <v>4D</v>
      </c>
      <c r="AA9" s="96" t="str">
        <f>IFERROR(IF(Z9=$AA$1,'1st Run'!H9,""),"")</f>
        <v/>
      </c>
      <c r="AB9" s="96" t="str">
        <f>IFERROR(IF(Z9=$AB$1,'1st Run'!H9,""),"")</f>
        <v/>
      </c>
      <c r="AC9" s="96" t="str">
        <f>IFERROR(IF(Z9=$AC$1,'1st Run'!H9,""),"")</f>
        <v/>
      </c>
      <c r="AD9" s="96">
        <f>IFERROR(IF($Z9=$AD$1,'1st Run'!H9,""),"")</f>
        <v>26.900000007999999</v>
      </c>
      <c r="AE9" s="96" t="str">
        <f>IFERROR(IF(Z9=$AE$1,'1st Run'!H9,""),"")</f>
        <v/>
      </c>
      <c r="AF9" s="82"/>
      <c r="AG9" s="138" t="s">
        <v>133</v>
      </c>
      <c r="AH9" s="139" t="s">
        <v>149</v>
      </c>
      <c r="AI9" s="139" t="s">
        <v>150</v>
      </c>
      <c r="AJ9" s="139" t="s">
        <v>42</v>
      </c>
      <c r="AK9" s="139" t="s">
        <v>131</v>
      </c>
      <c r="AL9" s="140" t="s">
        <v>143</v>
      </c>
      <c r="AM9" s="72"/>
      <c r="AN9" s="72"/>
      <c r="AO9" s="80" t="s">
        <v>151</v>
      </c>
      <c r="AP9" s="117">
        <v>0</v>
      </c>
      <c r="AQ9" s="72"/>
      <c r="AR9" s="72"/>
      <c r="AS9" s="72"/>
      <c r="AT9" s="117">
        <v>0.1</v>
      </c>
      <c r="AU9" s="118">
        <f t="shared" ref="AU9:AY9" si="15">HLOOKUP($M$16,$AP$4:$AT$9,6,TRUE)*AU$10</f>
        <v>0</v>
      </c>
      <c r="AV9" s="118">
        <f t="shared" si="15"/>
        <v>0</v>
      </c>
      <c r="AW9" s="118">
        <f t="shared" si="15"/>
        <v>0</v>
      </c>
      <c r="AX9" s="118">
        <f t="shared" si="15"/>
        <v>0</v>
      </c>
      <c r="AY9" s="118">
        <f t="shared" si="15"/>
        <v>0</v>
      </c>
      <c r="AZ9" s="72"/>
      <c r="BA9" s="72"/>
      <c r="BB9" s="72"/>
    </row>
    <row r="10" spans="1:54" ht="15.75" customHeight="1">
      <c r="A10" s="78">
        <f>IF(B10="","",Draw!A10)</f>
        <v>8</v>
      </c>
      <c r="B10" s="73" t="str">
        <f>IFERROR(Draw!B10,"")</f>
        <v>sadie deruyter</v>
      </c>
      <c r="C10" s="73" t="str">
        <f>IFERROR(Draw!D10,"")</f>
        <v>cowboy</v>
      </c>
      <c r="D10" s="99">
        <v>20.167999999999999</v>
      </c>
      <c r="E10" s="92" t="s">
        <v>152</v>
      </c>
      <c r="F10" s="93">
        <f t="shared" si="1"/>
        <v>20.167999999999999</v>
      </c>
      <c r="G10" s="71">
        <v>8.9999999999999995E-9</v>
      </c>
      <c r="H10" s="75">
        <f t="shared" si="2"/>
        <v>20.168000009</v>
      </c>
      <c r="I10" s="75" t="str">
        <f t="shared" si="3"/>
        <v/>
      </c>
      <c r="J10" s="75">
        <f>IFERROR(VLOOKUP(CONCATENATE(Draw!C10,C10),Enter!T:U,2,FALSE),"")</f>
        <v>0</v>
      </c>
      <c r="K10" s="82" t="str">
        <f>IF(A10="yco",VLOOKUP(CONCATENATE(B10,C10),'Youth Calc'!S:T,2,FALSE),IF(OR(AND(D10&gt;1,D10&lt;1050),D10="nt",D10="",D10="scratch"),"","Not valid"))</f>
        <v/>
      </c>
      <c r="L10" s="141" t="s">
        <v>134</v>
      </c>
      <c r="M10" s="142">
        <f>'1st Run'!AG3</f>
        <v>18.396999999999998</v>
      </c>
      <c r="N10" s="143">
        <v>1</v>
      </c>
      <c r="O10" s="378" t="s">
        <v>135</v>
      </c>
      <c r="P10" s="144" t="str">
        <f>'1st Run'!AH16</f>
        <v>1st</v>
      </c>
      <c r="Q10" s="78" t="str">
        <f>'1st Run'!AI16</f>
        <v>kamryn chapman</v>
      </c>
      <c r="R10" s="78" t="str">
        <f>'1st Run'!AJ16</f>
        <v>bw so bada lover</v>
      </c>
      <c r="S10" s="145">
        <f>'1st Run'!AK16</f>
        <v>19.067000024999999</v>
      </c>
      <c r="T10" s="110">
        <f t="shared" ref="T10:T14" si="16">AL16</f>
        <v>74.969999999999985</v>
      </c>
      <c r="U10" s="111" t="str">
        <f t="shared" si="7"/>
        <v>1st</v>
      </c>
      <c r="V10" s="112" t="str">
        <f t="shared" ref="V10:V14" si="17">IF(P10="Tie",AO17,"")</f>
        <v/>
      </c>
      <c r="W10" s="72" t="str">
        <f>CONCATENATE(Draw!C10,C10)</f>
        <v>sadie deruytercowboy</v>
      </c>
      <c r="X10" s="75">
        <f t="shared" si="4"/>
        <v>20.167999999999999</v>
      </c>
      <c r="Y10" s="72"/>
      <c r="Z10" s="82" t="str">
        <f>IFERROR(VLOOKUP('1st Run'!H10,$AG$3:$AH$7,2,TRUE),"")</f>
        <v>3D</v>
      </c>
      <c r="AA10" s="96" t="str">
        <f>IFERROR(IF(Z10=$AA$1,'1st Run'!H10,""),"")</f>
        <v/>
      </c>
      <c r="AB10" s="96" t="str">
        <f>IFERROR(IF(Z10=$AB$1,'1st Run'!H10,""),"")</f>
        <v/>
      </c>
      <c r="AC10" s="96">
        <f>IFERROR(IF(Z10=$AC$1,'1st Run'!H10,""),"")</f>
        <v>20.168000009</v>
      </c>
      <c r="AD10" s="96" t="str">
        <f>IFERROR(IF($Z10=$AD$1,'1st Run'!H10,""),"")</f>
        <v/>
      </c>
      <c r="AE10" s="96" t="str">
        <f>IFERROR(IF(Z10=$AE$1,'1st Run'!H10,""),"")</f>
        <v/>
      </c>
      <c r="AF10" s="82" t="s">
        <v>47</v>
      </c>
      <c r="AG10" s="393" t="s">
        <v>134</v>
      </c>
      <c r="AH10" s="146" t="str">
        <f t="shared" ref="AH10:AH39" si="18">IF(AI10="-","-",IF(AN10=TRUE,"Tie",AF10))</f>
        <v>1st</v>
      </c>
      <c r="AI10" s="108" t="str">
        <f t="array" ref="AI10">IFERROR(INDEX('1st Run'!B:H,MATCH(AK10,'1st Run'!$H:$H,0),1),"-")</f>
        <v>kamryn chapman</v>
      </c>
      <c r="AJ10" s="108" t="str">
        <f t="array" ref="AJ10">IFERROR(INDEX('1st Run'!$B:$H,MATCH(AK10,'1st Run'!$H:$H,0),2),"-")</f>
        <v>firewater marvel ice</v>
      </c>
      <c r="AK10" s="146">
        <f t="shared" ref="AK10:AK15" si="19">IFERROR(SMALL($AA$2:$AA$286,AM10),"-")</f>
        <v>18.397000010999999</v>
      </c>
      <c r="AL10" s="147">
        <f t="shared" ref="AL10:AL14" si="20">IF(AU5&gt;0,AU5,"")</f>
        <v>87.464999999999989</v>
      </c>
      <c r="AM10" s="72">
        <v>1</v>
      </c>
      <c r="AN10" s="72" t="b">
        <f>IF(AK11="-","",(AK11-AK10)&lt;0.00001)</f>
        <v>0</v>
      </c>
      <c r="AO10" s="72"/>
      <c r="AP10" s="72"/>
      <c r="AQ10" s="72"/>
      <c r="AR10" s="72"/>
      <c r="AS10" s="72"/>
      <c r="AT10" s="72"/>
      <c r="AU10" s="118">
        <f t="shared" ref="AU10:AY10" si="21">IF($AS$11&lt;$AV$13,AU2*$AS$13,AU3*$AS$13)</f>
        <v>145.77499999999998</v>
      </c>
      <c r="AV10" s="118">
        <f t="shared" si="21"/>
        <v>124.94999999999999</v>
      </c>
      <c r="AW10" s="118">
        <f t="shared" si="21"/>
        <v>83.300000000000011</v>
      </c>
      <c r="AX10" s="118">
        <f t="shared" si="21"/>
        <v>62.474999999999994</v>
      </c>
      <c r="AY10" s="118">
        <f t="shared" si="21"/>
        <v>0</v>
      </c>
      <c r="AZ10" s="72"/>
      <c r="BA10" s="72"/>
      <c r="BB10" s="72"/>
    </row>
    <row r="11" spans="1:54" ht="15.75" customHeight="1">
      <c r="A11" s="78">
        <f>IF(B11="","",Draw!A11)</f>
        <v>9</v>
      </c>
      <c r="B11" s="73" t="str">
        <f>IFERROR(Draw!B11,"")</f>
        <v>Jacey Ilse (Y)</v>
      </c>
      <c r="C11" s="73" t="str">
        <f>IFERROR(Draw!D11,"")</f>
        <v>zanalyst babe</v>
      </c>
      <c r="D11" s="99">
        <v>33.552</v>
      </c>
      <c r="E11" s="92" t="s">
        <v>152</v>
      </c>
      <c r="F11" s="93">
        <f t="shared" si="1"/>
        <v>33.552</v>
      </c>
      <c r="G11" s="71">
        <v>1E-8</v>
      </c>
      <c r="H11" s="75">
        <f t="shared" si="2"/>
        <v>33.55200001</v>
      </c>
      <c r="I11" s="75">
        <f t="shared" si="3"/>
        <v>33.55200001</v>
      </c>
      <c r="J11" s="75" t="str">
        <f>IFERROR(VLOOKUP(CONCATENATE(Draw!C11,C11),Enter!T:U,2,FALSE),"")</f>
        <v>x</v>
      </c>
      <c r="K11" s="82" t="str">
        <f>IF(A11="yco",VLOOKUP(CONCATENATE(B11,C11),'Youth Calc'!S:T,2,FALSE),IF(OR(AND(D11&gt;1,D11&lt;1050),D11="nt",D11="",D11="scratch"),"","Not valid"))</f>
        <v/>
      </c>
      <c r="L11" s="148" t="s">
        <v>135</v>
      </c>
      <c r="M11" s="142">
        <f>'1st Run'!AG4</f>
        <v>18.896999999999998</v>
      </c>
      <c r="N11" s="143">
        <v>2</v>
      </c>
      <c r="O11" s="379"/>
      <c r="P11" s="113" t="str">
        <f>IF($M$18&lt;"2","",IF(AH17="Tie","Tie",AH17))</f>
        <v>2nd</v>
      </c>
      <c r="Q11" s="47" t="str">
        <f>IF(P11="","",'1st Run'!AI17)</f>
        <v>tessa bucher</v>
      </c>
      <c r="R11" s="47" t="str">
        <f>IF(Q11="","",'1st Run'!AJ17)</f>
        <v>rebel</v>
      </c>
      <c r="S11" s="115">
        <f>IF(R11="","",'1st Run'!AK17)</f>
        <v>19.174000002</v>
      </c>
      <c r="T11" s="116">
        <f t="shared" si="16"/>
        <v>49.98</v>
      </c>
      <c r="U11" s="111" t="str">
        <f t="shared" si="7"/>
        <v>2nd</v>
      </c>
      <c r="V11" s="112" t="str">
        <f t="shared" si="17"/>
        <v/>
      </c>
      <c r="W11" s="72" t="str">
        <f>CONCATENATE(Draw!C11,C11)</f>
        <v>Jacey Ilsezanalyst babe</v>
      </c>
      <c r="X11" s="75">
        <f t="shared" si="4"/>
        <v>33.552</v>
      </c>
      <c r="Y11" s="72"/>
      <c r="Z11" s="82" t="str">
        <f>IFERROR(VLOOKUP('1st Run'!H11,$AG$3:$AH$7,2,TRUE),"")</f>
        <v>4D</v>
      </c>
      <c r="AA11" s="96" t="str">
        <f>IFERROR(IF(Z11=$AA$1,'1st Run'!H11,""),"")</f>
        <v/>
      </c>
      <c r="AB11" s="96" t="str">
        <f>IFERROR(IF(Z11=$AB$1,'1st Run'!H11,""),"")</f>
        <v/>
      </c>
      <c r="AC11" s="96" t="str">
        <f>IFERROR(IF(Z11=$AC$1,'1st Run'!H11,""),"")</f>
        <v/>
      </c>
      <c r="AD11" s="96">
        <f>IFERROR(IF($Z11=$AD$1,'1st Run'!H11,""),"")</f>
        <v>33.55200001</v>
      </c>
      <c r="AE11" s="96" t="str">
        <f>IFERROR(IF(Z11=$AE$1,'1st Run'!H11,""),"")</f>
        <v/>
      </c>
      <c r="AF11" s="82" t="s">
        <v>48</v>
      </c>
      <c r="AG11" s="387"/>
      <c r="AH11" s="96" t="str">
        <f t="shared" si="18"/>
        <v>2nd</v>
      </c>
      <c r="AI11" s="78" t="str">
        <f t="array" ref="AI11">IFERROR(INDEX('1st Run'!B:H,MATCH(AK11,'1st Run'!$H:$H,0),1),"-")</f>
        <v>cheyenne hulstien</v>
      </c>
      <c r="AJ11" s="78" t="str">
        <f t="array" ref="AJ11">IFERROR(INDEX('1st Run'!$B:$H,MATCH(AK11,'1st Run'!$H:$H,0),2),"-")</f>
        <v>elite shade of grey</v>
      </c>
      <c r="AK11" s="96">
        <f t="shared" si="19"/>
        <v>18.821000020000003</v>
      </c>
      <c r="AL11" s="149">
        <f t="shared" si="20"/>
        <v>58.309999999999995</v>
      </c>
      <c r="AM11" s="72">
        <v>2</v>
      </c>
      <c r="AN11" s="72" t="b">
        <f t="shared" ref="AN11:AN14" si="22">OR(IFERROR((AK12-AK11)&lt;0.00001,"False"),IFERROR((AK11-AK10)&lt;0.00001,"False"))</f>
        <v>0</v>
      </c>
      <c r="AO11" s="118" t="str">
        <f>IF(AH10="Tie",(AU5+AU6)/2,"")</f>
        <v/>
      </c>
      <c r="AP11" s="392" t="s">
        <v>153</v>
      </c>
      <c r="AQ11" s="361"/>
      <c r="AR11" s="361"/>
      <c r="AS11" s="150">
        <f>M16</f>
        <v>17</v>
      </c>
      <c r="AT11" s="72"/>
      <c r="AU11" s="72"/>
      <c r="AV11" s="72"/>
      <c r="AW11" s="72"/>
      <c r="AX11" s="72"/>
      <c r="AY11" s="72"/>
      <c r="AZ11" s="72"/>
      <c r="BA11" s="72"/>
      <c r="BB11" s="72"/>
    </row>
    <row r="12" spans="1:54" ht="15.75" customHeight="1">
      <c r="A12" s="78">
        <f>IF(B12="","",Draw!A12)</f>
        <v>10</v>
      </c>
      <c r="B12" s="73" t="str">
        <f>IFERROR(Draw!B12,"")</f>
        <v>kamryn chapman</v>
      </c>
      <c r="C12" s="73" t="str">
        <f>IFERROR(Draw!D12,"")</f>
        <v>firewater marvel ice</v>
      </c>
      <c r="D12" s="119">
        <v>18.396999999999998</v>
      </c>
      <c r="E12" s="92" t="str">
        <f t="shared" ref="E12:E266" si="23">IF(AND(D12&gt;0,OR(J12="o",J12="x")),D12,"")</f>
        <v/>
      </c>
      <c r="F12" s="93">
        <f t="shared" si="1"/>
        <v>18.396999999999998</v>
      </c>
      <c r="G12" s="71">
        <v>1.0999999999999999E-8</v>
      </c>
      <c r="H12" s="75">
        <f t="shared" si="2"/>
        <v>18.397000010999999</v>
      </c>
      <c r="I12" s="75" t="str">
        <f t="shared" si="3"/>
        <v/>
      </c>
      <c r="J12" s="75">
        <f>IFERROR(VLOOKUP(CONCATENATE(Draw!C12,C12),Enter!T:U,2,FALSE),"")</f>
        <v>0</v>
      </c>
      <c r="K12" s="82" t="str">
        <f>IF(A12="yco",VLOOKUP(CONCATENATE(B12,C12),'Youth Calc'!S:T,2,FALSE),IF(OR(AND(D12&gt;1,D12&lt;1050),D12="nt",D12="",D12="scratch"),"","Not valid"))</f>
        <v/>
      </c>
      <c r="L12" s="151" t="s">
        <v>136</v>
      </c>
      <c r="M12" s="142">
        <f>'1st Run'!AG5</f>
        <v>19.396999999999998</v>
      </c>
      <c r="N12" s="143">
        <v>3</v>
      </c>
      <c r="O12" s="379"/>
      <c r="P12" s="121" t="str">
        <f>IF($M$18&lt;"3","",IF(AH18="Tie","Tie",AH18))</f>
        <v/>
      </c>
      <c r="Q12" s="47" t="str">
        <f>IF(P12="","",'1st Run'!AI18)</f>
        <v/>
      </c>
      <c r="R12" s="47" t="str">
        <f>IF(Q12="","",'1st Run'!AJ18)</f>
        <v/>
      </c>
      <c r="S12" s="115" t="str">
        <f>IF(R12="","",'1st Run'!AK18)</f>
        <v/>
      </c>
      <c r="T12" s="116" t="str">
        <f t="shared" si="16"/>
        <v/>
      </c>
      <c r="U12" s="111" t="str">
        <f t="shared" si="7"/>
        <v/>
      </c>
      <c r="V12" s="112" t="str">
        <f t="shared" si="17"/>
        <v/>
      </c>
      <c r="W12" s="72" t="str">
        <f>CONCATENATE(Draw!C12,C12)</f>
        <v>kamryn chapmanfirewater marvel ice</v>
      </c>
      <c r="X12" s="75">
        <f t="shared" si="4"/>
        <v>18.396999999999998</v>
      </c>
      <c r="Y12" s="72"/>
      <c r="Z12" s="82" t="str">
        <f>IFERROR(VLOOKUP('1st Run'!H12,$AG$3:$AH$7,2,TRUE),"")</f>
        <v>1D</v>
      </c>
      <c r="AA12" s="96">
        <f>IFERROR(IF(Z12=$AA$1,'1st Run'!H12,""),"")</f>
        <v>18.397000010999999</v>
      </c>
      <c r="AB12" s="96" t="str">
        <f>IFERROR(IF(Z12=$AB$1,'1st Run'!H12,""),"")</f>
        <v/>
      </c>
      <c r="AC12" s="96" t="str">
        <f>IFERROR(IF(Z12=$AC$1,'1st Run'!H12,""),"")</f>
        <v/>
      </c>
      <c r="AD12" s="96" t="str">
        <f>IFERROR(IF($Z12=$AD$1,'1st Run'!H12,""),"")</f>
        <v/>
      </c>
      <c r="AE12" s="96" t="str">
        <f>IFERROR(IF(Z12=$AE$1,'1st Run'!H12,""),"")</f>
        <v/>
      </c>
      <c r="AF12" s="82" t="s">
        <v>146</v>
      </c>
      <c r="AG12" s="387"/>
      <c r="AH12" s="78" t="str">
        <f t="shared" si="18"/>
        <v>-</v>
      </c>
      <c r="AI12" s="78" t="str">
        <f t="array" ref="AI12">IFERROR(INDEX('1st Run'!B:H,MATCH(AK12,'1st Run'!$H:$H,0),1),"-")</f>
        <v>-</v>
      </c>
      <c r="AJ12" s="78" t="str">
        <f t="array" ref="AJ12">IFERROR(INDEX('1st Run'!$B:$H,MATCH(AK12,'1st Run'!$H:$H,0),2),"-")</f>
        <v>-</v>
      </c>
      <c r="AK12" s="96" t="str">
        <f t="shared" si="19"/>
        <v>-</v>
      </c>
      <c r="AL12" s="149" t="str">
        <f t="shared" si="20"/>
        <v/>
      </c>
      <c r="AM12" s="72">
        <v>3</v>
      </c>
      <c r="AN12" s="72" t="b">
        <f t="shared" si="22"/>
        <v>0</v>
      </c>
      <c r="AO12" s="118" t="str">
        <f t="shared" ref="AO12:AO14" si="24">IF(AH11="Tie",IF((AK11-AK10)&lt;0.00001,(AU5+AU6)/2,IF((AK12-AK11)&lt;0.00001,(AU6+AU7)/2,"")),"")</f>
        <v/>
      </c>
      <c r="AP12" s="392" t="s">
        <v>145</v>
      </c>
      <c r="AQ12" s="361"/>
      <c r="AR12" s="361"/>
      <c r="AS12" s="118">
        <f>M6*M8</f>
        <v>24.5</v>
      </c>
      <c r="AT12" s="72"/>
      <c r="AU12" s="118"/>
      <c r="AV12" s="117"/>
      <c r="AW12" s="72"/>
      <c r="AX12" s="72"/>
      <c r="AY12" s="72"/>
      <c r="AZ12" s="72"/>
      <c r="BA12" s="72"/>
      <c r="BB12" s="72"/>
    </row>
    <row r="13" spans="1:54" ht="15.75" customHeight="1">
      <c r="A13" s="78" t="str">
        <f>IF(B13="","",Draw!A13)</f>
        <v/>
      </c>
      <c r="B13" s="73" t="str">
        <f>IFERROR(Draw!B13,"")</f>
        <v/>
      </c>
      <c r="C13" s="73" t="str">
        <f>IFERROR(Draw!D13,"")</f>
        <v/>
      </c>
      <c r="D13" s="123"/>
      <c r="E13" s="92" t="str">
        <f t="shared" si="23"/>
        <v/>
      </c>
      <c r="F13" s="93" t="str">
        <f t="shared" si="1"/>
        <v/>
      </c>
      <c r="G13" s="71">
        <v>1.2E-8</v>
      </c>
      <c r="H13" s="75" t="str">
        <f t="shared" si="2"/>
        <v/>
      </c>
      <c r="I13" s="75" t="str">
        <f t="shared" si="3"/>
        <v/>
      </c>
      <c r="J13" s="75">
        <f>IFERROR(VLOOKUP(CONCATENATE(Draw!C13,C13),Enter!T:U,2,FALSE),"")</f>
        <v>0</v>
      </c>
      <c r="K13" s="82" t="str">
        <f>IF(A13="yco",VLOOKUP(CONCATENATE(B13,C13),'Youth Calc'!S:T,2,FALSE),IF(OR(AND(D13&gt;1,D13&lt;1050),D13="nt",D13="",D13="scratch"),"","Not valid"))</f>
        <v/>
      </c>
      <c r="L13" s="152" t="s">
        <v>137</v>
      </c>
      <c r="M13" s="153">
        <f>'1st Run'!AG6</f>
        <v>20.396999999999998</v>
      </c>
      <c r="N13" s="143">
        <v>4</v>
      </c>
      <c r="O13" s="379"/>
      <c r="P13" s="121" t="str">
        <f>IF($M$18&lt;"4","",IF(AH19="Tie","Tie",AH19))</f>
        <v/>
      </c>
      <c r="Q13" s="47" t="str">
        <f>IF(P13="","",'1st Run'!AI19)</f>
        <v/>
      </c>
      <c r="R13" s="47" t="str">
        <f>IF(Q13="","",'1st Run'!AJ19)</f>
        <v/>
      </c>
      <c r="S13" s="115" t="str">
        <f>IF(R13="","",'1st Run'!AK19)</f>
        <v/>
      </c>
      <c r="T13" s="116" t="str">
        <f t="shared" si="16"/>
        <v/>
      </c>
      <c r="U13" s="111" t="str">
        <f t="shared" si="7"/>
        <v/>
      </c>
      <c r="V13" s="112" t="str">
        <f t="shared" si="17"/>
        <v/>
      </c>
      <c r="W13" s="72" t="str">
        <f>CONCATENATE(Draw!C13,C13)</f>
        <v/>
      </c>
      <c r="X13" s="75">
        <f t="shared" si="4"/>
        <v>0</v>
      </c>
      <c r="Y13" s="72"/>
      <c r="Z13" s="82" t="str">
        <f>IFERROR(VLOOKUP('1st Run'!H13,$AG$3:$AH$7,2,TRUE),"")</f>
        <v>5D</v>
      </c>
      <c r="AA13" s="96" t="str">
        <f>IFERROR(IF(Z13=$AA$1,'1st Run'!H13,""),"")</f>
        <v/>
      </c>
      <c r="AB13" s="96" t="str">
        <f>IFERROR(IF(Z13=$AB$1,'1st Run'!H13,""),"")</f>
        <v/>
      </c>
      <c r="AC13" s="96" t="str">
        <f>IFERROR(IF(Z13=$AC$1,'1st Run'!H13,""),"")</f>
        <v/>
      </c>
      <c r="AD13" s="96" t="str">
        <f>IFERROR(IF($Z13=$AD$1,'1st Run'!H13,""),"")</f>
        <v/>
      </c>
      <c r="AE13" s="96" t="str">
        <f>IFERROR(IF(Z13=$AE$1,'1st Run'!H13,""),"")</f>
        <v/>
      </c>
      <c r="AF13" s="82" t="s">
        <v>148</v>
      </c>
      <c r="AG13" s="387"/>
      <c r="AH13" s="78" t="str">
        <f t="shared" si="18"/>
        <v>-</v>
      </c>
      <c r="AI13" s="78" t="str">
        <f t="array" ref="AI13">IFERROR(INDEX('1st Run'!B:H,MATCH(AK13,'1st Run'!$H:$H,0),1),"-")</f>
        <v>-</v>
      </c>
      <c r="AJ13" s="78" t="str">
        <f t="array" ref="AJ13">IFERROR(INDEX('1st Run'!$B:$H,MATCH(AK13,'1st Run'!$H:$H,0),2),"-")</f>
        <v>-</v>
      </c>
      <c r="AK13" s="96" t="str">
        <f t="shared" si="19"/>
        <v>-</v>
      </c>
      <c r="AL13" s="149" t="str">
        <f t="shared" si="20"/>
        <v/>
      </c>
      <c r="AM13" s="72">
        <v>4</v>
      </c>
      <c r="AN13" s="72" t="b">
        <f t="shared" si="22"/>
        <v>0</v>
      </c>
      <c r="AO13" s="118" t="str">
        <f t="shared" si="24"/>
        <v/>
      </c>
      <c r="AP13" s="392" t="s">
        <v>143</v>
      </c>
      <c r="AQ13" s="361"/>
      <c r="AR13" s="361"/>
      <c r="AS13" s="118">
        <f>(AS11*AS12)+M3</f>
        <v>416.5</v>
      </c>
      <c r="AT13" s="72"/>
      <c r="AU13" s="154" t="s">
        <v>154</v>
      </c>
      <c r="AV13" s="155">
        <v>1000</v>
      </c>
      <c r="AW13" s="72" t="s">
        <v>155</v>
      </c>
      <c r="AX13" s="72"/>
      <c r="AY13" s="72"/>
      <c r="AZ13" s="72"/>
      <c r="BA13" s="117"/>
      <c r="BB13" s="117"/>
    </row>
    <row r="14" spans="1:54" ht="15.75" customHeight="1">
      <c r="A14" s="78">
        <f>IF(B14="","",Draw!A14)</f>
        <v>11</v>
      </c>
      <c r="B14" s="73" t="str">
        <f>IFERROR(Draw!B14,"")</f>
        <v>megan rosendahl</v>
      </c>
      <c r="C14" s="73" t="str">
        <f>IFERROR(Draw!D14,"")</f>
        <v>leroy</v>
      </c>
      <c r="D14" s="91">
        <v>20.722000000000001</v>
      </c>
      <c r="E14" s="92" t="str">
        <f t="shared" si="23"/>
        <v/>
      </c>
      <c r="F14" s="93">
        <f t="shared" si="1"/>
        <v>20.722000000000001</v>
      </c>
      <c r="G14" s="71">
        <v>1.3000000000000001E-8</v>
      </c>
      <c r="H14" s="75">
        <f t="shared" si="2"/>
        <v>20.722000013000002</v>
      </c>
      <c r="I14" s="75" t="str">
        <f t="shared" si="3"/>
        <v/>
      </c>
      <c r="J14" s="75">
        <f>IFERROR(VLOOKUP(CONCATENATE(Draw!C14,C14),Enter!T:U,2,FALSE),"")</f>
        <v>0</v>
      </c>
      <c r="K14" s="82" t="str">
        <f>IF(A14="yco",VLOOKUP(CONCATENATE(B14,C14),'Youth Calc'!S:T,2,FALSE),IF(OR(AND(D14&gt;1,D14&lt;1050),D14="nt",D14="",D14="scratch"),"","Not valid"))</f>
        <v/>
      </c>
      <c r="L14" s="156" t="s">
        <v>138</v>
      </c>
      <c r="M14" s="153" t="str">
        <f>'1st Run'!AG7</f>
        <v/>
      </c>
      <c r="N14" s="143">
        <v>5</v>
      </c>
      <c r="O14" s="374"/>
      <c r="P14" s="130" t="str">
        <f>IF($M$18&lt;"5","",IF(AH20="Tie","Tie",AH20))</f>
        <v/>
      </c>
      <c r="Q14" s="47" t="str">
        <f>IF(P14="","",'1st Run'!AI20)</f>
        <v/>
      </c>
      <c r="R14" s="47" t="str">
        <f>IF(Q14="","",'1st Run'!AJ20)</f>
        <v/>
      </c>
      <c r="S14" s="115" t="str">
        <f>IF(R14="","",'1st Run'!AK20)</f>
        <v/>
      </c>
      <c r="T14" s="157" t="str">
        <f t="shared" si="16"/>
        <v/>
      </c>
      <c r="U14" s="111" t="str">
        <f t="shared" si="7"/>
        <v/>
      </c>
      <c r="V14" s="112" t="str">
        <f t="shared" si="17"/>
        <v/>
      </c>
      <c r="W14" s="72" t="str">
        <f>CONCATENATE(Draw!C14,C14)</f>
        <v>megan rosendahlleroy</v>
      </c>
      <c r="X14" s="75">
        <f t="shared" si="4"/>
        <v>20.722000000000001</v>
      </c>
      <c r="Y14" s="72"/>
      <c r="Z14" s="82" t="str">
        <f>IFERROR(VLOOKUP('1st Run'!H14,$AG$3:$AH$7,2,TRUE),"")</f>
        <v>4D</v>
      </c>
      <c r="AA14" s="96" t="str">
        <f>IFERROR(IF(Z14=$AA$1,'1st Run'!H14,""),"")</f>
        <v/>
      </c>
      <c r="AB14" s="96" t="str">
        <f>IFERROR(IF(Z14=$AB$1,'1st Run'!H14,""),"")</f>
        <v/>
      </c>
      <c r="AC14" s="96" t="str">
        <f>IFERROR(IF(Z14=$AC$1,'1st Run'!H14,""),"")</f>
        <v/>
      </c>
      <c r="AD14" s="96">
        <f>IFERROR(IF($Z14=$AD$1,'1st Run'!H14,""),"")</f>
        <v>20.722000013000002</v>
      </c>
      <c r="AE14" s="96" t="str">
        <f>IFERROR(IF(Z14=$AE$1,'1st Run'!H14,""),"")</f>
        <v/>
      </c>
      <c r="AF14" s="82" t="s">
        <v>151</v>
      </c>
      <c r="AG14" s="388"/>
      <c r="AH14" s="78" t="str">
        <f t="shared" si="18"/>
        <v>-</v>
      </c>
      <c r="AI14" s="78" t="str">
        <f t="array" ref="AI14">IFERROR(INDEX('1st Run'!B:H,MATCH(AK14,'1st Run'!$H:$H,0),1),"-")</f>
        <v>-</v>
      </c>
      <c r="AJ14" s="78" t="str">
        <f t="array" ref="AJ14">IFERROR(INDEX('1st Run'!$B:$H,MATCH(AK14,'1st Run'!$H:$H,0),2),"-")</f>
        <v>-</v>
      </c>
      <c r="AK14" s="96" t="str">
        <f t="shared" si="19"/>
        <v>-</v>
      </c>
      <c r="AL14" s="149" t="str">
        <f t="shared" si="20"/>
        <v/>
      </c>
      <c r="AM14" s="72">
        <v>5</v>
      </c>
      <c r="AN14" s="72" t="b">
        <f t="shared" si="22"/>
        <v>0</v>
      </c>
      <c r="AO14" s="118" t="str">
        <f t="shared" si="24"/>
        <v/>
      </c>
      <c r="AP14" s="392" t="s">
        <v>156</v>
      </c>
      <c r="AQ14" s="361"/>
      <c r="AR14" s="361"/>
      <c r="AS14" s="118">
        <f>(AS11*M6)-(AS13-M3)</f>
        <v>178.5</v>
      </c>
      <c r="AT14" s="72"/>
      <c r="AU14" s="117"/>
      <c r="AV14" s="72"/>
      <c r="AW14" s="117"/>
      <c r="AX14" s="117"/>
      <c r="AY14" s="117"/>
      <c r="AZ14" s="117"/>
      <c r="BA14" s="117"/>
      <c r="BB14" s="117"/>
    </row>
    <row r="15" spans="1:54" ht="15.75" customHeight="1">
      <c r="A15" s="78">
        <f>IF(B15="","",Draw!A15)</f>
        <v>12</v>
      </c>
      <c r="B15" s="73" t="str">
        <f>IFERROR(Draw!B15,"")</f>
        <v>lizzie chapa</v>
      </c>
      <c r="C15" s="73" t="str">
        <f>IFERROR(Draw!D15,"")</f>
        <v>cracker</v>
      </c>
      <c r="D15" s="99">
        <v>19.992999999999999</v>
      </c>
      <c r="E15" s="92" t="str">
        <f t="shared" si="23"/>
        <v/>
      </c>
      <c r="F15" s="93">
        <f t="shared" si="1"/>
        <v>19.992999999999999</v>
      </c>
      <c r="G15" s="71">
        <v>1.4E-8</v>
      </c>
      <c r="H15" s="75">
        <f t="shared" si="2"/>
        <v>19.993000014</v>
      </c>
      <c r="I15" s="75" t="str">
        <f t="shared" si="3"/>
        <v/>
      </c>
      <c r="J15" s="75">
        <f>IFERROR(VLOOKUP(CONCATENATE(Draw!C15,C15),Enter!T:U,2,FALSE),"")</f>
        <v>0</v>
      </c>
      <c r="K15" s="82" t="str">
        <f>IF(A15="yco",VLOOKUP(CONCATENATE(B15,C15),'Youth Calc'!S:T,2,FALSE),IF(OR(AND(D15&gt;1,D15&lt;1050),D15="nt",D15="",D15="scratch"),"","Not valid"))</f>
        <v/>
      </c>
      <c r="L15" s="88"/>
      <c r="M15" s="82"/>
      <c r="N15" s="143"/>
      <c r="O15" s="133"/>
      <c r="P15" s="158"/>
      <c r="Q15" s="159"/>
      <c r="R15" s="159"/>
      <c r="S15" s="160"/>
      <c r="T15" s="137"/>
      <c r="U15" s="111">
        <f t="shared" si="7"/>
        <v>0</v>
      </c>
      <c r="V15" s="112"/>
      <c r="W15" s="72" t="str">
        <f>CONCATENATE(Draw!C15,C15)</f>
        <v>lizzie chapacracker</v>
      </c>
      <c r="X15" s="75">
        <f t="shared" si="4"/>
        <v>19.992999999999999</v>
      </c>
      <c r="Y15" s="72"/>
      <c r="Z15" s="82" t="str">
        <f>IFERROR(VLOOKUP('1st Run'!H15,$AG$3:$AH$7,2,TRUE),"")</f>
        <v>3D</v>
      </c>
      <c r="AA15" s="96" t="str">
        <f>IFERROR(IF(Z15=$AA$1,'1st Run'!H15,""),"")</f>
        <v/>
      </c>
      <c r="AB15" s="96" t="str">
        <f>IFERROR(IF(Z15=$AB$1,'1st Run'!H15,""),"")</f>
        <v/>
      </c>
      <c r="AC15" s="96">
        <f>IFERROR(IF(Z15=$AC$1,'1st Run'!H15,""),"")</f>
        <v>19.993000014</v>
      </c>
      <c r="AD15" s="96" t="str">
        <f>IFERROR(IF($Z15=$AD$1,'1st Run'!H15,""),"")</f>
        <v/>
      </c>
      <c r="AE15" s="96" t="str">
        <f>IFERROR(IF(Z15=$AE$1,'1st Run'!H15,""),"")</f>
        <v/>
      </c>
      <c r="AF15" s="82" t="s">
        <v>157</v>
      </c>
      <c r="AG15" s="59"/>
      <c r="AH15" s="78" t="str">
        <f t="shared" si="18"/>
        <v>-</v>
      </c>
      <c r="AI15" s="78" t="str">
        <f t="array" ref="AI15">IFERROR(INDEX('1st Run'!B:H,MATCH(AK15,'1st Run'!$H:$H,0),1),"-")</f>
        <v>-</v>
      </c>
      <c r="AJ15" s="78" t="str">
        <f t="array" ref="AJ15">IFERROR(INDEX('1st Run'!$B:$H,MATCH(AK15,'1st Run'!$H:$H,0),2),"-")</f>
        <v>-</v>
      </c>
      <c r="AK15" s="96" t="str">
        <f t="shared" si="19"/>
        <v>-</v>
      </c>
      <c r="AL15" s="161"/>
      <c r="AM15" s="72">
        <v>6</v>
      </c>
      <c r="AN15" s="72"/>
      <c r="AO15" s="118" t="str">
        <f>IF(AH14="Tie",IF((AK14-AK13)&lt;0.00001,(AU8+AU9)/2,IF((AK15-AK14)&lt;0.00001,AU9/2,"")),"")</f>
        <v/>
      </c>
      <c r="AP15" s="72"/>
      <c r="AQ15" s="72"/>
      <c r="AR15" s="72"/>
      <c r="AS15" s="72"/>
      <c r="AT15" s="72"/>
      <c r="AU15" s="72"/>
      <c r="AV15" s="72"/>
      <c r="AW15" s="117"/>
      <c r="AX15" s="117"/>
      <c r="AY15" s="117"/>
      <c r="AZ15" s="117"/>
      <c r="BA15" s="117"/>
      <c r="BB15" s="117"/>
    </row>
    <row r="16" spans="1:54" ht="15.75" customHeight="1">
      <c r="A16" s="78">
        <f>IF(B16="","",Draw!A16)</f>
        <v>13</v>
      </c>
      <c r="B16" s="73" t="str">
        <f>IFERROR(Draw!B16,"")</f>
        <v>brekyn klarenbeek (Y only)</v>
      </c>
      <c r="C16" s="73" t="str">
        <f>IFERROR(Draw!D16,"")</f>
        <v>diamond</v>
      </c>
      <c r="D16" s="162" t="s">
        <v>127</v>
      </c>
      <c r="E16" s="92" t="str">
        <f t="shared" si="23"/>
        <v>scratch</v>
      </c>
      <c r="F16" s="93" t="str">
        <f t="shared" si="1"/>
        <v/>
      </c>
      <c r="G16" s="71">
        <v>1.4999999999999999E-8</v>
      </c>
      <c r="H16" s="75" t="str">
        <f t="shared" si="2"/>
        <v/>
      </c>
      <c r="I16" s="75">
        <f t="shared" si="3"/>
        <v>3000.0000000149998</v>
      </c>
      <c r="J16" s="75" t="str">
        <f>IFERROR(VLOOKUP(CONCATENATE(Draw!C16,C16),Enter!T:U,2,FALSE),"")</f>
        <v>o</v>
      </c>
      <c r="K16" s="82" t="str">
        <f>IF(A16="yco",VLOOKUP(CONCATENATE(B16,C16),'Youth Calc'!S:T,2,FALSE),IF(OR(AND(D16&gt;1,D16&lt;1050),D16="nt",D16="",D16="scratch"),"","Not valid"))</f>
        <v/>
      </c>
      <c r="L16" s="163" t="s">
        <v>158</v>
      </c>
      <c r="M16" s="164">
        <f>COUNTIF('1st Run'!$A$2:$A$286,"&gt;0")+COUNTIF('1st Run'!$A$2:$A$286,"yco")-COUNTIF($D$2:$D$286,"scratch")-COUNTIF(J2:J286,"o")+COUNTIFS($D$2:$D$286,"scratch",J2:J286,"o")</f>
        <v>17</v>
      </c>
      <c r="N16" s="72"/>
      <c r="O16" s="380" t="s">
        <v>136</v>
      </c>
      <c r="P16" s="144" t="str">
        <f>'1st Run'!AH22</f>
        <v>1st</v>
      </c>
      <c r="Q16" s="78" t="str">
        <f>'1st Run'!AI22</f>
        <v>jackie feikema (Y)</v>
      </c>
      <c r="R16" s="78" t="str">
        <f>'1st Run'!AJ22</f>
        <v>marked with chrome</v>
      </c>
      <c r="S16" s="145">
        <f>'1st Run'!AK22</f>
        <v>19.483000016000002</v>
      </c>
      <c r="T16" s="110">
        <f t="shared" ref="T16:T20" si="25">AL22</f>
        <v>49.980000000000004</v>
      </c>
      <c r="U16" s="111" t="str">
        <f t="shared" si="7"/>
        <v>1st</v>
      </c>
      <c r="V16" s="112" t="str">
        <f t="shared" ref="V16:V20" si="26">IF(P16="Tie",AO23,"")</f>
        <v/>
      </c>
      <c r="W16" s="72" t="str">
        <f>CONCATENATE(Draw!C16,C16)</f>
        <v>brekyn klarenbeekdiamond</v>
      </c>
      <c r="X16" s="75" t="str">
        <f t="shared" si="4"/>
        <v>scratch</v>
      </c>
      <c r="Y16" s="72"/>
      <c r="Z16" s="82" t="str">
        <f>IFERROR(VLOOKUP('1st Run'!H16,$AG$3:$AH$7,2,TRUE),"")</f>
        <v>5D</v>
      </c>
      <c r="AA16" s="96" t="str">
        <f>IFERROR(IF(Z16=$AA$1,'1st Run'!H16,""),"")</f>
        <v/>
      </c>
      <c r="AB16" s="96" t="str">
        <f>IFERROR(IF(Z16=$AB$1,'1st Run'!H16,""),"")</f>
        <v/>
      </c>
      <c r="AC16" s="96" t="str">
        <f>IFERROR(IF(Z16=$AC$1,'1st Run'!H16,""),"")</f>
        <v/>
      </c>
      <c r="AD16" s="96" t="str">
        <f>IFERROR(IF($Z16=$AD$1,'1st Run'!H16,""),"")</f>
        <v/>
      </c>
      <c r="AE16" s="96" t="str">
        <f>IFERROR(IF(Z16=$AE$1,'1st Run'!H16,""),"")</f>
        <v/>
      </c>
      <c r="AF16" s="82" t="s">
        <v>47</v>
      </c>
      <c r="AG16" s="386" t="s">
        <v>135</v>
      </c>
      <c r="AH16" s="96" t="str">
        <f t="shared" si="18"/>
        <v>1st</v>
      </c>
      <c r="AI16" s="47" t="str">
        <f t="array" ref="AI16">IFERROR(INDEX('1st Run'!B:H,MATCH(AK16,'1st Run'!H:H,0),1),"-")</f>
        <v>kamryn chapman</v>
      </c>
      <c r="AJ16" s="47" t="str">
        <f t="array" ref="AJ16">IFERROR(INDEX('1st Run'!B:H,MATCH(AK16,'1st Run'!H:H,0),2),"-")</f>
        <v>bw so bada lover</v>
      </c>
      <c r="AK16" s="165">
        <f t="shared" ref="AK16:AK21" si="27">IFERROR(SMALL($AB$2:$AB$286,AM16),"-")</f>
        <v>19.067000024999999</v>
      </c>
      <c r="AL16" s="166">
        <f t="shared" ref="AL16:AL20" si="28">IF(AV5&gt;0,AV5,"")</f>
        <v>74.969999999999985</v>
      </c>
      <c r="AM16" s="72">
        <v>1</v>
      </c>
      <c r="AN16" s="72" t="b">
        <f>IFERROR((AK17-AK16)&lt;0.00001,"False")</f>
        <v>0</v>
      </c>
      <c r="AO16" s="118" t="str">
        <f>IF(AH15="Tie",AU9/2,"")</f>
        <v/>
      </c>
      <c r="AP16" s="72"/>
      <c r="AQ16" s="72"/>
      <c r="AR16" s="72"/>
      <c r="AS16" s="117"/>
      <c r="AT16" s="72"/>
      <c r="AU16" s="72"/>
      <c r="AV16" s="72"/>
      <c r="AW16" s="117"/>
      <c r="AX16" s="117"/>
      <c r="AY16" s="117"/>
      <c r="AZ16" s="117"/>
      <c r="BA16" s="117"/>
      <c r="BB16" s="117"/>
    </row>
    <row r="17" spans="1:54" ht="15.75" customHeight="1">
      <c r="A17" s="78">
        <f>IF(B17="","",Draw!A17)</f>
        <v>14</v>
      </c>
      <c r="B17" s="73" t="str">
        <f>IFERROR(Draw!B17,"")</f>
        <v>jackie feikema (Y)</v>
      </c>
      <c r="C17" s="122" t="str">
        <f>IFERROR(Draw!D17,"")</f>
        <v>marked with chrome</v>
      </c>
      <c r="D17" s="99">
        <v>19.483000000000001</v>
      </c>
      <c r="E17" s="92">
        <f t="shared" si="23"/>
        <v>19.483000000000001</v>
      </c>
      <c r="F17" s="93">
        <f t="shared" si="1"/>
        <v>19.483000000000001</v>
      </c>
      <c r="G17" s="71">
        <v>1.6000000000000001E-8</v>
      </c>
      <c r="H17" s="75">
        <f t="shared" si="2"/>
        <v>19.483000016000002</v>
      </c>
      <c r="I17" s="75">
        <f t="shared" si="3"/>
        <v>19.483000016000002</v>
      </c>
      <c r="J17" s="75" t="str">
        <f>IFERROR(VLOOKUP(CONCATENATE(Draw!C17,C17),Enter!T:U,2,FALSE),"")</f>
        <v>x</v>
      </c>
      <c r="K17" s="82" t="str">
        <f>IF(A17="yco",VLOOKUP(CONCATENATE(B17,C17),'Youth Calc'!S:T,2,FALSE),IF(OR(AND(D17&gt;1,D17&lt;1050),D17="nt",D17="",D17="scratch"),"","Not valid"))</f>
        <v/>
      </c>
      <c r="L17" s="72"/>
      <c r="M17" s="72"/>
      <c r="N17" s="72"/>
      <c r="O17" s="379"/>
      <c r="P17" s="113" t="str">
        <f>IF($M$18&lt;"2","",IF(AH23="Tie","Tie",AH23))</f>
        <v>2nd</v>
      </c>
      <c r="Q17" s="47" t="str">
        <f>IF(P17="","",'1st Run'!AI23)</f>
        <v>Bethany Keller</v>
      </c>
      <c r="R17" s="47" t="str">
        <f>IF(Q17="","",'1st Run'!AJ23)</f>
        <v>Okey Dokey Snowman</v>
      </c>
      <c r="S17" s="115">
        <f>IF(R17="","",'1st Run'!AK23)</f>
        <v>19.574000005000002</v>
      </c>
      <c r="T17" s="116">
        <f t="shared" si="25"/>
        <v>33.320000000000007</v>
      </c>
      <c r="U17" s="111" t="str">
        <f t="shared" si="7"/>
        <v>2nd</v>
      </c>
      <c r="V17" s="112" t="str">
        <f t="shared" si="26"/>
        <v/>
      </c>
      <c r="W17" s="72" t="str">
        <f>CONCATENATE(Draw!C17,C17)</f>
        <v>jackie feikemamarked with chrome</v>
      </c>
      <c r="X17" s="75">
        <f t="shared" si="4"/>
        <v>19.483000000000001</v>
      </c>
      <c r="Y17" s="72"/>
      <c r="Z17" s="82" t="str">
        <f>IFERROR(VLOOKUP('1st Run'!H17,$AG$3:$AH$7,2,TRUE),"")</f>
        <v>3D</v>
      </c>
      <c r="AA17" s="96" t="str">
        <f>IFERROR(IF(Z17=$AA$1,'1st Run'!H17,""),"")</f>
        <v/>
      </c>
      <c r="AB17" s="96" t="str">
        <f>IFERROR(IF(Z17=$AB$1,'1st Run'!H17,""),"")</f>
        <v/>
      </c>
      <c r="AC17" s="96">
        <f>IFERROR(IF(Z17=$AC$1,'1st Run'!H17,""),"")</f>
        <v>19.483000016000002</v>
      </c>
      <c r="AD17" s="96" t="str">
        <f>IFERROR(IF($Z17=$AD$1,'1st Run'!H17,""),"")</f>
        <v/>
      </c>
      <c r="AE17" s="96" t="str">
        <f>IFERROR(IF(Z17=$AE$1,'1st Run'!H17,""),"")</f>
        <v/>
      </c>
      <c r="AF17" s="82" t="s">
        <v>48</v>
      </c>
      <c r="AG17" s="387"/>
      <c r="AH17" s="96" t="str">
        <f t="shared" si="18"/>
        <v>2nd</v>
      </c>
      <c r="AI17" s="47" t="str">
        <f t="array" ref="AI17">IFERROR(INDEX('1st Run'!B:H,MATCH(AK17,'1st Run'!H:H,0),1),"-")</f>
        <v>tessa bucher</v>
      </c>
      <c r="AJ17" s="47" t="str">
        <f t="array" ref="AJ17">IFERROR(INDEX('1st Run'!B:H,MATCH(AK17,'1st Run'!H:H,0),2),"-")</f>
        <v>rebel</v>
      </c>
      <c r="AK17" s="165">
        <f t="shared" si="27"/>
        <v>19.174000002</v>
      </c>
      <c r="AL17" s="166">
        <f t="shared" si="28"/>
        <v>49.98</v>
      </c>
      <c r="AM17" s="72">
        <v>2</v>
      </c>
      <c r="AN17" s="72" t="b">
        <f t="shared" ref="AN17:AN20" si="29">OR(IFERROR((AK18-AK17)&lt;0.00001,"False"),IFERROR((AK17-AK16)&lt;0.00001,"False"))</f>
        <v>0</v>
      </c>
      <c r="AO17" s="118" t="str">
        <f>IF(AH16="Tie",(AV5+AV6)/2,"")</f>
        <v/>
      </c>
      <c r="AP17" s="72"/>
      <c r="AQ17" s="72"/>
      <c r="AR17" s="72"/>
      <c r="AS17" s="118"/>
      <c r="AT17" s="72"/>
      <c r="AU17" s="72"/>
      <c r="AV17" s="72"/>
      <c r="AW17" s="117"/>
      <c r="AX17" s="117"/>
      <c r="AY17" s="117"/>
      <c r="AZ17" s="117"/>
      <c r="BA17" s="117"/>
      <c r="BB17" s="117"/>
    </row>
    <row r="18" spans="1:54" ht="15.75" customHeight="1">
      <c r="A18" s="78">
        <f>IF(B18="","",Draw!A18)</f>
        <v>15</v>
      </c>
      <c r="B18" s="73" t="str">
        <f>IFERROR(Draw!B18,"")</f>
        <v>macy gubbins (Y only)</v>
      </c>
      <c r="C18" s="73" t="str">
        <f>IFERROR(Draw!D18,"")</f>
        <v>dual cha cha</v>
      </c>
      <c r="D18" s="119">
        <v>25.231999999999999</v>
      </c>
      <c r="E18" s="92">
        <f t="shared" si="23"/>
        <v>25.231999999999999</v>
      </c>
      <c r="F18" s="93" t="str">
        <f t="shared" si="1"/>
        <v/>
      </c>
      <c r="G18" s="71">
        <v>1.7E-8</v>
      </c>
      <c r="H18" s="75" t="str">
        <f t="shared" si="2"/>
        <v/>
      </c>
      <c r="I18" s="75">
        <f t="shared" si="3"/>
        <v>25.232000017000001</v>
      </c>
      <c r="J18" s="75" t="str">
        <f>IFERROR(VLOOKUP(CONCATENATE(Draw!C18,C18),Enter!T:U,2,FALSE),"")</f>
        <v>o</v>
      </c>
      <c r="K18" s="82" t="str">
        <f>IF(A18="yco",VLOOKUP(CONCATENATE(B18,C18),'Youth Calc'!S:T,2,FALSE),IF(OR(AND(D18&gt;1,D18&lt;1050),D18="nt",D18="",D18="scratch"),"","Not valid"))</f>
        <v/>
      </c>
      <c r="L18" s="94" t="s">
        <v>159</v>
      </c>
      <c r="M18" s="163" t="str">
        <f>IF(M16&lt;=12,"1",IF(AND(M16&gt;12,M16&lt;=20),"2",IF(AND(M16&gt;20,M16&lt;=40),"3",IF(AND(M16&gt;40,M16&lt;=80),"4",IF(M16&gt;80,"5")))))</f>
        <v>2</v>
      </c>
      <c r="N18" s="72"/>
      <c r="O18" s="379"/>
      <c r="P18" s="121" t="str">
        <f>IF($M$18&lt;"3","",IF(AH24="Tie","Tie",AH24))</f>
        <v/>
      </c>
      <c r="Q18" s="47" t="str">
        <f>IF(P18="","",'1st Run'!AI24)</f>
        <v/>
      </c>
      <c r="R18" s="47" t="str">
        <f>IF(Q18="","",'1st Run'!AJ24)</f>
        <v/>
      </c>
      <c r="S18" s="115" t="str">
        <f>IF(R18="","",'1st Run'!AK24)</f>
        <v/>
      </c>
      <c r="T18" s="116" t="str">
        <f t="shared" si="25"/>
        <v/>
      </c>
      <c r="U18" s="111" t="str">
        <f t="shared" si="7"/>
        <v/>
      </c>
      <c r="V18" s="112" t="str">
        <f t="shared" si="26"/>
        <v/>
      </c>
      <c r="W18" s="72" t="str">
        <f>CONCATENATE(Draw!C18,C18)</f>
        <v>macy gubbinsdual cha cha</v>
      </c>
      <c r="X18" s="75">
        <f t="shared" si="4"/>
        <v>25.231999999999999</v>
      </c>
      <c r="Y18" s="72"/>
      <c r="Z18" s="82" t="str">
        <f>IFERROR(VLOOKUP('1st Run'!H18,$AG$3:$AH$7,2,TRUE),"")</f>
        <v>5D</v>
      </c>
      <c r="AA18" s="96" t="str">
        <f>IFERROR(IF(Z18=$AA$1,'1st Run'!H18,""),"")</f>
        <v/>
      </c>
      <c r="AB18" s="96" t="str">
        <f>IFERROR(IF(Z18=$AB$1,'1st Run'!H18,""),"")</f>
        <v/>
      </c>
      <c r="AC18" s="96" t="str">
        <f>IFERROR(IF(Z18=$AC$1,'1st Run'!H18,""),"")</f>
        <v/>
      </c>
      <c r="AD18" s="96" t="str">
        <f>IFERROR(IF($Z18=$AD$1,'1st Run'!H18,""),"")</f>
        <v/>
      </c>
      <c r="AE18" s="96" t="str">
        <f>IFERROR(IF(Z18=$AE$1,'1st Run'!H18,""),"")</f>
        <v/>
      </c>
      <c r="AF18" s="82" t="s">
        <v>146</v>
      </c>
      <c r="AG18" s="387"/>
      <c r="AH18" s="78" t="str">
        <f t="shared" si="18"/>
        <v>-</v>
      </c>
      <c r="AI18" s="47" t="str">
        <f t="array" ref="AI18">IFERROR(INDEX('1st Run'!B:H,MATCH(AK18,'1st Run'!H:H,0),1),"-")</f>
        <v>-</v>
      </c>
      <c r="AJ18" s="47" t="str">
        <f t="array" ref="AJ18">IFERROR(INDEX('1st Run'!B:H,MATCH(AK18,'1st Run'!H:H,0),2),"-")</f>
        <v>-</v>
      </c>
      <c r="AK18" s="165" t="str">
        <f t="shared" si="27"/>
        <v>-</v>
      </c>
      <c r="AL18" s="166" t="str">
        <f t="shared" si="28"/>
        <v/>
      </c>
      <c r="AM18" s="72">
        <v>3</v>
      </c>
      <c r="AN18" s="72" t="b">
        <f t="shared" si="29"/>
        <v>0</v>
      </c>
      <c r="AO18" s="118" t="str">
        <f t="shared" ref="AO18:AO20" si="30">IF(AH17="Tie",IF((AK17-AK16)&lt;0.00001,(AV5+AV6)/2,IF((AK18-AK17)&lt;0.00001,(AV6+AV7)/2,"")),"")</f>
        <v/>
      </c>
      <c r="AP18" s="97" t="s">
        <v>38</v>
      </c>
      <c r="AQ18" s="72"/>
      <c r="AR18" s="72"/>
      <c r="AS18" s="72"/>
      <c r="AT18" s="72"/>
      <c r="AU18" s="98">
        <f>'Youth Calc'!AQ2</f>
        <v>0.35</v>
      </c>
      <c r="AV18" s="98">
        <f>'Youth Calc'!AR2</f>
        <v>0.3</v>
      </c>
      <c r="AW18" s="98">
        <f>'Youth Calc'!AS2</f>
        <v>0.2</v>
      </c>
      <c r="AX18" s="98">
        <f>'Youth Calc'!AT2</f>
        <v>0.15</v>
      </c>
      <c r="AY18" s="98">
        <f>'Youth Calc'!AU2</f>
        <v>0.99999999999999989</v>
      </c>
      <c r="AZ18" s="72"/>
      <c r="BA18" s="72"/>
      <c r="BB18" s="72"/>
    </row>
    <row r="19" spans="1:54" ht="15.75" customHeight="1">
      <c r="A19" s="78" t="str">
        <f>IF(B19="","",Draw!A19)</f>
        <v/>
      </c>
      <c r="B19" s="73" t="str">
        <f>IFERROR(Draw!B19,"")</f>
        <v/>
      </c>
      <c r="C19" s="73" t="str">
        <f>IFERROR(Draw!D19,"")</f>
        <v/>
      </c>
      <c r="D19" s="123"/>
      <c r="E19" s="92" t="str">
        <f t="shared" si="23"/>
        <v/>
      </c>
      <c r="F19" s="93" t="str">
        <f t="shared" si="1"/>
        <v/>
      </c>
      <c r="G19" s="71">
        <v>1.7999999999999999E-8</v>
      </c>
      <c r="H19" s="75" t="str">
        <f t="shared" si="2"/>
        <v/>
      </c>
      <c r="I19" s="75" t="str">
        <f t="shared" si="3"/>
        <v/>
      </c>
      <c r="J19" s="75">
        <f>IFERROR(VLOOKUP(CONCATENATE(Draw!C19,C19),Enter!T:U,2,FALSE),"")</f>
        <v>0</v>
      </c>
      <c r="K19" s="82" t="str">
        <f>IF(A19="yco",VLOOKUP(CONCATENATE(B19,C19),'Youth Calc'!S:T,2,FALSE),IF(OR(AND(D19&gt;1,D19&lt;1050),D19="nt",D19="",D19="scratch"),"","Not valid"))</f>
        <v/>
      </c>
      <c r="L19" s="72"/>
      <c r="M19" s="72"/>
      <c r="N19" s="72"/>
      <c r="O19" s="379"/>
      <c r="P19" s="121" t="str">
        <f>IF($M$18&lt;"4","",IF(AH25="Tie","Tie",AH25))</f>
        <v/>
      </c>
      <c r="Q19" s="47" t="str">
        <f>IF(P19="","",'1st Run'!AI25)</f>
        <v/>
      </c>
      <c r="R19" s="47" t="str">
        <f>IF(Q19="","",'1st Run'!AJ25)</f>
        <v/>
      </c>
      <c r="S19" s="115" t="str">
        <f>IF(R19="","",'1st Run'!AK25)</f>
        <v/>
      </c>
      <c r="T19" s="116" t="str">
        <f t="shared" si="25"/>
        <v/>
      </c>
      <c r="U19" s="111" t="str">
        <f t="shared" si="7"/>
        <v/>
      </c>
      <c r="V19" s="112" t="str">
        <f t="shared" si="26"/>
        <v/>
      </c>
      <c r="W19" s="72" t="str">
        <f>CONCATENATE(Draw!C19,C19)</f>
        <v/>
      </c>
      <c r="X19" s="75">
        <f t="shared" si="4"/>
        <v>0</v>
      </c>
      <c r="Y19" s="72"/>
      <c r="Z19" s="82" t="str">
        <f>IFERROR(VLOOKUP('1st Run'!H19,$AG$3:$AH$7,2,TRUE),"")</f>
        <v>5D</v>
      </c>
      <c r="AA19" s="96" t="str">
        <f>IFERROR(IF(Z19=$AA$1,'1st Run'!H19,""),"")</f>
        <v/>
      </c>
      <c r="AB19" s="96" t="str">
        <f>IFERROR(IF(Z19=$AB$1,'1st Run'!H19,""),"")</f>
        <v/>
      </c>
      <c r="AC19" s="96" t="str">
        <f>IFERROR(IF(Z19=$AC$1,'1st Run'!H19,""),"")</f>
        <v/>
      </c>
      <c r="AD19" s="96" t="str">
        <f>IFERROR(IF($Z19=$AD$1,'1st Run'!H19,""),"")</f>
        <v/>
      </c>
      <c r="AE19" s="96" t="str">
        <f>IFERROR(IF(Z19=$AE$1,'1st Run'!H19,""),"")</f>
        <v/>
      </c>
      <c r="AF19" s="82" t="s">
        <v>148</v>
      </c>
      <c r="AG19" s="387"/>
      <c r="AH19" s="78" t="str">
        <f t="shared" si="18"/>
        <v>-</v>
      </c>
      <c r="AI19" s="47" t="str">
        <f t="array" ref="AI19">IFERROR(INDEX('1st Run'!B:H,MATCH(AK19,'1st Run'!H:H,0),1),"-")</f>
        <v>-</v>
      </c>
      <c r="AJ19" s="47" t="str">
        <f t="array" ref="AJ19">IFERROR(INDEX('1st Run'!B:H,MATCH(AK19,'1st Run'!H:H,0),2),"-")</f>
        <v>-</v>
      </c>
      <c r="AK19" s="165" t="str">
        <f t="shared" si="27"/>
        <v>-</v>
      </c>
      <c r="AL19" s="166" t="str">
        <f t="shared" si="28"/>
        <v/>
      </c>
      <c r="AM19" s="72">
        <v>4</v>
      </c>
      <c r="AN19" s="72" t="b">
        <f t="shared" si="29"/>
        <v>0</v>
      </c>
      <c r="AO19" s="118" t="str">
        <f t="shared" si="30"/>
        <v/>
      </c>
      <c r="AP19" s="72"/>
      <c r="AQ19" s="72"/>
      <c r="AR19" s="72"/>
      <c r="AS19" s="72"/>
      <c r="AT19" s="72"/>
      <c r="AU19" s="80" t="str">
        <f>'Youth Calc'!AQ3</f>
        <v>1D</v>
      </c>
      <c r="AV19" s="80" t="str">
        <f>'Youth Calc'!AR3</f>
        <v>2D</v>
      </c>
      <c r="AW19" s="80" t="str">
        <f>'Youth Calc'!AS3</f>
        <v>3D</v>
      </c>
      <c r="AX19" s="80" t="str">
        <f>'Youth Calc'!AT3</f>
        <v>4D</v>
      </c>
      <c r="AY19" s="80"/>
      <c r="AZ19" s="72"/>
      <c r="BA19" s="72"/>
      <c r="BB19" s="72"/>
    </row>
    <row r="20" spans="1:54" ht="15.75" customHeight="1">
      <c r="A20" s="78">
        <f>IF(B20="","",Draw!A20)</f>
        <v>16</v>
      </c>
      <c r="B20" s="73" t="str">
        <f>IFERROR(Draw!B20,"")</f>
        <v>lacey lumpkin (Y only)</v>
      </c>
      <c r="C20" s="73" t="str">
        <f>IFERROR(Draw!D20,"")</f>
        <v>bert</v>
      </c>
      <c r="D20" s="91">
        <v>34.767000000000003</v>
      </c>
      <c r="E20" s="92">
        <f t="shared" si="23"/>
        <v>34.767000000000003</v>
      </c>
      <c r="F20" s="93" t="str">
        <f t="shared" si="1"/>
        <v/>
      </c>
      <c r="G20" s="71">
        <v>1.9000000000000001E-8</v>
      </c>
      <c r="H20" s="75" t="str">
        <f t="shared" si="2"/>
        <v/>
      </c>
      <c r="I20" s="75">
        <f t="shared" si="3"/>
        <v>34.767000019000001</v>
      </c>
      <c r="J20" s="75" t="str">
        <f>IFERROR(VLOOKUP(CONCATENATE(Draw!C20,C20),Enter!T:U,2,FALSE),"")</f>
        <v>o</v>
      </c>
      <c r="K20" s="82" t="str">
        <f>IF(A20="yco",VLOOKUP(CONCATENATE(B20,C20),'Youth Calc'!S:T,2,FALSE),IF(OR(AND(D20&gt;1,D20&lt;1050),D20="nt",D20="",D20="scratch"),"","Not valid"))</f>
        <v/>
      </c>
      <c r="L20" s="384" t="s">
        <v>160</v>
      </c>
      <c r="M20" s="385"/>
      <c r="N20" s="72"/>
      <c r="O20" s="374"/>
      <c r="P20" s="130" t="str">
        <f>IF($M$18&lt;"5","",IF(AH26="Tie","Tie",AH26))</f>
        <v/>
      </c>
      <c r="Q20" s="47" t="str">
        <f>IF(P20="","",'1st Run'!AI26)</f>
        <v/>
      </c>
      <c r="R20" s="47" t="str">
        <f>IF(Q20="","",'1st Run'!AJ26)</f>
        <v/>
      </c>
      <c r="S20" s="115" t="str">
        <f>IF(R20="","",'1st Run'!AK26)</f>
        <v/>
      </c>
      <c r="T20" s="157" t="str">
        <f t="shared" si="25"/>
        <v/>
      </c>
      <c r="U20" s="111" t="str">
        <f t="shared" si="7"/>
        <v/>
      </c>
      <c r="V20" s="112" t="str">
        <f t="shared" si="26"/>
        <v/>
      </c>
      <c r="W20" s="72" t="str">
        <f>CONCATENATE(Draw!C20,C20)</f>
        <v>lacey lumpkinbert</v>
      </c>
      <c r="X20" s="75">
        <f t="shared" si="4"/>
        <v>34.767000000000003</v>
      </c>
      <c r="Y20" s="72"/>
      <c r="Z20" s="82" t="str">
        <f>IFERROR(VLOOKUP('1st Run'!H20,$AG$3:$AH$7,2,TRUE),"")</f>
        <v>5D</v>
      </c>
      <c r="AA20" s="96" t="str">
        <f>IFERROR(IF(Z20=$AA$1,'1st Run'!H20,""),"")</f>
        <v/>
      </c>
      <c r="AB20" s="96" t="str">
        <f>IFERROR(IF(Z20=$AB$1,'1st Run'!H20,""),"")</f>
        <v/>
      </c>
      <c r="AC20" s="96" t="str">
        <f>IFERROR(IF(Z20=$AC$1,'1st Run'!H20,""),"")</f>
        <v/>
      </c>
      <c r="AD20" s="96" t="str">
        <f>IFERROR(IF($Z20=$AD$1,'1st Run'!H20,""),"")</f>
        <v/>
      </c>
      <c r="AE20" s="96" t="str">
        <f>IFERROR(IF(Z20=$AE$1,'1st Run'!H20,""),"")</f>
        <v/>
      </c>
      <c r="AF20" s="82" t="s">
        <v>151</v>
      </c>
      <c r="AG20" s="388"/>
      <c r="AH20" s="78" t="str">
        <f t="shared" si="18"/>
        <v>-</v>
      </c>
      <c r="AI20" s="47" t="str">
        <f t="array" ref="AI20">IFERROR(INDEX('1st Run'!B:H,MATCH(AK20,'1st Run'!H:H,0),1),"-")</f>
        <v>-</v>
      </c>
      <c r="AJ20" s="47" t="str">
        <f t="array" ref="AJ20">IFERROR(INDEX('1st Run'!B:H,MATCH(AK20,'1st Run'!H:H,0),2),"-")</f>
        <v>-</v>
      </c>
      <c r="AK20" s="165" t="str">
        <f t="shared" si="27"/>
        <v>-</v>
      </c>
      <c r="AL20" s="166" t="str">
        <f t="shared" si="28"/>
        <v/>
      </c>
      <c r="AM20" s="72">
        <v>5</v>
      </c>
      <c r="AN20" s="72" t="b">
        <f t="shared" si="29"/>
        <v>0</v>
      </c>
      <c r="AO20" s="118" t="str">
        <f t="shared" si="30"/>
        <v/>
      </c>
      <c r="AP20" s="117">
        <f>'Youth Calc'!AL4</f>
        <v>1</v>
      </c>
      <c r="AQ20" s="117">
        <f>'Youth Calc'!AM4</f>
        <v>0.6</v>
      </c>
      <c r="AR20" s="117">
        <f>'Youth Calc'!AN4</f>
        <v>0.5</v>
      </c>
      <c r="AS20" s="117">
        <f>'Youth Calc'!AO4</f>
        <v>0.4</v>
      </c>
      <c r="AT20" s="117">
        <f>'Youth Calc'!AP4</f>
        <v>0.3</v>
      </c>
      <c r="AU20" s="118">
        <f>'Youth Calc'!AQ4</f>
        <v>58.8</v>
      </c>
      <c r="AV20" s="118">
        <f>'Youth Calc'!AR4</f>
        <v>50.4</v>
      </c>
      <c r="AW20" s="118">
        <f>'Youth Calc'!AS4</f>
        <v>33.6</v>
      </c>
      <c r="AX20" s="118">
        <f>'Youth Calc'!AT4</f>
        <v>25.2</v>
      </c>
      <c r="AY20" s="72"/>
      <c r="AZ20" s="72"/>
      <c r="BA20" s="72"/>
      <c r="BB20" s="72"/>
    </row>
    <row r="21" spans="1:54" ht="15.75" customHeight="1">
      <c r="A21" s="78">
        <f>IF(B21="","",Draw!A21)</f>
        <v>17</v>
      </c>
      <c r="B21" s="73" t="str">
        <f>IFERROR(Draw!B21,"")</f>
        <v>cheyenne hulstien</v>
      </c>
      <c r="C21" s="73" t="str">
        <f>IFERROR(Draw!D21,"")</f>
        <v>elite shade of grey</v>
      </c>
      <c r="D21" s="99">
        <v>18.821000000000002</v>
      </c>
      <c r="E21" s="92" t="str">
        <f t="shared" si="23"/>
        <v/>
      </c>
      <c r="F21" s="93">
        <f t="shared" si="1"/>
        <v>18.821000000000002</v>
      </c>
      <c r="G21" s="71">
        <v>2E-8</v>
      </c>
      <c r="H21" s="75">
        <f t="shared" si="2"/>
        <v>18.821000020000003</v>
      </c>
      <c r="I21" s="75" t="str">
        <f t="shared" si="3"/>
        <v/>
      </c>
      <c r="J21" s="75">
        <f>IFERROR(VLOOKUP(CONCATENATE(Draw!C21,C21),Enter!T:U,2,FALSE),"")</f>
        <v>0</v>
      </c>
      <c r="K21" s="82" t="str">
        <f>IF(A21="yco",VLOOKUP(CONCATENATE(B21,C21),'Youth Calc'!S:T,2,FALSE),IF(OR(AND(D21&gt;1,D21&lt;1050),D21="nt",D21="",D21="scratch"),"","Not valid"))</f>
        <v/>
      </c>
      <c r="L21" s="167" t="s">
        <v>161</v>
      </c>
      <c r="M21" s="114" t="s">
        <v>162</v>
      </c>
      <c r="N21" s="72"/>
      <c r="O21" s="133"/>
      <c r="P21" s="158"/>
      <c r="Q21" s="159"/>
      <c r="R21" s="159"/>
      <c r="S21" s="160"/>
      <c r="T21" s="137"/>
      <c r="U21" s="111">
        <f t="shared" si="7"/>
        <v>0</v>
      </c>
      <c r="V21" s="112"/>
      <c r="W21" s="72" t="str">
        <f>CONCATENATE(Draw!C21,C21)</f>
        <v>cheyenne hulstienelite shade of grey</v>
      </c>
      <c r="X21" s="75">
        <f t="shared" si="4"/>
        <v>18.821000000000002</v>
      </c>
      <c r="Y21" s="72"/>
      <c r="Z21" s="82" t="str">
        <f>IFERROR(VLOOKUP('1st Run'!H21,$AG$3:$AH$7,2,TRUE),"")</f>
        <v>1D</v>
      </c>
      <c r="AA21" s="96">
        <f>IFERROR(IF(Z21=$AA$1,'1st Run'!H21,""),"")</f>
        <v>18.821000020000003</v>
      </c>
      <c r="AB21" s="96" t="str">
        <f>IFERROR(IF(Z21=$AB$1,'1st Run'!H21,""),"")</f>
        <v/>
      </c>
      <c r="AC21" s="96" t="str">
        <f>IFERROR(IF(Z21=$AC$1,'1st Run'!H21,""),"")</f>
        <v/>
      </c>
      <c r="AD21" s="96" t="str">
        <f>IFERROR(IF($Z21=$AD$1,'1st Run'!H21,""),"")</f>
        <v/>
      </c>
      <c r="AE21" s="96" t="str">
        <f>IFERROR(IF(Z21=$AE$1,'1st Run'!H21,""),"")</f>
        <v/>
      </c>
      <c r="AF21" s="82" t="s">
        <v>157</v>
      </c>
      <c r="AG21" s="59"/>
      <c r="AH21" s="78" t="str">
        <f t="shared" si="18"/>
        <v>-</v>
      </c>
      <c r="AI21" s="47" t="str">
        <f t="array" ref="AI21">IFERROR(INDEX('1st Run'!B:H,MATCH(AK21,'1st Run'!H:H,0),1),"-")</f>
        <v>-</v>
      </c>
      <c r="AJ21" s="47" t="str">
        <f t="array" ref="AJ21">IFERROR(INDEX('1st Run'!B:H,MATCH(AK21,'1st Run'!H:H,0),2),"-")</f>
        <v>-</v>
      </c>
      <c r="AK21" s="165" t="str">
        <f t="shared" si="27"/>
        <v>-</v>
      </c>
      <c r="AL21" s="161"/>
      <c r="AM21" s="72">
        <v>6</v>
      </c>
      <c r="AN21" s="72"/>
      <c r="AO21" s="118" t="str">
        <f>IF(AH20="Tie",IF((AK20-AK19)&lt;0.00001,(AV8+AV9)/2,IF((AK21-AK20)&lt;0.00001,AV9/2,"")),"")</f>
        <v/>
      </c>
      <c r="AP21" s="117"/>
      <c r="AQ21" s="117">
        <f>'Youth Calc'!AM5</f>
        <v>0.4</v>
      </c>
      <c r="AR21" s="117">
        <f>'Youth Calc'!AN5</f>
        <v>0.3</v>
      </c>
      <c r="AS21" s="117">
        <f>'Youth Calc'!AO5</f>
        <v>0.3</v>
      </c>
      <c r="AT21" s="117">
        <f>'Youth Calc'!AP5</f>
        <v>0.25</v>
      </c>
      <c r="AU21" s="118">
        <f>'Youth Calc'!AQ5</f>
        <v>0</v>
      </c>
      <c r="AV21" s="118">
        <f>'Youth Calc'!AR5</f>
        <v>0</v>
      </c>
      <c r="AW21" s="118">
        <f>'Youth Calc'!AS5</f>
        <v>0</v>
      </c>
      <c r="AX21" s="118">
        <f>'Youth Calc'!AT5</f>
        <v>0</v>
      </c>
      <c r="AY21" s="72"/>
      <c r="AZ21" s="72"/>
      <c r="BA21" s="72"/>
      <c r="BB21" s="72"/>
    </row>
    <row r="22" spans="1:54" ht="15.75" customHeight="1">
      <c r="A22" s="78">
        <f>IF(B22="","",Draw!A22)</f>
        <v>18</v>
      </c>
      <c r="B22" s="73" t="str">
        <f>IFERROR(Draw!B22,"")</f>
        <v>kamryn chapman</v>
      </c>
      <c r="C22" s="73" t="str">
        <f>IFERROR(Draw!D22,"")</f>
        <v>PC Dashin for Hollywood</v>
      </c>
      <c r="D22" s="162">
        <v>19.895</v>
      </c>
      <c r="E22" s="92" t="str">
        <f t="shared" si="23"/>
        <v/>
      </c>
      <c r="F22" s="93">
        <f t="shared" si="1"/>
        <v>19.895</v>
      </c>
      <c r="G22" s="71">
        <v>2.0999999999999999E-8</v>
      </c>
      <c r="H22" s="75">
        <f t="shared" si="2"/>
        <v>19.895000021000001</v>
      </c>
      <c r="I22" s="75" t="str">
        <f t="shared" si="3"/>
        <v/>
      </c>
      <c r="J22" s="75">
        <f>IFERROR(VLOOKUP(CONCATENATE(Draw!C22,C22),Enter!T:U,2,FALSE),"")</f>
        <v>0</v>
      </c>
      <c r="K22" s="82" t="str">
        <f>IF(A22="yco",VLOOKUP(CONCATENATE(B22,C22),'Youth Calc'!S:T,2,FALSE),IF(OR(AND(D22&gt;1,D22&lt;1050),D22="nt",D22="",D22="scratch"),"","Not valid"))</f>
        <v/>
      </c>
      <c r="L22" s="167" t="s">
        <v>163</v>
      </c>
      <c r="M22" s="114" t="s">
        <v>164</v>
      </c>
      <c r="N22" s="72"/>
      <c r="O22" s="390" t="s">
        <v>137</v>
      </c>
      <c r="P22" s="144" t="str">
        <f>'1st Run'!AH28</f>
        <v>1st</v>
      </c>
      <c r="Q22" s="78" t="str">
        <f>'1st Run'!AI28</f>
        <v>Laura Roelfs</v>
      </c>
      <c r="R22" s="78" t="str">
        <f>'1st Run'!AJ28</f>
        <v>Ranger</v>
      </c>
      <c r="S22" s="145">
        <f>'1st Run'!AK28</f>
        <v>20.699000027</v>
      </c>
      <c r="T22" s="116">
        <f t="shared" ref="T22:T26" si="31">IF(AL28&lt;=0,"",AL28)</f>
        <v>37.484999999999992</v>
      </c>
      <c r="U22" s="111" t="str">
        <f t="shared" si="7"/>
        <v>1st</v>
      </c>
      <c r="V22" s="112" t="str">
        <f t="shared" ref="V22:V26" si="32">IF(P22="Tie",AO29,"")</f>
        <v/>
      </c>
      <c r="W22" s="72" t="str">
        <f>CONCATENATE(Draw!C22,C22)</f>
        <v>kamryn chapmanPC Dashin for Hollywood</v>
      </c>
      <c r="X22" s="75">
        <f t="shared" si="4"/>
        <v>19.895</v>
      </c>
      <c r="Y22" s="72"/>
      <c r="Z22" s="82" t="str">
        <f>IFERROR(VLOOKUP('1st Run'!H22,$AG$3:$AH$7,2,TRUE),"")</f>
        <v>3D</v>
      </c>
      <c r="AA22" s="96" t="str">
        <f>IFERROR(IF(Z22=$AA$1,'1st Run'!H22,""),"")</f>
        <v/>
      </c>
      <c r="AB22" s="96" t="str">
        <f>IFERROR(IF(Z22=$AB$1,'1st Run'!H22,""),"")</f>
        <v/>
      </c>
      <c r="AC22" s="96">
        <f>IFERROR(IF(Z22=$AC$1,'1st Run'!H22,""),"")</f>
        <v>19.895000021000001</v>
      </c>
      <c r="AD22" s="96" t="str">
        <f>IFERROR(IF($Z22=$AD$1,'1st Run'!H22,""),"")</f>
        <v/>
      </c>
      <c r="AE22" s="96" t="str">
        <f>IFERROR(IF(Z22=$AE$1,'1st Run'!H22,""),"")</f>
        <v/>
      </c>
      <c r="AF22" s="82" t="s">
        <v>47</v>
      </c>
      <c r="AG22" s="386" t="s">
        <v>136</v>
      </c>
      <c r="AH22" s="96" t="str">
        <f t="shared" si="18"/>
        <v>1st</v>
      </c>
      <c r="AI22" s="47" t="str">
        <f t="array" ref="AI22">IFERROR(INDEX('1st Run'!B:H,MATCH(AK22,'1st Run'!H:H,0),1),"-")</f>
        <v>jackie feikema (Y)</v>
      </c>
      <c r="AJ22" s="47" t="str">
        <f t="array" ref="AJ22">IFERROR(INDEX('1st Run'!B:H,MATCH(AK22,'1st Run'!H:H,0),2),"-")</f>
        <v>marked with chrome</v>
      </c>
      <c r="AK22" s="165">
        <f t="shared" ref="AK22:AK27" si="33">IFERROR(SMALL($AC$2:$AC$286,AM22),"-")</f>
        <v>19.483000016000002</v>
      </c>
      <c r="AL22" s="166">
        <f t="shared" ref="AL22:AL26" si="34">IF(AW5&gt;0,AW5,"")</f>
        <v>49.980000000000004</v>
      </c>
      <c r="AM22" s="72">
        <v>1</v>
      </c>
      <c r="AN22" s="72" t="b">
        <f>IFERROR((AK23-AK22)&lt;0.00001,"False")</f>
        <v>0</v>
      </c>
      <c r="AO22" s="118" t="str">
        <f>IF(AH21="Tie",AV9/2,"")</f>
        <v/>
      </c>
      <c r="AP22" s="117"/>
      <c r="AQ22" s="117"/>
      <c r="AR22" s="117">
        <f>'Youth Calc'!AN6</f>
        <v>0.2</v>
      </c>
      <c r="AS22" s="117">
        <f>'Youth Calc'!AO6</f>
        <v>0.2</v>
      </c>
      <c r="AT22" s="117">
        <f>'Youth Calc'!AP6</f>
        <v>0.2</v>
      </c>
      <c r="AU22" s="118">
        <f>'Youth Calc'!AQ6</f>
        <v>0</v>
      </c>
      <c r="AV22" s="118">
        <f>'Youth Calc'!AR6</f>
        <v>0</v>
      </c>
      <c r="AW22" s="118">
        <f>'Youth Calc'!AS6</f>
        <v>0</v>
      </c>
      <c r="AX22" s="118">
        <f>'Youth Calc'!AT6</f>
        <v>0</v>
      </c>
      <c r="AY22" s="72"/>
      <c r="AZ22" s="72"/>
      <c r="BA22" s="72"/>
      <c r="BB22" s="72"/>
    </row>
    <row r="23" spans="1:54" ht="15.75" customHeight="1">
      <c r="A23" s="78">
        <f>IF(B23="","",Draw!A23)</f>
        <v>19</v>
      </c>
      <c r="B23" s="73" t="str">
        <f>IFERROR(Draw!B23,"")</f>
        <v>addi melby (Y only)</v>
      </c>
      <c r="C23" s="73" t="str">
        <f>IFERROR(Draw!D23,"")</f>
        <v>jj</v>
      </c>
      <c r="D23" s="99">
        <v>37.134999999999998</v>
      </c>
      <c r="E23" s="92">
        <f t="shared" si="23"/>
        <v>37.134999999999998</v>
      </c>
      <c r="F23" s="93" t="str">
        <f t="shared" si="1"/>
        <v/>
      </c>
      <c r="G23" s="71">
        <v>2.1999999999999998E-8</v>
      </c>
      <c r="H23" s="75" t="str">
        <f t="shared" si="2"/>
        <v/>
      </c>
      <c r="I23" s="75">
        <f t="shared" si="3"/>
        <v>37.135000022</v>
      </c>
      <c r="J23" s="75" t="str">
        <f>IFERROR(VLOOKUP(CONCATENATE(Draw!C23,C23),Enter!T:U,2,FALSE),"")</f>
        <v>o</v>
      </c>
      <c r="K23" s="82" t="str">
        <f>IF(A23="yco",VLOOKUP(CONCATENATE(B23,C23),'Youth Calc'!S:T,2,FALSE),IF(OR(AND(D23&gt;1,D23&lt;1050),D23="nt",D23="",D23="scratch"),"","Not valid"))</f>
        <v/>
      </c>
      <c r="L23" s="168" t="s">
        <v>165</v>
      </c>
      <c r="M23" s="127" t="s">
        <v>127</v>
      </c>
      <c r="N23" s="72"/>
      <c r="O23" s="379"/>
      <c r="P23" s="113" t="str">
        <f>IF($M$18&lt;"2","",IF(AH29="Tie","Tie",AH29))</f>
        <v>2nd</v>
      </c>
      <c r="Q23" s="47" t="str">
        <f>IF(P23="","",'1st Run'!AI29)</f>
        <v>megan rosendahl</v>
      </c>
      <c r="R23" s="47" t="str">
        <f>IF(Q23="","",'1st Run'!AJ29)</f>
        <v>leroy</v>
      </c>
      <c r="S23" s="115">
        <f>IF(R23="","",'1st Run'!AK29)</f>
        <v>20.722000013000002</v>
      </c>
      <c r="T23" s="116">
        <f t="shared" si="31"/>
        <v>24.99</v>
      </c>
      <c r="U23" s="111" t="str">
        <f t="shared" si="7"/>
        <v>2nd</v>
      </c>
      <c r="V23" s="112" t="str">
        <f t="shared" si="32"/>
        <v/>
      </c>
      <c r="W23" s="72" t="str">
        <f>CONCATENATE(Draw!C23,C23)</f>
        <v>addi melbyjj</v>
      </c>
      <c r="X23" s="75">
        <f t="shared" si="4"/>
        <v>37.134999999999998</v>
      </c>
      <c r="Y23" s="72"/>
      <c r="Z23" s="82" t="str">
        <f>IFERROR(VLOOKUP('1st Run'!H23,$AG$3:$AH$7,2,TRUE),"")</f>
        <v>5D</v>
      </c>
      <c r="AA23" s="96" t="str">
        <f>IFERROR(IF(Z23=$AA$1,'1st Run'!H23,""),"")</f>
        <v/>
      </c>
      <c r="AB23" s="96" t="str">
        <f>IFERROR(IF(Z23=$AB$1,'1st Run'!H23,""),"")</f>
        <v/>
      </c>
      <c r="AC23" s="96" t="str">
        <f>IFERROR(IF(Z23=$AC$1,'1st Run'!H23,""),"")</f>
        <v/>
      </c>
      <c r="AD23" s="96" t="str">
        <f>IFERROR(IF($Z23=$AD$1,'1st Run'!H23,""),"")</f>
        <v/>
      </c>
      <c r="AE23" s="96" t="str">
        <f>IFERROR(IF(Z23=$AE$1,'1st Run'!H23,""),"")</f>
        <v/>
      </c>
      <c r="AF23" s="82" t="s">
        <v>48</v>
      </c>
      <c r="AG23" s="387"/>
      <c r="AH23" s="96" t="str">
        <f t="shared" si="18"/>
        <v>2nd</v>
      </c>
      <c r="AI23" s="47" t="str">
        <f t="array" ref="AI23">IFERROR(INDEX('1st Run'!B:H,MATCH(AK23,'1st Run'!H:H,0),1),"-")</f>
        <v>Bethany Keller</v>
      </c>
      <c r="AJ23" s="47" t="str">
        <f t="array" ref="AJ23">IFERROR(INDEX('1st Run'!B:H,MATCH(AK23,'1st Run'!H:H,0),2),"-")</f>
        <v>Okey Dokey Snowman</v>
      </c>
      <c r="AK23" s="165">
        <f t="shared" si="33"/>
        <v>19.574000005000002</v>
      </c>
      <c r="AL23" s="166">
        <f t="shared" si="34"/>
        <v>33.320000000000007</v>
      </c>
      <c r="AM23" s="72">
        <v>2</v>
      </c>
      <c r="AN23" s="72" t="b">
        <f t="shared" ref="AN23:AN26" si="35">OR(IFERROR((AK24-AK23)&lt;0.00001,"False"),IFERROR((AK23-AK22)&lt;0.00001,"False"))</f>
        <v>0</v>
      </c>
      <c r="AO23" s="118" t="str">
        <f>IF(AH22="Tie",(AW5+AW6)/2,"")</f>
        <v/>
      </c>
      <c r="AP23" s="117"/>
      <c r="AQ23" s="117"/>
      <c r="AR23" s="117"/>
      <c r="AS23" s="117">
        <f>'Youth Calc'!AO7</f>
        <v>0.1</v>
      </c>
      <c r="AT23" s="117">
        <f>'Youth Calc'!AP7</f>
        <v>0.15</v>
      </c>
      <c r="AU23" s="118">
        <f>'Youth Calc'!AQ7</f>
        <v>0</v>
      </c>
      <c r="AV23" s="118">
        <f>'Youth Calc'!AR7</f>
        <v>0</v>
      </c>
      <c r="AW23" s="118">
        <f>'Youth Calc'!AS7</f>
        <v>0</v>
      </c>
      <c r="AX23" s="118">
        <f>'Youth Calc'!AT7</f>
        <v>0</v>
      </c>
      <c r="AY23" s="72"/>
      <c r="AZ23" s="72"/>
      <c r="BA23" s="72"/>
      <c r="BB23" s="72"/>
    </row>
    <row r="24" spans="1:54" ht="15.75" customHeight="1">
      <c r="A24" s="78">
        <f>IF(B24="","",Draw!A24)</f>
        <v>20</v>
      </c>
      <c r="B24" s="73" t="str">
        <f>IFERROR(Draw!B24,"")</f>
        <v>diane bucher</v>
      </c>
      <c r="C24" s="73" t="str">
        <f>IFERROR(Draw!D24,"")</f>
        <v>KC Shady Cash</v>
      </c>
      <c r="D24" s="119">
        <v>20.029</v>
      </c>
      <c r="E24" s="92" t="str">
        <f t="shared" si="23"/>
        <v/>
      </c>
      <c r="F24" s="93">
        <f t="shared" si="1"/>
        <v>20.029</v>
      </c>
      <c r="G24" s="71">
        <v>2.3000000000000001E-8</v>
      </c>
      <c r="H24" s="75">
        <f t="shared" si="2"/>
        <v>20.029000022999998</v>
      </c>
      <c r="I24" s="75" t="str">
        <f t="shared" si="3"/>
        <v/>
      </c>
      <c r="J24" s="75">
        <f>IFERROR(VLOOKUP(CONCATENATE(Draw!C24,C24),Enter!T:U,2,FALSE),"")</f>
        <v>0</v>
      </c>
      <c r="K24" s="82" t="str">
        <f>IF(A24="yco",VLOOKUP(CONCATENATE(B24,C24),'Youth Calc'!S:T,2,FALSE),IF(OR(AND(D24&gt;1,D24&lt;1050),D24="nt",D24="",D24="scratch"),"","Not valid"))</f>
        <v/>
      </c>
      <c r="L24" s="72"/>
      <c r="M24" s="72"/>
      <c r="N24" s="72"/>
      <c r="O24" s="379"/>
      <c r="P24" s="121" t="str">
        <f>IF($M$18&lt;"3","",IF(AH30="Tie","Tie",AH30))</f>
        <v/>
      </c>
      <c r="Q24" s="47" t="str">
        <f>IF(P24="","",'1st Run'!AI30)</f>
        <v/>
      </c>
      <c r="R24" s="47" t="str">
        <f>IF(Q24="","",'1st Run'!AJ30)</f>
        <v/>
      </c>
      <c r="S24" s="115" t="str">
        <f>IF(R24="","",'1st Run'!AK30)</f>
        <v/>
      </c>
      <c r="T24" s="116" t="str">
        <f t="shared" si="31"/>
        <v/>
      </c>
      <c r="U24" s="111" t="str">
        <f t="shared" si="7"/>
        <v/>
      </c>
      <c r="V24" s="112" t="str">
        <f t="shared" si="32"/>
        <v/>
      </c>
      <c r="W24" s="72" t="str">
        <f>CONCATENATE(Draw!C24,C24)</f>
        <v>diane bucherKC Shady Cash</v>
      </c>
      <c r="X24" s="75">
        <f t="shared" si="4"/>
        <v>20.029</v>
      </c>
      <c r="Y24" s="72"/>
      <c r="Z24" s="82" t="str">
        <f>IFERROR(VLOOKUP('1st Run'!H24,$AG$3:$AH$7,2,TRUE),"")</f>
        <v>3D</v>
      </c>
      <c r="AA24" s="96" t="str">
        <f>IFERROR(IF(Z24=$AA$1,'1st Run'!H24,""),"")</f>
        <v/>
      </c>
      <c r="AB24" s="96" t="str">
        <f>IFERROR(IF(Z24=$AB$1,'1st Run'!H24,""),"")</f>
        <v/>
      </c>
      <c r="AC24" s="96">
        <f>IFERROR(IF(Z24=$AC$1,'1st Run'!H24,""),"")</f>
        <v>20.029000022999998</v>
      </c>
      <c r="AD24" s="96" t="str">
        <f>IFERROR(IF($Z24=$AD$1,'1st Run'!H24,""),"")</f>
        <v/>
      </c>
      <c r="AE24" s="96" t="str">
        <f>IFERROR(IF(Z24=$AE$1,'1st Run'!H24,""),"")</f>
        <v/>
      </c>
      <c r="AF24" s="82" t="s">
        <v>146</v>
      </c>
      <c r="AG24" s="387"/>
      <c r="AH24" s="96" t="str">
        <f t="shared" si="18"/>
        <v>3rd</v>
      </c>
      <c r="AI24" s="47" t="str">
        <f t="array" ref="AI24">IFERROR(INDEX('1st Run'!B:H,MATCH(AK24,'1st Run'!H:H,0),1),"-")</f>
        <v>tammy blegen</v>
      </c>
      <c r="AJ24" s="47" t="str">
        <f t="array" ref="AJ24">IFERROR(INDEX('1st Run'!B:H,MATCH(AK24,'1st Run'!H:H,0),2),"-")</f>
        <v>just a frosty diamond</v>
      </c>
      <c r="AK24" s="165">
        <f t="shared" si="33"/>
        <v>19.856000001000002</v>
      </c>
      <c r="AL24" s="166" t="str">
        <f t="shared" si="34"/>
        <v/>
      </c>
      <c r="AM24" s="72">
        <v>3</v>
      </c>
      <c r="AN24" s="72" t="b">
        <f t="shared" si="35"/>
        <v>0</v>
      </c>
      <c r="AO24" s="118" t="str">
        <f t="shared" ref="AO24:AO26" si="36">IF(AH23="Tie",IF((AK23-AK22)&lt;0.00001,(AW5+AW6)/2,IF((AK24-AK23)&lt;0.00001,(AW6+AW7)/2,"")),"")</f>
        <v/>
      </c>
      <c r="AP24" s="117"/>
      <c r="AQ24" s="117"/>
      <c r="AR24" s="117"/>
      <c r="AS24" s="117"/>
      <c r="AT24" s="117">
        <f>'Youth Calc'!AP8</f>
        <v>0.1</v>
      </c>
      <c r="AU24" s="118">
        <f>'Youth Calc'!AQ8</f>
        <v>0</v>
      </c>
      <c r="AV24" s="118">
        <f>'Youth Calc'!AR8</f>
        <v>0</v>
      </c>
      <c r="AW24" s="118">
        <f>'Youth Calc'!AS8</f>
        <v>0</v>
      </c>
      <c r="AX24" s="118">
        <f>'Youth Calc'!AT8</f>
        <v>0</v>
      </c>
      <c r="AY24" s="72"/>
      <c r="AZ24" s="72"/>
      <c r="BA24" s="72"/>
      <c r="BB24" s="72"/>
    </row>
    <row r="25" spans="1:54" ht="15.75" customHeight="1">
      <c r="A25" s="78" t="str">
        <f>IF(B25="","",Draw!A25)</f>
        <v/>
      </c>
      <c r="B25" s="73" t="str">
        <f>IFERROR(Draw!B25,"")</f>
        <v/>
      </c>
      <c r="C25" s="73" t="str">
        <f>IFERROR(Draw!D25,"")</f>
        <v/>
      </c>
      <c r="D25" s="123"/>
      <c r="E25" s="92" t="str">
        <f t="shared" si="23"/>
        <v/>
      </c>
      <c r="F25" s="93" t="str">
        <f t="shared" si="1"/>
        <v/>
      </c>
      <c r="G25" s="71">
        <v>2.4E-8</v>
      </c>
      <c r="H25" s="75" t="str">
        <f t="shared" si="2"/>
        <v/>
      </c>
      <c r="I25" s="75" t="str">
        <f t="shared" si="3"/>
        <v/>
      </c>
      <c r="J25" s="75">
        <f>IFERROR(VLOOKUP(CONCATENATE(Draw!C25,C25),Enter!T:U,2,FALSE),"")</f>
        <v>0</v>
      </c>
      <c r="K25" s="82" t="str">
        <f>IF(A25="yco",VLOOKUP(CONCATENATE(B25,C25),'Youth Calc'!S:T,2,FALSE),IF(OR(AND(D25&gt;1,D25&lt;1050),D25="nt",D25="",D25="scratch"),"","Not valid"))</f>
        <v/>
      </c>
      <c r="L25" s="72"/>
      <c r="M25" s="72"/>
      <c r="N25" s="72"/>
      <c r="O25" s="379"/>
      <c r="P25" s="121" t="str">
        <f>IF($M$18&lt;"4","",IF(AH31="Tie","Tie",AH31))</f>
        <v/>
      </c>
      <c r="Q25" s="47" t="str">
        <f>IF(P25="","",'1st Run'!AI31)</f>
        <v/>
      </c>
      <c r="R25" s="47" t="str">
        <f>IF(Q25="","",'1st Run'!AJ31)</f>
        <v/>
      </c>
      <c r="S25" s="115" t="str">
        <f>IF(R25="","",'1st Run'!AK31)</f>
        <v/>
      </c>
      <c r="T25" s="116" t="str">
        <f t="shared" si="31"/>
        <v/>
      </c>
      <c r="U25" s="111" t="str">
        <f t="shared" si="7"/>
        <v/>
      </c>
      <c r="V25" s="112" t="str">
        <f t="shared" si="32"/>
        <v/>
      </c>
      <c r="W25" s="72" t="str">
        <f>CONCATENATE(Draw!C25,C25)</f>
        <v/>
      </c>
      <c r="X25" s="75">
        <f t="shared" si="4"/>
        <v>0</v>
      </c>
      <c r="Y25" s="72"/>
      <c r="Z25" s="82" t="str">
        <f>IFERROR(VLOOKUP('1st Run'!H25,$AG$3:$AH$7,2,TRUE),"")</f>
        <v>5D</v>
      </c>
      <c r="AA25" s="96" t="str">
        <f>IFERROR(IF(Z25=$AA$1,'1st Run'!H25,""),"")</f>
        <v/>
      </c>
      <c r="AB25" s="96" t="str">
        <f>IFERROR(IF(Z25=$AB$1,'1st Run'!H25,""),"")</f>
        <v/>
      </c>
      <c r="AC25" s="96" t="str">
        <f>IFERROR(IF(Z25=$AC$1,'1st Run'!H25,""),"")</f>
        <v/>
      </c>
      <c r="AD25" s="96" t="str">
        <f>IFERROR(IF($Z25=$AD$1,'1st Run'!H25,""),"")</f>
        <v/>
      </c>
      <c r="AE25" s="96" t="str">
        <f>IFERROR(IF(Z25=$AE$1,'1st Run'!H25,""),"")</f>
        <v/>
      </c>
      <c r="AF25" s="82" t="s">
        <v>148</v>
      </c>
      <c r="AG25" s="387"/>
      <c r="AH25" s="96" t="str">
        <f t="shared" si="18"/>
        <v>4th</v>
      </c>
      <c r="AI25" s="47" t="str">
        <f t="array" ref="AI25">IFERROR(INDEX('1st Run'!B:H,MATCH(AK25,'1st Run'!H:H,0),1),"-")</f>
        <v>kamryn chapman</v>
      </c>
      <c r="AJ25" s="47" t="str">
        <f t="array" ref="AJ25">IFERROR(INDEX('1st Run'!B:H,MATCH(AK25,'1st Run'!H:H,0),2),"-")</f>
        <v>PC Dashin for Hollywood</v>
      </c>
      <c r="AK25" s="165">
        <f t="shared" si="33"/>
        <v>19.895000021000001</v>
      </c>
      <c r="AL25" s="166" t="str">
        <f t="shared" si="34"/>
        <v/>
      </c>
      <c r="AM25" s="72">
        <v>4</v>
      </c>
      <c r="AN25" s="72" t="b">
        <f t="shared" si="35"/>
        <v>0</v>
      </c>
      <c r="AO25" s="118" t="str">
        <f t="shared" si="36"/>
        <v/>
      </c>
      <c r="AP25" s="72"/>
      <c r="AQ25" s="72"/>
      <c r="AR25" s="72"/>
      <c r="AS25" s="72"/>
      <c r="AT25" s="72"/>
      <c r="AU25" s="118">
        <f>'Youth Calc'!AQ9</f>
        <v>58.8</v>
      </c>
      <c r="AV25" s="118">
        <f>'Youth Calc'!AR9</f>
        <v>50.4</v>
      </c>
      <c r="AW25" s="118">
        <f>'Youth Calc'!AS9</f>
        <v>33.6</v>
      </c>
      <c r="AX25" s="118">
        <f>'Youth Calc'!AT9</f>
        <v>25.2</v>
      </c>
      <c r="AY25" s="72"/>
      <c r="AZ25" s="72"/>
      <c r="BA25" s="72"/>
      <c r="BB25" s="72"/>
    </row>
    <row r="26" spans="1:54" ht="15.75" customHeight="1">
      <c r="A26" s="78">
        <f>IF(B26="","",Draw!A26)</f>
        <v>21</v>
      </c>
      <c r="B26" s="73" t="str">
        <f>IFERROR(Draw!B26,"")</f>
        <v>kamryn chapman</v>
      </c>
      <c r="C26" s="73" t="str">
        <f>IFERROR(Draw!D26,"")</f>
        <v>bw so bada lover</v>
      </c>
      <c r="D26" s="91">
        <v>19.067</v>
      </c>
      <c r="E26" s="92" t="str">
        <f t="shared" si="23"/>
        <v/>
      </c>
      <c r="F26" s="93">
        <f t="shared" si="1"/>
        <v>19.067</v>
      </c>
      <c r="G26" s="71">
        <v>2.4999999999999999E-8</v>
      </c>
      <c r="H26" s="75">
        <f t="shared" si="2"/>
        <v>19.067000024999999</v>
      </c>
      <c r="I26" s="75" t="str">
        <f t="shared" si="3"/>
        <v/>
      </c>
      <c r="J26" s="75">
        <f>IFERROR(VLOOKUP(CONCATENATE(Draw!C26,C26),Enter!T:U,2,FALSE),"")</f>
        <v>0</v>
      </c>
      <c r="K26" s="82" t="str">
        <f>IF(A26="yco",VLOOKUP(CONCATENATE(B26,C26),'Youth Calc'!S:T,2,FALSE),IF(OR(AND(D26&gt;1,D26&lt;1050),D26="nt",D26="",D26="scratch"),"","Not valid"))</f>
        <v/>
      </c>
      <c r="L26" s="72"/>
      <c r="M26" s="72"/>
      <c r="N26" s="72"/>
      <c r="O26" s="374"/>
      <c r="P26" s="130" t="str">
        <f>IF($M$18&lt;"5","",IF(AH32="Tie","Tie",AH32))</f>
        <v/>
      </c>
      <c r="Q26" s="47" t="str">
        <f>IF(P26="","",'1st Run'!AI32)</f>
        <v/>
      </c>
      <c r="R26" s="47" t="str">
        <f>IF(Q26="","",'1st Run'!AJ32)</f>
        <v/>
      </c>
      <c r="S26" s="115" t="str">
        <f>IF(R26="","",'1st Run'!AK32)</f>
        <v/>
      </c>
      <c r="T26" s="116" t="str">
        <f t="shared" si="31"/>
        <v/>
      </c>
      <c r="U26" s="111" t="str">
        <f t="shared" si="7"/>
        <v/>
      </c>
      <c r="V26" s="112" t="str">
        <f t="shared" si="32"/>
        <v/>
      </c>
      <c r="W26" s="72" t="str">
        <f>CONCATENATE(Draw!C26,C26)</f>
        <v>kamryn chapmanbw so bada lover</v>
      </c>
      <c r="X26" s="75">
        <f t="shared" si="4"/>
        <v>19.067</v>
      </c>
      <c r="Y26" s="72"/>
      <c r="Z26" s="82" t="str">
        <f>IFERROR(VLOOKUP('1st Run'!H26,$AG$3:$AH$7,2,TRUE),"")</f>
        <v>2D</v>
      </c>
      <c r="AA26" s="96" t="str">
        <f>IFERROR(IF(Z26=$AA$1,'1st Run'!H26,""),"")</f>
        <v/>
      </c>
      <c r="AB26" s="96">
        <f>IFERROR(IF(Z26=$AB$1,'1st Run'!H26,""),"")</f>
        <v>19.067000024999999</v>
      </c>
      <c r="AC26" s="96" t="str">
        <f>IFERROR(IF(Z26=$AC$1,'1st Run'!H26,""),"")</f>
        <v/>
      </c>
      <c r="AD26" s="96" t="str">
        <f>IFERROR(IF($Z26=$AD$1,'1st Run'!H26,""),"")</f>
        <v/>
      </c>
      <c r="AE26" s="96" t="str">
        <f>IFERROR(IF(Z26=$AE$1,'1st Run'!H26,""),"")</f>
        <v/>
      </c>
      <c r="AF26" s="82" t="s">
        <v>151</v>
      </c>
      <c r="AG26" s="388"/>
      <c r="AH26" s="96" t="str">
        <f t="shared" si="18"/>
        <v>5th</v>
      </c>
      <c r="AI26" s="47" t="str">
        <f t="array" ref="AI26">IFERROR(INDEX('1st Run'!B:H,MATCH(AK26,'1st Run'!H:H,0),1),"-")</f>
        <v>diane bucher</v>
      </c>
      <c r="AJ26" s="47" t="str">
        <f t="array" ref="AJ26">IFERROR(INDEX('1st Run'!B:H,MATCH(AK26,'1st Run'!H:H,0),2),"-")</f>
        <v>Downtowns Dream</v>
      </c>
      <c r="AK26" s="165">
        <f t="shared" si="33"/>
        <v>19.935000002999999</v>
      </c>
      <c r="AL26" s="166" t="str">
        <f t="shared" si="34"/>
        <v/>
      </c>
      <c r="AM26" s="72">
        <v>5</v>
      </c>
      <c r="AN26" s="72" t="b">
        <f t="shared" si="35"/>
        <v>0</v>
      </c>
      <c r="AO26" s="118" t="str">
        <f t="shared" si="36"/>
        <v/>
      </c>
      <c r="AP26" s="72" t="str">
        <f>'Youth Calc'!AL10</f>
        <v># of Runners</v>
      </c>
      <c r="AQ26" s="72"/>
      <c r="AR26" s="72"/>
      <c r="AS26" s="150">
        <f>'Youth Calc'!AO10</f>
        <v>12</v>
      </c>
      <c r="AT26" s="72"/>
      <c r="AU26" s="118"/>
      <c r="AV26" s="118"/>
      <c r="AW26" s="118"/>
      <c r="AX26" s="118"/>
      <c r="AY26" s="72"/>
      <c r="AZ26" s="72"/>
      <c r="BA26" s="72"/>
      <c r="BB26" s="72"/>
    </row>
    <row r="27" spans="1:54" ht="15.75" customHeight="1">
      <c r="A27" s="78">
        <f>IF(B27="","",Draw!A27)</f>
        <v>22</v>
      </c>
      <c r="B27" s="73" t="str">
        <f>IFERROR(Draw!B27,"")</f>
        <v>Meritt Rustad (Y only)</v>
      </c>
      <c r="C27" s="73" t="str">
        <f>IFERROR(Draw!D27,"")</f>
        <v>Swead</v>
      </c>
      <c r="D27" s="99">
        <v>117.88800000000001</v>
      </c>
      <c r="E27" s="92">
        <f t="shared" si="23"/>
        <v>117.88800000000001</v>
      </c>
      <c r="F27" s="93" t="str">
        <f t="shared" si="1"/>
        <v/>
      </c>
      <c r="G27" s="71">
        <v>2.6000000000000001E-8</v>
      </c>
      <c r="H27" s="75" t="str">
        <f t="shared" si="2"/>
        <v/>
      </c>
      <c r="I27" s="75">
        <f t="shared" si="3"/>
        <v>117.888000026</v>
      </c>
      <c r="J27" s="75" t="str">
        <f>IFERROR(VLOOKUP(CONCATENATE(Draw!C27,C27),Enter!T:U,2,FALSE),"")</f>
        <v>o</v>
      </c>
      <c r="K27" s="82" t="str">
        <f>IF(A27="yco",VLOOKUP(CONCATENATE(B27,C27),'Youth Calc'!S:T,2,FALSE),IF(OR(AND(D27&gt;1,D27&lt;1050),D27="nt",D27="",D27="scratch"),"","Not valid"))</f>
        <v/>
      </c>
      <c r="L27" s="143"/>
      <c r="M27" s="72"/>
      <c r="N27" s="72"/>
      <c r="O27" s="169"/>
      <c r="P27" s="170"/>
      <c r="Q27" s="171"/>
      <c r="R27" s="171"/>
      <c r="S27" s="172"/>
      <c r="T27" s="173"/>
      <c r="U27" s="111">
        <f t="shared" si="7"/>
        <v>0</v>
      </c>
      <c r="V27" s="112"/>
      <c r="W27" s="72" t="str">
        <f>CONCATENATE(Draw!C27,C27)</f>
        <v>Meritt RustadSwead</v>
      </c>
      <c r="X27" s="75">
        <f t="shared" si="4"/>
        <v>117.88800000000001</v>
      </c>
      <c r="Y27" s="72"/>
      <c r="Z27" s="82" t="str">
        <f>IFERROR(VLOOKUP('1st Run'!H27,$AG$3:$AH$7,2,TRUE),"")</f>
        <v>5D</v>
      </c>
      <c r="AA27" s="96" t="str">
        <f>IFERROR(IF(Z27=$AA$1,'1st Run'!H27,""),"")</f>
        <v/>
      </c>
      <c r="AB27" s="96" t="str">
        <f>IFERROR(IF(Z27=$AB$1,'1st Run'!H27,""),"")</f>
        <v/>
      </c>
      <c r="AC27" s="96" t="str">
        <f>IFERROR(IF(Z27=$AC$1,'1st Run'!H27,""),"")</f>
        <v/>
      </c>
      <c r="AD27" s="96" t="str">
        <f>IFERROR(IF($Z27=$AD$1,'1st Run'!H27,""),"")</f>
        <v/>
      </c>
      <c r="AE27" s="96" t="str">
        <f>IFERROR(IF(Z27=$AE$1,'1st Run'!H27,""),"")</f>
        <v/>
      </c>
      <c r="AF27" s="82" t="s">
        <v>157</v>
      </c>
      <c r="AG27" s="59"/>
      <c r="AH27" s="96" t="str">
        <f t="shared" si="18"/>
        <v>6th</v>
      </c>
      <c r="AI27" s="47" t="str">
        <f t="array" ref="AI27">IFERROR(INDEX('1st Run'!B:H,MATCH(AK27,'1st Run'!H:H,0),1),"-")</f>
        <v>lizzie chapa</v>
      </c>
      <c r="AJ27" s="47" t="str">
        <f t="array" ref="AJ27">IFERROR(INDEX('1st Run'!B:H,MATCH(AK27,'1st Run'!H:H,0),2),"-")</f>
        <v>cracker</v>
      </c>
      <c r="AK27" s="165">
        <f t="shared" si="33"/>
        <v>19.993000014</v>
      </c>
      <c r="AL27" s="161"/>
      <c r="AM27" s="72">
        <v>6</v>
      </c>
      <c r="AN27" s="72"/>
      <c r="AO27" s="118" t="str">
        <f>IF(AH26="Tie",IF((AK26-AK25)&lt;0.00001,(AW8+AW9)/2,IF((AK27-AK26)&lt;0.00001,AW9/2,"")),"")</f>
        <v/>
      </c>
      <c r="AP27" s="72" t="str">
        <f>'Youth Calc'!AL11</f>
        <v>Entry Fee</v>
      </c>
      <c r="AQ27" s="72"/>
      <c r="AR27" s="72"/>
      <c r="AS27" s="118">
        <f>'Youth Calc'!AO11</f>
        <v>14</v>
      </c>
      <c r="AT27" s="72"/>
      <c r="AU27" s="72"/>
      <c r="AV27" s="72"/>
      <c r="AW27" s="72"/>
      <c r="AX27" s="72"/>
      <c r="AY27" s="72"/>
      <c r="AZ27" s="72"/>
      <c r="BA27" s="72"/>
      <c r="BB27" s="72"/>
    </row>
    <row r="28" spans="1:54" ht="15.75" customHeight="1">
      <c r="A28" s="78">
        <f>IF(B28="","",Draw!A28)</f>
        <v>23</v>
      </c>
      <c r="B28" s="73" t="str">
        <f>IFERROR(Draw!B28,"")</f>
        <v>Laura Roelfs</v>
      </c>
      <c r="C28" s="73" t="str">
        <f>IFERROR(Draw!D28,"")</f>
        <v>Ranger</v>
      </c>
      <c r="D28" s="162">
        <v>20.699000000000002</v>
      </c>
      <c r="E28" s="92" t="str">
        <f t="shared" si="23"/>
        <v/>
      </c>
      <c r="F28" s="93">
        <f t="shared" si="1"/>
        <v>20.699000000000002</v>
      </c>
      <c r="G28" s="71">
        <v>2.7E-8</v>
      </c>
      <c r="H28" s="75">
        <f t="shared" si="2"/>
        <v>20.699000027</v>
      </c>
      <c r="I28" s="75" t="str">
        <f t="shared" si="3"/>
        <v/>
      </c>
      <c r="J28" s="75">
        <f>IFERROR(VLOOKUP(CONCATENATE(Draw!C28,C28),Enter!T:U,2,FALSE),"")</f>
        <v>0</v>
      </c>
      <c r="K28" s="82" t="str">
        <f>IF(A28="yco",VLOOKUP(CONCATENATE(B28,C28),'Youth Calc'!S:T,2,FALSE),IF(OR(AND(D28&gt;1,D28&lt;1050),D28="nt",D28="",D28="scratch"),"","Not valid"))</f>
        <v/>
      </c>
      <c r="L28" s="72"/>
      <c r="M28" s="72"/>
      <c r="N28" s="72"/>
      <c r="O28" s="391" t="s">
        <v>138</v>
      </c>
      <c r="P28" s="174" t="str">
        <f>'1st Run'!AH34</f>
        <v>-</v>
      </c>
      <c r="Q28" s="108" t="str">
        <f>'1st Run'!AI34</f>
        <v>-</v>
      </c>
      <c r="R28" s="108" t="str">
        <f>'1st Run'!AJ34</f>
        <v>-</v>
      </c>
      <c r="S28" s="109" t="str">
        <f>'1st Run'!AK34</f>
        <v>-</v>
      </c>
      <c r="T28" s="116" t="str">
        <f t="shared" ref="T28:T32" si="37">IF(AL34&lt;=0,"",AL34)</f>
        <v/>
      </c>
      <c r="U28" s="111" t="str">
        <f t="shared" si="7"/>
        <v>-</v>
      </c>
      <c r="V28" s="112" t="str">
        <f t="shared" ref="V28:V32" si="38">IF(P28="Tie",AO35,"")</f>
        <v/>
      </c>
      <c r="W28" s="72" t="str">
        <f>CONCATENATE(Draw!C28,C28)</f>
        <v>Laura RoelfsRanger</v>
      </c>
      <c r="X28" s="75">
        <f t="shared" si="4"/>
        <v>20.699000000000002</v>
      </c>
      <c r="Y28" s="72"/>
      <c r="Z28" s="82" t="str">
        <f>IFERROR(VLOOKUP('1st Run'!H28,$AG$3:$AH$7,2,TRUE),"")</f>
        <v>4D</v>
      </c>
      <c r="AA28" s="96" t="str">
        <f>IFERROR(IF(Z28=$AA$1,'1st Run'!H28,""),"")</f>
        <v/>
      </c>
      <c r="AB28" s="96" t="str">
        <f>IFERROR(IF(Z28=$AB$1,'1st Run'!H28,""),"")</f>
        <v/>
      </c>
      <c r="AC28" s="96" t="str">
        <f>IFERROR(IF(Z28=$AC$1,'1st Run'!H28,""),"")</f>
        <v/>
      </c>
      <c r="AD28" s="96">
        <f>IFERROR(IF($Z28=$AD$1,'1st Run'!H28,""),"")</f>
        <v>20.699000027</v>
      </c>
      <c r="AE28" s="96" t="str">
        <f>IFERROR(IF(Z28=$AE$1,'1st Run'!H28,""),"")</f>
        <v/>
      </c>
      <c r="AF28" s="82" t="s">
        <v>47</v>
      </c>
      <c r="AG28" s="386" t="s">
        <v>137</v>
      </c>
      <c r="AH28" s="96" t="str">
        <f t="shared" si="18"/>
        <v>1st</v>
      </c>
      <c r="AI28" s="47" t="str">
        <f t="array" ref="AI28">IFERROR(INDEX('1st Run'!B:H,MATCH(AK28,'1st Run'!H:H,0),1),"-")</f>
        <v>Laura Roelfs</v>
      </c>
      <c r="AJ28" s="47" t="str">
        <f t="array" ref="AJ28">IFERROR(INDEX('1st Run'!B:H,MATCH(AK28,'1st Run'!H:H,0),2),"-")</f>
        <v>Ranger</v>
      </c>
      <c r="AK28" s="165">
        <f t="shared" ref="AK28:AK33" si="39">IFERROR(IF(SMALL($AD$2:$AD$286,AM28)&lt;900,SMALL($AD$2:$AD$286,AM28),"-"),"-")</f>
        <v>20.699000027</v>
      </c>
      <c r="AL28" s="166">
        <f t="shared" ref="AL28:AL32" si="40">IF(AX5&gt;0,AX5,"")</f>
        <v>37.484999999999992</v>
      </c>
      <c r="AM28" s="72">
        <v>1</v>
      </c>
      <c r="AN28" s="72" t="b">
        <f>IF(AK29="-","",(AK29-AK28)&lt;0.00001)</f>
        <v>0</v>
      </c>
      <c r="AO28" s="118" t="str">
        <f>IF(AH27="Tie",AW9/2,"")</f>
        <v/>
      </c>
      <c r="AP28" s="72" t="s">
        <v>143</v>
      </c>
      <c r="AQ28" s="72"/>
      <c r="AR28" s="72"/>
      <c r="AS28" s="118">
        <f>'Youth Calc'!AO12</f>
        <v>168</v>
      </c>
      <c r="AT28" s="72"/>
      <c r="AU28" s="72"/>
      <c r="AV28" s="72"/>
      <c r="AW28" s="72"/>
      <c r="AX28" s="72"/>
      <c r="AY28" s="72"/>
      <c r="AZ28" s="72"/>
      <c r="BA28" s="72"/>
      <c r="BB28" s="72"/>
    </row>
    <row r="29" spans="1:54" ht="15.75" customHeight="1">
      <c r="A29" s="78">
        <f>IF(B29="","",Draw!A29)</f>
        <v>24</v>
      </c>
      <c r="B29" s="73" t="str">
        <f>IFERROR(Draw!B29,"")</f>
        <v>Kenley Fluit (Y)</v>
      </c>
      <c r="C29" s="73" t="str">
        <f>IFERROR(Draw!D29,"")</f>
        <v>Kodie</v>
      </c>
      <c r="D29" s="99">
        <v>20.36</v>
      </c>
      <c r="E29" s="92">
        <f t="shared" si="23"/>
        <v>20.36</v>
      </c>
      <c r="F29" s="93">
        <f t="shared" si="1"/>
        <v>20.36</v>
      </c>
      <c r="G29" s="71">
        <v>2.7999999999999999E-8</v>
      </c>
      <c r="H29" s="75">
        <f t="shared" si="2"/>
        <v>20.360000027999998</v>
      </c>
      <c r="I29" s="75">
        <f t="shared" si="3"/>
        <v>20.360000027999998</v>
      </c>
      <c r="J29" s="75" t="str">
        <f>IFERROR(VLOOKUP(CONCATENATE(Draw!C29,C29),Enter!T:U,2,FALSE),"")</f>
        <v>x</v>
      </c>
      <c r="K29" s="82" t="str">
        <f>IF(A29="yco",VLOOKUP(CONCATENATE(B29,C29),'Youth Calc'!S:T,2,FALSE),IF(OR(AND(D29&gt;1,D29&lt;1050),D29="nt",D29="",D29="scratch"),"","Not valid"))</f>
        <v/>
      </c>
      <c r="L29" s="72"/>
      <c r="M29" s="72"/>
      <c r="N29" s="72"/>
      <c r="O29" s="379"/>
      <c r="P29" s="121" t="str">
        <f>IF($M$18&lt;"2","",IF(AH35="Tie","Tie",AH35))</f>
        <v>-</v>
      </c>
      <c r="Q29" s="47" t="str">
        <f>IF(P29="","",'1st Run'!AI35)</f>
        <v>-</v>
      </c>
      <c r="R29" s="47" t="str">
        <f>IF(Q29="","",'1st Run'!AJ35)</f>
        <v>-</v>
      </c>
      <c r="S29" s="115" t="str">
        <f>IF(R29="","",'1st Run'!AK35)</f>
        <v>-</v>
      </c>
      <c r="T29" s="116" t="str">
        <f t="shared" si="37"/>
        <v/>
      </c>
      <c r="U29" s="111" t="str">
        <f t="shared" si="7"/>
        <v>-</v>
      </c>
      <c r="V29" s="112" t="str">
        <f t="shared" si="38"/>
        <v/>
      </c>
      <c r="W29" s="72" t="str">
        <f>CONCATENATE(Draw!C29,C29)</f>
        <v>Kenley FluitKodie</v>
      </c>
      <c r="X29" s="75">
        <f t="shared" si="4"/>
        <v>20.36</v>
      </c>
      <c r="Y29" s="72"/>
      <c r="Z29" s="82" t="str">
        <f>IFERROR(VLOOKUP('1st Run'!H29,$AG$3:$AH$7,2,TRUE),"")</f>
        <v>3D</v>
      </c>
      <c r="AA29" s="96" t="str">
        <f>IFERROR(IF(Z29=$AA$1,'1st Run'!H29,""),"")</f>
        <v/>
      </c>
      <c r="AB29" s="96" t="str">
        <f>IFERROR(IF(Z29=$AB$1,'1st Run'!H29,""),"")</f>
        <v/>
      </c>
      <c r="AC29" s="96">
        <f>IFERROR(IF(Z29=$AC$1,'1st Run'!H29,""),"")</f>
        <v>20.360000027999998</v>
      </c>
      <c r="AD29" s="96" t="str">
        <f>IFERROR(IF($Z29=$AD$1,'1st Run'!H29,""),"")</f>
        <v/>
      </c>
      <c r="AE29" s="96" t="str">
        <f>IFERROR(IF(Z29=$AE$1,'1st Run'!H29,""),"")</f>
        <v/>
      </c>
      <c r="AF29" s="82" t="s">
        <v>48</v>
      </c>
      <c r="AG29" s="387"/>
      <c r="AH29" s="96" t="str">
        <f t="shared" si="18"/>
        <v>2nd</v>
      </c>
      <c r="AI29" s="47" t="str">
        <f t="array" ref="AI29">IFERROR(INDEX('1st Run'!B:H,MATCH(AK29,'1st Run'!H:H,0),1),"-")</f>
        <v>megan rosendahl</v>
      </c>
      <c r="AJ29" s="47" t="str">
        <f t="array" ref="AJ29">IFERROR(INDEX('1st Run'!B:H,MATCH(AK29,'1st Run'!H:H,0),2),"-")</f>
        <v>leroy</v>
      </c>
      <c r="AK29" s="165">
        <f t="shared" si="39"/>
        <v>20.722000013000002</v>
      </c>
      <c r="AL29" s="166">
        <f t="shared" si="40"/>
        <v>24.99</v>
      </c>
      <c r="AM29" s="72">
        <v>2</v>
      </c>
      <c r="AN29" s="72" t="b">
        <f t="shared" ref="AN29:AN32" si="41">OR(IFERROR((AK30-AK29)&lt;0.00001,"False"),IFERROR((AK29-AK28)&lt;0.00001,"False"))</f>
        <v>0</v>
      </c>
      <c r="AO29" s="118" t="str">
        <f>IF(AH28="Tie",(AX5+AX6)/2,"")</f>
        <v/>
      </c>
      <c r="AP29" s="72" t="s">
        <v>156</v>
      </c>
      <c r="AQ29" s="72"/>
      <c r="AR29" s="72"/>
      <c r="AS29" s="118">
        <f>(AS26*M7)-(AS28-M4)</f>
        <v>72</v>
      </c>
      <c r="AT29" s="72"/>
      <c r="AU29" s="72"/>
      <c r="AV29" s="72"/>
      <c r="AW29" s="72"/>
      <c r="AX29" s="72"/>
      <c r="AY29" s="72"/>
      <c r="AZ29" s="72"/>
      <c r="BA29" s="72"/>
      <c r="BB29" s="72"/>
    </row>
    <row r="30" spans="1:54" ht="15.75" customHeight="1">
      <c r="A30" s="78">
        <f>IF(B30="","",Draw!A30)</f>
        <v>25</v>
      </c>
      <c r="B30" s="73" t="str">
        <f>IFERROR(Draw!B30,"")</f>
        <v>sadie deruyter (Y only)</v>
      </c>
      <c r="C30" s="73" t="str">
        <f>IFERROR(Draw!D30,"")</f>
        <v>dutch</v>
      </c>
      <c r="D30" s="119">
        <v>20.513999999999999</v>
      </c>
      <c r="E30" s="92">
        <f t="shared" si="23"/>
        <v>20.513999999999999</v>
      </c>
      <c r="F30" s="93" t="str">
        <f t="shared" si="1"/>
        <v/>
      </c>
      <c r="G30" s="71">
        <v>2.9000000000000002E-8</v>
      </c>
      <c r="H30" s="75" t="str">
        <f t="shared" si="2"/>
        <v/>
      </c>
      <c r="I30" s="75">
        <f t="shared" si="3"/>
        <v>20.514000028999998</v>
      </c>
      <c r="J30" s="75" t="str">
        <f>IFERROR(VLOOKUP(CONCATENATE(Draw!C30,C30),Enter!T:U,2,FALSE),"")</f>
        <v>o</v>
      </c>
      <c r="K30" s="82" t="str">
        <f>IF(A30="yco",VLOOKUP(CONCATENATE(B30,C30),'Youth Calc'!S:T,2,FALSE),IF(OR(AND(D30&gt;1,D30&lt;1050),D30="nt",D30="",D30="scratch"),"","Not valid"))</f>
        <v/>
      </c>
      <c r="L30" s="72"/>
      <c r="M30" s="72"/>
      <c r="N30" s="72"/>
      <c r="O30" s="379"/>
      <c r="P30" s="121" t="str">
        <f>IF($M$18&lt;"3","",IF(AH36="Tie","Tie",AH36))</f>
        <v/>
      </c>
      <c r="Q30" s="47" t="str">
        <f>IF(P30="","",'1st Run'!AI36)</f>
        <v/>
      </c>
      <c r="R30" s="47" t="str">
        <f>IF(Q30="","",'1st Run'!AJ36)</f>
        <v/>
      </c>
      <c r="S30" s="115" t="str">
        <f>IF(R30="","",'1st Run'!AK36)</f>
        <v/>
      </c>
      <c r="T30" s="116" t="str">
        <f t="shared" si="37"/>
        <v/>
      </c>
      <c r="U30" s="111" t="str">
        <f t="shared" si="7"/>
        <v/>
      </c>
      <c r="V30" s="112" t="str">
        <f t="shared" si="38"/>
        <v/>
      </c>
      <c r="W30" s="72" t="str">
        <f>CONCATENATE(Draw!C30,C30)</f>
        <v>sadie deruyterdutch</v>
      </c>
      <c r="X30" s="75">
        <f t="shared" si="4"/>
        <v>20.513999999999999</v>
      </c>
      <c r="Y30" s="72"/>
      <c r="Z30" s="82" t="str">
        <f>IFERROR(VLOOKUP('1st Run'!H30,$AG$3:$AH$7,2,TRUE),"")</f>
        <v>5D</v>
      </c>
      <c r="AA30" s="96" t="str">
        <f>IFERROR(IF(Z30=$AA$1,'1st Run'!H30,""),"")</f>
        <v/>
      </c>
      <c r="AB30" s="96" t="str">
        <f>IFERROR(IF(Z30=$AB$1,'1st Run'!H30,""),"")</f>
        <v/>
      </c>
      <c r="AC30" s="96" t="str">
        <f>IFERROR(IF(Z30=$AC$1,'1st Run'!H30,""),"")</f>
        <v/>
      </c>
      <c r="AD30" s="96" t="str">
        <f>IFERROR(IF($Z30=$AD$1,'1st Run'!H30,""),"")</f>
        <v/>
      </c>
      <c r="AE30" s="96" t="str">
        <f>IFERROR(IF(Z30=$AE$1,'1st Run'!H30,""),"")</f>
        <v/>
      </c>
      <c r="AF30" s="82" t="s">
        <v>146</v>
      </c>
      <c r="AG30" s="387"/>
      <c r="AH30" s="96" t="str">
        <f t="shared" si="18"/>
        <v>3rd</v>
      </c>
      <c r="AI30" s="47" t="str">
        <f t="array" ref="AI30">IFERROR(INDEX('1st Run'!B:H,MATCH(AK30,'1st Run'!H:H,0),1),"-")</f>
        <v>morgan ober</v>
      </c>
      <c r="AJ30" s="47" t="str">
        <f t="array" ref="AJ30">IFERROR(INDEX('1st Run'!B:H,MATCH(AK30,'1st Run'!H:H,0),2),"-")</f>
        <v>bubba</v>
      </c>
      <c r="AK30" s="165">
        <f t="shared" si="39"/>
        <v>26.900000007999999</v>
      </c>
      <c r="AL30" s="166" t="str">
        <f t="shared" si="40"/>
        <v/>
      </c>
      <c r="AM30" s="72">
        <v>3</v>
      </c>
      <c r="AN30" s="72" t="b">
        <f t="shared" si="41"/>
        <v>0</v>
      </c>
      <c r="AO30" s="118" t="str">
        <f t="shared" ref="AO30:AO32" si="42">IF(AH29="Tie",IF((AK29-AK28)&lt;0.00001,(AX5+AX6)/2,IF((AK30-AK29)&lt;0.00001,(AX6+AX7)/2,"")),"")</f>
        <v/>
      </c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</row>
    <row r="31" spans="1:54" ht="15.75" customHeight="1">
      <c r="A31" s="78" t="str">
        <f>IF(B31="","",Draw!A31)</f>
        <v/>
      </c>
      <c r="B31" s="73" t="str">
        <f>IFERROR(Draw!B31,"")</f>
        <v/>
      </c>
      <c r="C31" s="73" t="str">
        <f>IFERROR(Draw!D31,"")</f>
        <v/>
      </c>
      <c r="D31" s="123"/>
      <c r="E31" s="92" t="str">
        <f t="shared" si="23"/>
        <v/>
      </c>
      <c r="F31" s="93" t="str">
        <f t="shared" si="1"/>
        <v/>
      </c>
      <c r="G31" s="71">
        <v>2.9999999999999997E-8</v>
      </c>
      <c r="H31" s="75" t="str">
        <f t="shared" si="2"/>
        <v/>
      </c>
      <c r="I31" s="75" t="str">
        <f t="shared" si="3"/>
        <v/>
      </c>
      <c r="J31" s="75">
        <f>IFERROR(VLOOKUP(CONCATENATE(Draw!C31,C31),Enter!T:U,2,FALSE),"")</f>
        <v>0</v>
      </c>
      <c r="K31" s="82" t="str">
        <f>IF(A31="yco",VLOOKUP(CONCATENATE(B31,C31),'Youth Calc'!S:T,2,FALSE),IF(OR(AND(D31&gt;1,D31&lt;1050),D31="nt",D31="",D31="scratch"),"","Not valid"))</f>
        <v/>
      </c>
      <c r="L31" s="72"/>
      <c r="M31" s="72"/>
      <c r="N31" s="72"/>
      <c r="O31" s="379"/>
      <c r="P31" s="121" t="str">
        <f>IF($M$18&lt;"4","",IF(AH37="Tie","Tie",AH37))</f>
        <v/>
      </c>
      <c r="Q31" s="47" t="str">
        <f>IF(P31="","",'1st Run'!AI37)</f>
        <v/>
      </c>
      <c r="R31" s="47" t="str">
        <f>IF(Q31="","",'1st Run'!AJ37)</f>
        <v/>
      </c>
      <c r="S31" s="115" t="str">
        <f>IF(R31="","",'1st Run'!AK37)</f>
        <v/>
      </c>
      <c r="T31" s="116" t="str">
        <f t="shared" si="37"/>
        <v/>
      </c>
      <c r="U31" s="111" t="str">
        <f t="shared" si="7"/>
        <v/>
      </c>
      <c r="V31" s="112" t="str">
        <f t="shared" si="38"/>
        <v/>
      </c>
      <c r="W31" s="72" t="str">
        <f>CONCATENATE(Draw!C31,C31)</f>
        <v/>
      </c>
      <c r="X31" s="75">
        <f t="shared" si="4"/>
        <v>0</v>
      </c>
      <c r="Y31" s="72"/>
      <c r="Z31" s="82" t="str">
        <f>IFERROR(VLOOKUP('1st Run'!H31,$AG$3:$AH$7,2,TRUE),"")</f>
        <v>5D</v>
      </c>
      <c r="AA31" s="96" t="str">
        <f>IFERROR(IF(Z31=$AA$1,'1st Run'!H31,""),"")</f>
        <v/>
      </c>
      <c r="AB31" s="96" t="str">
        <f>IFERROR(IF(Z31=$AB$1,'1st Run'!H31,""),"")</f>
        <v/>
      </c>
      <c r="AC31" s="96" t="str">
        <f>IFERROR(IF(Z31=$AC$1,'1st Run'!H31,""),"")</f>
        <v/>
      </c>
      <c r="AD31" s="96" t="str">
        <f>IFERROR(IF($Z31=$AD$1,'1st Run'!H31,""),"")</f>
        <v/>
      </c>
      <c r="AE31" s="96" t="str">
        <f>IFERROR(IF(Z31=$AE$1,'1st Run'!H31,""),"")</f>
        <v/>
      </c>
      <c r="AF31" s="82" t="s">
        <v>148</v>
      </c>
      <c r="AG31" s="387"/>
      <c r="AH31" s="96" t="str">
        <f t="shared" si="18"/>
        <v>4th</v>
      </c>
      <c r="AI31" s="47" t="str">
        <f t="array" ref="AI31">IFERROR(INDEX('1st Run'!B:H,MATCH(AK31,'1st Run'!H:H,0),1),"-")</f>
        <v>Jacey Ilse (Y)</v>
      </c>
      <c r="AJ31" s="47" t="str">
        <f t="array" ref="AJ31">IFERROR(INDEX('1st Run'!B:H,MATCH(AK31,'1st Run'!H:H,0),2),"-")</f>
        <v>zanalyst babe</v>
      </c>
      <c r="AK31" s="165">
        <f t="shared" si="39"/>
        <v>33.55200001</v>
      </c>
      <c r="AL31" s="166" t="str">
        <f t="shared" si="40"/>
        <v/>
      </c>
      <c r="AM31" s="72">
        <v>4</v>
      </c>
      <c r="AN31" s="72" t="b">
        <f t="shared" si="41"/>
        <v>0</v>
      </c>
      <c r="AO31" s="118" t="str">
        <f t="shared" si="42"/>
        <v/>
      </c>
      <c r="AP31" s="175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</row>
    <row r="32" spans="1:54" ht="15.75" customHeight="1">
      <c r="A32" s="78">
        <f>IF(B32="","",Draw!A32)</f>
        <v>26</v>
      </c>
      <c r="B32" s="73" t="str">
        <f>IFERROR(Draw!B32,"")</f>
        <v>Jasmine Fuller (Y only)</v>
      </c>
      <c r="C32" s="73" t="str">
        <f>IFERROR(Draw!D32,"")</f>
        <v>Hank</v>
      </c>
      <c r="D32" s="91">
        <v>20.038</v>
      </c>
      <c r="E32" s="92">
        <f t="shared" si="23"/>
        <v>20.038</v>
      </c>
      <c r="F32" s="93" t="str">
        <f t="shared" si="1"/>
        <v/>
      </c>
      <c r="G32" s="71">
        <v>3.1E-8</v>
      </c>
      <c r="H32" s="75" t="str">
        <f t="shared" si="2"/>
        <v/>
      </c>
      <c r="I32" s="75">
        <f t="shared" si="3"/>
        <v>20.038000030999999</v>
      </c>
      <c r="J32" s="75" t="str">
        <f>IFERROR(VLOOKUP(CONCATENATE(Draw!C32,C32),Enter!T:U,2,FALSE),"")</f>
        <v>o</v>
      </c>
      <c r="K32" s="82" t="str">
        <f>IF(A32="yco",VLOOKUP(CONCATENATE(B32,C32),'Youth Calc'!S:T,2,FALSE),IF(OR(AND(D32&gt;1,D32&lt;1050),D32="nt",D32="",D32="scratch"),"","Not valid"))</f>
        <v/>
      </c>
      <c r="L32" s="72"/>
      <c r="M32" s="72"/>
      <c r="N32" s="72"/>
      <c r="O32" s="374"/>
      <c r="P32" s="130" t="str">
        <f>IF($M$18&lt;"5","",IF(AH38="Tie","Tie",AH38))</f>
        <v/>
      </c>
      <c r="Q32" s="63" t="str">
        <f>IF(P32="","",'1st Run'!AI38)</f>
        <v/>
      </c>
      <c r="R32" s="63" t="str">
        <f>IF(Q32="","",'1st Run'!AJ38)</f>
        <v/>
      </c>
      <c r="S32" s="131" t="str">
        <f>IF(R32="","",'1st Run'!AK38)</f>
        <v/>
      </c>
      <c r="T32" s="176" t="str">
        <f t="shared" si="37"/>
        <v/>
      </c>
      <c r="U32" s="111" t="str">
        <f t="shared" si="7"/>
        <v/>
      </c>
      <c r="V32" s="112" t="str">
        <f t="shared" si="38"/>
        <v/>
      </c>
      <c r="W32" s="72" t="str">
        <f>CONCATENATE(Draw!C32,C32)</f>
        <v>Jasmine FullerHank</v>
      </c>
      <c r="X32" s="75">
        <f t="shared" si="4"/>
        <v>20.038</v>
      </c>
      <c r="Y32" s="72"/>
      <c r="Z32" s="82" t="str">
        <f>IFERROR(VLOOKUP('1st Run'!H32,$AG$3:$AH$7,2,TRUE),"")</f>
        <v>5D</v>
      </c>
      <c r="AA32" s="96" t="str">
        <f>IFERROR(IF(Z32=$AA$1,'1st Run'!H32,""),"")</f>
        <v/>
      </c>
      <c r="AB32" s="96" t="str">
        <f>IFERROR(IF(Z32=$AB$1,'1st Run'!H32,""),"")</f>
        <v/>
      </c>
      <c r="AC32" s="96" t="str">
        <f>IFERROR(IF(Z32=$AC$1,'1st Run'!H32,""),"")</f>
        <v/>
      </c>
      <c r="AD32" s="96" t="str">
        <f>IFERROR(IF($Z32=$AD$1,'1st Run'!H32,""),"")</f>
        <v/>
      </c>
      <c r="AE32" s="96" t="str">
        <f>IFERROR(IF(Z32=$AE$1,'1st Run'!H32,""),"")</f>
        <v/>
      </c>
      <c r="AF32" s="82" t="s">
        <v>151</v>
      </c>
      <c r="AG32" s="388"/>
      <c r="AH32" s="78" t="str">
        <f t="shared" si="18"/>
        <v>-</v>
      </c>
      <c r="AI32" s="47" t="str">
        <f t="array" ref="AI32">IFERROR(INDEX('1st Run'!B:H,MATCH(AK32,'1st Run'!H:H,0),1),"-")</f>
        <v>-</v>
      </c>
      <c r="AJ32" s="47" t="str">
        <f t="array" ref="AJ32">IFERROR(INDEX('1st Run'!B:H,MATCH(AK32,'1st Run'!H:H,0),2),"-")</f>
        <v>-</v>
      </c>
      <c r="AK32" s="165" t="str">
        <f t="shared" si="39"/>
        <v>-</v>
      </c>
      <c r="AL32" s="166" t="str">
        <f t="shared" si="40"/>
        <v/>
      </c>
      <c r="AM32" s="72">
        <v>5</v>
      </c>
      <c r="AN32" s="72" t="b">
        <f t="shared" si="41"/>
        <v>0</v>
      </c>
      <c r="AO32" s="118" t="str">
        <f t="shared" si="42"/>
        <v/>
      </c>
      <c r="AP32" s="75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</row>
    <row r="33" spans="1:54" ht="15.75" customHeight="1">
      <c r="A33" s="78">
        <f>IF(B33="","",Draw!A33)</f>
        <v>27</v>
      </c>
      <c r="B33" s="73" t="str">
        <f>IFERROR(Draw!B33,"")</f>
        <v>Adair Klassen (Y only)</v>
      </c>
      <c r="C33" s="73" t="str">
        <f>IFERROR(Draw!D33,"")</f>
        <v>Rev</v>
      </c>
      <c r="D33" s="99">
        <v>21.222000000000001</v>
      </c>
      <c r="E33" s="92">
        <f t="shared" si="23"/>
        <v>21.222000000000001</v>
      </c>
      <c r="F33" s="93" t="str">
        <f t="shared" si="1"/>
        <v/>
      </c>
      <c r="G33" s="71">
        <v>3.2000000000000002E-8</v>
      </c>
      <c r="H33" s="75" t="str">
        <f t="shared" si="2"/>
        <v/>
      </c>
      <c r="I33" s="75">
        <f t="shared" si="3"/>
        <v>21.222000032</v>
      </c>
      <c r="J33" s="75" t="str">
        <f>IFERROR(VLOOKUP(CONCATENATE(Draw!C33,C33),Enter!T:U,2,FALSE),"")</f>
        <v>o</v>
      </c>
      <c r="K33" s="82" t="str">
        <f>IF(A33="yco",VLOOKUP(CONCATENATE(B33,C33),'Youth Calc'!S:T,2,FALSE),IF(OR(AND(D33&gt;1,D33&lt;1050),D33="nt",D33="",D33="scratch"),"","Not valid"))</f>
        <v/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 t="str">
        <f>CONCATENATE(Draw!C33,C33)</f>
        <v>Adair KlassenRev</v>
      </c>
      <c r="X33" s="75">
        <f t="shared" si="4"/>
        <v>21.222000000000001</v>
      </c>
      <c r="Y33" s="72"/>
      <c r="Z33" s="82" t="str">
        <f>IFERROR(VLOOKUP('1st Run'!H33,$AG$3:$AH$7,2,TRUE),"")</f>
        <v>5D</v>
      </c>
      <c r="AA33" s="96" t="str">
        <f>IFERROR(IF(Z33=$AA$1,'1st Run'!H33,""),"")</f>
        <v/>
      </c>
      <c r="AB33" s="96" t="str">
        <f>IFERROR(IF(Z33=$AB$1,'1st Run'!H33,""),"")</f>
        <v/>
      </c>
      <c r="AC33" s="96" t="str">
        <f>IFERROR(IF(Z33=$AC$1,'1st Run'!H33,""),"")</f>
        <v/>
      </c>
      <c r="AD33" s="96" t="str">
        <f>IFERROR(IF($Z33=$AD$1,'1st Run'!H33,""),"")</f>
        <v/>
      </c>
      <c r="AE33" s="96" t="str">
        <f>IFERROR(IF(Z33=$AE$1,'1st Run'!H33,""),"")</f>
        <v/>
      </c>
      <c r="AF33" s="82" t="s">
        <v>157</v>
      </c>
      <c r="AG33" s="59"/>
      <c r="AH33" s="78" t="str">
        <f t="shared" si="18"/>
        <v>-</v>
      </c>
      <c r="AI33" s="47" t="str">
        <f t="array" ref="AI33">IFERROR(INDEX('1st Run'!B:H,MATCH(AK33,'1st Run'!H:H,0),1),"-")</f>
        <v>-</v>
      </c>
      <c r="AJ33" s="47" t="str">
        <f t="array" ref="AJ33">IFERROR(INDEX('1st Run'!B:H,MATCH(AK33,'1st Run'!H:H,0),2),"-")</f>
        <v>-</v>
      </c>
      <c r="AK33" s="165" t="str">
        <f t="shared" si="39"/>
        <v>-</v>
      </c>
      <c r="AL33" s="161"/>
      <c r="AM33" s="72">
        <v>6</v>
      </c>
      <c r="AN33" s="72"/>
      <c r="AO33" s="118" t="str">
        <f>IF(AH32="Tie",IF((AK32-AK31)&lt;0.00001,(AX8+AX9)/2,IF((AK33-AK32)&lt;0.00001,AX9/2,"")),"")</f>
        <v/>
      </c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</row>
    <row r="34" spans="1:54" ht="15.75" customHeight="1">
      <c r="A34" s="78" t="str">
        <f>IF(B34="","",Draw!A34)</f>
        <v/>
      </c>
      <c r="B34" s="73" t="str">
        <f>IFERROR(Draw!B34,"")</f>
        <v/>
      </c>
      <c r="C34" s="73" t="str">
        <f>IFERROR(Draw!D34,"")</f>
        <v/>
      </c>
      <c r="D34" s="162"/>
      <c r="E34" s="92" t="str">
        <f t="shared" si="23"/>
        <v/>
      </c>
      <c r="F34" s="93" t="str">
        <f t="shared" si="1"/>
        <v/>
      </c>
      <c r="G34" s="71">
        <v>3.2999999999999998E-8</v>
      </c>
      <c r="H34" s="75" t="str">
        <f t="shared" si="2"/>
        <v/>
      </c>
      <c r="I34" s="75" t="str">
        <f t="shared" si="3"/>
        <v/>
      </c>
      <c r="J34" s="75">
        <f>IFERROR(VLOOKUP(CONCATENATE(Draw!C34,C34),Enter!T:U,2,FALSE),"")</f>
        <v>0</v>
      </c>
      <c r="K34" s="82" t="str">
        <f>IF(A34="yco",VLOOKUP(CONCATENATE(B34,C34),'Youth Calc'!S:T,2,FALSE),IF(OR(AND(D34&gt;1,D34&lt;1050),D34="nt",D34="",D34="scratch"),"","Not valid"))</f>
        <v/>
      </c>
      <c r="L34" s="72"/>
      <c r="M34" s="72"/>
      <c r="N34" s="72"/>
      <c r="O34" s="95" t="s">
        <v>166</v>
      </c>
      <c r="P34" s="72"/>
      <c r="Q34" s="72"/>
      <c r="R34" s="72"/>
      <c r="S34" s="72"/>
      <c r="T34" s="72"/>
      <c r="U34" s="72"/>
      <c r="V34" s="72"/>
      <c r="W34" s="72" t="str">
        <f>CONCATENATE(Draw!C34,C34)</f>
        <v/>
      </c>
      <c r="X34" s="75">
        <f t="shared" si="4"/>
        <v>0</v>
      </c>
      <c r="Y34" s="72"/>
      <c r="Z34" s="82" t="str">
        <f>IFERROR(VLOOKUP('1st Run'!H34,$AG$3:$AH$7,2,TRUE),"")</f>
        <v>5D</v>
      </c>
      <c r="AA34" s="96" t="str">
        <f>IFERROR(IF(Z34=$AA$1,'1st Run'!H34,""),"")</f>
        <v/>
      </c>
      <c r="AB34" s="96" t="str">
        <f>IFERROR(IF(Z34=$AB$1,'1st Run'!H34,""),"")</f>
        <v/>
      </c>
      <c r="AC34" s="96" t="str">
        <f>IFERROR(IF(Z34=$AC$1,'1st Run'!H34,""),"")</f>
        <v/>
      </c>
      <c r="AD34" s="96" t="str">
        <f>IFERROR(IF($Z34=$AD$1,'1st Run'!H34,""),"")</f>
        <v/>
      </c>
      <c r="AE34" s="96" t="str">
        <f>IFERROR(IF(Z34=$AE$1,'1st Run'!H34,""),"")</f>
        <v/>
      </c>
      <c r="AF34" s="82" t="s">
        <v>47</v>
      </c>
      <c r="AG34" s="386" t="s">
        <v>138</v>
      </c>
      <c r="AH34" s="78" t="str">
        <f t="shared" si="18"/>
        <v>-</v>
      </c>
      <c r="AI34" s="47" t="str">
        <f t="array" ref="AI34">IFERROR(INDEX('1st Run'!B:H,MATCH(AK34,'1st Run'!H:H,0),1),"-")</f>
        <v>-</v>
      </c>
      <c r="AJ34" s="47" t="str">
        <f t="array" ref="AJ34">IFERROR(INDEX('1st Run'!B:H,MATCH(AK34,'1st Run'!H:H,0),2),"-")</f>
        <v>-</v>
      </c>
      <c r="AK34" s="165" t="str">
        <f t="shared" ref="AK34:AK39" si="43">IFERROR(IF(SMALL($AE$2:$AE$286,AM34)&lt;900,SMALL($AE$2:$AE$286,AM34),"-"),"-")</f>
        <v>-</v>
      </c>
      <c r="AL34" s="166" t="str">
        <f t="shared" ref="AL34:AL38" si="44">IF(AY5&gt;0,AY5,"")</f>
        <v/>
      </c>
      <c r="AM34" s="72">
        <v>1</v>
      </c>
      <c r="AN34" s="72" t="str">
        <f>IF(AK35="-","",(AK35-AK34)&lt;0.00001)</f>
        <v/>
      </c>
      <c r="AO34" s="118" t="str">
        <f>IF(AH33="Tie",AX9/2,"")</f>
        <v/>
      </c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</row>
    <row r="35" spans="1:54" ht="15.75" customHeight="1">
      <c r="A35" s="78" t="str">
        <f>IF(B35="","",Draw!A35)</f>
        <v/>
      </c>
      <c r="B35" s="73" t="str">
        <f>IFERROR(Draw!B35,"")</f>
        <v/>
      </c>
      <c r="C35" s="73" t="str">
        <f>IFERROR(Draw!D35,"")</f>
        <v/>
      </c>
      <c r="D35" s="99"/>
      <c r="E35" s="92" t="str">
        <f t="shared" si="23"/>
        <v/>
      </c>
      <c r="F35" s="93" t="str">
        <f t="shared" si="1"/>
        <v/>
      </c>
      <c r="G35" s="71">
        <v>3.4E-8</v>
      </c>
      <c r="H35" s="75" t="str">
        <f t="shared" si="2"/>
        <v/>
      </c>
      <c r="I35" s="75" t="str">
        <f t="shared" si="3"/>
        <v/>
      </c>
      <c r="J35" s="75">
        <f>IFERROR(VLOOKUP(CONCATENATE(Draw!C35,C35),Enter!T:U,2,FALSE),"")</f>
        <v>0</v>
      </c>
      <c r="K35" s="82" t="str">
        <f>IF(A35="yco",VLOOKUP(CONCATENATE(B35,C35),'Youth Calc'!S:T,2,FALSE),IF(OR(AND(D35&gt;1,D35&lt;1050),D35="nt",D35="",D35="scratch"),"","Not valid"))</f>
        <v/>
      </c>
      <c r="L35" s="72"/>
      <c r="M35" s="72"/>
      <c r="N35" s="72"/>
      <c r="O35" s="88"/>
      <c r="P35" s="68" t="s">
        <v>142</v>
      </c>
      <c r="Q35" s="69" t="s">
        <v>41</v>
      </c>
      <c r="R35" s="69" t="s">
        <v>42</v>
      </c>
      <c r="S35" s="102" t="s">
        <v>131</v>
      </c>
      <c r="T35" s="102" t="s">
        <v>143</v>
      </c>
      <c r="U35" s="103"/>
      <c r="V35" s="72"/>
      <c r="W35" s="72" t="str">
        <f>CONCATENATE(Draw!C35,C35)</f>
        <v/>
      </c>
      <c r="X35" s="75">
        <f t="shared" si="4"/>
        <v>0</v>
      </c>
      <c r="Y35" s="72"/>
      <c r="Z35" s="82" t="str">
        <f>IFERROR(VLOOKUP('1st Run'!H35,$AG$3:$AH$7,2,TRUE),"")</f>
        <v>5D</v>
      </c>
      <c r="AA35" s="96" t="str">
        <f>IFERROR(IF(Z35=$AA$1,'1st Run'!H35,""),"")</f>
        <v/>
      </c>
      <c r="AB35" s="96" t="str">
        <f>IFERROR(IF(Z35=$AB$1,'1st Run'!H35,""),"")</f>
        <v/>
      </c>
      <c r="AC35" s="96" t="str">
        <f>IFERROR(IF(Z35=$AC$1,'1st Run'!H35,""),"")</f>
        <v/>
      </c>
      <c r="AD35" s="96" t="str">
        <f>IFERROR(IF($Z35=$AD$1,'1st Run'!H35,""),"")</f>
        <v/>
      </c>
      <c r="AE35" s="96" t="str">
        <f>IFERROR(IF(Z35=$AE$1,'1st Run'!H35,""),"")</f>
        <v/>
      </c>
      <c r="AF35" s="82" t="s">
        <v>48</v>
      </c>
      <c r="AG35" s="387"/>
      <c r="AH35" s="78" t="str">
        <f t="shared" si="18"/>
        <v>-</v>
      </c>
      <c r="AI35" s="47" t="str">
        <f t="array" ref="AI35">IFERROR(INDEX('1st Run'!B:H,MATCH(AK35,'1st Run'!H:H,0),1),"-")</f>
        <v>-</v>
      </c>
      <c r="AJ35" s="47" t="str">
        <f t="array" ref="AJ35">IFERROR(INDEX('1st Run'!B:H,MATCH(AK35,'1st Run'!H:H,0),2),"-")</f>
        <v>-</v>
      </c>
      <c r="AK35" s="165" t="str">
        <f t="shared" si="43"/>
        <v>-</v>
      </c>
      <c r="AL35" s="166" t="str">
        <f t="shared" si="44"/>
        <v/>
      </c>
      <c r="AM35" s="72">
        <v>2</v>
      </c>
      <c r="AN35" s="72" t="b">
        <f t="shared" ref="AN35:AN38" si="45">OR(IFERROR((AK36-AK35)&lt;0.00001,"False"),IFERROR((AK35-AK34)&lt;0.00001,"False"))</f>
        <v>0</v>
      </c>
      <c r="AO35" s="118" t="str">
        <f>IF(AH34="Tie",(AY5+AY6)/2,"")</f>
        <v/>
      </c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</row>
    <row r="36" spans="1:54" ht="15.75" customHeight="1">
      <c r="A36" s="78" t="str">
        <f>IF(B36="","",Draw!A36)</f>
        <v/>
      </c>
      <c r="B36" s="73" t="str">
        <f>IFERROR(Draw!B36,"")</f>
        <v/>
      </c>
      <c r="C36" s="73" t="str">
        <f>IFERROR(Draw!D36,"")</f>
        <v/>
      </c>
      <c r="D36" s="119"/>
      <c r="E36" s="92" t="str">
        <f t="shared" si="23"/>
        <v/>
      </c>
      <c r="F36" s="93" t="str">
        <f t="shared" si="1"/>
        <v/>
      </c>
      <c r="G36" s="71">
        <v>3.5000000000000002E-8</v>
      </c>
      <c r="H36" s="75" t="str">
        <f t="shared" si="2"/>
        <v/>
      </c>
      <c r="I36" s="75" t="str">
        <f t="shared" si="3"/>
        <v/>
      </c>
      <c r="J36" s="75">
        <f>IFERROR(VLOOKUP(CONCATENATE(Draw!C36,C36),Enter!T:U,2,FALSE),"")</f>
        <v>0</v>
      </c>
      <c r="K36" s="82" t="str">
        <f>IF(A36="yco",VLOOKUP(CONCATENATE(B36,C36),'Youth Calc'!S:T,2,FALSE),IF(OR(AND(D36&gt;1,D36&lt;1050),D36="nt",D36="",D36="scratch"),"","Not valid"))</f>
        <v/>
      </c>
      <c r="L36" s="72"/>
      <c r="M36" s="72"/>
      <c r="N36" s="72"/>
      <c r="O36" s="383" t="s">
        <v>134</v>
      </c>
      <c r="P36" s="144" t="str">
        <f>'Youth Calc'!M4</f>
        <v>1st</v>
      </c>
      <c r="Q36" s="78" t="str">
        <f>'Youth Calc'!N4</f>
        <v>jackie feikema (Y)</v>
      </c>
      <c r="R36" s="78" t="str">
        <f>'Youth Calc'!O4</f>
        <v>marked with chrome</v>
      </c>
      <c r="S36" s="145">
        <f>'Youth Calc'!P4</f>
        <v>19.483000016000002</v>
      </c>
      <c r="T36" s="110">
        <f>'Youth Calc'!Q4</f>
        <v>58.8</v>
      </c>
      <c r="U36" s="111" t="str">
        <f t="shared" ref="U36:U58" si="46">P36</f>
        <v>1st</v>
      </c>
      <c r="V36" s="72"/>
      <c r="W36" s="72" t="str">
        <f>CONCATENATE(Draw!C36,C36)</f>
        <v/>
      </c>
      <c r="X36" s="75">
        <f t="shared" si="4"/>
        <v>0</v>
      </c>
      <c r="Y36" s="72"/>
      <c r="Z36" s="82" t="str">
        <f>IFERROR(VLOOKUP('1st Run'!H36,$AG$3:$AH$7,2,TRUE),"")</f>
        <v>5D</v>
      </c>
      <c r="AA36" s="96" t="str">
        <f>IFERROR(IF(Z36=$AA$1,'1st Run'!H36,""),"")</f>
        <v/>
      </c>
      <c r="AB36" s="96" t="str">
        <f>IFERROR(IF(Z36=$AB$1,'1st Run'!H36,""),"")</f>
        <v/>
      </c>
      <c r="AC36" s="96" t="str">
        <f>IFERROR(IF(Z36=$AC$1,'1st Run'!H36,""),"")</f>
        <v/>
      </c>
      <c r="AD36" s="96" t="str">
        <f>IFERROR(IF($Z36=$AD$1,'1st Run'!H36,""),"")</f>
        <v/>
      </c>
      <c r="AE36" s="96" t="str">
        <f>IFERROR(IF(Z36=$AE$1,'1st Run'!H36,""),"")</f>
        <v/>
      </c>
      <c r="AF36" s="82" t="s">
        <v>146</v>
      </c>
      <c r="AG36" s="387"/>
      <c r="AH36" s="78" t="str">
        <f t="shared" si="18"/>
        <v>-</v>
      </c>
      <c r="AI36" s="47" t="str">
        <f t="array" ref="AI36">IFERROR(INDEX('1st Run'!B:H,MATCH(AK36,'1st Run'!H:H,0),1),"-")</f>
        <v>-</v>
      </c>
      <c r="AJ36" s="47" t="str">
        <f t="array" ref="AJ36">IFERROR(INDEX('1st Run'!B:H,MATCH(AK36,'1st Run'!H:H,0),2),"-")</f>
        <v>-</v>
      </c>
      <c r="AK36" s="165" t="str">
        <f t="shared" si="43"/>
        <v>-</v>
      </c>
      <c r="AL36" s="166" t="str">
        <f t="shared" si="44"/>
        <v/>
      </c>
      <c r="AM36" s="72">
        <v>3</v>
      </c>
      <c r="AN36" s="72" t="b">
        <f t="shared" si="45"/>
        <v>0</v>
      </c>
      <c r="AO36" s="118" t="str">
        <f t="shared" ref="AO36:AO38" si="47">IF(AH35="Tie",IF((AK35-AK34)&lt;0.00001,(AY5+AY6)/2,IF((AK36-AK35)&lt;0.00001,(AY6+AY7)/2,"")),"")</f>
        <v/>
      </c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</row>
    <row r="37" spans="1:54" ht="15.75" customHeight="1">
      <c r="A37" s="78" t="str">
        <f>IF(B37="","",Draw!A37)</f>
        <v/>
      </c>
      <c r="B37" s="73" t="str">
        <f>IFERROR(Draw!B37,"")</f>
        <v/>
      </c>
      <c r="C37" s="73" t="str">
        <f>IFERROR(Draw!D37,"")</f>
        <v/>
      </c>
      <c r="D37" s="123"/>
      <c r="E37" s="92" t="str">
        <f t="shared" si="23"/>
        <v/>
      </c>
      <c r="F37" s="93" t="str">
        <f t="shared" si="1"/>
        <v/>
      </c>
      <c r="G37" s="71">
        <v>3.5999999999999998E-8</v>
      </c>
      <c r="H37" s="75" t="str">
        <f t="shared" si="2"/>
        <v/>
      </c>
      <c r="I37" s="75" t="str">
        <f t="shared" si="3"/>
        <v/>
      </c>
      <c r="J37" s="75">
        <f>IFERROR(VLOOKUP(CONCATENATE(Draw!C37,C37),Enter!T:U,2,FALSE),"")</f>
        <v>0</v>
      </c>
      <c r="K37" s="82" t="str">
        <f>IF(A37="yco",VLOOKUP(CONCATENATE(B37,C37),'Youth Calc'!S:T,2,FALSE),IF(OR(AND(D37&gt;1,D37&lt;1050),D37="nt",D37="",D37="scratch"),"","Not valid"))</f>
        <v/>
      </c>
      <c r="L37" s="72"/>
      <c r="M37" s="72"/>
      <c r="N37" s="72"/>
      <c r="O37" s="379"/>
      <c r="P37" s="144" t="str">
        <f>'Youth Calc'!M5</f>
        <v/>
      </c>
      <c r="Q37" s="78" t="str">
        <f>'Youth Calc'!N5</f>
        <v/>
      </c>
      <c r="R37" s="78" t="str">
        <f>'Youth Calc'!O5</f>
        <v/>
      </c>
      <c r="S37" s="145" t="str">
        <f>'Youth Calc'!P5</f>
        <v/>
      </c>
      <c r="T37" s="177" t="str">
        <f>'Youth Calc'!Q5</f>
        <v/>
      </c>
      <c r="U37" s="111" t="str">
        <f t="shared" si="46"/>
        <v/>
      </c>
      <c r="V37" s="72"/>
      <c r="W37" s="72" t="str">
        <f>CONCATENATE(Draw!C37,C37)</f>
        <v/>
      </c>
      <c r="X37" s="75">
        <f t="shared" si="4"/>
        <v>0</v>
      </c>
      <c r="Y37" s="72"/>
      <c r="Z37" s="82" t="str">
        <f>IFERROR(VLOOKUP('1st Run'!H37,$AG$3:$AH$7,2,TRUE),"")</f>
        <v>5D</v>
      </c>
      <c r="AA37" s="96" t="str">
        <f>IFERROR(IF(Z37=$AA$1,'1st Run'!H37,""),"")</f>
        <v/>
      </c>
      <c r="AB37" s="96" t="str">
        <f>IFERROR(IF(Z37=$AB$1,'1st Run'!H37,""),"")</f>
        <v/>
      </c>
      <c r="AC37" s="96" t="str">
        <f>IFERROR(IF(Z37=$AC$1,'1st Run'!H37,""),"")</f>
        <v/>
      </c>
      <c r="AD37" s="96" t="str">
        <f>IFERROR(IF($Z37=$AD$1,'1st Run'!H37,""),"")</f>
        <v/>
      </c>
      <c r="AE37" s="96" t="str">
        <f>IFERROR(IF(Z37=$AE$1,'1st Run'!H37,""),"")</f>
        <v/>
      </c>
      <c r="AF37" s="82" t="s">
        <v>148</v>
      </c>
      <c r="AG37" s="387"/>
      <c r="AH37" s="78" t="str">
        <f t="shared" si="18"/>
        <v>-</v>
      </c>
      <c r="AI37" s="47" t="str">
        <f t="array" ref="AI37">IFERROR(INDEX('1st Run'!B:H,MATCH(AK37,'1st Run'!H:H,0),1),"-")</f>
        <v>-</v>
      </c>
      <c r="AJ37" s="47" t="str">
        <f t="array" ref="AJ37">IFERROR(INDEX('1st Run'!B:H,MATCH(AK37,'1st Run'!H:H,0),2),"-")</f>
        <v>-</v>
      </c>
      <c r="AK37" s="165" t="str">
        <f t="shared" si="43"/>
        <v>-</v>
      </c>
      <c r="AL37" s="166" t="str">
        <f t="shared" si="44"/>
        <v/>
      </c>
      <c r="AM37" s="72">
        <v>4</v>
      </c>
      <c r="AN37" s="72" t="b">
        <f t="shared" si="45"/>
        <v>0</v>
      </c>
      <c r="AO37" s="118" t="str">
        <f t="shared" si="47"/>
        <v/>
      </c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</row>
    <row r="38" spans="1:54" ht="15.75" customHeight="1">
      <c r="A38" s="78" t="str">
        <f>IF(B38="","",Draw!A38)</f>
        <v/>
      </c>
      <c r="B38" s="73" t="str">
        <f>IFERROR(Draw!B38,"")</f>
        <v/>
      </c>
      <c r="C38" s="73" t="str">
        <f>IFERROR(Draw!D38,"")</f>
        <v/>
      </c>
      <c r="D38" s="91"/>
      <c r="E38" s="92" t="str">
        <f t="shared" si="23"/>
        <v/>
      </c>
      <c r="F38" s="93" t="str">
        <f t="shared" si="1"/>
        <v/>
      </c>
      <c r="G38" s="71">
        <v>3.7E-8</v>
      </c>
      <c r="H38" s="75" t="str">
        <f t="shared" si="2"/>
        <v/>
      </c>
      <c r="I38" s="75" t="str">
        <f t="shared" si="3"/>
        <v/>
      </c>
      <c r="J38" s="75">
        <f>IFERROR(VLOOKUP(CONCATENATE(Draw!C38,C38),Enter!T:U,2,FALSE),"")</f>
        <v>0</v>
      </c>
      <c r="K38" s="82" t="str">
        <f>IF(A38="yco",VLOOKUP(CONCATENATE(B38,C38),'Youth Calc'!S:T,2,FALSE),IF(OR(AND(D38&gt;1,D38&lt;1050),D38="nt",D38="",D38="scratch"),"","Not valid"))</f>
        <v/>
      </c>
      <c r="L38" s="141" t="s">
        <v>134</v>
      </c>
      <c r="M38" s="142">
        <f>'Youth Calc'!J5</f>
        <v>19.483000000000001</v>
      </c>
      <c r="N38" s="72"/>
      <c r="O38" s="379"/>
      <c r="P38" s="144" t="str">
        <f>'Youth Calc'!M6</f>
        <v/>
      </c>
      <c r="Q38" s="78" t="str">
        <f>'Youth Calc'!N6</f>
        <v/>
      </c>
      <c r="R38" s="78" t="str">
        <f>'Youth Calc'!O6</f>
        <v/>
      </c>
      <c r="S38" s="145" t="str">
        <f>'Youth Calc'!P6</f>
        <v/>
      </c>
      <c r="T38" s="177" t="str">
        <f>'Youth Calc'!Q6</f>
        <v/>
      </c>
      <c r="U38" s="111" t="str">
        <f t="shared" si="46"/>
        <v/>
      </c>
      <c r="V38" s="72"/>
      <c r="W38" s="72" t="str">
        <f>CONCATENATE(Draw!C38,C38)</f>
        <v/>
      </c>
      <c r="X38" s="75">
        <f t="shared" si="4"/>
        <v>0</v>
      </c>
      <c r="Y38" s="72"/>
      <c r="Z38" s="82" t="str">
        <f>IFERROR(VLOOKUP('1st Run'!H38,$AG$3:$AH$7,2,TRUE),"")</f>
        <v>5D</v>
      </c>
      <c r="AA38" s="96" t="str">
        <f>IFERROR(IF(Z38=$AA$1,'1st Run'!H38,""),"")</f>
        <v/>
      </c>
      <c r="AB38" s="96" t="str">
        <f>IFERROR(IF(Z38=$AB$1,'1st Run'!H38,""),"")</f>
        <v/>
      </c>
      <c r="AC38" s="96" t="str">
        <f>IFERROR(IF(Z38=$AC$1,'1st Run'!H38,""),"")</f>
        <v/>
      </c>
      <c r="AD38" s="96" t="str">
        <f>IFERROR(IF($Z38=$AD$1,'1st Run'!H38,""),"")</f>
        <v/>
      </c>
      <c r="AE38" s="96" t="str">
        <f>IFERROR(IF(Z38=$AE$1,'1st Run'!H38,""),"")</f>
        <v/>
      </c>
      <c r="AF38" s="82" t="s">
        <v>151</v>
      </c>
      <c r="AG38" s="389"/>
      <c r="AH38" s="178" t="str">
        <f t="shared" si="18"/>
        <v>-</v>
      </c>
      <c r="AI38" s="63" t="str">
        <f t="array" ref="AI38">IFERROR(INDEX('1st Run'!B:H,MATCH(AK38,'1st Run'!H:H,0),1),"-")</f>
        <v>-</v>
      </c>
      <c r="AJ38" s="63" t="str">
        <f t="array" ref="AJ38">IFERROR(INDEX('1st Run'!B:H,MATCH(AK38,'1st Run'!H:H,0),2),"-")</f>
        <v>-</v>
      </c>
      <c r="AK38" s="179" t="str">
        <f t="shared" si="43"/>
        <v>-</v>
      </c>
      <c r="AL38" s="180" t="str">
        <f t="shared" si="44"/>
        <v/>
      </c>
      <c r="AM38" s="72">
        <v>5</v>
      </c>
      <c r="AN38" s="72" t="b">
        <f t="shared" si="45"/>
        <v>0</v>
      </c>
      <c r="AO38" s="118" t="str">
        <f t="shared" si="47"/>
        <v/>
      </c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</row>
    <row r="39" spans="1:54" ht="15.75" customHeight="1">
      <c r="A39" s="78" t="str">
        <f>IF(B39="","",Draw!A39)</f>
        <v/>
      </c>
      <c r="B39" s="73" t="str">
        <f>IFERROR(Draw!B39,"")</f>
        <v/>
      </c>
      <c r="C39" s="73" t="str">
        <f>IFERROR(Draw!D39,"")</f>
        <v/>
      </c>
      <c r="D39" s="99"/>
      <c r="E39" s="92" t="str">
        <f t="shared" si="23"/>
        <v/>
      </c>
      <c r="F39" s="93" t="str">
        <f t="shared" si="1"/>
        <v/>
      </c>
      <c r="G39" s="71">
        <v>3.8000000000000003E-8</v>
      </c>
      <c r="H39" s="75" t="str">
        <f t="shared" si="2"/>
        <v/>
      </c>
      <c r="I39" s="75" t="str">
        <f t="shared" si="3"/>
        <v/>
      </c>
      <c r="J39" s="75">
        <f>IFERROR(VLOOKUP(CONCATENATE(Draw!C39,C39),Enter!T:U,2,FALSE),"")</f>
        <v>0</v>
      </c>
      <c r="K39" s="82" t="str">
        <f>IF(A39="yco",VLOOKUP(CONCATENATE(B39,C39),'Youth Calc'!S:T,2,FALSE),IF(OR(AND(D39&gt;1,D39&lt;1050),D39="nt",D39="",D39="scratch"),"","Not valid"))</f>
        <v/>
      </c>
      <c r="L39" s="148" t="s">
        <v>135</v>
      </c>
      <c r="M39" s="142">
        <f>'Youth Calc'!J6</f>
        <v>19.983000000000001</v>
      </c>
      <c r="N39" s="72"/>
      <c r="O39" s="379"/>
      <c r="P39" s="144" t="str">
        <f>'Youth Calc'!M7</f>
        <v/>
      </c>
      <c r="Q39" s="78" t="str">
        <f>'Youth Calc'!N7</f>
        <v/>
      </c>
      <c r="R39" s="78" t="str">
        <f>'Youth Calc'!O7</f>
        <v/>
      </c>
      <c r="S39" s="145" t="str">
        <f>'Youth Calc'!P7</f>
        <v/>
      </c>
      <c r="T39" s="177" t="str">
        <f>'Youth Calc'!Q7</f>
        <v/>
      </c>
      <c r="U39" s="111" t="str">
        <f t="shared" si="46"/>
        <v/>
      </c>
      <c r="V39" s="72"/>
      <c r="W39" s="72" t="str">
        <f>CONCATENATE(Draw!C39,C39)</f>
        <v/>
      </c>
      <c r="X39" s="75">
        <f t="shared" si="4"/>
        <v>0</v>
      </c>
      <c r="Y39" s="72"/>
      <c r="Z39" s="82" t="str">
        <f>IFERROR(VLOOKUP('1st Run'!H39,$AG$3:$AH$7,2,TRUE),"")</f>
        <v>5D</v>
      </c>
      <c r="AA39" s="96" t="str">
        <f>IFERROR(IF(Z39=$AA$1,'1st Run'!H39,""),"")</f>
        <v/>
      </c>
      <c r="AB39" s="96" t="str">
        <f>IFERROR(IF(Z39=$AB$1,'1st Run'!H39,""),"")</f>
        <v/>
      </c>
      <c r="AC39" s="96" t="str">
        <f>IFERROR(IF(Z39=$AC$1,'1st Run'!H39,""),"")</f>
        <v/>
      </c>
      <c r="AD39" s="96" t="str">
        <f>IFERROR(IF($Z39=$AD$1,'1st Run'!H39,""),"")</f>
        <v/>
      </c>
      <c r="AE39" s="96" t="str">
        <f>IFERROR(IF(Z39=$AE$1,'1st Run'!H39,""),"")</f>
        <v/>
      </c>
      <c r="AF39" s="82" t="s">
        <v>157</v>
      </c>
      <c r="AG39" s="72"/>
      <c r="AH39" s="178" t="str">
        <f t="shared" si="18"/>
        <v>-</v>
      </c>
      <c r="AI39" s="63" t="str">
        <f t="array" ref="AI39">IFERROR(INDEX('1st Run'!B:H,MATCH(AK39,'1st Run'!H:H,0),1),"-")</f>
        <v>-</v>
      </c>
      <c r="AJ39" s="63" t="str">
        <f t="array" ref="AJ39">IFERROR(INDEX('1st Run'!B:H,MATCH(AK39,'1st Run'!H:H,0),2),"-")</f>
        <v>-</v>
      </c>
      <c r="AK39" s="179" t="str">
        <f t="shared" si="43"/>
        <v>-</v>
      </c>
      <c r="AL39" s="72"/>
      <c r="AM39" s="72">
        <v>6</v>
      </c>
      <c r="AN39" s="72"/>
      <c r="AO39" s="118" t="str">
        <f>IF(AH38="Tie",IF((AK38-AK37)&lt;0.00001,(AY8+AY9)/2,IF((AK39-AK38)&lt;0.00001,AY9/2,"")),"")</f>
        <v/>
      </c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</row>
    <row r="40" spans="1:54" ht="15.75" customHeight="1">
      <c r="A40" s="78" t="str">
        <f>IF(B40="","",Draw!A40)</f>
        <v/>
      </c>
      <c r="B40" s="73" t="str">
        <f>IFERROR(Draw!B40,"")</f>
        <v/>
      </c>
      <c r="C40" s="73" t="str">
        <f>IFERROR(Draw!D40,"")</f>
        <v/>
      </c>
      <c r="D40" s="162"/>
      <c r="E40" s="92" t="str">
        <f t="shared" si="23"/>
        <v/>
      </c>
      <c r="F40" s="93" t="str">
        <f t="shared" si="1"/>
        <v/>
      </c>
      <c r="G40" s="71">
        <v>3.8999999999999998E-8</v>
      </c>
      <c r="H40" s="75" t="str">
        <f t="shared" si="2"/>
        <v/>
      </c>
      <c r="I40" s="75" t="str">
        <f t="shared" si="3"/>
        <v/>
      </c>
      <c r="J40" s="75">
        <f>IFERROR(VLOOKUP(CONCATENATE(Draw!C40,C40),Enter!T:U,2,FALSE),"")</f>
        <v>0</v>
      </c>
      <c r="K40" s="82" t="str">
        <f>IF(A40="yco",VLOOKUP(CONCATENATE(B40,C40),'Youth Calc'!S:T,2,FALSE),IF(OR(AND(D40&gt;1,D40&lt;1050),D40="nt",D40="",D40="scratch"),"","Not valid"))</f>
        <v/>
      </c>
      <c r="L40" s="181" t="s">
        <v>136</v>
      </c>
      <c r="M40" s="182">
        <f>'Youth Calc'!J7</f>
        <v>20.483000000000001</v>
      </c>
      <c r="N40" s="72"/>
      <c r="O40" s="374"/>
      <c r="P40" s="183" t="str">
        <f>'Youth Calc'!M8</f>
        <v/>
      </c>
      <c r="Q40" s="178" t="str">
        <f>'Youth Calc'!N8</f>
        <v/>
      </c>
      <c r="R40" s="178" t="str">
        <f>'Youth Calc'!O8</f>
        <v/>
      </c>
      <c r="S40" s="184" t="str">
        <f>'Youth Calc'!P8</f>
        <v/>
      </c>
      <c r="T40" s="185" t="str">
        <f>'Youth Calc'!Q8</f>
        <v/>
      </c>
      <c r="U40" s="111" t="str">
        <f t="shared" si="46"/>
        <v/>
      </c>
      <c r="V40" s="72"/>
      <c r="W40" s="72" t="str">
        <f>CONCATENATE(Draw!C40,C40)</f>
        <v/>
      </c>
      <c r="X40" s="75">
        <f t="shared" si="4"/>
        <v>0</v>
      </c>
      <c r="Y40" s="72"/>
      <c r="Z40" s="82" t="str">
        <f>IFERROR(VLOOKUP('1st Run'!H40,$AG$3:$AH$7,2,TRUE),"")</f>
        <v>5D</v>
      </c>
      <c r="AA40" s="96" t="str">
        <f>IFERROR(IF(Z40=$AA$1,'1st Run'!H40,""),"")</f>
        <v/>
      </c>
      <c r="AB40" s="96" t="str">
        <f>IFERROR(IF(Z40=$AB$1,'1st Run'!H40,""),"")</f>
        <v/>
      </c>
      <c r="AC40" s="96" t="str">
        <f>IFERROR(IF(Z40=$AC$1,'1st Run'!H40,""),"")</f>
        <v/>
      </c>
      <c r="AD40" s="96" t="str">
        <f>IFERROR(IF($Z40=$AD$1,'1st Run'!H40,""),"")</f>
        <v/>
      </c>
      <c r="AE40" s="96" t="str">
        <f>IFERROR(IF(Z40=$AE$1,'1st Run'!H40,""),"")</f>
        <v/>
      </c>
      <c r="AF40" s="82"/>
      <c r="AG40" s="72"/>
      <c r="AH40" s="72"/>
      <c r="AI40" s="72"/>
      <c r="AJ40" s="72"/>
      <c r="AK40" s="72"/>
      <c r="AL40" s="72"/>
      <c r="AM40" s="72"/>
      <c r="AN40" s="72"/>
      <c r="AO40" s="118" t="str">
        <f>IF(AH39="Tie",AY9/2,"")</f>
        <v/>
      </c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</row>
    <row r="41" spans="1:54" ht="15.75" customHeight="1">
      <c r="A41" s="78" t="str">
        <f>IF(B41="","",Draw!A41)</f>
        <v/>
      </c>
      <c r="B41" s="73" t="str">
        <f>IFERROR(Draw!B41,"")</f>
        <v/>
      </c>
      <c r="C41" s="73" t="str">
        <f>IFERROR(Draw!D41,"")</f>
        <v/>
      </c>
      <c r="D41" s="99"/>
      <c r="E41" s="92" t="str">
        <f t="shared" si="23"/>
        <v/>
      </c>
      <c r="F41" s="93" t="str">
        <f t="shared" si="1"/>
        <v/>
      </c>
      <c r="G41" s="71">
        <v>4.0000000000000001E-8</v>
      </c>
      <c r="H41" s="75" t="str">
        <f t="shared" si="2"/>
        <v/>
      </c>
      <c r="I41" s="75" t="str">
        <f t="shared" si="3"/>
        <v/>
      </c>
      <c r="J41" s="75">
        <f>IFERROR(VLOOKUP(CONCATENATE(Draw!C41,C41),Enter!T:U,2,FALSE),"")</f>
        <v>0</v>
      </c>
      <c r="K41" s="82" t="str">
        <f>IF(A41="yco",VLOOKUP(CONCATENATE(B41,C41),'Youth Calc'!S:T,2,FALSE),IF(OR(AND(D41&gt;1,D41&lt;1050),D41="nt",D41="",D41="scratch"),"","Not valid"))</f>
        <v/>
      </c>
      <c r="L41" s="186" t="s">
        <v>137</v>
      </c>
      <c r="M41" s="187">
        <f>'Youth Calc'!J8</f>
        <v>21.483000000000001</v>
      </c>
      <c r="N41" s="72"/>
      <c r="O41" s="133"/>
      <c r="P41" s="134"/>
      <c r="Q41" s="135"/>
      <c r="R41" s="135"/>
      <c r="S41" s="136"/>
      <c r="T41" s="137"/>
      <c r="U41" s="111">
        <f t="shared" si="46"/>
        <v>0</v>
      </c>
      <c r="V41" s="72"/>
      <c r="W41" s="72" t="str">
        <f>CONCATENATE(Draw!C41,C41)</f>
        <v/>
      </c>
      <c r="X41" s="75">
        <f t="shared" si="4"/>
        <v>0</v>
      </c>
      <c r="Y41" s="72"/>
      <c r="Z41" s="82" t="str">
        <f>IFERROR(VLOOKUP('1st Run'!H41,$AG$3:$AH$7,2,TRUE),"")</f>
        <v>5D</v>
      </c>
      <c r="AA41" s="96" t="str">
        <f>IFERROR(IF(Z41=$AA$1,'1st Run'!H41,""),"")</f>
        <v/>
      </c>
      <c r="AB41" s="96" t="str">
        <f>IFERROR(IF(Z41=$AB$1,'1st Run'!H41,""),"")</f>
        <v/>
      </c>
      <c r="AC41" s="96" t="str">
        <f>IFERROR(IF(Z41=$AC$1,'1st Run'!H41,""),"")</f>
        <v/>
      </c>
      <c r="AD41" s="96" t="str">
        <f>IFERROR(IF($Z41=$AD$1,'1st Run'!H41,""),"")</f>
        <v/>
      </c>
      <c r="AE41" s="96" t="str">
        <f>IFERROR(IF(Z41=$AE$1,'1st Run'!H41,""),"")</f>
        <v/>
      </c>
      <c r="AF41" s="8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</row>
    <row r="42" spans="1:54" ht="15.75" customHeight="1">
      <c r="A42" s="78" t="str">
        <f>IF(B42="","",Draw!A42)</f>
        <v/>
      </c>
      <c r="B42" s="73" t="str">
        <f>IFERROR(Draw!B42,"")</f>
        <v/>
      </c>
      <c r="C42" s="73" t="str">
        <f>IFERROR(Draw!D42,"")</f>
        <v/>
      </c>
      <c r="D42" s="119"/>
      <c r="E42" s="92" t="str">
        <f t="shared" si="23"/>
        <v/>
      </c>
      <c r="F42" s="93" t="str">
        <f t="shared" si="1"/>
        <v/>
      </c>
      <c r="G42" s="71">
        <v>4.1000000000000003E-8</v>
      </c>
      <c r="H42" s="75" t="str">
        <f t="shared" si="2"/>
        <v/>
      </c>
      <c r="I42" s="75" t="str">
        <f t="shared" si="3"/>
        <v/>
      </c>
      <c r="J42" s="75">
        <f>IFERROR(VLOOKUP(CONCATENATE(Draw!C42,C42),Enter!T:U,2,FALSE),"")</f>
        <v>0</v>
      </c>
      <c r="K42" s="82" t="str">
        <f>IF(A42="yco",VLOOKUP(CONCATENATE(B42,C42),'Youth Calc'!S:T,2,FALSE),IF(OR(AND(D42&gt;1,D42&lt;1050),D42="nt",D42="",D42="scratch"),"","Not valid"))</f>
        <v/>
      </c>
      <c r="L42" s="72"/>
      <c r="M42" s="72"/>
      <c r="N42" s="72"/>
      <c r="O42" s="378" t="s">
        <v>135</v>
      </c>
      <c r="P42" s="144" t="str">
        <f>'Youth Calc'!M10</f>
        <v>1st</v>
      </c>
      <c r="Q42" s="78" t="str">
        <f>'Youth Calc'!N10</f>
        <v>Jasmine Fuller (Y only)</v>
      </c>
      <c r="R42" s="78" t="str">
        <f>'Youth Calc'!O10</f>
        <v>Hank</v>
      </c>
      <c r="S42" s="145">
        <f>'Youth Calc'!P10</f>
        <v>20.038000030999999</v>
      </c>
      <c r="T42" s="177">
        <f>'Youth Calc'!Q10</f>
        <v>50.4</v>
      </c>
      <c r="U42" s="111" t="str">
        <f t="shared" si="46"/>
        <v>1st</v>
      </c>
      <c r="V42" s="72"/>
      <c r="W42" s="72" t="str">
        <f>CONCATENATE(Draw!C42,C42)</f>
        <v/>
      </c>
      <c r="X42" s="75">
        <f t="shared" si="4"/>
        <v>0</v>
      </c>
      <c r="Y42" s="72"/>
      <c r="Z42" s="82" t="str">
        <f>IFERROR(VLOOKUP('1st Run'!H42,$AG$3:$AH$7,2,TRUE),"")</f>
        <v>5D</v>
      </c>
      <c r="AA42" s="96" t="str">
        <f>IFERROR(IF(Z42=$AA$1,'1st Run'!H42,""),"")</f>
        <v/>
      </c>
      <c r="AB42" s="96" t="str">
        <f>IFERROR(IF(Z42=$AB$1,'1st Run'!H42,""),"")</f>
        <v/>
      </c>
      <c r="AC42" s="96" t="str">
        <f>IFERROR(IF(Z42=$AC$1,'1st Run'!H42,""),"")</f>
        <v/>
      </c>
      <c r="AD42" s="96" t="str">
        <f>IFERROR(IF($Z42=$AD$1,'1st Run'!H42,""),"")</f>
        <v/>
      </c>
      <c r="AE42" s="96" t="str">
        <f>IFERROR(IF(Z42=$AE$1,'1st Run'!H42,""),"")</f>
        <v/>
      </c>
      <c r="AF42" s="8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</row>
    <row r="43" spans="1:54" ht="15.75" customHeight="1">
      <c r="A43" s="78" t="str">
        <f>IF(B43="","",Draw!A43)</f>
        <v/>
      </c>
      <c r="B43" s="73" t="str">
        <f>IFERROR(Draw!B43,"")</f>
        <v/>
      </c>
      <c r="C43" s="73" t="str">
        <f>IFERROR(Draw!D43,"")</f>
        <v/>
      </c>
      <c r="D43" s="123"/>
      <c r="E43" s="92" t="str">
        <f t="shared" si="23"/>
        <v/>
      </c>
      <c r="F43" s="93" t="str">
        <f t="shared" si="1"/>
        <v/>
      </c>
      <c r="G43" s="71">
        <v>4.1999999999999999E-8</v>
      </c>
      <c r="H43" s="75" t="str">
        <f t="shared" si="2"/>
        <v/>
      </c>
      <c r="I43" s="75" t="str">
        <f t="shared" si="3"/>
        <v/>
      </c>
      <c r="J43" s="75">
        <f>IFERROR(VLOOKUP(CONCATENATE(Draw!C43,C43),Enter!T:U,2,FALSE),"")</f>
        <v>0</v>
      </c>
      <c r="K43" s="82" t="str">
        <f>IF(A43="yco",VLOOKUP(CONCATENATE(B43,C43),'Youth Calc'!S:T,2,FALSE),IF(OR(AND(D43&gt;1,D43&lt;1050),D43="nt",D43="",D43="scratch"),"","Not valid"))</f>
        <v/>
      </c>
      <c r="L43" s="173" t="s">
        <v>158</v>
      </c>
      <c r="M43" s="188">
        <f>'Youth Calc'!J10</f>
        <v>12</v>
      </c>
      <c r="N43" s="72"/>
      <c r="O43" s="379"/>
      <c r="P43" s="144" t="str">
        <f>'Youth Calc'!M11</f>
        <v/>
      </c>
      <c r="Q43" s="78" t="str">
        <f>'Youth Calc'!N11</f>
        <v/>
      </c>
      <c r="R43" s="78" t="str">
        <f>'Youth Calc'!O11</f>
        <v/>
      </c>
      <c r="S43" s="145" t="str">
        <f>'Youth Calc'!P11</f>
        <v/>
      </c>
      <c r="T43" s="177" t="str">
        <f>'Youth Calc'!Q11</f>
        <v/>
      </c>
      <c r="U43" s="111" t="str">
        <f t="shared" si="46"/>
        <v/>
      </c>
      <c r="V43" s="72"/>
      <c r="W43" s="72" t="str">
        <f>CONCATENATE(Draw!C43,C43)</f>
        <v/>
      </c>
      <c r="X43" s="75">
        <f t="shared" si="4"/>
        <v>0</v>
      </c>
      <c r="Y43" s="72"/>
      <c r="Z43" s="82" t="str">
        <f>IFERROR(VLOOKUP('1st Run'!H43,$AG$3:$AH$7,2,TRUE),"")</f>
        <v>5D</v>
      </c>
      <c r="AA43" s="96" t="str">
        <f>IFERROR(IF(Z43=$AA$1,'1st Run'!H43,""),"")</f>
        <v/>
      </c>
      <c r="AB43" s="96" t="str">
        <f>IFERROR(IF(Z43=$AB$1,'1st Run'!H43,""),"")</f>
        <v/>
      </c>
      <c r="AC43" s="96" t="str">
        <f>IFERROR(IF(Z43=$AC$1,'1st Run'!H43,""),"")</f>
        <v/>
      </c>
      <c r="AD43" s="96" t="str">
        <f>IFERROR(IF($Z43=$AD$1,'1st Run'!H43,""),"")</f>
        <v/>
      </c>
      <c r="AE43" s="96" t="str">
        <f>IFERROR(IF(Z43=$AE$1,'1st Run'!H43,""),"")</f>
        <v/>
      </c>
      <c r="AF43" s="8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</row>
    <row r="44" spans="1:54" ht="15.75" customHeight="1">
      <c r="A44" s="78" t="str">
        <f>IF(B44="","",Draw!A44)</f>
        <v/>
      </c>
      <c r="B44" s="73" t="str">
        <f>IFERROR(Draw!B44,"")</f>
        <v/>
      </c>
      <c r="C44" s="73" t="str">
        <f>IFERROR(Draw!D44,"")</f>
        <v/>
      </c>
      <c r="D44" s="91"/>
      <c r="E44" s="92" t="str">
        <f t="shared" si="23"/>
        <v/>
      </c>
      <c r="F44" s="93" t="str">
        <f t="shared" si="1"/>
        <v/>
      </c>
      <c r="G44" s="71">
        <v>4.3000000000000001E-8</v>
      </c>
      <c r="H44" s="75" t="str">
        <f t="shared" si="2"/>
        <v/>
      </c>
      <c r="I44" s="75" t="str">
        <f t="shared" si="3"/>
        <v/>
      </c>
      <c r="J44" s="75">
        <f>IFERROR(VLOOKUP(CONCATENATE(Draw!C44,C44),Enter!T:U,2,FALSE),"")</f>
        <v>0</v>
      </c>
      <c r="K44" s="82" t="str">
        <f>IF(A44="yco",VLOOKUP(CONCATENATE(B44,C44),'Youth Calc'!S:T,2,FALSE),IF(OR(AND(D44&gt;1,D44&lt;1050),D44="nt",D44="",D44="scratch"),"","Not valid"))</f>
        <v/>
      </c>
      <c r="L44" s="72"/>
      <c r="M44" s="72"/>
      <c r="N44" s="72"/>
      <c r="O44" s="379"/>
      <c r="P44" s="144" t="str">
        <f>'Youth Calc'!M12</f>
        <v/>
      </c>
      <c r="Q44" s="78" t="str">
        <f>'Youth Calc'!N12</f>
        <v/>
      </c>
      <c r="R44" s="78" t="str">
        <f>'Youth Calc'!O12</f>
        <v/>
      </c>
      <c r="S44" s="145" t="str">
        <f>'Youth Calc'!P12</f>
        <v/>
      </c>
      <c r="T44" s="177" t="str">
        <f>'Youth Calc'!Q12</f>
        <v/>
      </c>
      <c r="U44" s="111" t="str">
        <f t="shared" si="46"/>
        <v/>
      </c>
      <c r="V44" s="72"/>
      <c r="W44" s="72" t="str">
        <f>CONCATENATE(Draw!C44,C44)</f>
        <v/>
      </c>
      <c r="X44" s="75">
        <f t="shared" si="4"/>
        <v>0</v>
      </c>
      <c r="Y44" s="72"/>
      <c r="Z44" s="82" t="str">
        <f>IFERROR(VLOOKUP('1st Run'!H44,$AG$3:$AH$7,2,TRUE),"")</f>
        <v>5D</v>
      </c>
      <c r="AA44" s="96" t="str">
        <f>IFERROR(IF(Z44=$AA$1,'1st Run'!H44,""),"")</f>
        <v/>
      </c>
      <c r="AB44" s="96" t="str">
        <f>IFERROR(IF(Z44=$AB$1,'1st Run'!H44,""),"")</f>
        <v/>
      </c>
      <c r="AC44" s="96" t="str">
        <f>IFERROR(IF(Z44=$AC$1,'1st Run'!H44,""),"")</f>
        <v/>
      </c>
      <c r="AD44" s="96" t="str">
        <f>IFERROR(IF($Z44=$AD$1,'1st Run'!H44,""),"")</f>
        <v/>
      </c>
      <c r="AE44" s="96" t="str">
        <f>IFERROR(IF(Z44=$AE$1,'1st Run'!H44,""),"")</f>
        <v/>
      </c>
      <c r="AF44" s="8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</row>
    <row r="45" spans="1:54" ht="15.75" customHeight="1">
      <c r="A45" s="78" t="str">
        <f>IF(B45="","",Draw!A45)</f>
        <v/>
      </c>
      <c r="B45" s="73" t="str">
        <f>IFERROR(Draw!B45,"")</f>
        <v/>
      </c>
      <c r="C45" s="73" t="str">
        <f>IFERROR(Draw!D45,"")</f>
        <v/>
      </c>
      <c r="D45" s="99"/>
      <c r="E45" s="92" t="str">
        <f t="shared" si="23"/>
        <v/>
      </c>
      <c r="F45" s="93" t="str">
        <f t="shared" si="1"/>
        <v/>
      </c>
      <c r="G45" s="71">
        <v>4.3999999999999997E-8</v>
      </c>
      <c r="H45" s="75" t="str">
        <f t="shared" si="2"/>
        <v/>
      </c>
      <c r="I45" s="75" t="str">
        <f t="shared" si="3"/>
        <v/>
      </c>
      <c r="J45" s="75">
        <f>IFERROR(VLOOKUP(CONCATENATE(Draw!C45,C45),Enter!T:U,2,FALSE),"")</f>
        <v>0</v>
      </c>
      <c r="K45" s="82" t="str">
        <f>IF(A45="yco",VLOOKUP(CONCATENATE(B45,C45),'Youth Calc'!S:T,2,FALSE),IF(OR(AND(D45&gt;1,D45&lt;1050),D45="nt",D45="",D45="scratch"),"","Not valid"))</f>
        <v/>
      </c>
      <c r="L45" s="189" t="s">
        <v>159</v>
      </c>
      <c r="M45" s="163" t="str">
        <f>'Youth Calc'!J12</f>
        <v>1</v>
      </c>
      <c r="N45" s="72"/>
      <c r="O45" s="379"/>
      <c r="P45" s="144" t="str">
        <f>'Youth Calc'!M13</f>
        <v/>
      </c>
      <c r="Q45" s="78" t="str">
        <f>'Youth Calc'!N13</f>
        <v/>
      </c>
      <c r="R45" s="78" t="str">
        <f>'Youth Calc'!O13</f>
        <v/>
      </c>
      <c r="S45" s="145" t="str">
        <f>'Youth Calc'!P13</f>
        <v/>
      </c>
      <c r="T45" s="177" t="str">
        <f>'Youth Calc'!Q13</f>
        <v/>
      </c>
      <c r="U45" s="111" t="str">
        <f t="shared" si="46"/>
        <v/>
      </c>
      <c r="V45" s="72"/>
      <c r="W45" s="72" t="str">
        <f>CONCATENATE(Draw!C45,C45)</f>
        <v/>
      </c>
      <c r="X45" s="75">
        <f t="shared" si="4"/>
        <v>0</v>
      </c>
      <c r="Y45" s="72"/>
      <c r="Z45" s="82" t="str">
        <f>IFERROR(VLOOKUP('1st Run'!H45,$AG$3:$AH$7,2,TRUE),"")</f>
        <v>5D</v>
      </c>
      <c r="AA45" s="96" t="str">
        <f>IFERROR(IF(Z45=$AA$1,'1st Run'!H45,""),"")</f>
        <v/>
      </c>
      <c r="AB45" s="96" t="str">
        <f>IFERROR(IF(Z45=$AB$1,'1st Run'!H45,""),"")</f>
        <v/>
      </c>
      <c r="AC45" s="96" t="str">
        <f>IFERROR(IF(Z45=$AC$1,'1st Run'!H45,""),"")</f>
        <v/>
      </c>
      <c r="AD45" s="96" t="str">
        <f>IFERROR(IF($Z45=$AD$1,'1st Run'!H45,""),"")</f>
        <v/>
      </c>
      <c r="AE45" s="96" t="str">
        <f>IFERROR(IF(Z45=$AE$1,'1st Run'!H45,""),"")</f>
        <v/>
      </c>
      <c r="AF45" s="8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</row>
    <row r="46" spans="1:54" ht="15.75" customHeight="1">
      <c r="A46" s="78" t="str">
        <f>IF(B46="","",Draw!A46)</f>
        <v/>
      </c>
      <c r="B46" s="73" t="str">
        <f>IFERROR(Draw!B46,"")</f>
        <v/>
      </c>
      <c r="C46" s="73" t="str">
        <f>IFERROR(Draw!D46,"")</f>
        <v/>
      </c>
      <c r="D46" s="162"/>
      <c r="E46" s="92" t="str">
        <f t="shared" si="23"/>
        <v/>
      </c>
      <c r="F46" s="93" t="str">
        <f t="shared" si="1"/>
        <v/>
      </c>
      <c r="G46" s="71">
        <v>4.4999999999999999E-8</v>
      </c>
      <c r="H46" s="75" t="str">
        <f t="shared" si="2"/>
        <v/>
      </c>
      <c r="I46" s="75" t="str">
        <f t="shared" si="3"/>
        <v/>
      </c>
      <c r="J46" s="75">
        <f>IFERROR(VLOOKUP(CONCATENATE(Draw!C46,C46),Enter!T:U,2,FALSE),"")</f>
        <v>0</v>
      </c>
      <c r="K46" s="82" t="str">
        <f>IF(A46="yco",VLOOKUP(CONCATENATE(B46,C46),'Youth Calc'!S:T,2,FALSE),IF(OR(AND(D46&gt;1,D46&lt;1050),D46="nt",D46="",D46="scratch"),"","Not valid"))</f>
        <v/>
      </c>
      <c r="L46" s="72"/>
      <c r="M46" s="72"/>
      <c r="N46" s="72"/>
      <c r="O46" s="374"/>
      <c r="P46" s="144" t="str">
        <f>'Youth Calc'!M14</f>
        <v/>
      </c>
      <c r="Q46" s="78" t="str">
        <f>'Youth Calc'!N14</f>
        <v/>
      </c>
      <c r="R46" s="78" t="str">
        <f>'Youth Calc'!O14</f>
        <v/>
      </c>
      <c r="S46" s="145" t="str">
        <f>'Youth Calc'!P14</f>
        <v/>
      </c>
      <c r="T46" s="177" t="str">
        <f>'Youth Calc'!Q14</f>
        <v/>
      </c>
      <c r="U46" s="111" t="str">
        <f t="shared" si="46"/>
        <v/>
      </c>
      <c r="V46" s="72"/>
      <c r="W46" s="72" t="str">
        <f>CONCATENATE(Draw!C46,C46)</f>
        <v/>
      </c>
      <c r="X46" s="75">
        <f t="shared" si="4"/>
        <v>0</v>
      </c>
      <c r="Y46" s="72"/>
      <c r="Z46" s="82" t="str">
        <f>IFERROR(VLOOKUP('1st Run'!H46,$AG$3:$AH$7,2,TRUE),"")</f>
        <v>5D</v>
      </c>
      <c r="AA46" s="96" t="str">
        <f>IFERROR(IF(Z46=$AA$1,'1st Run'!H46,""),"")</f>
        <v/>
      </c>
      <c r="AB46" s="96" t="str">
        <f>IFERROR(IF(Z46=$AB$1,'1st Run'!H46,""),"")</f>
        <v/>
      </c>
      <c r="AC46" s="96" t="str">
        <f>IFERROR(IF(Z46=$AC$1,'1st Run'!H46,""),"")</f>
        <v/>
      </c>
      <c r="AD46" s="96" t="str">
        <f>IFERROR(IF($Z46=$AD$1,'1st Run'!H46,""),"")</f>
        <v/>
      </c>
      <c r="AE46" s="96" t="str">
        <f>IFERROR(IF(Z46=$AE$1,'1st Run'!H46,""),"")</f>
        <v/>
      </c>
      <c r="AF46" s="8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</row>
    <row r="47" spans="1:54" ht="15.75" customHeight="1">
      <c r="A47" s="78" t="str">
        <f>IF(B47="","",Draw!A47)</f>
        <v/>
      </c>
      <c r="B47" s="73" t="str">
        <f>IFERROR(Draw!B47,"")</f>
        <v/>
      </c>
      <c r="C47" s="73" t="str">
        <f>IFERROR(Draw!D47,"")</f>
        <v/>
      </c>
      <c r="D47" s="99"/>
      <c r="E47" s="92" t="str">
        <f t="shared" si="23"/>
        <v/>
      </c>
      <c r="F47" s="93" t="str">
        <f t="shared" si="1"/>
        <v/>
      </c>
      <c r="G47" s="71">
        <v>4.6000000000000002E-8</v>
      </c>
      <c r="H47" s="75" t="str">
        <f t="shared" si="2"/>
        <v/>
      </c>
      <c r="I47" s="75" t="str">
        <f t="shared" si="3"/>
        <v/>
      </c>
      <c r="J47" s="75">
        <f>IFERROR(VLOOKUP(CONCATENATE(Draw!C47,C47),Enter!T:U,2,FALSE),"")</f>
        <v>0</v>
      </c>
      <c r="K47" s="82" t="str">
        <f>IF(A47="yco",VLOOKUP(CONCATENATE(B47,C47),'Youth Calc'!S:T,2,FALSE),IF(OR(AND(D47&gt;1,D47&lt;1050),D47="nt",D47="",D47="scratch"),"","Not valid"))</f>
        <v/>
      </c>
      <c r="L47" s="72"/>
      <c r="M47" s="72"/>
      <c r="N47" s="72"/>
      <c r="O47" s="133"/>
      <c r="P47" s="158"/>
      <c r="Q47" s="159"/>
      <c r="R47" s="159"/>
      <c r="S47" s="160"/>
      <c r="T47" s="137"/>
      <c r="U47" s="111">
        <f t="shared" si="46"/>
        <v>0</v>
      </c>
      <c r="V47" s="72"/>
      <c r="W47" s="72" t="str">
        <f>CONCATENATE(Draw!C47,C47)</f>
        <v/>
      </c>
      <c r="X47" s="75">
        <f t="shared" si="4"/>
        <v>0</v>
      </c>
      <c r="Y47" s="72"/>
      <c r="Z47" s="82" t="str">
        <f>IFERROR(VLOOKUP('1st Run'!H47,$AG$3:$AH$7,2,TRUE),"")</f>
        <v>5D</v>
      </c>
      <c r="AA47" s="96" t="str">
        <f>IFERROR(IF(Z47=$AA$1,'1st Run'!H47,""),"")</f>
        <v/>
      </c>
      <c r="AB47" s="96" t="str">
        <f>IFERROR(IF(Z47=$AB$1,'1st Run'!H47,""),"")</f>
        <v/>
      </c>
      <c r="AC47" s="96" t="str">
        <f>IFERROR(IF(Z47=$AC$1,'1st Run'!H47,""),"")</f>
        <v/>
      </c>
      <c r="AD47" s="96" t="str">
        <f>IFERROR(IF($Z47=$AD$1,'1st Run'!H47,""),"")</f>
        <v/>
      </c>
      <c r="AE47" s="96" t="str">
        <f>IFERROR(IF(Z47=$AE$1,'1st Run'!H47,""),"")</f>
        <v/>
      </c>
      <c r="AF47" s="8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</row>
    <row r="48" spans="1:54" ht="15.75" customHeight="1">
      <c r="A48" s="78" t="str">
        <f>IF(B48="","",Draw!A48)</f>
        <v/>
      </c>
      <c r="B48" s="73" t="str">
        <f>IFERROR(Draw!B48,"")</f>
        <v/>
      </c>
      <c r="C48" s="73" t="str">
        <f>IFERROR(Draw!D48,"")</f>
        <v/>
      </c>
      <c r="D48" s="119"/>
      <c r="E48" s="92" t="str">
        <f t="shared" si="23"/>
        <v/>
      </c>
      <c r="F48" s="93" t="str">
        <f t="shared" si="1"/>
        <v/>
      </c>
      <c r="G48" s="71">
        <v>4.6999999999999997E-8</v>
      </c>
      <c r="H48" s="75" t="str">
        <f t="shared" si="2"/>
        <v/>
      </c>
      <c r="I48" s="75" t="str">
        <f t="shared" si="3"/>
        <v/>
      </c>
      <c r="J48" s="75">
        <f>IFERROR(VLOOKUP(CONCATENATE(Draw!C48,C48),Enter!T:U,2,FALSE),"")</f>
        <v>0</v>
      </c>
      <c r="K48" s="82" t="str">
        <f>IF(A48="yco",VLOOKUP(CONCATENATE(B48,C48),'Youth Calc'!S:T,2,FALSE),IF(OR(AND(D48&gt;1,D48&lt;1050),D48="nt",D48="",D48="scratch"),"","Not valid"))</f>
        <v/>
      </c>
      <c r="L48" s="72"/>
      <c r="M48" s="72"/>
      <c r="N48" s="72"/>
      <c r="O48" s="380" t="s">
        <v>136</v>
      </c>
      <c r="P48" s="144" t="str">
        <f>'Youth Calc'!M16</f>
        <v>1st</v>
      </c>
      <c r="Q48" s="78" t="str">
        <f>'Youth Calc'!N16</f>
        <v>sadie deruyter (Y only)</v>
      </c>
      <c r="R48" s="78" t="str">
        <f>'Youth Calc'!O16</f>
        <v>dutch</v>
      </c>
      <c r="S48" s="145">
        <f>'Youth Calc'!P16</f>
        <v>20.514000028999998</v>
      </c>
      <c r="T48" s="177">
        <f>'Youth Calc'!Q16</f>
        <v>33.6</v>
      </c>
      <c r="U48" s="111" t="str">
        <f t="shared" si="46"/>
        <v>1st</v>
      </c>
      <c r="V48" s="72"/>
      <c r="W48" s="72" t="str">
        <f>CONCATENATE(Draw!C48,C48)</f>
        <v/>
      </c>
      <c r="X48" s="75">
        <f t="shared" si="4"/>
        <v>0</v>
      </c>
      <c r="Y48" s="72"/>
      <c r="Z48" s="82" t="str">
        <f>IFERROR(VLOOKUP('1st Run'!H48,$AG$3:$AH$7,2,TRUE),"")</f>
        <v>5D</v>
      </c>
      <c r="AA48" s="96" t="str">
        <f>IFERROR(IF(Z48=$AA$1,'1st Run'!H48,""),"")</f>
        <v/>
      </c>
      <c r="AB48" s="96" t="str">
        <f>IFERROR(IF(Z48=$AB$1,'1st Run'!H48,""),"")</f>
        <v/>
      </c>
      <c r="AC48" s="96" t="str">
        <f>IFERROR(IF(Z48=$AC$1,'1st Run'!H48,""),"")</f>
        <v/>
      </c>
      <c r="AD48" s="96" t="str">
        <f>IFERROR(IF($Z48=$AD$1,'1st Run'!H48,""),"")</f>
        <v/>
      </c>
      <c r="AE48" s="96" t="str">
        <f>IFERROR(IF(Z48=$AE$1,'1st Run'!H48,""),"")</f>
        <v/>
      </c>
      <c r="AF48" s="8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</row>
    <row r="49" spans="1:54" ht="15.75" customHeight="1">
      <c r="A49" s="78" t="str">
        <f>IF(B49="","",Draw!A49)</f>
        <v/>
      </c>
      <c r="B49" s="73" t="str">
        <f>IFERROR(Draw!B49,"")</f>
        <v/>
      </c>
      <c r="C49" s="73" t="str">
        <f>IFERROR(Draw!D49,"")</f>
        <v/>
      </c>
      <c r="D49" s="123"/>
      <c r="E49" s="92" t="str">
        <f t="shared" si="23"/>
        <v/>
      </c>
      <c r="F49" s="93" t="str">
        <f t="shared" si="1"/>
        <v/>
      </c>
      <c r="G49" s="71">
        <v>4.8E-8</v>
      </c>
      <c r="H49" s="75" t="str">
        <f t="shared" si="2"/>
        <v/>
      </c>
      <c r="I49" s="75" t="str">
        <f t="shared" si="3"/>
        <v/>
      </c>
      <c r="J49" s="75">
        <f>IFERROR(VLOOKUP(CONCATENATE(Draw!C49,C49),Enter!T:U,2,FALSE),"")</f>
        <v>0</v>
      </c>
      <c r="K49" s="82" t="str">
        <f>IF(A49="yco",VLOOKUP(CONCATENATE(B49,C49),'Youth Calc'!S:T,2,FALSE),IF(OR(AND(D49&gt;1,D49&lt;1050),D49="nt",D49="",D49="scratch"),"","Not valid"))</f>
        <v/>
      </c>
      <c r="L49" s="72"/>
      <c r="M49" s="72"/>
      <c r="N49" s="72"/>
      <c r="O49" s="379"/>
      <c r="P49" s="144" t="str">
        <f>'Youth Calc'!M17</f>
        <v/>
      </c>
      <c r="Q49" s="78" t="str">
        <f>'Youth Calc'!N17</f>
        <v/>
      </c>
      <c r="R49" s="78" t="str">
        <f>'Youth Calc'!O17</f>
        <v/>
      </c>
      <c r="S49" s="145" t="str">
        <f>'Youth Calc'!P17</f>
        <v/>
      </c>
      <c r="T49" s="177" t="str">
        <f>'Youth Calc'!Q17</f>
        <v/>
      </c>
      <c r="U49" s="111" t="str">
        <f t="shared" si="46"/>
        <v/>
      </c>
      <c r="V49" s="72"/>
      <c r="W49" s="72" t="str">
        <f>CONCATENATE(Draw!C49,C49)</f>
        <v/>
      </c>
      <c r="X49" s="75">
        <f t="shared" si="4"/>
        <v>0</v>
      </c>
      <c r="Y49" s="72"/>
      <c r="Z49" s="82" t="str">
        <f>IFERROR(VLOOKUP('1st Run'!H49,$AG$3:$AH$7,2,TRUE),"")</f>
        <v>5D</v>
      </c>
      <c r="AA49" s="96" t="str">
        <f>IFERROR(IF(Z49=$AA$1,'1st Run'!H49,""),"")</f>
        <v/>
      </c>
      <c r="AB49" s="96" t="str">
        <f>IFERROR(IF(Z49=$AB$1,'1st Run'!H49,""),"")</f>
        <v/>
      </c>
      <c r="AC49" s="96" t="str">
        <f>IFERROR(IF(Z49=$AC$1,'1st Run'!H49,""),"")</f>
        <v/>
      </c>
      <c r="AD49" s="96" t="str">
        <f>IFERROR(IF($Z49=$AD$1,'1st Run'!H49,""),"")</f>
        <v/>
      </c>
      <c r="AE49" s="96" t="str">
        <f>IFERROR(IF(Z49=$AE$1,'1st Run'!H49,""),"")</f>
        <v/>
      </c>
      <c r="AF49" s="8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</row>
    <row r="50" spans="1:54" ht="15.75" customHeight="1">
      <c r="A50" s="78" t="str">
        <f>IF(B50="","",Draw!A50)</f>
        <v/>
      </c>
      <c r="B50" s="73" t="str">
        <f>IFERROR(Draw!B50,"")</f>
        <v/>
      </c>
      <c r="C50" s="73" t="str">
        <f>IFERROR(Draw!D50,"")</f>
        <v/>
      </c>
      <c r="D50" s="91"/>
      <c r="E50" s="92" t="str">
        <f t="shared" si="23"/>
        <v/>
      </c>
      <c r="F50" s="93" t="str">
        <f t="shared" si="1"/>
        <v/>
      </c>
      <c r="G50" s="71">
        <v>4.9000000000000002E-8</v>
      </c>
      <c r="H50" s="75" t="str">
        <f t="shared" si="2"/>
        <v/>
      </c>
      <c r="I50" s="75" t="str">
        <f t="shared" si="3"/>
        <v/>
      </c>
      <c r="J50" s="75">
        <f>IFERROR(VLOOKUP(CONCATENATE(Draw!C50,C50),Enter!T:U,2,FALSE),"")</f>
        <v>0</v>
      </c>
      <c r="K50" s="82" t="str">
        <f>IF(A50="yco",VLOOKUP(CONCATENATE(B50,C50),'Youth Calc'!S:T,2,FALSE),IF(OR(AND(D50&gt;1,D50&lt;1050),D50="nt",D50="",D50="scratch"),"","Not valid"))</f>
        <v/>
      </c>
      <c r="L50" s="72"/>
      <c r="M50" s="72"/>
      <c r="N50" s="72"/>
      <c r="O50" s="379"/>
      <c r="P50" s="144" t="str">
        <f>'Youth Calc'!M18</f>
        <v/>
      </c>
      <c r="Q50" s="78" t="str">
        <f>'Youth Calc'!N18</f>
        <v/>
      </c>
      <c r="R50" s="78" t="str">
        <f>'Youth Calc'!O18</f>
        <v/>
      </c>
      <c r="S50" s="145" t="str">
        <f>'Youth Calc'!P18</f>
        <v/>
      </c>
      <c r="T50" s="177" t="str">
        <f>'Youth Calc'!Q18</f>
        <v/>
      </c>
      <c r="U50" s="111" t="str">
        <f t="shared" si="46"/>
        <v/>
      </c>
      <c r="V50" s="72"/>
      <c r="W50" s="72" t="str">
        <f>CONCATENATE(Draw!C50,C50)</f>
        <v/>
      </c>
      <c r="X50" s="75">
        <f t="shared" si="4"/>
        <v>0</v>
      </c>
      <c r="Y50" s="72"/>
      <c r="Z50" s="82" t="str">
        <f>IFERROR(VLOOKUP('1st Run'!H50,$AG$3:$AH$7,2,TRUE),"")</f>
        <v>5D</v>
      </c>
      <c r="AA50" s="96" t="str">
        <f>IFERROR(IF(Z50=$AA$1,'1st Run'!H50,""),"")</f>
        <v/>
      </c>
      <c r="AB50" s="96" t="str">
        <f>IFERROR(IF(Z50=$AB$1,'1st Run'!H50,""),"")</f>
        <v/>
      </c>
      <c r="AC50" s="96" t="str">
        <f>IFERROR(IF(Z50=$AC$1,'1st Run'!H50,""),"")</f>
        <v/>
      </c>
      <c r="AD50" s="96" t="str">
        <f>IFERROR(IF($Z50=$AD$1,'1st Run'!H50,""),"")</f>
        <v/>
      </c>
      <c r="AE50" s="96" t="str">
        <f>IFERROR(IF(Z50=$AE$1,'1st Run'!H50,""),"")</f>
        <v/>
      </c>
      <c r="AF50" s="8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</row>
    <row r="51" spans="1:54" ht="15.75" customHeight="1">
      <c r="A51" s="78" t="str">
        <f>IF(B51="","",Draw!A51)</f>
        <v/>
      </c>
      <c r="B51" s="73" t="str">
        <f>IFERROR(Draw!B51,"")</f>
        <v/>
      </c>
      <c r="C51" s="73" t="str">
        <f>IFERROR(Draw!D51,"")</f>
        <v/>
      </c>
      <c r="D51" s="99"/>
      <c r="E51" s="92" t="str">
        <f t="shared" si="23"/>
        <v/>
      </c>
      <c r="F51" s="93" t="str">
        <f t="shared" si="1"/>
        <v/>
      </c>
      <c r="G51" s="71">
        <v>4.9999999999999998E-8</v>
      </c>
      <c r="H51" s="75" t="str">
        <f t="shared" si="2"/>
        <v/>
      </c>
      <c r="I51" s="75" t="str">
        <f t="shared" si="3"/>
        <v/>
      </c>
      <c r="J51" s="75">
        <f>IFERROR(VLOOKUP(CONCATENATE(Draw!C51,C51),Enter!T:U,2,FALSE),"")</f>
        <v>0</v>
      </c>
      <c r="K51" s="82" t="str">
        <f>IF(A51="yco",VLOOKUP(CONCATENATE(B51,C51),'Youth Calc'!S:T,2,FALSE),IF(OR(AND(D51&gt;1,D51&lt;1050),D51="nt",D51="",D51="scratch"),"","Not valid"))</f>
        <v/>
      </c>
      <c r="L51" s="72"/>
      <c r="M51" s="72"/>
      <c r="N51" s="72"/>
      <c r="O51" s="379"/>
      <c r="P51" s="144" t="str">
        <f>'Youth Calc'!M19</f>
        <v/>
      </c>
      <c r="Q51" s="78" t="str">
        <f>'Youth Calc'!N19</f>
        <v/>
      </c>
      <c r="R51" s="78" t="str">
        <f>'Youth Calc'!O19</f>
        <v/>
      </c>
      <c r="S51" s="145" t="str">
        <f>'Youth Calc'!P19</f>
        <v/>
      </c>
      <c r="T51" s="177" t="str">
        <f>'Youth Calc'!Q19</f>
        <v/>
      </c>
      <c r="U51" s="111" t="str">
        <f t="shared" si="46"/>
        <v/>
      </c>
      <c r="V51" s="72"/>
      <c r="W51" s="72" t="str">
        <f>CONCATENATE(Draw!C51,C51)</f>
        <v/>
      </c>
      <c r="X51" s="75">
        <f t="shared" si="4"/>
        <v>0</v>
      </c>
      <c r="Y51" s="72"/>
      <c r="Z51" s="82" t="str">
        <f>IFERROR(VLOOKUP('1st Run'!H51,$AG$3:$AH$7,2,TRUE),"")</f>
        <v>5D</v>
      </c>
      <c r="AA51" s="96" t="str">
        <f>IFERROR(IF(Z51=$AA$1,'1st Run'!H51,""),"")</f>
        <v/>
      </c>
      <c r="AB51" s="96" t="str">
        <f>IFERROR(IF(Z51=$AB$1,'1st Run'!H51,""),"")</f>
        <v/>
      </c>
      <c r="AC51" s="96" t="str">
        <f>IFERROR(IF(Z51=$AC$1,'1st Run'!H51,""),"")</f>
        <v/>
      </c>
      <c r="AD51" s="96" t="str">
        <f>IFERROR(IF($Z51=$AD$1,'1st Run'!H51,""),"")</f>
        <v/>
      </c>
      <c r="AE51" s="96" t="str">
        <f>IFERROR(IF(Z51=$AE$1,'1st Run'!H51,""),"")</f>
        <v/>
      </c>
      <c r="AF51" s="8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</row>
    <row r="52" spans="1:54" ht="15.75" customHeight="1">
      <c r="A52" s="78" t="str">
        <f>IF(B52="","",Draw!A52)</f>
        <v/>
      </c>
      <c r="B52" s="73" t="str">
        <f>IFERROR(Draw!B52,"")</f>
        <v/>
      </c>
      <c r="C52" s="73" t="str">
        <f>IFERROR(Draw!D52,"")</f>
        <v/>
      </c>
      <c r="D52" s="162"/>
      <c r="E52" s="92" t="str">
        <f t="shared" si="23"/>
        <v/>
      </c>
      <c r="F52" s="93" t="str">
        <f t="shared" si="1"/>
        <v/>
      </c>
      <c r="G52" s="71">
        <v>5.1E-8</v>
      </c>
      <c r="H52" s="75" t="str">
        <f t="shared" si="2"/>
        <v/>
      </c>
      <c r="I52" s="75" t="str">
        <f t="shared" si="3"/>
        <v/>
      </c>
      <c r="J52" s="75">
        <f>IFERROR(VLOOKUP(CONCATENATE(Draw!C52,C52),Enter!T:U,2,FALSE),"")</f>
        <v>0</v>
      </c>
      <c r="K52" s="82" t="str">
        <f>IF(A52="yco",VLOOKUP(CONCATENATE(B52,C52),'Youth Calc'!S:T,2,FALSE),IF(OR(AND(D52&gt;1,D52&lt;1050),D52="nt",D52="",D52="scratch"),"","Not valid"))</f>
        <v/>
      </c>
      <c r="L52" s="72"/>
      <c r="M52" s="72"/>
      <c r="N52" s="72"/>
      <c r="O52" s="374"/>
      <c r="P52" s="183" t="str">
        <f>'Youth Calc'!M20</f>
        <v/>
      </c>
      <c r="Q52" s="178" t="str">
        <f>'Youth Calc'!N20</f>
        <v/>
      </c>
      <c r="R52" s="178" t="str">
        <f>'Youth Calc'!O20</f>
        <v/>
      </c>
      <c r="S52" s="184" t="str">
        <f>'Youth Calc'!P20</f>
        <v/>
      </c>
      <c r="T52" s="185" t="str">
        <f>'Youth Calc'!Q20</f>
        <v/>
      </c>
      <c r="U52" s="111" t="str">
        <f t="shared" si="46"/>
        <v/>
      </c>
      <c r="V52" s="72"/>
      <c r="W52" s="72" t="str">
        <f>CONCATENATE(Draw!C52,C52)</f>
        <v/>
      </c>
      <c r="X52" s="75">
        <f t="shared" si="4"/>
        <v>0</v>
      </c>
      <c r="Y52" s="72"/>
      <c r="Z52" s="82" t="str">
        <f>IFERROR(VLOOKUP('1st Run'!H52,$AG$3:$AH$7,2,TRUE),"")</f>
        <v>5D</v>
      </c>
      <c r="AA52" s="96" t="str">
        <f>IFERROR(IF(Z52=$AA$1,'1st Run'!H52,""),"")</f>
        <v/>
      </c>
      <c r="AB52" s="96" t="str">
        <f>IFERROR(IF(Z52=$AB$1,'1st Run'!H52,""),"")</f>
        <v/>
      </c>
      <c r="AC52" s="96" t="str">
        <f>IFERROR(IF(Z52=$AC$1,'1st Run'!H52,""),"")</f>
        <v/>
      </c>
      <c r="AD52" s="96" t="str">
        <f>IFERROR(IF($Z52=$AD$1,'1st Run'!H52,""),"")</f>
        <v/>
      </c>
      <c r="AE52" s="96" t="str">
        <f>IFERROR(IF(Z52=$AE$1,'1st Run'!H52,""),"")</f>
        <v/>
      </c>
      <c r="AF52" s="8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</row>
    <row r="53" spans="1:54" ht="15.75" customHeight="1">
      <c r="A53" s="78" t="str">
        <f>IF(B53="","",Draw!A53)</f>
        <v/>
      </c>
      <c r="B53" s="73" t="str">
        <f>IFERROR(Draw!B53,"")</f>
        <v/>
      </c>
      <c r="C53" s="73" t="str">
        <f>IFERROR(Draw!D53,"")</f>
        <v/>
      </c>
      <c r="D53" s="99"/>
      <c r="E53" s="92" t="str">
        <f t="shared" si="23"/>
        <v/>
      </c>
      <c r="F53" s="93" t="str">
        <f t="shared" si="1"/>
        <v/>
      </c>
      <c r="G53" s="71">
        <v>5.2000000000000002E-8</v>
      </c>
      <c r="H53" s="75" t="str">
        <f t="shared" si="2"/>
        <v/>
      </c>
      <c r="I53" s="75" t="str">
        <f t="shared" si="3"/>
        <v/>
      </c>
      <c r="J53" s="75">
        <f>IFERROR(VLOOKUP(CONCATENATE(Draw!C53,C53),Enter!T:U,2,FALSE),"")</f>
        <v>0</v>
      </c>
      <c r="K53" s="82" t="str">
        <f>IF(A53="yco",VLOOKUP(CONCATENATE(B53,C53),'Youth Calc'!S:T,2,FALSE),IF(OR(AND(D53&gt;1,D53&lt;1050),D53="nt",D53="",D53="scratch"),"","Not valid"))</f>
        <v/>
      </c>
      <c r="L53" s="72"/>
      <c r="M53" s="72"/>
      <c r="N53" s="72"/>
      <c r="O53" s="133"/>
      <c r="P53" s="158"/>
      <c r="Q53" s="159"/>
      <c r="R53" s="159"/>
      <c r="S53" s="160"/>
      <c r="T53" s="137"/>
      <c r="U53" s="111">
        <f t="shared" si="46"/>
        <v>0</v>
      </c>
      <c r="V53" s="72"/>
      <c r="W53" s="72" t="str">
        <f>CONCATENATE(Draw!C53,C53)</f>
        <v/>
      </c>
      <c r="X53" s="75">
        <f t="shared" si="4"/>
        <v>0</v>
      </c>
      <c r="Y53" s="72"/>
      <c r="Z53" s="82" t="str">
        <f>IFERROR(VLOOKUP('1st Run'!H53,$AG$3:$AH$7,2,TRUE),"")</f>
        <v>5D</v>
      </c>
      <c r="AA53" s="96" t="str">
        <f>IFERROR(IF(Z53=$AA$1,'1st Run'!H53,""),"")</f>
        <v/>
      </c>
      <c r="AB53" s="96" t="str">
        <f>IFERROR(IF(Z53=$AB$1,'1st Run'!H53,""),"")</f>
        <v/>
      </c>
      <c r="AC53" s="96" t="str">
        <f>IFERROR(IF(Z53=$AC$1,'1st Run'!H53,""),"")</f>
        <v/>
      </c>
      <c r="AD53" s="96" t="str">
        <f>IFERROR(IF($Z53=$AD$1,'1st Run'!H53,""),"")</f>
        <v/>
      </c>
      <c r="AE53" s="96" t="str">
        <f>IFERROR(IF(Z53=$AE$1,'1st Run'!H53,""),"")</f>
        <v/>
      </c>
      <c r="AF53" s="8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</row>
    <row r="54" spans="1:54" ht="15.75" customHeight="1">
      <c r="A54" s="78" t="str">
        <f>IF(B54="","",Draw!A54)</f>
        <v/>
      </c>
      <c r="B54" s="73" t="str">
        <f>IFERROR(Draw!B54,"")</f>
        <v/>
      </c>
      <c r="C54" s="73" t="str">
        <f>IFERROR(Draw!D54,"")</f>
        <v/>
      </c>
      <c r="D54" s="119"/>
      <c r="E54" s="92" t="str">
        <f t="shared" si="23"/>
        <v/>
      </c>
      <c r="F54" s="93" t="str">
        <f t="shared" si="1"/>
        <v/>
      </c>
      <c r="G54" s="71">
        <v>5.2999999999999998E-8</v>
      </c>
      <c r="H54" s="75" t="str">
        <f t="shared" si="2"/>
        <v/>
      </c>
      <c r="I54" s="75" t="str">
        <f t="shared" si="3"/>
        <v/>
      </c>
      <c r="J54" s="75">
        <f>IFERROR(VLOOKUP(CONCATENATE(Draw!C54,C54),Enter!T:U,2,FALSE),"")</f>
        <v>0</v>
      </c>
      <c r="K54" s="82" t="str">
        <f>IF(A54="yco",VLOOKUP(CONCATENATE(B54,C54),'Youth Calc'!S:T,2,FALSE),IF(OR(AND(D54&gt;1,D54&lt;1050),D54="nt",D54="",D54="scratch"),"","Not valid"))</f>
        <v/>
      </c>
      <c r="L54" s="72"/>
      <c r="M54" s="72"/>
      <c r="N54" s="72"/>
      <c r="O54" s="381" t="s">
        <v>137</v>
      </c>
      <c r="P54" s="144" t="str">
        <f>'Youth Calc'!M22</f>
        <v>1st</v>
      </c>
      <c r="Q54" s="78" t="str">
        <f>'Youth Calc'!N22</f>
        <v>macy gubbins (Y only)</v>
      </c>
      <c r="R54" s="78" t="str">
        <f>'Youth Calc'!O22</f>
        <v>dual cha cha</v>
      </c>
      <c r="S54" s="145">
        <f>'Youth Calc'!P22</f>
        <v>25.232000017000001</v>
      </c>
      <c r="T54" s="177">
        <f>'Youth Calc'!Q22</f>
        <v>25.2</v>
      </c>
      <c r="U54" s="111" t="str">
        <f t="shared" si="46"/>
        <v>1st</v>
      </c>
      <c r="V54" s="72"/>
      <c r="W54" s="72" t="str">
        <f>CONCATENATE(Draw!C54,C54)</f>
        <v/>
      </c>
      <c r="X54" s="75">
        <f t="shared" si="4"/>
        <v>0</v>
      </c>
      <c r="Y54" s="72"/>
      <c r="Z54" s="82" t="str">
        <f>IFERROR(VLOOKUP('1st Run'!H54,$AG$3:$AH$7,2,TRUE),"")</f>
        <v>5D</v>
      </c>
      <c r="AA54" s="96" t="str">
        <f>IFERROR(IF(Z54=$AA$1,'1st Run'!H54,""),"")</f>
        <v/>
      </c>
      <c r="AB54" s="96" t="str">
        <f>IFERROR(IF(Z54=$AB$1,'1st Run'!H54,""),"")</f>
        <v/>
      </c>
      <c r="AC54" s="96" t="str">
        <f>IFERROR(IF(Z54=$AC$1,'1st Run'!H54,""),"")</f>
        <v/>
      </c>
      <c r="AD54" s="96" t="str">
        <f>IFERROR(IF($Z54=$AD$1,'1st Run'!H54,""),"")</f>
        <v/>
      </c>
      <c r="AE54" s="96" t="str">
        <f>IFERROR(IF(Z54=$AE$1,'1st Run'!H54,""),"")</f>
        <v/>
      </c>
      <c r="AF54" s="8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</row>
    <row r="55" spans="1:54" ht="15.75" customHeight="1">
      <c r="A55" s="78" t="str">
        <f>IF(B55="","",Draw!A55)</f>
        <v/>
      </c>
      <c r="B55" s="73" t="str">
        <f>IFERROR(Draw!B55,"")</f>
        <v/>
      </c>
      <c r="C55" s="73" t="str">
        <f>IFERROR(Draw!D55,"")</f>
        <v/>
      </c>
      <c r="D55" s="123"/>
      <c r="E55" s="92" t="str">
        <f t="shared" si="23"/>
        <v/>
      </c>
      <c r="F55" s="93" t="str">
        <f t="shared" si="1"/>
        <v/>
      </c>
      <c r="G55" s="71">
        <v>5.4E-8</v>
      </c>
      <c r="H55" s="75" t="str">
        <f t="shared" si="2"/>
        <v/>
      </c>
      <c r="I55" s="75" t="str">
        <f t="shared" si="3"/>
        <v/>
      </c>
      <c r="J55" s="75">
        <f>IFERROR(VLOOKUP(CONCATENATE(Draw!C55,C55),Enter!T:U,2,FALSE),"")</f>
        <v>0</v>
      </c>
      <c r="K55" s="82" t="str">
        <f>IF(A55="yco",VLOOKUP(CONCATENATE(B55,C55),'Youth Calc'!S:T,2,FALSE),IF(OR(AND(D55&gt;1,D55&lt;1050),D55="nt",D55="",D55="scratch"),"","Not valid"))</f>
        <v/>
      </c>
      <c r="L55" s="72"/>
      <c r="M55" s="72"/>
      <c r="N55" s="72"/>
      <c r="O55" s="379"/>
      <c r="P55" s="144" t="str">
        <f>'Youth Calc'!M23</f>
        <v/>
      </c>
      <c r="Q55" s="78" t="str">
        <f>'Youth Calc'!N23</f>
        <v/>
      </c>
      <c r="R55" s="78" t="str">
        <f>'Youth Calc'!O23</f>
        <v/>
      </c>
      <c r="S55" s="145" t="str">
        <f>'Youth Calc'!P23</f>
        <v/>
      </c>
      <c r="T55" s="177" t="str">
        <f>'Youth Calc'!Q23</f>
        <v/>
      </c>
      <c r="U55" s="111" t="str">
        <f t="shared" si="46"/>
        <v/>
      </c>
      <c r="V55" s="72"/>
      <c r="W55" s="72" t="str">
        <f>CONCATENATE(Draw!C55,C55)</f>
        <v/>
      </c>
      <c r="X55" s="75">
        <f t="shared" si="4"/>
        <v>0</v>
      </c>
      <c r="Y55" s="72"/>
      <c r="Z55" s="82" t="str">
        <f>IFERROR(VLOOKUP('1st Run'!H55,$AG$3:$AH$7,2,TRUE),"")</f>
        <v>5D</v>
      </c>
      <c r="AA55" s="96" t="str">
        <f>IFERROR(IF(Z55=$AA$1,'1st Run'!H55,""),"")</f>
        <v/>
      </c>
      <c r="AB55" s="96" t="str">
        <f>IFERROR(IF(Z55=$AB$1,'1st Run'!H55,""),"")</f>
        <v/>
      </c>
      <c r="AC55" s="96" t="str">
        <f>IFERROR(IF(Z55=$AC$1,'1st Run'!H55,""),"")</f>
        <v/>
      </c>
      <c r="AD55" s="96" t="str">
        <f>IFERROR(IF($Z55=$AD$1,'1st Run'!H55,""),"")</f>
        <v/>
      </c>
      <c r="AE55" s="96" t="str">
        <f>IFERROR(IF(Z55=$AE$1,'1st Run'!H55,""),"")</f>
        <v/>
      </c>
      <c r="AF55" s="8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</row>
    <row r="56" spans="1:54" ht="15.75" customHeight="1">
      <c r="A56" s="78" t="str">
        <f>IF(B56="","",Draw!A56)</f>
        <v/>
      </c>
      <c r="B56" s="73" t="str">
        <f>IFERROR(Draw!B56,"")</f>
        <v/>
      </c>
      <c r="C56" s="73" t="str">
        <f>IFERROR(Draw!D56,"")</f>
        <v/>
      </c>
      <c r="D56" s="91"/>
      <c r="E56" s="92" t="str">
        <f t="shared" si="23"/>
        <v/>
      </c>
      <c r="F56" s="93" t="str">
        <f t="shared" si="1"/>
        <v/>
      </c>
      <c r="G56" s="71">
        <v>5.5000000000000003E-8</v>
      </c>
      <c r="H56" s="75" t="str">
        <f t="shared" si="2"/>
        <v/>
      </c>
      <c r="I56" s="75" t="str">
        <f t="shared" si="3"/>
        <v/>
      </c>
      <c r="J56" s="75">
        <f>IFERROR(VLOOKUP(CONCATENATE(Draw!C56,C56),Enter!T:U,2,FALSE),"")</f>
        <v>0</v>
      </c>
      <c r="K56" s="82" t="str">
        <f>IF(A56="yco",VLOOKUP(CONCATENATE(B56,C56),'Youth Calc'!S:T,2,FALSE),IF(OR(AND(D56&gt;1,D56&lt;1050),D56="nt",D56="",D56="scratch"),"","Not valid"))</f>
        <v/>
      </c>
      <c r="L56" s="72"/>
      <c r="M56" s="72"/>
      <c r="N56" s="72"/>
      <c r="O56" s="379"/>
      <c r="P56" s="144" t="str">
        <f>'Youth Calc'!M24</f>
        <v/>
      </c>
      <c r="Q56" s="78" t="str">
        <f>'Youth Calc'!N24</f>
        <v/>
      </c>
      <c r="R56" s="78" t="str">
        <f>'Youth Calc'!O24</f>
        <v/>
      </c>
      <c r="S56" s="145" t="str">
        <f>'Youth Calc'!P24</f>
        <v/>
      </c>
      <c r="T56" s="177" t="str">
        <f>'Youth Calc'!Q24</f>
        <v/>
      </c>
      <c r="U56" s="111" t="str">
        <f t="shared" si="46"/>
        <v/>
      </c>
      <c r="V56" s="72"/>
      <c r="W56" s="72" t="str">
        <f>CONCATENATE(Draw!C56,C56)</f>
        <v/>
      </c>
      <c r="X56" s="75">
        <f t="shared" si="4"/>
        <v>0</v>
      </c>
      <c r="Y56" s="72"/>
      <c r="Z56" s="82" t="str">
        <f>IFERROR(VLOOKUP('1st Run'!H56,$AG$3:$AH$7,2,TRUE),"")</f>
        <v>5D</v>
      </c>
      <c r="AA56" s="96" t="str">
        <f>IFERROR(IF(Z56=$AA$1,'1st Run'!H56,""),"")</f>
        <v/>
      </c>
      <c r="AB56" s="96" t="str">
        <f>IFERROR(IF(Z56=$AB$1,'1st Run'!H56,""),"")</f>
        <v/>
      </c>
      <c r="AC56" s="96" t="str">
        <f>IFERROR(IF(Z56=$AC$1,'1st Run'!H56,""),"")</f>
        <v/>
      </c>
      <c r="AD56" s="96" t="str">
        <f>IFERROR(IF($Z56=$AD$1,'1st Run'!H56,""),"")</f>
        <v/>
      </c>
      <c r="AE56" s="96" t="str">
        <f>IFERROR(IF(Z56=$AE$1,'1st Run'!H56,""),"")</f>
        <v/>
      </c>
      <c r="AF56" s="8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</row>
    <row r="57" spans="1:54" ht="15.75" customHeight="1">
      <c r="A57" s="78" t="str">
        <f>IF(B57="","",Draw!A57)</f>
        <v/>
      </c>
      <c r="B57" s="73" t="str">
        <f>IFERROR(Draw!B57,"")</f>
        <v/>
      </c>
      <c r="C57" s="73" t="str">
        <f>IFERROR(Draw!D57,"")</f>
        <v/>
      </c>
      <c r="D57" s="99"/>
      <c r="E57" s="92" t="str">
        <f t="shared" si="23"/>
        <v/>
      </c>
      <c r="F57" s="93" t="str">
        <f t="shared" si="1"/>
        <v/>
      </c>
      <c r="G57" s="71">
        <v>5.5999999999999999E-8</v>
      </c>
      <c r="H57" s="75" t="str">
        <f t="shared" si="2"/>
        <v/>
      </c>
      <c r="I57" s="75" t="str">
        <f t="shared" si="3"/>
        <v/>
      </c>
      <c r="J57" s="75">
        <f>IFERROR(VLOOKUP(CONCATENATE(Draw!C57,C57),Enter!T:U,2,FALSE),"")</f>
        <v>0</v>
      </c>
      <c r="K57" s="82" t="str">
        <f>IF(A57="yco",VLOOKUP(CONCATENATE(B57,C57),'Youth Calc'!S:T,2,FALSE),IF(OR(AND(D57&gt;1,D57&lt;1050),D57="nt",D57="",D57="scratch"),"","Not valid"))</f>
        <v/>
      </c>
      <c r="L57" s="72"/>
      <c r="M57" s="72"/>
      <c r="N57" s="72"/>
      <c r="O57" s="379"/>
      <c r="P57" s="144" t="str">
        <f>'Youth Calc'!M25</f>
        <v/>
      </c>
      <c r="Q57" s="78" t="str">
        <f>'Youth Calc'!N25</f>
        <v/>
      </c>
      <c r="R57" s="78" t="str">
        <f>'Youth Calc'!O25</f>
        <v/>
      </c>
      <c r="S57" s="145" t="str">
        <f>'Youth Calc'!P25</f>
        <v/>
      </c>
      <c r="T57" s="177" t="str">
        <f>'Youth Calc'!Q25</f>
        <v/>
      </c>
      <c r="U57" s="111" t="str">
        <f t="shared" si="46"/>
        <v/>
      </c>
      <c r="V57" s="72"/>
      <c r="W57" s="72" t="str">
        <f>CONCATENATE(Draw!C57,C57)</f>
        <v/>
      </c>
      <c r="X57" s="75">
        <f t="shared" si="4"/>
        <v>0</v>
      </c>
      <c r="Y57" s="72"/>
      <c r="Z57" s="82" t="str">
        <f>IFERROR(VLOOKUP('1st Run'!H57,$AG$3:$AH$7,2,TRUE),"")</f>
        <v>5D</v>
      </c>
      <c r="AA57" s="96" t="str">
        <f>IFERROR(IF(Z57=$AA$1,'1st Run'!H57,""),"")</f>
        <v/>
      </c>
      <c r="AB57" s="96" t="str">
        <f>IFERROR(IF(Z57=$AB$1,'1st Run'!H57,""),"")</f>
        <v/>
      </c>
      <c r="AC57" s="96" t="str">
        <f>IFERROR(IF(Z57=$AC$1,'1st Run'!H57,""),"")</f>
        <v/>
      </c>
      <c r="AD57" s="96" t="str">
        <f>IFERROR(IF($Z57=$AD$1,'1st Run'!H57,""),"")</f>
        <v/>
      </c>
      <c r="AE57" s="96" t="str">
        <f>IFERROR(IF(Z57=$AE$1,'1st Run'!H57,""),"")</f>
        <v/>
      </c>
      <c r="AF57" s="8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</row>
    <row r="58" spans="1:54" ht="15.75" customHeight="1">
      <c r="A58" s="78" t="str">
        <f>IF(B58="","",Draw!A58)</f>
        <v/>
      </c>
      <c r="B58" s="73" t="str">
        <f>IFERROR(Draw!B58,"")</f>
        <v/>
      </c>
      <c r="C58" s="73" t="str">
        <f>IFERROR(Draw!D58,"")</f>
        <v/>
      </c>
      <c r="D58" s="162"/>
      <c r="E58" s="92" t="str">
        <f t="shared" si="23"/>
        <v/>
      </c>
      <c r="F58" s="93" t="str">
        <f t="shared" si="1"/>
        <v/>
      </c>
      <c r="G58" s="71">
        <v>5.7000000000000001E-8</v>
      </c>
      <c r="H58" s="75" t="str">
        <f t="shared" si="2"/>
        <v/>
      </c>
      <c r="I58" s="75" t="str">
        <f t="shared" si="3"/>
        <v/>
      </c>
      <c r="J58" s="75">
        <f>IFERROR(VLOOKUP(CONCATENATE(Draw!C58,C58),Enter!T:U,2,FALSE),"")</f>
        <v>0</v>
      </c>
      <c r="K58" s="82" t="str">
        <f>IF(A58="yco",VLOOKUP(CONCATENATE(B58,C58),'Youth Calc'!S:T,2,FALSE),IF(OR(AND(D58&gt;1,D58&lt;1050),D58="nt",D58="",D58="scratch"),"","Not valid"))</f>
        <v/>
      </c>
      <c r="L58" s="72"/>
      <c r="M58" s="72"/>
      <c r="N58" s="72"/>
      <c r="O58" s="374"/>
      <c r="P58" s="183" t="str">
        <f>'Youth Calc'!M26</f>
        <v/>
      </c>
      <c r="Q58" s="178" t="str">
        <f>'Youth Calc'!N26</f>
        <v/>
      </c>
      <c r="R58" s="178" t="str">
        <f>'Youth Calc'!O26</f>
        <v/>
      </c>
      <c r="S58" s="184" t="str">
        <f>'Youth Calc'!P26</f>
        <v/>
      </c>
      <c r="T58" s="185" t="str">
        <f>'Youth Calc'!Q26</f>
        <v/>
      </c>
      <c r="U58" s="111" t="str">
        <f t="shared" si="46"/>
        <v/>
      </c>
      <c r="V58" s="72"/>
      <c r="W58" s="72" t="str">
        <f>CONCATENATE(Draw!C58,C58)</f>
        <v/>
      </c>
      <c r="X58" s="75">
        <f t="shared" si="4"/>
        <v>0</v>
      </c>
      <c r="Y58" s="72"/>
      <c r="Z58" s="82" t="str">
        <f>IFERROR(VLOOKUP('1st Run'!H58,$AG$3:$AH$7,2,TRUE),"")</f>
        <v>5D</v>
      </c>
      <c r="AA58" s="96" t="str">
        <f>IFERROR(IF(Z58=$AA$1,'1st Run'!H58,""),"")</f>
        <v/>
      </c>
      <c r="AB58" s="96" t="str">
        <f>IFERROR(IF(Z58=$AB$1,'1st Run'!H58,""),"")</f>
        <v/>
      </c>
      <c r="AC58" s="96" t="str">
        <f>IFERROR(IF(Z58=$AC$1,'1st Run'!H58,""),"")</f>
        <v/>
      </c>
      <c r="AD58" s="96" t="str">
        <f>IFERROR(IF($Z58=$AD$1,'1st Run'!H58,""),"")</f>
        <v/>
      </c>
      <c r="AE58" s="96" t="str">
        <f>IFERROR(IF(Z58=$AE$1,'1st Run'!H58,""),"")</f>
        <v/>
      </c>
      <c r="AF58" s="8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</row>
    <row r="59" spans="1:54" ht="15.75" customHeight="1">
      <c r="A59" s="78" t="str">
        <f>IF(B59="","",Draw!A59)</f>
        <v/>
      </c>
      <c r="B59" s="73" t="str">
        <f>IFERROR(Draw!B59,"")</f>
        <v/>
      </c>
      <c r="C59" s="73" t="str">
        <f>IFERROR(Draw!D59,"")</f>
        <v/>
      </c>
      <c r="D59" s="99"/>
      <c r="E59" s="92" t="str">
        <f t="shared" si="23"/>
        <v/>
      </c>
      <c r="F59" s="93" t="str">
        <f t="shared" si="1"/>
        <v/>
      </c>
      <c r="G59" s="71">
        <v>5.8000000000000003E-8</v>
      </c>
      <c r="H59" s="75" t="str">
        <f t="shared" si="2"/>
        <v/>
      </c>
      <c r="I59" s="75" t="str">
        <f t="shared" si="3"/>
        <v/>
      </c>
      <c r="J59" s="75">
        <f>IFERROR(VLOOKUP(CONCATENATE(Draw!C59,C59),Enter!T:U,2,FALSE),"")</f>
        <v>0</v>
      </c>
      <c r="K59" s="82" t="str">
        <f>IF(A59="yco",VLOOKUP(CONCATENATE(B59,C59),'Youth Calc'!S:T,2,FALSE),IF(OR(AND(D59&gt;1,D59&lt;1050),D59="nt",D59="",D59="scratch"),"","Not valid"))</f>
        <v/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 t="str">
        <f>CONCATENATE(Draw!C59,C59)</f>
        <v/>
      </c>
      <c r="X59" s="75">
        <f t="shared" si="4"/>
        <v>0</v>
      </c>
      <c r="Y59" s="72"/>
      <c r="Z59" s="82" t="str">
        <f>IFERROR(VLOOKUP('1st Run'!H59,$AG$3:$AH$7,2,TRUE),"")</f>
        <v>5D</v>
      </c>
      <c r="AA59" s="96" t="str">
        <f>IFERROR(IF(Z59=$AA$1,'1st Run'!H59,""),"")</f>
        <v/>
      </c>
      <c r="AB59" s="96" t="str">
        <f>IFERROR(IF(Z59=$AB$1,'1st Run'!H59,""),"")</f>
        <v/>
      </c>
      <c r="AC59" s="96" t="str">
        <f>IFERROR(IF(Z59=$AC$1,'1st Run'!H59,""),"")</f>
        <v/>
      </c>
      <c r="AD59" s="96" t="str">
        <f>IFERROR(IF($Z59=$AD$1,'1st Run'!H59,""),"")</f>
        <v/>
      </c>
      <c r="AE59" s="96" t="str">
        <f>IFERROR(IF(Z59=$AE$1,'1st Run'!H59,""),"")</f>
        <v/>
      </c>
      <c r="AF59" s="8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</row>
    <row r="60" spans="1:54" ht="15.75" customHeight="1">
      <c r="A60" s="78" t="str">
        <f>IF(B60="","",Draw!A60)</f>
        <v/>
      </c>
      <c r="B60" s="73" t="str">
        <f>IFERROR(Draw!B60,"")</f>
        <v/>
      </c>
      <c r="C60" s="73" t="str">
        <f>IFERROR(Draw!D60,"")</f>
        <v/>
      </c>
      <c r="D60" s="119"/>
      <c r="E60" s="92" t="str">
        <f t="shared" si="23"/>
        <v/>
      </c>
      <c r="F60" s="93" t="str">
        <f t="shared" si="1"/>
        <v/>
      </c>
      <c r="G60" s="71">
        <v>5.8999999999999999E-8</v>
      </c>
      <c r="H60" s="75" t="str">
        <f t="shared" si="2"/>
        <v/>
      </c>
      <c r="I60" s="75" t="str">
        <f t="shared" si="3"/>
        <v/>
      </c>
      <c r="J60" s="75">
        <f>IFERROR(VLOOKUP(CONCATENATE(Draw!C60,C60),Enter!T:U,2,FALSE),"")</f>
        <v>0</v>
      </c>
      <c r="K60" s="82" t="str">
        <f>IF(A60="yco",VLOOKUP(CONCATENATE(B60,C60),'Youth Calc'!S:T,2,FALSE),IF(OR(AND(D60&gt;1,D60&lt;1050),D60="nt",D60="",D60="scratch"),"","Not valid"))</f>
        <v/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 t="str">
        <f>CONCATENATE(Draw!C60,C60)</f>
        <v/>
      </c>
      <c r="X60" s="75">
        <f t="shared" si="4"/>
        <v>0</v>
      </c>
      <c r="Y60" s="72"/>
      <c r="Z60" s="82" t="str">
        <f>IFERROR(VLOOKUP('1st Run'!H60,$AG$3:$AH$7,2,TRUE),"")</f>
        <v>5D</v>
      </c>
      <c r="AA60" s="96" t="str">
        <f>IFERROR(IF(Z60=$AA$1,'1st Run'!H60,""),"")</f>
        <v/>
      </c>
      <c r="AB60" s="96" t="str">
        <f>IFERROR(IF(Z60=$AB$1,'1st Run'!H60,""),"")</f>
        <v/>
      </c>
      <c r="AC60" s="96" t="str">
        <f>IFERROR(IF(Z60=$AC$1,'1st Run'!H60,""),"")</f>
        <v/>
      </c>
      <c r="AD60" s="96" t="str">
        <f>IFERROR(IF($Z60=$AD$1,'1st Run'!H60,""),"")</f>
        <v/>
      </c>
      <c r="AE60" s="96" t="str">
        <f>IFERROR(IF(Z60=$AE$1,'1st Run'!H60,""),"")</f>
        <v/>
      </c>
      <c r="AF60" s="8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</row>
    <row r="61" spans="1:54" ht="15.75" customHeight="1">
      <c r="A61" s="78" t="str">
        <f>IF(B61="","",Draw!A61)</f>
        <v/>
      </c>
      <c r="B61" s="73" t="str">
        <f>IFERROR(Draw!B61,"")</f>
        <v/>
      </c>
      <c r="C61" s="73" t="str">
        <f>IFERROR(Draw!D61,"")</f>
        <v/>
      </c>
      <c r="D61" s="123"/>
      <c r="E61" s="92" t="str">
        <f t="shared" si="23"/>
        <v/>
      </c>
      <c r="F61" s="93" t="str">
        <f t="shared" si="1"/>
        <v/>
      </c>
      <c r="G61" s="71">
        <v>5.9999999999999995E-8</v>
      </c>
      <c r="H61" s="75" t="str">
        <f t="shared" si="2"/>
        <v/>
      </c>
      <c r="I61" s="75" t="str">
        <f t="shared" si="3"/>
        <v/>
      </c>
      <c r="J61" s="75">
        <f>IFERROR(VLOOKUP(CONCATENATE(Draw!C61,C61),Enter!T:U,2,FALSE),"")</f>
        <v>0</v>
      </c>
      <c r="K61" s="82" t="str">
        <f>IF(A61="yco",VLOOKUP(CONCATENATE(B61,C61),'Youth Calc'!S:T,2,FALSE),IF(OR(AND(D61&gt;1,D61&lt;1050),D61="nt",D61="",D61="scratch"),"","Not valid"))</f>
        <v/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 t="str">
        <f>CONCATENATE(Draw!C61,C61)</f>
        <v/>
      </c>
      <c r="X61" s="75">
        <f t="shared" si="4"/>
        <v>0</v>
      </c>
      <c r="Y61" s="72"/>
      <c r="Z61" s="82" t="str">
        <f>IFERROR(VLOOKUP('1st Run'!H61,$AG$3:$AH$7,2,TRUE),"")</f>
        <v>5D</v>
      </c>
      <c r="AA61" s="96" t="str">
        <f>IFERROR(IF(Z61=$AA$1,'1st Run'!H61,""),"")</f>
        <v/>
      </c>
      <c r="AB61" s="96" t="str">
        <f>IFERROR(IF(Z61=$AB$1,'1st Run'!H61,""),"")</f>
        <v/>
      </c>
      <c r="AC61" s="96" t="str">
        <f>IFERROR(IF(Z61=$AC$1,'1st Run'!H61,""),"")</f>
        <v/>
      </c>
      <c r="AD61" s="96" t="str">
        <f>IFERROR(IF($Z61=$AD$1,'1st Run'!H61,""),"")</f>
        <v/>
      </c>
      <c r="AE61" s="96" t="str">
        <f>IFERROR(IF(Z61=$AE$1,'1st Run'!H61,""),"")</f>
        <v/>
      </c>
      <c r="AF61" s="8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</row>
    <row r="62" spans="1:54" ht="15.75" customHeight="1">
      <c r="A62" s="78" t="str">
        <f>IF(B62="","",Draw!A62)</f>
        <v/>
      </c>
      <c r="B62" s="73" t="str">
        <f>IFERROR(Draw!B62,"")</f>
        <v/>
      </c>
      <c r="C62" s="73" t="str">
        <f>IFERROR(Draw!D62,"")</f>
        <v/>
      </c>
      <c r="D62" s="91"/>
      <c r="E62" s="92" t="str">
        <f t="shared" si="23"/>
        <v/>
      </c>
      <c r="F62" s="93" t="str">
        <f t="shared" si="1"/>
        <v/>
      </c>
      <c r="G62" s="71">
        <v>6.1000000000000004E-8</v>
      </c>
      <c r="H62" s="75" t="str">
        <f t="shared" si="2"/>
        <v/>
      </c>
      <c r="I62" s="75" t="str">
        <f t="shared" si="3"/>
        <v/>
      </c>
      <c r="J62" s="75">
        <f>IFERROR(VLOOKUP(CONCATENATE(Draw!C62,C62),Enter!T:U,2,FALSE),"")</f>
        <v>0</v>
      </c>
      <c r="K62" s="82" t="str">
        <f>IF(A62="yco",VLOOKUP(CONCATENATE(B62,C62),'Youth Calc'!S:T,2,FALSE),IF(OR(AND(D62&gt;1,D62&lt;1050),D62="nt",D62="",D62="scratch"),"","Not valid"))</f>
        <v/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 t="str">
        <f>CONCATENATE(Draw!C62,C62)</f>
        <v/>
      </c>
      <c r="X62" s="75">
        <f t="shared" si="4"/>
        <v>0</v>
      </c>
      <c r="Y62" s="72"/>
      <c r="Z62" s="82" t="str">
        <f>IFERROR(VLOOKUP('1st Run'!H62,$AG$3:$AH$7,2,TRUE),"")</f>
        <v>5D</v>
      </c>
      <c r="AA62" s="96" t="str">
        <f>IFERROR(IF(Z62=$AA$1,'1st Run'!H62,""),"")</f>
        <v/>
      </c>
      <c r="AB62" s="96" t="str">
        <f>IFERROR(IF(Z62=$AB$1,'1st Run'!H62,""),"")</f>
        <v/>
      </c>
      <c r="AC62" s="96" t="str">
        <f>IFERROR(IF(Z62=$AC$1,'1st Run'!H62,""),"")</f>
        <v/>
      </c>
      <c r="AD62" s="96" t="str">
        <f>IFERROR(IF($Z62=$AD$1,'1st Run'!H62,""),"")</f>
        <v/>
      </c>
      <c r="AE62" s="96" t="str">
        <f>IFERROR(IF(Z62=$AE$1,'1st Run'!H62,""),"")</f>
        <v/>
      </c>
      <c r="AF62" s="8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</row>
    <row r="63" spans="1:54" ht="15.75" customHeight="1">
      <c r="A63" s="78" t="str">
        <f>IF(B63="","",Draw!A63)</f>
        <v/>
      </c>
      <c r="B63" s="73" t="str">
        <f>IFERROR(Draw!B63,"")</f>
        <v/>
      </c>
      <c r="C63" s="73" t="str">
        <f>IFERROR(Draw!D63,"")</f>
        <v/>
      </c>
      <c r="D63" s="99"/>
      <c r="E63" s="92" t="str">
        <f t="shared" si="23"/>
        <v/>
      </c>
      <c r="F63" s="93" t="str">
        <f t="shared" si="1"/>
        <v/>
      </c>
      <c r="G63" s="71">
        <v>6.1999999999999999E-8</v>
      </c>
      <c r="H63" s="75" t="str">
        <f t="shared" si="2"/>
        <v/>
      </c>
      <c r="I63" s="75" t="str">
        <f t="shared" si="3"/>
        <v/>
      </c>
      <c r="J63" s="75">
        <f>IFERROR(VLOOKUP(CONCATENATE(Draw!C63,C63),Enter!T:U,2,FALSE),"")</f>
        <v>0</v>
      </c>
      <c r="K63" s="82" t="str">
        <f>IF(A63="yco",VLOOKUP(CONCATENATE(B63,C63),'Youth Calc'!S:T,2,FALSE),IF(OR(AND(D63&gt;1,D63&lt;1050),D63="nt",D63="",D63="scratch"),"","Not valid"))</f>
        <v/>
      </c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 t="str">
        <f>CONCATENATE(Draw!C63,C63)</f>
        <v/>
      </c>
      <c r="X63" s="75">
        <f t="shared" si="4"/>
        <v>0</v>
      </c>
      <c r="Y63" s="72"/>
      <c r="Z63" s="82" t="str">
        <f>IFERROR(VLOOKUP('1st Run'!H63,$AG$3:$AH$7,2,TRUE),"")</f>
        <v>5D</v>
      </c>
      <c r="AA63" s="96" t="str">
        <f>IFERROR(IF(Z63=$AA$1,'1st Run'!H63,""),"")</f>
        <v/>
      </c>
      <c r="AB63" s="96" t="str">
        <f>IFERROR(IF(Z63=$AB$1,'1st Run'!H63,""),"")</f>
        <v/>
      </c>
      <c r="AC63" s="96" t="str">
        <f>IFERROR(IF(Z63=$AC$1,'1st Run'!H63,""),"")</f>
        <v/>
      </c>
      <c r="AD63" s="96" t="str">
        <f>IFERROR(IF($Z63=$AD$1,'1st Run'!H63,""),"")</f>
        <v/>
      </c>
      <c r="AE63" s="96" t="str">
        <f>IFERROR(IF(Z63=$AE$1,'1st Run'!H63,""),"")</f>
        <v/>
      </c>
      <c r="AF63" s="8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</row>
    <row r="64" spans="1:54" ht="15.75" customHeight="1">
      <c r="A64" s="78" t="str">
        <f>IF(B64="","",Draw!A64)</f>
        <v/>
      </c>
      <c r="B64" s="73" t="str">
        <f>IFERROR(Draw!B64,"")</f>
        <v/>
      </c>
      <c r="C64" s="73" t="str">
        <f>IFERROR(Draw!D64,"")</f>
        <v/>
      </c>
      <c r="D64" s="162"/>
      <c r="E64" s="92" t="str">
        <f t="shared" si="23"/>
        <v/>
      </c>
      <c r="F64" s="93" t="str">
        <f t="shared" si="1"/>
        <v/>
      </c>
      <c r="G64" s="71">
        <v>6.2999999999999995E-8</v>
      </c>
      <c r="H64" s="75" t="str">
        <f t="shared" si="2"/>
        <v/>
      </c>
      <c r="I64" s="75" t="str">
        <f t="shared" si="3"/>
        <v/>
      </c>
      <c r="J64" s="75">
        <f>IFERROR(VLOOKUP(CONCATENATE(Draw!C64,C64),Enter!T:U,2,FALSE),"")</f>
        <v>0</v>
      </c>
      <c r="K64" s="82" t="str">
        <f>IF(A64="yco",VLOOKUP(CONCATENATE(B64,C64),'Youth Calc'!S:T,2,FALSE),IF(OR(AND(D64&gt;1,D64&lt;1050),D64="nt",D64="",D64="scratch"),"","Not valid"))</f>
        <v/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 t="str">
        <f>CONCATENATE(Draw!C64,C64)</f>
        <v/>
      </c>
      <c r="X64" s="75">
        <f t="shared" si="4"/>
        <v>0</v>
      </c>
      <c r="Y64" s="72"/>
      <c r="Z64" s="82" t="str">
        <f>IFERROR(VLOOKUP('1st Run'!H64,$AG$3:$AH$7,2,TRUE),"")</f>
        <v>5D</v>
      </c>
      <c r="AA64" s="96" t="str">
        <f>IFERROR(IF(Z64=$AA$1,'1st Run'!H64,""),"")</f>
        <v/>
      </c>
      <c r="AB64" s="96" t="str">
        <f>IFERROR(IF(Z64=$AB$1,'1st Run'!H64,""),"")</f>
        <v/>
      </c>
      <c r="AC64" s="96" t="str">
        <f>IFERROR(IF(Z64=$AC$1,'1st Run'!H64,""),"")</f>
        <v/>
      </c>
      <c r="AD64" s="96" t="str">
        <f>IFERROR(IF($Z64=$AD$1,'1st Run'!H64,""),"")</f>
        <v/>
      </c>
      <c r="AE64" s="96" t="str">
        <f>IFERROR(IF(Z64=$AE$1,'1st Run'!H64,""),"")</f>
        <v/>
      </c>
      <c r="AF64" s="8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</row>
    <row r="65" spans="1:54" ht="15.75" customHeight="1">
      <c r="A65" s="78" t="str">
        <f>IF(B65="","",Draw!A65)</f>
        <v/>
      </c>
      <c r="B65" s="73" t="str">
        <f>IFERROR(Draw!B65,"")</f>
        <v/>
      </c>
      <c r="C65" s="73" t="str">
        <f>IFERROR(Draw!D65,"")</f>
        <v/>
      </c>
      <c r="D65" s="99"/>
      <c r="E65" s="92" t="str">
        <f t="shared" si="23"/>
        <v/>
      </c>
      <c r="F65" s="93" t="str">
        <f t="shared" si="1"/>
        <v/>
      </c>
      <c r="G65" s="71">
        <v>6.4000000000000004E-8</v>
      </c>
      <c r="H65" s="75" t="str">
        <f t="shared" si="2"/>
        <v/>
      </c>
      <c r="I65" s="75" t="str">
        <f t="shared" si="3"/>
        <v/>
      </c>
      <c r="J65" s="75">
        <f>IFERROR(VLOOKUP(CONCATENATE(Draw!C65,C65),Enter!T:U,2,FALSE),"")</f>
        <v>0</v>
      </c>
      <c r="K65" s="82" t="str">
        <f>IF(A65="yco",VLOOKUP(CONCATENATE(B65,C65),'Youth Calc'!S:T,2,FALSE),IF(OR(AND(D65&gt;1,D65&lt;1050),D65="nt",D65="",D65="scratch"),"","Not valid"))</f>
        <v/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 t="str">
        <f>CONCATENATE(Draw!C65,C65)</f>
        <v/>
      </c>
      <c r="X65" s="75">
        <f t="shared" si="4"/>
        <v>0</v>
      </c>
      <c r="Y65" s="72"/>
      <c r="Z65" s="82" t="str">
        <f>IFERROR(VLOOKUP('1st Run'!H65,$AG$3:$AH$7,2,TRUE),"")</f>
        <v>5D</v>
      </c>
      <c r="AA65" s="96" t="str">
        <f>IFERROR(IF(Z65=$AA$1,'1st Run'!H65,""),"")</f>
        <v/>
      </c>
      <c r="AB65" s="96" t="str">
        <f>IFERROR(IF(Z65=$AB$1,'1st Run'!H65,""),"")</f>
        <v/>
      </c>
      <c r="AC65" s="96" t="str">
        <f>IFERROR(IF(Z65=$AC$1,'1st Run'!H65,""),"")</f>
        <v/>
      </c>
      <c r="AD65" s="96" t="str">
        <f>IFERROR(IF($Z65=$AD$1,'1st Run'!H65,""),"")</f>
        <v/>
      </c>
      <c r="AE65" s="96" t="str">
        <f>IFERROR(IF(Z65=$AE$1,'1st Run'!H65,""),"")</f>
        <v/>
      </c>
      <c r="AF65" s="8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</row>
    <row r="66" spans="1:54" ht="15.75" customHeight="1">
      <c r="A66" s="78" t="str">
        <f>IF(B66="","",Draw!A66)</f>
        <v/>
      </c>
      <c r="B66" s="73" t="str">
        <f>IFERROR(Draw!B66,"")</f>
        <v/>
      </c>
      <c r="C66" s="73" t="str">
        <f>IFERROR(Draw!D66,"")</f>
        <v/>
      </c>
      <c r="D66" s="119"/>
      <c r="E66" s="92" t="str">
        <f t="shared" si="23"/>
        <v/>
      </c>
      <c r="F66" s="93" t="str">
        <f t="shared" si="1"/>
        <v/>
      </c>
      <c r="G66" s="71">
        <v>6.5E-8</v>
      </c>
      <c r="H66" s="75" t="str">
        <f t="shared" si="2"/>
        <v/>
      </c>
      <c r="I66" s="75" t="str">
        <f t="shared" si="3"/>
        <v/>
      </c>
      <c r="J66" s="75">
        <f>IFERROR(VLOOKUP(CONCATENATE(Draw!C66,C66),Enter!T:U,2,FALSE),"")</f>
        <v>0</v>
      </c>
      <c r="K66" s="82" t="str">
        <f>IF(A66="yco",VLOOKUP(CONCATENATE(B66,C66),'Youth Calc'!S:T,2,FALSE),IF(OR(AND(D66&gt;1,D66&lt;1050),D66="nt",D66="",D66="scratch"),"","Not valid"))</f>
        <v/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 t="str">
        <f>CONCATENATE(Draw!C66,C66)</f>
        <v/>
      </c>
      <c r="X66" s="75">
        <f t="shared" si="4"/>
        <v>0</v>
      </c>
      <c r="Y66" s="72"/>
      <c r="Z66" s="82" t="str">
        <f>IFERROR(VLOOKUP('1st Run'!H66,$AG$3:$AH$7,2,TRUE),"")</f>
        <v>5D</v>
      </c>
      <c r="AA66" s="96" t="str">
        <f>IFERROR(IF(Z66=$AA$1,'1st Run'!H66,""),"")</f>
        <v/>
      </c>
      <c r="AB66" s="96" t="str">
        <f>IFERROR(IF(Z66=$AB$1,'1st Run'!H66,""),"")</f>
        <v/>
      </c>
      <c r="AC66" s="96" t="str">
        <f>IFERROR(IF(Z66=$AC$1,'1st Run'!H66,""),"")</f>
        <v/>
      </c>
      <c r="AD66" s="96" t="str">
        <f>IFERROR(IF($Z66=$AD$1,'1st Run'!H66,""),"")</f>
        <v/>
      </c>
      <c r="AE66" s="96" t="str">
        <f>IFERROR(IF(Z66=$AE$1,'1st Run'!H66,""),"")</f>
        <v/>
      </c>
      <c r="AF66" s="8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</row>
    <row r="67" spans="1:54" ht="15.75" customHeight="1">
      <c r="A67" s="78" t="str">
        <f>IF(B67="","",Draw!A67)</f>
        <v/>
      </c>
      <c r="B67" s="73" t="str">
        <f>IFERROR(Draw!B67,"")</f>
        <v/>
      </c>
      <c r="C67" s="73" t="str">
        <f>IFERROR(Draw!D67,"")</f>
        <v/>
      </c>
      <c r="D67" s="123"/>
      <c r="E67" s="92" t="str">
        <f t="shared" si="23"/>
        <v/>
      </c>
      <c r="F67" s="93" t="str">
        <f t="shared" si="1"/>
        <v/>
      </c>
      <c r="G67" s="71">
        <v>6.5999999999999995E-8</v>
      </c>
      <c r="H67" s="75" t="str">
        <f t="shared" si="2"/>
        <v/>
      </c>
      <c r="I67" s="75" t="str">
        <f t="shared" si="3"/>
        <v/>
      </c>
      <c r="J67" s="75">
        <f>IFERROR(VLOOKUP(CONCATENATE(Draw!C67,C67),Enter!T:U,2,FALSE),"")</f>
        <v>0</v>
      </c>
      <c r="K67" s="82" t="str">
        <f>IF(A67="yco",VLOOKUP(CONCATENATE(B67,C67),'Youth Calc'!S:T,2,FALSE),IF(OR(AND(D67&gt;1,D67&lt;1050),D67="nt",D67="",D67="scratch"),"","Not valid"))</f>
        <v/>
      </c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 t="str">
        <f>CONCATENATE(Draw!C67,C67)</f>
        <v/>
      </c>
      <c r="X67" s="75">
        <f t="shared" si="4"/>
        <v>0</v>
      </c>
      <c r="Y67" s="72"/>
      <c r="Z67" s="82" t="str">
        <f>IFERROR(VLOOKUP('1st Run'!H67,$AG$3:$AH$7,2,TRUE),"")</f>
        <v>5D</v>
      </c>
      <c r="AA67" s="96" t="str">
        <f>IFERROR(IF(Z67=$AA$1,'1st Run'!H67,""),"")</f>
        <v/>
      </c>
      <c r="AB67" s="96" t="str">
        <f>IFERROR(IF(Z67=$AB$1,'1st Run'!H67,""),"")</f>
        <v/>
      </c>
      <c r="AC67" s="96" t="str">
        <f>IFERROR(IF(Z67=$AC$1,'1st Run'!H67,""),"")</f>
        <v/>
      </c>
      <c r="AD67" s="96" t="str">
        <f>IFERROR(IF($Z67=$AD$1,'1st Run'!H67,""),"")</f>
        <v/>
      </c>
      <c r="AE67" s="96" t="str">
        <f>IFERROR(IF(Z67=$AE$1,'1st Run'!H67,""),"")</f>
        <v/>
      </c>
      <c r="AF67" s="8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</row>
    <row r="68" spans="1:54" ht="15.75" customHeight="1">
      <c r="A68" s="78" t="str">
        <f>IF(B68="","",Draw!A68)</f>
        <v/>
      </c>
      <c r="B68" s="73" t="str">
        <f>IFERROR(Draw!B68,"")</f>
        <v/>
      </c>
      <c r="C68" s="73" t="str">
        <f>IFERROR(Draw!D68,"")</f>
        <v/>
      </c>
      <c r="D68" s="91"/>
      <c r="E68" s="92" t="str">
        <f t="shared" si="23"/>
        <v/>
      </c>
      <c r="F68" s="93" t="str">
        <f t="shared" si="1"/>
        <v/>
      </c>
      <c r="G68" s="71">
        <v>6.7000000000000004E-8</v>
      </c>
      <c r="H68" s="75" t="str">
        <f t="shared" si="2"/>
        <v/>
      </c>
      <c r="I68" s="75" t="str">
        <f t="shared" si="3"/>
        <v/>
      </c>
      <c r="J68" s="75">
        <f>IFERROR(VLOOKUP(CONCATENATE(Draw!C68,C68),Enter!T:U,2,FALSE),"")</f>
        <v>0</v>
      </c>
      <c r="K68" s="82" t="str">
        <f>IF(A68="yco",VLOOKUP(CONCATENATE(B68,C68),'Youth Calc'!S:T,2,FALSE),IF(OR(AND(D68&gt;1,D68&lt;1050),D68="nt",D68="",D68="scratch"),"","Not valid"))</f>
        <v/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 t="str">
        <f>CONCATENATE(Draw!C68,C68)</f>
        <v/>
      </c>
      <c r="X68" s="75">
        <f t="shared" si="4"/>
        <v>0</v>
      </c>
      <c r="Y68" s="72"/>
      <c r="Z68" s="82" t="str">
        <f>IFERROR(VLOOKUP('1st Run'!H68,$AG$3:$AH$7,2,TRUE),"")</f>
        <v>5D</v>
      </c>
      <c r="AA68" s="96" t="str">
        <f>IFERROR(IF(Z68=$AA$1,'1st Run'!H68,""),"")</f>
        <v/>
      </c>
      <c r="AB68" s="96" t="str">
        <f>IFERROR(IF(Z68=$AB$1,'1st Run'!H68,""),"")</f>
        <v/>
      </c>
      <c r="AC68" s="96" t="str">
        <f>IFERROR(IF(Z68=$AC$1,'1st Run'!H68,""),"")</f>
        <v/>
      </c>
      <c r="AD68" s="96" t="str">
        <f>IFERROR(IF($Z68=$AD$1,'1st Run'!H68,""),"")</f>
        <v/>
      </c>
      <c r="AE68" s="96" t="str">
        <f>IFERROR(IF(Z68=$AE$1,'1st Run'!H68,""),"")</f>
        <v/>
      </c>
      <c r="AF68" s="8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</row>
    <row r="69" spans="1:54" ht="15.75" customHeight="1">
      <c r="A69" s="78" t="str">
        <f>IF(B69="","",Draw!A69)</f>
        <v/>
      </c>
      <c r="B69" s="73" t="str">
        <f>IFERROR(Draw!B69,"")</f>
        <v/>
      </c>
      <c r="C69" s="73" t="str">
        <f>IFERROR(Draw!D69,"")</f>
        <v/>
      </c>
      <c r="D69" s="99"/>
      <c r="E69" s="92" t="str">
        <f t="shared" si="23"/>
        <v/>
      </c>
      <c r="F69" s="93" t="str">
        <f t="shared" si="1"/>
        <v/>
      </c>
      <c r="G69" s="71">
        <v>6.8E-8</v>
      </c>
      <c r="H69" s="75" t="str">
        <f t="shared" si="2"/>
        <v/>
      </c>
      <c r="I69" s="75" t="str">
        <f t="shared" si="3"/>
        <v/>
      </c>
      <c r="J69" s="75">
        <f>IFERROR(VLOOKUP(CONCATENATE(Draw!C69,C69),Enter!T:U,2,FALSE),"")</f>
        <v>0</v>
      </c>
      <c r="K69" s="82" t="str">
        <f>IF(A69="yco",VLOOKUP(CONCATENATE(B69,C69),'Youth Calc'!S:T,2,FALSE),IF(OR(AND(D69&gt;1,D69&lt;1050),D69="nt",D69="",D69="scratch"),"","Not valid"))</f>
        <v/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 t="str">
        <f>CONCATENATE(Draw!C69,C69)</f>
        <v/>
      </c>
      <c r="X69" s="75">
        <f t="shared" si="4"/>
        <v>0</v>
      </c>
      <c r="Y69" s="72"/>
      <c r="Z69" s="82" t="str">
        <f>IFERROR(VLOOKUP('1st Run'!H69,$AG$3:$AH$7,2,TRUE),"")</f>
        <v>5D</v>
      </c>
      <c r="AA69" s="96" t="str">
        <f>IFERROR(IF(Z69=$AA$1,'1st Run'!H69,""),"")</f>
        <v/>
      </c>
      <c r="AB69" s="96" t="str">
        <f>IFERROR(IF(Z69=$AB$1,'1st Run'!H69,""),"")</f>
        <v/>
      </c>
      <c r="AC69" s="96" t="str">
        <f>IFERROR(IF(Z69=$AC$1,'1st Run'!H69,""),"")</f>
        <v/>
      </c>
      <c r="AD69" s="96" t="str">
        <f>IFERROR(IF($Z69=$AD$1,'1st Run'!H69,""),"")</f>
        <v/>
      </c>
      <c r="AE69" s="96" t="str">
        <f>IFERROR(IF(Z69=$AE$1,'1st Run'!H69,""),"")</f>
        <v/>
      </c>
      <c r="AF69" s="8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</row>
    <row r="70" spans="1:54" ht="15.75" customHeight="1">
      <c r="A70" s="78" t="str">
        <f>IF(B70="","",Draw!A70)</f>
        <v/>
      </c>
      <c r="B70" s="73" t="str">
        <f>IFERROR(Draw!B70,"")</f>
        <v/>
      </c>
      <c r="C70" s="73" t="str">
        <f>IFERROR(Draw!D70,"")</f>
        <v/>
      </c>
      <c r="D70" s="162"/>
      <c r="E70" s="92" t="str">
        <f t="shared" si="23"/>
        <v/>
      </c>
      <c r="F70" s="93" t="str">
        <f t="shared" si="1"/>
        <v/>
      </c>
      <c r="G70" s="71">
        <v>6.8999999999999996E-8</v>
      </c>
      <c r="H70" s="75" t="str">
        <f t="shared" si="2"/>
        <v/>
      </c>
      <c r="I70" s="75" t="str">
        <f t="shared" si="3"/>
        <v/>
      </c>
      <c r="J70" s="75">
        <f>IFERROR(VLOOKUP(CONCATENATE(Draw!C70,C70),Enter!T:U,2,FALSE),"")</f>
        <v>0</v>
      </c>
      <c r="K70" s="82" t="str">
        <f>IF(A70="yco",VLOOKUP(CONCATENATE(B70,C70),'Youth Calc'!S:T,2,FALSE),IF(OR(AND(D70&gt;1,D70&lt;1050),D70="nt",D70="",D70="scratch"),"","Not valid"))</f>
        <v/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 t="str">
        <f>CONCATENATE(Draw!C70,C70)</f>
        <v/>
      </c>
      <c r="X70" s="75">
        <f t="shared" si="4"/>
        <v>0</v>
      </c>
      <c r="Y70" s="72"/>
      <c r="Z70" s="82" t="str">
        <f>IFERROR(VLOOKUP('1st Run'!H70,$AG$3:$AH$7,2,TRUE),"")</f>
        <v>5D</v>
      </c>
      <c r="AA70" s="96" t="str">
        <f>IFERROR(IF(Z70=$AA$1,'1st Run'!H70,""),"")</f>
        <v/>
      </c>
      <c r="AB70" s="96" t="str">
        <f>IFERROR(IF(Z70=$AB$1,'1st Run'!H70,""),"")</f>
        <v/>
      </c>
      <c r="AC70" s="96" t="str">
        <f>IFERROR(IF(Z70=$AC$1,'1st Run'!H70,""),"")</f>
        <v/>
      </c>
      <c r="AD70" s="96" t="str">
        <f>IFERROR(IF($Z70=$AD$1,'1st Run'!H70,""),"")</f>
        <v/>
      </c>
      <c r="AE70" s="96" t="str">
        <f>IFERROR(IF(Z70=$AE$1,'1st Run'!H70,""),"")</f>
        <v/>
      </c>
      <c r="AF70" s="8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</row>
    <row r="71" spans="1:54" ht="15.75" customHeight="1">
      <c r="A71" s="78" t="str">
        <f>IF(B71="","",Draw!A71)</f>
        <v/>
      </c>
      <c r="B71" s="73" t="str">
        <f>IFERROR(Draw!B71,"")</f>
        <v/>
      </c>
      <c r="C71" s="73" t="str">
        <f>IFERROR(Draw!D71,"")</f>
        <v/>
      </c>
      <c r="D71" s="99"/>
      <c r="E71" s="92" t="str">
        <f t="shared" si="23"/>
        <v/>
      </c>
      <c r="F71" s="93" t="str">
        <f t="shared" si="1"/>
        <v/>
      </c>
      <c r="G71" s="71">
        <v>7.0000000000000005E-8</v>
      </c>
      <c r="H71" s="75" t="str">
        <f t="shared" si="2"/>
        <v/>
      </c>
      <c r="I71" s="75" t="str">
        <f t="shared" si="3"/>
        <v/>
      </c>
      <c r="J71" s="75">
        <f>IFERROR(VLOOKUP(CONCATENATE(Draw!C71,C71),Enter!T:U,2,FALSE),"")</f>
        <v>0</v>
      </c>
      <c r="K71" s="82" t="str">
        <f>IF(A71="yco",VLOOKUP(CONCATENATE(B71,C71),'Youth Calc'!S:T,2,FALSE),IF(OR(AND(D71&gt;1,D71&lt;1050),D71="nt",D71="",D71="scratch"),"","Not valid"))</f>
        <v/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 t="str">
        <f>CONCATENATE(Draw!C71,C71)</f>
        <v/>
      </c>
      <c r="X71" s="75">
        <f t="shared" si="4"/>
        <v>0</v>
      </c>
      <c r="Y71" s="72"/>
      <c r="Z71" s="82" t="str">
        <f>IFERROR(VLOOKUP('1st Run'!H71,$AG$3:$AH$7,2,TRUE),"")</f>
        <v>5D</v>
      </c>
      <c r="AA71" s="96" t="str">
        <f>IFERROR(IF(Z71=$AA$1,'1st Run'!H71,""),"")</f>
        <v/>
      </c>
      <c r="AB71" s="96" t="str">
        <f>IFERROR(IF(Z71=$AB$1,'1st Run'!H71,""),"")</f>
        <v/>
      </c>
      <c r="AC71" s="96" t="str">
        <f>IFERROR(IF(Z71=$AC$1,'1st Run'!H71,""),"")</f>
        <v/>
      </c>
      <c r="AD71" s="96" t="str">
        <f>IFERROR(IF($Z71=$AD$1,'1st Run'!H71,""),"")</f>
        <v/>
      </c>
      <c r="AE71" s="96" t="str">
        <f>IFERROR(IF(Z71=$AE$1,'1st Run'!H71,""),"")</f>
        <v/>
      </c>
      <c r="AF71" s="8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</row>
    <row r="72" spans="1:54" ht="15.75" customHeight="1">
      <c r="A72" s="78" t="str">
        <f>IF(B72="","",Draw!A72)</f>
        <v/>
      </c>
      <c r="B72" s="73" t="str">
        <f>IFERROR(Draw!B72,"")</f>
        <v/>
      </c>
      <c r="C72" s="73" t="str">
        <f>IFERROR(Draw!D72,"")</f>
        <v/>
      </c>
      <c r="D72" s="119"/>
      <c r="E72" s="92" t="str">
        <f t="shared" si="23"/>
        <v/>
      </c>
      <c r="F72" s="93" t="str">
        <f t="shared" si="1"/>
        <v/>
      </c>
      <c r="G72" s="71">
        <v>7.1E-8</v>
      </c>
      <c r="H72" s="75" t="str">
        <f t="shared" si="2"/>
        <v/>
      </c>
      <c r="I72" s="75" t="str">
        <f t="shared" si="3"/>
        <v/>
      </c>
      <c r="J72" s="75">
        <f>IFERROR(VLOOKUP(CONCATENATE(Draw!C72,C72),Enter!T:U,2,FALSE),"")</f>
        <v>0</v>
      </c>
      <c r="K72" s="82" t="str">
        <f>IF(A72="yco",VLOOKUP(CONCATENATE(B72,C72),'Youth Calc'!S:T,2,FALSE),IF(OR(AND(D72&gt;1,D72&lt;1050),D72="nt",D72="",D72="scratch"),"","Not valid"))</f>
        <v/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 t="str">
        <f>CONCATENATE(Draw!C72,C72)</f>
        <v/>
      </c>
      <c r="X72" s="75">
        <f t="shared" si="4"/>
        <v>0</v>
      </c>
      <c r="Y72" s="72"/>
      <c r="Z72" s="82" t="str">
        <f>IFERROR(VLOOKUP('1st Run'!H72,$AG$3:$AH$7,2,TRUE),"")</f>
        <v>5D</v>
      </c>
      <c r="AA72" s="96" t="str">
        <f>IFERROR(IF(Z72=$AA$1,'1st Run'!H72,""),"")</f>
        <v/>
      </c>
      <c r="AB72" s="96" t="str">
        <f>IFERROR(IF(Z72=$AB$1,'1st Run'!H72,""),"")</f>
        <v/>
      </c>
      <c r="AC72" s="96" t="str">
        <f>IFERROR(IF(Z72=$AC$1,'1st Run'!H72,""),"")</f>
        <v/>
      </c>
      <c r="AD72" s="96" t="str">
        <f>IFERROR(IF($Z72=$AD$1,'1st Run'!H72,""),"")</f>
        <v/>
      </c>
      <c r="AE72" s="96" t="str">
        <f>IFERROR(IF(Z72=$AE$1,'1st Run'!H72,""),"")</f>
        <v/>
      </c>
      <c r="AF72" s="8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</row>
    <row r="73" spans="1:54" ht="15.75" customHeight="1">
      <c r="A73" s="78" t="str">
        <f>IF(B73="","",Draw!A73)</f>
        <v/>
      </c>
      <c r="B73" s="73" t="str">
        <f>IFERROR(Draw!B73,"")</f>
        <v/>
      </c>
      <c r="C73" s="73" t="str">
        <f>IFERROR(Draw!D73,"")</f>
        <v/>
      </c>
      <c r="D73" s="123"/>
      <c r="E73" s="92" t="str">
        <f t="shared" si="23"/>
        <v/>
      </c>
      <c r="F73" s="93" t="str">
        <f t="shared" si="1"/>
        <v/>
      </c>
      <c r="G73" s="71">
        <v>7.1999999999999996E-8</v>
      </c>
      <c r="H73" s="75" t="str">
        <f t="shared" si="2"/>
        <v/>
      </c>
      <c r="I73" s="75" t="str">
        <f t="shared" si="3"/>
        <v/>
      </c>
      <c r="J73" s="75">
        <f>IFERROR(VLOOKUP(CONCATENATE(Draw!C73,C73),Enter!T:U,2,FALSE),"")</f>
        <v>0</v>
      </c>
      <c r="K73" s="82" t="str">
        <f>IF(A73="yco",VLOOKUP(CONCATENATE(B73,C73),'Youth Calc'!S:T,2,FALSE),IF(OR(AND(D73&gt;1,D73&lt;1050),D73="nt",D73="",D73="scratch"),"","Not valid"))</f>
        <v/>
      </c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 t="str">
        <f>CONCATENATE(Draw!C73,C73)</f>
        <v/>
      </c>
      <c r="X73" s="75">
        <f t="shared" si="4"/>
        <v>0</v>
      </c>
      <c r="Y73" s="72"/>
      <c r="Z73" s="82" t="str">
        <f>IFERROR(VLOOKUP('1st Run'!H73,$AG$3:$AH$7,2,TRUE),"")</f>
        <v>5D</v>
      </c>
      <c r="AA73" s="96" t="str">
        <f>IFERROR(IF(Z73=$AA$1,'1st Run'!H73,""),"")</f>
        <v/>
      </c>
      <c r="AB73" s="96" t="str">
        <f>IFERROR(IF(Z73=$AB$1,'1st Run'!H73,""),"")</f>
        <v/>
      </c>
      <c r="AC73" s="96" t="str">
        <f>IFERROR(IF(Z73=$AC$1,'1st Run'!H73,""),"")</f>
        <v/>
      </c>
      <c r="AD73" s="96" t="str">
        <f>IFERROR(IF($Z73=$AD$1,'1st Run'!H73,""),"")</f>
        <v/>
      </c>
      <c r="AE73" s="96" t="str">
        <f>IFERROR(IF(Z73=$AE$1,'1st Run'!H73,""),"")</f>
        <v/>
      </c>
      <c r="AF73" s="8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</row>
    <row r="74" spans="1:54" ht="15.75" customHeight="1">
      <c r="A74" s="78" t="str">
        <f>IF(B74="","",Draw!A74)</f>
        <v/>
      </c>
      <c r="B74" s="73" t="str">
        <f>IFERROR(Draw!B74,"")</f>
        <v/>
      </c>
      <c r="C74" s="73" t="str">
        <f>IFERROR(Draw!D74,"")</f>
        <v/>
      </c>
      <c r="D74" s="91"/>
      <c r="E74" s="92" t="str">
        <f t="shared" si="23"/>
        <v/>
      </c>
      <c r="F74" s="93" t="str">
        <f t="shared" si="1"/>
        <v/>
      </c>
      <c r="G74" s="71">
        <v>7.3000000000000005E-8</v>
      </c>
      <c r="H74" s="75" t="str">
        <f t="shared" si="2"/>
        <v/>
      </c>
      <c r="I74" s="75" t="str">
        <f t="shared" si="3"/>
        <v/>
      </c>
      <c r="J74" s="75">
        <f>IFERROR(VLOOKUP(CONCATENATE(Draw!C74,C74),Enter!T:U,2,FALSE),"")</f>
        <v>0</v>
      </c>
      <c r="K74" s="82" t="str">
        <f>IF(A74="yco",VLOOKUP(CONCATENATE(B74,C74),'Youth Calc'!S:T,2,FALSE),IF(OR(AND(D74&gt;1,D74&lt;1050),D74="nt",D74="",D74="scratch"),"","Not valid"))</f>
        <v/>
      </c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 t="str">
        <f>CONCATENATE(Draw!C74,C74)</f>
        <v/>
      </c>
      <c r="X74" s="75">
        <f t="shared" si="4"/>
        <v>0</v>
      </c>
      <c r="Y74" s="72"/>
      <c r="Z74" s="82" t="str">
        <f>IFERROR(VLOOKUP('1st Run'!H74,$AG$3:$AH$7,2,TRUE),"")</f>
        <v>5D</v>
      </c>
      <c r="AA74" s="96" t="str">
        <f>IFERROR(IF(Z74=$AA$1,'1st Run'!H74,""),"")</f>
        <v/>
      </c>
      <c r="AB74" s="96" t="str">
        <f>IFERROR(IF(Z74=$AB$1,'1st Run'!H74,""),"")</f>
        <v/>
      </c>
      <c r="AC74" s="96" t="str">
        <f>IFERROR(IF(Z74=$AC$1,'1st Run'!H74,""),"")</f>
        <v/>
      </c>
      <c r="AD74" s="96" t="str">
        <f>IFERROR(IF($Z74=$AD$1,'1st Run'!H74,""),"")</f>
        <v/>
      </c>
      <c r="AE74" s="96" t="str">
        <f>IFERROR(IF(Z74=$AE$1,'1st Run'!H74,""),"")</f>
        <v/>
      </c>
      <c r="AF74" s="8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</row>
    <row r="75" spans="1:54" ht="15.75" customHeight="1">
      <c r="A75" s="78" t="str">
        <f>IF(B75="","",Draw!A75)</f>
        <v/>
      </c>
      <c r="B75" s="73" t="str">
        <f>IFERROR(Draw!B75,"")</f>
        <v/>
      </c>
      <c r="C75" s="73" t="str">
        <f>IFERROR(Draw!D75,"")</f>
        <v/>
      </c>
      <c r="D75" s="99"/>
      <c r="E75" s="92" t="str">
        <f t="shared" si="23"/>
        <v/>
      </c>
      <c r="F75" s="93" t="str">
        <f t="shared" si="1"/>
        <v/>
      </c>
      <c r="G75" s="71">
        <v>7.4000000000000001E-8</v>
      </c>
      <c r="H75" s="75" t="str">
        <f t="shared" si="2"/>
        <v/>
      </c>
      <c r="I75" s="75" t="str">
        <f t="shared" si="3"/>
        <v/>
      </c>
      <c r="J75" s="75">
        <f>IFERROR(VLOOKUP(CONCATENATE(Draw!C75,C75),Enter!T:U,2,FALSE),"")</f>
        <v>0</v>
      </c>
      <c r="K75" s="82" t="str">
        <f>IF(A75="yco",VLOOKUP(CONCATENATE(B75,C75),'Youth Calc'!S:T,2,FALSE),IF(OR(AND(D75&gt;1,D75&lt;1050),D75="nt",D75="",D75="scratch"),"","Not valid"))</f>
        <v/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 t="str">
        <f>CONCATENATE(Draw!C75,C75)</f>
        <v/>
      </c>
      <c r="X75" s="75">
        <f t="shared" si="4"/>
        <v>0</v>
      </c>
      <c r="Y75" s="72"/>
      <c r="Z75" s="82" t="str">
        <f>IFERROR(VLOOKUP('1st Run'!H75,$AG$3:$AH$7,2,TRUE),"")</f>
        <v>5D</v>
      </c>
      <c r="AA75" s="96" t="str">
        <f>IFERROR(IF(Z75=$AA$1,'1st Run'!H75,""),"")</f>
        <v/>
      </c>
      <c r="AB75" s="96" t="str">
        <f>IFERROR(IF(Z75=$AB$1,'1st Run'!H75,""),"")</f>
        <v/>
      </c>
      <c r="AC75" s="96" t="str">
        <f>IFERROR(IF(Z75=$AC$1,'1st Run'!H75,""),"")</f>
        <v/>
      </c>
      <c r="AD75" s="96" t="str">
        <f>IFERROR(IF($Z75=$AD$1,'1st Run'!H75,""),"")</f>
        <v/>
      </c>
      <c r="AE75" s="96" t="str">
        <f>IFERROR(IF(Z75=$AE$1,'1st Run'!H75,""),"")</f>
        <v/>
      </c>
      <c r="AF75" s="8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</row>
    <row r="76" spans="1:54" ht="15.75" customHeight="1">
      <c r="A76" s="78" t="str">
        <f>IF(B76="","",Draw!A76)</f>
        <v/>
      </c>
      <c r="B76" s="73" t="str">
        <f>IFERROR(Draw!B76,"")</f>
        <v/>
      </c>
      <c r="C76" s="73" t="str">
        <f>IFERROR(Draw!D76,"")</f>
        <v/>
      </c>
      <c r="D76" s="162"/>
      <c r="E76" s="92" t="str">
        <f t="shared" si="23"/>
        <v/>
      </c>
      <c r="F76" s="93" t="str">
        <f t="shared" si="1"/>
        <v/>
      </c>
      <c r="G76" s="71">
        <v>7.4999999999999997E-8</v>
      </c>
      <c r="H76" s="75" t="str">
        <f t="shared" si="2"/>
        <v/>
      </c>
      <c r="I76" s="75" t="str">
        <f t="shared" si="3"/>
        <v/>
      </c>
      <c r="J76" s="75">
        <f>IFERROR(VLOOKUP(CONCATENATE(Draw!C76,C76),Enter!T:U,2,FALSE),"")</f>
        <v>0</v>
      </c>
      <c r="K76" s="82" t="str">
        <f>IF(A76="yco",VLOOKUP(CONCATENATE(B76,C76),'Youth Calc'!S:T,2,FALSE),IF(OR(AND(D76&gt;1,D76&lt;1050),D76="nt",D76="",D76="scratch"),"","Not valid"))</f>
        <v/>
      </c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 t="str">
        <f>CONCATENATE(Draw!C76,C76)</f>
        <v/>
      </c>
      <c r="X76" s="75">
        <f t="shared" si="4"/>
        <v>0</v>
      </c>
      <c r="Y76" s="72"/>
      <c r="Z76" s="82" t="str">
        <f>IFERROR(VLOOKUP('1st Run'!H76,$AG$3:$AH$7,2,TRUE),"")</f>
        <v>5D</v>
      </c>
      <c r="AA76" s="96" t="str">
        <f>IFERROR(IF(Z76=$AA$1,'1st Run'!H76,""),"")</f>
        <v/>
      </c>
      <c r="AB76" s="96" t="str">
        <f>IFERROR(IF(Z76=$AB$1,'1st Run'!H76,""),"")</f>
        <v/>
      </c>
      <c r="AC76" s="96" t="str">
        <f>IFERROR(IF(Z76=$AC$1,'1st Run'!H76,""),"")</f>
        <v/>
      </c>
      <c r="AD76" s="96" t="str">
        <f>IFERROR(IF($Z76=$AD$1,'1st Run'!H76,""),"")</f>
        <v/>
      </c>
      <c r="AE76" s="96" t="str">
        <f>IFERROR(IF(Z76=$AE$1,'1st Run'!H76,""),"")</f>
        <v/>
      </c>
      <c r="AF76" s="8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</row>
    <row r="77" spans="1:54" ht="15.75" customHeight="1">
      <c r="A77" s="78" t="str">
        <f>IF(B77="","",Draw!A77)</f>
        <v/>
      </c>
      <c r="B77" s="73" t="str">
        <f>IFERROR(Draw!B77,"")</f>
        <v/>
      </c>
      <c r="C77" s="73" t="str">
        <f>IFERROR(Draw!D77,"")</f>
        <v/>
      </c>
      <c r="D77" s="99"/>
      <c r="E77" s="92" t="str">
        <f t="shared" si="23"/>
        <v/>
      </c>
      <c r="F77" s="93" t="str">
        <f t="shared" si="1"/>
        <v/>
      </c>
      <c r="G77" s="71">
        <v>7.6000000000000006E-8</v>
      </c>
      <c r="H77" s="75" t="str">
        <f t="shared" si="2"/>
        <v/>
      </c>
      <c r="I77" s="75" t="str">
        <f t="shared" si="3"/>
        <v/>
      </c>
      <c r="J77" s="75">
        <f>IFERROR(VLOOKUP(CONCATENATE(Draw!C77,C77),Enter!T:U,2,FALSE),"")</f>
        <v>0</v>
      </c>
      <c r="K77" s="82" t="str">
        <f>IF(A77="yco",VLOOKUP(CONCATENATE(B77,C77),'Youth Calc'!S:T,2,FALSE),IF(OR(AND(D77&gt;1,D77&lt;1050),D77="nt",D77="",D77="scratch"),"","Not valid"))</f>
        <v/>
      </c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 t="str">
        <f>CONCATENATE(Draw!C77,C77)</f>
        <v/>
      </c>
      <c r="X77" s="75">
        <f t="shared" si="4"/>
        <v>0</v>
      </c>
      <c r="Y77" s="72"/>
      <c r="Z77" s="82" t="str">
        <f>IFERROR(VLOOKUP('1st Run'!H77,$AG$3:$AH$7,2,TRUE),"")</f>
        <v>5D</v>
      </c>
      <c r="AA77" s="96" t="str">
        <f>IFERROR(IF(Z77=$AA$1,'1st Run'!H77,""),"")</f>
        <v/>
      </c>
      <c r="AB77" s="96" t="str">
        <f>IFERROR(IF(Z77=$AB$1,'1st Run'!H77,""),"")</f>
        <v/>
      </c>
      <c r="AC77" s="96" t="str">
        <f>IFERROR(IF(Z77=$AC$1,'1st Run'!H77,""),"")</f>
        <v/>
      </c>
      <c r="AD77" s="96" t="str">
        <f>IFERROR(IF($Z77=$AD$1,'1st Run'!H77,""),"")</f>
        <v/>
      </c>
      <c r="AE77" s="96" t="str">
        <f>IFERROR(IF(Z77=$AE$1,'1st Run'!H77,""),"")</f>
        <v/>
      </c>
      <c r="AF77" s="8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</row>
    <row r="78" spans="1:54" ht="15.75" customHeight="1">
      <c r="A78" s="78" t="str">
        <f>IF(B78="","",Draw!A78)</f>
        <v/>
      </c>
      <c r="B78" s="73" t="str">
        <f>IFERROR(Draw!B78,"")</f>
        <v/>
      </c>
      <c r="C78" s="73" t="str">
        <f>IFERROR(Draw!D78,"")</f>
        <v/>
      </c>
      <c r="D78" s="119"/>
      <c r="E78" s="92" t="str">
        <f t="shared" si="23"/>
        <v/>
      </c>
      <c r="F78" s="93" t="str">
        <f t="shared" si="1"/>
        <v/>
      </c>
      <c r="G78" s="71">
        <v>7.7000000000000001E-8</v>
      </c>
      <c r="H78" s="75" t="str">
        <f t="shared" si="2"/>
        <v/>
      </c>
      <c r="I78" s="75" t="str">
        <f t="shared" si="3"/>
        <v/>
      </c>
      <c r="J78" s="75">
        <f>IFERROR(VLOOKUP(CONCATENATE(Draw!C78,C78),Enter!T:U,2,FALSE),"")</f>
        <v>0</v>
      </c>
      <c r="K78" s="82" t="str">
        <f>IF(A78="yco",VLOOKUP(CONCATENATE(B78,C78),'Youth Calc'!S:T,2,FALSE),IF(OR(AND(D78&gt;1,D78&lt;1050),D78="nt",D78="",D78="scratch"),"","Not valid"))</f>
        <v/>
      </c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 t="str">
        <f>CONCATENATE(Draw!C78,C78)</f>
        <v/>
      </c>
      <c r="X78" s="75">
        <f t="shared" si="4"/>
        <v>0</v>
      </c>
      <c r="Y78" s="72"/>
      <c r="Z78" s="82" t="str">
        <f>IFERROR(VLOOKUP('1st Run'!H78,$AG$3:$AH$7,2,TRUE),"")</f>
        <v>5D</v>
      </c>
      <c r="AA78" s="96" t="str">
        <f>IFERROR(IF(Z78=$AA$1,'1st Run'!H78,""),"")</f>
        <v/>
      </c>
      <c r="AB78" s="96" t="str">
        <f>IFERROR(IF(Z78=$AB$1,'1st Run'!H78,""),"")</f>
        <v/>
      </c>
      <c r="AC78" s="96" t="str">
        <f>IFERROR(IF(Z78=$AC$1,'1st Run'!H78,""),"")</f>
        <v/>
      </c>
      <c r="AD78" s="96" t="str">
        <f>IFERROR(IF($Z78=$AD$1,'1st Run'!H78,""),"")</f>
        <v/>
      </c>
      <c r="AE78" s="96" t="str">
        <f>IFERROR(IF(Z78=$AE$1,'1st Run'!H78,""),"")</f>
        <v/>
      </c>
      <c r="AF78" s="8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</row>
    <row r="79" spans="1:54" ht="15.75" customHeight="1">
      <c r="A79" s="78" t="str">
        <f>IF(B79="","",Draw!A79)</f>
        <v/>
      </c>
      <c r="B79" s="73" t="str">
        <f>IFERROR(Draw!B79,"")</f>
        <v/>
      </c>
      <c r="C79" s="73" t="str">
        <f>IFERROR(Draw!D79,"")</f>
        <v/>
      </c>
      <c r="D79" s="123"/>
      <c r="E79" s="92" t="str">
        <f t="shared" si="23"/>
        <v/>
      </c>
      <c r="F79" s="93" t="str">
        <f t="shared" si="1"/>
        <v/>
      </c>
      <c r="G79" s="71">
        <v>7.7999999999999997E-8</v>
      </c>
      <c r="H79" s="75" t="str">
        <f t="shared" si="2"/>
        <v/>
      </c>
      <c r="I79" s="75" t="str">
        <f t="shared" si="3"/>
        <v/>
      </c>
      <c r="J79" s="75">
        <f>IFERROR(VLOOKUP(CONCATENATE(Draw!C79,C79),Enter!T:U,2,FALSE),"")</f>
        <v>0</v>
      </c>
      <c r="K79" s="82" t="str">
        <f>IF(A79="yco",VLOOKUP(CONCATENATE(B79,C79),'Youth Calc'!S:T,2,FALSE),IF(OR(AND(D79&gt;1,D79&lt;1050),D79="nt",D79="",D79="scratch"),"","Not valid"))</f>
        <v/>
      </c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 t="str">
        <f>CONCATENATE(Draw!C79,C79)</f>
        <v/>
      </c>
      <c r="X79" s="75">
        <f t="shared" si="4"/>
        <v>0</v>
      </c>
      <c r="Y79" s="72"/>
      <c r="Z79" s="82" t="str">
        <f>IFERROR(VLOOKUP('1st Run'!H79,$AG$3:$AH$7,2,TRUE),"")</f>
        <v>5D</v>
      </c>
      <c r="AA79" s="96" t="str">
        <f>IFERROR(IF(Z79=$AA$1,'1st Run'!H79,""),"")</f>
        <v/>
      </c>
      <c r="AB79" s="96" t="str">
        <f>IFERROR(IF(Z79=$AB$1,'1st Run'!H79,""),"")</f>
        <v/>
      </c>
      <c r="AC79" s="96" t="str">
        <f>IFERROR(IF(Z79=$AC$1,'1st Run'!H79,""),"")</f>
        <v/>
      </c>
      <c r="AD79" s="96" t="str">
        <f>IFERROR(IF($Z79=$AD$1,'1st Run'!H79,""),"")</f>
        <v/>
      </c>
      <c r="AE79" s="96" t="str">
        <f>IFERROR(IF(Z79=$AE$1,'1st Run'!H79,""),"")</f>
        <v/>
      </c>
      <c r="AF79" s="8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</row>
    <row r="80" spans="1:54" ht="15.75" customHeight="1">
      <c r="A80" s="78" t="str">
        <f>IF(B80="","",Draw!A80)</f>
        <v/>
      </c>
      <c r="B80" s="73" t="str">
        <f>IFERROR(Draw!B80,"")</f>
        <v/>
      </c>
      <c r="C80" s="73" t="str">
        <f>IFERROR(Draw!D80,"")</f>
        <v/>
      </c>
      <c r="D80" s="91"/>
      <c r="E80" s="92" t="str">
        <f t="shared" si="23"/>
        <v/>
      </c>
      <c r="F80" s="93" t="str">
        <f t="shared" si="1"/>
        <v/>
      </c>
      <c r="G80" s="71">
        <v>7.9000000000000006E-8</v>
      </c>
      <c r="H80" s="75" t="str">
        <f t="shared" si="2"/>
        <v/>
      </c>
      <c r="I80" s="75" t="str">
        <f t="shared" si="3"/>
        <v/>
      </c>
      <c r="J80" s="75">
        <f>IFERROR(VLOOKUP(CONCATENATE(Draw!C80,C80),Enter!T:U,2,FALSE),"")</f>
        <v>0</v>
      </c>
      <c r="K80" s="82" t="str">
        <f>IF(A80="yco",VLOOKUP(CONCATENATE(B80,C80),'Youth Calc'!S:T,2,FALSE),IF(OR(AND(D80&gt;1,D80&lt;1050),D80="nt",D80="",D80="scratch"),"","Not valid"))</f>
        <v/>
      </c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 t="str">
        <f>CONCATENATE(Draw!C80,C80)</f>
        <v/>
      </c>
      <c r="X80" s="75">
        <f t="shared" si="4"/>
        <v>0</v>
      </c>
      <c r="Y80" s="72"/>
      <c r="Z80" s="82" t="str">
        <f>IFERROR(VLOOKUP('1st Run'!H80,$AG$3:$AH$7,2,TRUE),"")</f>
        <v>5D</v>
      </c>
      <c r="AA80" s="96" t="str">
        <f>IFERROR(IF(Z80=$AA$1,'1st Run'!H80,""),"")</f>
        <v/>
      </c>
      <c r="AB80" s="96" t="str">
        <f>IFERROR(IF(Z80=$AB$1,'1st Run'!H80,""),"")</f>
        <v/>
      </c>
      <c r="AC80" s="96" t="str">
        <f>IFERROR(IF(Z80=$AC$1,'1st Run'!H80,""),"")</f>
        <v/>
      </c>
      <c r="AD80" s="96" t="str">
        <f>IFERROR(IF($Z80=$AD$1,'1st Run'!H80,""),"")</f>
        <v/>
      </c>
      <c r="AE80" s="96" t="str">
        <f>IFERROR(IF(Z80=$AE$1,'1st Run'!H80,""),"")</f>
        <v/>
      </c>
      <c r="AF80" s="8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</row>
    <row r="81" spans="1:54" ht="15.75" customHeight="1">
      <c r="A81" s="78" t="str">
        <f>IF(B81="","",Draw!A81)</f>
        <v/>
      </c>
      <c r="B81" s="73" t="str">
        <f>IFERROR(Draw!B81,"")</f>
        <v/>
      </c>
      <c r="C81" s="73" t="str">
        <f>IFERROR(Draw!D81,"")</f>
        <v/>
      </c>
      <c r="D81" s="99"/>
      <c r="E81" s="92" t="str">
        <f t="shared" si="23"/>
        <v/>
      </c>
      <c r="F81" s="93" t="str">
        <f t="shared" si="1"/>
        <v/>
      </c>
      <c r="G81" s="71">
        <v>8.0000000000000002E-8</v>
      </c>
      <c r="H81" s="75" t="str">
        <f t="shared" si="2"/>
        <v/>
      </c>
      <c r="I81" s="75" t="str">
        <f t="shared" si="3"/>
        <v/>
      </c>
      <c r="J81" s="75">
        <f>IFERROR(VLOOKUP(CONCATENATE(Draw!C81,C81),Enter!T:U,2,FALSE),"")</f>
        <v>0</v>
      </c>
      <c r="K81" s="82" t="str">
        <f>IF(A81="yco",VLOOKUP(CONCATENATE(B81,C81),'Youth Calc'!S:T,2,FALSE),IF(OR(AND(D81&gt;1,D81&lt;1050),D81="nt",D81="",D81="scratch"),"","Not valid"))</f>
        <v/>
      </c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 t="str">
        <f>CONCATENATE(Draw!C81,C81)</f>
        <v/>
      </c>
      <c r="X81" s="75">
        <f t="shared" si="4"/>
        <v>0</v>
      </c>
      <c r="Y81" s="72"/>
      <c r="Z81" s="82" t="str">
        <f>IFERROR(VLOOKUP('1st Run'!H81,$AG$3:$AH$7,2,TRUE),"")</f>
        <v>5D</v>
      </c>
      <c r="AA81" s="96" t="str">
        <f>IFERROR(IF(Z81=$AA$1,'1st Run'!H81,""),"")</f>
        <v/>
      </c>
      <c r="AB81" s="96" t="str">
        <f>IFERROR(IF(Z81=$AB$1,'1st Run'!H81,""),"")</f>
        <v/>
      </c>
      <c r="AC81" s="96" t="str">
        <f>IFERROR(IF(Z81=$AC$1,'1st Run'!H81,""),"")</f>
        <v/>
      </c>
      <c r="AD81" s="96" t="str">
        <f>IFERROR(IF($Z81=$AD$1,'1st Run'!H81,""),"")</f>
        <v/>
      </c>
      <c r="AE81" s="96" t="str">
        <f>IFERROR(IF(Z81=$AE$1,'1st Run'!H81,""),"")</f>
        <v/>
      </c>
      <c r="AF81" s="8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</row>
    <row r="82" spans="1:54" ht="15.75" customHeight="1">
      <c r="A82" s="78" t="str">
        <f>IF(B82="","",Draw!A82)</f>
        <v/>
      </c>
      <c r="B82" s="73" t="str">
        <f>IFERROR(Draw!B82,"")</f>
        <v/>
      </c>
      <c r="C82" s="73" t="str">
        <f>IFERROR(Draw!D82,"")</f>
        <v/>
      </c>
      <c r="D82" s="162"/>
      <c r="E82" s="92" t="str">
        <f t="shared" si="23"/>
        <v/>
      </c>
      <c r="F82" s="93" t="str">
        <f t="shared" si="1"/>
        <v/>
      </c>
      <c r="G82" s="71">
        <v>8.0999999999999997E-8</v>
      </c>
      <c r="H82" s="75" t="str">
        <f t="shared" si="2"/>
        <v/>
      </c>
      <c r="I82" s="75" t="str">
        <f t="shared" si="3"/>
        <v/>
      </c>
      <c r="J82" s="75">
        <f>IFERROR(VLOOKUP(CONCATENATE(Draw!C82,C82),Enter!T:U,2,FALSE),"")</f>
        <v>0</v>
      </c>
      <c r="K82" s="82" t="str">
        <f>IF(A82="yco",VLOOKUP(CONCATENATE(B82,C82),'Youth Calc'!S:T,2,FALSE),IF(OR(AND(D82&gt;1,D82&lt;1050),D82="nt",D82="",D82="scratch"),"","Not valid"))</f>
        <v/>
      </c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 t="str">
        <f>CONCATENATE(Draw!C82,C82)</f>
        <v/>
      </c>
      <c r="X82" s="75">
        <f t="shared" si="4"/>
        <v>0</v>
      </c>
      <c r="Y82" s="72"/>
      <c r="Z82" s="82" t="str">
        <f>IFERROR(VLOOKUP('1st Run'!H82,$AG$3:$AH$7,2,TRUE),"")</f>
        <v>5D</v>
      </c>
      <c r="AA82" s="96" t="str">
        <f>IFERROR(IF(Z82=$AA$1,'1st Run'!H82,""),"")</f>
        <v/>
      </c>
      <c r="AB82" s="96" t="str">
        <f>IFERROR(IF(Z82=$AB$1,'1st Run'!H82,""),"")</f>
        <v/>
      </c>
      <c r="AC82" s="96" t="str">
        <f>IFERROR(IF(Z82=$AC$1,'1st Run'!H82,""),"")</f>
        <v/>
      </c>
      <c r="AD82" s="96" t="str">
        <f>IFERROR(IF($Z82=$AD$1,'1st Run'!H82,""),"")</f>
        <v/>
      </c>
      <c r="AE82" s="96" t="str">
        <f>IFERROR(IF(Z82=$AE$1,'1st Run'!H82,""),"")</f>
        <v/>
      </c>
      <c r="AF82" s="8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</row>
    <row r="83" spans="1:54" ht="15.75" customHeight="1">
      <c r="A83" s="78" t="str">
        <f>IF(B83="","",Draw!A83)</f>
        <v/>
      </c>
      <c r="B83" s="73" t="str">
        <f>IFERROR(Draw!B83,"")</f>
        <v/>
      </c>
      <c r="C83" s="73" t="str">
        <f>IFERROR(Draw!D83,"")</f>
        <v/>
      </c>
      <c r="D83" s="99"/>
      <c r="E83" s="92" t="str">
        <f t="shared" si="23"/>
        <v/>
      </c>
      <c r="F83" s="93" t="str">
        <f t="shared" si="1"/>
        <v/>
      </c>
      <c r="G83" s="71">
        <v>8.2000000000000006E-8</v>
      </c>
      <c r="H83" s="75" t="str">
        <f t="shared" si="2"/>
        <v/>
      </c>
      <c r="I83" s="75" t="str">
        <f t="shared" si="3"/>
        <v/>
      </c>
      <c r="J83" s="75">
        <f>IFERROR(VLOOKUP(CONCATENATE(Draw!C83,C83),Enter!T:U,2,FALSE),"")</f>
        <v>0</v>
      </c>
      <c r="K83" s="82" t="str">
        <f>IF(A83="yco",VLOOKUP(CONCATENATE(B83,C83),'Youth Calc'!S:T,2,FALSE),IF(OR(AND(D83&gt;1,D83&lt;1050),D83="nt",D83="",D83="scratch"),"","Not valid"))</f>
        <v/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 t="str">
        <f>CONCATENATE(Draw!C83,C83)</f>
        <v/>
      </c>
      <c r="X83" s="75">
        <f t="shared" si="4"/>
        <v>0</v>
      </c>
      <c r="Y83" s="72"/>
      <c r="Z83" s="82" t="str">
        <f>IFERROR(VLOOKUP('1st Run'!H83,$AG$3:$AH$7,2,TRUE),"")</f>
        <v>5D</v>
      </c>
      <c r="AA83" s="96" t="str">
        <f>IFERROR(IF(Z83=$AA$1,'1st Run'!H83,""),"")</f>
        <v/>
      </c>
      <c r="AB83" s="96" t="str">
        <f>IFERROR(IF(Z83=$AB$1,'1st Run'!H83,""),"")</f>
        <v/>
      </c>
      <c r="AC83" s="96" t="str">
        <f>IFERROR(IF(Z83=$AC$1,'1st Run'!H83,""),"")</f>
        <v/>
      </c>
      <c r="AD83" s="96" t="str">
        <f>IFERROR(IF($Z83=$AD$1,'1st Run'!H83,""),"")</f>
        <v/>
      </c>
      <c r="AE83" s="96" t="str">
        <f>IFERROR(IF(Z83=$AE$1,'1st Run'!H83,""),"")</f>
        <v/>
      </c>
      <c r="AF83" s="8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</row>
    <row r="84" spans="1:54" ht="15.75" customHeight="1">
      <c r="A84" s="78" t="str">
        <f>IF(B84="","",Draw!A84)</f>
        <v/>
      </c>
      <c r="B84" s="73" t="str">
        <f>IFERROR(Draw!B84,"")</f>
        <v/>
      </c>
      <c r="C84" s="73" t="str">
        <f>IFERROR(Draw!D84,"")</f>
        <v/>
      </c>
      <c r="D84" s="119"/>
      <c r="E84" s="92" t="str">
        <f t="shared" si="23"/>
        <v/>
      </c>
      <c r="F84" s="93" t="str">
        <f t="shared" si="1"/>
        <v/>
      </c>
      <c r="G84" s="71">
        <v>8.3000000000000002E-8</v>
      </c>
      <c r="H84" s="75" t="str">
        <f t="shared" si="2"/>
        <v/>
      </c>
      <c r="I84" s="75" t="str">
        <f t="shared" si="3"/>
        <v/>
      </c>
      <c r="J84" s="75">
        <f>IFERROR(VLOOKUP(CONCATENATE(Draw!C84,C84),Enter!T:U,2,FALSE),"")</f>
        <v>0</v>
      </c>
      <c r="K84" s="82" t="str">
        <f>IF(A84="yco",VLOOKUP(CONCATENATE(B84,C84),'Youth Calc'!S:T,2,FALSE),IF(OR(AND(D84&gt;1,D84&lt;1050),D84="nt",D84="",D84="scratch"),"","Not valid"))</f>
        <v/>
      </c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 t="str">
        <f>CONCATENATE(Draw!C84,C84)</f>
        <v/>
      </c>
      <c r="X84" s="75">
        <f t="shared" si="4"/>
        <v>0</v>
      </c>
      <c r="Y84" s="72"/>
      <c r="Z84" s="82" t="str">
        <f>IFERROR(VLOOKUP('1st Run'!H84,$AG$3:$AH$7,2,TRUE),"")</f>
        <v>5D</v>
      </c>
      <c r="AA84" s="96" t="str">
        <f>IFERROR(IF(Z84=$AA$1,'1st Run'!H84,""),"")</f>
        <v/>
      </c>
      <c r="AB84" s="96" t="str">
        <f>IFERROR(IF(Z84=$AB$1,'1st Run'!H84,""),"")</f>
        <v/>
      </c>
      <c r="AC84" s="96" t="str">
        <f>IFERROR(IF(Z84=$AC$1,'1st Run'!H84,""),"")</f>
        <v/>
      </c>
      <c r="AD84" s="96" t="str">
        <f>IFERROR(IF($Z84=$AD$1,'1st Run'!H84,""),"")</f>
        <v/>
      </c>
      <c r="AE84" s="96" t="str">
        <f>IFERROR(IF(Z84=$AE$1,'1st Run'!H84,""),"")</f>
        <v/>
      </c>
      <c r="AF84" s="8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</row>
    <row r="85" spans="1:54" ht="15.75" customHeight="1">
      <c r="A85" s="78" t="str">
        <f>IF(B85="","",Draw!A85)</f>
        <v/>
      </c>
      <c r="B85" s="73" t="str">
        <f>IFERROR(Draw!B85,"")</f>
        <v/>
      </c>
      <c r="C85" s="73" t="str">
        <f>IFERROR(Draw!D85,"")</f>
        <v/>
      </c>
      <c r="D85" s="123"/>
      <c r="E85" s="92" t="str">
        <f t="shared" si="23"/>
        <v/>
      </c>
      <c r="F85" s="93" t="str">
        <f t="shared" si="1"/>
        <v/>
      </c>
      <c r="G85" s="71">
        <v>8.3999999999999998E-8</v>
      </c>
      <c r="H85" s="75" t="str">
        <f t="shared" si="2"/>
        <v/>
      </c>
      <c r="I85" s="75" t="str">
        <f t="shared" si="3"/>
        <v/>
      </c>
      <c r="J85" s="75">
        <f>IFERROR(VLOOKUP(CONCATENATE(Draw!C85,C85),Enter!T:U,2,FALSE),"")</f>
        <v>0</v>
      </c>
      <c r="K85" s="82" t="str">
        <f>IF(A85="yco",VLOOKUP(CONCATENATE(B85,C85),'Youth Calc'!S:T,2,FALSE),IF(OR(AND(D85&gt;1,D85&lt;1050),D85="nt",D85="",D85="scratch"),"","Not valid"))</f>
        <v/>
      </c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 t="str">
        <f>CONCATENATE(Draw!C85,C85)</f>
        <v/>
      </c>
      <c r="X85" s="75">
        <f t="shared" si="4"/>
        <v>0</v>
      </c>
      <c r="Y85" s="72"/>
      <c r="Z85" s="82" t="str">
        <f>IFERROR(VLOOKUP('1st Run'!H85,$AG$3:$AH$7,2,TRUE),"")</f>
        <v>5D</v>
      </c>
      <c r="AA85" s="96" t="str">
        <f>IFERROR(IF(Z85=$AA$1,'1st Run'!H85,""),"")</f>
        <v/>
      </c>
      <c r="AB85" s="96" t="str">
        <f>IFERROR(IF(Z85=$AB$1,'1st Run'!H85,""),"")</f>
        <v/>
      </c>
      <c r="AC85" s="96" t="str">
        <f>IFERROR(IF(Z85=$AC$1,'1st Run'!H85,""),"")</f>
        <v/>
      </c>
      <c r="AD85" s="96" t="str">
        <f>IFERROR(IF($Z85=$AD$1,'1st Run'!H85,""),"")</f>
        <v/>
      </c>
      <c r="AE85" s="96" t="str">
        <f>IFERROR(IF(Z85=$AE$1,'1st Run'!H85,""),"")</f>
        <v/>
      </c>
      <c r="AF85" s="8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</row>
    <row r="86" spans="1:54" ht="15.75" customHeight="1">
      <c r="A86" s="78" t="str">
        <f>IF(B86="","",Draw!A86)</f>
        <v/>
      </c>
      <c r="B86" s="73" t="str">
        <f>IFERROR(Draw!B86,"")</f>
        <v/>
      </c>
      <c r="C86" s="73" t="str">
        <f>IFERROR(Draw!D86,"")</f>
        <v/>
      </c>
      <c r="D86" s="91"/>
      <c r="E86" s="92" t="str">
        <f t="shared" si="23"/>
        <v/>
      </c>
      <c r="F86" s="93" t="str">
        <f t="shared" si="1"/>
        <v/>
      </c>
      <c r="G86" s="71">
        <v>8.4999999999999994E-8</v>
      </c>
      <c r="H86" s="75" t="str">
        <f t="shared" si="2"/>
        <v/>
      </c>
      <c r="I86" s="75" t="str">
        <f t="shared" si="3"/>
        <v/>
      </c>
      <c r="J86" s="75">
        <f>IFERROR(VLOOKUP(CONCATENATE(Draw!C86,C86),Enter!T:U,2,FALSE),"")</f>
        <v>0</v>
      </c>
      <c r="K86" s="82" t="str">
        <f>IF(A86="yco",VLOOKUP(CONCATENATE(B86,C86),'Youth Calc'!S:T,2,FALSE),IF(OR(AND(D86&gt;1,D86&lt;1050),D86="nt",D86="",D86="scratch"),"","Not valid"))</f>
        <v/>
      </c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 t="str">
        <f>CONCATENATE(Draw!C86,C86)</f>
        <v/>
      </c>
      <c r="X86" s="75">
        <f t="shared" si="4"/>
        <v>0</v>
      </c>
      <c r="Y86" s="72"/>
      <c r="Z86" s="82" t="str">
        <f>IFERROR(VLOOKUP('1st Run'!H86,$AG$3:$AH$7,2,TRUE),"")</f>
        <v>5D</v>
      </c>
      <c r="AA86" s="96" t="str">
        <f>IFERROR(IF(Z86=$AA$1,'1st Run'!H86,""),"")</f>
        <v/>
      </c>
      <c r="AB86" s="96" t="str">
        <f>IFERROR(IF(Z86=$AB$1,'1st Run'!H86,""),"")</f>
        <v/>
      </c>
      <c r="AC86" s="96" t="str">
        <f>IFERROR(IF(Z86=$AC$1,'1st Run'!H86,""),"")</f>
        <v/>
      </c>
      <c r="AD86" s="96" t="str">
        <f>IFERROR(IF($Z86=$AD$1,'1st Run'!H86,""),"")</f>
        <v/>
      </c>
      <c r="AE86" s="96" t="str">
        <f>IFERROR(IF(Z86=$AE$1,'1st Run'!H86,""),"")</f>
        <v/>
      </c>
      <c r="AF86" s="8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</row>
    <row r="87" spans="1:54" ht="15.75" customHeight="1">
      <c r="A87" s="78" t="str">
        <f>IF(B87="","",Draw!A87)</f>
        <v/>
      </c>
      <c r="B87" s="73" t="str">
        <f>IFERROR(Draw!B87,"")</f>
        <v/>
      </c>
      <c r="C87" s="73" t="str">
        <f>IFERROR(Draw!D87,"")</f>
        <v/>
      </c>
      <c r="D87" s="99"/>
      <c r="E87" s="92" t="str">
        <f t="shared" si="23"/>
        <v/>
      </c>
      <c r="F87" s="93" t="str">
        <f t="shared" si="1"/>
        <v/>
      </c>
      <c r="G87" s="71">
        <v>8.6000000000000002E-8</v>
      </c>
      <c r="H87" s="75" t="str">
        <f t="shared" si="2"/>
        <v/>
      </c>
      <c r="I87" s="75" t="str">
        <f t="shared" si="3"/>
        <v/>
      </c>
      <c r="J87" s="75">
        <f>IFERROR(VLOOKUP(CONCATENATE(Draw!C87,C87),Enter!T:U,2,FALSE),"")</f>
        <v>0</v>
      </c>
      <c r="K87" s="82" t="str">
        <f>IF(A87="yco",VLOOKUP(CONCATENATE(B87,C87),'Youth Calc'!S:T,2,FALSE),IF(OR(AND(D87&gt;1,D87&lt;1050),D87="nt",D87="",D87="scratch"),"","Not valid"))</f>
        <v/>
      </c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 t="str">
        <f>CONCATENATE(Draw!C87,C87)</f>
        <v/>
      </c>
      <c r="X87" s="75">
        <f t="shared" si="4"/>
        <v>0</v>
      </c>
      <c r="Y87" s="72"/>
      <c r="Z87" s="82" t="str">
        <f>IFERROR(VLOOKUP('1st Run'!H87,$AG$3:$AH$7,2,TRUE),"")</f>
        <v>5D</v>
      </c>
      <c r="AA87" s="96" t="str">
        <f>IFERROR(IF(Z87=$AA$1,'1st Run'!H87,""),"")</f>
        <v/>
      </c>
      <c r="AB87" s="96" t="str">
        <f>IFERROR(IF(Z87=$AB$1,'1st Run'!H87,""),"")</f>
        <v/>
      </c>
      <c r="AC87" s="96" t="str">
        <f>IFERROR(IF(Z87=$AC$1,'1st Run'!H87,""),"")</f>
        <v/>
      </c>
      <c r="AD87" s="96" t="str">
        <f>IFERROR(IF($Z87=$AD$1,'1st Run'!H87,""),"")</f>
        <v/>
      </c>
      <c r="AE87" s="96" t="str">
        <f>IFERROR(IF(Z87=$AE$1,'1st Run'!H87,""),"")</f>
        <v/>
      </c>
      <c r="AF87" s="8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</row>
    <row r="88" spans="1:54" ht="15.75" customHeight="1">
      <c r="A88" s="78" t="str">
        <f>IF(B88="","",Draw!A88)</f>
        <v/>
      </c>
      <c r="B88" s="73" t="str">
        <f>IFERROR(Draw!B88,"")</f>
        <v/>
      </c>
      <c r="C88" s="73" t="str">
        <f>IFERROR(Draw!D88,"")</f>
        <v/>
      </c>
      <c r="D88" s="162"/>
      <c r="E88" s="92" t="str">
        <f t="shared" si="23"/>
        <v/>
      </c>
      <c r="F88" s="93" t="str">
        <f t="shared" si="1"/>
        <v/>
      </c>
      <c r="G88" s="71">
        <v>8.6999999999999998E-8</v>
      </c>
      <c r="H88" s="75" t="str">
        <f t="shared" si="2"/>
        <v/>
      </c>
      <c r="I88" s="75" t="str">
        <f t="shared" si="3"/>
        <v/>
      </c>
      <c r="J88" s="75">
        <f>IFERROR(VLOOKUP(CONCATENATE(Draw!C88,C88),Enter!T:U,2,FALSE),"")</f>
        <v>0</v>
      </c>
      <c r="K88" s="82" t="str">
        <f>IF(A88="yco",VLOOKUP(CONCATENATE(B88,C88),'Youth Calc'!S:T,2,FALSE),IF(OR(AND(D88&gt;1,D88&lt;1050),D88="nt",D88="",D88="scratch"),"","Not valid"))</f>
        <v/>
      </c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 t="str">
        <f>CONCATENATE(Draw!C88,C88)</f>
        <v/>
      </c>
      <c r="X88" s="75">
        <f t="shared" si="4"/>
        <v>0</v>
      </c>
      <c r="Y88" s="72"/>
      <c r="Z88" s="82" t="str">
        <f>IFERROR(VLOOKUP('1st Run'!H88,$AG$3:$AH$7,2,TRUE),"")</f>
        <v>5D</v>
      </c>
      <c r="AA88" s="96" t="str">
        <f>IFERROR(IF(Z88=$AA$1,'1st Run'!H88,""),"")</f>
        <v/>
      </c>
      <c r="AB88" s="96" t="str">
        <f>IFERROR(IF(Z88=$AB$1,'1st Run'!H88,""),"")</f>
        <v/>
      </c>
      <c r="AC88" s="96" t="str">
        <f>IFERROR(IF(Z88=$AC$1,'1st Run'!H88,""),"")</f>
        <v/>
      </c>
      <c r="AD88" s="96" t="str">
        <f>IFERROR(IF($Z88=$AD$1,'1st Run'!H88,""),"")</f>
        <v/>
      </c>
      <c r="AE88" s="96" t="str">
        <f>IFERROR(IF(Z88=$AE$1,'1st Run'!H88,""),"")</f>
        <v/>
      </c>
      <c r="AF88" s="8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</row>
    <row r="89" spans="1:54" ht="15.75" customHeight="1">
      <c r="A89" s="78" t="str">
        <f>IF(B89="","",Draw!A89)</f>
        <v/>
      </c>
      <c r="B89" s="73" t="str">
        <f>IFERROR(Draw!B89,"")</f>
        <v/>
      </c>
      <c r="C89" s="73" t="str">
        <f>IFERROR(Draw!D89,"")</f>
        <v/>
      </c>
      <c r="D89" s="99"/>
      <c r="E89" s="92" t="str">
        <f t="shared" si="23"/>
        <v/>
      </c>
      <c r="F89" s="93" t="str">
        <f t="shared" si="1"/>
        <v/>
      </c>
      <c r="G89" s="71">
        <v>8.7999999999999994E-8</v>
      </c>
      <c r="H89" s="75" t="str">
        <f t="shared" si="2"/>
        <v/>
      </c>
      <c r="I89" s="75" t="str">
        <f t="shared" si="3"/>
        <v/>
      </c>
      <c r="J89" s="75">
        <f>IFERROR(VLOOKUP(CONCATENATE(Draw!C89,C89),Enter!T:U,2,FALSE),"")</f>
        <v>0</v>
      </c>
      <c r="K89" s="82" t="str">
        <f>IF(A89="yco",VLOOKUP(CONCATENATE(B89,C89),'Youth Calc'!S:T,2,FALSE),IF(OR(AND(D89&gt;1,D89&lt;1050),D89="nt",D89="",D89="scratch"),"","Not valid"))</f>
        <v/>
      </c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 t="str">
        <f>CONCATENATE(Draw!C89,C89)</f>
        <v/>
      </c>
      <c r="X89" s="75">
        <f t="shared" si="4"/>
        <v>0</v>
      </c>
      <c r="Y89" s="72"/>
      <c r="Z89" s="82" t="str">
        <f>IFERROR(VLOOKUP('1st Run'!H89,$AG$3:$AH$7,2,TRUE),"")</f>
        <v>5D</v>
      </c>
      <c r="AA89" s="96" t="str">
        <f>IFERROR(IF(Z89=$AA$1,'1st Run'!H89,""),"")</f>
        <v/>
      </c>
      <c r="AB89" s="96" t="str">
        <f>IFERROR(IF(Z89=$AB$1,'1st Run'!H89,""),"")</f>
        <v/>
      </c>
      <c r="AC89" s="96" t="str">
        <f>IFERROR(IF(Z89=$AC$1,'1st Run'!H89,""),"")</f>
        <v/>
      </c>
      <c r="AD89" s="96" t="str">
        <f>IFERROR(IF($Z89=$AD$1,'1st Run'!H89,""),"")</f>
        <v/>
      </c>
      <c r="AE89" s="96" t="str">
        <f>IFERROR(IF(Z89=$AE$1,'1st Run'!H89,""),"")</f>
        <v/>
      </c>
      <c r="AF89" s="8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</row>
    <row r="90" spans="1:54" ht="15.75" customHeight="1">
      <c r="A90" s="78" t="str">
        <f>IF(B90="","",Draw!A90)</f>
        <v/>
      </c>
      <c r="B90" s="73" t="str">
        <f>IFERROR(Draw!B90,"")</f>
        <v/>
      </c>
      <c r="C90" s="73" t="str">
        <f>IFERROR(Draw!D90,"")</f>
        <v/>
      </c>
      <c r="D90" s="119"/>
      <c r="E90" s="92" t="str">
        <f t="shared" si="23"/>
        <v/>
      </c>
      <c r="F90" s="93" t="str">
        <f t="shared" si="1"/>
        <v/>
      </c>
      <c r="G90" s="71">
        <v>8.9000000000000003E-8</v>
      </c>
      <c r="H90" s="75" t="str">
        <f t="shared" si="2"/>
        <v/>
      </c>
      <c r="I90" s="75" t="str">
        <f t="shared" si="3"/>
        <v/>
      </c>
      <c r="J90" s="75">
        <f>IFERROR(VLOOKUP(CONCATENATE(Draw!C90,C90),Enter!T:U,2,FALSE),"")</f>
        <v>0</v>
      </c>
      <c r="K90" s="82" t="str">
        <f>IF(A90="yco",VLOOKUP(CONCATENATE(B90,C90),'Youth Calc'!S:T,2,FALSE),IF(OR(AND(D90&gt;1,D90&lt;1050),D90="nt",D90="",D90="scratch"),"","Not valid"))</f>
        <v/>
      </c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 t="str">
        <f>CONCATENATE(Draw!C90,C90)</f>
        <v/>
      </c>
      <c r="X90" s="75">
        <f t="shared" si="4"/>
        <v>0</v>
      </c>
      <c r="Y90" s="72"/>
      <c r="Z90" s="82" t="str">
        <f>IFERROR(VLOOKUP('1st Run'!H90,$AG$3:$AH$7,2,TRUE),"")</f>
        <v>5D</v>
      </c>
      <c r="AA90" s="96" t="str">
        <f>IFERROR(IF(Z90=$AA$1,'1st Run'!H90,""),"")</f>
        <v/>
      </c>
      <c r="AB90" s="96" t="str">
        <f>IFERROR(IF(Z90=$AB$1,'1st Run'!H90,""),"")</f>
        <v/>
      </c>
      <c r="AC90" s="96" t="str">
        <f>IFERROR(IF(Z90=$AC$1,'1st Run'!H90,""),"")</f>
        <v/>
      </c>
      <c r="AD90" s="96" t="str">
        <f>IFERROR(IF($Z90=$AD$1,'1st Run'!H90,""),"")</f>
        <v/>
      </c>
      <c r="AE90" s="96" t="str">
        <f>IFERROR(IF(Z90=$AE$1,'1st Run'!H90,""),"")</f>
        <v/>
      </c>
      <c r="AF90" s="8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</row>
    <row r="91" spans="1:54" ht="15.75" customHeight="1">
      <c r="A91" s="78" t="str">
        <f>IF(B91="","",Draw!A91)</f>
        <v/>
      </c>
      <c r="B91" s="73" t="str">
        <f>IFERROR(Draw!B91,"")</f>
        <v/>
      </c>
      <c r="C91" s="73" t="str">
        <f>IFERROR(Draw!D91,"")</f>
        <v/>
      </c>
      <c r="D91" s="123"/>
      <c r="E91" s="92" t="str">
        <f t="shared" si="23"/>
        <v/>
      </c>
      <c r="F91" s="93" t="str">
        <f t="shared" si="1"/>
        <v/>
      </c>
      <c r="G91" s="71">
        <v>8.9999999999999999E-8</v>
      </c>
      <c r="H91" s="75" t="str">
        <f t="shared" si="2"/>
        <v/>
      </c>
      <c r="I91" s="75" t="str">
        <f t="shared" si="3"/>
        <v/>
      </c>
      <c r="J91" s="75">
        <f>IFERROR(VLOOKUP(CONCATENATE(Draw!C91,C91),Enter!T:U,2,FALSE),"")</f>
        <v>0</v>
      </c>
      <c r="K91" s="82" t="str">
        <f>IF(A91="yco",VLOOKUP(CONCATENATE(B91,C91),'Youth Calc'!S:T,2,FALSE),IF(OR(AND(D91&gt;1,D91&lt;1050),D91="nt",D91="",D91="scratch"),"","Not valid"))</f>
        <v/>
      </c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 t="str">
        <f>CONCATENATE(Draw!C91,C91)</f>
        <v/>
      </c>
      <c r="X91" s="75">
        <f t="shared" si="4"/>
        <v>0</v>
      </c>
      <c r="Y91" s="72"/>
      <c r="Z91" s="82" t="str">
        <f>IFERROR(VLOOKUP('1st Run'!H91,$AG$3:$AH$7,2,TRUE),"")</f>
        <v>5D</v>
      </c>
      <c r="AA91" s="96" t="str">
        <f>IFERROR(IF(Z91=$AA$1,'1st Run'!H91,""),"")</f>
        <v/>
      </c>
      <c r="AB91" s="96" t="str">
        <f>IFERROR(IF(Z91=$AB$1,'1st Run'!H91,""),"")</f>
        <v/>
      </c>
      <c r="AC91" s="96" t="str">
        <f>IFERROR(IF(Z91=$AC$1,'1st Run'!H91,""),"")</f>
        <v/>
      </c>
      <c r="AD91" s="96" t="str">
        <f>IFERROR(IF($Z91=$AD$1,'1st Run'!H91,""),"")</f>
        <v/>
      </c>
      <c r="AE91" s="96" t="str">
        <f>IFERROR(IF(Z91=$AE$1,'1st Run'!H91,""),"")</f>
        <v/>
      </c>
      <c r="AF91" s="8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</row>
    <row r="92" spans="1:54" ht="15.75" customHeight="1">
      <c r="A92" s="78" t="str">
        <f>IF(B92="","",Draw!A92)</f>
        <v/>
      </c>
      <c r="B92" s="73" t="str">
        <f>IFERROR(Draw!B92,"")</f>
        <v/>
      </c>
      <c r="C92" s="73" t="str">
        <f>IFERROR(Draw!D92,"")</f>
        <v/>
      </c>
      <c r="D92" s="91"/>
      <c r="E92" s="92" t="str">
        <f t="shared" si="23"/>
        <v/>
      </c>
      <c r="F92" s="93" t="str">
        <f t="shared" si="1"/>
        <v/>
      </c>
      <c r="G92" s="71">
        <v>9.0999999999999994E-8</v>
      </c>
      <c r="H92" s="75" t="str">
        <f t="shared" si="2"/>
        <v/>
      </c>
      <c r="I92" s="75" t="str">
        <f t="shared" si="3"/>
        <v/>
      </c>
      <c r="J92" s="75">
        <f>IFERROR(VLOOKUP(CONCATENATE(Draw!C92,C92),Enter!T:U,2,FALSE),"")</f>
        <v>0</v>
      </c>
      <c r="K92" s="82" t="str">
        <f>IF(A92="yco",VLOOKUP(CONCATENATE(B92,C92),'Youth Calc'!S:T,2,FALSE),IF(OR(AND(D92&gt;1,D92&lt;1050),D92="nt",D92="",D92="scratch"),"","Not valid"))</f>
        <v/>
      </c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 t="str">
        <f>CONCATENATE(Draw!C92,C92)</f>
        <v/>
      </c>
      <c r="X92" s="75">
        <f t="shared" si="4"/>
        <v>0</v>
      </c>
      <c r="Y92" s="72"/>
      <c r="Z92" s="82" t="str">
        <f>IFERROR(VLOOKUP('1st Run'!H92,$AG$3:$AH$7,2,TRUE),"")</f>
        <v>5D</v>
      </c>
      <c r="AA92" s="96" t="str">
        <f>IFERROR(IF(Z92=$AA$1,'1st Run'!H92,""),"")</f>
        <v/>
      </c>
      <c r="AB92" s="96" t="str">
        <f>IFERROR(IF(Z92=$AB$1,'1st Run'!H92,""),"")</f>
        <v/>
      </c>
      <c r="AC92" s="96" t="str">
        <f>IFERROR(IF(Z92=$AC$1,'1st Run'!H92,""),"")</f>
        <v/>
      </c>
      <c r="AD92" s="96" t="str">
        <f>IFERROR(IF($Z92=$AD$1,'1st Run'!H92,""),"")</f>
        <v/>
      </c>
      <c r="AE92" s="96" t="str">
        <f>IFERROR(IF(Z92=$AE$1,'1st Run'!H92,""),"")</f>
        <v/>
      </c>
      <c r="AF92" s="8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</row>
    <row r="93" spans="1:54" ht="15.75" customHeight="1">
      <c r="A93" s="78" t="str">
        <f>IF(B93="","",Draw!A93)</f>
        <v/>
      </c>
      <c r="B93" s="73" t="str">
        <f>IFERROR(Draw!B93,"")</f>
        <v/>
      </c>
      <c r="C93" s="73" t="str">
        <f>IFERROR(Draw!D93,"")</f>
        <v/>
      </c>
      <c r="D93" s="99"/>
      <c r="E93" s="92" t="str">
        <f t="shared" si="23"/>
        <v/>
      </c>
      <c r="F93" s="93" t="str">
        <f t="shared" si="1"/>
        <v/>
      </c>
      <c r="G93" s="71">
        <v>9.2000000000000003E-8</v>
      </c>
      <c r="H93" s="75" t="str">
        <f t="shared" si="2"/>
        <v/>
      </c>
      <c r="I93" s="75" t="str">
        <f t="shared" si="3"/>
        <v/>
      </c>
      <c r="J93" s="75">
        <f>IFERROR(VLOOKUP(CONCATENATE(Draw!C93,C93),Enter!T:U,2,FALSE),"")</f>
        <v>0</v>
      </c>
      <c r="K93" s="82" t="str">
        <f>IF(A93="yco",VLOOKUP(CONCATENATE(B93,C93),'Youth Calc'!S:T,2,FALSE),IF(OR(AND(D93&gt;1,D93&lt;1050),D93="nt",D93="",D93="scratch"),"","Not valid"))</f>
        <v/>
      </c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 t="str">
        <f>CONCATENATE(Draw!C93,C93)</f>
        <v/>
      </c>
      <c r="X93" s="75">
        <f t="shared" si="4"/>
        <v>0</v>
      </c>
      <c r="Y93" s="72"/>
      <c r="Z93" s="82" t="str">
        <f>IFERROR(VLOOKUP('1st Run'!H93,$AG$3:$AH$7,2,TRUE),"")</f>
        <v>5D</v>
      </c>
      <c r="AA93" s="96" t="str">
        <f>IFERROR(IF(Z93=$AA$1,'1st Run'!H93,""),"")</f>
        <v/>
      </c>
      <c r="AB93" s="96" t="str">
        <f>IFERROR(IF(Z93=$AB$1,'1st Run'!H93,""),"")</f>
        <v/>
      </c>
      <c r="AC93" s="96" t="str">
        <f>IFERROR(IF(Z93=$AC$1,'1st Run'!H93,""),"")</f>
        <v/>
      </c>
      <c r="AD93" s="96" t="str">
        <f>IFERROR(IF($Z93=$AD$1,'1st Run'!H93,""),"")</f>
        <v/>
      </c>
      <c r="AE93" s="96" t="str">
        <f>IFERROR(IF(Z93=$AE$1,'1st Run'!H93,""),"")</f>
        <v/>
      </c>
      <c r="AF93" s="8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</row>
    <row r="94" spans="1:54" ht="15.75" customHeight="1">
      <c r="A94" s="78" t="str">
        <f>IF(B94="","",Draw!A94)</f>
        <v/>
      </c>
      <c r="B94" s="73" t="str">
        <f>IFERROR(Draw!B94,"")</f>
        <v/>
      </c>
      <c r="C94" s="73" t="str">
        <f>IFERROR(Draw!D94,"")</f>
        <v/>
      </c>
      <c r="D94" s="162"/>
      <c r="E94" s="92" t="str">
        <f t="shared" si="23"/>
        <v/>
      </c>
      <c r="F94" s="93" t="str">
        <f t="shared" si="1"/>
        <v/>
      </c>
      <c r="G94" s="71">
        <v>9.2999999999999999E-8</v>
      </c>
      <c r="H94" s="75" t="str">
        <f t="shared" si="2"/>
        <v/>
      </c>
      <c r="I94" s="75" t="str">
        <f t="shared" si="3"/>
        <v/>
      </c>
      <c r="J94" s="75">
        <f>IFERROR(VLOOKUP(CONCATENATE(Draw!C94,C94),Enter!T:U,2,FALSE),"")</f>
        <v>0</v>
      </c>
      <c r="K94" s="82" t="str">
        <f>IF(A94="yco",VLOOKUP(CONCATENATE(B94,C94),'Youth Calc'!S:T,2,FALSE),IF(OR(AND(D94&gt;1,D94&lt;1050),D94="nt",D94="",D94="scratch"),"","Not valid"))</f>
        <v/>
      </c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 t="str">
        <f>CONCATENATE(Draw!C94,C94)</f>
        <v/>
      </c>
      <c r="X94" s="75">
        <f t="shared" si="4"/>
        <v>0</v>
      </c>
      <c r="Y94" s="72"/>
      <c r="Z94" s="82" t="str">
        <f>IFERROR(VLOOKUP('1st Run'!H94,$AG$3:$AH$7,2,TRUE),"")</f>
        <v>5D</v>
      </c>
      <c r="AA94" s="96" t="str">
        <f>IFERROR(IF(Z94=$AA$1,'1st Run'!H94,""),"")</f>
        <v/>
      </c>
      <c r="AB94" s="96" t="str">
        <f>IFERROR(IF(Z94=$AB$1,'1st Run'!H94,""),"")</f>
        <v/>
      </c>
      <c r="AC94" s="96" t="str">
        <f>IFERROR(IF(Z94=$AC$1,'1st Run'!H94,""),"")</f>
        <v/>
      </c>
      <c r="AD94" s="96" t="str">
        <f>IFERROR(IF($Z94=$AD$1,'1st Run'!H94,""),"")</f>
        <v/>
      </c>
      <c r="AE94" s="96" t="str">
        <f>IFERROR(IF(Z94=$AE$1,'1st Run'!H94,""),"")</f>
        <v/>
      </c>
      <c r="AF94" s="8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</row>
    <row r="95" spans="1:54" ht="15.75" customHeight="1">
      <c r="A95" s="78" t="str">
        <f>IF(B95="","",Draw!A95)</f>
        <v/>
      </c>
      <c r="B95" s="73" t="str">
        <f>IFERROR(Draw!B95,"")</f>
        <v/>
      </c>
      <c r="C95" s="73" t="str">
        <f>IFERROR(Draw!D95,"")</f>
        <v/>
      </c>
      <c r="D95" s="99"/>
      <c r="E95" s="92" t="str">
        <f t="shared" si="23"/>
        <v/>
      </c>
      <c r="F95" s="93" t="str">
        <f t="shared" si="1"/>
        <v/>
      </c>
      <c r="G95" s="71">
        <v>9.3999999999999995E-8</v>
      </c>
      <c r="H95" s="75" t="str">
        <f t="shared" si="2"/>
        <v/>
      </c>
      <c r="I95" s="75" t="str">
        <f t="shared" si="3"/>
        <v/>
      </c>
      <c r="J95" s="75">
        <f>IFERROR(VLOOKUP(CONCATENATE(Draw!C95,C95),Enter!T:U,2,FALSE),"")</f>
        <v>0</v>
      </c>
      <c r="K95" s="82" t="str">
        <f>IF(A95="yco",VLOOKUP(CONCATENATE(B95,C95),'Youth Calc'!S:T,2,FALSE),IF(OR(AND(D95&gt;1,D95&lt;1050),D95="nt",D95="",D95="scratch"),"","Not valid"))</f>
        <v/>
      </c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 t="str">
        <f>CONCATENATE(Draw!C95,C95)</f>
        <v/>
      </c>
      <c r="X95" s="75">
        <f t="shared" si="4"/>
        <v>0</v>
      </c>
      <c r="Y95" s="72"/>
      <c r="Z95" s="82" t="str">
        <f>IFERROR(VLOOKUP('1st Run'!H95,$AG$3:$AH$7,2,TRUE),"")</f>
        <v>5D</v>
      </c>
      <c r="AA95" s="96" t="str">
        <f>IFERROR(IF(Z95=$AA$1,'1st Run'!H95,""),"")</f>
        <v/>
      </c>
      <c r="AB95" s="96" t="str">
        <f>IFERROR(IF(Z95=$AB$1,'1st Run'!H95,""),"")</f>
        <v/>
      </c>
      <c r="AC95" s="96" t="str">
        <f>IFERROR(IF(Z95=$AC$1,'1st Run'!H95,""),"")</f>
        <v/>
      </c>
      <c r="AD95" s="96" t="str">
        <f>IFERROR(IF($Z95=$AD$1,'1st Run'!H95,""),"")</f>
        <v/>
      </c>
      <c r="AE95" s="96" t="str">
        <f>IFERROR(IF(Z95=$AE$1,'1st Run'!H95,""),"")</f>
        <v/>
      </c>
      <c r="AF95" s="8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</row>
    <row r="96" spans="1:54" ht="15.75" customHeight="1">
      <c r="A96" s="78" t="str">
        <f>IF(B96="","",Draw!A96)</f>
        <v/>
      </c>
      <c r="B96" s="73" t="str">
        <f>IFERROR(Draw!B96,"")</f>
        <v/>
      </c>
      <c r="C96" s="73" t="str">
        <f>IFERROR(Draw!D96,"")</f>
        <v/>
      </c>
      <c r="D96" s="119"/>
      <c r="E96" s="92" t="str">
        <f t="shared" si="23"/>
        <v/>
      </c>
      <c r="F96" s="93" t="str">
        <f t="shared" si="1"/>
        <v/>
      </c>
      <c r="G96" s="71">
        <v>9.5000000000000004E-8</v>
      </c>
      <c r="H96" s="75" t="str">
        <f t="shared" si="2"/>
        <v/>
      </c>
      <c r="I96" s="75" t="str">
        <f t="shared" si="3"/>
        <v/>
      </c>
      <c r="J96" s="75">
        <f>IFERROR(VLOOKUP(CONCATENATE(Draw!C96,C96),Enter!T:U,2,FALSE),"")</f>
        <v>0</v>
      </c>
      <c r="K96" s="82" t="str">
        <f>IF(A96="yco",VLOOKUP(CONCATENATE(B96,C96),'Youth Calc'!S:T,2,FALSE),IF(OR(AND(D96&gt;1,D96&lt;1050),D96="nt",D96="",D96="scratch"),"","Not valid"))</f>
        <v/>
      </c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 t="str">
        <f>CONCATENATE(Draw!C96,C96)</f>
        <v/>
      </c>
      <c r="X96" s="75">
        <f t="shared" si="4"/>
        <v>0</v>
      </c>
      <c r="Y96" s="72"/>
      <c r="Z96" s="82" t="str">
        <f>IFERROR(VLOOKUP('1st Run'!H96,$AG$3:$AH$7,2,TRUE),"")</f>
        <v>5D</v>
      </c>
      <c r="AA96" s="96" t="str">
        <f>IFERROR(IF(Z96=$AA$1,'1st Run'!H96,""),"")</f>
        <v/>
      </c>
      <c r="AB96" s="96" t="str">
        <f>IFERROR(IF(Z96=$AB$1,'1st Run'!H96,""),"")</f>
        <v/>
      </c>
      <c r="AC96" s="96" t="str">
        <f>IFERROR(IF(Z96=$AC$1,'1st Run'!H96,""),"")</f>
        <v/>
      </c>
      <c r="AD96" s="96" t="str">
        <f>IFERROR(IF($Z96=$AD$1,'1st Run'!H96,""),"")</f>
        <v/>
      </c>
      <c r="AE96" s="96" t="str">
        <f>IFERROR(IF(Z96=$AE$1,'1st Run'!H96,""),"")</f>
        <v/>
      </c>
      <c r="AF96" s="8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</row>
    <row r="97" spans="1:54" ht="15.75" customHeight="1">
      <c r="A97" s="78" t="str">
        <f>IF(B97="","",Draw!A97)</f>
        <v/>
      </c>
      <c r="B97" s="73" t="str">
        <f>IFERROR(Draw!B97,"")</f>
        <v/>
      </c>
      <c r="C97" s="73" t="str">
        <f>IFERROR(Draw!D97,"")</f>
        <v/>
      </c>
      <c r="D97" s="123"/>
      <c r="E97" s="92" t="str">
        <f t="shared" si="23"/>
        <v/>
      </c>
      <c r="F97" s="93" t="str">
        <f t="shared" si="1"/>
        <v/>
      </c>
      <c r="G97" s="71">
        <v>9.5999999999999999E-8</v>
      </c>
      <c r="H97" s="75" t="str">
        <f t="shared" si="2"/>
        <v/>
      </c>
      <c r="I97" s="75" t="str">
        <f t="shared" si="3"/>
        <v/>
      </c>
      <c r="J97" s="75">
        <f>IFERROR(VLOOKUP(CONCATENATE(Draw!C97,C97),Enter!T:U,2,FALSE),"")</f>
        <v>0</v>
      </c>
      <c r="K97" s="82" t="str">
        <f>IF(A97="yco",VLOOKUP(CONCATENATE(B97,C97),'Youth Calc'!S:T,2,FALSE),IF(OR(AND(D97&gt;1,D97&lt;1050),D97="nt",D97="",D97="scratch"),"","Not valid"))</f>
        <v/>
      </c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 t="str">
        <f>CONCATENATE(Draw!C97,C97)</f>
        <v/>
      </c>
      <c r="X97" s="75">
        <f t="shared" si="4"/>
        <v>0</v>
      </c>
      <c r="Y97" s="72"/>
      <c r="Z97" s="82" t="str">
        <f>IFERROR(VLOOKUP('1st Run'!H97,$AG$3:$AH$7,2,TRUE),"")</f>
        <v>5D</v>
      </c>
      <c r="AA97" s="96" t="str">
        <f>IFERROR(IF(Z97=$AA$1,'1st Run'!H97,""),"")</f>
        <v/>
      </c>
      <c r="AB97" s="96" t="str">
        <f>IFERROR(IF(Z97=$AB$1,'1st Run'!H97,""),"")</f>
        <v/>
      </c>
      <c r="AC97" s="96" t="str">
        <f>IFERROR(IF(Z97=$AC$1,'1st Run'!H97,""),"")</f>
        <v/>
      </c>
      <c r="AD97" s="96" t="str">
        <f>IFERROR(IF($Z97=$AD$1,'1st Run'!H97,""),"")</f>
        <v/>
      </c>
      <c r="AE97" s="96" t="str">
        <f>IFERROR(IF(Z97=$AE$1,'1st Run'!H97,""),"")</f>
        <v/>
      </c>
      <c r="AF97" s="8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</row>
    <row r="98" spans="1:54" ht="15.75" customHeight="1">
      <c r="A98" s="78" t="str">
        <f>IF(B98="","",Draw!A98)</f>
        <v/>
      </c>
      <c r="B98" s="73" t="str">
        <f>IFERROR(Draw!B98,"")</f>
        <v/>
      </c>
      <c r="C98" s="73" t="str">
        <f>IFERROR(Draw!D98,"")</f>
        <v/>
      </c>
      <c r="D98" s="91"/>
      <c r="E98" s="92" t="str">
        <f t="shared" si="23"/>
        <v/>
      </c>
      <c r="F98" s="93" t="str">
        <f t="shared" si="1"/>
        <v/>
      </c>
      <c r="G98" s="71">
        <v>9.6999999999999995E-8</v>
      </c>
      <c r="H98" s="75" t="str">
        <f t="shared" si="2"/>
        <v/>
      </c>
      <c r="I98" s="75" t="str">
        <f t="shared" si="3"/>
        <v/>
      </c>
      <c r="J98" s="75">
        <f>IFERROR(VLOOKUP(CONCATENATE(Draw!C98,C98),Enter!T:U,2,FALSE),"")</f>
        <v>0</v>
      </c>
      <c r="K98" s="82" t="str">
        <f>IF(A98="yco",VLOOKUP(CONCATENATE(B98,C98),'Youth Calc'!S:T,2,FALSE),IF(OR(AND(D98&gt;1,D98&lt;1050),D98="nt",D98="",D98="scratch"),"","Not valid"))</f>
        <v/>
      </c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 t="str">
        <f>CONCATENATE(Draw!C98,C98)</f>
        <v/>
      </c>
      <c r="X98" s="75">
        <f t="shared" si="4"/>
        <v>0</v>
      </c>
      <c r="Y98" s="72"/>
      <c r="Z98" s="82" t="str">
        <f>IFERROR(VLOOKUP('1st Run'!H98,$AG$3:$AH$7,2,TRUE),"")</f>
        <v>5D</v>
      </c>
      <c r="AA98" s="96" t="str">
        <f>IFERROR(IF(Z98=$AA$1,'1st Run'!H98,""),"")</f>
        <v/>
      </c>
      <c r="AB98" s="96" t="str">
        <f>IFERROR(IF(Z98=$AB$1,'1st Run'!H98,""),"")</f>
        <v/>
      </c>
      <c r="AC98" s="96" t="str">
        <f>IFERROR(IF(Z98=$AC$1,'1st Run'!H98,""),"")</f>
        <v/>
      </c>
      <c r="AD98" s="96" t="str">
        <f>IFERROR(IF($Z98=$AD$1,'1st Run'!H98,""),"")</f>
        <v/>
      </c>
      <c r="AE98" s="96" t="str">
        <f>IFERROR(IF(Z98=$AE$1,'1st Run'!H98,""),"")</f>
        <v/>
      </c>
      <c r="AF98" s="8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</row>
    <row r="99" spans="1:54" ht="15.75" customHeight="1">
      <c r="A99" s="78" t="str">
        <f>IF(B99="","",Draw!A99)</f>
        <v/>
      </c>
      <c r="B99" s="73" t="str">
        <f>IFERROR(Draw!B99,"")</f>
        <v/>
      </c>
      <c r="C99" s="73" t="str">
        <f>IFERROR(Draw!D99,"")</f>
        <v/>
      </c>
      <c r="D99" s="99"/>
      <c r="E99" s="92" t="str">
        <f t="shared" si="23"/>
        <v/>
      </c>
      <c r="F99" s="93" t="str">
        <f t="shared" si="1"/>
        <v/>
      </c>
      <c r="G99" s="71">
        <v>9.8000000000000004E-8</v>
      </c>
      <c r="H99" s="75" t="str">
        <f t="shared" si="2"/>
        <v/>
      </c>
      <c r="I99" s="75" t="str">
        <f t="shared" si="3"/>
        <v/>
      </c>
      <c r="J99" s="75">
        <f>IFERROR(VLOOKUP(CONCATENATE(Draw!C99,C99),Enter!T:U,2,FALSE),"")</f>
        <v>0</v>
      </c>
      <c r="K99" s="82" t="str">
        <f>IF(A99="yco",VLOOKUP(CONCATENATE(B99,C99),'Youth Calc'!S:T,2,FALSE),IF(OR(AND(D99&gt;1,D99&lt;1050),D99="nt",D99="",D99="scratch"),"","Not valid"))</f>
        <v/>
      </c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 t="str">
        <f>CONCATENATE(Draw!C99,C99)</f>
        <v/>
      </c>
      <c r="X99" s="75">
        <f t="shared" si="4"/>
        <v>0</v>
      </c>
      <c r="Y99" s="72"/>
      <c r="Z99" s="82" t="str">
        <f>IFERROR(VLOOKUP('1st Run'!H99,$AG$3:$AH$7,2,TRUE),"")</f>
        <v>5D</v>
      </c>
      <c r="AA99" s="96" t="str">
        <f>IFERROR(IF(Z99=$AA$1,'1st Run'!H99,""),"")</f>
        <v/>
      </c>
      <c r="AB99" s="96" t="str">
        <f>IFERROR(IF(Z99=$AB$1,'1st Run'!H99,""),"")</f>
        <v/>
      </c>
      <c r="AC99" s="96" t="str">
        <f>IFERROR(IF(Z99=$AC$1,'1st Run'!H99,""),"")</f>
        <v/>
      </c>
      <c r="AD99" s="96" t="str">
        <f>IFERROR(IF($Z99=$AD$1,'1st Run'!H99,""),"")</f>
        <v/>
      </c>
      <c r="AE99" s="96" t="str">
        <f>IFERROR(IF(Z99=$AE$1,'1st Run'!H99,""),"")</f>
        <v/>
      </c>
      <c r="AF99" s="8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</row>
    <row r="100" spans="1:54" ht="15.75" customHeight="1">
      <c r="A100" s="78" t="str">
        <f>IF(B100="","",Draw!A100)</f>
        <v/>
      </c>
      <c r="B100" s="73" t="str">
        <f>IFERROR(Draw!B100,"")</f>
        <v/>
      </c>
      <c r="C100" s="73" t="str">
        <f>IFERROR(Draw!D100,"")</f>
        <v/>
      </c>
      <c r="D100" s="162"/>
      <c r="E100" s="92" t="str">
        <f t="shared" si="23"/>
        <v/>
      </c>
      <c r="F100" s="93" t="str">
        <f t="shared" si="1"/>
        <v/>
      </c>
      <c r="G100" s="71">
        <v>9.9E-8</v>
      </c>
      <c r="H100" s="75" t="str">
        <f t="shared" si="2"/>
        <v/>
      </c>
      <c r="I100" s="75" t="str">
        <f t="shared" si="3"/>
        <v/>
      </c>
      <c r="J100" s="75">
        <f>IFERROR(VLOOKUP(CONCATENATE(Draw!C100,C100),Enter!T:U,2,FALSE),"")</f>
        <v>0</v>
      </c>
      <c r="K100" s="82" t="str">
        <f>IF(A100="yco",VLOOKUP(CONCATENATE(B100,C100),'Youth Calc'!S:T,2,FALSE),IF(OR(AND(D100&gt;1,D100&lt;1050),D100="nt",D100="",D100="scratch"),"","Not valid"))</f>
        <v/>
      </c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 t="str">
        <f>CONCATENATE(Draw!C100,C100)</f>
        <v/>
      </c>
      <c r="X100" s="75">
        <f t="shared" si="4"/>
        <v>0</v>
      </c>
      <c r="Y100" s="72"/>
      <c r="Z100" s="82" t="str">
        <f>IFERROR(VLOOKUP('1st Run'!H100,$AG$3:$AH$7,2,TRUE),"")</f>
        <v>5D</v>
      </c>
      <c r="AA100" s="96" t="str">
        <f>IFERROR(IF(Z100=$AA$1,'1st Run'!H100,""),"")</f>
        <v/>
      </c>
      <c r="AB100" s="96" t="str">
        <f>IFERROR(IF(Z100=$AB$1,'1st Run'!H100,""),"")</f>
        <v/>
      </c>
      <c r="AC100" s="96" t="str">
        <f>IFERROR(IF(Z100=$AC$1,'1st Run'!H100,""),"")</f>
        <v/>
      </c>
      <c r="AD100" s="96" t="str">
        <f>IFERROR(IF($Z100=$AD$1,'1st Run'!H100,""),"")</f>
        <v/>
      </c>
      <c r="AE100" s="96" t="str">
        <f>IFERROR(IF(Z100=$AE$1,'1st Run'!H100,""),"")</f>
        <v/>
      </c>
      <c r="AF100" s="8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</row>
    <row r="101" spans="1:54" ht="15.75" customHeight="1">
      <c r="A101" s="78" t="str">
        <f>IF(B101="","",Draw!A101)</f>
        <v/>
      </c>
      <c r="B101" s="73" t="str">
        <f>IFERROR(Draw!B101,"")</f>
        <v/>
      </c>
      <c r="C101" s="73" t="str">
        <f>IFERROR(Draw!D101,"")</f>
        <v/>
      </c>
      <c r="D101" s="99"/>
      <c r="E101" s="92" t="str">
        <f t="shared" si="23"/>
        <v/>
      </c>
      <c r="F101" s="93" t="str">
        <f t="shared" si="1"/>
        <v/>
      </c>
      <c r="G101" s="71">
        <v>9.9999999999999995E-8</v>
      </c>
      <c r="H101" s="75" t="str">
        <f t="shared" si="2"/>
        <v/>
      </c>
      <c r="I101" s="75" t="str">
        <f t="shared" si="3"/>
        <v/>
      </c>
      <c r="J101" s="75">
        <f>IFERROR(VLOOKUP(CONCATENATE(Draw!C101,C101),Enter!T:U,2,FALSE),"")</f>
        <v>0</v>
      </c>
      <c r="K101" s="82" t="str">
        <f>IF(A101="yco",VLOOKUP(CONCATENATE(B101,C101),'Youth Calc'!S:T,2,FALSE),IF(OR(AND(D101&gt;1,D101&lt;1050),D101="nt",D101="",D101="scratch"),"","Not valid"))</f>
        <v/>
      </c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 t="str">
        <f>CONCATENATE(Draw!C101,C101)</f>
        <v/>
      </c>
      <c r="X101" s="75">
        <f t="shared" si="4"/>
        <v>0</v>
      </c>
      <c r="Y101" s="72"/>
      <c r="Z101" s="82" t="str">
        <f>IFERROR(VLOOKUP('1st Run'!H101,$AG$3:$AH$7,2,TRUE),"")</f>
        <v>5D</v>
      </c>
      <c r="AA101" s="96" t="str">
        <f>IFERROR(IF(Z101=$AA$1,'1st Run'!H101,""),"")</f>
        <v/>
      </c>
      <c r="AB101" s="96" t="str">
        <f>IFERROR(IF(Z101=$AB$1,'1st Run'!H101,""),"")</f>
        <v/>
      </c>
      <c r="AC101" s="96" t="str">
        <f>IFERROR(IF(Z101=$AC$1,'1st Run'!H101,""),"")</f>
        <v/>
      </c>
      <c r="AD101" s="96" t="str">
        <f>IFERROR(IF($Z101=$AD$1,'1st Run'!H101,""),"")</f>
        <v/>
      </c>
      <c r="AE101" s="96" t="str">
        <f>IFERROR(IF(Z101=$AE$1,'1st Run'!H101,""),"")</f>
        <v/>
      </c>
      <c r="AF101" s="8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</row>
    <row r="102" spans="1:54" ht="15.75" customHeight="1">
      <c r="A102" s="78" t="str">
        <f>IF(B102="","",Draw!A102)</f>
        <v/>
      </c>
      <c r="B102" s="73" t="str">
        <f>IFERROR(Draw!B102,"")</f>
        <v/>
      </c>
      <c r="C102" s="73" t="str">
        <f>IFERROR(Draw!D102,"")</f>
        <v/>
      </c>
      <c r="D102" s="119"/>
      <c r="E102" s="92" t="str">
        <f t="shared" si="23"/>
        <v/>
      </c>
      <c r="F102" s="93" t="str">
        <f t="shared" si="1"/>
        <v/>
      </c>
      <c r="G102" s="71">
        <v>1.01E-7</v>
      </c>
      <c r="H102" s="75" t="str">
        <f t="shared" si="2"/>
        <v/>
      </c>
      <c r="I102" s="75" t="str">
        <f t="shared" si="3"/>
        <v/>
      </c>
      <c r="J102" s="75">
        <f>IFERROR(VLOOKUP(CONCATENATE(Draw!C102,C102),Enter!T:U,2,FALSE),"")</f>
        <v>0</v>
      </c>
      <c r="K102" s="82" t="str">
        <f>IF(A102="yco",VLOOKUP(CONCATENATE(B102,C102),'Youth Calc'!S:T,2,FALSE),IF(OR(AND(D102&gt;1,D102&lt;1050),D102="nt",D102="",D102="scratch"),"","Not valid"))</f>
        <v/>
      </c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 t="str">
        <f>CONCATENATE(Draw!C102,C102)</f>
        <v/>
      </c>
      <c r="X102" s="75">
        <f t="shared" si="4"/>
        <v>0</v>
      </c>
      <c r="Y102" s="72"/>
      <c r="Z102" s="82" t="str">
        <f>IFERROR(VLOOKUP('1st Run'!H102,$AG$3:$AH$7,2,TRUE),"")</f>
        <v>5D</v>
      </c>
      <c r="AA102" s="96" t="str">
        <f>IFERROR(IF(Z102=$AA$1,'1st Run'!H102,""),"")</f>
        <v/>
      </c>
      <c r="AB102" s="96" t="str">
        <f>IFERROR(IF(Z102=$AB$1,'1st Run'!H102,""),"")</f>
        <v/>
      </c>
      <c r="AC102" s="96" t="str">
        <f>IFERROR(IF(Z102=$AC$1,'1st Run'!H102,""),"")</f>
        <v/>
      </c>
      <c r="AD102" s="96" t="str">
        <f>IFERROR(IF($Z102=$AD$1,'1st Run'!H102,""),"")</f>
        <v/>
      </c>
      <c r="AE102" s="96" t="str">
        <f>IFERROR(IF(Z102=$AE$1,'1st Run'!H102,""),"")</f>
        <v/>
      </c>
      <c r="AF102" s="8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</row>
    <row r="103" spans="1:54" ht="15.75" customHeight="1">
      <c r="A103" s="78" t="str">
        <f>IF(B103="","",Draw!A103)</f>
        <v/>
      </c>
      <c r="B103" s="73" t="str">
        <f>IFERROR(Draw!B103,"")</f>
        <v/>
      </c>
      <c r="C103" s="73" t="str">
        <f>IFERROR(Draw!D103,"")</f>
        <v/>
      </c>
      <c r="D103" s="123"/>
      <c r="E103" s="92" t="str">
        <f t="shared" si="23"/>
        <v/>
      </c>
      <c r="F103" s="93" t="str">
        <f t="shared" si="1"/>
        <v/>
      </c>
      <c r="G103" s="71">
        <v>1.02E-7</v>
      </c>
      <c r="H103" s="75" t="str">
        <f t="shared" si="2"/>
        <v/>
      </c>
      <c r="I103" s="75" t="str">
        <f t="shared" si="3"/>
        <v/>
      </c>
      <c r="J103" s="75">
        <f>IFERROR(VLOOKUP(CONCATENATE(Draw!C103,C103),Enter!T:U,2,FALSE),"")</f>
        <v>0</v>
      </c>
      <c r="K103" s="82" t="str">
        <f>IF(A103="yco",VLOOKUP(CONCATENATE(B103,C103),'Youth Calc'!S:T,2,FALSE),IF(OR(AND(D103&gt;1,D103&lt;1050),D103="nt",D103="",D103="scratch"),"","Not valid"))</f>
        <v/>
      </c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 t="str">
        <f>CONCATENATE(Draw!C103,C103)</f>
        <v/>
      </c>
      <c r="X103" s="75">
        <f t="shared" si="4"/>
        <v>0</v>
      </c>
      <c r="Y103" s="72"/>
      <c r="Z103" s="82" t="str">
        <f>IFERROR(VLOOKUP('1st Run'!H103,$AG$3:$AH$7,2,TRUE),"")</f>
        <v>5D</v>
      </c>
      <c r="AA103" s="96" t="str">
        <f>IFERROR(IF(Z103=$AA$1,'1st Run'!H103,""),"")</f>
        <v/>
      </c>
      <c r="AB103" s="96" t="str">
        <f>IFERROR(IF(Z103=$AB$1,'1st Run'!H103,""),"")</f>
        <v/>
      </c>
      <c r="AC103" s="96" t="str">
        <f>IFERROR(IF(Z103=$AC$1,'1st Run'!H103,""),"")</f>
        <v/>
      </c>
      <c r="AD103" s="96" t="str">
        <f>IFERROR(IF($Z103=$AD$1,'1st Run'!H103,""),"")</f>
        <v/>
      </c>
      <c r="AE103" s="96" t="str">
        <f>IFERROR(IF(Z103=$AE$1,'1st Run'!H103,""),"")</f>
        <v/>
      </c>
      <c r="AF103" s="8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</row>
    <row r="104" spans="1:54" ht="15.75" customHeight="1">
      <c r="A104" s="78" t="str">
        <f>IF(B104="","",Draw!A104)</f>
        <v/>
      </c>
      <c r="B104" s="73" t="str">
        <f>IFERROR(Draw!B104,"")</f>
        <v/>
      </c>
      <c r="C104" s="73" t="str">
        <f>IFERROR(Draw!D104,"")</f>
        <v/>
      </c>
      <c r="D104" s="91"/>
      <c r="E104" s="92" t="str">
        <f t="shared" si="23"/>
        <v/>
      </c>
      <c r="F104" s="93" t="str">
        <f t="shared" si="1"/>
        <v/>
      </c>
      <c r="G104" s="71">
        <v>1.03E-7</v>
      </c>
      <c r="H104" s="75" t="str">
        <f t="shared" si="2"/>
        <v/>
      </c>
      <c r="I104" s="75" t="str">
        <f t="shared" si="3"/>
        <v/>
      </c>
      <c r="J104" s="75">
        <f>IFERROR(VLOOKUP(CONCATENATE(Draw!C104,C104),Enter!T:U,2,FALSE),"")</f>
        <v>0</v>
      </c>
      <c r="K104" s="82" t="str">
        <f>IF(A104="yco",VLOOKUP(CONCATENATE(B104,C104),'Youth Calc'!S:T,2,FALSE),IF(OR(AND(D104&gt;1,D104&lt;1050),D104="nt",D104="",D104="scratch"),"","Not valid"))</f>
        <v/>
      </c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 t="str">
        <f>CONCATENATE(Draw!C104,C104)</f>
        <v/>
      </c>
      <c r="X104" s="75">
        <f t="shared" si="4"/>
        <v>0</v>
      </c>
      <c r="Y104" s="72"/>
      <c r="Z104" s="82" t="str">
        <f>IFERROR(VLOOKUP('1st Run'!H104,$AG$3:$AH$7,2,TRUE),"")</f>
        <v>5D</v>
      </c>
      <c r="AA104" s="96" t="str">
        <f>IFERROR(IF(Z104=$AA$1,'1st Run'!H104,""),"")</f>
        <v/>
      </c>
      <c r="AB104" s="96" t="str">
        <f>IFERROR(IF(Z104=$AB$1,'1st Run'!H104,""),"")</f>
        <v/>
      </c>
      <c r="AC104" s="96" t="str">
        <f>IFERROR(IF(Z104=$AC$1,'1st Run'!H104,""),"")</f>
        <v/>
      </c>
      <c r="AD104" s="96" t="str">
        <f>IFERROR(IF($Z104=$AD$1,'1st Run'!H104,""),"")</f>
        <v/>
      </c>
      <c r="AE104" s="96" t="str">
        <f>IFERROR(IF(Z104=$AE$1,'1st Run'!H104,""),"")</f>
        <v/>
      </c>
      <c r="AF104" s="8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</row>
    <row r="105" spans="1:54" ht="15.75" customHeight="1">
      <c r="A105" s="78" t="str">
        <f>IF(B105="","",Draw!A105)</f>
        <v/>
      </c>
      <c r="B105" s="73" t="str">
        <f>IFERROR(Draw!B105,"")</f>
        <v/>
      </c>
      <c r="C105" s="73" t="str">
        <f>IFERROR(Draw!D105,"")</f>
        <v/>
      </c>
      <c r="D105" s="99"/>
      <c r="E105" s="92" t="str">
        <f t="shared" si="23"/>
        <v/>
      </c>
      <c r="F105" s="93" t="str">
        <f t="shared" si="1"/>
        <v/>
      </c>
      <c r="G105" s="71">
        <v>1.04E-7</v>
      </c>
      <c r="H105" s="75" t="str">
        <f t="shared" si="2"/>
        <v/>
      </c>
      <c r="I105" s="75" t="str">
        <f t="shared" si="3"/>
        <v/>
      </c>
      <c r="J105" s="75">
        <f>IFERROR(VLOOKUP(CONCATENATE(Draw!C105,C105),Enter!T:U,2,FALSE),"")</f>
        <v>0</v>
      </c>
      <c r="K105" s="82" t="str">
        <f>IF(A105="yco",VLOOKUP(CONCATENATE(B105,C105),'Youth Calc'!S:T,2,FALSE),IF(OR(AND(D105&gt;1,D105&lt;1050),D105="nt",D105="",D105="scratch"),"","Not valid"))</f>
        <v/>
      </c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 t="str">
        <f>CONCATENATE(Draw!C105,C105)</f>
        <v/>
      </c>
      <c r="X105" s="75">
        <f t="shared" si="4"/>
        <v>0</v>
      </c>
      <c r="Y105" s="72"/>
      <c r="Z105" s="82" t="str">
        <f>IFERROR(VLOOKUP('1st Run'!H105,$AG$3:$AH$7,2,TRUE),"")</f>
        <v>5D</v>
      </c>
      <c r="AA105" s="96" t="str">
        <f>IFERROR(IF(Z105=$AA$1,'1st Run'!H105,""),"")</f>
        <v/>
      </c>
      <c r="AB105" s="96" t="str">
        <f>IFERROR(IF(Z105=$AB$1,'1st Run'!H105,""),"")</f>
        <v/>
      </c>
      <c r="AC105" s="96" t="str">
        <f>IFERROR(IF(Z105=$AC$1,'1st Run'!H105,""),"")</f>
        <v/>
      </c>
      <c r="AD105" s="96" t="str">
        <f>IFERROR(IF($Z105=$AD$1,'1st Run'!H105,""),"")</f>
        <v/>
      </c>
      <c r="AE105" s="96" t="str">
        <f>IFERROR(IF(Z105=$AE$1,'1st Run'!H105,""),"")</f>
        <v/>
      </c>
      <c r="AF105" s="8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</row>
    <row r="106" spans="1:54" ht="15.75" customHeight="1">
      <c r="A106" s="78" t="str">
        <f>IF(B106="","",Draw!A106)</f>
        <v/>
      </c>
      <c r="B106" s="73" t="str">
        <f>IFERROR(Draw!B106,"")</f>
        <v/>
      </c>
      <c r="C106" s="73" t="str">
        <f>IFERROR(Draw!D106,"")</f>
        <v/>
      </c>
      <c r="D106" s="162"/>
      <c r="E106" s="92" t="str">
        <f t="shared" si="23"/>
        <v/>
      </c>
      <c r="F106" s="93" t="str">
        <f t="shared" si="1"/>
        <v/>
      </c>
      <c r="G106" s="71">
        <v>1.05E-7</v>
      </c>
      <c r="H106" s="75" t="str">
        <f t="shared" si="2"/>
        <v/>
      </c>
      <c r="I106" s="75" t="str">
        <f t="shared" si="3"/>
        <v/>
      </c>
      <c r="J106" s="75">
        <f>IFERROR(VLOOKUP(CONCATENATE(Draw!C106,C106),Enter!T:U,2,FALSE),"")</f>
        <v>0</v>
      </c>
      <c r="K106" s="82" t="str">
        <f>IF(A106="yco",VLOOKUP(CONCATENATE(B106,C106),'Youth Calc'!S:T,2,FALSE),IF(OR(AND(D106&gt;1,D106&lt;1050),D106="nt",D106="",D106="scratch"),"","Not valid"))</f>
        <v/>
      </c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 t="str">
        <f>CONCATENATE(Draw!C106,C106)</f>
        <v/>
      </c>
      <c r="X106" s="75">
        <f t="shared" si="4"/>
        <v>0</v>
      </c>
      <c r="Y106" s="72"/>
      <c r="Z106" s="82" t="str">
        <f>IFERROR(VLOOKUP('1st Run'!H106,$AG$3:$AH$7,2,TRUE),"")</f>
        <v>5D</v>
      </c>
      <c r="AA106" s="96" t="str">
        <f>IFERROR(IF(Z106=$AA$1,'1st Run'!H106,""),"")</f>
        <v/>
      </c>
      <c r="AB106" s="96" t="str">
        <f>IFERROR(IF(Z106=$AB$1,'1st Run'!H106,""),"")</f>
        <v/>
      </c>
      <c r="AC106" s="96" t="str">
        <f>IFERROR(IF(Z106=$AC$1,'1st Run'!H106,""),"")</f>
        <v/>
      </c>
      <c r="AD106" s="96" t="str">
        <f>IFERROR(IF($Z106=$AD$1,'1st Run'!H106,""),"")</f>
        <v/>
      </c>
      <c r="AE106" s="96" t="str">
        <f>IFERROR(IF(Z106=$AE$1,'1st Run'!H106,""),"")</f>
        <v/>
      </c>
      <c r="AF106" s="8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</row>
    <row r="107" spans="1:54" ht="15.75" customHeight="1">
      <c r="A107" s="78" t="str">
        <f>IF(B107="","",Draw!A107)</f>
        <v/>
      </c>
      <c r="B107" s="73" t="str">
        <f>IFERROR(Draw!B107,"")</f>
        <v/>
      </c>
      <c r="C107" s="73" t="str">
        <f>IFERROR(Draw!D107,"")</f>
        <v/>
      </c>
      <c r="D107" s="99"/>
      <c r="E107" s="92" t="str">
        <f t="shared" si="23"/>
        <v/>
      </c>
      <c r="F107" s="93" t="str">
        <f t="shared" si="1"/>
        <v/>
      </c>
      <c r="G107" s="71">
        <v>1.06E-7</v>
      </c>
      <c r="H107" s="75" t="str">
        <f t="shared" si="2"/>
        <v/>
      </c>
      <c r="I107" s="75" t="str">
        <f t="shared" si="3"/>
        <v/>
      </c>
      <c r="J107" s="75">
        <f>IFERROR(VLOOKUP(CONCATENATE(Draw!C107,C107),Enter!T:U,2,FALSE),"")</f>
        <v>0</v>
      </c>
      <c r="K107" s="82" t="str">
        <f>IF(A107="yco",VLOOKUP(CONCATENATE(B107,C107),'Youth Calc'!S:T,2,FALSE),IF(OR(AND(D107&gt;1,D107&lt;1050),D107="nt",D107="",D107="scratch"),"","Not valid"))</f>
        <v/>
      </c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 t="str">
        <f>CONCATENATE(Draw!C107,C107)</f>
        <v/>
      </c>
      <c r="X107" s="75">
        <f t="shared" si="4"/>
        <v>0</v>
      </c>
      <c r="Y107" s="72"/>
      <c r="Z107" s="82" t="str">
        <f>IFERROR(VLOOKUP('1st Run'!H107,$AG$3:$AH$7,2,TRUE),"")</f>
        <v>5D</v>
      </c>
      <c r="AA107" s="96" t="str">
        <f>IFERROR(IF(Z107=$AA$1,'1st Run'!H107,""),"")</f>
        <v/>
      </c>
      <c r="AB107" s="96" t="str">
        <f>IFERROR(IF(Z107=$AB$1,'1st Run'!H107,""),"")</f>
        <v/>
      </c>
      <c r="AC107" s="96" t="str">
        <f>IFERROR(IF(Z107=$AC$1,'1st Run'!H107,""),"")</f>
        <v/>
      </c>
      <c r="AD107" s="96" t="str">
        <f>IFERROR(IF($Z107=$AD$1,'1st Run'!H107,""),"")</f>
        <v/>
      </c>
      <c r="AE107" s="96" t="str">
        <f>IFERROR(IF(Z107=$AE$1,'1st Run'!H107,""),"")</f>
        <v/>
      </c>
      <c r="AF107" s="8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</row>
    <row r="108" spans="1:54" ht="15.75" customHeight="1">
      <c r="A108" s="78" t="str">
        <f>IF(B108="","",Draw!A108)</f>
        <v/>
      </c>
      <c r="B108" s="73" t="str">
        <f>IFERROR(Draw!B108,"")</f>
        <v/>
      </c>
      <c r="C108" s="73" t="str">
        <f>IFERROR(Draw!D108,"")</f>
        <v/>
      </c>
      <c r="D108" s="119"/>
      <c r="E108" s="92" t="str">
        <f t="shared" si="23"/>
        <v/>
      </c>
      <c r="F108" s="93" t="str">
        <f t="shared" si="1"/>
        <v/>
      </c>
      <c r="G108" s="71">
        <v>1.0700000000000001E-7</v>
      </c>
      <c r="H108" s="75" t="str">
        <f t="shared" si="2"/>
        <v/>
      </c>
      <c r="I108" s="75" t="str">
        <f t="shared" si="3"/>
        <v/>
      </c>
      <c r="J108" s="75">
        <f>IFERROR(VLOOKUP(CONCATENATE(Draw!C108,C108),Enter!T:U,2,FALSE),"")</f>
        <v>0</v>
      </c>
      <c r="K108" s="82" t="str">
        <f>IF(A108="yco",VLOOKUP(CONCATENATE(B108,C108),'Youth Calc'!S:T,2,FALSE),IF(OR(AND(D108&gt;1,D108&lt;1050),D108="nt",D108="",D108="scratch"),"","Not valid"))</f>
        <v/>
      </c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 t="str">
        <f>CONCATENATE(Draw!C108,C108)</f>
        <v/>
      </c>
      <c r="X108" s="75">
        <f t="shared" si="4"/>
        <v>0</v>
      </c>
      <c r="Y108" s="72"/>
      <c r="Z108" s="82" t="str">
        <f>IFERROR(VLOOKUP('1st Run'!H108,$AG$3:$AH$7,2,TRUE),"")</f>
        <v>5D</v>
      </c>
      <c r="AA108" s="96" t="str">
        <f>IFERROR(IF(Z108=$AA$1,'1st Run'!H108,""),"")</f>
        <v/>
      </c>
      <c r="AB108" s="96" t="str">
        <f>IFERROR(IF(Z108=$AB$1,'1st Run'!H108,""),"")</f>
        <v/>
      </c>
      <c r="AC108" s="96" t="str">
        <f>IFERROR(IF(Z108=$AC$1,'1st Run'!H108,""),"")</f>
        <v/>
      </c>
      <c r="AD108" s="96" t="str">
        <f>IFERROR(IF($Z108=$AD$1,'1st Run'!H108,""),"")</f>
        <v/>
      </c>
      <c r="AE108" s="96" t="str">
        <f>IFERROR(IF(Z108=$AE$1,'1st Run'!H108,""),"")</f>
        <v/>
      </c>
      <c r="AF108" s="8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</row>
    <row r="109" spans="1:54" ht="15.75" customHeight="1">
      <c r="A109" s="78" t="str">
        <f>IF(B109="","",Draw!A109)</f>
        <v/>
      </c>
      <c r="B109" s="73" t="str">
        <f>IFERROR(Draw!B109,"")</f>
        <v/>
      </c>
      <c r="C109" s="73" t="str">
        <f>IFERROR(Draw!D109,"")</f>
        <v/>
      </c>
      <c r="D109" s="123"/>
      <c r="E109" s="92" t="str">
        <f t="shared" si="23"/>
        <v/>
      </c>
      <c r="F109" s="93" t="str">
        <f t="shared" si="1"/>
        <v/>
      </c>
      <c r="G109" s="71">
        <v>1.08E-7</v>
      </c>
      <c r="H109" s="75" t="str">
        <f t="shared" si="2"/>
        <v/>
      </c>
      <c r="I109" s="75" t="str">
        <f t="shared" si="3"/>
        <v/>
      </c>
      <c r="J109" s="75">
        <f>IFERROR(VLOOKUP(CONCATENATE(Draw!C109,C109),Enter!T:U,2,FALSE),"")</f>
        <v>0</v>
      </c>
      <c r="K109" s="82" t="str">
        <f>IF(A109="yco",VLOOKUP(CONCATENATE(B109,C109),'Youth Calc'!S:T,2,FALSE),IF(OR(AND(D109&gt;1,D109&lt;1050),D109="nt",D109="",D109="scratch"),"","Not valid"))</f>
        <v/>
      </c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 t="str">
        <f>CONCATENATE(Draw!C109,C109)</f>
        <v/>
      </c>
      <c r="X109" s="75">
        <f t="shared" si="4"/>
        <v>0</v>
      </c>
      <c r="Y109" s="72"/>
      <c r="Z109" s="82" t="str">
        <f>IFERROR(VLOOKUP('1st Run'!H109,$AG$3:$AH$7,2,TRUE),"")</f>
        <v>5D</v>
      </c>
      <c r="AA109" s="96" t="str">
        <f>IFERROR(IF(Z109=$AA$1,'1st Run'!H109,""),"")</f>
        <v/>
      </c>
      <c r="AB109" s="96" t="str">
        <f>IFERROR(IF(Z109=$AB$1,'1st Run'!H109,""),"")</f>
        <v/>
      </c>
      <c r="AC109" s="96" t="str">
        <f>IFERROR(IF(Z109=$AC$1,'1st Run'!H109,""),"")</f>
        <v/>
      </c>
      <c r="AD109" s="96" t="str">
        <f>IFERROR(IF($Z109=$AD$1,'1st Run'!H109,""),"")</f>
        <v/>
      </c>
      <c r="AE109" s="96" t="str">
        <f>IFERROR(IF(Z109=$AE$1,'1st Run'!H109,""),"")</f>
        <v/>
      </c>
      <c r="AF109" s="8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</row>
    <row r="110" spans="1:54" ht="15.75" customHeight="1">
      <c r="A110" s="78" t="str">
        <f>IF(B110="","",Draw!A110)</f>
        <v/>
      </c>
      <c r="B110" s="73" t="str">
        <f>IFERROR(Draw!B110,"")</f>
        <v/>
      </c>
      <c r="C110" s="73" t="str">
        <f>IFERROR(Draw!D110,"")</f>
        <v/>
      </c>
      <c r="D110" s="91"/>
      <c r="E110" s="92" t="str">
        <f t="shared" si="23"/>
        <v/>
      </c>
      <c r="F110" s="93" t="str">
        <f t="shared" si="1"/>
        <v/>
      </c>
      <c r="G110" s="71">
        <v>1.09E-7</v>
      </c>
      <c r="H110" s="75" t="str">
        <f t="shared" si="2"/>
        <v/>
      </c>
      <c r="I110" s="75" t="str">
        <f t="shared" si="3"/>
        <v/>
      </c>
      <c r="J110" s="75">
        <f>IFERROR(VLOOKUP(CONCATENATE(Draw!C110,C110),Enter!T:U,2,FALSE),"")</f>
        <v>0</v>
      </c>
      <c r="K110" s="82" t="str">
        <f>IF(A110="yco",VLOOKUP(CONCATENATE(B110,C110),'Youth Calc'!S:T,2,FALSE),IF(OR(AND(D110&gt;1,D110&lt;1050),D110="nt",D110="",D110="scratch"),"","Not valid"))</f>
        <v/>
      </c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 t="str">
        <f>CONCATENATE(Draw!C110,C110)</f>
        <v/>
      </c>
      <c r="X110" s="75">
        <f t="shared" si="4"/>
        <v>0</v>
      </c>
      <c r="Y110" s="72"/>
      <c r="Z110" s="82" t="str">
        <f>IFERROR(VLOOKUP('1st Run'!H110,$AG$3:$AH$7,2,TRUE),"")</f>
        <v>5D</v>
      </c>
      <c r="AA110" s="96" t="str">
        <f>IFERROR(IF(Z110=$AA$1,'1st Run'!H110,""),"")</f>
        <v/>
      </c>
      <c r="AB110" s="96" t="str">
        <f>IFERROR(IF(Z110=$AB$1,'1st Run'!H110,""),"")</f>
        <v/>
      </c>
      <c r="AC110" s="96" t="str">
        <f>IFERROR(IF(Z110=$AC$1,'1st Run'!H110,""),"")</f>
        <v/>
      </c>
      <c r="AD110" s="96" t="str">
        <f>IFERROR(IF($Z110=$AD$1,'1st Run'!H110,""),"")</f>
        <v/>
      </c>
      <c r="AE110" s="96" t="str">
        <f>IFERROR(IF(Z110=$AE$1,'1st Run'!H110,""),"")</f>
        <v/>
      </c>
      <c r="AF110" s="8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</row>
    <row r="111" spans="1:54" ht="15.75" customHeight="1">
      <c r="A111" s="78" t="str">
        <f>IF(B111="","",Draw!A111)</f>
        <v/>
      </c>
      <c r="B111" s="73" t="str">
        <f>IFERROR(Draw!B111,"")</f>
        <v/>
      </c>
      <c r="C111" s="73" t="str">
        <f>IFERROR(Draw!D111,"")</f>
        <v/>
      </c>
      <c r="D111" s="99"/>
      <c r="E111" s="92" t="str">
        <f t="shared" si="23"/>
        <v/>
      </c>
      <c r="F111" s="93" t="str">
        <f t="shared" si="1"/>
        <v/>
      </c>
      <c r="G111" s="71">
        <v>1.1000000000000001E-7</v>
      </c>
      <c r="H111" s="75" t="str">
        <f t="shared" si="2"/>
        <v/>
      </c>
      <c r="I111" s="75" t="str">
        <f t="shared" si="3"/>
        <v/>
      </c>
      <c r="J111" s="75">
        <f>IFERROR(VLOOKUP(CONCATENATE(Draw!C111,C111),Enter!T:U,2,FALSE),"")</f>
        <v>0</v>
      </c>
      <c r="K111" s="82" t="str">
        <f>IF(A111="yco",VLOOKUP(CONCATENATE(B111,C111),'Youth Calc'!S:T,2,FALSE),IF(OR(AND(D111&gt;1,D111&lt;1050),D111="nt",D111="",D111="scratch"),"","Not valid"))</f>
        <v/>
      </c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 t="str">
        <f>CONCATENATE(Draw!C111,C111)</f>
        <v/>
      </c>
      <c r="X111" s="75">
        <f t="shared" si="4"/>
        <v>0</v>
      </c>
      <c r="Y111" s="72"/>
      <c r="Z111" s="82" t="str">
        <f>IFERROR(VLOOKUP('1st Run'!H111,$AG$3:$AH$7,2,TRUE),"")</f>
        <v>5D</v>
      </c>
      <c r="AA111" s="96" t="str">
        <f>IFERROR(IF(Z111=$AA$1,'1st Run'!H111,""),"")</f>
        <v/>
      </c>
      <c r="AB111" s="96" t="str">
        <f>IFERROR(IF(Z111=$AB$1,'1st Run'!H111,""),"")</f>
        <v/>
      </c>
      <c r="AC111" s="96" t="str">
        <f>IFERROR(IF(Z111=$AC$1,'1st Run'!H111,""),"")</f>
        <v/>
      </c>
      <c r="AD111" s="96" t="str">
        <f>IFERROR(IF($Z111=$AD$1,'1st Run'!H111,""),"")</f>
        <v/>
      </c>
      <c r="AE111" s="96" t="str">
        <f>IFERROR(IF(Z111=$AE$1,'1st Run'!H111,""),"")</f>
        <v/>
      </c>
      <c r="AF111" s="8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</row>
    <row r="112" spans="1:54" ht="15.75" customHeight="1">
      <c r="A112" s="78" t="str">
        <f>IF(B112="","",Draw!A112)</f>
        <v/>
      </c>
      <c r="B112" s="73" t="str">
        <f>IFERROR(Draw!B112,"")</f>
        <v/>
      </c>
      <c r="C112" s="73" t="str">
        <f>IFERROR(Draw!D112,"")</f>
        <v/>
      </c>
      <c r="D112" s="162"/>
      <c r="E112" s="92" t="str">
        <f t="shared" si="23"/>
        <v/>
      </c>
      <c r="F112" s="93" t="str">
        <f t="shared" si="1"/>
        <v/>
      </c>
      <c r="G112" s="71">
        <v>1.11E-7</v>
      </c>
      <c r="H112" s="75" t="str">
        <f t="shared" si="2"/>
        <v/>
      </c>
      <c r="I112" s="75" t="str">
        <f t="shared" si="3"/>
        <v/>
      </c>
      <c r="J112" s="75">
        <f>IFERROR(VLOOKUP(CONCATENATE(Draw!C112,C112),Enter!T:U,2,FALSE),"")</f>
        <v>0</v>
      </c>
      <c r="K112" s="82" t="str">
        <f>IF(A112="yco",VLOOKUP(CONCATENATE(B112,C112),'Youth Calc'!S:T,2,FALSE),IF(OR(AND(D112&gt;1,D112&lt;1050),D112="nt",D112="",D112="scratch"),"","Not valid"))</f>
        <v/>
      </c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 t="str">
        <f>CONCATENATE(Draw!C112,C112)</f>
        <v/>
      </c>
      <c r="X112" s="75">
        <f t="shared" si="4"/>
        <v>0</v>
      </c>
      <c r="Y112" s="72"/>
      <c r="Z112" s="82" t="str">
        <f>IFERROR(VLOOKUP('1st Run'!H112,$AG$3:$AH$7,2,TRUE),"")</f>
        <v>5D</v>
      </c>
      <c r="AA112" s="96" t="str">
        <f>IFERROR(IF(Z112=$AA$1,'1st Run'!H112,""),"")</f>
        <v/>
      </c>
      <c r="AB112" s="96" t="str">
        <f>IFERROR(IF(Z112=$AB$1,'1st Run'!H112,""),"")</f>
        <v/>
      </c>
      <c r="AC112" s="96" t="str">
        <f>IFERROR(IF(Z112=$AC$1,'1st Run'!H112,""),"")</f>
        <v/>
      </c>
      <c r="AD112" s="96" t="str">
        <f>IFERROR(IF($Z112=$AD$1,'1st Run'!H112,""),"")</f>
        <v/>
      </c>
      <c r="AE112" s="96" t="str">
        <f>IFERROR(IF(Z112=$AE$1,'1st Run'!H112,""),"")</f>
        <v/>
      </c>
      <c r="AF112" s="8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</row>
    <row r="113" spans="1:54" ht="15.75" customHeight="1">
      <c r="A113" s="78" t="str">
        <f>IF(B113="","",Draw!A113)</f>
        <v/>
      </c>
      <c r="B113" s="73" t="str">
        <f>IFERROR(Draw!B113,"")</f>
        <v/>
      </c>
      <c r="C113" s="73" t="str">
        <f>IFERROR(Draw!D113,"")</f>
        <v/>
      </c>
      <c r="D113" s="99"/>
      <c r="E113" s="92" t="str">
        <f t="shared" si="23"/>
        <v/>
      </c>
      <c r="F113" s="93" t="str">
        <f t="shared" si="1"/>
        <v/>
      </c>
      <c r="G113" s="71">
        <v>1.12E-7</v>
      </c>
      <c r="H113" s="75" t="str">
        <f t="shared" si="2"/>
        <v/>
      </c>
      <c r="I113" s="75" t="str">
        <f t="shared" si="3"/>
        <v/>
      </c>
      <c r="J113" s="75">
        <f>IFERROR(VLOOKUP(CONCATENATE(Draw!C113,C113),Enter!T:U,2,FALSE),"")</f>
        <v>0</v>
      </c>
      <c r="K113" s="82" t="str">
        <f>IF(A113="yco",VLOOKUP(CONCATENATE(B113,C113),'Youth Calc'!S:T,2,FALSE),IF(OR(AND(D113&gt;1,D113&lt;1050),D113="nt",D113="",D113="scratch"),"","Not valid"))</f>
        <v/>
      </c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 t="str">
        <f>CONCATENATE(Draw!C113,C113)</f>
        <v/>
      </c>
      <c r="X113" s="75">
        <f t="shared" si="4"/>
        <v>0</v>
      </c>
      <c r="Y113" s="72"/>
      <c r="Z113" s="82" t="str">
        <f>IFERROR(VLOOKUP('1st Run'!H113,$AG$3:$AH$7,2,TRUE),"")</f>
        <v>5D</v>
      </c>
      <c r="AA113" s="96" t="str">
        <f>IFERROR(IF(Z113=$AA$1,'1st Run'!H113,""),"")</f>
        <v/>
      </c>
      <c r="AB113" s="96" t="str">
        <f>IFERROR(IF(Z113=$AB$1,'1st Run'!H113,""),"")</f>
        <v/>
      </c>
      <c r="AC113" s="96" t="str">
        <f>IFERROR(IF(Z113=$AC$1,'1st Run'!H113,""),"")</f>
        <v/>
      </c>
      <c r="AD113" s="96" t="str">
        <f>IFERROR(IF($Z113=$AD$1,'1st Run'!H113,""),"")</f>
        <v/>
      </c>
      <c r="AE113" s="96" t="str">
        <f>IFERROR(IF(Z113=$AE$1,'1st Run'!H113,""),"")</f>
        <v/>
      </c>
      <c r="AF113" s="8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</row>
    <row r="114" spans="1:54" ht="15.75" customHeight="1">
      <c r="A114" s="78" t="str">
        <f>IF(B114="","",Draw!A114)</f>
        <v/>
      </c>
      <c r="B114" s="73" t="str">
        <f>IFERROR(Draw!B114,"")</f>
        <v/>
      </c>
      <c r="C114" s="73" t="str">
        <f>IFERROR(Draw!D114,"")</f>
        <v/>
      </c>
      <c r="D114" s="119"/>
      <c r="E114" s="92" t="str">
        <f t="shared" si="23"/>
        <v/>
      </c>
      <c r="F114" s="93" t="str">
        <f t="shared" si="1"/>
        <v/>
      </c>
      <c r="G114" s="71">
        <v>1.1300000000000001E-7</v>
      </c>
      <c r="H114" s="75" t="str">
        <f t="shared" si="2"/>
        <v/>
      </c>
      <c r="I114" s="75" t="str">
        <f t="shared" si="3"/>
        <v/>
      </c>
      <c r="J114" s="75">
        <f>IFERROR(VLOOKUP(CONCATENATE(Draw!C114,C114),Enter!T:U,2,FALSE),"")</f>
        <v>0</v>
      </c>
      <c r="K114" s="82" t="str">
        <f>IF(A114="yco",VLOOKUP(CONCATENATE(B114,C114),'Youth Calc'!S:T,2,FALSE),IF(OR(AND(D114&gt;1,D114&lt;1050),D114="nt",D114="",D114="scratch"),"","Not valid"))</f>
        <v/>
      </c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 t="str">
        <f>CONCATENATE(Draw!C114,C114)</f>
        <v/>
      </c>
      <c r="X114" s="75">
        <f t="shared" si="4"/>
        <v>0</v>
      </c>
      <c r="Y114" s="72"/>
      <c r="Z114" s="82" t="str">
        <f>IFERROR(VLOOKUP('1st Run'!H114,$AG$3:$AH$7,2,TRUE),"")</f>
        <v>5D</v>
      </c>
      <c r="AA114" s="96" t="str">
        <f>IFERROR(IF(Z114=$AA$1,'1st Run'!H114,""),"")</f>
        <v/>
      </c>
      <c r="AB114" s="96" t="str">
        <f>IFERROR(IF(Z114=$AB$1,'1st Run'!H114,""),"")</f>
        <v/>
      </c>
      <c r="AC114" s="96" t="str">
        <f>IFERROR(IF(Z114=$AC$1,'1st Run'!H114,""),"")</f>
        <v/>
      </c>
      <c r="AD114" s="96" t="str">
        <f>IFERROR(IF($Z114=$AD$1,'1st Run'!H114,""),"")</f>
        <v/>
      </c>
      <c r="AE114" s="96" t="str">
        <f>IFERROR(IF(Z114=$AE$1,'1st Run'!H114,""),"")</f>
        <v/>
      </c>
      <c r="AF114" s="8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</row>
    <row r="115" spans="1:54" ht="15.75" customHeight="1">
      <c r="A115" s="78" t="str">
        <f>IF(B115="","",Draw!A115)</f>
        <v/>
      </c>
      <c r="B115" s="73" t="str">
        <f>IFERROR(Draw!B115,"")</f>
        <v/>
      </c>
      <c r="C115" s="73" t="str">
        <f>IFERROR(Draw!D115,"")</f>
        <v/>
      </c>
      <c r="D115" s="123"/>
      <c r="E115" s="92" t="str">
        <f t="shared" si="23"/>
        <v/>
      </c>
      <c r="F115" s="93" t="str">
        <f t="shared" si="1"/>
        <v/>
      </c>
      <c r="G115" s="71">
        <v>1.14E-7</v>
      </c>
      <c r="H115" s="75" t="str">
        <f t="shared" si="2"/>
        <v/>
      </c>
      <c r="I115" s="75" t="str">
        <f t="shared" si="3"/>
        <v/>
      </c>
      <c r="J115" s="75">
        <f>IFERROR(VLOOKUP(CONCATENATE(Draw!C115,C115),Enter!T:U,2,FALSE),"")</f>
        <v>0</v>
      </c>
      <c r="K115" s="82" t="str">
        <f>IF(A115="yco",VLOOKUP(CONCATENATE(B115,C115),'Youth Calc'!S:T,2,FALSE),IF(OR(AND(D115&gt;1,D115&lt;1050),D115="nt",D115="",D115="scratch"),"","Not valid"))</f>
        <v/>
      </c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 t="str">
        <f>CONCATENATE(Draw!C115,C115)</f>
        <v/>
      </c>
      <c r="X115" s="75">
        <f t="shared" si="4"/>
        <v>0</v>
      </c>
      <c r="Y115" s="72"/>
      <c r="Z115" s="82" t="str">
        <f>IFERROR(VLOOKUP('1st Run'!H115,$AG$3:$AH$7,2,TRUE),"")</f>
        <v>5D</v>
      </c>
      <c r="AA115" s="96" t="str">
        <f>IFERROR(IF(Z115=$AA$1,'1st Run'!H115,""),"")</f>
        <v/>
      </c>
      <c r="AB115" s="96" t="str">
        <f>IFERROR(IF(Z115=$AB$1,'1st Run'!H115,""),"")</f>
        <v/>
      </c>
      <c r="AC115" s="96" t="str">
        <f>IFERROR(IF(Z115=$AC$1,'1st Run'!H115,""),"")</f>
        <v/>
      </c>
      <c r="AD115" s="96" t="str">
        <f>IFERROR(IF($Z115=$AD$1,'1st Run'!H115,""),"")</f>
        <v/>
      </c>
      <c r="AE115" s="96" t="str">
        <f>IFERROR(IF(Z115=$AE$1,'1st Run'!H115,""),"")</f>
        <v/>
      </c>
      <c r="AF115" s="8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</row>
    <row r="116" spans="1:54" ht="15.75" customHeight="1">
      <c r="A116" s="78" t="str">
        <f>IF(B116="","",Draw!A116)</f>
        <v/>
      </c>
      <c r="B116" s="73" t="str">
        <f>IFERROR(Draw!B116,"")</f>
        <v/>
      </c>
      <c r="C116" s="73" t="str">
        <f>IFERROR(Draw!D116,"")</f>
        <v/>
      </c>
      <c r="D116" s="91"/>
      <c r="E116" s="92" t="str">
        <f t="shared" si="23"/>
        <v/>
      </c>
      <c r="F116" s="93" t="str">
        <f t="shared" si="1"/>
        <v/>
      </c>
      <c r="G116" s="71">
        <v>1.15E-7</v>
      </c>
      <c r="H116" s="75" t="str">
        <f t="shared" si="2"/>
        <v/>
      </c>
      <c r="I116" s="75" t="str">
        <f t="shared" si="3"/>
        <v/>
      </c>
      <c r="J116" s="75">
        <f>IFERROR(VLOOKUP(CONCATENATE(Draw!C116,C116),Enter!T:U,2,FALSE),"")</f>
        <v>0</v>
      </c>
      <c r="K116" s="82" t="str">
        <f>IF(A116="yco",VLOOKUP(CONCATENATE(B116,C116),'Youth Calc'!S:T,2,FALSE),IF(OR(AND(D116&gt;1,D116&lt;1050),D116="nt",D116="",D116="scratch"),"","Not valid"))</f>
        <v/>
      </c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 t="str">
        <f>CONCATENATE(Draw!C116,C116)</f>
        <v/>
      </c>
      <c r="X116" s="75">
        <f t="shared" si="4"/>
        <v>0</v>
      </c>
      <c r="Y116" s="72"/>
      <c r="Z116" s="82" t="str">
        <f>IFERROR(VLOOKUP('1st Run'!H116,$AG$3:$AH$7,2,TRUE),"")</f>
        <v>5D</v>
      </c>
      <c r="AA116" s="96" t="str">
        <f>IFERROR(IF(Z116=$AA$1,'1st Run'!H116,""),"")</f>
        <v/>
      </c>
      <c r="AB116" s="96" t="str">
        <f>IFERROR(IF(Z116=$AB$1,'1st Run'!H116,""),"")</f>
        <v/>
      </c>
      <c r="AC116" s="96" t="str">
        <f>IFERROR(IF(Z116=$AC$1,'1st Run'!H116,""),"")</f>
        <v/>
      </c>
      <c r="AD116" s="96" t="str">
        <f>IFERROR(IF($Z116=$AD$1,'1st Run'!H116,""),"")</f>
        <v/>
      </c>
      <c r="AE116" s="96" t="str">
        <f>IFERROR(IF(Z116=$AE$1,'1st Run'!H116,""),"")</f>
        <v/>
      </c>
      <c r="AF116" s="8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</row>
    <row r="117" spans="1:54" ht="15.75" customHeight="1">
      <c r="A117" s="78" t="str">
        <f>IF(B117="","",Draw!A117)</f>
        <v/>
      </c>
      <c r="B117" s="73" t="str">
        <f>IFERROR(Draw!B117,"")</f>
        <v/>
      </c>
      <c r="C117" s="73" t="str">
        <f>IFERROR(Draw!D117,"")</f>
        <v/>
      </c>
      <c r="D117" s="99"/>
      <c r="E117" s="92" t="str">
        <f t="shared" si="23"/>
        <v/>
      </c>
      <c r="F117" s="93" t="str">
        <f t="shared" si="1"/>
        <v/>
      </c>
      <c r="G117" s="71">
        <v>1.1600000000000001E-7</v>
      </c>
      <c r="H117" s="75" t="str">
        <f t="shared" si="2"/>
        <v/>
      </c>
      <c r="I117" s="75" t="str">
        <f t="shared" si="3"/>
        <v/>
      </c>
      <c r="J117" s="75">
        <f>IFERROR(VLOOKUP(CONCATENATE(Draw!C117,C117),Enter!T:U,2,FALSE),"")</f>
        <v>0</v>
      </c>
      <c r="K117" s="82" t="str">
        <f>IF(A117="yco",VLOOKUP(CONCATENATE(B117,C117),'Youth Calc'!S:T,2,FALSE),IF(OR(AND(D117&gt;1,D117&lt;1050),D117="nt",D117="",D117="scratch"),"","Not valid"))</f>
        <v/>
      </c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 t="str">
        <f>CONCATENATE(Draw!C117,C117)</f>
        <v/>
      </c>
      <c r="X117" s="75">
        <f t="shared" si="4"/>
        <v>0</v>
      </c>
      <c r="Y117" s="72"/>
      <c r="Z117" s="82" t="str">
        <f>IFERROR(VLOOKUP('1st Run'!H117,$AG$3:$AH$7,2,TRUE),"")</f>
        <v>5D</v>
      </c>
      <c r="AA117" s="96" t="str">
        <f>IFERROR(IF(Z117=$AA$1,'1st Run'!H117,""),"")</f>
        <v/>
      </c>
      <c r="AB117" s="96" t="str">
        <f>IFERROR(IF(Z117=$AB$1,'1st Run'!H117,""),"")</f>
        <v/>
      </c>
      <c r="AC117" s="96" t="str">
        <f>IFERROR(IF(Z117=$AC$1,'1st Run'!H117,""),"")</f>
        <v/>
      </c>
      <c r="AD117" s="96" t="str">
        <f>IFERROR(IF($Z117=$AD$1,'1st Run'!H117,""),"")</f>
        <v/>
      </c>
      <c r="AE117" s="96" t="str">
        <f>IFERROR(IF(Z117=$AE$1,'1st Run'!H117,""),"")</f>
        <v/>
      </c>
      <c r="AF117" s="8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</row>
    <row r="118" spans="1:54" ht="15.75" customHeight="1">
      <c r="A118" s="78" t="str">
        <f>IF(B118="","",Draw!A118)</f>
        <v/>
      </c>
      <c r="B118" s="73" t="str">
        <f>IFERROR(Draw!B118,"")</f>
        <v/>
      </c>
      <c r="C118" s="73" t="str">
        <f>IFERROR(Draw!D118,"")</f>
        <v/>
      </c>
      <c r="D118" s="162"/>
      <c r="E118" s="92" t="str">
        <f t="shared" si="23"/>
        <v/>
      </c>
      <c r="F118" s="93" t="str">
        <f t="shared" si="1"/>
        <v/>
      </c>
      <c r="G118" s="71">
        <v>1.17E-7</v>
      </c>
      <c r="H118" s="75" t="str">
        <f t="shared" si="2"/>
        <v/>
      </c>
      <c r="I118" s="75" t="str">
        <f t="shared" si="3"/>
        <v/>
      </c>
      <c r="J118" s="75">
        <f>IFERROR(VLOOKUP(CONCATENATE(Draw!C118,C118),Enter!T:U,2,FALSE),"")</f>
        <v>0</v>
      </c>
      <c r="K118" s="82" t="str">
        <f>IF(A118="yco",VLOOKUP(CONCATENATE(B118,C118),'Youth Calc'!S:T,2,FALSE),IF(OR(AND(D118&gt;1,D118&lt;1050),D118="nt",D118="",D118="scratch"),"","Not valid"))</f>
        <v/>
      </c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 t="str">
        <f>CONCATENATE(Draw!C118,C118)</f>
        <v/>
      </c>
      <c r="X118" s="75">
        <f t="shared" si="4"/>
        <v>0</v>
      </c>
      <c r="Y118" s="72"/>
      <c r="Z118" s="82" t="str">
        <f>IFERROR(VLOOKUP('1st Run'!H118,$AG$3:$AH$7,2,TRUE),"")</f>
        <v>5D</v>
      </c>
      <c r="AA118" s="96" t="str">
        <f>IFERROR(IF(Z118=$AA$1,'1st Run'!H118,""),"")</f>
        <v/>
      </c>
      <c r="AB118" s="96" t="str">
        <f>IFERROR(IF(Z118=$AB$1,'1st Run'!H118,""),"")</f>
        <v/>
      </c>
      <c r="AC118" s="96" t="str">
        <f>IFERROR(IF(Z118=$AC$1,'1st Run'!H118,""),"")</f>
        <v/>
      </c>
      <c r="AD118" s="96" t="str">
        <f>IFERROR(IF($Z118=$AD$1,'1st Run'!H118,""),"")</f>
        <v/>
      </c>
      <c r="AE118" s="96" t="str">
        <f>IFERROR(IF(Z118=$AE$1,'1st Run'!H118,""),"")</f>
        <v/>
      </c>
      <c r="AF118" s="8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</row>
    <row r="119" spans="1:54" ht="15.75" customHeight="1">
      <c r="A119" s="78" t="str">
        <f>IF(B119="","",Draw!A119)</f>
        <v/>
      </c>
      <c r="B119" s="73" t="str">
        <f>IFERROR(Draw!B119,"")</f>
        <v/>
      </c>
      <c r="C119" s="73" t="str">
        <f>IFERROR(Draw!D119,"")</f>
        <v/>
      </c>
      <c r="D119" s="99"/>
      <c r="E119" s="92" t="str">
        <f t="shared" si="23"/>
        <v/>
      </c>
      <c r="F119" s="93" t="str">
        <f t="shared" si="1"/>
        <v/>
      </c>
      <c r="G119" s="71">
        <v>1.18E-7</v>
      </c>
      <c r="H119" s="75" t="str">
        <f t="shared" si="2"/>
        <v/>
      </c>
      <c r="I119" s="75" t="str">
        <f t="shared" si="3"/>
        <v/>
      </c>
      <c r="J119" s="75">
        <f>IFERROR(VLOOKUP(CONCATENATE(Draw!C119,C119),Enter!T:U,2,FALSE),"")</f>
        <v>0</v>
      </c>
      <c r="K119" s="82" t="str">
        <f>IF(A119="yco",VLOOKUP(CONCATENATE(B119,C119),'Youth Calc'!S:T,2,FALSE),IF(OR(AND(D119&gt;1,D119&lt;1050),D119="nt",D119="",D119="scratch"),"","Not valid"))</f>
        <v/>
      </c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 t="str">
        <f>CONCATENATE(Draw!C119,C119)</f>
        <v/>
      </c>
      <c r="X119" s="75">
        <f t="shared" si="4"/>
        <v>0</v>
      </c>
      <c r="Y119" s="72"/>
      <c r="Z119" s="82" t="str">
        <f>IFERROR(VLOOKUP('1st Run'!H119,$AG$3:$AH$7,2,TRUE),"")</f>
        <v>5D</v>
      </c>
      <c r="AA119" s="96" t="str">
        <f>IFERROR(IF(Z119=$AA$1,'1st Run'!H119,""),"")</f>
        <v/>
      </c>
      <c r="AB119" s="96" t="str">
        <f>IFERROR(IF(Z119=$AB$1,'1st Run'!H119,""),"")</f>
        <v/>
      </c>
      <c r="AC119" s="96" t="str">
        <f>IFERROR(IF(Z119=$AC$1,'1st Run'!H119,""),"")</f>
        <v/>
      </c>
      <c r="AD119" s="96" t="str">
        <f>IFERROR(IF($Z119=$AD$1,'1st Run'!H119,""),"")</f>
        <v/>
      </c>
      <c r="AE119" s="96" t="str">
        <f>IFERROR(IF(Z119=$AE$1,'1st Run'!H119,""),"")</f>
        <v/>
      </c>
      <c r="AF119" s="8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</row>
    <row r="120" spans="1:54" ht="15.75" customHeight="1">
      <c r="A120" s="78" t="str">
        <f>IF(B120="","",Draw!A120)</f>
        <v/>
      </c>
      <c r="B120" s="73" t="str">
        <f>IFERROR(Draw!B120,"")</f>
        <v/>
      </c>
      <c r="C120" s="73" t="str">
        <f>IFERROR(Draw!D120,"")</f>
        <v/>
      </c>
      <c r="D120" s="119"/>
      <c r="E120" s="92" t="str">
        <f t="shared" si="23"/>
        <v/>
      </c>
      <c r="F120" s="93" t="str">
        <f t="shared" si="1"/>
        <v/>
      </c>
      <c r="G120" s="71">
        <v>1.1899999999999999E-7</v>
      </c>
      <c r="H120" s="75" t="str">
        <f t="shared" si="2"/>
        <v/>
      </c>
      <c r="I120" s="75" t="str">
        <f t="shared" si="3"/>
        <v/>
      </c>
      <c r="J120" s="75">
        <f>IFERROR(VLOOKUP(CONCATENATE(Draw!C120,C120),Enter!T:U,2,FALSE),"")</f>
        <v>0</v>
      </c>
      <c r="K120" s="82" t="str">
        <f>IF(A120="yco",VLOOKUP(CONCATENATE(B120,C120),'Youth Calc'!S:T,2,FALSE),IF(OR(AND(D120&gt;1,D120&lt;1050),D120="nt",D120="",D120="scratch"),"","Not valid"))</f>
        <v/>
      </c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 t="str">
        <f>CONCATENATE(Draw!C120,C120)</f>
        <v/>
      </c>
      <c r="X120" s="75">
        <f t="shared" si="4"/>
        <v>0</v>
      </c>
      <c r="Y120" s="72"/>
      <c r="Z120" s="82" t="str">
        <f>IFERROR(VLOOKUP('1st Run'!H120,$AG$3:$AH$7,2,TRUE),"")</f>
        <v>5D</v>
      </c>
      <c r="AA120" s="96" t="str">
        <f>IFERROR(IF(Z120=$AA$1,'1st Run'!H120,""),"")</f>
        <v/>
      </c>
      <c r="AB120" s="96" t="str">
        <f>IFERROR(IF(Z120=$AB$1,'1st Run'!H120,""),"")</f>
        <v/>
      </c>
      <c r="AC120" s="96" t="str">
        <f>IFERROR(IF(Z120=$AC$1,'1st Run'!H120,""),"")</f>
        <v/>
      </c>
      <c r="AD120" s="96" t="str">
        <f>IFERROR(IF($Z120=$AD$1,'1st Run'!H120,""),"")</f>
        <v/>
      </c>
      <c r="AE120" s="96" t="str">
        <f>IFERROR(IF(Z120=$AE$1,'1st Run'!H120,""),"")</f>
        <v/>
      </c>
      <c r="AF120" s="8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</row>
    <row r="121" spans="1:54" ht="15.75" customHeight="1">
      <c r="A121" s="78" t="str">
        <f>IF(B121="","",Draw!A121)</f>
        <v/>
      </c>
      <c r="B121" s="73" t="str">
        <f>IFERROR(Draw!B121,"")</f>
        <v/>
      </c>
      <c r="C121" s="73" t="str">
        <f>IFERROR(Draw!D121,"")</f>
        <v/>
      </c>
      <c r="D121" s="123"/>
      <c r="E121" s="92" t="str">
        <f t="shared" si="23"/>
        <v/>
      </c>
      <c r="F121" s="93" t="str">
        <f t="shared" si="1"/>
        <v/>
      </c>
      <c r="G121" s="71">
        <v>1.1999999999999999E-7</v>
      </c>
      <c r="H121" s="75" t="str">
        <f t="shared" si="2"/>
        <v/>
      </c>
      <c r="I121" s="75" t="str">
        <f t="shared" si="3"/>
        <v/>
      </c>
      <c r="J121" s="75">
        <f>IFERROR(VLOOKUP(CONCATENATE(Draw!C121,C121),Enter!T:U,2,FALSE),"")</f>
        <v>0</v>
      </c>
      <c r="K121" s="82" t="str">
        <f>IF(A121="yco",VLOOKUP(CONCATENATE(B121,C121),'Youth Calc'!S:T,2,FALSE),IF(OR(AND(D121&gt;1,D121&lt;1050),D121="nt",D121="",D121="scratch"),"","Not valid"))</f>
        <v/>
      </c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 t="str">
        <f>CONCATENATE(Draw!C121,C121)</f>
        <v/>
      </c>
      <c r="X121" s="75">
        <f t="shared" si="4"/>
        <v>0</v>
      </c>
      <c r="Y121" s="72"/>
      <c r="Z121" s="82" t="str">
        <f>IFERROR(VLOOKUP('1st Run'!H121,$AG$3:$AH$7,2,TRUE),"")</f>
        <v>5D</v>
      </c>
      <c r="AA121" s="96" t="str">
        <f>IFERROR(IF(Z121=$AA$1,'1st Run'!H121,""),"")</f>
        <v/>
      </c>
      <c r="AB121" s="96" t="str">
        <f>IFERROR(IF(Z121=$AB$1,'1st Run'!H121,""),"")</f>
        <v/>
      </c>
      <c r="AC121" s="96" t="str">
        <f>IFERROR(IF(Z121=$AC$1,'1st Run'!H121,""),"")</f>
        <v/>
      </c>
      <c r="AD121" s="96" t="str">
        <f>IFERROR(IF($Z121=$AD$1,'1st Run'!H121,""),"")</f>
        <v/>
      </c>
      <c r="AE121" s="96" t="str">
        <f>IFERROR(IF(Z121=$AE$1,'1st Run'!H121,""),"")</f>
        <v/>
      </c>
      <c r="AF121" s="8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</row>
    <row r="122" spans="1:54" ht="15.75" customHeight="1">
      <c r="A122" s="78" t="str">
        <f>IF(B122="","",Draw!A122)</f>
        <v/>
      </c>
      <c r="B122" s="73" t="str">
        <f>IFERROR(Draw!B122,"")</f>
        <v/>
      </c>
      <c r="C122" s="73" t="str">
        <f>IFERROR(Draw!D122,"")</f>
        <v/>
      </c>
      <c r="D122" s="91"/>
      <c r="E122" s="92" t="str">
        <f t="shared" si="23"/>
        <v/>
      </c>
      <c r="F122" s="93" t="str">
        <f t="shared" si="1"/>
        <v/>
      </c>
      <c r="G122" s="71">
        <v>1.2100000000000001E-7</v>
      </c>
      <c r="H122" s="75" t="str">
        <f t="shared" si="2"/>
        <v/>
      </c>
      <c r="I122" s="75" t="str">
        <f t="shared" si="3"/>
        <v/>
      </c>
      <c r="J122" s="75">
        <f>IFERROR(VLOOKUP(CONCATENATE(Draw!C122,C122),Enter!T:U,2,FALSE),"")</f>
        <v>0</v>
      </c>
      <c r="K122" s="82" t="str">
        <f>IF(A122="yco",VLOOKUP(CONCATENATE(B122,C122),'Youth Calc'!S:T,2,FALSE),IF(OR(AND(D122&gt;1,D122&lt;1050),D122="nt",D122="",D122="scratch"),"","Not valid"))</f>
        <v/>
      </c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 t="str">
        <f>CONCATENATE(Draw!C122,C122)</f>
        <v/>
      </c>
      <c r="X122" s="75">
        <f t="shared" si="4"/>
        <v>0</v>
      </c>
      <c r="Y122" s="72"/>
      <c r="Z122" s="82" t="str">
        <f>IFERROR(VLOOKUP('1st Run'!H122,$AG$3:$AH$7,2,TRUE),"")</f>
        <v>5D</v>
      </c>
      <c r="AA122" s="96" t="str">
        <f>IFERROR(IF(Z122=$AA$1,'1st Run'!H122,""),"")</f>
        <v/>
      </c>
      <c r="AB122" s="96" t="str">
        <f>IFERROR(IF(Z122=$AB$1,'1st Run'!H122,""),"")</f>
        <v/>
      </c>
      <c r="AC122" s="96" t="str">
        <f>IFERROR(IF(Z122=$AC$1,'1st Run'!H122,""),"")</f>
        <v/>
      </c>
      <c r="AD122" s="96" t="str">
        <f>IFERROR(IF($Z122=$AD$1,'1st Run'!H122,""),"")</f>
        <v/>
      </c>
      <c r="AE122" s="96" t="str">
        <f>IFERROR(IF(Z122=$AE$1,'1st Run'!H122,""),"")</f>
        <v/>
      </c>
      <c r="AF122" s="8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</row>
    <row r="123" spans="1:54" ht="15.75" customHeight="1">
      <c r="A123" s="78" t="str">
        <f>IF(B123="","",Draw!A123)</f>
        <v/>
      </c>
      <c r="B123" s="73" t="str">
        <f>IFERROR(Draw!B123,"")</f>
        <v/>
      </c>
      <c r="C123" s="73" t="str">
        <f>IFERROR(Draw!D123,"")</f>
        <v/>
      </c>
      <c r="D123" s="99"/>
      <c r="E123" s="92" t="str">
        <f t="shared" si="23"/>
        <v/>
      </c>
      <c r="F123" s="93" t="str">
        <f t="shared" si="1"/>
        <v/>
      </c>
      <c r="G123" s="71">
        <v>1.2200000000000001E-7</v>
      </c>
      <c r="H123" s="75" t="str">
        <f t="shared" si="2"/>
        <v/>
      </c>
      <c r="I123" s="75" t="str">
        <f t="shared" si="3"/>
        <v/>
      </c>
      <c r="J123" s="75">
        <f>IFERROR(VLOOKUP(CONCATENATE(Draw!C123,C123),Enter!T:U,2,FALSE),"")</f>
        <v>0</v>
      </c>
      <c r="K123" s="82" t="str">
        <f>IF(A123="yco",VLOOKUP(CONCATENATE(B123,C123),'Youth Calc'!S:T,2,FALSE),IF(OR(AND(D123&gt;1,D123&lt;1050),D123="nt",D123="",D123="scratch"),"","Not valid"))</f>
        <v/>
      </c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 t="str">
        <f>CONCATENATE(Draw!C123,C123)</f>
        <v/>
      </c>
      <c r="X123" s="75">
        <f t="shared" si="4"/>
        <v>0</v>
      </c>
      <c r="Y123" s="72"/>
      <c r="Z123" s="82" t="str">
        <f>IFERROR(VLOOKUP('1st Run'!H123,$AG$3:$AH$7,2,TRUE),"")</f>
        <v>5D</v>
      </c>
      <c r="AA123" s="96" t="str">
        <f>IFERROR(IF(Z123=$AA$1,'1st Run'!H123,""),"")</f>
        <v/>
      </c>
      <c r="AB123" s="96" t="str">
        <f>IFERROR(IF(Z123=$AB$1,'1st Run'!H123,""),"")</f>
        <v/>
      </c>
      <c r="AC123" s="96" t="str">
        <f>IFERROR(IF(Z123=$AC$1,'1st Run'!H123,""),"")</f>
        <v/>
      </c>
      <c r="AD123" s="96" t="str">
        <f>IFERROR(IF($Z123=$AD$1,'1st Run'!H123,""),"")</f>
        <v/>
      </c>
      <c r="AE123" s="96" t="str">
        <f>IFERROR(IF(Z123=$AE$1,'1st Run'!H123,""),"")</f>
        <v/>
      </c>
      <c r="AF123" s="8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</row>
    <row r="124" spans="1:54" ht="15.75" customHeight="1">
      <c r="A124" s="78" t="str">
        <f>IF(B124="","",Draw!A124)</f>
        <v/>
      </c>
      <c r="B124" s="73" t="str">
        <f>IFERROR(Draw!B124,"")</f>
        <v/>
      </c>
      <c r="C124" s="73" t="str">
        <f>IFERROR(Draw!D124,"")</f>
        <v/>
      </c>
      <c r="D124" s="162"/>
      <c r="E124" s="92" t="str">
        <f t="shared" si="23"/>
        <v/>
      </c>
      <c r="F124" s="93" t="str">
        <f t="shared" si="1"/>
        <v/>
      </c>
      <c r="G124" s="71">
        <v>1.23E-7</v>
      </c>
      <c r="H124" s="75" t="str">
        <f t="shared" si="2"/>
        <v/>
      </c>
      <c r="I124" s="75" t="str">
        <f t="shared" si="3"/>
        <v/>
      </c>
      <c r="J124" s="75">
        <f>IFERROR(VLOOKUP(CONCATENATE(Draw!C124,C124),Enter!T:U,2,FALSE),"")</f>
        <v>0</v>
      </c>
      <c r="K124" s="82" t="str">
        <f>IF(A124="yco",VLOOKUP(CONCATENATE(B124,C124),'Youth Calc'!S:T,2,FALSE),IF(OR(AND(D124&gt;1,D124&lt;1050),D124="nt",D124="",D124="scratch"),"","Not valid"))</f>
        <v/>
      </c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 t="str">
        <f>CONCATENATE(Draw!C124,C124)</f>
        <v/>
      </c>
      <c r="X124" s="75">
        <f t="shared" si="4"/>
        <v>0</v>
      </c>
      <c r="Y124" s="72"/>
      <c r="Z124" s="82" t="str">
        <f>IFERROR(VLOOKUP('1st Run'!H124,$AG$3:$AH$7,2,TRUE),"")</f>
        <v>5D</v>
      </c>
      <c r="AA124" s="96" t="str">
        <f>IFERROR(IF(Z124=$AA$1,'1st Run'!H124,""),"")</f>
        <v/>
      </c>
      <c r="AB124" s="96" t="str">
        <f>IFERROR(IF(Z124=$AB$1,'1st Run'!H124,""),"")</f>
        <v/>
      </c>
      <c r="AC124" s="96" t="str">
        <f>IFERROR(IF(Z124=$AC$1,'1st Run'!H124,""),"")</f>
        <v/>
      </c>
      <c r="AD124" s="96" t="str">
        <f>IFERROR(IF($Z124=$AD$1,'1st Run'!H124,""),"")</f>
        <v/>
      </c>
      <c r="AE124" s="96" t="str">
        <f>IFERROR(IF(Z124=$AE$1,'1st Run'!H124,""),"")</f>
        <v/>
      </c>
      <c r="AF124" s="8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</row>
    <row r="125" spans="1:54" ht="15.75" customHeight="1">
      <c r="A125" s="78" t="str">
        <f>IF(B125="","",Draw!A125)</f>
        <v/>
      </c>
      <c r="B125" s="73" t="str">
        <f>IFERROR(Draw!B125,"")</f>
        <v/>
      </c>
      <c r="C125" s="73" t="str">
        <f>IFERROR(Draw!D125,"")</f>
        <v/>
      </c>
      <c r="D125" s="99"/>
      <c r="E125" s="92" t="str">
        <f t="shared" si="23"/>
        <v/>
      </c>
      <c r="F125" s="93" t="str">
        <f t="shared" si="1"/>
        <v/>
      </c>
      <c r="G125" s="71">
        <v>1.24E-7</v>
      </c>
      <c r="H125" s="75" t="str">
        <f t="shared" si="2"/>
        <v/>
      </c>
      <c r="I125" s="75" t="str">
        <f t="shared" si="3"/>
        <v/>
      </c>
      <c r="J125" s="75">
        <f>IFERROR(VLOOKUP(CONCATENATE(Draw!C125,C125),Enter!T:U,2,FALSE),"")</f>
        <v>0</v>
      </c>
      <c r="K125" s="82" t="str">
        <f>IF(A125="yco",VLOOKUP(CONCATENATE(B125,C125),'Youth Calc'!S:T,2,FALSE),IF(OR(AND(D125&gt;1,D125&lt;1050),D125="nt",D125="",D125="scratch"),"","Not valid"))</f>
        <v/>
      </c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 t="str">
        <f>CONCATENATE(Draw!C125,C125)</f>
        <v/>
      </c>
      <c r="X125" s="75">
        <f t="shared" si="4"/>
        <v>0</v>
      </c>
      <c r="Y125" s="72"/>
      <c r="Z125" s="82" t="str">
        <f>IFERROR(VLOOKUP('1st Run'!H125,$AG$3:$AH$7,2,TRUE),"")</f>
        <v>5D</v>
      </c>
      <c r="AA125" s="96" t="str">
        <f>IFERROR(IF(Z125=$AA$1,'1st Run'!H125,""),"")</f>
        <v/>
      </c>
      <c r="AB125" s="96" t="str">
        <f>IFERROR(IF(Z125=$AB$1,'1st Run'!H125,""),"")</f>
        <v/>
      </c>
      <c r="AC125" s="96" t="str">
        <f>IFERROR(IF(Z125=$AC$1,'1st Run'!H125,""),"")</f>
        <v/>
      </c>
      <c r="AD125" s="96" t="str">
        <f>IFERROR(IF($Z125=$AD$1,'1st Run'!H125,""),"")</f>
        <v/>
      </c>
      <c r="AE125" s="96" t="str">
        <f>IFERROR(IF(Z125=$AE$1,'1st Run'!H125,""),"")</f>
        <v/>
      </c>
      <c r="AF125" s="8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</row>
    <row r="126" spans="1:54" ht="15.75" customHeight="1">
      <c r="A126" s="78" t="str">
        <f>IF(B126="","",Draw!A126)</f>
        <v/>
      </c>
      <c r="B126" s="73" t="str">
        <f>IFERROR(Draw!B126,"")</f>
        <v/>
      </c>
      <c r="C126" s="73" t="str">
        <f>IFERROR(Draw!D126,"")</f>
        <v/>
      </c>
      <c r="D126" s="119"/>
      <c r="E126" s="92" t="str">
        <f t="shared" si="23"/>
        <v/>
      </c>
      <c r="F126" s="93" t="str">
        <f t="shared" si="1"/>
        <v/>
      </c>
      <c r="G126" s="71">
        <v>1.2499999999999999E-7</v>
      </c>
      <c r="H126" s="75" t="str">
        <f t="shared" si="2"/>
        <v/>
      </c>
      <c r="I126" s="75" t="str">
        <f t="shared" si="3"/>
        <v/>
      </c>
      <c r="J126" s="75">
        <f>IFERROR(VLOOKUP(CONCATENATE(Draw!C126,C126),Enter!T:U,2,FALSE),"")</f>
        <v>0</v>
      </c>
      <c r="K126" s="82" t="str">
        <f>IF(A126="yco",VLOOKUP(CONCATENATE(B126,C126),'Youth Calc'!S:T,2,FALSE),IF(OR(AND(D126&gt;1,D126&lt;1050),D126="nt",D126="",D126="scratch"),"","Not valid"))</f>
        <v/>
      </c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 t="str">
        <f>CONCATENATE(Draw!C126,C126)</f>
        <v/>
      </c>
      <c r="X126" s="75">
        <f t="shared" si="4"/>
        <v>0</v>
      </c>
      <c r="Y126" s="72"/>
      <c r="Z126" s="82" t="str">
        <f>IFERROR(VLOOKUP('1st Run'!H126,$AG$3:$AH$7,2,TRUE),"")</f>
        <v>5D</v>
      </c>
      <c r="AA126" s="96" t="str">
        <f>IFERROR(IF(Z126=$AA$1,'1st Run'!H126,""),"")</f>
        <v/>
      </c>
      <c r="AB126" s="96" t="str">
        <f>IFERROR(IF(Z126=$AB$1,'1st Run'!H126,""),"")</f>
        <v/>
      </c>
      <c r="AC126" s="96" t="str">
        <f>IFERROR(IF(Z126=$AC$1,'1st Run'!H126,""),"")</f>
        <v/>
      </c>
      <c r="AD126" s="96" t="str">
        <f>IFERROR(IF($Z126=$AD$1,'1st Run'!H126,""),"")</f>
        <v/>
      </c>
      <c r="AE126" s="96" t="str">
        <f>IFERROR(IF(Z126=$AE$1,'1st Run'!H126,""),"")</f>
        <v/>
      </c>
      <c r="AF126" s="8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</row>
    <row r="127" spans="1:54" ht="15.75" customHeight="1">
      <c r="A127" s="78" t="str">
        <f>IF(B127="","",Draw!A127)</f>
        <v/>
      </c>
      <c r="B127" s="73" t="str">
        <f>IFERROR(Draw!B127,"")</f>
        <v/>
      </c>
      <c r="C127" s="73" t="str">
        <f>IFERROR(Draw!D127,"")</f>
        <v/>
      </c>
      <c r="D127" s="123"/>
      <c r="E127" s="92" t="str">
        <f t="shared" si="23"/>
        <v/>
      </c>
      <c r="F127" s="93" t="str">
        <f t="shared" si="1"/>
        <v/>
      </c>
      <c r="G127" s="71">
        <v>1.2599999999999999E-7</v>
      </c>
      <c r="H127" s="75" t="str">
        <f t="shared" si="2"/>
        <v/>
      </c>
      <c r="I127" s="75" t="str">
        <f t="shared" si="3"/>
        <v/>
      </c>
      <c r="J127" s="75">
        <f>IFERROR(VLOOKUP(CONCATENATE(Draw!C127,C127),Enter!T:U,2,FALSE),"")</f>
        <v>0</v>
      </c>
      <c r="K127" s="82" t="str">
        <f>IF(A127="yco",VLOOKUP(CONCATENATE(B127,C127),'Youth Calc'!S:T,2,FALSE),IF(OR(AND(D127&gt;1,D127&lt;1050),D127="nt",D127="",D127="scratch"),"","Not valid"))</f>
        <v/>
      </c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 t="str">
        <f>CONCATENATE(Draw!C127,C127)</f>
        <v/>
      </c>
      <c r="X127" s="75">
        <f t="shared" si="4"/>
        <v>0</v>
      </c>
      <c r="Y127" s="72"/>
      <c r="Z127" s="82" t="str">
        <f>IFERROR(VLOOKUP('1st Run'!H127,$AG$3:$AH$7,2,TRUE),"")</f>
        <v>5D</v>
      </c>
      <c r="AA127" s="96" t="str">
        <f>IFERROR(IF(Z127=$AA$1,'1st Run'!H127,""),"")</f>
        <v/>
      </c>
      <c r="AB127" s="96" t="str">
        <f>IFERROR(IF(Z127=$AB$1,'1st Run'!H127,""),"")</f>
        <v/>
      </c>
      <c r="AC127" s="96" t="str">
        <f>IFERROR(IF(Z127=$AC$1,'1st Run'!H127,""),"")</f>
        <v/>
      </c>
      <c r="AD127" s="96" t="str">
        <f>IFERROR(IF($Z127=$AD$1,'1st Run'!H127,""),"")</f>
        <v/>
      </c>
      <c r="AE127" s="96" t="str">
        <f>IFERROR(IF(Z127=$AE$1,'1st Run'!H127,""),"")</f>
        <v/>
      </c>
      <c r="AF127" s="8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</row>
    <row r="128" spans="1:54" ht="15.75" customHeight="1">
      <c r="A128" s="78" t="str">
        <f>IF(B128="","",Draw!A128)</f>
        <v/>
      </c>
      <c r="B128" s="73" t="str">
        <f>IFERROR(Draw!B128,"")</f>
        <v/>
      </c>
      <c r="C128" s="73" t="str">
        <f>IFERROR(Draw!D128,"")</f>
        <v/>
      </c>
      <c r="D128" s="91"/>
      <c r="E128" s="92" t="str">
        <f t="shared" si="23"/>
        <v/>
      </c>
      <c r="F128" s="93" t="str">
        <f t="shared" si="1"/>
        <v/>
      </c>
      <c r="G128" s="71">
        <v>1.2700000000000001E-7</v>
      </c>
      <c r="H128" s="75" t="str">
        <f t="shared" si="2"/>
        <v/>
      </c>
      <c r="I128" s="75" t="str">
        <f t="shared" si="3"/>
        <v/>
      </c>
      <c r="J128" s="75">
        <f>IFERROR(VLOOKUP(CONCATENATE(Draw!C128,C128),Enter!T:U,2,FALSE),"")</f>
        <v>0</v>
      </c>
      <c r="K128" s="82" t="str">
        <f>IF(A128="yco",VLOOKUP(CONCATENATE(B128,C128),'Youth Calc'!S:T,2,FALSE),IF(OR(AND(D128&gt;1,D128&lt;1050),D128="nt",D128="",D128="scratch"),"","Not valid"))</f>
        <v/>
      </c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 t="str">
        <f>CONCATENATE(Draw!C128,C128)</f>
        <v/>
      </c>
      <c r="X128" s="75">
        <f t="shared" si="4"/>
        <v>0</v>
      </c>
      <c r="Y128" s="72"/>
      <c r="Z128" s="82" t="str">
        <f>IFERROR(VLOOKUP('1st Run'!H128,$AG$3:$AH$7,2,TRUE),"")</f>
        <v>5D</v>
      </c>
      <c r="AA128" s="96" t="str">
        <f>IFERROR(IF(Z128=$AA$1,'1st Run'!H128,""),"")</f>
        <v/>
      </c>
      <c r="AB128" s="96" t="str">
        <f>IFERROR(IF(Z128=$AB$1,'1st Run'!H128,""),"")</f>
        <v/>
      </c>
      <c r="AC128" s="96" t="str">
        <f>IFERROR(IF(Z128=$AC$1,'1st Run'!H128,""),"")</f>
        <v/>
      </c>
      <c r="AD128" s="96" t="str">
        <f>IFERROR(IF($Z128=$AD$1,'1st Run'!H128,""),"")</f>
        <v/>
      </c>
      <c r="AE128" s="96" t="str">
        <f>IFERROR(IF(Z128=$AE$1,'1st Run'!H128,""),"")</f>
        <v/>
      </c>
      <c r="AF128" s="8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</row>
    <row r="129" spans="1:54" ht="15.75" customHeight="1">
      <c r="A129" s="78" t="str">
        <f>IF(B129="","",Draw!A129)</f>
        <v/>
      </c>
      <c r="B129" s="73" t="str">
        <f>IFERROR(Draw!B129,"")</f>
        <v/>
      </c>
      <c r="C129" s="73" t="str">
        <f>IFERROR(Draw!D129,"")</f>
        <v/>
      </c>
      <c r="D129" s="99"/>
      <c r="E129" s="92" t="str">
        <f t="shared" si="23"/>
        <v/>
      </c>
      <c r="F129" s="93" t="str">
        <f t="shared" si="1"/>
        <v/>
      </c>
      <c r="G129" s="71">
        <v>1.2800000000000001E-7</v>
      </c>
      <c r="H129" s="75" t="str">
        <f t="shared" si="2"/>
        <v/>
      </c>
      <c r="I129" s="75" t="str">
        <f t="shared" si="3"/>
        <v/>
      </c>
      <c r="J129" s="75">
        <f>IFERROR(VLOOKUP(CONCATENATE(Draw!C129,C129),Enter!T:U,2,FALSE),"")</f>
        <v>0</v>
      </c>
      <c r="K129" s="82" t="str">
        <f>IF(A129="yco",VLOOKUP(CONCATENATE(B129,C129),'Youth Calc'!S:T,2,FALSE),IF(OR(AND(D129&gt;1,D129&lt;1050),D129="nt",D129="",D129="scratch"),"","Not valid"))</f>
        <v/>
      </c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 t="str">
        <f>CONCATENATE(Draw!C129,C129)</f>
        <v/>
      </c>
      <c r="X129" s="75">
        <f t="shared" si="4"/>
        <v>0</v>
      </c>
      <c r="Y129" s="72"/>
      <c r="Z129" s="82" t="str">
        <f>IFERROR(VLOOKUP('1st Run'!H129,$AG$3:$AH$7,2,TRUE),"")</f>
        <v>5D</v>
      </c>
      <c r="AA129" s="96" t="str">
        <f>IFERROR(IF(Z129=$AA$1,'1st Run'!H129,""),"")</f>
        <v/>
      </c>
      <c r="AB129" s="96" t="str">
        <f>IFERROR(IF(Z129=$AB$1,'1st Run'!H129,""),"")</f>
        <v/>
      </c>
      <c r="AC129" s="96" t="str">
        <f>IFERROR(IF(Z129=$AC$1,'1st Run'!H129,""),"")</f>
        <v/>
      </c>
      <c r="AD129" s="96" t="str">
        <f>IFERROR(IF($Z129=$AD$1,'1st Run'!H129,""),"")</f>
        <v/>
      </c>
      <c r="AE129" s="96" t="str">
        <f>IFERROR(IF(Z129=$AE$1,'1st Run'!H129,""),"")</f>
        <v/>
      </c>
      <c r="AF129" s="8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</row>
    <row r="130" spans="1:54" ht="15.75" customHeight="1">
      <c r="A130" s="78" t="str">
        <f>IF(B130="","",Draw!A130)</f>
        <v/>
      </c>
      <c r="B130" s="73" t="str">
        <f>IFERROR(Draw!B130,"")</f>
        <v/>
      </c>
      <c r="C130" s="73" t="str">
        <f>IFERROR(Draw!D130,"")</f>
        <v/>
      </c>
      <c r="D130" s="162"/>
      <c r="E130" s="92" t="str">
        <f t="shared" si="23"/>
        <v/>
      </c>
      <c r="F130" s="93" t="str">
        <f t="shared" si="1"/>
        <v/>
      </c>
      <c r="G130" s="71">
        <v>1.29E-7</v>
      </c>
      <c r="H130" s="75" t="str">
        <f t="shared" si="2"/>
        <v/>
      </c>
      <c r="I130" s="75" t="str">
        <f t="shared" si="3"/>
        <v/>
      </c>
      <c r="J130" s="75">
        <f>IFERROR(VLOOKUP(CONCATENATE(Draw!C130,C130),Enter!T:U,2,FALSE),"")</f>
        <v>0</v>
      </c>
      <c r="K130" s="82" t="str">
        <f>IF(A130="yco",VLOOKUP(CONCATENATE(B130,C130),'Youth Calc'!S:T,2,FALSE),IF(OR(AND(D130&gt;1,D130&lt;1050),D130="nt",D130="",D130="scratch"),"","Not valid"))</f>
        <v/>
      </c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 t="str">
        <f>CONCATENATE(Draw!C130,C130)</f>
        <v/>
      </c>
      <c r="X130" s="75">
        <f t="shared" si="4"/>
        <v>0</v>
      </c>
      <c r="Y130" s="72"/>
      <c r="Z130" s="82" t="str">
        <f>IFERROR(VLOOKUP('1st Run'!H130,$AG$3:$AH$7,2,TRUE),"")</f>
        <v>5D</v>
      </c>
      <c r="AA130" s="96" t="str">
        <f>IFERROR(IF(Z130=$AA$1,'1st Run'!H130,""),"")</f>
        <v/>
      </c>
      <c r="AB130" s="96" t="str">
        <f>IFERROR(IF(Z130=$AB$1,'1st Run'!H130,""),"")</f>
        <v/>
      </c>
      <c r="AC130" s="96" t="str">
        <f>IFERROR(IF(Z130=$AC$1,'1st Run'!H130,""),"")</f>
        <v/>
      </c>
      <c r="AD130" s="96" t="str">
        <f>IFERROR(IF($Z130=$AD$1,'1st Run'!H130,""),"")</f>
        <v/>
      </c>
      <c r="AE130" s="96" t="str">
        <f>IFERROR(IF(Z130=$AE$1,'1st Run'!H130,""),"")</f>
        <v/>
      </c>
      <c r="AF130" s="8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</row>
    <row r="131" spans="1:54" ht="15.75" customHeight="1">
      <c r="A131" s="78" t="str">
        <f>IF(B131="","",Draw!A131)</f>
        <v/>
      </c>
      <c r="B131" s="73" t="str">
        <f>IFERROR(Draw!B131,"")</f>
        <v/>
      </c>
      <c r="C131" s="73" t="str">
        <f>IFERROR(Draw!D131,"")</f>
        <v/>
      </c>
      <c r="D131" s="99"/>
      <c r="E131" s="92" t="str">
        <f t="shared" si="23"/>
        <v/>
      </c>
      <c r="F131" s="93" t="str">
        <f t="shared" si="1"/>
        <v/>
      </c>
      <c r="G131" s="71">
        <v>1.3E-7</v>
      </c>
      <c r="H131" s="75" t="str">
        <f t="shared" si="2"/>
        <v/>
      </c>
      <c r="I131" s="75" t="str">
        <f t="shared" si="3"/>
        <v/>
      </c>
      <c r="J131" s="75">
        <f>IFERROR(VLOOKUP(CONCATENATE(Draw!C131,C131),Enter!T:U,2,FALSE),"")</f>
        <v>0</v>
      </c>
      <c r="K131" s="82" t="str">
        <f>IF(A131="yco",VLOOKUP(CONCATENATE(B131,C131),'Youth Calc'!S:T,2,FALSE),IF(OR(AND(D131&gt;1,D131&lt;1050),D131="nt",D131="",D131="scratch"),"","Not valid"))</f>
        <v/>
      </c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 t="str">
        <f>CONCATENATE(Draw!C131,C131)</f>
        <v/>
      </c>
      <c r="X131" s="75">
        <f t="shared" si="4"/>
        <v>0</v>
      </c>
      <c r="Y131" s="72"/>
      <c r="Z131" s="82" t="str">
        <f>IFERROR(VLOOKUP('1st Run'!H131,$AG$3:$AH$7,2,TRUE),"")</f>
        <v>5D</v>
      </c>
      <c r="AA131" s="96" t="str">
        <f>IFERROR(IF(Z131=$AA$1,'1st Run'!H131,""),"")</f>
        <v/>
      </c>
      <c r="AB131" s="96" t="str">
        <f>IFERROR(IF(Z131=$AB$1,'1st Run'!H131,""),"")</f>
        <v/>
      </c>
      <c r="AC131" s="96" t="str">
        <f>IFERROR(IF(Z131=$AC$1,'1st Run'!H131,""),"")</f>
        <v/>
      </c>
      <c r="AD131" s="96" t="str">
        <f>IFERROR(IF($Z131=$AD$1,'1st Run'!H131,""),"")</f>
        <v/>
      </c>
      <c r="AE131" s="96" t="str">
        <f>IFERROR(IF(Z131=$AE$1,'1st Run'!H131,""),"")</f>
        <v/>
      </c>
      <c r="AF131" s="8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</row>
    <row r="132" spans="1:54" ht="15.75" customHeight="1">
      <c r="A132" s="78" t="str">
        <f>IF(B132="","",Draw!A132)</f>
        <v/>
      </c>
      <c r="B132" s="73" t="str">
        <f>IFERROR(Draw!B132,"")</f>
        <v/>
      </c>
      <c r="C132" s="73" t="str">
        <f>IFERROR(Draw!D132,"")</f>
        <v/>
      </c>
      <c r="D132" s="119"/>
      <c r="E132" s="92" t="str">
        <f t="shared" si="23"/>
        <v/>
      </c>
      <c r="F132" s="93" t="str">
        <f t="shared" si="1"/>
        <v/>
      </c>
      <c r="G132" s="71">
        <v>1.31E-7</v>
      </c>
      <c r="H132" s="75" t="str">
        <f t="shared" si="2"/>
        <v/>
      </c>
      <c r="I132" s="75" t="str">
        <f t="shared" si="3"/>
        <v/>
      </c>
      <c r="J132" s="75">
        <f>IFERROR(VLOOKUP(CONCATENATE(Draw!C132,C132),Enter!T:U,2,FALSE),"")</f>
        <v>0</v>
      </c>
      <c r="K132" s="82" t="str">
        <f>IF(A132="yco",VLOOKUP(CONCATENATE(B132,C132),'Youth Calc'!S:T,2,FALSE),IF(OR(AND(D132&gt;1,D132&lt;1050),D132="nt",D132="",D132="scratch"),"","Not valid"))</f>
        <v/>
      </c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 t="str">
        <f>CONCATENATE(Draw!C132,C132)</f>
        <v/>
      </c>
      <c r="X132" s="75">
        <f t="shared" si="4"/>
        <v>0</v>
      </c>
      <c r="Y132" s="72"/>
      <c r="Z132" s="82" t="str">
        <f>IFERROR(VLOOKUP('1st Run'!H132,$AG$3:$AH$7,2,TRUE),"")</f>
        <v>5D</v>
      </c>
      <c r="AA132" s="96" t="str">
        <f>IFERROR(IF(Z132=$AA$1,'1st Run'!H132,""),"")</f>
        <v/>
      </c>
      <c r="AB132" s="96" t="str">
        <f>IFERROR(IF(Z132=$AB$1,'1st Run'!H132,""),"")</f>
        <v/>
      </c>
      <c r="AC132" s="96" t="str">
        <f>IFERROR(IF(Z132=$AC$1,'1st Run'!H132,""),"")</f>
        <v/>
      </c>
      <c r="AD132" s="96" t="str">
        <f>IFERROR(IF($Z132=$AD$1,'1st Run'!H132,""),"")</f>
        <v/>
      </c>
      <c r="AE132" s="96" t="str">
        <f>IFERROR(IF(Z132=$AE$1,'1st Run'!H132,""),"")</f>
        <v/>
      </c>
      <c r="AF132" s="8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</row>
    <row r="133" spans="1:54" ht="15.75" customHeight="1">
      <c r="A133" s="78" t="str">
        <f>IF(B133="","",Draw!A133)</f>
        <v/>
      </c>
      <c r="B133" s="73" t="str">
        <f>IFERROR(Draw!B133,"")</f>
        <v/>
      </c>
      <c r="C133" s="73" t="str">
        <f>IFERROR(Draw!D133,"")</f>
        <v/>
      </c>
      <c r="D133" s="123"/>
      <c r="E133" s="92" t="str">
        <f t="shared" si="23"/>
        <v/>
      </c>
      <c r="F133" s="93" t="str">
        <f t="shared" si="1"/>
        <v/>
      </c>
      <c r="G133" s="71">
        <v>1.3199999999999999E-7</v>
      </c>
      <c r="H133" s="75" t="str">
        <f t="shared" si="2"/>
        <v/>
      </c>
      <c r="I133" s="75" t="str">
        <f t="shared" si="3"/>
        <v/>
      </c>
      <c r="J133" s="75">
        <f>IFERROR(VLOOKUP(CONCATENATE(Draw!C133,C133),Enter!T:U,2,FALSE),"")</f>
        <v>0</v>
      </c>
      <c r="K133" s="82" t="str">
        <f>IF(A133="yco",VLOOKUP(CONCATENATE(B133,C133),'Youth Calc'!S:T,2,FALSE),IF(OR(AND(D133&gt;1,D133&lt;1050),D133="nt",D133="",D133="scratch"),"","Not valid"))</f>
        <v/>
      </c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 t="str">
        <f>CONCATENATE(Draw!C133,C133)</f>
        <v/>
      </c>
      <c r="X133" s="75">
        <f t="shared" si="4"/>
        <v>0</v>
      </c>
      <c r="Y133" s="72"/>
      <c r="Z133" s="82" t="str">
        <f>IFERROR(VLOOKUP('1st Run'!H133,$AG$3:$AH$7,2,TRUE),"")</f>
        <v>5D</v>
      </c>
      <c r="AA133" s="96" t="str">
        <f>IFERROR(IF(Z133=$AA$1,'1st Run'!H133,""),"")</f>
        <v/>
      </c>
      <c r="AB133" s="96" t="str">
        <f>IFERROR(IF(Z133=$AB$1,'1st Run'!H133,""),"")</f>
        <v/>
      </c>
      <c r="AC133" s="96" t="str">
        <f>IFERROR(IF(Z133=$AC$1,'1st Run'!H133,""),"")</f>
        <v/>
      </c>
      <c r="AD133" s="96" t="str">
        <f>IFERROR(IF($Z133=$AD$1,'1st Run'!H133,""),"")</f>
        <v/>
      </c>
      <c r="AE133" s="96" t="str">
        <f>IFERROR(IF(Z133=$AE$1,'1st Run'!H133,""),"")</f>
        <v/>
      </c>
      <c r="AF133" s="8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</row>
    <row r="134" spans="1:54" ht="15.75" customHeight="1">
      <c r="A134" s="78" t="str">
        <f>IF(B134="","",Draw!A134)</f>
        <v/>
      </c>
      <c r="B134" s="73" t="str">
        <f>IFERROR(Draw!B134,"")</f>
        <v/>
      </c>
      <c r="C134" s="73" t="str">
        <f>IFERROR(Draw!D134,"")</f>
        <v/>
      </c>
      <c r="D134" s="91"/>
      <c r="E134" s="92" t="str">
        <f t="shared" si="23"/>
        <v/>
      </c>
      <c r="F134" s="93" t="str">
        <f t="shared" si="1"/>
        <v/>
      </c>
      <c r="G134" s="71">
        <v>1.3300000000000001E-7</v>
      </c>
      <c r="H134" s="75" t="str">
        <f t="shared" si="2"/>
        <v/>
      </c>
      <c r="I134" s="75" t="str">
        <f t="shared" si="3"/>
        <v/>
      </c>
      <c r="J134" s="75">
        <f>IFERROR(VLOOKUP(CONCATENATE(Draw!C134,C134),Enter!T:U,2,FALSE),"")</f>
        <v>0</v>
      </c>
      <c r="K134" s="82" t="str">
        <f>IF(A134="yco",VLOOKUP(CONCATENATE(B134,C134),'Youth Calc'!S:T,2,FALSE),IF(OR(AND(D134&gt;1,D134&lt;1050),D134="nt",D134="",D134="scratch"),"","Not valid"))</f>
        <v/>
      </c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 t="str">
        <f>CONCATENATE(Draw!C134,C134)</f>
        <v/>
      </c>
      <c r="X134" s="75">
        <f t="shared" si="4"/>
        <v>0</v>
      </c>
      <c r="Y134" s="72"/>
      <c r="Z134" s="82" t="str">
        <f>IFERROR(VLOOKUP('1st Run'!H134,$AG$3:$AH$7,2,TRUE),"")</f>
        <v>5D</v>
      </c>
      <c r="AA134" s="96" t="str">
        <f>IFERROR(IF(Z134=$AA$1,'1st Run'!H134,""),"")</f>
        <v/>
      </c>
      <c r="AB134" s="96" t="str">
        <f>IFERROR(IF(Z134=$AB$1,'1st Run'!H134,""),"")</f>
        <v/>
      </c>
      <c r="AC134" s="96" t="str">
        <f>IFERROR(IF(Z134=$AC$1,'1st Run'!H134,""),"")</f>
        <v/>
      </c>
      <c r="AD134" s="96" t="str">
        <f>IFERROR(IF($Z134=$AD$1,'1st Run'!H134,""),"")</f>
        <v/>
      </c>
      <c r="AE134" s="96" t="str">
        <f>IFERROR(IF(Z134=$AE$1,'1st Run'!H134,""),"")</f>
        <v/>
      </c>
      <c r="AF134" s="8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</row>
    <row r="135" spans="1:54" ht="15.75" customHeight="1">
      <c r="A135" s="78" t="str">
        <f>IF(B135="","",Draw!A135)</f>
        <v/>
      </c>
      <c r="B135" s="73" t="str">
        <f>IFERROR(Draw!B135,"")</f>
        <v/>
      </c>
      <c r="C135" s="73" t="str">
        <f>IFERROR(Draw!D135,"")</f>
        <v/>
      </c>
      <c r="D135" s="99"/>
      <c r="E135" s="92" t="str">
        <f t="shared" si="23"/>
        <v/>
      </c>
      <c r="F135" s="93" t="str">
        <f t="shared" si="1"/>
        <v/>
      </c>
      <c r="G135" s="71">
        <v>1.3400000000000001E-7</v>
      </c>
      <c r="H135" s="75" t="str">
        <f t="shared" si="2"/>
        <v/>
      </c>
      <c r="I135" s="75" t="str">
        <f t="shared" si="3"/>
        <v/>
      </c>
      <c r="J135" s="75">
        <f>IFERROR(VLOOKUP(CONCATENATE(Draw!C135,C135),Enter!T:U,2,FALSE),"")</f>
        <v>0</v>
      </c>
      <c r="K135" s="82" t="str">
        <f>IF(A135="yco",VLOOKUP(CONCATENATE(B135,C135),'Youth Calc'!S:T,2,FALSE),IF(OR(AND(D135&gt;1,D135&lt;1050),D135="nt",D135="",D135="scratch"),"","Not valid"))</f>
        <v/>
      </c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 t="str">
        <f>CONCATENATE(Draw!C135,C135)</f>
        <v/>
      </c>
      <c r="X135" s="75">
        <f t="shared" si="4"/>
        <v>0</v>
      </c>
      <c r="Y135" s="72"/>
      <c r="Z135" s="82" t="str">
        <f>IFERROR(VLOOKUP('1st Run'!H135,$AG$3:$AH$7,2,TRUE),"")</f>
        <v>5D</v>
      </c>
      <c r="AA135" s="96" t="str">
        <f>IFERROR(IF(Z135=$AA$1,'1st Run'!H135,""),"")</f>
        <v/>
      </c>
      <c r="AB135" s="96" t="str">
        <f>IFERROR(IF(Z135=$AB$1,'1st Run'!H135,""),"")</f>
        <v/>
      </c>
      <c r="AC135" s="96" t="str">
        <f>IFERROR(IF(Z135=$AC$1,'1st Run'!H135,""),"")</f>
        <v/>
      </c>
      <c r="AD135" s="96" t="str">
        <f>IFERROR(IF($Z135=$AD$1,'1st Run'!H135,""),"")</f>
        <v/>
      </c>
      <c r="AE135" s="96" t="str">
        <f>IFERROR(IF(Z135=$AE$1,'1st Run'!H135,""),"")</f>
        <v/>
      </c>
      <c r="AF135" s="8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</row>
    <row r="136" spans="1:54" ht="15.75" customHeight="1">
      <c r="A136" s="78" t="str">
        <f>IF(B136="","",Draw!A136)</f>
        <v/>
      </c>
      <c r="B136" s="73" t="str">
        <f>IFERROR(Draw!B136,"")</f>
        <v/>
      </c>
      <c r="C136" s="73" t="str">
        <f>IFERROR(Draw!D136,"")</f>
        <v/>
      </c>
      <c r="D136" s="162"/>
      <c r="E136" s="92" t="str">
        <f t="shared" si="23"/>
        <v/>
      </c>
      <c r="F136" s="93" t="str">
        <f t="shared" si="1"/>
        <v/>
      </c>
      <c r="G136" s="71">
        <v>1.35E-7</v>
      </c>
      <c r="H136" s="75" t="str">
        <f t="shared" si="2"/>
        <v/>
      </c>
      <c r="I136" s="75" t="str">
        <f t="shared" si="3"/>
        <v/>
      </c>
      <c r="J136" s="75">
        <f>IFERROR(VLOOKUP(CONCATENATE(Draw!C136,C136),Enter!T:U,2,FALSE),"")</f>
        <v>0</v>
      </c>
      <c r="K136" s="82" t="str">
        <f>IF(A136="yco",VLOOKUP(CONCATENATE(B136,C136),'Youth Calc'!S:T,2,FALSE),IF(OR(AND(D136&gt;1,D136&lt;1050),D136="nt",D136="",D136="scratch"),"","Not valid"))</f>
        <v/>
      </c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 t="str">
        <f>CONCATENATE(Draw!C136,C136)</f>
        <v/>
      </c>
      <c r="X136" s="75">
        <f t="shared" si="4"/>
        <v>0</v>
      </c>
      <c r="Y136" s="72"/>
      <c r="Z136" s="82" t="str">
        <f>IFERROR(VLOOKUP('1st Run'!H136,$AG$3:$AH$7,2,TRUE),"")</f>
        <v>5D</v>
      </c>
      <c r="AA136" s="96" t="str">
        <f>IFERROR(IF(Z136=$AA$1,'1st Run'!H136,""),"")</f>
        <v/>
      </c>
      <c r="AB136" s="96" t="str">
        <f>IFERROR(IF(Z136=$AB$1,'1st Run'!H136,""),"")</f>
        <v/>
      </c>
      <c r="AC136" s="96" t="str">
        <f>IFERROR(IF(Z136=$AC$1,'1st Run'!H136,""),"")</f>
        <v/>
      </c>
      <c r="AD136" s="96" t="str">
        <f>IFERROR(IF($Z136=$AD$1,'1st Run'!H136,""),"")</f>
        <v/>
      </c>
      <c r="AE136" s="96" t="str">
        <f>IFERROR(IF(Z136=$AE$1,'1st Run'!H136,""),"")</f>
        <v/>
      </c>
      <c r="AF136" s="8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</row>
    <row r="137" spans="1:54" ht="15.75" customHeight="1">
      <c r="A137" s="78" t="str">
        <f>IF(B137="","",Draw!A137)</f>
        <v/>
      </c>
      <c r="B137" s="73" t="str">
        <f>IFERROR(Draw!B137,"")</f>
        <v/>
      </c>
      <c r="C137" s="73" t="str">
        <f>IFERROR(Draw!D137,"")</f>
        <v/>
      </c>
      <c r="D137" s="99"/>
      <c r="E137" s="92" t="str">
        <f t="shared" si="23"/>
        <v/>
      </c>
      <c r="F137" s="93" t="str">
        <f t="shared" si="1"/>
        <v/>
      </c>
      <c r="G137" s="71">
        <v>1.36E-7</v>
      </c>
      <c r="H137" s="75" t="str">
        <f t="shared" si="2"/>
        <v/>
      </c>
      <c r="I137" s="75" t="str">
        <f t="shared" si="3"/>
        <v/>
      </c>
      <c r="J137" s="75">
        <f>IFERROR(VLOOKUP(CONCATENATE(Draw!C137,C137),Enter!T:U,2,FALSE),"")</f>
        <v>0</v>
      </c>
      <c r="K137" s="82" t="str">
        <f>IF(A137="yco",VLOOKUP(CONCATENATE(B137,C137),'Youth Calc'!S:T,2,FALSE),IF(OR(AND(D137&gt;1,D137&lt;1050),D137="nt",D137="",D137="scratch"),"","Not valid"))</f>
        <v/>
      </c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 t="str">
        <f>CONCATENATE(Draw!C137,C137)</f>
        <v/>
      </c>
      <c r="X137" s="75">
        <f t="shared" si="4"/>
        <v>0</v>
      </c>
      <c r="Y137" s="72"/>
      <c r="Z137" s="82" t="str">
        <f>IFERROR(VLOOKUP('1st Run'!H137,$AG$3:$AH$7,2,TRUE),"")</f>
        <v>5D</v>
      </c>
      <c r="AA137" s="96" t="str">
        <f>IFERROR(IF(Z137=$AA$1,'1st Run'!H137,""),"")</f>
        <v/>
      </c>
      <c r="AB137" s="96" t="str">
        <f>IFERROR(IF(Z137=$AB$1,'1st Run'!H137,""),"")</f>
        <v/>
      </c>
      <c r="AC137" s="96" t="str">
        <f>IFERROR(IF(Z137=$AC$1,'1st Run'!H137,""),"")</f>
        <v/>
      </c>
      <c r="AD137" s="96" t="str">
        <f>IFERROR(IF($Z137=$AD$1,'1st Run'!H137,""),"")</f>
        <v/>
      </c>
      <c r="AE137" s="96" t="str">
        <f>IFERROR(IF(Z137=$AE$1,'1st Run'!H137,""),"")</f>
        <v/>
      </c>
      <c r="AF137" s="8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</row>
    <row r="138" spans="1:54" ht="15.75" customHeight="1">
      <c r="A138" s="78" t="str">
        <f>IF(B138="","",Draw!A138)</f>
        <v/>
      </c>
      <c r="B138" s="73" t="str">
        <f>IFERROR(Draw!B138,"")</f>
        <v/>
      </c>
      <c r="C138" s="73" t="str">
        <f>IFERROR(Draw!D138,"")</f>
        <v/>
      </c>
      <c r="D138" s="119"/>
      <c r="E138" s="92" t="str">
        <f t="shared" si="23"/>
        <v/>
      </c>
      <c r="F138" s="93" t="str">
        <f t="shared" si="1"/>
        <v/>
      </c>
      <c r="G138" s="71">
        <v>1.37E-7</v>
      </c>
      <c r="H138" s="75" t="str">
        <f t="shared" si="2"/>
        <v/>
      </c>
      <c r="I138" s="75" t="str">
        <f t="shared" si="3"/>
        <v/>
      </c>
      <c r="J138" s="75">
        <f>IFERROR(VLOOKUP(CONCATENATE(Draw!C138,C138),Enter!T:U,2,FALSE),"")</f>
        <v>0</v>
      </c>
      <c r="K138" s="82" t="str">
        <f>IF(A138="yco",VLOOKUP(CONCATENATE(B138,C138),'Youth Calc'!S:T,2,FALSE),IF(OR(AND(D138&gt;1,D138&lt;1050),D138="nt",D138="",D138="scratch"),"","Not valid"))</f>
        <v/>
      </c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 t="str">
        <f>CONCATENATE(Draw!C138,C138)</f>
        <v/>
      </c>
      <c r="X138" s="75">
        <f t="shared" si="4"/>
        <v>0</v>
      </c>
      <c r="Y138" s="72"/>
      <c r="Z138" s="82" t="str">
        <f>IFERROR(VLOOKUP('1st Run'!H138,$AG$3:$AH$7,2,TRUE),"")</f>
        <v>5D</v>
      </c>
      <c r="AA138" s="96" t="str">
        <f>IFERROR(IF(Z138=$AA$1,'1st Run'!H138,""),"")</f>
        <v/>
      </c>
      <c r="AB138" s="96" t="str">
        <f>IFERROR(IF(Z138=$AB$1,'1st Run'!H138,""),"")</f>
        <v/>
      </c>
      <c r="AC138" s="96" t="str">
        <f>IFERROR(IF(Z138=$AC$1,'1st Run'!H138,""),"")</f>
        <v/>
      </c>
      <c r="AD138" s="96" t="str">
        <f>IFERROR(IF($Z138=$AD$1,'1st Run'!H138,""),"")</f>
        <v/>
      </c>
      <c r="AE138" s="96" t="str">
        <f>IFERROR(IF(Z138=$AE$1,'1st Run'!H138,""),"")</f>
        <v/>
      </c>
      <c r="AF138" s="8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</row>
    <row r="139" spans="1:54" ht="15.75" customHeight="1">
      <c r="A139" s="78" t="str">
        <f>IF(B139="","",Draw!A139)</f>
        <v/>
      </c>
      <c r="B139" s="73" t="str">
        <f>IFERROR(Draw!B139,"")</f>
        <v/>
      </c>
      <c r="C139" s="73" t="str">
        <f>IFERROR(Draw!D139,"")</f>
        <v/>
      </c>
      <c r="D139" s="123"/>
      <c r="E139" s="92" t="str">
        <f t="shared" si="23"/>
        <v/>
      </c>
      <c r="F139" s="93" t="str">
        <f t="shared" si="1"/>
        <v/>
      </c>
      <c r="G139" s="71">
        <v>1.3799999999999999E-7</v>
      </c>
      <c r="H139" s="75" t="str">
        <f t="shared" si="2"/>
        <v/>
      </c>
      <c r="I139" s="75" t="str">
        <f t="shared" si="3"/>
        <v/>
      </c>
      <c r="J139" s="75">
        <f>IFERROR(VLOOKUP(CONCATENATE(Draw!C139,C139),Enter!T:U,2,FALSE),"")</f>
        <v>0</v>
      </c>
      <c r="K139" s="82" t="str">
        <f>IF(A139="yco",VLOOKUP(CONCATENATE(B139,C139),'Youth Calc'!S:T,2,FALSE),IF(OR(AND(D139&gt;1,D139&lt;1050),D139="nt",D139="",D139="scratch"),"","Not valid"))</f>
        <v/>
      </c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 t="str">
        <f>CONCATENATE(Draw!C139,C139)</f>
        <v/>
      </c>
      <c r="X139" s="75">
        <f t="shared" si="4"/>
        <v>0</v>
      </c>
      <c r="Y139" s="72"/>
      <c r="Z139" s="82" t="str">
        <f>IFERROR(VLOOKUP('1st Run'!H139,$AG$3:$AH$7,2,TRUE),"")</f>
        <v>5D</v>
      </c>
      <c r="AA139" s="96" t="str">
        <f>IFERROR(IF(Z139=$AA$1,'1st Run'!H139,""),"")</f>
        <v/>
      </c>
      <c r="AB139" s="96" t="str">
        <f>IFERROR(IF(Z139=$AB$1,'1st Run'!H139,""),"")</f>
        <v/>
      </c>
      <c r="AC139" s="96" t="str">
        <f>IFERROR(IF(Z139=$AC$1,'1st Run'!H139,""),"")</f>
        <v/>
      </c>
      <c r="AD139" s="96" t="str">
        <f>IFERROR(IF($Z139=$AD$1,'1st Run'!H139,""),"")</f>
        <v/>
      </c>
      <c r="AE139" s="96" t="str">
        <f>IFERROR(IF(Z139=$AE$1,'1st Run'!H139,""),"")</f>
        <v/>
      </c>
      <c r="AF139" s="8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</row>
    <row r="140" spans="1:54" ht="15.75" customHeight="1">
      <c r="A140" s="78" t="str">
        <f>IF(B140="","",Draw!A140)</f>
        <v/>
      </c>
      <c r="B140" s="73" t="str">
        <f>IFERROR(Draw!B140,"")</f>
        <v/>
      </c>
      <c r="C140" s="73" t="str">
        <f>IFERROR(Draw!D140,"")</f>
        <v/>
      </c>
      <c r="D140" s="91"/>
      <c r="E140" s="92" t="str">
        <f t="shared" si="23"/>
        <v/>
      </c>
      <c r="F140" s="93" t="str">
        <f t="shared" si="1"/>
        <v/>
      </c>
      <c r="G140" s="71">
        <v>1.3899999999999999E-7</v>
      </c>
      <c r="H140" s="75" t="str">
        <f t="shared" si="2"/>
        <v/>
      </c>
      <c r="I140" s="75" t="str">
        <f t="shared" si="3"/>
        <v/>
      </c>
      <c r="J140" s="75">
        <f>IFERROR(VLOOKUP(CONCATENATE(Draw!C140,C140),Enter!T:U,2,FALSE),"")</f>
        <v>0</v>
      </c>
      <c r="K140" s="82" t="str">
        <f>IF(A140="yco",VLOOKUP(CONCATENATE(B140,C140),'Youth Calc'!S:T,2,FALSE),IF(OR(AND(D140&gt;1,D140&lt;1050),D140="nt",D140="",D140="scratch"),"","Not valid"))</f>
        <v/>
      </c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 t="str">
        <f>CONCATENATE(Draw!C140,C140)</f>
        <v/>
      </c>
      <c r="X140" s="75">
        <f t="shared" si="4"/>
        <v>0</v>
      </c>
      <c r="Y140" s="72"/>
      <c r="Z140" s="82" t="str">
        <f>IFERROR(VLOOKUP('1st Run'!H140,$AG$3:$AH$7,2,TRUE),"")</f>
        <v>5D</v>
      </c>
      <c r="AA140" s="96" t="str">
        <f>IFERROR(IF(Z140=$AA$1,'1st Run'!H140,""),"")</f>
        <v/>
      </c>
      <c r="AB140" s="96" t="str">
        <f>IFERROR(IF(Z140=$AB$1,'1st Run'!H140,""),"")</f>
        <v/>
      </c>
      <c r="AC140" s="96" t="str">
        <f>IFERROR(IF(Z140=$AC$1,'1st Run'!H140,""),"")</f>
        <v/>
      </c>
      <c r="AD140" s="96" t="str">
        <f>IFERROR(IF($Z140=$AD$1,'1st Run'!H140,""),"")</f>
        <v/>
      </c>
      <c r="AE140" s="96" t="str">
        <f>IFERROR(IF(Z140=$AE$1,'1st Run'!H140,""),"")</f>
        <v/>
      </c>
      <c r="AF140" s="8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</row>
    <row r="141" spans="1:54" ht="15.75" customHeight="1">
      <c r="A141" s="78" t="str">
        <f>IF(B141="","",Draw!A141)</f>
        <v/>
      </c>
      <c r="B141" s="73" t="str">
        <f>IFERROR(Draw!B141,"")</f>
        <v/>
      </c>
      <c r="C141" s="73" t="str">
        <f>IFERROR(Draw!D141,"")</f>
        <v/>
      </c>
      <c r="D141" s="99"/>
      <c r="E141" s="92" t="str">
        <f t="shared" si="23"/>
        <v/>
      </c>
      <c r="F141" s="93" t="str">
        <f t="shared" si="1"/>
        <v/>
      </c>
      <c r="G141" s="71">
        <v>1.4000000000000001E-7</v>
      </c>
      <c r="H141" s="75" t="str">
        <f t="shared" si="2"/>
        <v/>
      </c>
      <c r="I141" s="75" t="str">
        <f t="shared" si="3"/>
        <v/>
      </c>
      <c r="J141" s="75">
        <f>IFERROR(VLOOKUP(CONCATENATE(Draw!C141,C141),Enter!T:U,2,FALSE),"")</f>
        <v>0</v>
      </c>
      <c r="K141" s="82" t="str">
        <f>IF(A141="yco",VLOOKUP(CONCATENATE(B141,C141),'Youth Calc'!S:T,2,FALSE),IF(OR(AND(D141&gt;1,D141&lt;1050),D141="nt",D141="",D141="scratch"),"","Not valid"))</f>
        <v/>
      </c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 t="str">
        <f>CONCATENATE(Draw!C141,C141)</f>
        <v/>
      </c>
      <c r="X141" s="75">
        <f t="shared" si="4"/>
        <v>0</v>
      </c>
      <c r="Y141" s="72"/>
      <c r="Z141" s="82" t="str">
        <f>IFERROR(VLOOKUP('1st Run'!H141,$AG$3:$AH$7,2,TRUE),"")</f>
        <v>5D</v>
      </c>
      <c r="AA141" s="96" t="str">
        <f>IFERROR(IF(Z141=$AA$1,'1st Run'!H141,""),"")</f>
        <v/>
      </c>
      <c r="AB141" s="96" t="str">
        <f>IFERROR(IF(Z141=$AB$1,'1st Run'!H141,""),"")</f>
        <v/>
      </c>
      <c r="AC141" s="96" t="str">
        <f>IFERROR(IF(Z141=$AC$1,'1st Run'!H141,""),"")</f>
        <v/>
      </c>
      <c r="AD141" s="96" t="str">
        <f>IFERROR(IF($Z141=$AD$1,'1st Run'!H141,""),"")</f>
        <v/>
      </c>
      <c r="AE141" s="96" t="str">
        <f>IFERROR(IF(Z141=$AE$1,'1st Run'!H141,""),"")</f>
        <v/>
      </c>
      <c r="AF141" s="8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</row>
    <row r="142" spans="1:54" ht="15.75" customHeight="1">
      <c r="A142" s="78" t="str">
        <f>IF(B142="","",Draw!A142)</f>
        <v/>
      </c>
      <c r="B142" s="73" t="str">
        <f>IFERROR(Draw!B142,"")</f>
        <v/>
      </c>
      <c r="C142" s="73" t="str">
        <f>IFERROR(Draw!D142,"")</f>
        <v/>
      </c>
      <c r="D142" s="162"/>
      <c r="E142" s="92" t="str">
        <f t="shared" si="23"/>
        <v/>
      </c>
      <c r="F142" s="93" t="str">
        <f t="shared" si="1"/>
        <v/>
      </c>
      <c r="G142" s="71">
        <v>1.4100000000000001E-7</v>
      </c>
      <c r="H142" s="75" t="str">
        <f t="shared" si="2"/>
        <v/>
      </c>
      <c r="I142" s="75" t="str">
        <f t="shared" si="3"/>
        <v/>
      </c>
      <c r="J142" s="75">
        <f>IFERROR(VLOOKUP(CONCATENATE(Draw!C142,C142),Enter!T:U,2,FALSE),"")</f>
        <v>0</v>
      </c>
      <c r="K142" s="82" t="str">
        <f>IF(A142="yco",VLOOKUP(CONCATENATE(B142,C142),'Youth Calc'!S:T,2,FALSE),IF(OR(AND(D142&gt;1,D142&lt;1050),D142="nt",D142="",D142="scratch"),"","Not valid"))</f>
        <v/>
      </c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 t="str">
        <f>CONCATENATE(Draw!C142,C142)</f>
        <v/>
      </c>
      <c r="X142" s="75">
        <f t="shared" si="4"/>
        <v>0</v>
      </c>
      <c r="Y142" s="72"/>
      <c r="Z142" s="82" t="str">
        <f>IFERROR(VLOOKUP('1st Run'!H142,$AG$3:$AH$7,2,TRUE),"")</f>
        <v>5D</v>
      </c>
      <c r="AA142" s="96" t="str">
        <f>IFERROR(IF(Z142=$AA$1,'1st Run'!H142,""),"")</f>
        <v/>
      </c>
      <c r="AB142" s="96" t="str">
        <f>IFERROR(IF(Z142=$AB$1,'1st Run'!H142,""),"")</f>
        <v/>
      </c>
      <c r="AC142" s="96" t="str">
        <f>IFERROR(IF(Z142=$AC$1,'1st Run'!H142,""),"")</f>
        <v/>
      </c>
      <c r="AD142" s="96" t="str">
        <f>IFERROR(IF($Z142=$AD$1,'1st Run'!H142,""),"")</f>
        <v/>
      </c>
      <c r="AE142" s="96" t="str">
        <f>IFERROR(IF(Z142=$AE$1,'1st Run'!H142,""),"")</f>
        <v/>
      </c>
      <c r="AF142" s="8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</row>
    <row r="143" spans="1:54" ht="15.75" customHeight="1">
      <c r="A143" s="78" t="str">
        <f>IF(B143="","",Draw!A143)</f>
        <v/>
      </c>
      <c r="B143" s="73" t="str">
        <f>IFERROR(Draw!B143,"")</f>
        <v/>
      </c>
      <c r="C143" s="73" t="str">
        <f>IFERROR(Draw!D143,"")</f>
        <v/>
      </c>
      <c r="D143" s="99"/>
      <c r="E143" s="92" t="str">
        <f t="shared" si="23"/>
        <v/>
      </c>
      <c r="F143" s="93" t="str">
        <f t="shared" si="1"/>
        <v/>
      </c>
      <c r="G143" s="71">
        <v>1.42E-7</v>
      </c>
      <c r="H143" s="75" t="str">
        <f t="shared" si="2"/>
        <v/>
      </c>
      <c r="I143" s="75" t="str">
        <f t="shared" si="3"/>
        <v/>
      </c>
      <c r="J143" s="75">
        <f>IFERROR(VLOOKUP(CONCATENATE(Draw!C143,C143),Enter!T:U,2,FALSE),"")</f>
        <v>0</v>
      </c>
      <c r="K143" s="82" t="str">
        <f>IF(A143="yco",VLOOKUP(CONCATENATE(B143,C143),'Youth Calc'!S:T,2,FALSE),IF(OR(AND(D143&gt;1,D143&lt;1050),D143="nt",D143="",D143="scratch"),"","Not valid"))</f>
        <v/>
      </c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 t="str">
        <f>CONCATENATE(Draw!C143,C143)</f>
        <v/>
      </c>
      <c r="X143" s="75">
        <f t="shared" si="4"/>
        <v>0</v>
      </c>
      <c r="Y143" s="72"/>
      <c r="Z143" s="82" t="str">
        <f>IFERROR(VLOOKUP('1st Run'!H143,$AG$3:$AH$7,2,TRUE),"")</f>
        <v>5D</v>
      </c>
      <c r="AA143" s="96" t="str">
        <f>IFERROR(IF(Z143=$AA$1,'1st Run'!H143,""),"")</f>
        <v/>
      </c>
      <c r="AB143" s="96" t="str">
        <f>IFERROR(IF(Z143=$AB$1,'1st Run'!H143,""),"")</f>
        <v/>
      </c>
      <c r="AC143" s="96" t="str">
        <f>IFERROR(IF(Z143=$AC$1,'1st Run'!H143,""),"")</f>
        <v/>
      </c>
      <c r="AD143" s="96" t="str">
        <f>IFERROR(IF($Z143=$AD$1,'1st Run'!H143,""),"")</f>
        <v/>
      </c>
      <c r="AE143" s="96" t="str">
        <f>IFERROR(IF(Z143=$AE$1,'1st Run'!H143,""),"")</f>
        <v/>
      </c>
      <c r="AF143" s="8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</row>
    <row r="144" spans="1:54" ht="15.75" customHeight="1">
      <c r="A144" s="78" t="str">
        <f>IF(B144="","",Draw!A144)</f>
        <v/>
      </c>
      <c r="B144" s="73" t="str">
        <f>IFERROR(Draw!B144,"")</f>
        <v/>
      </c>
      <c r="C144" s="73" t="str">
        <f>IFERROR(Draw!D144,"")</f>
        <v/>
      </c>
      <c r="D144" s="119"/>
      <c r="E144" s="92" t="str">
        <f t="shared" si="23"/>
        <v/>
      </c>
      <c r="F144" s="93" t="str">
        <f t="shared" si="1"/>
        <v/>
      </c>
      <c r="G144" s="71">
        <v>1.43E-7</v>
      </c>
      <c r="H144" s="75" t="str">
        <f t="shared" si="2"/>
        <v/>
      </c>
      <c r="I144" s="75" t="str">
        <f t="shared" si="3"/>
        <v/>
      </c>
      <c r="J144" s="75">
        <f>IFERROR(VLOOKUP(CONCATENATE(Draw!C144,C144),Enter!T:U,2,FALSE),"")</f>
        <v>0</v>
      </c>
      <c r="K144" s="82" t="str">
        <f>IF(A144="yco",VLOOKUP(CONCATENATE(B144,C144),'Youth Calc'!S:T,2,FALSE),IF(OR(AND(D144&gt;1,D144&lt;1050),D144="nt",D144="",D144="scratch"),"","Not valid"))</f>
        <v/>
      </c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 t="str">
        <f>CONCATENATE(Draw!C144,C144)</f>
        <v/>
      </c>
      <c r="X144" s="75">
        <f t="shared" si="4"/>
        <v>0</v>
      </c>
      <c r="Y144" s="72"/>
      <c r="Z144" s="82" t="str">
        <f>IFERROR(VLOOKUP('1st Run'!H144,$AG$3:$AH$7,2,TRUE),"")</f>
        <v>5D</v>
      </c>
      <c r="AA144" s="96" t="str">
        <f>IFERROR(IF(Z144=$AA$1,'1st Run'!H144,""),"")</f>
        <v/>
      </c>
      <c r="AB144" s="96" t="str">
        <f>IFERROR(IF(Z144=$AB$1,'1st Run'!H144,""),"")</f>
        <v/>
      </c>
      <c r="AC144" s="96" t="str">
        <f>IFERROR(IF(Z144=$AC$1,'1st Run'!H144,""),"")</f>
        <v/>
      </c>
      <c r="AD144" s="96" t="str">
        <f>IFERROR(IF($Z144=$AD$1,'1st Run'!H144,""),"")</f>
        <v/>
      </c>
      <c r="AE144" s="96" t="str">
        <f>IFERROR(IF(Z144=$AE$1,'1st Run'!H144,""),"")</f>
        <v/>
      </c>
      <c r="AF144" s="8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</row>
    <row r="145" spans="1:54" ht="15.75" customHeight="1">
      <c r="A145" s="78" t="str">
        <f>IF(B145="","",Draw!A145)</f>
        <v/>
      </c>
      <c r="B145" s="73" t="str">
        <f>IFERROR(Draw!B145,"")</f>
        <v/>
      </c>
      <c r="C145" s="73" t="str">
        <f>IFERROR(Draw!D145,"")</f>
        <v/>
      </c>
      <c r="D145" s="123"/>
      <c r="E145" s="92" t="str">
        <f t="shared" si="23"/>
        <v/>
      </c>
      <c r="F145" s="93" t="str">
        <f t="shared" si="1"/>
        <v/>
      </c>
      <c r="G145" s="71">
        <v>1.4399999999999999E-7</v>
      </c>
      <c r="H145" s="75" t="str">
        <f t="shared" si="2"/>
        <v/>
      </c>
      <c r="I145" s="75" t="str">
        <f t="shared" si="3"/>
        <v/>
      </c>
      <c r="J145" s="75">
        <f>IFERROR(VLOOKUP(CONCATENATE(Draw!C145,C145),Enter!T:U,2,FALSE),"")</f>
        <v>0</v>
      </c>
      <c r="K145" s="82" t="str">
        <f>IF(A145="yco",VLOOKUP(CONCATENATE(B145,C145),'Youth Calc'!S:T,2,FALSE),IF(OR(AND(D145&gt;1,D145&lt;1050),D145="nt",D145="",D145="scratch"),"","Not valid"))</f>
        <v/>
      </c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 t="str">
        <f>CONCATENATE(Draw!C145,C145)</f>
        <v/>
      </c>
      <c r="X145" s="75">
        <f t="shared" si="4"/>
        <v>0</v>
      </c>
      <c r="Y145" s="72"/>
      <c r="Z145" s="82" t="str">
        <f>IFERROR(VLOOKUP('1st Run'!H145,$AG$3:$AH$7,2,TRUE),"")</f>
        <v>5D</v>
      </c>
      <c r="AA145" s="96" t="str">
        <f>IFERROR(IF(Z145=$AA$1,'1st Run'!H145,""),"")</f>
        <v/>
      </c>
      <c r="AB145" s="96" t="str">
        <f>IFERROR(IF(Z145=$AB$1,'1st Run'!H145,""),"")</f>
        <v/>
      </c>
      <c r="AC145" s="96" t="str">
        <f>IFERROR(IF(Z145=$AC$1,'1st Run'!H145,""),"")</f>
        <v/>
      </c>
      <c r="AD145" s="96" t="str">
        <f>IFERROR(IF($Z145=$AD$1,'1st Run'!H145,""),"")</f>
        <v/>
      </c>
      <c r="AE145" s="96" t="str">
        <f>IFERROR(IF(Z145=$AE$1,'1st Run'!H145,""),"")</f>
        <v/>
      </c>
      <c r="AF145" s="8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</row>
    <row r="146" spans="1:54" ht="15.75" customHeight="1">
      <c r="A146" s="78" t="str">
        <f>IF(B146="","",Draw!A146)</f>
        <v/>
      </c>
      <c r="B146" s="73" t="str">
        <f>IFERROR(Draw!B146,"")</f>
        <v/>
      </c>
      <c r="C146" s="73" t="str">
        <f>IFERROR(Draw!D146,"")</f>
        <v/>
      </c>
      <c r="D146" s="91"/>
      <c r="E146" s="92" t="str">
        <f t="shared" si="23"/>
        <v/>
      </c>
      <c r="F146" s="93" t="str">
        <f t="shared" si="1"/>
        <v/>
      </c>
      <c r="G146" s="71">
        <v>1.4499999999999999E-7</v>
      </c>
      <c r="H146" s="75" t="str">
        <f t="shared" si="2"/>
        <v/>
      </c>
      <c r="I146" s="75" t="str">
        <f t="shared" si="3"/>
        <v/>
      </c>
      <c r="J146" s="75">
        <f>IFERROR(VLOOKUP(CONCATENATE(Draw!C146,C146),Enter!T:U,2,FALSE),"")</f>
        <v>0</v>
      </c>
      <c r="K146" s="82" t="str">
        <f>IF(A146="yco",VLOOKUP(CONCATENATE(B146,C146),'Youth Calc'!S:T,2,FALSE),IF(OR(AND(D146&gt;1,D146&lt;1050),D146="nt",D146="",D146="scratch"),"","Not valid"))</f>
        <v/>
      </c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 t="str">
        <f>CONCATENATE(Draw!C146,C146)</f>
        <v/>
      </c>
      <c r="X146" s="75">
        <f t="shared" si="4"/>
        <v>0</v>
      </c>
      <c r="Y146" s="72"/>
      <c r="Z146" s="82" t="str">
        <f>IFERROR(VLOOKUP('1st Run'!H146,$AG$3:$AH$7,2,TRUE),"")</f>
        <v>5D</v>
      </c>
      <c r="AA146" s="96" t="str">
        <f>IFERROR(IF(Z146=$AA$1,'1st Run'!H146,""),"")</f>
        <v/>
      </c>
      <c r="AB146" s="96" t="str">
        <f>IFERROR(IF(Z146=$AB$1,'1st Run'!H146,""),"")</f>
        <v/>
      </c>
      <c r="AC146" s="96" t="str">
        <f>IFERROR(IF(Z146=$AC$1,'1st Run'!H146,""),"")</f>
        <v/>
      </c>
      <c r="AD146" s="96" t="str">
        <f>IFERROR(IF($Z146=$AD$1,'1st Run'!H146,""),"")</f>
        <v/>
      </c>
      <c r="AE146" s="96" t="str">
        <f>IFERROR(IF(Z146=$AE$1,'1st Run'!H146,""),"")</f>
        <v/>
      </c>
      <c r="AF146" s="8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</row>
    <row r="147" spans="1:54" ht="15.75" customHeight="1">
      <c r="A147" s="78" t="str">
        <f>IF(B147="","",Draw!A147)</f>
        <v/>
      </c>
      <c r="B147" s="73" t="str">
        <f>IFERROR(Draw!B147,"")</f>
        <v/>
      </c>
      <c r="C147" s="73" t="str">
        <f>IFERROR(Draw!D147,"")</f>
        <v/>
      </c>
      <c r="D147" s="99"/>
      <c r="E147" s="92" t="str">
        <f t="shared" si="23"/>
        <v/>
      </c>
      <c r="F147" s="93" t="str">
        <f t="shared" si="1"/>
        <v/>
      </c>
      <c r="G147" s="71">
        <v>1.4600000000000001E-7</v>
      </c>
      <c r="H147" s="75" t="str">
        <f t="shared" si="2"/>
        <v/>
      </c>
      <c r="I147" s="75" t="str">
        <f t="shared" si="3"/>
        <v/>
      </c>
      <c r="J147" s="75">
        <f>IFERROR(VLOOKUP(CONCATENATE(Draw!C147,C147),Enter!T:U,2,FALSE),"")</f>
        <v>0</v>
      </c>
      <c r="K147" s="82" t="str">
        <f>IF(A147="yco",VLOOKUP(CONCATENATE(B147,C147),'Youth Calc'!S:T,2,FALSE),IF(OR(AND(D147&gt;1,D147&lt;1050),D147="nt",D147="",D147="scratch"),"","Not valid"))</f>
        <v/>
      </c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 t="str">
        <f>CONCATENATE(Draw!C147,C147)</f>
        <v/>
      </c>
      <c r="X147" s="75">
        <f t="shared" si="4"/>
        <v>0</v>
      </c>
      <c r="Y147" s="72"/>
      <c r="Z147" s="82" t="str">
        <f>IFERROR(VLOOKUP('1st Run'!H147,$AG$3:$AH$7,2,TRUE),"")</f>
        <v>5D</v>
      </c>
      <c r="AA147" s="96" t="str">
        <f>IFERROR(IF(Z147=$AA$1,'1st Run'!H147,""),"")</f>
        <v/>
      </c>
      <c r="AB147" s="96" t="str">
        <f>IFERROR(IF(Z147=$AB$1,'1st Run'!H147,""),"")</f>
        <v/>
      </c>
      <c r="AC147" s="96" t="str">
        <f>IFERROR(IF(Z147=$AC$1,'1st Run'!H147,""),"")</f>
        <v/>
      </c>
      <c r="AD147" s="96" t="str">
        <f>IFERROR(IF($Z147=$AD$1,'1st Run'!H147,""),"")</f>
        <v/>
      </c>
      <c r="AE147" s="96" t="str">
        <f>IFERROR(IF(Z147=$AE$1,'1st Run'!H147,""),"")</f>
        <v/>
      </c>
      <c r="AF147" s="8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</row>
    <row r="148" spans="1:54" ht="15.75" customHeight="1">
      <c r="A148" s="78" t="str">
        <f>IF(B148="","",Draw!A148)</f>
        <v/>
      </c>
      <c r="B148" s="73" t="str">
        <f>IFERROR(Draw!B148,"")</f>
        <v/>
      </c>
      <c r="C148" s="73" t="str">
        <f>IFERROR(Draw!D148,"")</f>
        <v/>
      </c>
      <c r="D148" s="162"/>
      <c r="E148" s="92" t="str">
        <f t="shared" si="23"/>
        <v/>
      </c>
      <c r="F148" s="93" t="str">
        <f t="shared" si="1"/>
        <v/>
      </c>
      <c r="G148" s="71">
        <v>1.4700000000000001E-7</v>
      </c>
      <c r="H148" s="75" t="str">
        <f t="shared" si="2"/>
        <v/>
      </c>
      <c r="I148" s="75" t="str">
        <f t="shared" si="3"/>
        <v/>
      </c>
      <c r="J148" s="75">
        <f>IFERROR(VLOOKUP(CONCATENATE(Draw!C148,C148),Enter!T:U,2,FALSE),"")</f>
        <v>0</v>
      </c>
      <c r="K148" s="82" t="str">
        <f>IF(A148="yco",VLOOKUP(CONCATENATE(B148,C148),'Youth Calc'!S:T,2,FALSE),IF(OR(AND(D148&gt;1,D148&lt;1050),D148="nt",D148="",D148="scratch"),"","Not valid"))</f>
        <v/>
      </c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 t="str">
        <f>CONCATENATE(Draw!C148,C148)</f>
        <v/>
      </c>
      <c r="X148" s="75">
        <f t="shared" si="4"/>
        <v>0</v>
      </c>
      <c r="Y148" s="72"/>
      <c r="Z148" s="82" t="str">
        <f>IFERROR(VLOOKUP('1st Run'!H148,$AG$3:$AH$7,2,TRUE),"")</f>
        <v>5D</v>
      </c>
      <c r="AA148" s="96" t="str">
        <f>IFERROR(IF(Z148=$AA$1,'1st Run'!H148,""),"")</f>
        <v/>
      </c>
      <c r="AB148" s="96" t="str">
        <f>IFERROR(IF(Z148=$AB$1,'1st Run'!H148,""),"")</f>
        <v/>
      </c>
      <c r="AC148" s="96" t="str">
        <f>IFERROR(IF(Z148=$AC$1,'1st Run'!H148,""),"")</f>
        <v/>
      </c>
      <c r="AD148" s="96" t="str">
        <f>IFERROR(IF($Z148=$AD$1,'1st Run'!H148,""),"")</f>
        <v/>
      </c>
      <c r="AE148" s="96" t="str">
        <f>IFERROR(IF(Z148=$AE$1,'1st Run'!H148,""),"")</f>
        <v/>
      </c>
      <c r="AF148" s="8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</row>
    <row r="149" spans="1:54" ht="15.75" customHeight="1">
      <c r="A149" s="78" t="str">
        <f>IF(B149="","",Draw!A149)</f>
        <v/>
      </c>
      <c r="B149" s="73" t="str">
        <f>IFERROR(Draw!B149,"")</f>
        <v/>
      </c>
      <c r="C149" s="73" t="str">
        <f>IFERROR(Draw!D149,"")</f>
        <v/>
      </c>
      <c r="D149" s="99"/>
      <c r="E149" s="92" t="str">
        <f t="shared" si="23"/>
        <v/>
      </c>
      <c r="F149" s="93" t="str">
        <f t="shared" si="1"/>
        <v/>
      </c>
      <c r="G149" s="71">
        <v>1.48E-7</v>
      </c>
      <c r="H149" s="75" t="str">
        <f t="shared" si="2"/>
        <v/>
      </c>
      <c r="I149" s="75" t="str">
        <f t="shared" si="3"/>
        <v/>
      </c>
      <c r="J149" s="75">
        <f>IFERROR(VLOOKUP(CONCATENATE(Draw!C149,C149),Enter!T:U,2,FALSE),"")</f>
        <v>0</v>
      </c>
      <c r="K149" s="82" t="str">
        <f>IF(A149="yco",VLOOKUP(CONCATENATE(B149,C149),'Youth Calc'!S:T,2,FALSE),IF(OR(AND(D149&gt;1,D149&lt;1050),D149="nt",D149="",D149="scratch"),"","Not valid"))</f>
        <v/>
      </c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 t="str">
        <f>CONCATENATE(Draw!C149,C149)</f>
        <v/>
      </c>
      <c r="X149" s="75">
        <f t="shared" si="4"/>
        <v>0</v>
      </c>
      <c r="Y149" s="72"/>
      <c r="Z149" s="82" t="str">
        <f>IFERROR(VLOOKUP('1st Run'!H149,$AG$3:$AH$7,2,TRUE),"")</f>
        <v>5D</v>
      </c>
      <c r="AA149" s="96" t="str">
        <f>IFERROR(IF(Z149=$AA$1,'1st Run'!H149,""),"")</f>
        <v/>
      </c>
      <c r="AB149" s="96" t="str">
        <f>IFERROR(IF(Z149=$AB$1,'1st Run'!H149,""),"")</f>
        <v/>
      </c>
      <c r="AC149" s="96" t="str">
        <f>IFERROR(IF(Z149=$AC$1,'1st Run'!H149,""),"")</f>
        <v/>
      </c>
      <c r="AD149" s="96" t="str">
        <f>IFERROR(IF($Z149=$AD$1,'1st Run'!H149,""),"")</f>
        <v/>
      </c>
      <c r="AE149" s="96" t="str">
        <f>IFERROR(IF(Z149=$AE$1,'1st Run'!H149,""),"")</f>
        <v/>
      </c>
      <c r="AF149" s="8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</row>
    <row r="150" spans="1:54" ht="15.75" customHeight="1">
      <c r="A150" s="78" t="str">
        <f>IF(B150="","",Draw!A150)</f>
        <v/>
      </c>
      <c r="B150" s="73" t="str">
        <f>IFERROR(Draw!B150,"")</f>
        <v/>
      </c>
      <c r="C150" s="73" t="str">
        <f>IFERROR(Draw!D150,"")</f>
        <v/>
      </c>
      <c r="D150" s="119"/>
      <c r="E150" s="92" t="str">
        <f t="shared" si="23"/>
        <v/>
      </c>
      <c r="F150" s="93" t="str">
        <f t="shared" si="1"/>
        <v/>
      </c>
      <c r="G150" s="71">
        <v>1.49E-7</v>
      </c>
      <c r="H150" s="75" t="str">
        <f t="shared" si="2"/>
        <v/>
      </c>
      <c r="I150" s="75" t="str">
        <f t="shared" si="3"/>
        <v/>
      </c>
      <c r="J150" s="75">
        <f>IFERROR(VLOOKUP(CONCATENATE(Draw!C150,C150),Enter!T:U,2,FALSE),"")</f>
        <v>0</v>
      </c>
      <c r="K150" s="82" t="str">
        <f>IF(A150="yco",VLOOKUP(CONCATENATE(B150,C150),'Youth Calc'!S:T,2,FALSE),IF(OR(AND(D150&gt;1,D150&lt;1050),D150="nt",D150="",D150="scratch"),"","Not valid"))</f>
        <v/>
      </c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 t="str">
        <f>CONCATENATE(Draw!C150,C150)</f>
        <v/>
      </c>
      <c r="X150" s="75">
        <f t="shared" si="4"/>
        <v>0</v>
      </c>
      <c r="Y150" s="72"/>
      <c r="Z150" s="82" t="str">
        <f>IFERROR(VLOOKUP('1st Run'!H150,$AG$3:$AH$7,2,TRUE),"")</f>
        <v>5D</v>
      </c>
      <c r="AA150" s="96" t="str">
        <f>IFERROR(IF(Z150=$AA$1,'1st Run'!H150,""),"")</f>
        <v/>
      </c>
      <c r="AB150" s="96" t="str">
        <f>IFERROR(IF(Z150=$AB$1,'1st Run'!H150,""),"")</f>
        <v/>
      </c>
      <c r="AC150" s="96" t="str">
        <f>IFERROR(IF(Z150=$AC$1,'1st Run'!H150,""),"")</f>
        <v/>
      </c>
      <c r="AD150" s="96" t="str">
        <f>IFERROR(IF($Z150=$AD$1,'1st Run'!H150,""),"")</f>
        <v/>
      </c>
      <c r="AE150" s="96" t="str">
        <f>IFERROR(IF(Z150=$AE$1,'1st Run'!H150,""),"")</f>
        <v/>
      </c>
      <c r="AF150" s="8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</row>
    <row r="151" spans="1:54" ht="15.75" customHeight="1">
      <c r="A151" s="78" t="str">
        <f>IF(B151="","",Draw!A151)</f>
        <v/>
      </c>
      <c r="B151" s="73" t="str">
        <f>IFERROR(Draw!B151,"")</f>
        <v/>
      </c>
      <c r="C151" s="73" t="str">
        <f>IFERROR(Draw!D151,"")</f>
        <v/>
      </c>
      <c r="D151" s="123"/>
      <c r="E151" s="92" t="str">
        <f t="shared" si="23"/>
        <v/>
      </c>
      <c r="F151" s="93" t="str">
        <f t="shared" si="1"/>
        <v/>
      </c>
      <c r="G151" s="71">
        <v>1.4999999999999999E-7</v>
      </c>
      <c r="H151" s="75" t="str">
        <f t="shared" si="2"/>
        <v/>
      </c>
      <c r="I151" s="75" t="str">
        <f t="shared" si="3"/>
        <v/>
      </c>
      <c r="J151" s="75">
        <f>IFERROR(VLOOKUP(CONCATENATE(Draw!C151,C151),Enter!T:U,2,FALSE),"")</f>
        <v>0</v>
      </c>
      <c r="K151" s="82" t="str">
        <f>IF(A151="yco",VLOOKUP(CONCATENATE(B151,C151),'Youth Calc'!S:T,2,FALSE),IF(OR(AND(D151&gt;1,D151&lt;1050),D151="nt",D151="",D151="scratch"),"","Not valid"))</f>
        <v/>
      </c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 t="str">
        <f>CONCATENATE(Draw!C151,C151)</f>
        <v/>
      </c>
      <c r="X151" s="75">
        <f t="shared" si="4"/>
        <v>0</v>
      </c>
      <c r="Y151" s="72"/>
      <c r="Z151" s="82" t="str">
        <f>IFERROR(VLOOKUP('1st Run'!H151,$AG$3:$AH$7,2,TRUE),"")</f>
        <v>5D</v>
      </c>
      <c r="AA151" s="96" t="str">
        <f>IFERROR(IF(Z151=$AA$1,'1st Run'!H151,""),"")</f>
        <v/>
      </c>
      <c r="AB151" s="96" t="str">
        <f>IFERROR(IF(Z151=$AB$1,'1st Run'!H151,""),"")</f>
        <v/>
      </c>
      <c r="AC151" s="96" t="str">
        <f>IFERROR(IF(Z151=$AC$1,'1st Run'!H151,""),"")</f>
        <v/>
      </c>
      <c r="AD151" s="96" t="str">
        <f>IFERROR(IF($Z151=$AD$1,'1st Run'!H151,""),"")</f>
        <v/>
      </c>
      <c r="AE151" s="96" t="str">
        <f>IFERROR(IF(Z151=$AE$1,'1st Run'!H151,""),"")</f>
        <v/>
      </c>
      <c r="AF151" s="80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</row>
    <row r="152" spans="1:54" ht="15.75" customHeight="1">
      <c r="A152" s="78" t="str">
        <f>IF(B152="","",Draw!A152)</f>
        <v/>
      </c>
      <c r="B152" s="73" t="str">
        <f>IFERROR(Draw!B152,"")</f>
        <v/>
      </c>
      <c r="C152" s="73" t="str">
        <f>IFERROR(Draw!D152,"")</f>
        <v/>
      </c>
      <c r="D152" s="91"/>
      <c r="E152" s="92" t="str">
        <f t="shared" si="23"/>
        <v/>
      </c>
      <c r="F152" s="93" t="str">
        <f t="shared" si="1"/>
        <v/>
      </c>
      <c r="G152" s="71">
        <v>1.5099999999999999E-7</v>
      </c>
      <c r="H152" s="75" t="str">
        <f t="shared" si="2"/>
        <v/>
      </c>
      <c r="I152" s="75" t="str">
        <f t="shared" si="3"/>
        <v/>
      </c>
      <c r="J152" s="75">
        <f>IFERROR(VLOOKUP(CONCATENATE(Draw!C152,C152),Enter!T:U,2,FALSE),"")</f>
        <v>0</v>
      </c>
      <c r="K152" s="82" t="str">
        <f>IF(A152="yco",VLOOKUP(CONCATENATE(B152,C152),'Youth Calc'!S:T,2,FALSE),IF(OR(AND(D152&gt;1,D152&lt;1050),D152="nt",D152="",D152="scratch"),"","Not valid"))</f>
        <v/>
      </c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 t="str">
        <f>CONCATENATE(Draw!C152,C152)</f>
        <v/>
      </c>
      <c r="X152" s="75">
        <f t="shared" si="4"/>
        <v>0</v>
      </c>
      <c r="Y152" s="72"/>
      <c r="Z152" s="82" t="str">
        <f>IFERROR(VLOOKUP('1st Run'!H152,$AG$3:$AH$7,2,TRUE),"")</f>
        <v>5D</v>
      </c>
      <c r="AA152" s="96" t="str">
        <f>IFERROR(IF(Z152=$AA$1,'1st Run'!H152,""),"")</f>
        <v/>
      </c>
      <c r="AB152" s="96" t="str">
        <f>IFERROR(IF(Z152=$AB$1,'1st Run'!H152,""),"")</f>
        <v/>
      </c>
      <c r="AC152" s="96" t="str">
        <f>IFERROR(IF(Z152=$AC$1,'1st Run'!H152,""),"")</f>
        <v/>
      </c>
      <c r="AD152" s="96" t="str">
        <f>IFERROR(IF($Z152=$AD$1,'1st Run'!H152,""),"")</f>
        <v/>
      </c>
      <c r="AE152" s="96" t="str">
        <f>IFERROR(IF(Z152=$AE$1,'1st Run'!H152,""),"")</f>
        <v/>
      </c>
      <c r="AF152" s="80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</row>
    <row r="153" spans="1:54" ht="15.75" customHeight="1">
      <c r="A153" s="78" t="str">
        <f>IF(B153="","",Draw!A153)</f>
        <v/>
      </c>
      <c r="B153" s="73" t="str">
        <f>IFERROR(Draw!B153,"")</f>
        <v/>
      </c>
      <c r="C153" s="73" t="str">
        <f>IFERROR(Draw!D153,"")</f>
        <v/>
      </c>
      <c r="D153" s="99"/>
      <c r="E153" s="92" t="str">
        <f t="shared" si="23"/>
        <v/>
      </c>
      <c r="F153" s="93" t="str">
        <f t="shared" si="1"/>
        <v/>
      </c>
      <c r="G153" s="71">
        <v>1.5200000000000001E-7</v>
      </c>
      <c r="H153" s="75" t="str">
        <f t="shared" si="2"/>
        <v/>
      </c>
      <c r="I153" s="75" t="str">
        <f t="shared" si="3"/>
        <v/>
      </c>
      <c r="J153" s="75">
        <f>IFERROR(VLOOKUP(CONCATENATE(Draw!C153,C153),Enter!T:U,2,FALSE),"")</f>
        <v>0</v>
      </c>
      <c r="K153" s="82" t="str">
        <f>IF(A153="yco",VLOOKUP(CONCATENATE(B153,C153),'Youth Calc'!S:T,2,FALSE),IF(OR(AND(D153&gt;1,D153&lt;1050),D153="nt",D153="",D153="scratch"),"","Not valid"))</f>
        <v/>
      </c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 t="str">
        <f>CONCATENATE(Draw!C153,C153)</f>
        <v/>
      </c>
      <c r="X153" s="75">
        <f t="shared" si="4"/>
        <v>0</v>
      </c>
      <c r="Y153" s="72"/>
      <c r="Z153" s="82" t="str">
        <f>IFERROR(VLOOKUP('1st Run'!H153,$AG$3:$AH$7,2,TRUE),"")</f>
        <v>5D</v>
      </c>
      <c r="AA153" s="96" t="str">
        <f>IFERROR(IF(Z153=$AA$1,'1st Run'!H153,""),"")</f>
        <v/>
      </c>
      <c r="AB153" s="96" t="str">
        <f>IFERROR(IF(Z153=$AB$1,'1st Run'!H153,""),"")</f>
        <v/>
      </c>
      <c r="AC153" s="96" t="str">
        <f>IFERROR(IF(Z153=$AC$1,'1st Run'!H153,""),"")</f>
        <v/>
      </c>
      <c r="AD153" s="96" t="str">
        <f>IFERROR(IF($Z153=$AD$1,'1st Run'!H153,""),"")</f>
        <v/>
      </c>
      <c r="AE153" s="96" t="str">
        <f>IFERROR(IF(Z153=$AE$1,'1st Run'!H153,""),"")</f>
        <v/>
      </c>
      <c r="AF153" s="80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</row>
    <row r="154" spans="1:54" ht="15.75" customHeight="1">
      <c r="A154" s="78" t="str">
        <f>IF(B154="","",Draw!A154)</f>
        <v/>
      </c>
      <c r="B154" s="73" t="str">
        <f>IFERROR(Draw!B154,"")</f>
        <v/>
      </c>
      <c r="C154" s="73" t="str">
        <f>IFERROR(Draw!D154,"")</f>
        <v/>
      </c>
      <c r="D154" s="162"/>
      <c r="E154" s="92" t="str">
        <f t="shared" si="23"/>
        <v/>
      </c>
      <c r="F154" s="93" t="str">
        <f t="shared" si="1"/>
        <v/>
      </c>
      <c r="G154" s="71">
        <v>1.5300000000000001E-7</v>
      </c>
      <c r="H154" s="75" t="str">
        <f t="shared" si="2"/>
        <v/>
      </c>
      <c r="I154" s="75" t="str">
        <f t="shared" si="3"/>
        <v/>
      </c>
      <c r="J154" s="75">
        <f>IFERROR(VLOOKUP(CONCATENATE(Draw!C154,C154),Enter!T:U,2,FALSE),"")</f>
        <v>0</v>
      </c>
      <c r="K154" s="82" t="str">
        <f>IF(A154="yco",VLOOKUP(CONCATENATE(B154,C154),'Youth Calc'!S:T,2,FALSE),IF(OR(AND(D154&gt;1,D154&lt;1050),D154="nt",D154="",D154="scratch"),"","Not valid"))</f>
        <v/>
      </c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 t="str">
        <f>CONCATENATE(Draw!C154,C154)</f>
        <v/>
      </c>
      <c r="X154" s="75">
        <f t="shared" si="4"/>
        <v>0</v>
      </c>
      <c r="Y154" s="72"/>
      <c r="Z154" s="82" t="str">
        <f>IFERROR(VLOOKUP('1st Run'!H154,$AG$3:$AH$7,2,TRUE),"")</f>
        <v>5D</v>
      </c>
      <c r="AA154" s="96" t="str">
        <f>IFERROR(IF(Z154=$AA$1,'1st Run'!H154,""),"")</f>
        <v/>
      </c>
      <c r="AB154" s="96" t="str">
        <f>IFERROR(IF(Z154=$AB$1,'1st Run'!H154,""),"")</f>
        <v/>
      </c>
      <c r="AC154" s="96" t="str">
        <f>IFERROR(IF(Z154=$AC$1,'1st Run'!H154,""),"")</f>
        <v/>
      </c>
      <c r="AD154" s="96" t="str">
        <f>IFERROR(IF($Z154=$AD$1,'1st Run'!H154,""),"")</f>
        <v/>
      </c>
      <c r="AE154" s="96" t="str">
        <f>IFERROR(IF(Z154=$AE$1,'1st Run'!H154,""),"")</f>
        <v/>
      </c>
      <c r="AF154" s="80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</row>
    <row r="155" spans="1:54" ht="15.75" customHeight="1">
      <c r="A155" s="78" t="str">
        <f>IF(B155="","",Draw!A155)</f>
        <v/>
      </c>
      <c r="B155" s="73" t="str">
        <f>IFERROR(Draw!B155,"")</f>
        <v/>
      </c>
      <c r="C155" s="73" t="str">
        <f>IFERROR(Draw!D155,"")</f>
        <v/>
      </c>
      <c r="D155" s="99"/>
      <c r="E155" s="92" t="str">
        <f t="shared" si="23"/>
        <v/>
      </c>
      <c r="F155" s="93" t="str">
        <f t="shared" si="1"/>
        <v/>
      </c>
      <c r="G155" s="71">
        <v>1.54E-7</v>
      </c>
      <c r="H155" s="75" t="str">
        <f t="shared" si="2"/>
        <v/>
      </c>
      <c r="I155" s="75" t="str">
        <f t="shared" si="3"/>
        <v/>
      </c>
      <c r="J155" s="75">
        <f>IFERROR(VLOOKUP(CONCATENATE(Draw!C155,C155),Enter!T:U,2,FALSE),"")</f>
        <v>0</v>
      </c>
      <c r="K155" s="82" t="str">
        <f>IF(A155="yco",VLOOKUP(CONCATENATE(B155,C155),'Youth Calc'!S:T,2,FALSE),IF(OR(AND(D155&gt;1,D155&lt;1050),D155="nt",D155="",D155="scratch"),"","Not valid"))</f>
        <v/>
      </c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 t="str">
        <f>CONCATENATE(Draw!C155,C155)</f>
        <v/>
      </c>
      <c r="X155" s="75">
        <f t="shared" si="4"/>
        <v>0</v>
      </c>
      <c r="Y155" s="72"/>
      <c r="Z155" s="82" t="str">
        <f>IFERROR(VLOOKUP('1st Run'!H155,$AG$3:$AH$7,2,TRUE),"")</f>
        <v>5D</v>
      </c>
      <c r="AA155" s="96" t="str">
        <f>IFERROR(IF(Z155=$AA$1,'1st Run'!H155,""),"")</f>
        <v/>
      </c>
      <c r="AB155" s="96" t="str">
        <f>IFERROR(IF(Z155=$AB$1,'1st Run'!H155,""),"")</f>
        <v/>
      </c>
      <c r="AC155" s="96" t="str">
        <f>IFERROR(IF(Z155=$AC$1,'1st Run'!H155,""),"")</f>
        <v/>
      </c>
      <c r="AD155" s="96" t="str">
        <f>IFERROR(IF($Z155=$AD$1,'1st Run'!H155,""),"")</f>
        <v/>
      </c>
      <c r="AE155" s="96" t="str">
        <f>IFERROR(IF(Z155=$AE$1,'1st Run'!H155,""),"")</f>
        <v/>
      </c>
      <c r="AF155" s="80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</row>
    <row r="156" spans="1:54" ht="15.75" customHeight="1">
      <c r="A156" s="78" t="str">
        <f>IF(B156="","",Draw!A156)</f>
        <v/>
      </c>
      <c r="B156" s="73" t="str">
        <f>IFERROR(Draw!B156,"")</f>
        <v/>
      </c>
      <c r="C156" s="73" t="str">
        <f>IFERROR(Draw!D156,"")</f>
        <v/>
      </c>
      <c r="D156" s="119"/>
      <c r="E156" s="92" t="str">
        <f t="shared" si="23"/>
        <v/>
      </c>
      <c r="F156" s="93" t="str">
        <f t="shared" si="1"/>
        <v/>
      </c>
      <c r="G156" s="71">
        <v>1.55E-7</v>
      </c>
      <c r="H156" s="75" t="str">
        <f t="shared" si="2"/>
        <v/>
      </c>
      <c r="I156" s="75" t="str">
        <f t="shared" si="3"/>
        <v/>
      </c>
      <c r="J156" s="75">
        <f>IFERROR(VLOOKUP(CONCATENATE(Draw!C156,C156),Enter!T:U,2,FALSE),"")</f>
        <v>0</v>
      </c>
      <c r="K156" s="82" t="str">
        <f>IF(A156="yco",VLOOKUP(CONCATENATE(B156,C156),'Youth Calc'!S:T,2,FALSE),IF(OR(AND(D156&gt;1,D156&lt;1050),D156="nt",D156="",D156="scratch"),"","Not valid"))</f>
        <v/>
      </c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 t="str">
        <f>CONCATENATE(Draw!C156,C156)</f>
        <v/>
      </c>
      <c r="X156" s="75">
        <f t="shared" si="4"/>
        <v>0</v>
      </c>
      <c r="Y156" s="72"/>
      <c r="Z156" s="82" t="str">
        <f>IFERROR(VLOOKUP('1st Run'!H156,$AG$3:$AH$7,2,TRUE),"")</f>
        <v>5D</v>
      </c>
      <c r="AA156" s="96" t="str">
        <f>IFERROR(IF(Z156=$AA$1,'1st Run'!H156,""),"")</f>
        <v/>
      </c>
      <c r="AB156" s="96" t="str">
        <f>IFERROR(IF(Z156=$AB$1,'1st Run'!H156,""),"")</f>
        <v/>
      </c>
      <c r="AC156" s="96" t="str">
        <f>IFERROR(IF(Z156=$AC$1,'1st Run'!H156,""),"")</f>
        <v/>
      </c>
      <c r="AD156" s="96" t="str">
        <f>IFERROR(IF($Z156=$AD$1,'1st Run'!H156,""),"")</f>
        <v/>
      </c>
      <c r="AE156" s="96" t="str">
        <f>IFERROR(IF(Z156=$AE$1,'1st Run'!H156,""),"")</f>
        <v/>
      </c>
      <c r="AF156" s="80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</row>
    <row r="157" spans="1:54" ht="15.75" customHeight="1">
      <c r="A157" s="78" t="str">
        <f>IF(B157="","",Draw!A157)</f>
        <v/>
      </c>
      <c r="B157" s="73" t="str">
        <f>IFERROR(Draw!B157,"")</f>
        <v/>
      </c>
      <c r="C157" s="73" t="str">
        <f>IFERROR(Draw!D157,"")</f>
        <v/>
      </c>
      <c r="D157" s="123"/>
      <c r="E157" s="92" t="str">
        <f t="shared" si="23"/>
        <v/>
      </c>
      <c r="F157" s="93" t="str">
        <f t="shared" si="1"/>
        <v/>
      </c>
      <c r="G157" s="71">
        <v>1.5599999999999999E-7</v>
      </c>
      <c r="H157" s="75" t="str">
        <f t="shared" si="2"/>
        <v/>
      </c>
      <c r="I157" s="75" t="str">
        <f t="shared" si="3"/>
        <v/>
      </c>
      <c r="J157" s="75">
        <f>IFERROR(VLOOKUP(CONCATENATE(Draw!C157,C157),Enter!T:U,2,FALSE),"")</f>
        <v>0</v>
      </c>
      <c r="K157" s="82" t="str">
        <f>IF(A157="yco",VLOOKUP(CONCATENATE(B157,C157),'Youth Calc'!S:T,2,FALSE),IF(OR(AND(D157&gt;1,D157&lt;1050),D157="nt",D157="",D157="scratch"),"","Not valid"))</f>
        <v/>
      </c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 t="str">
        <f>CONCATENATE(Draw!C157,C157)</f>
        <v/>
      </c>
      <c r="X157" s="75">
        <f t="shared" si="4"/>
        <v>0</v>
      </c>
      <c r="Y157" s="72"/>
      <c r="Z157" s="82" t="str">
        <f>IFERROR(VLOOKUP('1st Run'!H157,$AG$3:$AH$7,2,TRUE),"")</f>
        <v>5D</v>
      </c>
      <c r="AA157" s="96" t="str">
        <f>IFERROR(IF(Z157=$AA$1,'1st Run'!H157,""),"")</f>
        <v/>
      </c>
      <c r="AB157" s="96" t="str">
        <f>IFERROR(IF(Z157=$AB$1,'1st Run'!H157,""),"")</f>
        <v/>
      </c>
      <c r="AC157" s="96" t="str">
        <f>IFERROR(IF(Z157=$AC$1,'1st Run'!H157,""),"")</f>
        <v/>
      </c>
      <c r="AD157" s="96" t="str">
        <f>IFERROR(IF($Z157=$AD$1,'1st Run'!H157,""),"")</f>
        <v/>
      </c>
      <c r="AE157" s="96" t="str">
        <f>IFERROR(IF(Z157=$AE$1,'1st Run'!H157,""),"")</f>
        <v/>
      </c>
      <c r="AF157" s="80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</row>
    <row r="158" spans="1:54" ht="15.75" customHeight="1">
      <c r="A158" s="78" t="str">
        <f>IF(B158="","",Draw!A158)</f>
        <v/>
      </c>
      <c r="B158" s="73" t="str">
        <f>IFERROR(Draw!B158,"")</f>
        <v/>
      </c>
      <c r="C158" s="73" t="str">
        <f>IFERROR(Draw!D158,"")</f>
        <v/>
      </c>
      <c r="D158" s="91"/>
      <c r="E158" s="92" t="str">
        <f t="shared" si="23"/>
        <v/>
      </c>
      <c r="F158" s="93" t="str">
        <f t="shared" si="1"/>
        <v/>
      </c>
      <c r="G158" s="71">
        <v>1.5699999999999999E-7</v>
      </c>
      <c r="H158" s="75" t="str">
        <f t="shared" si="2"/>
        <v/>
      </c>
      <c r="I158" s="75" t="str">
        <f t="shared" si="3"/>
        <v/>
      </c>
      <c r="J158" s="75">
        <f>IFERROR(VLOOKUP(CONCATENATE(Draw!C158,C158),Enter!T:U,2,FALSE),"")</f>
        <v>0</v>
      </c>
      <c r="K158" s="82" t="str">
        <f>IF(A158="yco",VLOOKUP(CONCATENATE(B158,C158),'Youth Calc'!S:T,2,FALSE),IF(OR(AND(D158&gt;1,D158&lt;1050),D158="nt",D158="",D158="scratch"),"","Not valid"))</f>
        <v/>
      </c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 t="str">
        <f>CONCATENATE(Draw!C158,C158)</f>
        <v/>
      </c>
      <c r="X158" s="75">
        <f t="shared" si="4"/>
        <v>0</v>
      </c>
      <c r="Y158" s="72"/>
      <c r="Z158" s="82" t="str">
        <f>IFERROR(VLOOKUP('1st Run'!H158,$AG$3:$AH$7,2,TRUE),"")</f>
        <v>5D</v>
      </c>
      <c r="AA158" s="96" t="str">
        <f>IFERROR(IF(Z158=$AA$1,'1st Run'!H158,""),"")</f>
        <v/>
      </c>
      <c r="AB158" s="96" t="str">
        <f>IFERROR(IF(Z158=$AB$1,'1st Run'!H158,""),"")</f>
        <v/>
      </c>
      <c r="AC158" s="96" t="str">
        <f>IFERROR(IF(Z158=$AC$1,'1st Run'!H158,""),"")</f>
        <v/>
      </c>
      <c r="AD158" s="96" t="str">
        <f>IFERROR(IF($Z158=$AD$1,'1st Run'!H158,""),"")</f>
        <v/>
      </c>
      <c r="AE158" s="96" t="str">
        <f>IFERROR(IF(Z158=$AE$1,'1st Run'!H158,""),"")</f>
        <v/>
      </c>
      <c r="AF158" s="80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</row>
    <row r="159" spans="1:54" ht="15.75" customHeight="1">
      <c r="A159" s="78" t="str">
        <f>IF(B159="","",Draw!A159)</f>
        <v/>
      </c>
      <c r="B159" s="73" t="str">
        <f>IFERROR(Draw!B159,"")</f>
        <v/>
      </c>
      <c r="C159" s="73" t="str">
        <f>IFERROR(Draw!D159,"")</f>
        <v/>
      </c>
      <c r="D159" s="99"/>
      <c r="E159" s="92" t="str">
        <f t="shared" si="23"/>
        <v/>
      </c>
      <c r="F159" s="93" t="str">
        <f t="shared" si="1"/>
        <v/>
      </c>
      <c r="G159" s="71">
        <v>1.5800000000000001E-7</v>
      </c>
      <c r="H159" s="75" t="str">
        <f t="shared" si="2"/>
        <v/>
      </c>
      <c r="I159" s="75" t="str">
        <f t="shared" si="3"/>
        <v/>
      </c>
      <c r="J159" s="75">
        <f>IFERROR(VLOOKUP(CONCATENATE(Draw!C159,C159),Enter!T:U,2,FALSE),"")</f>
        <v>0</v>
      </c>
      <c r="K159" s="82" t="str">
        <f>IF(A159="yco",VLOOKUP(CONCATENATE(B159,C159),'Youth Calc'!S:T,2,FALSE),IF(OR(AND(D159&gt;1,D159&lt;1050),D159="nt",D159="",D159="scratch"),"","Not valid"))</f>
        <v/>
      </c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 t="str">
        <f>CONCATENATE(Draw!C159,C159)</f>
        <v/>
      </c>
      <c r="X159" s="75">
        <f t="shared" si="4"/>
        <v>0</v>
      </c>
      <c r="Y159" s="72"/>
      <c r="Z159" s="82" t="str">
        <f>IFERROR(VLOOKUP('1st Run'!H159,$AG$3:$AH$7,2,TRUE),"")</f>
        <v>5D</v>
      </c>
      <c r="AA159" s="96" t="str">
        <f>IFERROR(IF(Z159=$AA$1,'1st Run'!H159,""),"")</f>
        <v/>
      </c>
      <c r="AB159" s="96" t="str">
        <f>IFERROR(IF(Z159=$AB$1,'1st Run'!H159,""),"")</f>
        <v/>
      </c>
      <c r="AC159" s="96" t="str">
        <f>IFERROR(IF(Z159=$AC$1,'1st Run'!H159,""),"")</f>
        <v/>
      </c>
      <c r="AD159" s="96" t="str">
        <f>IFERROR(IF($Z159=$AD$1,'1st Run'!H159,""),"")</f>
        <v/>
      </c>
      <c r="AE159" s="96" t="str">
        <f>IFERROR(IF(Z159=$AE$1,'1st Run'!H159,""),"")</f>
        <v/>
      </c>
      <c r="AF159" s="80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</row>
    <row r="160" spans="1:54" ht="15.75" customHeight="1">
      <c r="A160" s="78" t="str">
        <f>IF(B160="","",Draw!A160)</f>
        <v/>
      </c>
      <c r="B160" s="73" t="str">
        <f>IFERROR(Draw!B160,"")</f>
        <v/>
      </c>
      <c r="C160" s="73" t="str">
        <f>IFERROR(Draw!D160,"")</f>
        <v/>
      </c>
      <c r="D160" s="162"/>
      <c r="E160" s="92" t="str">
        <f t="shared" si="23"/>
        <v/>
      </c>
      <c r="F160" s="93" t="str">
        <f t="shared" si="1"/>
        <v/>
      </c>
      <c r="G160" s="71">
        <v>1.5900000000000001E-7</v>
      </c>
      <c r="H160" s="75" t="str">
        <f t="shared" si="2"/>
        <v/>
      </c>
      <c r="I160" s="75" t="str">
        <f t="shared" si="3"/>
        <v/>
      </c>
      <c r="J160" s="75">
        <f>IFERROR(VLOOKUP(CONCATENATE(Draw!C160,C160),Enter!T:U,2,FALSE),"")</f>
        <v>0</v>
      </c>
      <c r="K160" s="82" t="str">
        <f>IF(A160="yco",VLOOKUP(CONCATENATE(B160,C160),'Youth Calc'!S:T,2,FALSE),IF(OR(AND(D160&gt;1,D160&lt;1050),D160="nt",D160="",D160="scratch"),"","Not valid"))</f>
        <v/>
      </c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 t="str">
        <f>CONCATENATE(Draw!C160,C160)</f>
        <v/>
      </c>
      <c r="X160" s="75">
        <f t="shared" si="4"/>
        <v>0</v>
      </c>
      <c r="Y160" s="72"/>
      <c r="Z160" s="82" t="str">
        <f>IFERROR(VLOOKUP('1st Run'!H160,$AG$3:$AH$7,2,TRUE),"")</f>
        <v>5D</v>
      </c>
      <c r="AA160" s="96" t="str">
        <f>IFERROR(IF(Z160=$AA$1,'1st Run'!H160,""),"")</f>
        <v/>
      </c>
      <c r="AB160" s="96" t="str">
        <f>IFERROR(IF(Z160=$AB$1,'1st Run'!H160,""),"")</f>
        <v/>
      </c>
      <c r="AC160" s="96" t="str">
        <f>IFERROR(IF(Z160=$AC$1,'1st Run'!H160,""),"")</f>
        <v/>
      </c>
      <c r="AD160" s="96" t="str">
        <f>IFERROR(IF($Z160=$AD$1,'1st Run'!H160,""),"")</f>
        <v/>
      </c>
      <c r="AE160" s="96" t="str">
        <f>IFERROR(IF(Z160=$AE$1,'1st Run'!H160,""),"")</f>
        <v/>
      </c>
      <c r="AF160" s="80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</row>
    <row r="161" spans="1:54" ht="15.75" customHeight="1">
      <c r="A161" s="78" t="str">
        <f>IF(B161="","",Draw!A161)</f>
        <v/>
      </c>
      <c r="B161" s="73" t="str">
        <f>IFERROR(Draw!B161,"")</f>
        <v/>
      </c>
      <c r="C161" s="73" t="str">
        <f>IFERROR(Draw!D161,"")</f>
        <v/>
      </c>
      <c r="D161" s="99"/>
      <c r="E161" s="92" t="str">
        <f t="shared" si="23"/>
        <v/>
      </c>
      <c r="F161" s="93" t="str">
        <f t="shared" si="1"/>
        <v/>
      </c>
      <c r="G161" s="71">
        <v>1.6E-7</v>
      </c>
      <c r="H161" s="75" t="str">
        <f t="shared" si="2"/>
        <v/>
      </c>
      <c r="I161" s="75" t="str">
        <f t="shared" si="3"/>
        <v/>
      </c>
      <c r="J161" s="75">
        <f>IFERROR(VLOOKUP(CONCATENATE(Draw!C161,C161),Enter!T:U,2,FALSE),"")</f>
        <v>0</v>
      </c>
      <c r="K161" s="82" t="str">
        <f>IF(A161="yco",VLOOKUP(CONCATENATE(B161,C161),'Youth Calc'!S:T,2,FALSE),IF(OR(AND(D161&gt;1,D161&lt;1050),D161="nt",D161="",D161="scratch"),"","Not valid"))</f>
        <v/>
      </c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 t="str">
        <f>CONCATENATE(Draw!C161,C161)</f>
        <v/>
      </c>
      <c r="X161" s="75">
        <f t="shared" si="4"/>
        <v>0</v>
      </c>
      <c r="Y161" s="72"/>
      <c r="Z161" s="82" t="str">
        <f>IFERROR(VLOOKUP('1st Run'!H161,$AG$3:$AH$7,2,TRUE),"")</f>
        <v>5D</v>
      </c>
      <c r="AA161" s="96" t="str">
        <f>IFERROR(IF(Z161=$AA$1,'1st Run'!H161,""),"")</f>
        <v/>
      </c>
      <c r="AB161" s="96" t="str">
        <f>IFERROR(IF(Z161=$AB$1,'1st Run'!H161,""),"")</f>
        <v/>
      </c>
      <c r="AC161" s="96" t="str">
        <f>IFERROR(IF(Z161=$AC$1,'1st Run'!H161,""),"")</f>
        <v/>
      </c>
      <c r="AD161" s="96" t="str">
        <f>IFERROR(IF($Z161=$AD$1,'1st Run'!H161,""),"")</f>
        <v/>
      </c>
      <c r="AE161" s="96" t="str">
        <f>IFERROR(IF(Z161=$AE$1,'1st Run'!H161,""),"")</f>
        <v/>
      </c>
      <c r="AF161" s="80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</row>
    <row r="162" spans="1:54" ht="15.75" customHeight="1">
      <c r="A162" s="78" t="str">
        <f>IF(B162="","",Draw!A162)</f>
        <v/>
      </c>
      <c r="B162" s="73" t="str">
        <f>IFERROR(Draw!B162,"")</f>
        <v/>
      </c>
      <c r="C162" s="73" t="str">
        <f>IFERROR(Draw!D162,"")</f>
        <v/>
      </c>
      <c r="D162" s="119"/>
      <c r="E162" s="92" t="str">
        <f t="shared" si="23"/>
        <v/>
      </c>
      <c r="F162" s="93" t="str">
        <f t="shared" si="1"/>
        <v/>
      </c>
      <c r="G162" s="71">
        <v>1.61E-7</v>
      </c>
      <c r="H162" s="75" t="str">
        <f t="shared" si="2"/>
        <v/>
      </c>
      <c r="I162" s="75" t="str">
        <f t="shared" si="3"/>
        <v/>
      </c>
      <c r="J162" s="75">
        <f>IFERROR(VLOOKUP(CONCATENATE(Draw!C162,C162),Enter!T:U,2,FALSE),"")</f>
        <v>0</v>
      </c>
      <c r="K162" s="82" t="str">
        <f>IF(A162="yco",VLOOKUP(CONCATENATE(B162,C162),'Youth Calc'!S:T,2,FALSE),IF(OR(AND(D162&gt;1,D162&lt;1050),D162="nt",D162="",D162="scratch"),"","Not valid"))</f>
        <v/>
      </c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 t="str">
        <f>CONCATENATE(Draw!C162,C162)</f>
        <v/>
      </c>
      <c r="X162" s="75">
        <f t="shared" si="4"/>
        <v>0</v>
      </c>
      <c r="Y162" s="72"/>
      <c r="Z162" s="82" t="str">
        <f>IFERROR(VLOOKUP('1st Run'!H162,$AG$3:$AH$7,2,TRUE),"")</f>
        <v>5D</v>
      </c>
      <c r="AA162" s="96" t="str">
        <f>IFERROR(IF(Z162=$AA$1,'1st Run'!H162,""),"")</f>
        <v/>
      </c>
      <c r="AB162" s="96" t="str">
        <f>IFERROR(IF(Z162=$AB$1,'1st Run'!H162,""),"")</f>
        <v/>
      </c>
      <c r="AC162" s="96" t="str">
        <f>IFERROR(IF(Z162=$AC$1,'1st Run'!H162,""),"")</f>
        <v/>
      </c>
      <c r="AD162" s="96" t="str">
        <f>IFERROR(IF($Z162=$AD$1,'1st Run'!H162,""),"")</f>
        <v/>
      </c>
      <c r="AE162" s="96" t="str">
        <f>IFERROR(IF(Z162=$AE$1,'1st Run'!H162,""),"")</f>
        <v/>
      </c>
      <c r="AF162" s="80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</row>
    <row r="163" spans="1:54" ht="15.75" customHeight="1">
      <c r="A163" s="78" t="str">
        <f>IF(B163="","",Draw!A163)</f>
        <v/>
      </c>
      <c r="B163" s="73" t="str">
        <f>IFERROR(Draw!B163,"")</f>
        <v/>
      </c>
      <c r="C163" s="73" t="str">
        <f>IFERROR(Draw!D163,"")</f>
        <v/>
      </c>
      <c r="D163" s="123"/>
      <c r="E163" s="92" t="str">
        <f t="shared" si="23"/>
        <v/>
      </c>
      <c r="F163" s="93" t="str">
        <f t="shared" si="1"/>
        <v/>
      </c>
      <c r="G163" s="71">
        <v>1.6199999999999999E-7</v>
      </c>
      <c r="H163" s="75" t="str">
        <f t="shared" si="2"/>
        <v/>
      </c>
      <c r="I163" s="75" t="str">
        <f t="shared" si="3"/>
        <v/>
      </c>
      <c r="J163" s="75">
        <f>IFERROR(VLOOKUP(CONCATENATE(Draw!C163,C163),Enter!T:U,2,FALSE),"")</f>
        <v>0</v>
      </c>
      <c r="K163" s="82" t="str">
        <f>IF(A163="yco",VLOOKUP(CONCATENATE(B163,C163),'Youth Calc'!S:T,2,FALSE),IF(OR(AND(D163&gt;1,D163&lt;1050),D163="nt",D163="",D163="scratch"),"","Not valid"))</f>
        <v/>
      </c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 t="str">
        <f>CONCATENATE(Draw!C163,C163)</f>
        <v/>
      </c>
      <c r="X163" s="75">
        <f t="shared" si="4"/>
        <v>0</v>
      </c>
      <c r="Y163" s="72"/>
      <c r="Z163" s="82" t="str">
        <f>IFERROR(VLOOKUP('1st Run'!H163,$AG$3:$AH$7,2,TRUE),"")</f>
        <v>5D</v>
      </c>
      <c r="AA163" s="96" t="str">
        <f>IFERROR(IF(Z163=$AA$1,'1st Run'!H163,""),"")</f>
        <v/>
      </c>
      <c r="AB163" s="96" t="str">
        <f>IFERROR(IF(Z163=$AB$1,'1st Run'!H163,""),"")</f>
        <v/>
      </c>
      <c r="AC163" s="96" t="str">
        <f>IFERROR(IF(Z163=$AC$1,'1st Run'!H163,""),"")</f>
        <v/>
      </c>
      <c r="AD163" s="96" t="str">
        <f>IFERROR(IF($Z163=$AD$1,'1st Run'!H163,""),"")</f>
        <v/>
      </c>
      <c r="AE163" s="96" t="str">
        <f>IFERROR(IF(Z163=$AE$1,'1st Run'!H163,""),"")</f>
        <v/>
      </c>
      <c r="AF163" s="80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</row>
    <row r="164" spans="1:54" ht="15.75" customHeight="1">
      <c r="A164" s="78" t="str">
        <f>IF(B164="","",Draw!A164)</f>
        <v/>
      </c>
      <c r="B164" s="73" t="str">
        <f>IFERROR(Draw!B164,"")</f>
        <v/>
      </c>
      <c r="C164" s="73" t="str">
        <f>IFERROR(Draw!D164,"")</f>
        <v/>
      </c>
      <c r="D164" s="91"/>
      <c r="E164" s="92" t="str">
        <f t="shared" si="23"/>
        <v/>
      </c>
      <c r="F164" s="93" t="str">
        <f t="shared" si="1"/>
        <v/>
      </c>
      <c r="G164" s="71">
        <v>1.6299999999999999E-7</v>
      </c>
      <c r="H164" s="75" t="str">
        <f t="shared" si="2"/>
        <v/>
      </c>
      <c r="I164" s="75" t="str">
        <f t="shared" si="3"/>
        <v/>
      </c>
      <c r="J164" s="75">
        <f>IFERROR(VLOOKUP(CONCATENATE(Draw!C164,C164),Enter!T:U,2,FALSE),"")</f>
        <v>0</v>
      </c>
      <c r="K164" s="82" t="str">
        <f>IF(A164="yco",VLOOKUP(CONCATENATE(B164,C164),'Youth Calc'!S:T,2,FALSE),IF(OR(AND(D164&gt;1,D164&lt;1050),D164="nt",D164="",D164="scratch"),"","Not valid"))</f>
        <v/>
      </c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 t="str">
        <f>CONCATENATE(Draw!C164,C164)</f>
        <v/>
      </c>
      <c r="X164" s="75">
        <f t="shared" si="4"/>
        <v>0</v>
      </c>
      <c r="Y164" s="72"/>
      <c r="Z164" s="82" t="str">
        <f>IFERROR(VLOOKUP('1st Run'!H164,$AG$3:$AH$7,2,TRUE),"")</f>
        <v>5D</v>
      </c>
      <c r="AA164" s="96" t="str">
        <f>IFERROR(IF(Z164=$AA$1,'1st Run'!H164,""),"")</f>
        <v/>
      </c>
      <c r="AB164" s="96" t="str">
        <f>IFERROR(IF(Z164=$AB$1,'1st Run'!H164,""),"")</f>
        <v/>
      </c>
      <c r="AC164" s="96" t="str">
        <f>IFERROR(IF(Z164=$AC$1,'1st Run'!H164,""),"")</f>
        <v/>
      </c>
      <c r="AD164" s="96" t="str">
        <f>IFERROR(IF($Z164=$AD$1,'1st Run'!H164,""),"")</f>
        <v/>
      </c>
      <c r="AE164" s="96" t="str">
        <f>IFERROR(IF(Z164=$AE$1,'1st Run'!H164,""),"")</f>
        <v/>
      </c>
      <c r="AF164" s="80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</row>
    <row r="165" spans="1:54" ht="15.75" customHeight="1">
      <c r="A165" s="78" t="str">
        <f>IF(B165="","",Draw!A165)</f>
        <v/>
      </c>
      <c r="B165" s="73" t="str">
        <f>IFERROR(Draw!B165,"")</f>
        <v/>
      </c>
      <c r="C165" s="73" t="str">
        <f>IFERROR(Draw!D165,"")</f>
        <v/>
      </c>
      <c r="D165" s="99"/>
      <c r="E165" s="92" t="str">
        <f t="shared" si="23"/>
        <v/>
      </c>
      <c r="F165" s="93" t="str">
        <f t="shared" si="1"/>
        <v/>
      </c>
      <c r="G165" s="71">
        <v>1.6400000000000001E-7</v>
      </c>
      <c r="H165" s="75" t="str">
        <f t="shared" si="2"/>
        <v/>
      </c>
      <c r="I165" s="75" t="str">
        <f t="shared" si="3"/>
        <v/>
      </c>
      <c r="J165" s="75">
        <f>IFERROR(VLOOKUP(CONCATENATE(Draw!C165,C165),Enter!T:U,2,FALSE),"")</f>
        <v>0</v>
      </c>
      <c r="K165" s="82" t="str">
        <f>IF(A165="yco",VLOOKUP(CONCATENATE(B165,C165),'Youth Calc'!S:T,2,FALSE),IF(OR(AND(D165&gt;1,D165&lt;1050),D165="nt",D165="",D165="scratch"),"","Not valid"))</f>
        <v/>
      </c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 t="str">
        <f>CONCATENATE(Draw!C165,C165)</f>
        <v/>
      </c>
      <c r="X165" s="75">
        <f t="shared" si="4"/>
        <v>0</v>
      </c>
      <c r="Y165" s="72"/>
      <c r="Z165" s="82" t="str">
        <f>IFERROR(VLOOKUP('1st Run'!H165,$AG$3:$AH$7,2,TRUE),"")</f>
        <v>5D</v>
      </c>
      <c r="AA165" s="96" t="str">
        <f>IFERROR(IF(Z165=$AA$1,'1st Run'!H165,""),"")</f>
        <v/>
      </c>
      <c r="AB165" s="96" t="str">
        <f>IFERROR(IF(Z165=$AB$1,'1st Run'!H165,""),"")</f>
        <v/>
      </c>
      <c r="AC165" s="96" t="str">
        <f>IFERROR(IF(Z165=$AC$1,'1st Run'!H165,""),"")</f>
        <v/>
      </c>
      <c r="AD165" s="96" t="str">
        <f>IFERROR(IF($Z165=$AD$1,'1st Run'!H165,""),"")</f>
        <v/>
      </c>
      <c r="AE165" s="96" t="str">
        <f>IFERROR(IF(Z165=$AE$1,'1st Run'!H165,""),"")</f>
        <v/>
      </c>
      <c r="AF165" s="80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</row>
    <row r="166" spans="1:54" ht="15.75" customHeight="1">
      <c r="A166" s="78" t="str">
        <f>IF(B166="","",Draw!A166)</f>
        <v/>
      </c>
      <c r="B166" s="73" t="str">
        <f>IFERROR(Draw!B166,"")</f>
        <v/>
      </c>
      <c r="C166" s="73" t="str">
        <f>IFERROR(Draw!D166,"")</f>
        <v/>
      </c>
      <c r="D166" s="162"/>
      <c r="E166" s="92" t="str">
        <f t="shared" si="23"/>
        <v/>
      </c>
      <c r="F166" s="93" t="str">
        <f t="shared" si="1"/>
        <v/>
      </c>
      <c r="G166" s="71">
        <v>1.6500000000000001E-7</v>
      </c>
      <c r="H166" s="75" t="str">
        <f t="shared" si="2"/>
        <v/>
      </c>
      <c r="I166" s="75" t="str">
        <f t="shared" si="3"/>
        <v/>
      </c>
      <c r="J166" s="75">
        <f>IFERROR(VLOOKUP(CONCATENATE(Draw!C166,C166),Enter!T:U,2,FALSE),"")</f>
        <v>0</v>
      </c>
      <c r="K166" s="82" t="str">
        <f>IF(A166="yco",VLOOKUP(CONCATENATE(B166,C166),'Youth Calc'!S:T,2,FALSE),IF(OR(AND(D166&gt;1,D166&lt;1050),D166="nt",D166="",D166="scratch"),"","Not valid"))</f>
        <v/>
      </c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 t="str">
        <f>CONCATENATE(Draw!C166,C166)</f>
        <v/>
      </c>
      <c r="X166" s="75">
        <f t="shared" si="4"/>
        <v>0</v>
      </c>
      <c r="Y166" s="72"/>
      <c r="Z166" s="82" t="str">
        <f>IFERROR(VLOOKUP('1st Run'!H166,$AG$3:$AH$7,2,TRUE),"")</f>
        <v>5D</v>
      </c>
      <c r="AA166" s="96" t="str">
        <f>IFERROR(IF(Z166=$AA$1,'1st Run'!H166,""),"")</f>
        <v/>
      </c>
      <c r="AB166" s="96" t="str">
        <f>IFERROR(IF(Z166=$AB$1,'1st Run'!H166,""),"")</f>
        <v/>
      </c>
      <c r="AC166" s="96" t="str">
        <f>IFERROR(IF(Z166=$AC$1,'1st Run'!H166,""),"")</f>
        <v/>
      </c>
      <c r="AD166" s="96" t="str">
        <f>IFERROR(IF($Z166=$AD$1,'1st Run'!H166,""),"")</f>
        <v/>
      </c>
      <c r="AE166" s="96" t="str">
        <f>IFERROR(IF(Z166=$AE$1,'1st Run'!H166,""),"")</f>
        <v/>
      </c>
      <c r="AF166" s="80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</row>
    <row r="167" spans="1:54" ht="15.75" customHeight="1">
      <c r="A167" s="78" t="str">
        <f>IF(B167="","",Draw!A167)</f>
        <v/>
      </c>
      <c r="B167" s="73" t="str">
        <f>IFERROR(Draw!B167,"")</f>
        <v/>
      </c>
      <c r="C167" s="73" t="str">
        <f>IFERROR(Draw!D167,"")</f>
        <v/>
      </c>
      <c r="D167" s="99"/>
      <c r="E167" s="92" t="str">
        <f t="shared" si="23"/>
        <v/>
      </c>
      <c r="F167" s="93" t="str">
        <f t="shared" si="1"/>
        <v/>
      </c>
      <c r="G167" s="71">
        <v>1.66E-7</v>
      </c>
      <c r="H167" s="75" t="str">
        <f t="shared" si="2"/>
        <v/>
      </c>
      <c r="I167" s="75" t="str">
        <f t="shared" si="3"/>
        <v/>
      </c>
      <c r="J167" s="75">
        <f>IFERROR(VLOOKUP(CONCATENATE(Draw!C167,C167),Enter!T:U,2,FALSE),"")</f>
        <v>0</v>
      </c>
      <c r="K167" s="82" t="str">
        <f>IF(A167="yco",VLOOKUP(CONCATENATE(B167,C167),'Youth Calc'!S:T,2,FALSE),IF(OR(AND(D167&gt;1,D167&lt;1050),D167="nt",D167="",D167="scratch"),"","Not valid"))</f>
        <v/>
      </c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 t="str">
        <f>CONCATENATE(Draw!C167,C167)</f>
        <v/>
      </c>
      <c r="X167" s="75">
        <f t="shared" si="4"/>
        <v>0</v>
      </c>
      <c r="Y167" s="72"/>
      <c r="Z167" s="82" t="str">
        <f>IFERROR(VLOOKUP('1st Run'!H167,$AG$3:$AH$7,2,TRUE),"")</f>
        <v>5D</v>
      </c>
      <c r="AA167" s="96" t="str">
        <f>IFERROR(IF(Z167=$AA$1,'1st Run'!H167,""),"")</f>
        <v/>
      </c>
      <c r="AB167" s="96" t="str">
        <f>IFERROR(IF(Z167=$AB$1,'1st Run'!H167,""),"")</f>
        <v/>
      </c>
      <c r="AC167" s="96" t="str">
        <f>IFERROR(IF(Z167=$AC$1,'1st Run'!H167,""),"")</f>
        <v/>
      </c>
      <c r="AD167" s="96" t="str">
        <f>IFERROR(IF($Z167=$AD$1,'1st Run'!H167,""),"")</f>
        <v/>
      </c>
      <c r="AE167" s="96" t="str">
        <f>IFERROR(IF(Z167=$AE$1,'1st Run'!H167,""),"")</f>
        <v/>
      </c>
      <c r="AF167" s="80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</row>
    <row r="168" spans="1:54" ht="15.75" customHeight="1">
      <c r="A168" s="78" t="str">
        <f>IF(B168="","",Draw!A168)</f>
        <v/>
      </c>
      <c r="B168" s="73" t="str">
        <f>IFERROR(Draw!B168,"")</f>
        <v/>
      </c>
      <c r="C168" s="73" t="str">
        <f>IFERROR(Draw!D168,"")</f>
        <v/>
      </c>
      <c r="D168" s="119"/>
      <c r="E168" s="92" t="str">
        <f t="shared" si="23"/>
        <v/>
      </c>
      <c r="F168" s="93" t="str">
        <f t="shared" si="1"/>
        <v/>
      </c>
      <c r="G168" s="71">
        <v>1.67E-7</v>
      </c>
      <c r="H168" s="75" t="str">
        <f t="shared" si="2"/>
        <v/>
      </c>
      <c r="I168" s="75" t="str">
        <f t="shared" si="3"/>
        <v/>
      </c>
      <c r="J168" s="75">
        <f>IFERROR(VLOOKUP(CONCATENATE(Draw!C168,C168),Enter!T:U,2,FALSE),"")</f>
        <v>0</v>
      </c>
      <c r="K168" s="82" t="str">
        <f>IF(A168="yco",VLOOKUP(CONCATENATE(B168,C168),'Youth Calc'!S:T,2,FALSE),IF(OR(AND(D168&gt;1,D168&lt;1050),D168="nt",D168="",D168="scratch"),"","Not valid"))</f>
        <v/>
      </c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 t="str">
        <f>CONCATENATE(Draw!C168,C168)</f>
        <v/>
      </c>
      <c r="X168" s="75">
        <f t="shared" si="4"/>
        <v>0</v>
      </c>
      <c r="Y168" s="72"/>
      <c r="Z168" s="82" t="str">
        <f>IFERROR(VLOOKUP('1st Run'!H168,$AG$3:$AH$7,2,TRUE),"")</f>
        <v>5D</v>
      </c>
      <c r="AA168" s="96" t="str">
        <f>IFERROR(IF(Z168=$AA$1,'1st Run'!H168,""),"")</f>
        <v/>
      </c>
      <c r="AB168" s="96" t="str">
        <f>IFERROR(IF(Z168=$AB$1,'1st Run'!H168,""),"")</f>
        <v/>
      </c>
      <c r="AC168" s="96" t="str">
        <f>IFERROR(IF(Z168=$AC$1,'1st Run'!H168,""),"")</f>
        <v/>
      </c>
      <c r="AD168" s="96" t="str">
        <f>IFERROR(IF($Z168=$AD$1,'1st Run'!H168,""),"")</f>
        <v/>
      </c>
      <c r="AE168" s="96" t="str">
        <f>IFERROR(IF(Z168=$AE$1,'1st Run'!H168,""),"")</f>
        <v/>
      </c>
      <c r="AF168" s="80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</row>
    <row r="169" spans="1:54" ht="15.75" customHeight="1">
      <c r="A169" s="78" t="str">
        <f>IF(B169="","",Draw!A169)</f>
        <v/>
      </c>
      <c r="B169" s="73" t="str">
        <f>IFERROR(Draw!B169,"")</f>
        <v/>
      </c>
      <c r="C169" s="73" t="str">
        <f>IFERROR(Draw!D169,"")</f>
        <v/>
      </c>
      <c r="D169" s="123"/>
      <c r="E169" s="92" t="str">
        <f t="shared" si="23"/>
        <v/>
      </c>
      <c r="F169" s="93" t="str">
        <f t="shared" si="1"/>
        <v/>
      </c>
      <c r="G169" s="71">
        <v>1.68E-7</v>
      </c>
      <c r="H169" s="75" t="str">
        <f t="shared" si="2"/>
        <v/>
      </c>
      <c r="I169" s="75" t="str">
        <f t="shared" si="3"/>
        <v/>
      </c>
      <c r="J169" s="75">
        <f>IFERROR(VLOOKUP(CONCATENATE(Draw!C169,C169),Enter!T:U,2,FALSE),"")</f>
        <v>0</v>
      </c>
      <c r="K169" s="82" t="str">
        <f>IF(A169="yco",VLOOKUP(CONCATENATE(B169,C169),'Youth Calc'!S:T,2,FALSE),IF(OR(AND(D169&gt;1,D169&lt;1050),D169="nt",D169="",D169="scratch"),"","Not valid"))</f>
        <v/>
      </c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 t="str">
        <f>CONCATENATE(Draw!C169,C169)</f>
        <v/>
      </c>
      <c r="X169" s="75">
        <f t="shared" si="4"/>
        <v>0</v>
      </c>
      <c r="Y169" s="72"/>
      <c r="Z169" s="82" t="str">
        <f>IFERROR(VLOOKUP('1st Run'!H169,$AG$3:$AH$7,2,TRUE),"")</f>
        <v>5D</v>
      </c>
      <c r="AA169" s="96" t="str">
        <f>IFERROR(IF(Z169=$AA$1,'1st Run'!H169,""),"")</f>
        <v/>
      </c>
      <c r="AB169" s="96" t="str">
        <f>IFERROR(IF(Z169=$AB$1,'1st Run'!H169,""),"")</f>
        <v/>
      </c>
      <c r="AC169" s="96" t="str">
        <f>IFERROR(IF(Z169=$AC$1,'1st Run'!H169,""),"")</f>
        <v/>
      </c>
      <c r="AD169" s="96" t="str">
        <f>IFERROR(IF($Z169=$AD$1,'1st Run'!H169,""),"")</f>
        <v/>
      </c>
      <c r="AE169" s="96" t="str">
        <f>IFERROR(IF(Z169=$AE$1,'1st Run'!H169,""),"")</f>
        <v/>
      </c>
      <c r="AF169" s="80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</row>
    <row r="170" spans="1:54" ht="15.75" customHeight="1">
      <c r="A170" s="78" t="str">
        <f>IF(B170="","",Draw!A170)</f>
        <v/>
      </c>
      <c r="B170" s="73" t="str">
        <f>IFERROR(Draw!B170,"")</f>
        <v/>
      </c>
      <c r="C170" s="73" t="str">
        <f>IFERROR(Draw!D170,"")</f>
        <v/>
      </c>
      <c r="D170" s="91"/>
      <c r="E170" s="92" t="str">
        <f t="shared" si="23"/>
        <v/>
      </c>
      <c r="F170" s="93" t="str">
        <f t="shared" si="1"/>
        <v/>
      </c>
      <c r="G170" s="71">
        <v>1.6899999999999999E-7</v>
      </c>
      <c r="H170" s="75" t="str">
        <f t="shared" si="2"/>
        <v/>
      </c>
      <c r="I170" s="75" t="str">
        <f t="shared" si="3"/>
        <v/>
      </c>
      <c r="J170" s="75">
        <f>IFERROR(VLOOKUP(CONCATENATE(Draw!C170,C170),Enter!T:U,2,FALSE),"")</f>
        <v>0</v>
      </c>
      <c r="K170" s="82" t="str">
        <f>IF(A170="yco",VLOOKUP(CONCATENATE(B170,C170),'Youth Calc'!S:T,2,FALSE),IF(OR(AND(D170&gt;1,D170&lt;1050),D170="nt",D170="",D170="scratch"),"","Not valid"))</f>
        <v/>
      </c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 t="str">
        <f>CONCATENATE(Draw!C170,C170)</f>
        <v/>
      </c>
      <c r="X170" s="75">
        <f t="shared" si="4"/>
        <v>0</v>
      </c>
      <c r="Y170" s="72"/>
      <c r="Z170" s="82" t="str">
        <f>IFERROR(VLOOKUP('1st Run'!H170,$AG$3:$AH$7,2,TRUE),"")</f>
        <v>5D</v>
      </c>
      <c r="AA170" s="96" t="str">
        <f>IFERROR(IF(Z170=$AA$1,'1st Run'!H170,""),"")</f>
        <v/>
      </c>
      <c r="AB170" s="96" t="str">
        <f>IFERROR(IF(Z170=$AB$1,'1st Run'!H170,""),"")</f>
        <v/>
      </c>
      <c r="AC170" s="96" t="str">
        <f>IFERROR(IF(Z170=$AC$1,'1st Run'!H170,""),"")</f>
        <v/>
      </c>
      <c r="AD170" s="96" t="str">
        <f>IFERROR(IF($Z170=$AD$1,'1st Run'!H170,""),"")</f>
        <v/>
      </c>
      <c r="AE170" s="96" t="str">
        <f>IFERROR(IF(Z170=$AE$1,'1st Run'!H170,""),"")</f>
        <v/>
      </c>
      <c r="AF170" s="80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</row>
    <row r="171" spans="1:54" ht="15.75" customHeight="1">
      <c r="A171" s="78" t="str">
        <f>IF(B171="","",Draw!A171)</f>
        <v/>
      </c>
      <c r="B171" s="73" t="str">
        <f>IFERROR(Draw!B171,"")</f>
        <v/>
      </c>
      <c r="C171" s="73" t="str">
        <f>IFERROR(Draw!D171,"")</f>
        <v/>
      </c>
      <c r="D171" s="99"/>
      <c r="E171" s="92" t="str">
        <f t="shared" si="23"/>
        <v/>
      </c>
      <c r="F171" s="93" t="str">
        <f t="shared" si="1"/>
        <v/>
      </c>
      <c r="G171" s="71">
        <v>1.6999999999999999E-7</v>
      </c>
      <c r="H171" s="75" t="str">
        <f t="shared" si="2"/>
        <v/>
      </c>
      <c r="I171" s="75" t="str">
        <f t="shared" si="3"/>
        <v/>
      </c>
      <c r="J171" s="75">
        <f>IFERROR(VLOOKUP(CONCATENATE(Draw!C171,C171),Enter!T:U,2,FALSE),"")</f>
        <v>0</v>
      </c>
      <c r="K171" s="82" t="str">
        <f>IF(A171="yco",VLOOKUP(CONCATENATE(B171,C171),'Youth Calc'!S:T,2,FALSE),IF(OR(AND(D171&gt;1,D171&lt;1050),D171="nt",D171="",D171="scratch"),"","Not valid"))</f>
        <v/>
      </c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 t="str">
        <f>CONCATENATE(Draw!C171,C171)</f>
        <v/>
      </c>
      <c r="X171" s="75">
        <f t="shared" si="4"/>
        <v>0</v>
      </c>
      <c r="Y171" s="72"/>
      <c r="Z171" s="82" t="str">
        <f>IFERROR(VLOOKUP('1st Run'!H171,$AG$3:$AH$7,2,TRUE),"")</f>
        <v>5D</v>
      </c>
      <c r="AA171" s="96" t="str">
        <f>IFERROR(IF(Z171=$AA$1,'1st Run'!H171,""),"")</f>
        <v/>
      </c>
      <c r="AB171" s="96" t="str">
        <f>IFERROR(IF(Z171=$AB$1,'1st Run'!H171,""),"")</f>
        <v/>
      </c>
      <c r="AC171" s="96" t="str">
        <f>IFERROR(IF(Z171=$AC$1,'1st Run'!H171,""),"")</f>
        <v/>
      </c>
      <c r="AD171" s="96" t="str">
        <f>IFERROR(IF($Z171=$AD$1,'1st Run'!H171,""),"")</f>
        <v/>
      </c>
      <c r="AE171" s="96" t="str">
        <f>IFERROR(IF(Z171=$AE$1,'1st Run'!H171,""),"")</f>
        <v/>
      </c>
      <c r="AF171" s="80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</row>
    <row r="172" spans="1:54" ht="15.75" customHeight="1">
      <c r="A172" s="78" t="str">
        <f>IF(B172="","",Draw!A172)</f>
        <v/>
      </c>
      <c r="B172" s="73" t="str">
        <f>IFERROR(Draw!B172,"")</f>
        <v/>
      </c>
      <c r="C172" s="73" t="str">
        <f>IFERROR(Draw!D172,"")</f>
        <v/>
      </c>
      <c r="D172" s="162"/>
      <c r="E172" s="92" t="str">
        <f t="shared" si="23"/>
        <v/>
      </c>
      <c r="F172" s="93" t="str">
        <f t="shared" si="1"/>
        <v/>
      </c>
      <c r="G172" s="71">
        <v>1.7100000000000001E-7</v>
      </c>
      <c r="H172" s="75" t="str">
        <f t="shared" si="2"/>
        <v/>
      </c>
      <c r="I172" s="75" t="str">
        <f t="shared" si="3"/>
        <v/>
      </c>
      <c r="J172" s="75">
        <f>IFERROR(VLOOKUP(CONCATENATE(Draw!C172,C172),Enter!T:U,2,FALSE),"")</f>
        <v>0</v>
      </c>
      <c r="K172" s="82" t="str">
        <f>IF(A172="yco",VLOOKUP(CONCATENATE(B172,C172),'Youth Calc'!S:T,2,FALSE),IF(OR(AND(D172&gt;1,D172&lt;1050),D172="nt",D172="",D172="scratch"),"","Not valid"))</f>
        <v/>
      </c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 t="str">
        <f>CONCATENATE(Draw!C172,C172)</f>
        <v/>
      </c>
      <c r="X172" s="75">
        <f t="shared" si="4"/>
        <v>0</v>
      </c>
      <c r="Y172" s="72"/>
      <c r="Z172" s="82" t="str">
        <f>IFERROR(VLOOKUP('1st Run'!H172,$AG$3:$AH$7,2,TRUE),"")</f>
        <v>5D</v>
      </c>
      <c r="AA172" s="96" t="str">
        <f>IFERROR(IF(Z172=$AA$1,'1st Run'!H172,""),"")</f>
        <v/>
      </c>
      <c r="AB172" s="96" t="str">
        <f>IFERROR(IF(Z172=$AB$1,'1st Run'!H172,""),"")</f>
        <v/>
      </c>
      <c r="AC172" s="96" t="str">
        <f>IFERROR(IF(Z172=$AC$1,'1st Run'!H172,""),"")</f>
        <v/>
      </c>
      <c r="AD172" s="96" t="str">
        <f>IFERROR(IF($Z172=$AD$1,'1st Run'!H172,""),"")</f>
        <v/>
      </c>
      <c r="AE172" s="96" t="str">
        <f>IFERROR(IF(Z172=$AE$1,'1st Run'!H172,""),"")</f>
        <v/>
      </c>
      <c r="AF172" s="80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</row>
    <row r="173" spans="1:54" ht="15.75" customHeight="1">
      <c r="A173" s="78" t="str">
        <f>IF(B173="","",Draw!A173)</f>
        <v/>
      </c>
      <c r="B173" s="73" t="str">
        <f>IFERROR(Draw!B173,"")</f>
        <v/>
      </c>
      <c r="C173" s="73" t="str">
        <f>IFERROR(Draw!D173,"")</f>
        <v/>
      </c>
      <c r="D173" s="99"/>
      <c r="E173" s="92" t="str">
        <f t="shared" si="23"/>
        <v/>
      </c>
      <c r="F173" s="93" t="str">
        <f t="shared" si="1"/>
        <v/>
      </c>
      <c r="G173" s="71">
        <v>1.72E-7</v>
      </c>
      <c r="H173" s="75" t="str">
        <f t="shared" si="2"/>
        <v/>
      </c>
      <c r="I173" s="75" t="str">
        <f t="shared" si="3"/>
        <v/>
      </c>
      <c r="J173" s="75">
        <f>IFERROR(VLOOKUP(CONCATENATE(Draw!C173,C173),Enter!T:U,2,FALSE),"")</f>
        <v>0</v>
      </c>
      <c r="K173" s="82" t="str">
        <f>IF(A173="yco",VLOOKUP(CONCATENATE(B173,C173),'Youth Calc'!S:T,2,FALSE),IF(OR(AND(D173&gt;1,D173&lt;1050),D173="nt",D173="",D173="scratch"),"","Not valid"))</f>
        <v/>
      </c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 t="str">
        <f>CONCATENATE(Draw!C173,C173)</f>
        <v/>
      </c>
      <c r="X173" s="75">
        <f t="shared" si="4"/>
        <v>0</v>
      </c>
      <c r="Y173" s="72"/>
      <c r="Z173" s="82" t="str">
        <f>IFERROR(VLOOKUP('1st Run'!H173,$AG$3:$AH$7,2,TRUE),"")</f>
        <v>5D</v>
      </c>
      <c r="AA173" s="96" t="str">
        <f>IFERROR(IF(Z173=$AA$1,'1st Run'!H173,""),"")</f>
        <v/>
      </c>
      <c r="AB173" s="96" t="str">
        <f>IFERROR(IF(Z173=$AB$1,'1st Run'!H173,""),"")</f>
        <v/>
      </c>
      <c r="AC173" s="96" t="str">
        <f>IFERROR(IF(Z173=$AC$1,'1st Run'!H173,""),"")</f>
        <v/>
      </c>
      <c r="AD173" s="96" t="str">
        <f>IFERROR(IF($Z173=$AD$1,'1st Run'!H173,""),"")</f>
        <v/>
      </c>
      <c r="AE173" s="96" t="str">
        <f>IFERROR(IF(Z173=$AE$1,'1st Run'!H173,""),"")</f>
        <v/>
      </c>
      <c r="AF173" s="80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</row>
    <row r="174" spans="1:54" ht="15.75" customHeight="1">
      <c r="A174" s="78" t="str">
        <f>IF(B174="","",Draw!A174)</f>
        <v/>
      </c>
      <c r="B174" s="73" t="str">
        <f>IFERROR(Draw!B174,"")</f>
        <v/>
      </c>
      <c r="C174" s="73" t="str">
        <f>IFERROR(Draw!D174,"")</f>
        <v/>
      </c>
      <c r="D174" s="119"/>
      <c r="E174" s="92" t="str">
        <f t="shared" si="23"/>
        <v/>
      </c>
      <c r="F174" s="93" t="str">
        <f t="shared" si="1"/>
        <v/>
      </c>
      <c r="G174" s="71">
        <v>1.73E-7</v>
      </c>
      <c r="H174" s="75" t="str">
        <f t="shared" si="2"/>
        <v/>
      </c>
      <c r="I174" s="75" t="str">
        <f t="shared" si="3"/>
        <v/>
      </c>
      <c r="J174" s="75">
        <f>IFERROR(VLOOKUP(CONCATENATE(Draw!C174,C174),Enter!T:U,2,FALSE),"")</f>
        <v>0</v>
      </c>
      <c r="K174" s="82" t="str">
        <f>IF(A174="yco",VLOOKUP(CONCATENATE(B174,C174),'Youth Calc'!S:T,2,FALSE),IF(OR(AND(D174&gt;1,D174&lt;1050),D174="nt",D174="",D174="scratch"),"","Not valid"))</f>
        <v/>
      </c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 t="str">
        <f>CONCATENATE(Draw!C174,C174)</f>
        <v/>
      </c>
      <c r="X174" s="75">
        <f t="shared" si="4"/>
        <v>0</v>
      </c>
      <c r="Y174" s="72"/>
      <c r="Z174" s="82" t="str">
        <f>IFERROR(VLOOKUP('1st Run'!H174,$AG$3:$AH$7,2,TRUE),"")</f>
        <v>5D</v>
      </c>
      <c r="AA174" s="96" t="str">
        <f>IFERROR(IF(Z174=$AA$1,'1st Run'!H174,""),"")</f>
        <v/>
      </c>
      <c r="AB174" s="96" t="str">
        <f>IFERROR(IF(Z174=$AB$1,'1st Run'!H174,""),"")</f>
        <v/>
      </c>
      <c r="AC174" s="96" t="str">
        <f>IFERROR(IF(Z174=$AC$1,'1st Run'!H174,""),"")</f>
        <v/>
      </c>
      <c r="AD174" s="96" t="str">
        <f>IFERROR(IF($Z174=$AD$1,'1st Run'!H174,""),"")</f>
        <v/>
      </c>
      <c r="AE174" s="96" t="str">
        <f>IFERROR(IF(Z174=$AE$1,'1st Run'!H174,""),"")</f>
        <v/>
      </c>
      <c r="AF174" s="80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</row>
    <row r="175" spans="1:54" ht="15.75" customHeight="1">
      <c r="A175" s="78" t="str">
        <f>IF(B175="","",Draw!A175)</f>
        <v/>
      </c>
      <c r="B175" s="73" t="str">
        <f>IFERROR(Draw!B175,"")</f>
        <v/>
      </c>
      <c r="C175" s="73" t="str">
        <f>IFERROR(Draw!D175,"")</f>
        <v/>
      </c>
      <c r="D175" s="123"/>
      <c r="E175" s="92" t="str">
        <f t="shared" si="23"/>
        <v/>
      </c>
      <c r="F175" s="93" t="str">
        <f t="shared" si="1"/>
        <v/>
      </c>
      <c r="G175" s="71">
        <v>1.74E-7</v>
      </c>
      <c r="H175" s="75" t="str">
        <f t="shared" si="2"/>
        <v/>
      </c>
      <c r="I175" s="75" t="str">
        <f t="shared" si="3"/>
        <v/>
      </c>
      <c r="J175" s="75">
        <f>IFERROR(VLOOKUP(CONCATENATE(Draw!C175,C175),Enter!T:U,2,FALSE),"")</f>
        <v>0</v>
      </c>
      <c r="K175" s="82" t="str">
        <f>IF(A175="yco",VLOOKUP(CONCATENATE(B175,C175),'Youth Calc'!S:T,2,FALSE),IF(OR(AND(D175&gt;1,D175&lt;1050),D175="nt",D175="",D175="scratch"),"","Not valid"))</f>
        <v/>
      </c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 t="str">
        <f>CONCATENATE(Draw!C175,C175)</f>
        <v/>
      </c>
      <c r="X175" s="75">
        <f t="shared" si="4"/>
        <v>0</v>
      </c>
      <c r="Y175" s="72"/>
      <c r="Z175" s="82" t="str">
        <f>IFERROR(VLOOKUP('1st Run'!H175,$AG$3:$AH$7,2,TRUE),"")</f>
        <v>5D</v>
      </c>
      <c r="AA175" s="96" t="str">
        <f>IFERROR(IF(Z175=$AA$1,'1st Run'!H175,""),"")</f>
        <v/>
      </c>
      <c r="AB175" s="96" t="str">
        <f>IFERROR(IF(Z175=$AB$1,'1st Run'!H175,""),"")</f>
        <v/>
      </c>
      <c r="AC175" s="96" t="str">
        <f>IFERROR(IF(Z175=$AC$1,'1st Run'!H175,""),"")</f>
        <v/>
      </c>
      <c r="AD175" s="96" t="str">
        <f>IFERROR(IF($Z175=$AD$1,'1st Run'!H175,""),"")</f>
        <v/>
      </c>
      <c r="AE175" s="96" t="str">
        <f>IFERROR(IF(Z175=$AE$1,'1st Run'!H175,""),"")</f>
        <v/>
      </c>
      <c r="AF175" s="80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</row>
    <row r="176" spans="1:54" ht="15.75" customHeight="1">
      <c r="A176" s="78" t="str">
        <f>IF(B176="","",Draw!A176)</f>
        <v/>
      </c>
      <c r="B176" s="73" t="str">
        <f>IFERROR(Draw!B176,"")</f>
        <v/>
      </c>
      <c r="C176" s="73" t="str">
        <f>IFERROR(Draw!D176,"")</f>
        <v/>
      </c>
      <c r="D176" s="91"/>
      <c r="E176" s="92" t="str">
        <f t="shared" si="23"/>
        <v/>
      </c>
      <c r="F176" s="93" t="str">
        <f t="shared" si="1"/>
        <v/>
      </c>
      <c r="G176" s="71">
        <v>1.7499999999999999E-7</v>
      </c>
      <c r="H176" s="75" t="str">
        <f t="shared" si="2"/>
        <v/>
      </c>
      <c r="I176" s="75" t="str">
        <f t="shared" si="3"/>
        <v/>
      </c>
      <c r="J176" s="75">
        <f>IFERROR(VLOOKUP(CONCATENATE(Draw!C176,C176),Enter!T:U,2,FALSE),"")</f>
        <v>0</v>
      </c>
      <c r="K176" s="82" t="str">
        <f>IF(A176="yco",VLOOKUP(CONCATENATE(B176,C176),'Youth Calc'!S:T,2,FALSE),IF(OR(AND(D176&gt;1,D176&lt;1050),D176="nt",D176="",D176="scratch"),"","Not valid"))</f>
        <v/>
      </c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 t="str">
        <f>CONCATENATE(Draw!C176,C176)</f>
        <v/>
      </c>
      <c r="X176" s="75">
        <f t="shared" si="4"/>
        <v>0</v>
      </c>
      <c r="Y176" s="72"/>
      <c r="Z176" s="82" t="str">
        <f>IFERROR(VLOOKUP('1st Run'!H176,$AG$3:$AH$7,2,TRUE),"")</f>
        <v>5D</v>
      </c>
      <c r="AA176" s="96" t="str">
        <f>IFERROR(IF(Z176=$AA$1,'1st Run'!H176,""),"")</f>
        <v/>
      </c>
      <c r="AB176" s="96" t="str">
        <f>IFERROR(IF(Z176=$AB$1,'1st Run'!H176,""),"")</f>
        <v/>
      </c>
      <c r="AC176" s="96" t="str">
        <f>IFERROR(IF(Z176=$AC$1,'1st Run'!H176,""),"")</f>
        <v/>
      </c>
      <c r="AD176" s="96" t="str">
        <f>IFERROR(IF($Z176=$AD$1,'1st Run'!H176,""),"")</f>
        <v/>
      </c>
      <c r="AE176" s="96" t="str">
        <f>IFERROR(IF(Z176=$AE$1,'1st Run'!H176,""),"")</f>
        <v/>
      </c>
      <c r="AF176" s="80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</row>
    <row r="177" spans="1:54" ht="15.75" customHeight="1">
      <c r="A177" s="78" t="str">
        <f>IF(B177="","",Draw!A177)</f>
        <v/>
      </c>
      <c r="B177" s="73" t="str">
        <f>IFERROR(Draw!B177,"")</f>
        <v/>
      </c>
      <c r="C177" s="73" t="str">
        <f>IFERROR(Draw!D177,"")</f>
        <v/>
      </c>
      <c r="D177" s="99"/>
      <c r="E177" s="92" t="str">
        <f t="shared" si="23"/>
        <v/>
      </c>
      <c r="F177" s="93" t="str">
        <f t="shared" si="1"/>
        <v/>
      </c>
      <c r="G177" s="71">
        <v>1.7599999999999999E-7</v>
      </c>
      <c r="H177" s="75" t="str">
        <f t="shared" si="2"/>
        <v/>
      </c>
      <c r="I177" s="75" t="str">
        <f t="shared" si="3"/>
        <v/>
      </c>
      <c r="J177" s="75">
        <f>IFERROR(VLOOKUP(CONCATENATE(Draw!C177,C177),Enter!T:U,2,FALSE),"")</f>
        <v>0</v>
      </c>
      <c r="K177" s="82" t="str">
        <f>IF(A177="yco",VLOOKUP(CONCATENATE(B177,C177),'Youth Calc'!S:T,2,FALSE),IF(OR(AND(D177&gt;1,D177&lt;1050),D177="nt",D177="",D177="scratch"),"","Not valid"))</f>
        <v/>
      </c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 t="str">
        <f>CONCATENATE(Draw!C177,C177)</f>
        <v/>
      </c>
      <c r="X177" s="75">
        <f t="shared" si="4"/>
        <v>0</v>
      </c>
      <c r="Y177" s="72"/>
      <c r="Z177" s="82" t="str">
        <f>IFERROR(VLOOKUP('1st Run'!H177,$AG$3:$AH$7,2,TRUE),"")</f>
        <v>5D</v>
      </c>
      <c r="AA177" s="96" t="str">
        <f>IFERROR(IF(Z177=$AA$1,'1st Run'!H177,""),"")</f>
        <v/>
      </c>
      <c r="AB177" s="96" t="str">
        <f>IFERROR(IF(Z177=$AB$1,'1st Run'!H177,""),"")</f>
        <v/>
      </c>
      <c r="AC177" s="96" t="str">
        <f>IFERROR(IF(Z177=$AC$1,'1st Run'!H177,""),"")</f>
        <v/>
      </c>
      <c r="AD177" s="96" t="str">
        <f>IFERROR(IF($Z177=$AD$1,'1st Run'!H177,""),"")</f>
        <v/>
      </c>
      <c r="AE177" s="96" t="str">
        <f>IFERROR(IF(Z177=$AE$1,'1st Run'!H177,""),"")</f>
        <v/>
      </c>
      <c r="AF177" s="80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</row>
    <row r="178" spans="1:54" ht="15.75" customHeight="1">
      <c r="A178" s="78" t="str">
        <f>IF(B178="","",Draw!A178)</f>
        <v/>
      </c>
      <c r="B178" s="73" t="str">
        <f>IFERROR(Draw!B178,"")</f>
        <v/>
      </c>
      <c r="C178" s="73" t="str">
        <f>IFERROR(Draw!D178,"")</f>
        <v/>
      </c>
      <c r="D178" s="162"/>
      <c r="E178" s="92" t="str">
        <f t="shared" si="23"/>
        <v/>
      </c>
      <c r="F178" s="93" t="str">
        <f t="shared" si="1"/>
        <v/>
      </c>
      <c r="G178" s="71">
        <v>1.7700000000000001E-7</v>
      </c>
      <c r="H178" s="75" t="str">
        <f t="shared" si="2"/>
        <v/>
      </c>
      <c r="I178" s="75" t="str">
        <f t="shared" si="3"/>
        <v/>
      </c>
      <c r="J178" s="75">
        <f>IFERROR(VLOOKUP(CONCATENATE(Draw!C178,C178),Enter!T:U,2,FALSE),"")</f>
        <v>0</v>
      </c>
      <c r="K178" s="82" t="str">
        <f>IF(A178="yco",VLOOKUP(CONCATENATE(B178,C178),'Youth Calc'!S:T,2,FALSE),IF(OR(AND(D178&gt;1,D178&lt;1050),D178="nt",D178="",D178="scratch"),"","Not valid"))</f>
        <v/>
      </c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 t="str">
        <f>CONCATENATE(Draw!C178,C178)</f>
        <v/>
      </c>
      <c r="X178" s="75">
        <f t="shared" si="4"/>
        <v>0</v>
      </c>
      <c r="Y178" s="72"/>
      <c r="Z178" s="82" t="str">
        <f>IFERROR(VLOOKUP('1st Run'!H178,$AG$3:$AH$7,2,TRUE),"")</f>
        <v>5D</v>
      </c>
      <c r="AA178" s="96" t="str">
        <f>IFERROR(IF(Z178=$AA$1,'1st Run'!H178,""),"")</f>
        <v/>
      </c>
      <c r="AB178" s="96" t="str">
        <f>IFERROR(IF(Z178=$AB$1,'1st Run'!H178,""),"")</f>
        <v/>
      </c>
      <c r="AC178" s="96" t="str">
        <f>IFERROR(IF(Z178=$AC$1,'1st Run'!H178,""),"")</f>
        <v/>
      </c>
      <c r="AD178" s="96" t="str">
        <f>IFERROR(IF($Z178=$AD$1,'1st Run'!H178,""),"")</f>
        <v/>
      </c>
      <c r="AE178" s="96" t="str">
        <f>IFERROR(IF(Z178=$AE$1,'1st Run'!H178,""),"")</f>
        <v/>
      </c>
      <c r="AF178" s="80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</row>
    <row r="179" spans="1:54" ht="15.75" customHeight="1">
      <c r="A179" s="78" t="str">
        <f>IF(B179="","",Draw!A179)</f>
        <v/>
      </c>
      <c r="B179" s="73" t="str">
        <f>IFERROR(Draw!B179,"")</f>
        <v/>
      </c>
      <c r="C179" s="73" t="str">
        <f>IFERROR(Draw!D179,"")</f>
        <v/>
      </c>
      <c r="D179" s="99"/>
      <c r="E179" s="92" t="str">
        <f t="shared" si="23"/>
        <v/>
      </c>
      <c r="F179" s="93" t="str">
        <f t="shared" si="1"/>
        <v/>
      </c>
      <c r="G179" s="71">
        <v>1.7800000000000001E-7</v>
      </c>
      <c r="H179" s="75" t="str">
        <f t="shared" si="2"/>
        <v/>
      </c>
      <c r="I179" s="75" t="str">
        <f t="shared" si="3"/>
        <v/>
      </c>
      <c r="J179" s="75">
        <f>IFERROR(VLOOKUP(CONCATENATE(Draw!C179,C179),Enter!T:U,2,FALSE),"")</f>
        <v>0</v>
      </c>
      <c r="K179" s="82" t="str">
        <f>IF(A179="yco",VLOOKUP(CONCATENATE(B179,C179),'Youth Calc'!S:T,2,FALSE),IF(OR(AND(D179&gt;1,D179&lt;1050),D179="nt",D179="",D179="scratch"),"","Not valid"))</f>
        <v/>
      </c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 t="str">
        <f>CONCATENATE(Draw!C179,C179)</f>
        <v/>
      </c>
      <c r="X179" s="75">
        <f t="shared" si="4"/>
        <v>0</v>
      </c>
      <c r="Y179" s="72"/>
      <c r="Z179" s="82" t="str">
        <f>IFERROR(VLOOKUP('1st Run'!H179,$AG$3:$AH$7,2,TRUE),"")</f>
        <v>5D</v>
      </c>
      <c r="AA179" s="96" t="str">
        <f>IFERROR(IF(Z179=$AA$1,'1st Run'!H179,""),"")</f>
        <v/>
      </c>
      <c r="AB179" s="96" t="str">
        <f>IFERROR(IF(Z179=$AB$1,'1st Run'!H179,""),"")</f>
        <v/>
      </c>
      <c r="AC179" s="96" t="str">
        <f>IFERROR(IF(Z179=$AC$1,'1st Run'!H179,""),"")</f>
        <v/>
      </c>
      <c r="AD179" s="96" t="str">
        <f>IFERROR(IF($Z179=$AD$1,'1st Run'!H179,""),"")</f>
        <v/>
      </c>
      <c r="AE179" s="96" t="str">
        <f>IFERROR(IF(Z179=$AE$1,'1st Run'!H179,""),"")</f>
        <v/>
      </c>
      <c r="AF179" s="80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</row>
    <row r="180" spans="1:54" ht="15.75" customHeight="1">
      <c r="A180" s="78" t="str">
        <f>IF(B180="","",Draw!A180)</f>
        <v/>
      </c>
      <c r="B180" s="73" t="str">
        <f>IFERROR(Draw!B180,"")</f>
        <v/>
      </c>
      <c r="C180" s="73" t="str">
        <f>IFERROR(Draw!D180,"")</f>
        <v/>
      </c>
      <c r="D180" s="119"/>
      <c r="E180" s="92" t="str">
        <f t="shared" si="23"/>
        <v/>
      </c>
      <c r="F180" s="93" t="str">
        <f t="shared" si="1"/>
        <v/>
      </c>
      <c r="G180" s="71">
        <v>1.79E-7</v>
      </c>
      <c r="H180" s="75" t="str">
        <f t="shared" si="2"/>
        <v/>
      </c>
      <c r="I180" s="75" t="str">
        <f t="shared" si="3"/>
        <v/>
      </c>
      <c r="J180" s="75">
        <f>IFERROR(VLOOKUP(CONCATENATE(Draw!C180,C180),Enter!T:U,2,FALSE),"")</f>
        <v>0</v>
      </c>
      <c r="K180" s="82" t="str">
        <f>IF(A180="yco",VLOOKUP(CONCATENATE(B180,C180),'Youth Calc'!S:T,2,FALSE),IF(OR(AND(D180&gt;1,D180&lt;1050),D180="nt",D180="",D180="scratch"),"","Not valid"))</f>
        <v/>
      </c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 t="str">
        <f>CONCATENATE(Draw!C180,C180)</f>
        <v/>
      </c>
      <c r="X180" s="75">
        <f t="shared" si="4"/>
        <v>0</v>
      </c>
      <c r="Y180" s="72"/>
      <c r="Z180" s="82" t="str">
        <f>IFERROR(VLOOKUP('1st Run'!H180,$AG$3:$AH$7,2,TRUE),"")</f>
        <v>5D</v>
      </c>
      <c r="AA180" s="96" t="str">
        <f>IFERROR(IF(Z180=$AA$1,'1st Run'!H180,""),"")</f>
        <v/>
      </c>
      <c r="AB180" s="96" t="str">
        <f>IFERROR(IF(Z180=$AB$1,'1st Run'!H180,""),"")</f>
        <v/>
      </c>
      <c r="AC180" s="96" t="str">
        <f>IFERROR(IF(Z180=$AC$1,'1st Run'!H180,""),"")</f>
        <v/>
      </c>
      <c r="AD180" s="96" t="str">
        <f>IFERROR(IF($Z180=$AD$1,'1st Run'!H180,""),"")</f>
        <v/>
      </c>
      <c r="AE180" s="96" t="str">
        <f>IFERROR(IF(Z180=$AE$1,'1st Run'!H180,""),"")</f>
        <v/>
      </c>
      <c r="AF180" s="80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</row>
    <row r="181" spans="1:54" ht="15.75" customHeight="1">
      <c r="A181" s="78" t="str">
        <f>IF(B181="","",Draw!A181)</f>
        <v/>
      </c>
      <c r="B181" s="73" t="str">
        <f>IFERROR(Draw!B181,"")</f>
        <v/>
      </c>
      <c r="C181" s="73" t="str">
        <f>IFERROR(Draw!D181,"")</f>
        <v/>
      </c>
      <c r="D181" s="123"/>
      <c r="E181" s="92" t="str">
        <f t="shared" si="23"/>
        <v/>
      </c>
      <c r="F181" s="93" t="str">
        <f t="shared" si="1"/>
        <v/>
      </c>
      <c r="G181" s="71">
        <v>1.8E-7</v>
      </c>
      <c r="H181" s="75" t="str">
        <f t="shared" si="2"/>
        <v/>
      </c>
      <c r="I181" s="75" t="str">
        <f t="shared" si="3"/>
        <v/>
      </c>
      <c r="J181" s="75">
        <f>IFERROR(VLOOKUP(CONCATENATE(Draw!C181,C181),Enter!T:U,2,FALSE),"")</f>
        <v>0</v>
      </c>
      <c r="K181" s="82" t="str">
        <f>IF(A181="yco",VLOOKUP(CONCATENATE(B181,C181),'Youth Calc'!S:T,2,FALSE),IF(OR(AND(D181&gt;1,D181&lt;1050),D181="nt",D181="",D181="scratch"),"","Not valid"))</f>
        <v/>
      </c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 t="str">
        <f>CONCATENATE(Draw!C181,C181)</f>
        <v/>
      </c>
      <c r="X181" s="75">
        <f t="shared" si="4"/>
        <v>0</v>
      </c>
      <c r="Y181" s="72"/>
      <c r="Z181" s="82" t="str">
        <f>IFERROR(VLOOKUP('1st Run'!H181,$AG$3:$AH$7,2,TRUE),"")</f>
        <v>5D</v>
      </c>
      <c r="AA181" s="96" t="str">
        <f>IFERROR(IF(Z181=$AA$1,'1st Run'!H181,""),"")</f>
        <v/>
      </c>
      <c r="AB181" s="96" t="str">
        <f>IFERROR(IF(Z181=$AB$1,'1st Run'!H181,""),"")</f>
        <v/>
      </c>
      <c r="AC181" s="96" t="str">
        <f>IFERROR(IF(Z181=$AC$1,'1st Run'!H181,""),"")</f>
        <v/>
      </c>
      <c r="AD181" s="96" t="str">
        <f>IFERROR(IF($Z181=$AD$1,'1st Run'!H181,""),"")</f>
        <v/>
      </c>
      <c r="AE181" s="96" t="str">
        <f>IFERROR(IF(Z181=$AE$1,'1st Run'!H181,""),"")</f>
        <v/>
      </c>
      <c r="AF181" s="80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</row>
    <row r="182" spans="1:54" ht="15.75" customHeight="1">
      <c r="A182" s="78" t="str">
        <f>IF(B182="","",Draw!A182)</f>
        <v/>
      </c>
      <c r="B182" s="73" t="str">
        <f>IFERROR(Draw!B182,"")</f>
        <v/>
      </c>
      <c r="C182" s="73" t="str">
        <f>IFERROR(Draw!D182,"")</f>
        <v/>
      </c>
      <c r="D182" s="91"/>
      <c r="E182" s="92" t="str">
        <f t="shared" si="23"/>
        <v/>
      </c>
      <c r="F182" s="93" t="str">
        <f t="shared" si="1"/>
        <v/>
      </c>
      <c r="G182" s="71">
        <v>1.8099999999999999E-7</v>
      </c>
      <c r="H182" s="75" t="str">
        <f t="shared" si="2"/>
        <v/>
      </c>
      <c r="I182" s="75" t="str">
        <f t="shared" si="3"/>
        <v/>
      </c>
      <c r="J182" s="75">
        <f>IFERROR(VLOOKUP(CONCATENATE(Draw!C182,C182),Enter!T:U,2,FALSE),"")</f>
        <v>0</v>
      </c>
      <c r="K182" s="82" t="str">
        <f>IF(A182="yco",VLOOKUP(CONCATENATE(B182,C182),'Youth Calc'!S:T,2,FALSE),IF(OR(AND(D182&gt;1,D182&lt;1050),D182="nt",D182="",D182="scratch"),"","Not valid"))</f>
        <v/>
      </c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 t="str">
        <f>CONCATENATE(Draw!C182,C182)</f>
        <v/>
      </c>
      <c r="X182" s="75">
        <f t="shared" si="4"/>
        <v>0</v>
      </c>
      <c r="Y182" s="72"/>
      <c r="Z182" s="82" t="str">
        <f>IFERROR(VLOOKUP('1st Run'!H182,$AG$3:$AH$7,2,TRUE),"")</f>
        <v>5D</v>
      </c>
      <c r="AA182" s="96" t="str">
        <f>IFERROR(IF(Z182=$AA$1,'1st Run'!H182,""),"")</f>
        <v/>
      </c>
      <c r="AB182" s="96" t="str">
        <f>IFERROR(IF(Z182=$AB$1,'1st Run'!H182,""),"")</f>
        <v/>
      </c>
      <c r="AC182" s="96" t="str">
        <f>IFERROR(IF(Z182=$AC$1,'1st Run'!H182,""),"")</f>
        <v/>
      </c>
      <c r="AD182" s="96" t="str">
        <f>IFERROR(IF($Z182=$AD$1,'1st Run'!H182,""),"")</f>
        <v/>
      </c>
      <c r="AE182" s="96" t="str">
        <f>IFERROR(IF(Z182=$AE$1,'1st Run'!H182,""),"")</f>
        <v/>
      </c>
      <c r="AF182" s="80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</row>
    <row r="183" spans="1:54" ht="15.75" customHeight="1">
      <c r="A183" s="78" t="str">
        <f>IF(B183="","",Draw!A183)</f>
        <v/>
      </c>
      <c r="B183" s="73" t="str">
        <f>IFERROR(Draw!B183,"")</f>
        <v/>
      </c>
      <c r="C183" s="73" t="str">
        <f>IFERROR(Draw!D183,"")</f>
        <v/>
      </c>
      <c r="D183" s="99"/>
      <c r="E183" s="92" t="str">
        <f t="shared" si="23"/>
        <v/>
      </c>
      <c r="F183" s="93" t="str">
        <f t="shared" si="1"/>
        <v/>
      </c>
      <c r="G183" s="71">
        <v>1.8199999999999999E-7</v>
      </c>
      <c r="H183" s="75" t="str">
        <f t="shared" si="2"/>
        <v/>
      </c>
      <c r="I183" s="75" t="str">
        <f t="shared" si="3"/>
        <v/>
      </c>
      <c r="J183" s="75">
        <f>IFERROR(VLOOKUP(CONCATENATE(Draw!C183,C183),Enter!T:U,2,FALSE),"")</f>
        <v>0</v>
      </c>
      <c r="K183" s="82" t="str">
        <f>IF(A183="yco",VLOOKUP(CONCATENATE(B183,C183),'Youth Calc'!S:T,2,FALSE),IF(OR(AND(D183&gt;1,D183&lt;1050),D183="nt",D183="",D183="scratch"),"","Not valid"))</f>
        <v/>
      </c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 t="str">
        <f>CONCATENATE(Draw!C183,C183)</f>
        <v/>
      </c>
      <c r="X183" s="75">
        <f t="shared" si="4"/>
        <v>0</v>
      </c>
      <c r="Y183" s="72"/>
      <c r="Z183" s="82" t="str">
        <f>IFERROR(VLOOKUP('1st Run'!H183,$AG$3:$AH$7,2,TRUE),"")</f>
        <v>5D</v>
      </c>
      <c r="AA183" s="96" t="str">
        <f>IFERROR(IF(Z183=$AA$1,'1st Run'!H183,""),"")</f>
        <v/>
      </c>
      <c r="AB183" s="96" t="str">
        <f>IFERROR(IF(Z183=$AB$1,'1st Run'!H183,""),"")</f>
        <v/>
      </c>
      <c r="AC183" s="96" t="str">
        <f>IFERROR(IF(Z183=$AC$1,'1st Run'!H183,""),"")</f>
        <v/>
      </c>
      <c r="AD183" s="96" t="str">
        <f>IFERROR(IF($Z183=$AD$1,'1st Run'!H183,""),"")</f>
        <v/>
      </c>
      <c r="AE183" s="96" t="str">
        <f>IFERROR(IF(Z183=$AE$1,'1st Run'!H183,""),"")</f>
        <v/>
      </c>
      <c r="AF183" s="80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</row>
    <row r="184" spans="1:54" ht="15.75" customHeight="1">
      <c r="A184" s="78" t="str">
        <f>IF(B184="","",Draw!A184)</f>
        <v/>
      </c>
      <c r="B184" s="73" t="str">
        <f>IFERROR(Draw!B184,"")</f>
        <v/>
      </c>
      <c r="C184" s="73" t="str">
        <f>IFERROR(Draw!D184,"")</f>
        <v/>
      </c>
      <c r="D184" s="162"/>
      <c r="E184" s="92" t="str">
        <f t="shared" si="23"/>
        <v/>
      </c>
      <c r="F184" s="93" t="str">
        <f t="shared" si="1"/>
        <v/>
      </c>
      <c r="G184" s="71">
        <v>1.8300000000000001E-7</v>
      </c>
      <c r="H184" s="75" t="str">
        <f t="shared" si="2"/>
        <v/>
      </c>
      <c r="I184" s="75" t="str">
        <f t="shared" si="3"/>
        <v/>
      </c>
      <c r="J184" s="75">
        <f>IFERROR(VLOOKUP(CONCATENATE(Draw!C184,C184),Enter!T:U,2,FALSE),"")</f>
        <v>0</v>
      </c>
      <c r="K184" s="82" t="str">
        <f>IF(A184="yco",VLOOKUP(CONCATENATE(B184,C184),'Youth Calc'!S:T,2,FALSE),IF(OR(AND(D184&gt;1,D184&lt;1050),D184="nt",D184="",D184="scratch"),"","Not valid"))</f>
        <v/>
      </c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 t="str">
        <f>CONCATENATE(Draw!C184,C184)</f>
        <v/>
      </c>
      <c r="X184" s="75">
        <f t="shared" si="4"/>
        <v>0</v>
      </c>
      <c r="Y184" s="72"/>
      <c r="Z184" s="82" t="str">
        <f>IFERROR(VLOOKUP('1st Run'!H184,$AG$3:$AH$7,2,TRUE),"")</f>
        <v>5D</v>
      </c>
      <c r="AA184" s="96" t="str">
        <f>IFERROR(IF(Z184=$AA$1,'1st Run'!H184,""),"")</f>
        <v/>
      </c>
      <c r="AB184" s="96" t="str">
        <f>IFERROR(IF(Z184=$AB$1,'1st Run'!H184,""),"")</f>
        <v/>
      </c>
      <c r="AC184" s="96" t="str">
        <f>IFERROR(IF(Z184=$AC$1,'1st Run'!H184,""),"")</f>
        <v/>
      </c>
      <c r="AD184" s="96" t="str">
        <f>IFERROR(IF($Z184=$AD$1,'1st Run'!H184,""),"")</f>
        <v/>
      </c>
      <c r="AE184" s="96" t="str">
        <f>IFERROR(IF(Z184=$AE$1,'1st Run'!H184,""),"")</f>
        <v/>
      </c>
      <c r="AF184" s="80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</row>
    <row r="185" spans="1:54" ht="15.75" customHeight="1">
      <c r="A185" s="78" t="str">
        <f>IF(B185="","",Draw!A185)</f>
        <v/>
      </c>
      <c r="B185" s="73" t="str">
        <f>IFERROR(Draw!B185,"")</f>
        <v/>
      </c>
      <c r="C185" s="73" t="str">
        <f>IFERROR(Draw!D185,"")</f>
        <v/>
      </c>
      <c r="D185" s="99"/>
      <c r="E185" s="92" t="str">
        <f t="shared" si="23"/>
        <v/>
      </c>
      <c r="F185" s="93" t="str">
        <f t="shared" si="1"/>
        <v/>
      </c>
      <c r="G185" s="71">
        <v>1.8400000000000001E-7</v>
      </c>
      <c r="H185" s="75" t="str">
        <f t="shared" si="2"/>
        <v/>
      </c>
      <c r="I185" s="75" t="str">
        <f t="shared" si="3"/>
        <v/>
      </c>
      <c r="J185" s="75">
        <f>IFERROR(VLOOKUP(CONCATENATE(Draw!C185,C185),Enter!T:U,2,FALSE),"")</f>
        <v>0</v>
      </c>
      <c r="K185" s="82" t="str">
        <f>IF(A185="yco",VLOOKUP(CONCATENATE(B185,C185),'Youth Calc'!S:T,2,FALSE),IF(OR(AND(D185&gt;1,D185&lt;1050),D185="nt",D185="",D185="scratch"),"","Not valid"))</f>
        <v/>
      </c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 t="str">
        <f>CONCATENATE(Draw!C185,C185)</f>
        <v/>
      </c>
      <c r="X185" s="75">
        <f t="shared" si="4"/>
        <v>0</v>
      </c>
      <c r="Y185" s="72"/>
      <c r="Z185" s="82" t="str">
        <f>IFERROR(VLOOKUP('1st Run'!H185,$AG$3:$AH$7,2,TRUE),"")</f>
        <v>5D</v>
      </c>
      <c r="AA185" s="96" t="str">
        <f>IFERROR(IF(Z185=$AA$1,'1st Run'!H185,""),"")</f>
        <v/>
      </c>
      <c r="AB185" s="96" t="str">
        <f>IFERROR(IF(Z185=$AB$1,'1st Run'!H185,""),"")</f>
        <v/>
      </c>
      <c r="AC185" s="96" t="str">
        <f>IFERROR(IF(Z185=$AC$1,'1st Run'!H185,""),"")</f>
        <v/>
      </c>
      <c r="AD185" s="96" t="str">
        <f>IFERROR(IF($Z185=$AD$1,'1st Run'!H185,""),"")</f>
        <v/>
      </c>
      <c r="AE185" s="96" t="str">
        <f>IFERROR(IF(Z185=$AE$1,'1st Run'!H185,""),"")</f>
        <v/>
      </c>
      <c r="AF185" s="80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</row>
    <row r="186" spans="1:54" ht="15.75" customHeight="1">
      <c r="A186" s="78" t="str">
        <f>IF(B186="","",Draw!A186)</f>
        <v/>
      </c>
      <c r="B186" s="73" t="str">
        <f>IFERROR(Draw!B186,"")</f>
        <v/>
      </c>
      <c r="C186" s="73" t="str">
        <f>IFERROR(Draw!D186,"")</f>
        <v/>
      </c>
      <c r="D186" s="119"/>
      <c r="E186" s="92" t="str">
        <f t="shared" si="23"/>
        <v/>
      </c>
      <c r="F186" s="93" t="str">
        <f t="shared" si="1"/>
        <v/>
      </c>
      <c r="G186" s="71">
        <v>1.85E-7</v>
      </c>
      <c r="H186" s="75" t="str">
        <f t="shared" si="2"/>
        <v/>
      </c>
      <c r="I186" s="75" t="str">
        <f t="shared" si="3"/>
        <v/>
      </c>
      <c r="J186" s="75">
        <f>IFERROR(VLOOKUP(CONCATENATE(Draw!C186,C186),Enter!T:U,2,FALSE),"")</f>
        <v>0</v>
      </c>
      <c r="K186" s="82" t="str">
        <f>IF(A186="yco",VLOOKUP(CONCATENATE(B186,C186),'Youth Calc'!S:T,2,FALSE),IF(OR(AND(D186&gt;1,D186&lt;1050),D186="nt",D186="",D186="scratch"),"","Not valid"))</f>
        <v/>
      </c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 t="str">
        <f>CONCATENATE(Draw!C186,C186)</f>
        <v/>
      </c>
      <c r="X186" s="75">
        <f t="shared" si="4"/>
        <v>0</v>
      </c>
      <c r="Y186" s="72"/>
      <c r="Z186" s="82" t="str">
        <f>IFERROR(VLOOKUP('1st Run'!H186,$AG$3:$AH$7,2,TRUE),"")</f>
        <v>5D</v>
      </c>
      <c r="AA186" s="96" t="str">
        <f>IFERROR(IF(Z186=$AA$1,'1st Run'!H186,""),"")</f>
        <v/>
      </c>
      <c r="AB186" s="96" t="str">
        <f>IFERROR(IF(Z186=$AB$1,'1st Run'!H186,""),"")</f>
        <v/>
      </c>
      <c r="AC186" s="96" t="str">
        <f>IFERROR(IF(Z186=$AC$1,'1st Run'!H186,""),"")</f>
        <v/>
      </c>
      <c r="AD186" s="96" t="str">
        <f>IFERROR(IF($Z186=$AD$1,'1st Run'!H186,""),"")</f>
        <v/>
      </c>
      <c r="AE186" s="96" t="str">
        <f>IFERROR(IF(Z186=$AE$1,'1st Run'!H186,""),"")</f>
        <v/>
      </c>
      <c r="AF186" s="80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</row>
    <row r="187" spans="1:54" ht="15.75" customHeight="1">
      <c r="A187" s="78" t="str">
        <f>IF(B187="","",Draw!A187)</f>
        <v/>
      </c>
      <c r="B187" s="73" t="str">
        <f>IFERROR(Draw!B187,"")</f>
        <v/>
      </c>
      <c r="C187" s="73" t="str">
        <f>IFERROR(Draw!D187,"")</f>
        <v/>
      </c>
      <c r="D187" s="123"/>
      <c r="E187" s="92" t="str">
        <f t="shared" si="23"/>
        <v/>
      </c>
      <c r="F187" s="93" t="str">
        <f t="shared" si="1"/>
        <v/>
      </c>
      <c r="G187" s="71">
        <v>1.86E-7</v>
      </c>
      <c r="H187" s="75" t="str">
        <f t="shared" si="2"/>
        <v/>
      </c>
      <c r="I187" s="75" t="str">
        <f t="shared" si="3"/>
        <v/>
      </c>
      <c r="J187" s="75">
        <f>IFERROR(VLOOKUP(CONCATENATE(Draw!C187,C187),Enter!T:U,2,FALSE),"")</f>
        <v>0</v>
      </c>
      <c r="K187" s="82" t="str">
        <f>IF(A187="yco",VLOOKUP(CONCATENATE(B187,C187),'Youth Calc'!S:T,2,FALSE),IF(OR(AND(D187&gt;1,D187&lt;1050),D187="nt",D187="",D187="scratch"),"","Not valid"))</f>
        <v/>
      </c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 t="str">
        <f>CONCATENATE(Draw!C187,C187)</f>
        <v/>
      </c>
      <c r="X187" s="75">
        <f t="shared" si="4"/>
        <v>0</v>
      </c>
      <c r="Y187" s="72"/>
      <c r="Z187" s="82" t="str">
        <f>IFERROR(VLOOKUP('1st Run'!H187,$AG$3:$AH$7,2,TRUE),"")</f>
        <v>5D</v>
      </c>
      <c r="AA187" s="96" t="str">
        <f>IFERROR(IF(Z187=$AA$1,'1st Run'!H187,""),"")</f>
        <v/>
      </c>
      <c r="AB187" s="96" t="str">
        <f>IFERROR(IF(Z187=$AB$1,'1st Run'!H187,""),"")</f>
        <v/>
      </c>
      <c r="AC187" s="96" t="str">
        <f>IFERROR(IF(Z187=$AC$1,'1st Run'!H187,""),"")</f>
        <v/>
      </c>
      <c r="AD187" s="96" t="str">
        <f>IFERROR(IF($Z187=$AD$1,'1st Run'!H187,""),"")</f>
        <v/>
      </c>
      <c r="AE187" s="96" t="str">
        <f>IFERROR(IF(Z187=$AE$1,'1st Run'!H187,""),"")</f>
        <v/>
      </c>
      <c r="AF187" s="80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</row>
    <row r="188" spans="1:54" ht="15.75" customHeight="1">
      <c r="A188" s="78" t="str">
        <f>IF(B188="","",Draw!A188)</f>
        <v/>
      </c>
      <c r="B188" s="73" t="str">
        <f>IFERROR(Draw!B188,"")</f>
        <v/>
      </c>
      <c r="C188" s="73" t="str">
        <f>IFERROR(Draw!D188,"")</f>
        <v/>
      </c>
      <c r="D188" s="91"/>
      <c r="E188" s="92" t="str">
        <f t="shared" si="23"/>
        <v/>
      </c>
      <c r="F188" s="93" t="str">
        <f t="shared" si="1"/>
        <v/>
      </c>
      <c r="G188" s="71">
        <v>1.8699999999999999E-7</v>
      </c>
      <c r="H188" s="75" t="str">
        <f t="shared" si="2"/>
        <v/>
      </c>
      <c r="I188" s="75" t="str">
        <f t="shared" si="3"/>
        <v/>
      </c>
      <c r="J188" s="75">
        <f>IFERROR(VLOOKUP(CONCATENATE(Draw!C188,C188),Enter!T:U,2,FALSE),"")</f>
        <v>0</v>
      </c>
      <c r="K188" s="82" t="str">
        <f>IF(A188="yco",VLOOKUP(CONCATENATE(B188,C188),'Youth Calc'!S:T,2,FALSE),IF(OR(AND(D188&gt;1,D188&lt;1050),D188="nt",D188="",D188="scratch"),"","Not valid"))</f>
        <v/>
      </c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 t="str">
        <f>CONCATENATE(Draw!C188,C188)</f>
        <v/>
      </c>
      <c r="X188" s="75">
        <f t="shared" si="4"/>
        <v>0</v>
      </c>
      <c r="Y188" s="72"/>
      <c r="Z188" s="82" t="str">
        <f>IFERROR(VLOOKUP('1st Run'!H188,$AG$3:$AH$7,2,TRUE),"")</f>
        <v>5D</v>
      </c>
      <c r="AA188" s="96" t="str">
        <f>IFERROR(IF(Z188=$AA$1,'1st Run'!H188,""),"")</f>
        <v/>
      </c>
      <c r="AB188" s="96" t="str">
        <f>IFERROR(IF(Z188=$AB$1,'1st Run'!H188,""),"")</f>
        <v/>
      </c>
      <c r="AC188" s="96" t="str">
        <f>IFERROR(IF(Z188=$AC$1,'1st Run'!H188,""),"")</f>
        <v/>
      </c>
      <c r="AD188" s="96" t="str">
        <f>IFERROR(IF($Z188=$AD$1,'1st Run'!H188,""),"")</f>
        <v/>
      </c>
      <c r="AE188" s="96" t="str">
        <f>IFERROR(IF(Z188=$AE$1,'1st Run'!H188,""),"")</f>
        <v/>
      </c>
      <c r="AF188" s="80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</row>
    <row r="189" spans="1:54" ht="15.75" customHeight="1">
      <c r="A189" s="78" t="str">
        <f>IF(B189="","",Draw!A189)</f>
        <v/>
      </c>
      <c r="B189" s="73" t="str">
        <f>IFERROR(Draw!B189,"")</f>
        <v/>
      </c>
      <c r="C189" s="73" t="str">
        <f>IFERROR(Draw!D189,"")</f>
        <v/>
      </c>
      <c r="D189" s="99"/>
      <c r="E189" s="92" t="str">
        <f t="shared" si="23"/>
        <v/>
      </c>
      <c r="F189" s="93" t="str">
        <f t="shared" si="1"/>
        <v/>
      </c>
      <c r="G189" s="71">
        <v>1.8799999999999999E-7</v>
      </c>
      <c r="H189" s="75" t="str">
        <f t="shared" si="2"/>
        <v/>
      </c>
      <c r="I189" s="75" t="str">
        <f t="shared" si="3"/>
        <v/>
      </c>
      <c r="J189" s="75">
        <f>IFERROR(VLOOKUP(CONCATENATE(Draw!C189,C189),Enter!T:U,2,FALSE),"")</f>
        <v>0</v>
      </c>
      <c r="K189" s="82" t="str">
        <f>IF(A189="yco",VLOOKUP(CONCATENATE(B189,C189),'Youth Calc'!S:T,2,FALSE),IF(OR(AND(D189&gt;1,D189&lt;1050),D189="nt",D189="",D189="scratch"),"","Not valid"))</f>
        <v/>
      </c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 t="str">
        <f>CONCATENATE(Draw!C189,C189)</f>
        <v/>
      </c>
      <c r="X189" s="75">
        <f t="shared" si="4"/>
        <v>0</v>
      </c>
      <c r="Y189" s="72"/>
      <c r="Z189" s="82" t="str">
        <f>IFERROR(VLOOKUP('1st Run'!H189,$AG$3:$AH$7,2,TRUE),"")</f>
        <v>5D</v>
      </c>
      <c r="AA189" s="96" t="str">
        <f>IFERROR(IF(Z189=$AA$1,'1st Run'!H189,""),"")</f>
        <v/>
      </c>
      <c r="AB189" s="96" t="str">
        <f>IFERROR(IF(Z189=$AB$1,'1st Run'!H189,""),"")</f>
        <v/>
      </c>
      <c r="AC189" s="96" t="str">
        <f>IFERROR(IF(Z189=$AC$1,'1st Run'!H189,""),"")</f>
        <v/>
      </c>
      <c r="AD189" s="96" t="str">
        <f>IFERROR(IF($Z189=$AD$1,'1st Run'!H189,""),"")</f>
        <v/>
      </c>
      <c r="AE189" s="96" t="str">
        <f>IFERROR(IF(Z189=$AE$1,'1st Run'!H189,""),"")</f>
        <v/>
      </c>
      <c r="AF189" s="80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</row>
    <row r="190" spans="1:54" ht="15.75" customHeight="1">
      <c r="A190" s="78" t="str">
        <f>IF(B190="","",Draw!A190)</f>
        <v/>
      </c>
      <c r="B190" s="73" t="str">
        <f>IFERROR(Draw!B190,"")</f>
        <v/>
      </c>
      <c r="C190" s="73" t="str">
        <f>IFERROR(Draw!D190,"")</f>
        <v/>
      </c>
      <c r="D190" s="162"/>
      <c r="E190" s="92" t="str">
        <f t="shared" si="23"/>
        <v/>
      </c>
      <c r="F190" s="93" t="str">
        <f t="shared" si="1"/>
        <v/>
      </c>
      <c r="G190" s="71">
        <v>1.8900000000000001E-7</v>
      </c>
      <c r="H190" s="75" t="str">
        <f t="shared" si="2"/>
        <v/>
      </c>
      <c r="I190" s="75" t="str">
        <f t="shared" si="3"/>
        <v/>
      </c>
      <c r="J190" s="75">
        <f>IFERROR(VLOOKUP(CONCATENATE(Draw!C190,C190),Enter!T:U,2,FALSE),"")</f>
        <v>0</v>
      </c>
      <c r="K190" s="82" t="str">
        <f>IF(A190="yco",VLOOKUP(CONCATENATE(B190,C190),'Youth Calc'!S:T,2,FALSE),IF(OR(AND(D190&gt;1,D190&lt;1050),D190="nt",D190="",D190="scratch"),"","Not valid"))</f>
        <v/>
      </c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 t="str">
        <f>CONCATENATE(Draw!C190,C190)</f>
        <v/>
      </c>
      <c r="X190" s="75">
        <f t="shared" si="4"/>
        <v>0</v>
      </c>
      <c r="Y190" s="72"/>
      <c r="Z190" s="82" t="str">
        <f>IFERROR(VLOOKUP('1st Run'!H190,$AG$3:$AH$7,2,TRUE),"")</f>
        <v>5D</v>
      </c>
      <c r="AA190" s="96" t="str">
        <f>IFERROR(IF(Z190=$AA$1,'1st Run'!H190,""),"")</f>
        <v/>
      </c>
      <c r="AB190" s="96" t="str">
        <f>IFERROR(IF(Z190=$AB$1,'1st Run'!H190,""),"")</f>
        <v/>
      </c>
      <c r="AC190" s="96" t="str">
        <f>IFERROR(IF(Z190=$AC$1,'1st Run'!H190,""),"")</f>
        <v/>
      </c>
      <c r="AD190" s="96" t="str">
        <f>IFERROR(IF($Z190=$AD$1,'1st Run'!H190,""),"")</f>
        <v/>
      </c>
      <c r="AE190" s="96" t="str">
        <f>IFERROR(IF(Z190=$AE$1,'1st Run'!H190,""),"")</f>
        <v/>
      </c>
      <c r="AF190" s="80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</row>
    <row r="191" spans="1:54" ht="15.75" customHeight="1">
      <c r="A191" s="78" t="str">
        <f>IF(B191="","",Draw!A191)</f>
        <v/>
      </c>
      <c r="B191" s="73" t="str">
        <f>IFERROR(Draw!B191,"")</f>
        <v/>
      </c>
      <c r="C191" s="73" t="str">
        <f>IFERROR(Draw!D191,"")</f>
        <v/>
      </c>
      <c r="D191" s="99"/>
      <c r="E191" s="92" t="str">
        <f t="shared" si="23"/>
        <v/>
      </c>
      <c r="F191" s="93" t="str">
        <f t="shared" si="1"/>
        <v/>
      </c>
      <c r="G191" s="71">
        <v>1.9000000000000001E-7</v>
      </c>
      <c r="H191" s="75" t="str">
        <f t="shared" si="2"/>
        <v/>
      </c>
      <c r="I191" s="75" t="str">
        <f t="shared" si="3"/>
        <v/>
      </c>
      <c r="J191" s="75">
        <f>IFERROR(VLOOKUP(CONCATENATE(Draw!C191,C191),Enter!T:U,2,FALSE),"")</f>
        <v>0</v>
      </c>
      <c r="K191" s="82" t="str">
        <f>IF(A191="yco",VLOOKUP(CONCATENATE(B191,C191),'Youth Calc'!S:T,2,FALSE),IF(OR(AND(D191&gt;1,D191&lt;1050),D191="nt",D191="",D191="scratch"),"","Not valid"))</f>
        <v/>
      </c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 t="str">
        <f>CONCATENATE(Draw!C191,C191)</f>
        <v/>
      </c>
      <c r="X191" s="75">
        <f t="shared" si="4"/>
        <v>0</v>
      </c>
      <c r="Y191" s="72"/>
      <c r="Z191" s="82" t="str">
        <f>IFERROR(VLOOKUP('1st Run'!H191,$AG$3:$AH$7,2,TRUE),"")</f>
        <v>5D</v>
      </c>
      <c r="AA191" s="96" t="str">
        <f>IFERROR(IF(Z191=$AA$1,'1st Run'!H191,""),"")</f>
        <v/>
      </c>
      <c r="AB191" s="96" t="str">
        <f>IFERROR(IF(Z191=$AB$1,'1st Run'!H191,""),"")</f>
        <v/>
      </c>
      <c r="AC191" s="96" t="str">
        <f>IFERROR(IF(Z191=$AC$1,'1st Run'!H191,""),"")</f>
        <v/>
      </c>
      <c r="AD191" s="96" t="str">
        <f>IFERROR(IF($Z191=$AD$1,'1st Run'!H191,""),"")</f>
        <v/>
      </c>
      <c r="AE191" s="96" t="str">
        <f>IFERROR(IF(Z191=$AE$1,'1st Run'!H191,""),"")</f>
        <v/>
      </c>
      <c r="AF191" s="80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</row>
    <row r="192" spans="1:54" ht="15.75" customHeight="1">
      <c r="A192" s="78" t="str">
        <f>IF(B192="","",Draw!A192)</f>
        <v/>
      </c>
      <c r="B192" s="73" t="str">
        <f>IFERROR(Draw!B192,"")</f>
        <v/>
      </c>
      <c r="C192" s="73" t="str">
        <f>IFERROR(Draw!D192,"")</f>
        <v/>
      </c>
      <c r="D192" s="119"/>
      <c r="E192" s="92" t="str">
        <f t="shared" si="23"/>
        <v/>
      </c>
      <c r="F192" s="93" t="str">
        <f t="shared" si="1"/>
        <v/>
      </c>
      <c r="G192" s="71">
        <v>1.91E-7</v>
      </c>
      <c r="H192" s="75" t="str">
        <f t="shared" si="2"/>
        <v/>
      </c>
      <c r="I192" s="75" t="str">
        <f t="shared" si="3"/>
        <v/>
      </c>
      <c r="J192" s="75">
        <f>IFERROR(VLOOKUP(CONCATENATE(Draw!C192,C192),Enter!T:U,2,FALSE),"")</f>
        <v>0</v>
      </c>
      <c r="K192" s="82" t="str">
        <f>IF(A192="yco",VLOOKUP(CONCATENATE(B192,C192),'Youth Calc'!S:T,2,FALSE),IF(OR(AND(D192&gt;1,D192&lt;1050),D192="nt",D192="",D192="scratch"),"","Not valid"))</f>
        <v/>
      </c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 t="str">
        <f>CONCATENATE(Draw!C192,C192)</f>
        <v/>
      </c>
      <c r="X192" s="75">
        <f t="shared" si="4"/>
        <v>0</v>
      </c>
      <c r="Y192" s="72"/>
      <c r="Z192" s="82" t="str">
        <f>IFERROR(VLOOKUP('1st Run'!H192,$AG$3:$AH$7,2,TRUE),"")</f>
        <v>5D</v>
      </c>
      <c r="AA192" s="96" t="str">
        <f>IFERROR(IF(Z192=$AA$1,'1st Run'!H192,""),"")</f>
        <v/>
      </c>
      <c r="AB192" s="96" t="str">
        <f>IFERROR(IF(Z192=$AB$1,'1st Run'!H192,""),"")</f>
        <v/>
      </c>
      <c r="AC192" s="96" t="str">
        <f>IFERROR(IF(Z192=$AC$1,'1st Run'!H192,""),"")</f>
        <v/>
      </c>
      <c r="AD192" s="96" t="str">
        <f>IFERROR(IF($Z192=$AD$1,'1st Run'!H192,""),"")</f>
        <v/>
      </c>
      <c r="AE192" s="96" t="str">
        <f>IFERROR(IF(Z192=$AE$1,'1st Run'!H192,""),"")</f>
        <v/>
      </c>
      <c r="AF192" s="80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</row>
    <row r="193" spans="1:54" ht="15.75" customHeight="1">
      <c r="A193" s="78" t="str">
        <f>IF(B193="","",Draw!A193)</f>
        <v/>
      </c>
      <c r="B193" s="73" t="str">
        <f>IFERROR(Draw!B193,"")</f>
        <v/>
      </c>
      <c r="C193" s="73" t="str">
        <f>IFERROR(Draw!D193,"")</f>
        <v/>
      </c>
      <c r="D193" s="123"/>
      <c r="E193" s="92" t="str">
        <f t="shared" si="23"/>
        <v/>
      </c>
      <c r="F193" s="93" t="str">
        <f t="shared" si="1"/>
        <v/>
      </c>
      <c r="G193" s="71">
        <v>1.92E-7</v>
      </c>
      <c r="H193" s="75" t="str">
        <f t="shared" si="2"/>
        <v/>
      </c>
      <c r="I193" s="75" t="str">
        <f t="shared" si="3"/>
        <v/>
      </c>
      <c r="J193" s="75">
        <f>IFERROR(VLOOKUP(CONCATENATE(Draw!C193,C193),Enter!T:U,2,FALSE),"")</f>
        <v>0</v>
      </c>
      <c r="K193" s="82" t="str">
        <f>IF(A193="yco",VLOOKUP(CONCATENATE(B193,C193),'Youth Calc'!S:T,2,FALSE),IF(OR(AND(D193&gt;1,D193&lt;1050),D193="nt",D193="",D193="scratch"),"","Not valid"))</f>
        <v/>
      </c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 t="str">
        <f>CONCATENATE(Draw!C193,C193)</f>
        <v/>
      </c>
      <c r="X193" s="75">
        <f t="shared" si="4"/>
        <v>0</v>
      </c>
      <c r="Y193" s="72"/>
      <c r="Z193" s="82" t="str">
        <f>IFERROR(VLOOKUP('1st Run'!H193,$AG$3:$AH$7,2,TRUE),"")</f>
        <v>5D</v>
      </c>
      <c r="AA193" s="96" t="str">
        <f>IFERROR(IF(Z193=$AA$1,'1st Run'!H193,""),"")</f>
        <v/>
      </c>
      <c r="AB193" s="96" t="str">
        <f>IFERROR(IF(Z193=$AB$1,'1st Run'!H193,""),"")</f>
        <v/>
      </c>
      <c r="AC193" s="96" t="str">
        <f>IFERROR(IF(Z193=$AC$1,'1st Run'!H193,""),"")</f>
        <v/>
      </c>
      <c r="AD193" s="96" t="str">
        <f>IFERROR(IF($Z193=$AD$1,'1st Run'!H193,""),"")</f>
        <v/>
      </c>
      <c r="AE193" s="96" t="str">
        <f>IFERROR(IF(Z193=$AE$1,'1st Run'!H193,""),"")</f>
        <v/>
      </c>
      <c r="AF193" s="80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</row>
    <row r="194" spans="1:54" ht="15.75" customHeight="1">
      <c r="A194" s="78" t="str">
        <f>IF(B194="","",Draw!A194)</f>
        <v/>
      </c>
      <c r="B194" s="73" t="str">
        <f>IFERROR(Draw!B194,"")</f>
        <v/>
      </c>
      <c r="C194" s="73" t="str">
        <f>IFERROR(Draw!D194,"")</f>
        <v/>
      </c>
      <c r="D194" s="91"/>
      <c r="E194" s="92" t="str">
        <f t="shared" si="23"/>
        <v/>
      </c>
      <c r="F194" s="93" t="str">
        <f t="shared" si="1"/>
        <v/>
      </c>
      <c r="G194" s="71">
        <v>1.9299999999999999E-7</v>
      </c>
      <c r="H194" s="75" t="str">
        <f t="shared" si="2"/>
        <v/>
      </c>
      <c r="I194" s="75" t="str">
        <f t="shared" si="3"/>
        <v/>
      </c>
      <c r="J194" s="75">
        <f>IFERROR(VLOOKUP(CONCATENATE(Draw!C194,C194),Enter!T:U,2,FALSE),"")</f>
        <v>0</v>
      </c>
      <c r="K194" s="82" t="str">
        <f>IF(A194="yco",VLOOKUP(CONCATENATE(B194,C194),'Youth Calc'!S:T,2,FALSE),IF(OR(AND(D194&gt;1,D194&lt;1050),D194="nt",D194="",D194="scratch"),"","Not valid"))</f>
        <v/>
      </c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 t="str">
        <f>CONCATENATE(Draw!C194,C194)</f>
        <v/>
      </c>
      <c r="X194" s="75">
        <f t="shared" si="4"/>
        <v>0</v>
      </c>
      <c r="Y194" s="72"/>
      <c r="Z194" s="82" t="str">
        <f>IFERROR(VLOOKUP('1st Run'!H194,$AG$3:$AH$7,2,TRUE),"")</f>
        <v>5D</v>
      </c>
      <c r="AA194" s="96" t="str">
        <f>IFERROR(IF(Z194=$AA$1,'1st Run'!H194,""),"")</f>
        <v/>
      </c>
      <c r="AB194" s="96" t="str">
        <f>IFERROR(IF(Z194=$AB$1,'1st Run'!H194,""),"")</f>
        <v/>
      </c>
      <c r="AC194" s="96" t="str">
        <f>IFERROR(IF(Z194=$AC$1,'1st Run'!H194,""),"")</f>
        <v/>
      </c>
      <c r="AD194" s="96" t="str">
        <f>IFERROR(IF($Z194=$AD$1,'1st Run'!H194,""),"")</f>
        <v/>
      </c>
      <c r="AE194" s="96" t="str">
        <f>IFERROR(IF(Z194=$AE$1,'1st Run'!H194,""),"")</f>
        <v/>
      </c>
      <c r="AF194" s="80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</row>
    <row r="195" spans="1:54" ht="15.75" customHeight="1">
      <c r="A195" s="78" t="str">
        <f>IF(B195="","",Draw!A195)</f>
        <v/>
      </c>
      <c r="B195" s="73" t="str">
        <f>IFERROR(Draw!B195,"")</f>
        <v/>
      </c>
      <c r="C195" s="73" t="str">
        <f>IFERROR(Draw!D195,"")</f>
        <v/>
      </c>
      <c r="D195" s="99"/>
      <c r="E195" s="92" t="str">
        <f t="shared" si="23"/>
        <v/>
      </c>
      <c r="F195" s="93" t="str">
        <f t="shared" si="1"/>
        <v/>
      </c>
      <c r="G195" s="71">
        <v>1.9399999999999999E-7</v>
      </c>
      <c r="H195" s="75" t="str">
        <f t="shared" si="2"/>
        <v/>
      </c>
      <c r="I195" s="75" t="str">
        <f t="shared" si="3"/>
        <v/>
      </c>
      <c r="J195" s="75">
        <f>IFERROR(VLOOKUP(CONCATENATE(Draw!C195,C195),Enter!T:U,2,FALSE),"")</f>
        <v>0</v>
      </c>
      <c r="K195" s="82" t="str">
        <f>IF(A195="yco",VLOOKUP(CONCATENATE(B195,C195),'Youth Calc'!S:T,2,FALSE),IF(OR(AND(D195&gt;1,D195&lt;1050),D195="nt",D195="",D195="scratch"),"","Not valid"))</f>
        <v/>
      </c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 t="str">
        <f>CONCATENATE(Draw!C195,C195)</f>
        <v/>
      </c>
      <c r="X195" s="75">
        <f t="shared" si="4"/>
        <v>0</v>
      </c>
      <c r="Y195" s="72"/>
      <c r="Z195" s="82" t="str">
        <f>IFERROR(VLOOKUP('1st Run'!H195,$AG$3:$AH$7,2,TRUE),"")</f>
        <v>5D</v>
      </c>
      <c r="AA195" s="96" t="str">
        <f>IFERROR(IF(Z195=$AA$1,'1st Run'!H195,""),"")</f>
        <v/>
      </c>
      <c r="AB195" s="96" t="str">
        <f>IFERROR(IF(Z195=$AB$1,'1st Run'!H195,""),"")</f>
        <v/>
      </c>
      <c r="AC195" s="96" t="str">
        <f>IFERROR(IF(Z195=$AC$1,'1st Run'!H195,""),"")</f>
        <v/>
      </c>
      <c r="AD195" s="96" t="str">
        <f>IFERROR(IF($Z195=$AD$1,'1st Run'!H195,""),"")</f>
        <v/>
      </c>
      <c r="AE195" s="96" t="str">
        <f>IFERROR(IF(Z195=$AE$1,'1st Run'!H195,""),"")</f>
        <v/>
      </c>
      <c r="AF195" s="80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</row>
    <row r="196" spans="1:54" ht="15.75" customHeight="1">
      <c r="A196" s="78" t="str">
        <f>IF(B196="","",Draw!A196)</f>
        <v/>
      </c>
      <c r="B196" s="73" t="str">
        <f>IFERROR(Draw!B196,"")</f>
        <v/>
      </c>
      <c r="C196" s="73" t="str">
        <f>IFERROR(Draw!D196,"")</f>
        <v/>
      </c>
      <c r="D196" s="162"/>
      <c r="E196" s="92" t="str">
        <f t="shared" si="23"/>
        <v/>
      </c>
      <c r="F196" s="93" t="str">
        <f t="shared" si="1"/>
        <v/>
      </c>
      <c r="G196" s="71">
        <v>1.9500000000000001E-7</v>
      </c>
      <c r="H196" s="75" t="str">
        <f t="shared" si="2"/>
        <v/>
      </c>
      <c r="I196" s="75" t="str">
        <f t="shared" si="3"/>
        <v/>
      </c>
      <c r="J196" s="75">
        <f>IFERROR(VLOOKUP(CONCATENATE(Draw!C196,C196),Enter!T:U,2,FALSE),"")</f>
        <v>0</v>
      </c>
      <c r="K196" s="82" t="str">
        <f>IF(A196="yco",VLOOKUP(CONCATENATE(B196,C196),'Youth Calc'!S:T,2,FALSE),IF(OR(AND(D196&gt;1,D196&lt;1050),D196="nt",D196="",D196="scratch"),"","Not valid"))</f>
        <v/>
      </c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 t="str">
        <f>CONCATENATE(Draw!C196,C196)</f>
        <v/>
      </c>
      <c r="X196" s="75">
        <f t="shared" si="4"/>
        <v>0</v>
      </c>
      <c r="Y196" s="72"/>
      <c r="Z196" s="82" t="str">
        <f>IFERROR(VLOOKUP('1st Run'!H196,$AG$3:$AH$7,2,TRUE),"")</f>
        <v>5D</v>
      </c>
      <c r="AA196" s="96" t="str">
        <f>IFERROR(IF(Z196=$AA$1,'1st Run'!H196,""),"")</f>
        <v/>
      </c>
      <c r="AB196" s="96" t="str">
        <f>IFERROR(IF(Z196=$AB$1,'1st Run'!H196,""),"")</f>
        <v/>
      </c>
      <c r="AC196" s="96" t="str">
        <f>IFERROR(IF(Z196=$AC$1,'1st Run'!H196,""),"")</f>
        <v/>
      </c>
      <c r="AD196" s="96" t="str">
        <f>IFERROR(IF($Z196=$AD$1,'1st Run'!H196,""),"")</f>
        <v/>
      </c>
      <c r="AE196" s="96" t="str">
        <f>IFERROR(IF(Z196=$AE$1,'1st Run'!H196,""),"")</f>
        <v/>
      </c>
      <c r="AF196" s="80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</row>
    <row r="197" spans="1:54" ht="15.75" customHeight="1">
      <c r="A197" s="78" t="str">
        <f>IF(B197="","",Draw!A197)</f>
        <v/>
      </c>
      <c r="B197" s="73" t="str">
        <f>IFERROR(Draw!B197,"")</f>
        <v/>
      </c>
      <c r="C197" s="73" t="str">
        <f>IFERROR(Draw!D197,"")</f>
        <v/>
      </c>
      <c r="D197" s="99"/>
      <c r="E197" s="92" t="str">
        <f t="shared" si="23"/>
        <v/>
      </c>
      <c r="F197" s="93" t="str">
        <f t="shared" si="1"/>
        <v/>
      </c>
      <c r="G197" s="71">
        <v>1.9600000000000001E-7</v>
      </c>
      <c r="H197" s="75" t="str">
        <f t="shared" si="2"/>
        <v/>
      </c>
      <c r="I197" s="75" t="str">
        <f t="shared" si="3"/>
        <v/>
      </c>
      <c r="J197" s="75">
        <f>IFERROR(VLOOKUP(CONCATENATE(Draw!C197,C197),Enter!T:U,2,FALSE),"")</f>
        <v>0</v>
      </c>
      <c r="K197" s="82" t="str">
        <f>IF(A197="yco",VLOOKUP(CONCATENATE(B197,C197),'Youth Calc'!S:T,2,FALSE),IF(OR(AND(D197&gt;1,D197&lt;1050),D197="nt",D197="",D197="scratch"),"","Not valid"))</f>
        <v/>
      </c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 t="str">
        <f>CONCATENATE(Draw!C197,C197)</f>
        <v/>
      </c>
      <c r="X197" s="75">
        <f t="shared" si="4"/>
        <v>0</v>
      </c>
      <c r="Y197" s="72"/>
      <c r="Z197" s="82" t="str">
        <f>IFERROR(VLOOKUP('1st Run'!H197,$AG$3:$AH$7,2,TRUE),"")</f>
        <v>5D</v>
      </c>
      <c r="AA197" s="96" t="str">
        <f>IFERROR(IF(Z197=$AA$1,'1st Run'!H197,""),"")</f>
        <v/>
      </c>
      <c r="AB197" s="96" t="str">
        <f>IFERROR(IF(Z197=$AB$1,'1st Run'!H197,""),"")</f>
        <v/>
      </c>
      <c r="AC197" s="96" t="str">
        <f>IFERROR(IF(Z197=$AC$1,'1st Run'!H197,""),"")</f>
        <v/>
      </c>
      <c r="AD197" s="96" t="str">
        <f>IFERROR(IF($Z197=$AD$1,'1st Run'!H197,""),"")</f>
        <v/>
      </c>
      <c r="AE197" s="96" t="str">
        <f>IFERROR(IF(Z197=$AE$1,'1st Run'!H197,""),"")</f>
        <v/>
      </c>
      <c r="AF197" s="80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</row>
    <row r="198" spans="1:54" ht="15.75" customHeight="1">
      <c r="A198" s="78" t="str">
        <f>IF(B198="","",Draw!A198)</f>
        <v/>
      </c>
      <c r="B198" s="73" t="str">
        <f>IFERROR(Draw!B198,"")</f>
        <v/>
      </c>
      <c r="C198" s="73" t="str">
        <f>IFERROR(Draw!D198,"")</f>
        <v/>
      </c>
      <c r="D198" s="119"/>
      <c r="E198" s="92" t="str">
        <f t="shared" si="23"/>
        <v/>
      </c>
      <c r="F198" s="93" t="str">
        <f t="shared" si="1"/>
        <v/>
      </c>
      <c r="G198" s="71">
        <v>1.97E-7</v>
      </c>
      <c r="H198" s="75" t="str">
        <f t="shared" si="2"/>
        <v/>
      </c>
      <c r="I198" s="75" t="str">
        <f t="shared" si="3"/>
        <v/>
      </c>
      <c r="J198" s="75">
        <f>IFERROR(VLOOKUP(CONCATENATE(Draw!C198,C198),Enter!T:U,2,FALSE),"")</f>
        <v>0</v>
      </c>
      <c r="K198" s="82" t="str">
        <f>IF(A198="yco",VLOOKUP(CONCATENATE(B198,C198),'Youth Calc'!S:T,2,FALSE),IF(OR(AND(D198&gt;1,D198&lt;1050),D198="nt",D198="",D198="scratch"),"","Not valid"))</f>
        <v/>
      </c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 t="str">
        <f>CONCATENATE(Draw!C198,C198)</f>
        <v/>
      </c>
      <c r="X198" s="75">
        <f t="shared" si="4"/>
        <v>0</v>
      </c>
      <c r="Y198" s="72"/>
      <c r="Z198" s="82" t="str">
        <f>IFERROR(VLOOKUP('1st Run'!H198,$AG$3:$AH$7,2,TRUE),"")</f>
        <v>5D</v>
      </c>
      <c r="AA198" s="96" t="str">
        <f>IFERROR(IF(Z198=$AA$1,'1st Run'!H198,""),"")</f>
        <v/>
      </c>
      <c r="AB198" s="96" t="str">
        <f>IFERROR(IF(Z198=$AB$1,'1st Run'!H198,""),"")</f>
        <v/>
      </c>
      <c r="AC198" s="96" t="str">
        <f>IFERROR(IF(Z198=$AC$1,'1st Run'!H198,""),"")</f>
        <v/>
      </c>
      <c r="AD198" s="96" t="str">
        <f>IFERROR(IF($Z198=$AD$1,'1st Run'!H198,""),"")</f>
        <v/>
      </c>
      <c r="AE198" s="96" t="str">
        <f>IFERROR(IF(Z198=$AE$1,'1st Run'!H198,""),"")</f>
        <v/>
      </c>
      <c r="AF198" s="80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</row>
    <row r="199" spans="1:54" ht="15.75" customHeight="1">
      <c r="A199" s="78" t="str">
        <f>IF(B199="","",Draw!A199)</f>
        <v/>
      </c>
      <c r="B199" s="73" t="str">
        <f>IFERROR(Draw!B199,"")</f>
        <v/>
      </c>
      <c r="C199" s="73" t="str">
        <f>IFERROR(Draw!D199,"")</f>
        <v/>
      </c>
      <c r="D199" s="123"/>
      <c r="E199" s="92" t="str">
        <f t="shared" si="23"/>
        <v/>
      </c>
      <c r="F199" s="93" t="str">
        <f t="shared" si="1"/>
        <v/>
      </c>
      <c r="G199" s="71">
        <v>1.98E-7</v>
      </c>
      <c r="H199" s="75" t="str">
        <f t="shared" si="2"/>
        <v/>
      </c>
      <c r="I199" s="75" t="str">
        <f t="shared" si="3"/>
        <v/>
      </c>
      <c r="J199" s="75">
        <f>IFERROR(VLOOKUP(CONCATENATE(Draw!C199,C199),Enter!T:U,2,FALSE),"")</f>
        <v>0</v>
      </c>
      <c r="K199" s="82" t="str">
        <f>IF(A199="yco",VLOOKUP(CONCATENATE(B199,C199),'Youth Calc'!S:T,2,FALSE),IF(OR(AND(D199&gt;1,D199&lt;1050),D199="nt",D199="",D199="scratch"),"","Not valid"))</f>
        <v/>
      </c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 t="str">
        <f>CONCATENATE(Draw!C199,C199)</f>
        <v/>
      </c>
      <c r="X199" s="75">
        <f t="shared" si="4"/>
        <v>0</v>
      </c>
      <c r="Y199" s="72"/>
      <c r="Z199" s="82" t="str">
        <f>IFERROR(VLOOKUP('1st Run'!H199,$AG$3:$AH$7,2,TRUE),"")</f>
        <v>5D</v>
      </c>
      <c r="AA199" s="96" t="str">
        <f>IFERROR(IF(Z199=$AA$1,'1st Run'!H199,""),"")</f>
        <v/>
      </c>
      <c r="AB199" s="96" t="str">
        <f>IFERROR(IF(Z199=$AB$1,'1st Run'!H199,""),"")</f>
        <v/>
      </c>
      <c r="AC199" s="96" t="str">
        <f>IFERROR(IF(Z199=$AC$1,'1st Run'!H199,""),"")</f>
        <v/>
      </c>
      <c r="AD199" s="96" t="str">
        <f>IFERROR(IF($Z199=$AD$1,'1st Run'!H199,""),"")</f>
        <v/>
      </c>
      <c r="AE199" s="96" t="str">
        <f>IFERROR(IF(Z199=$AE$1,'1st Run'!H199,""),"")</f>
        <v/>
      </c>
      <c r="AF199" s="80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</row>
    <row r="200" spans="1:54" ht="15.75" customHeight="1">
      <c r="A200" s="78" t="str">
        <f>IF(B200="","",Draw!A200)</f>
        <v/>
      </c>
      <c r="B200" s="73" t="str">
        <f>IFERROR(Draw!B200,"")</f>
        <v/>
      </c>
      <c r="C200" s="73" t="str">
        <f>IFERROR(Draw!D200,"")</f>
        <v/>
      </c>
      <c r="D200" s="91"/>
      <c r="E200" s="92" t="str">
        <f t="shared" si="23"/>
        <v/>
      </c>
      <c r="F200" s="93" t="str">
        <f t="shared" si="1"/>
        <v/>
      </c>
      <c r="G200" s="71">
        <v>1.99E-7</v>
      </c>
      <c r="H200" s="75" t="str">
        <f t="shared" si="2"/>
        <v/>
      </c>
      <c r="I200" s="75" t="str">
        <f t="shared" si="3"/>
        <v/>
      </c>
      <c r="J200" s="75">
        <f>IFERROR(VLOOKUP(CONCATENATE(Draw!C200,C200),Enter!T:U,2,FALSE),"")</f>
        <v>0</v>
      </c>
      <c r="K200" s="82" t="str">
        <f>IF(A200="yco",VLOOKUP(CONCATENATE(B200,C200),'Youth Calc'!S:T,2,FALSE),IF(OR(AND(D200&gt;1,D200&lt;1050),D200="nt",D200="",D200="scratch"),"","Not valid"))</f>
        <v/>
      </c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 t="str">
        <f>CONCATENATE(Draw!C200,C200)</f>
        <v/>
      </c>
      <c r="X200" s="75">
        <f t="shared" si="4"/>
        <v>0</v>
      </c>
      <c r="Y200" s="72"/>
      <c r="Z200" s="82" t="str">
        <f>IFERROR(VLOOKUP('1st Run'!H200,$AG$3:$AH$7,2,TRUE),"")</f>
        <v>5D</v>
      </c>
      <c r="AA200" s="96" t="str">
        <f>IFERROR(IF(Z200=$AA$1,'1st Run'!H200,""),"")</f>
        <v/>
      </c>
      <c r="AB200" s="96" t="str">
        <f>IFERROR(IF(Z200=$AB$1,'1st Run'!H200,""),"")</f>
        <v/>
      </c>
      <c r="AC200" s="96" t="str">
        <f>IFERROR(IF(Z200=$AC$1,'1st Run'!H200,""),"")</f>
        <v/>
      </c>
      <c r="AD200" s="96" t="str">
        <f>IFERROR(IF($Z200=$AD$1,'1st Run'!H200,""),"")</f>
        <v/>
      </c>
      <c r="AE200" s="96" t="str">
        <f>IFERROR(IF(Z200=$AE$1,'1st Run'!H200,""),"")</f>
        <v/>
      </c>
      <c r="AF200" s="80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</row>
    <row r="201" spans="1:54" ht="15.75" customHeight="1">
      <c r="A201" s="78" t="str">
        <f>IF(B201="","",Draw!A201)</f>
        <v/>
      </c>
      <c r="B201" s="73" t="str">
        <f>IFERROR(Draw!B201,"")</f>
        <v/>
      </c>
      <c r="C201" s="73" t="str">
        <f>IFERROR(Draw!D201,"")</f>
        <v/>
      </c>
      <c r="D201" s="99"/>
      <c r="E201" s="92" t="str">
        <f t="shared" si="23"/>
        <v/>
      </c>
      <c r="F201" s="93" t="str">
        <f t="shared" si="1"/>
        <v/>
      </c>
      <c r="G201" s="71">
        <v>1.9999999999999999E-7</v>
      </c>
      <c r="H201" s="75" t="str">
        <f t="shared" si="2"/>
        <v/>
      </c>
      <c r="I201" s="75" t="str">
        <f t="shared" si="3"/>
        <v/>
      </c>
      <c r="J201" s="75">
        <f>IFERROR(VLOOKUP(CONCATENATE(Draw!C201,C201),Enter!T:U,2,FALSE),"")</f>
        <v>0</v>
      </c>
      <c r="K201" s="82" t="str">
        <f>IF(A201="yco",VLOOKUP(CONCATENATE(B201,C201),'Youth Calc'!S:T,2,FALSE),IF(OR(AND(D201&gt;1,D201&lt;1050),D201="nt",D201="",D201="scratch"),"","Not valid"))</f>
        <v/>
      </c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 t="str">
        <f>CONCATENATE(Draw!C201,C201)</f>
        <v/>
      </c>
      <c r="X201" s="75">
        <f t="shared" si="4"/>
        <v>0</v>
      </c>
      <c r="Y201" s="72"/>
      <c r="Z201" s="82" t="str">
        <f>IFERROR(VLOOKUP('1st Run'!H201,$AG$3:$AH$7,2,TRUE),"")</f>
        <v>5D</v>
      </c>
      <c r="AA201" s="96" t="str">
        <f>IFERROR(IF(Z201=$AA$1,'1st Run'!H201,""),"")</f>
        <v/>
      </c>
      <c r="AB201" s="96" t="str">
        <f>IFERROR(IF(Z201=$AB$1,'1st Run'!H201,""),"")</f>
        <v/>
      </c>
      <c r="AC201" s="96" t="str">
        <f>IFERROR(IF(Z201=$AC$1,'1st Run'!H201,""),"")</f>
        <v/>
      </c>
      <c r="AD201" s="96" t="str">
        <f>IFERROR(IF($Z201=$AD$1,'1st Run'!H201,""),"")</f>
        <v/>
      </c>
      <c r="AE201" s="96" t="str">
        <f>IFERROR(IF(Z201=$AE$1,'1st Run'!H201,""),"")</f>
        <v/>
      </c>
      <c r="AF201" s="80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</row>
    <row r="202" spans="1:54" ht="15.75" customHeight="1">
      <c r="A202" s="78" t="str">
        <f>IF(B202="","",Draw!A202)</f>
        <v/>
      </c>
      <c r="B202" s="73" t="str">
        <f>IFERROR(Draw!B202,"")</f>
        <v/>
      </c>
      <c r="C202" s="73" t="str">
        <f>IFERROR(Draw!D202,"")</f>
        <v/>
      </c>
      <c r="D202" s="162"/>
      <c r="E202" s="92" t="str">
        <f t="shared" si="23"/>
        <v/>
      </c>
      <c r="F202" s="93" t="str">
        <f t="shared" si="1"/>
        <v/>
      </c>
      <c r="G202" s="71">
        <v>2.0100000000000001E-7</v>
      </c>
      <c r="H202" s="75" t="str">
        <f t="shared" si="2"/>
        <v/>
      </c>
      <c r="I202" s="75" t="str">
        <f t="shared" si="3"/>
        <v/>
      </c>
      <c r="J202" s="75">
        <f>IFERROR(VLOOKUP(CONCATENATE(Draw!C202,C202),Enter!T:U,2,FALSE),"")</f>
        <v>0</v>
      </c>
      <c r="K202" s="82" t="str">
        <f>IF(A202="yco",VLOOKUP(CONCATENATE(B202,C202),'Youth Calc'!S:T,2,FALSE),IF(OR(AND(D202&gt;1,D202&lt;1050),D202="nt",D202="",D202="scratch"),"","Not valid"))</f>
        <v/>
      </c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 t="str">
        <f>CONCATENATE(Draw!C202,C202)</f>
        <v/>
      </c>
      <c r="X202" s="75">
        <f t="shared" si="4"/>
        <v>0</v>
      </c>
      <c r="Y202" s="72"/>
      <c r="Z202" s="82" t="str">
        <f>IFERROR(VLOOKUP('1st Run'!H202,$AG$3:$AH$7,2,TRUE),"")</f>
        <v>5D</v>
      </c>
      <c r="AA202" s="96" t="str">
        <f>IFERROR(IF(Z202=$AA$1,'1st Run'!H202,""),"")</f>
        <v/>
      </c>
      <c r="AB202" s="96" t="str">
        <f>IFERROR(IF(Z202=$AB$1,'1st Run'!H202,""),"")</f>
        <v/>
      </c>
      <c r="AC202" s="96" t="str">
        <f>IFERROR(IF(Z202=$AC$1,'1st Run'!H202,""),"")</f>
        <v/>
      </c>
      <c r="AD202" s="96" t="str">
        <f>IFERROR(IF($Z202=$AD$1,'1st Run'!H202,""),"")</f>
        <v/>
      </c>
      <c r="AE202" s="96" t="str">
        <f>IFERROR(IF(Z202=$AE$1,'1st Run'!H202,""),"")</f>
        <v/>
      </c>
      <c r="AF202" s="80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</row>
    <row r="203" spans="1:54" ht="15.75" customHeight="1">
      <c r="A203" s="78" t="str">
        <f>IF(B203="","",Draw!A203)</f>
        <v/>
      </c>
      <c r="B203" s="73" t="str">
        <f>IFERROR(Draw!B203,"")</f>
        <v/>
      </c>
      <c r="C203" s="73" t="str">
        <f>IFERROR(Draw!D203,"")</f>
        <v/>
      </c>
      <c r="D203" s="99"/>
      <c r="E203" s="92" t="str">
        <f t="shared" si="23"/>
        <v/>
      </c>
      <c r="F203" s="93" t="str">
        <f t="shared" si="1"/>
        <v/>
      </c>
      <c r="G203" s="71">
        <v>2.0200000000000001E-7</v>
      </c>
      <c r="H203" s="75" t="str">
        <f t="shared" si="2"/>
        <v/>
      </c>
      <c r="I203" s="75" t="str">
        <f t="shared" si="3"/>
        <v/>
      </c>
      <c r="J203" s="75">
        <f>IFERROR(VLOOKUP(CONCATENATE(Draw!C203,C203),Enter!T:U,2,FALSE),"")</f>
        <v>0</v>
      </c>
      <c r="K203" s="82" t="str">
        <f>IF(A203="yco",VLOOKUP(CONCATENATE(B203,C203),'Youth Calc'!S:T,2,FALSE),IF(OR(AND(D203&gt;1,D203&lt;1050),D203="nt",D203="",D203="scratch"),"","Not valid"))</f>
        <v/>
      </c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 t="str">
        <f>CONCATENATE(Draw!C203,C203)</f>
        <v/>
      </c>
      <c r="X203" s="75">
        <f t="shared" si="4"/>
        <v>0</v>
      </c>
      <c r="Y203" s="72"/>
      <c r="Z203" s="82" t="str">
        <f>IFERROR(VLOOKUP('1st Run'!H203,$AG$3:$AH$7,2,TRUE),"")</f>
        <v>5D</v>
      </c>
      <c r="AA203" s="96" t="str">
        <f>IFERROR(IF(Z203=$AA$1,'1st Run'!H203,""),"")</f>
        <v/>
      </c>
      <c r="AB203" s="96" t="str">
        <f>IFERROR(IF(Z203=$AB$1,'1st Run'!H203,""),"")</f>
        <v/>
      </c>
      <c r="AC203" s="96" t="str">
        <f>IFERROR(IF(Z203=$AC$1,'1st Run'!H203,""),"")</f>
        <v/>
      </c>
      <c r="AD203" s="96" t="str">
        <f>IFERROR(IF($Z203=$AD$1,'1st Run'!H203,""),"")</f>
        <v/>
      </c>
      <c r="AE203" s="96" t="str">
        <f>IFERROR(IF(Z203=$AE$1,'1st Run'!H203,""),"")</f>
        <v/>
      </c>
      <c r="AF203" s="80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</row>
    <row r="204" spans="1:54" ht="15.75" customHeight="1">
      <c r="A204" s="78" t="str">
        <f>IF(B204="","",Draw!A204)</f>
        <v/>
      </c>
      <c r="B204" s="73" t="str">
        <f>IFERROR(Draw!B204,"")</f>
        <v/>
      </c>
      <c r="C204" s="73" t="str">
        <f>IFERROR(Draw!D204,"")</f>
        <v/>
      </c>
      <c r="D204" s="119"/>
      <c r="E204" s="92" t="str">
        <f t="shared" si="23"/>
        <v/>
      </c>
      <c r="F204" s="93" t="str">
        <f t="shared" si="1"/>
        <v/>
      </c>
      <c r="G204" s="71">
        <v>2.03E-7</v>
      </c>
      <c r="H204" s="75" t="str">
        <f t="shared" si="2"/>
        <v/>
      </c>
      <c r="I204" s="75" t="str">
        <f t="shared" si="3"/>
        <v/>
      </c>
      <c r="J204" s="75">
        <f>IFERROR(VLOOKUP(CONCATENATE(Draw!C204,C204),Enter!T:U,2,FALSE),"")</f>
        <v>0</v>
      </c>
      <c r="K204" s="82" t="str">
        <f>IF(A204="yco",VLOOKUP(CONCATENATE(B204,C204),'Youth Calc'!S:T,2,FALSE),IF(OR(AND(D204&gt;1,D204&lt;1050),D204="nt",D204="",D204="scratch"),"","Not valid"))</f>
        <v/>
      </c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 t="str">
        <f>CONCATENATE(Draw!C204,C204)</f>
        <v/>
      </c>
      <c r="X204" s="75">
        <f t="shared" si="4"/>
        <v>0</v>
      </c>
      <c r="Y204" s="72"/>
      <c r="Z204" s="82" t="str">
        <f>IFERROR(VLOOKUP('1st Run'!H204,$AG$3:$AH$7,2,TRUE),"")</f>
        <v>5D</v>
      </c>
      <c r="AA204" s="96" t="str">
        <f>IFERROR(IF(Z204=$AA$1,'1st Run'!H204,""),"")</f>
        <v/>
      </c>
      <c r="AB204" s="96" t="str">
        <f>IFERROR(IF(Z204=$AB$1,'1st Run'!H204,""),"")</f>
        <v/>
      </c>
      <c r="AC204" s="96" t="str">
        <f>IFERROR(IF(Z204=$AC$1,'1st Run'!H204,""),"")</f>
        <v/>
      </c>
      <c r="AD204" s="96" t="str">
        <f>IFERROR(IF($Z204=$AD$1,'1st Run'!H204,""),"")</f>
        <v/>
      </c>
      <c r="AE204" s="96" t="str">
        <f>IFERROR(IF(Z204=$AE$1,'1st Run'!H204,""),"")</f>
        <v/>
      </c>
      <c r="AF204" s="80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</row>
    <row r="205" spans="1:54" ht="15.75" customHeight="1">
      <c r="A205" s="78" t="str">
        <f>IF(B205="","",Draw!A205)</f>
        <v/>
      </c>
      <c r="B205" s="73" t="str">
        <f>IFERROR(Draw!B205,"")</f>
        <v/>
      </c>
      <c r="C205" s="73" t="str">
        <f>IFERROR(Draw!D205,"")</f>
        <v/>
      </c>
      <c r="D205" s="123"/>
      <c r="E205" s="92" t="str">
        <f t="shared" si="23"/>
        <v/>
      </c>
      <c r="F205" s="93" t="str">
        <f t="shared" si="1"/>
        <v/>
      </c>
      <c r="G205" s="71">
        <v>2.04E-7</v>
      </c>
      <c r="H205" s="75" t="str">
        <f t="shared" si="2"/>
        <v/>
      </c>
      <c r="I205" s="75" t="str">
        <f t="shared" si="3"/>
        <v/>
      </c>
      <c r="J205" s="75">
        <f>IFERROR(VLOOKUP(CONCATENATE(Draw!C205,C205),Enter!T:U,2,FALSE),"")</f>
        <v>0</v>
      </c>
      <c r="K205" s="82" t="str">
        <f>IF(A205="yco",VLOOKUP(CONCATENATE(B205,C205),'Youth Calc'!S:T,2,FALSE),IF(OR(AND(D205&gt;1,D205&lt;1050),D205="nt",D205="",D205="scratch"),"","Not valid"))</f>
        <v/>
      </c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 t="str">
        <f>CONCATENATE(Draw!C205,C205)</f>
        <v/>
      </c>
      <c r="X205" s="75">
        <f t="shared" si="4"/>
        <v>0</v>
      </c>
      <c r="Y205" s="72"/>
      <c r="Z205" s="82" t="str">
        <f>IFERROR(VLOOKUP('1st Run'!H205,$AG$3:$AH$7,2,TRUE),"")</f>
        <v>5D</v>
      </c>
      <c r="AA205" s="96" t="str">
        <f>IFERROR(IF(Z205=$AA$1,'1st Run'!H205,""),"")</f>
        <v/>
      </c>
      <c r="AB205" s="96" t="str">
        <f>IFERROR(IF(Z205=$AB$1,'1st Run'!H205,""),"")</f>
        <v/>
      </c>
      <c r="AC205" s="96" t="str">
        <f>IFERROR(IF(Z205=$AC$1,'1st Run'!H205,""),"")</f>
        <v/>
      </c>
      <c r="AD205" s="96" t="str">
        <f>IFERROR(IF($Z205=$AD$1,'1st Run'!H205,""),"")</f>
        <v/>
      </c>
      <c r="AE205" s="96" t="str">
        <f>IFERROR(IF(Z205=$AE$1,'1st Run'!H205,""),"")</f>
        <v/>
      </c>
      <c r="AF205" s="80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</row>
    <row r="206" spans="1:54" ht="15.75" customHeight="1">
      <c r="A206" s="78" t="str">
        <f>IF(B206="","",Draw!A206)</f>
        <v/>
      </c>
      <c r="B206" s="73" t="str">
        <f>IFERROR(Draw!B206,"")</f>
        <v/>
      </c>
      <c r="C206" s="73" t="str">
        <f>IFERROR(Draw!D206,"")</f>
        <v/>
      </c>
      <c r="D206" s="91"/>
      <c r="E206" s="92" t="str">
        <f t="shared" si="23"/>
        <v/>
      </c>
      <c r="F206" s="93" t="str">
        <f t="shared" si="1"/>
        <v/>
      </c>
      <c r="G206" s="71">
        <v>2.05E-7</v>
      </c>
      <c r="H206" s="75" t="str">
        <f t="shared" si="2"/>
        <v/>
      </c>
      <c r="I206" s="75" t="str">
        <f t="shared" si="3"/>
        <v/>
      </c>
      <c r="J206" s="75">
        <f>IFERROR(VLOOKUP(CONCATENATE(Draw!C206,C206),Enter!T:U,2,FALSE),"")</f>
        <v>0</v>
      </c>
      <c r="K206" s="82" t="str">
        <f>IF(A206="yco",VLOOKUP(CONCATENATE(B206,C206),'Youth Calc'!S:T,2,FALSE),IF(OR(AND(D206&gt;1,D206&lt;1050),D206="nt",D206="",D206="scratch"),"","Not valid"))</f>
        <v/>
      </c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 t="str">
        <f>CONCATENATE(Draw!C206,C206)</f>
        <v/>
      </c>
      <c r="X206" s="75">
        <f t="shared" si="4"/>
        <v>0</v>
      </c>
      <c r="Y206" s="72"/>
      <c r="Z206" s="82" t="str">
        <f>IFERROR(VLOOKUP('1st Run'!H206,$AG$3:$AH$7,2,TRUE),"")</f>
        <v>5D</v>
      </c>
      <c r="AA206" s="96" t="str">
        <f>IFERROR(IF(Z206=$AA$1,'1st Run'!H206,""),"")</f>
        <v/>
      </c>
      <c r="AB206" s="96" t="str">
        <f>IFERROR(IF(Z206=$AB$1,'1st Run'!H206,""),"")</f>
        <v/>
      </c>
      <c r="AC206" s="96" t="str">
        <f>IFERROR(IF(Z206=$AC$1,'1st Run'!H206,""),"")</f>
        <v/>
      </c>
      <c r="AD206" s="96" t="str">
        <f>IFERROR(IF($Z206=$AD$1,'1st Run'!H206,""),"")</f>
        <v/>
      </c>
      <c r="AE206" s="96" t="str">
        <f>IFERROR(IF(Z206=$AE$1,'1st Run'!H206,""),"")</f>
        <v/>
      </c>
      <c r="AF206" s="80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</row>
    <row r="207" spans="1:54" ht="15.75" customHeight="1">
      <c r="A207" s="78" t="str">
        <f>IF(B207="","",Draw!A207)</f>
        <v/>
      </c>
      <c r="B207" s="73" t="str">
        <f>IFERROR(Draw!B207,"")</f>
        <v/>
      </c>
      <c r="C207" s="73" t="str">
        <f>IFERROR(Draw!D207,"")</f>
        <v/>
      </c>
      <c r="D207" s="99"/>
      <c r="E207" s="92" t="str">
        <f t="shared" si="23"/>
        <v/>
      </c>
      <c r="F207" s="93" t="str">
        <f t="shared" si="1"/>
        <v/>
      </c>
      <c r="G207" s="71">
        <v>2.0599999999999999E-7</v>
      </c>
      <c r="H207" s="75" t="str">
        <f t="shared" si="2"/>
        <v/>
      </c>
      <c r="I207" s="75" t="str">
        <f t="shared" si="3"/>
        <v/>
      </c>
      <c r="J207" s="75">
        <f>IFERROR(VLOOKUP(CONCATENATE(Draw!C207,C207),Enter!T:U,2,FALSE),"")</f>
        <v>0</v>
      </c>
      <c r="K207" s="82" t="str">
        <f>IF(A207="yco",VLOOKUP(CONCATENATE(B207,C207),'Youth Calc'!S:T,2,FALSE),IF(OR(AND(D207&gt;1,D207&lt;1050),D207="nt",D207="",D207="scratch"),"","Not valid"))</f>
        <v/>
      </c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 t="str">
        <f>CONCATENATE(Draw!C207,C207)</f>
        <v/>
      </c>
      <c r="X207" s="75">
        <f t="shared" si="4"/>
        <v>0</v>
      </c>
      <c r="Y207" s="72"/>
      <c r="Z207" s="82" t="str">
        <f>IFERROR(VLOOKUP('1st Run'!H207,$AG$3:$AH$7,2,TRUE),"")</f>
        <v>5D</v>
      </c>
      <c r="AA207" s="96" t="str">
        <f>IFERROR(IF(Z207=$AA$1,'1st Run'!H207,""),"")</f>
        <v/>
      </c>
      <c r="AB207" s="96" t="str">
        <f>IFERROR(IF(Z207=$AB$1,'1st Run'!H207,""),"")</f>
        <v/>
      </c>
      <c r="AC207" s="96" t="str">
        <f>IFERROR(IF(Z207=$AC$1,'1st Run'!H207,""),"")</f>
        <v/>
      </c>
      <c r="AD207" s="96" t="str">
        <f>IFERROR(IF($Z207=$AD$1,'1st Run'!H207,""),"")</f>
        <v/>
      </c>
      <c r="AE207" s="96" t="str">
        <f>IFERROR(IF(Z207=$AE$1,'1st Run'!H207,""),"")</f>
        <v/>
      </c>
      <c r="AF207" s="80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</row>
    <row r="208" spans="1:54" ht="15.75" customHeight="1">
      <c r="A208" s="78" t="str">
        <f>IF(B208="","",Draw!A208)</f>
        <v/>
      </c>
      <c r="B208" s="73" t="str">
        <f>IFERROR(Draw!B208,"")</f>
        <v/>
      </c>
      <c r="C208" s="73" t="str">
        <f>IFERROR(Draw!D208,"")</f>
        <v/>
      </c>
      <c r="D208" s="162"/>
      <c r="E208" s="92" t="str">
        <f t="shared" si="23"/>
        <v/>
      </c>
      <c r="F208" s="93" t="str">
        <f t="shared" si="1"/>
        <v/>
      </c>
      <c r="G208" s="71">
        <v>2.0699999999999999E-7</v>
      </c>
      <c r="H208" s="75" t="str">
        <f t="shared" si="2"/>
        <v/>
      </c>
      <c r="I208" s="75" t="str">
        <f t="shared" si="3"/>
        <v/>
      </c>
      <c r="J208" s="75">
        <f>IFERROR(VLOOKUP(CONCATENATE(Draw!C208,C208),Enter!T:U,2,FALSE),"")</f>
        <v>0</v>
      </c>
      <c r="K208" s="82" t="str">
        <f>IF(A208="yco",VLOOKUP(CONCATENATE(B208,C208),'Youth Calc'!S:T,2,FALSE),IF(OR(AND(D208&gt;1,D208&lt;1050),D208="nt",D208="",D208="scratch"),"","Not valid"))</f>
        <v/>
      </c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 t="str">
        <f>CONCATENATE(Draw!C208,C208)</f>
        <v/>
      </c>
      <c r="X208" s="75">
        <f t="shared" si="4"/>
        <v>0</v>
      </c>
      <c r="Y208" s="72"/>
      <c r="Z208" s="82" t="str">
        <f>IFERROR(VLOOKUP('1st Run'!H208,$AG$3:$AH$7,2,TRUE),"")</f>
        <v>5D</v>
      </c>
      <c r="AA208" s="96" t="str">
        <f>IFERROR(IF(Z208=$AA$1,'1st Run'!H208,""),"")</f>
        <v/>
      </c>
      <c r="AB208" s="96" t="str">
        <f>IFERROR(IF(Z208=$AB$1,'1st Run'!H208,""),"")</f>
        <v/>
      </c>
      <c r="AC208" s="96" t="str">
        <f>IFERROR(IF(Z208=$AC$1,'1st Run'!H208,""),"")</f>
        <v/>
      </c>
      <c r="AD208" s="96" t="str">
        <f>IFERROR(IF($Z208=$AD$1,'1st Run'!H208,""),"")</f>
        <v/>
      </c>
      <c r="AE208" s="96" t="str">
        <f>IFERROR(IF(Z208=$AE$1,'1st Run'!H208,""),"")</f>
        <v/>
      </c>
      <c r="AF208" s="80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</row>
    <row r="209" spans="1:54" ht="15.75" customHeight="1">
      <c r="A209" s="78" t="str">
        <f>IF(B209="","",Draw!A209)</f>
        <v/>
      </c>
      <c r="B209" s="73" t="str">
        <f>IFERROR(Draw!B209,"")</f>
        <v/>
      </c>
      <c r="C209" s="73" t="str">
        <f>IFERROR(Draw!D209,"")</f>
        <v/>
      </c>
      <c r="D209" s="99"/>
      <c r="E209" s="92" t="str">
        <f t="shared" si="23"/>
        <v/>
      </c>
      <c r="F209" s="93" t="str">
        <f t="shared" si="1"/>
        <v/>
      </c>
      <c r="G209" s="71">
        <v>2.0800000000000001E-7</v>
      </c>
      <c r="H209" s="75" t="str">
        <f t="shared" si="2"/>
        <v/>
      </c>
      <c r="I209" s="75" t="str">
        <f t="shared" si="3"/>
        <v/>
      </c>
      <c r="J209" s="75">
        <f>IFERROR(VLOOKUP(CONCATENATE(Draw!C209,C209),Enter!T:U,2,FALSE),"")</f>
        <v>0</v>
      </c>
      <c r="K209" s="82" t="str">
        <f>IF(A209="yco",VLOOKUP(CONCATENATE(B209,C209),'Youth Calc'!S:T,2,FALSE),IF(OR(AND(D209&gt;1,D209&lt;1050),D209="nt",D209="",D209="scratch"),"","Not valid"))</f>
        <v/>
      </c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 t="str">
        <f>CONCATENATE(Draw!C209,C209)</f>
        <v/>
      </c>
      <c r="X209" s="75">
        <f t="shared" si="4"/>
        <v>0</v>
      </c>
      <c r="Y209" s="72"/>
      <c r="Z209" s="82" t="str">
        <f>IFERROR(VLOOKUP('1st Run'!H209,$AG$3:$AH$7,2,TRUE),"")</f>
        <v>5D</v>
      </c>
      <c r="AA209" s="96" t="str">
        <f>IFERROR(IF(Z209=$AA$1,'1st Run'!H209,""),"")</f>
        <v/>
      </c>
      <c r="AB209" s="96" t="str">
        <f>IFERROR(IF(Z209=$AB$1,'1st Run'!H209,""),"")</f>
        <v/>
      </c>
      <c r="AC209" s="96" t="str">
        <f>IFERROR(IF(Z209=$AC$1,'1st Run'!H209,""),"")</f>
        <v/>
      </c>
      <c r="AD209" s="96" t="str">
        <f>IFERROR(IF($Z209=$AD$1,'1st Run'!H209,""),"")</f>
        <v/>
      </c>
      <c r="AE209" s="96" t="str">
        <f>IFERROR(IF(Z209=$AE$1,'1st Run'!H209,""),"")</f>
        <v/>
      </c>
      <c r="AF209" s="80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</row>
    <row r="210" spans="1:54" ht="15.75" customHeight="1">
      <c r="A210" s="78" t="str">
        <f>IF(B210="","",Draw!A210)</f>
        <v/>
      </c>
      <c r="B210" s="73" t="str">
        <f>IFERROR(Draw!B210,"")</f>
        <v/>
      </c>
      <c r="C210" s="73" t="str">
        <f>IFERROR(Draw!D210,"")</f>
        <v/>
      </c>
      <c r="D210" s="119"/>
      <c r="E210" s="92" t="str">
        <f t="shared" si="23"/>
        <v/>
      </c>
      <c r="F210" s="93" t="str">
        <f t="shared" si="1"/>
        <v/>
      </c>
      <c r="G210" s="71">
        <v>2.0900000000000001E-7</v>
      </c>
      <c r="H210" s="75" t="str">
        <f t="shared" si="2"/>
        <v/>
      </c>
      <c r="I210" s="75" t="str">
        <f t="shared" si="3"/>
        <v/>
      </c>
      <c r="J210" s="75">
        <f>IFERROR(VLOOKUP(CONCATENATE(Draw!C210,C210),Enter!T:U,2,FALSE),"")</f>
        <v>0</v>
      </c>
      <c r="K210" s="82" t="str">
        <f>IF(A210="yco",VLOOKUP(CONCATENATE(B210,C210),'Youth Calc'!S:T,2,FALSE),IF(OR(AND(D210&gt;1,D210&lt;1050),D210="nt",D210="",D210="scratch"),"","Not valid"))</f>
        <v/>
      </c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 t="str">
        <f>CONCATENATE(Draw!C210,C210)</f>
        <v/>
      </c>
      <c r="X210" s="75">
        <f t="shared" si="4"/>
        <v>0</v>
      </c>
      <c r="Y210" s="72"/>
      <c r="Z210" s="82" t="str">
        <f>IFERROR(VLOOKUP('1st Run'!H210,$AG$3:$AH$7,2,TRUE),"")</f>
        <v>5D</v>
      </c>
      <c r="AA210" s="96" t="str">
        <f>IFERROR(IF(Z210=$AA$1,'1st Run'!H210,""),"")</f>
        <v/>
      </c>
      <c r="AB210" s="96" t="str">
        <f>IFERROR(IF(Z210=$AB$1,'1st Run'!H210,""),"")</f>
        <v/>
      </c>
      <c r="AC210" s="96" t="str">
        <f>IFERROR(IF(Z210=$AC$1,'1st Run'!H210,""),"")</f>
        <v/>
      </c>
      <c r="AD210" s="96" t="str">
        <f>IFERROR(IF($Z210=$AD$1,'1st Run'!H210,""),"")</f>
        <v/>
      </c>
      <c r="AE210" s="96" t="str">
        <f>IFERROR(IF(Z210=$AE$1,'1st Run'!H210,""),"")</f>
        <v/>
      </c>
      <c r="AF210" s="80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</row>
    <row r="211" spans="1:54" ht="15.75" customHeight="1">
      <c r="A211" s="78" t="str">
        <f>IF(B211="","",Draw!A211)</f>
        <v/>
      </c>
      <c r="B211" s="73" t="str">
        <f>IFERROR(Draw!B211,"")</f>
        <v/>
      </c>
      <c r="C211" s="73" t="str">
        <f>IFERROR(Draw!D211,"")</f>
        <v/>
      </c>
      <c r="D211" s="123"/>
      <c r="E211" s="92" t="str">
        <f t="shared" si="23"/>
        <v/>
      </c>
      <c r="F211" s="93" t="str">
        <f t="shared" si="1"/>
        <v/>
      </c>
      <c r="G211" s="71">
        <v>2.1E-7</v>
      </c>
      <c r="H211" s="75" t="str">
        <f t="shared" si="2"/>
        <v/>
      </c>
      <c r="I211" s="75" t="str">
        <f t="shared" si="3"/>
        <v/>
      </c>
      <c r="J211" s="75">
        <f>IFERROR(VLOOKUP(CONCATENATE(Draw!C211,C211),Enter!T:U,2,FALSE),"")</f>
        <v>0</v>
      </c>
      <c r="K211" s="82" t="str">
        <f>IF(A211="yco",VLOOKUP(CONCATENATE(B211,C211),'Youth Calc'!S:T,2,FALSE),IF(OR(AND(D211&gt;1,D211&lt;1050),D211="nt",D211="",D211="scratch"),"","Not valid"))</f>
        <v/>
      </c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 t="str">
        <f>CONCATENATE(Draw!C211,C211)</f>
        <v/>
      </c>
      <c r="X211" s="75">
        <f t="shared" si="4"/>
        <v>0</v>
      </c>
      <c r="Y211" s="72"/>
      <c r="Z211" s="82" t="str">
        <f>IFERROR(VLOOKUP('1st Run'!H211,$AG$3:$AH$7,2,TRUE),"")</f>
        <v>5D</v>
      </c>
      <c r="AA211" s="96" t="str">
        <f>IFERROR(IF(Z211=$AA$1,'1st Run'!H211,""),"")</f>
        <v/>
      </c>
      <c r="AB211" s="96" t="str">
        <f>IFERROR(IF(Z211=$AB$1,'1st Run'!H211,""),"")</f>
        <v/>
      </c>
      <c r="AC211" s="96" t="str">
        <f>IFERROR(IF(Z211=$AC$1,'1st Run'!H211,""),"")</f>
        <v/>
      </c>
      <c r="AD211" s="96" t="str">
        <f>IFERROR(IF($Z211=$AD$1,'1st Run'!H211,""),"")</f>
        <v/>
      </c>
      <c r="AE211" s="96" t="str">
        <f>IFERROR(IF(Z211=$AE$1,'1st Run'!H211,""),"")</f>
        <v/>
      </c>
      <c r="AF211" s="80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</row>
    <row r="212" spans="1:54" ht="15.75" customHeight="1">
      <c r="A212" s="78" t="str">
        <f>IF(B212="","",Draw!A212)</f>
        <v/>
      </c>
      <c r="B212" s="73" t="str">
        <f>IFERROR(Draw!B212,"")</f>
        <v/>
      </c>
      <c r="C212" s="73" t="str">
        <f>IFERROR(Draw!D212,"")</f>
        <v/>
      </c>
      <c r="D212" s="91"/>
      <c r="E212" s="92" t="str">
        <f t="shared" si="23"/>
        <v/>
      </c>
      <c r="F212" s="93" t="str">
        <f t="shared" si="1"/>
        <v/>
      </c>
      <c r="G212" s="71">
        <v>2.11E-7</v>
      </c>
      <c r="H212" s="75" t="str">
        <f t="shared" si="2"/>
        <v/>
      </c>
      <c r="I212" s="75" t="str">
        <f t="shared" si="3"/>
        <v/>
      </c>
      <c r="J212" s="75">
        <f>IFERROR(VLOOKUP(CONCATENATE(Draw!C212,C212),Enter!T:U,2,FALSE),"")</f>
        <v>0</v>
      </c>
      <c r="K212" s="82" t="str">
        <f>IF(A212="yco",VLOOKUP(CONCATENATE(B212,C212),'Youth Calc'!S:T,2,FALSE),IF(OR(AND(D212&gt;1,D212&lt;1050),D212="nt",D212="",D212="scratch"),"","Not valid"))</f>
        <v/>
      </c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 t="str">
        <f>CONCATENATE(Draw!C212,C212)</f>
        <v/>
      </c>
      <c r="X212" s="75">
        <f t="shared" si="4"/>
        <v>0</v>
      </c>
      <c r="Y212" s="72"/>
      <c r="Z212" s="82" t="str">
        <f>IFERROR(VLOOKUP('1st Run'!H212,$AG$3:$AH$7,2,TRUE),"")</f>
        <v>5D</v>
      </c>
      <c r="AA212" s="96" t="str">
        <f>IFERROR(IF(Z212=$AA$1,'1st Run'!H212,""),"")</f>
        <v/>
      </c>
      <c r="AB212" s="96" t="str">
        <f>IFERROR(IF(Z212=$AB$1,'1st Run'!H212,""),"")</f>
        <v/>
      </c>
      <c r="AC212" s="96" t="str">
        <f>IFERROR(IF(Z212=$AC$1,'1st Run'!H212,""),"")</f>
        <v/>
      </c>
      <c r="AD212" s="96" t="str">
        <f>IFERROR(IF($Z212=$AD$1,'1st Run'!H212,""),"")</f>
        <v/>
      </c>
      <c r="AE212" s="96" t="str">
        <f>IFERROR(IF(Z212=$AE$1,'1st Run'!H212,""),"")</f>
        <v/>
      </c>
      <c r="AF212" s="80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</row>
    <row r="213" spans="1:54" ht="15.75" customHeight="1">
      <c r="A213" s="78" t="str">
        <f>IF(B213="","",Draw!A213)</f>
        <v/>
      </c>
      <c r="B213" s="73" t="str">
        <f>IFERROR(Draw!B213,"")</f>
        <v/>
      </c>
      <c r="C213" s="73" t="str">
        <f>IFERROR(Draw!D213,"")</f>
        <v/>
      </c>
      <c r="D213" s="99"/>
      <c r="E213" s="92" t="str">
        <f t="shared" si="23"/>
        <v/>
      </c>
      <c r="F213" s="93" t="str">
        <f t="shared" si="1"/>
        <v/>
      </c>
      <c r="G213" s="71">
        <v>2.1199999999999999E-7</v>
      </c>
      <c r="H213" s="75" t="str">
        <f t="shared" si="2"/>
        <v/>
      </c>
      <c r="I213" s="75" t="str">
        <f t="shared" si="3"/>
        <v/>
      </c>
      <c r="J213" s="75">
        <f>IFERROR(VLOOKUP(CONCATENATE(Draw!C213,C213),Enter!T:U,2,FALSE),"")</f>
        <v>0</v>
      </c>
      <c r="K213" s="82" t="str">
        <f>IF(A213="yco",VLOOKUP(CONCATENATE(B213,C213),'Youth Calc'!S:T,2,FALSE),IF(OR(AND(D213&gt;1,D213&lt;1050),D213="nt",D213="",D213="scratch"),"","Not valid"))</f>
        <v/>
      </c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 t="str">
        <f>CONCATENATE(Draw!C213,C213)</f>
        <v/>
      </c>
      <c r="X213" s="75">
        <f t="shared" si="4"/>
        <v>0</v>
      </c>
      <c r="Y213" s="72"/>
      <c r="Z213" s="82" t="str">
        <f>IFERROR(VLOOKUP('1st Run'!H213,$AG$3:$AH$7,2,TRUE),"")</f>
        <v>5D</v>
      </c>
      <c r="AA213" s="96" t="str">
        <f>IFERROR(IF(Z213=$AA$1,'1st Run'!H213,""),"")</f>
        <v/>
      </c>
      <c r="AB213" s="96" t="str">
        <f>IFERROR(IF(Z213=$AB$1,'1st Run'!H213,""),"")</f>
        <v/>
      </c>
      <c r="AC213" s="96" t="str">
        <f>IFERROR(IF(Z213=$AC$1,'1st Run'!H213,""),"")</f>
        <v/>
      </c>
      <c r="AD213" s="96" t="str">
        <f>IFERROR(IF($Z213=$AD$1,'1st Run'!H213,""),"")</f>
        <v/>
      </c>
      <c r="AE213" s="96" t="str">
        <f>IFERROR(IF(Z213=$AE$1,'1st Run'!H213,""),"")</f>
        <v/>
      </c>
      <c r="AF213" s="80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</row>
    <row r="214" spans="1:54" ht="15.75" customHeight="1">
      <c r="A214" s="78" t="str">
        <f>IF(B214="","",Draw!A214)</f>
        <v/>
      </c>
      <c r="B214" s="73" t="str">
        <f>IFERROR(Draw!B214,"")</f>
        <v/>
      </c>
      <c r="C214" s="73" t="str">
        <f>IFERROR(Draw!D214,"")</f>
        <v/>
      </c>
      <c r="D214" s="162"/>
      <c r="E214" s="92" t="str">
        <f t="shared" si="23"/>
        <v/>
      </c>
      <c r="F214" s="93" t="str">
        <f t="shared" si="1"/>
        <v/>
      </c>
      <c r="G214" s="71">
        <v>2.1299999999999999E-7</v>
      </c>
      <c r="H214" s="75" t="str">
        <f t="shared" si="2"/>
        <v/>
      </c>
      <c r="I214" s="75" t="str">
        <f t="shared" si="3"/>
        <v/>
      </c>
      <c r="J214" s="75">
        <f>IFERROR(VLOOKUP(CONCATENATE(Draw!C214,C214),Enter!T:U,2,FALSE),"")</f>
        <v>0</v>
      </c>
      <c r="K214" s="82" t="str">
        <f>IF(A214="yco",VLOOKUP(CONCATENATE(B214,C214),'Youth Calc'!S:T,2,FALSE),IF(OR(AND(D214&gt;1,D214&lt;1050),D214="nt",D214="",D214="scratch"),"","Not valid"))</f>
        <v/>
      </c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 t="str">
        <f>CONCATENATE(Draw!C214,C214)</f>
        <v/>
      </c>
      <c r="X214" s="75">
        <f t="shared" si="4"/>
        <v>0</v>
      </c>
      <c r="Y214" s="72"/>
      <c r="Z214" s="82" t="str">
        <f>IFERROR(VLOOKUP('1st Run'!H214,$AG$3:$AH$7,2,TRUE),"")</f>
        <v>5D</v>
      </c>
      <c r="AA214" s="96" t="str">
        <f>IFERROR(IF(Z214=$AA$1,'1st Run'!H214,""),"")</f>
        <v/>
      </c>
      <c r="AB214" s="96" t="str">
        <f>IFERROR(IF(Z214=$AB$1,'1st Run'!H214,""),"")</f>
        <v/>
      </c>
      <c r="AC214" s="96" t="str">
        <f>IFERROR(IF(Z214=$AC$1,'1st Run'!H214,""),"")</f>
        <v/>
      </c>
      <c r="AD214" s="96" t="str">
        <f>IFERROR(IF($Z214=$AD$1,'1st Run'!H214,""),"")</f>
        <v/>
      </c>
      <c r="AE214" s="96" t="str">
        <f>IFERROR(IF(Z214=$AE$1,'1st Run'!H214,""),"")</f>
        <v/>
      </c>
      <c r="AF214" s="80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</row>
    <row r="215" spans="1:54" ht="15.75" customHeight="1">
      <c r="A215" s="78" t="str">
        <f>IF(B215="","",Draw!A215)</f>
        <v/>
      </c>
      <c r="B215" s="73" t="str">
        <f>IFERROR(Draw!B215,"")</f>
        <v/>
      </c>
      <c r="C215" s="73" t="str">
        <f>IFERROR(Draw!D215,"")</f>
        <v/>
      </c>
      <c r="D215" s="99"/>
      <c r="E215" s="92" t="str">
        <f t="shared" si="23"/>
        <v/>
      </c>
      <c r="F215" s="93" t="str">
        <f t="shared" si="1"/>
        <v/>
      </c>
      <c r="G215" s="71">
        <v>2.1400000000000001E-7</v>
      </c>
      <c r="H215" s="75" t="str">
        <f t="shared" si="2"/>
        <v/>
      </c>
      <c r="I215" s="75" t="str">
        <f t="shared" si="3"/>
        <v/>
      </c>
      <c r="J215" s="75">
        <f>IFERROR(VLOOKUP(CONCATENATE(Draw!C215,C215),Enter!T:U,2,FALSE),"")</f>
        <v>0</v>
      </c>
      <c r="K215" s="82" t="str">
        <f>IF(A215="yco",VLOOKUP(CONCATENATE(B215,C215),'Youth Calc'!S:T,2,FALSE),IF(OR(AND(D215&gt;1,D215&lt;1050),D215="nt",D215="",D215="scratch"),"","Not valid"))</f>
        <v/>
      </c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 t="str">
        <f>CONCATENATE(Draw!C215,C215)</f>
        <v/>
      </c>
      <c r="X215" s="75">
        <f t="shared" si="4"/>
        <v>0</v>
      </c>
      <c r="Y215" s="72"/>
      <c r="Z215" s="82" t="str">
        <f>IFERROR(VLOOKUP('1st Run'!H215,$AG$3:$AH$7,2,TRUE),"")</f>
        <v>5D</v>
      </c>
      <c r="AA215" s="96" t="str">
        <f>IFERROR(IF(Z215=$AA$1,'1st Run'!H215,""),"")</f>
        <v/>
      </c>
      <c r="AB215" s="96" t="str">
        <f>IFERROR(IF(Z215=$AB$1,'1st Run'!H215,""),"")</f>
        <v/>
      </c>
      <c r="AC215" s="96" t="str">
        <f>IFERROR(IF(Z215=$AC$1,'1st Run'!H215,""),"")</f>
        <v/>
      </c>
      <c r="AD215" s="96" t="str">
        <f>IFERROR(IF($Z215=$AD$1,'1st Run'!H215,""),"")</f>
        <v/>
      </c>
      <c r="AE215" s="96" t="str">
        <f>IFERROR(IF(Z215=$AE$1,'1st Run'!H215,""),"")</f>
        <v/>
      </c>
      <c r="AF215" s="80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</row>
    <row r="216" spans="1:54" ht="15.75" customHeight="1">
      <c r="A216" s="78" t="str">
        <f>IF(B216="","",Draw!A216)</f>
        <v/>
      </c>
      <c r="B216" s="73" t="str">
        <f>IFERROR(Draw!B216,"")</f>
        <v/>
      </c>
      <c r="C216" s="73" t="str">
        <f>IFERROR(Draw!D216,"")</f>
        <v/>
      </c>
      <c r="D216" s="119"/>
      <c r="E216" s="92" t="str">
        <f t="shared" si="23"/>
        <v/>
      </c>
      <c r="F216" s="93" t="str">
        <f t="shared" si="1"/>
        <v/>
      </c>
      <c r="G216" s="71">
        <v>2.1500000000000001E-7</v>
      </c>
      <c r="H216" s="75" t="str">
        <f t="shared" si="2"/>
        <v/>
      </c>
      <c r="I216" s="75" t="str">
        <f t="shared" si="3"/>
        <v/>
      </c>
      <c r="J216" s="75">
        <f>IFERROR(VLOOKUP(CONCATENATE(Draw!C216,C216),Enter!T:U,2,FALSE),"")</f>
        <v>0</v>
      </c>
      <c r="K216" s="82" t="str">
        <f>IF(A216="yco",VLOOKUP(CONCATENATE(B216,C216),'Youth Calc'!S:T,2,FALSE),IF(OR(AND(D216&gt;1,D216&lt;1050),D216="nt",D216="",D216="scratch"),"","Not valid"))</f>
        <v/>
      </c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 t="str">
        <f>CONCATENATE(Draw!C216,C216)</f>
        <v/>
      </c>
      <c r="X216" s="75">
        <f t="shared" si="4"/>
        <v>0</v>
      </c>
      <c r="Y216" s="72"/>
      <c r="Z216" s="82" t="str">
        <f>IFERROR(VLOOKUP('1st Run'!H216,$AG$3:$AH$7,2,TRUE),"")</f>
        <v>5D</v>
      </c>
      <c r="AA216" s="96" t="str">
        <f>IFERROR(IF(Z216=$AA$1,'1st Run'!H216,""),"")</f>
        <v/>
      </c>
      <c r="AB216" s="96" t="str">
        <f>IFERROR(IF(Z216=$AB$1,'1st Run'!H216,""),"")</f>
        <v/>
      </c>
      <c r="AC216" s="96" t="str">
        <f>IFERROR(IF(Z216=$AC$1,'1st Run'!H216,""),"")</f>
        <v/>
      </c>
      <c r="AD216" s="96" t="str">
        <f>IFERROR(IF($Z216=$AD$1,'1st Run'!H216,""),"")</f>
        <v/>
      </c>
      <c r="AE216" s="96" t="str">
        <f>IFERROR(IF(Z216=$AE$1,'1st Run'!H216,""),"")</f>
        <v/>
      </c>
      <c r="AF216" s="80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</row>
    <row r="217" spans="1:54" ht="15.75" customHeight="1">
      <c r="A217" s="78" t="str">
        <f>IF(B217="","",Draw!A217)</f>
        <v/>
      </c>
      <c r="B217" s="73" t="str">
        <f>IFERROR(Draw!B217,"")</f>
        <v/>
      </c>
      <c r="C217" s="73" t="str">
        <f>IFERROR(Draw!D217,"")</f>
        <v/>
      </c>
      <c r="D217" s="123"/>
      <c r="E217" s="92" t="str">
        <f t="shared" si="23"/>
        <v/>
      </c>
      <c r="F217" s="93" t="str">
        <f t="shared" si="1"/>
        <v/>
      </c>
      <c r="G217" s="71">
        <v>2.16E-7</v>
      </c>
      <c r="H217" s="75" t="str">
        <f t="shared" si="2"/>
        <v/>
      </c>
      <c r="I217" s="75" t="str">
        <f t="shared" si="3"/>
        <v/>
      </c>
      <c r="J217" s="75">
        <f>IFERROR(VLOOKUP(CONCATENATE(Draw!C217,C217),Enter!T:U,2,FALSE),"")</f>
        <v>0</v>
      </c>
      <c r="K217" s="82" t="str">
        <f>IF(A217="yco",VLOOKUP(CONCATENATE(B217,C217),'Youth Calc'!S:T,2,FALSE),IF(OR(AND(D217&gt;1,D217&lt;1050),D217="nt",D217="",D217="scratch"),"","Not valid"))</f>
        <v/>
      </c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 t="str">
        <f>CONCATENATE(Draw!C217,C217)</f>
        <v/>
      </c>
      <c r="X217" s="75">
        <f t="shared" si="4"/>
        <v>0</v>
      </c>
      <c r="Y217" s="72"/>
      <c r="Z217" s="82" t="str">
        <f>IFERROR(VLOOKUP('1st Run'!H217,$AG$3:$AH$7,2,TRUE),"")</f>
        <v>5D</v>
      </c>
      <c r="AA217" s="96" t="str">
        <f>IFERROR(IF(Z217=$AA$1,'1st Run'!H217,""),"")</f>
        <v/>
      </c>
      <c r="AB217" s="96" t="str">
        <f>IFERROR(IF(Z217=$AB$1,'1st Run'!H217,""),"")</f>
        <v/>
      </c>
      <c r="AC217" s="96" t="str">
        <f>IFERROR(IF(Z217=$AC$1,'1st Run'!H217,""),"")</f>
        <v/>
      </c>
      <c r="AD217" s="96" t="str">
        <f>IFERROR(IF($Z217=$AD$1,'1st Run'!H217,""),"")</f>
        <v/>
      </c>
      <c r="AE217" s="96" t="str">
        <f>IFERROR(IF(Z217=$AE$1,'1st Run'!H217,""),"")</f>
        <v/>
      </c>
      <c r="AF217" s="80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</row>
    <row r="218" spans="1:54" ht="15.75" customHeight="1">
      <c r="A218" s="78" t="str">
        <f>IF(B218="","",Draw!A218)</f>
        <v/>
      </c>
      <c r="B218" s="73" t="str">
        <f>IFERROR(Draw!B218,"")</f>
        <v/>
      </c>
      <c r="C218" s="73" t="str">
        <f>IFERROR(Draw!D218,"")</f>
        <v/>
      </c>
      <c r="D218" s="91"/>
      <c r="E218" s="92" t="str">
        <f t="shared" si="23"/>
        <v/>
      </c>
      <c r="F218" s="93" t="str">
        <f t="shared" si="1"/>
        <v/>
      </c>
      <c r="G218" s="71">
        <v>2.17E-7</v>
      </c>
      <c r="H218" s="75" t="str">
        <f t="shared" si="2"/>
        <v/>
      </c>
      <c r="I218" s="75" t="str">
        <f t="shared" si="3"/>
        <v/>
      </c>
      <c r="J218" s="75">
        <f>IFERROR(VLOOKUP(CONCATENATE(Draw!C218,C218),Enter!T:U,2,FALSE),"")</f>
        <v>0</v>
      </c>
      <c r="K218" s="82" t="str">
        <f>IF(A218="yco",VLOOKUP(CONCATENATE(B218,C218),'Youth Calc'!S:T,2,FALSE),IF(OR(AND(D218&gt;1,D218&lt;1050),D218="nt",D218="",D218="scratch"),"","Not valid"))</f>
        <v/>
      </c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 t="str">
        <f>CONCATENATE(Draw!C218,C218)</f>
        <v/>
      </c>
      <c r="X218" s="75">
        <f t="shared" si="4"/>
        <v>0</v>
      </c>
      <c r="Y218" s="72"/>
      <c r="Z218" s="82" t="str">
        <f>IFERROR(VLOOKUP('1st Run'!H218,$AG$3:$AH$7,2,TRUE),"")</f>
        <v>5D</v>
      </c>
      <c r="AA218" s="96" t="str">
        <f>IFERROR(IF(Z218=$AA$1,'1st Run'!H218,""),"")</f>
        <v/>
      </c>
      <c r="AB218" s="96" t="str">
        <f>IFERROR(IF(Z218=$AB$1,'1st Run'!H218,""),"")</f>
        <v/>
      </c>
      <c r="AC218" s="96" t="str">
        <f>IFERROR(IF(Z218=$AC$1,'1st Run'!H218,""),"")</f>
        <v/>
      </c>
      <c r="AD218" s="96" t="str">
        <f>IFERROR(IF($Z218=$AD$1,'1st Run'!H218,""),"")</f>
        <v/>
      </c>
      <c r="AE218" s="96" t="str">
        <f>IFERROR(IF(Z218=$AE$1,'1st Run'!H218,""),"")</f>
        <v/>
      </c>
      <c r="AF218" s="80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</row>
    <row r="219" spans="1:54" ht="15.75" customHeight="1">
      <c r="A219" s="78" t="str">
        <f>IF(B219="","",Draw!A219)</f>
        <v/>
      </c>
      <c r="B219" s="73" t="str">
        <f>IFERROR(Draw!B219,"")</f>
        <v/>
      </c>
      <c r="C219" s="73" t="str">
        <f>IFERROR(Draw!D219,"")</f>
        <v/>
      </c>
      <c r="D219" s="99"/>
      <c r="E219" s="92" t="str">
        <f t="shared" si="23"/>
        <v/>
      </c>
      <c r="F219" s="93" t="str">
        <f t="shared" si="1"/>
        <v/>
      </c>
      <c r="G219" s="71">
        <v>2.1799999999999999E-7</v>
      </c>
      <c r="H219" s="75" t="str">
        <f t="shared" si="2"/>
        <v/>
      </c>
      <c r="I219" s="75" t="str">
        <f t="shared" si="3"/>
        <v/>
      </c>
      <c r="J219" s="75">
        <f>IFERROR(VLOOKUP(CONCATENATE(Draw!C219,C219),Enter!T:U,2,FALSE),"")</f>
        <v>0</v>
      </c>
      <c r="K219" s="82" t="str">
        <f>IF(A219="yco",VLOOKUP(CONCATENATE(B219,C219),'Youth Calc'!S:T,2,FALSE),IF(OR(AND(D219&gt;1,D219&lt;1050),D219="nt",D219="",D219="scratch"),"","Not valid"))</f>
        <v/>
      </c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 t="str">
        <f>CONCATENATE(Draw!C219,C219)</f>
        <v/>
      </c>
      <c r="X219" s="75">
        <f t="shared" si="4"/>
        <v>0</v>
      </c>
      <c r="Y219" s="72"/>
      <c r="Z219" s="82" t="str">
        <f>IFERROR(VLOOKUP('1st Run'!H219,$AG$3:$AH$7,2,TRUE),"")</f>
        <v>5D</v>
      </c>
      <c r="AA219" s="96" t="str">
        <f>IFERROR(IF(Z219=$AA$1,'1st Run'!H219,""),"")</f>
        <v/>
      </c>
      <c r="AB219" s="96" t="str">
        <f>IFERROR(IF(Z219=$AB$1,'1st Run'!H219,""),"")</f>
        <v/>
      </c>
      <c r="AC219" s="96" t="str">
        <f>IFERROR(IF(Z219=$AC$1,'1st Run'!H219,""),"")</f>
        <v/>
      </c>
      <c r="AD219" s="96" t="str">
        <f>IFERROR(IF($Z219=$AD$1,'1st Run'!H219,""),"")</f>
        <v/>
      </c>
      <c r="AE219" s="96" t="str">
        <f>IFERROR(IF(Z219=$AE$1,'1st Run'!H219,""),"")</f>
        <v/>
      </c>
      <c r="AF219" s="80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</row>
    <row r="220" spans="1:54" ht="15.75" customHeight="1">
      <c r="A220" s="78" t="str">
        <f>IF(B220="","",Draw!A220)</f>
        <v/>
      </c>
      <c r="B220" s="73" t="str">
        <f>IFERROR(Draw!B220,"")</f>
        <v/>
      </c>
      <c r="C220" s="73" t="str">
        <f>IFERROR(Draw!D220,"")</f>
        <v/>
      </c>
      <c r="D220" s="162"/>
      <c r="E220" s="92" t="str">
        <f t="shared" si="23"/>
        <v/>
      </c>
      <c r="F220" s="93" t="str">
        <f t="shared" si="1"/>
        <v/>
      </c>
      <c r="G220" s="71">
        <v>2.1899999999999999E-7</v>
      </c>
      <c r="H220" s="75" t="str">
        <f t="shared" si="2"/>
        <v/>
      </c>
      <c r="I220" s="75" t="str">
        <f t="shared" si="3"/>
        <v/>
      </c>
      <c r="J220" s="75">
        <f>IFERROR(VLOOKUP(CONCATENATE(Draw!C220,C220),Enter!T:U,2,FALSE),"")</f>
        <v>0</v>
      </c>
      <c r="K220" s="82" t="str">
        <f>IF(A220="yco",VLOOKUP(CONCATENATE(B220,C220),'Youth Calc'!S:T,2,FALSE),IF(OR(AND(D220&gt;1,D220&lt;1050),D220="nt",D220="",D220="scratch"),"","Not valid"))</f>
        <v/>
      </c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 t="str">
        <f>CONCATENATE(Draw!C220,C220)</f>
        <v/>
      </c>
      <c r="X220" s="75">
        <f t="shared" si="4"/>
        <v>0</v>
      </c>
      <c r="Y220" s="72"/>
      <c r="Z220" s="82" t="str">
        <f>IFERROR(VLOOKUP('1st Run'!H220,$AG$3:$AH$7,2,TRUE),"")</f>
        <v>5D</v>
      </c>
      <c r="AA220" s="96" t="str">
        <f>IFERROR(IF(Z220=$AA$1,'1st Run'!H220,""),"")</f>
        <v/>
      </c>
      <c r="AB220" s="96" t="str">
        <f>IFERROR(IF(Z220=$AB$1,'1st Run'!H220,""),"")</f>
        <v/>
      </c>
      <c r="AC220" s="96" t="str">
        <f>IFERROR(IF(Z220=$AC$1,'1st Run'!H220,""),"")</f>
        <v/>
      </c>
      <c r="AD220" s="96" t="str">
        <f>IFERROR(IF($Z220=$AD$1,'1st Run'!H220,""),"")</f>
        <v/>
      </c>
      <c r="AE220" s="96" t="str">
        <f>IFERROR(IF(Z220=$AE$1,'1st Run'!H220,""),"")</f>
        <v/>
      </c>
      <c r="AF220" s="80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</row>
    <row r="221" spans="1:54" ht="15.75" customHeight="1">
      <c r="A221" s="78" t="str">
        <f>IF(B221="","",Draw!A221)</f>
        <v/>
      </c>
      <c r="B221" s="73" t="str">
        <f>IFERROR(Draw!B221,"")</f>
        <v/>
      </c>
      <c r="C221" s="73" t="str">
        <f>IFERROR(Draw!D221,"")</f>
        <v/>
      </c>
      <c r="D221" s="99"/>
      <c r="E221" s="92" t="str">
        <f t="shared" si="23"/>
        <v/>
      </c>
      <c r="F221" s="93" t="str">
        <f t="shared" si="1"/>
        <v/>
      </c>
      <c r="G221" s="71">
        <v>2.2000000000000001E-7</v>
      </c>
      <c r="H221" s="75" t="str">
        <f t="shared" si="2"/>
        <v/>
      </c>
      <c r="I221" s="75" t="str">
        <f t="shared" si="3"/>
        <v/>
      </c>
      <c r="J221" s="75">
        <f>IFERROR(VLOOKUP(CONCATENATE(Draw!C221,C221),Enter!T:U,2,FALSE),"")</f>
        <v>0</v>
      </c>
      <c r="K221" s="82" t="str">
        <f>IF(A221="yco",VLOOKUP(CONCATENATE(B221,C221),'Youth Calc'!S:T,2,FALSE),IF(OR(AND(D221&gt;1,D221&lt;1050),D221="nt",D221="",D221="scratch"),"","Not valid"))</f>
        <v/>
      </c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 t="str">
        <f>CONCATENATE(Draw!C221,C221)</f>
        <v/>
      </c>
      <c r="X221" s="75">
        <f t="shared" si="4"/>
        <v>0</v>
      </c>
      <c r="Y221" s="72"/>
      <c r="Z221" s="82" t="str">
        <f>IFERROR(VLOOKUP('1st Run'!H221,$AG$3:$AH$7,2,TRUE),"")</f>
        <v>5D</v>
      </c>
      <c r="AA221" s="96" t="str">
        <f>IFERROR(IF(Z221=$AA$1,'1st Run'!H221,""),"")</f>
        <v/>
      </c>
      <c r="AB221" s="96" t="str">
        <f>IFERROR(IF(Z221=$AB$1,'1st Run'!H221,""),"")</f>
        <v/>
      </c>
      <c r="AC221" s="96" t="str">
        <f>IFERROR(IF(Z221=$AC$1,'1st Run'!H221,""),"")</f>
        <v/>
      </c>
      <c r="AD221" s="96" t="str">
        <f>IFERROR(IF($Z221=$AD$1,'1st Run'!H221,""),"")</f>
        <v/>
      </c>
      <c r="AE221" s="96" t="str">
        <f>IFERROR(IF(Z221=$AE$1,'1st Run'!H221,""),"")</f>
        <v/>
      </c>
      <c r="AF221" s="80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</row>
    <row r="222" spans="1:54" ht="15.75" customHeight="1">
      <c r="A222" s="78" t="str">
        <f>IF(B222="","",Draw!A222)</f>
        <v/>
      </c>
      <c r="B222" s="73" t="str">
        <f>IFERROR(Draw!B222,"")</f>
        <v/>
      </c>
      <c r="C222" s="73" t="str">
        <f>IFERROR(Draw!D222,"")</f>
        <v/>
      </c>
      <c r="D222" s="119"/>
      <c r="E222" s="92" t="str">
        <f t="shared" si="23"/>
        <v/>
      </c>
      <c r="F222" s="93" t="str">
        <f t="shared" si="1"/>
        <v/>
      </c>
      <c r="G222" s="71">
        <v>2.2100000000000001E-7</v>
      </c>
      <c r="H222" s="75" t="str">
        <f t="shared" si="2"/>
        <v/>
      </c>
      <c r="I222" s="75" t="str">
        <f t="shared" si="3"/>
        <v/>
      </c>
      <c r="J222" s="75">
        <f>IFERROR(VLOOKUP(CONCATENATE(Draw!C222,C222),Enter!T:U,2,FALSE),"")</f>
        <v>0</v>
      </c>
      <c r="K222" s="82" t="str">
        <f>IF(A222="yco",VLOOKUP(CONCATENATE(B222,C222),'Youth Calc'!S:T,2,FALSE),IF(OR(AND(D222&gt;1,D222&lt;1050),D222="nt",D222="",D222="scratch"),"","Not valid"))</f>
        <v/>
      </c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 t="str">
        <f>CONCATENATE(Draw!C222,C222)</f>
        <v/>
      </c>
      <c r="X222" s="75">
        <f t="shared" si="4"/>
        <v>0</v>
      </c>
      <c r="Y222" s="72"/>
      <c r="Z222" s="82" t="str">
        <f>IFERROR(VLOOKUP('1st Run'!H222,$AG$3:$AH$7,2,TRUE),"")</f>
        <v>5D</v>
      </c>
      <c r="AA222" s="96" t="str">
        <f>IFERROR(IF(Z222=$AA$1,'1st Run'!H222,""),"")</f>
        <v/>
      </c>
      <c r="AB222" s="96" t="str">
        <f>IFERROR(IF(Z222=$AB$1,'1st Run'!H222,""),"")</f>
        <v/>
      </c>
      <c r="AC222" s="96" t="str">
        <f>IFERROR(IF(Z222=$AC$1,'1st Run'!H222,""),"")</f>
        <v/>
      </c>
      <c r="AD222" s="96" t="str">
        <f>IFERROR(IF($Z222=$AD$1,'1st Run'!H222,""),"")</f>
        <v/>
      </c>
      <c r="AE222" s="96" t="str">
        <f>IFERROR(IF(Z222=$AE$1,'1st Run'!H222,""),"")</f>
        <v/>
      </c>
      <c r="AF222" s="80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</row>
    <row r="223" spans="1:54" ht="15.75" customHeight="1">
      <c r="A223" s="78" t="str">
        <f>IF(B223="","",Draw!A223)</f>
        <v/>
      </c>
      <c r="B223" s="73" t="str">
        <f>IFERROR(Draw!B223,"")</f>
        <v/>
      </c>
      <c r="C223" s="73" t="str">
        <f>IFERROR(Draw!D223,"")</f>
        <v/>
      </c>
      <c r="D223" s="123"/>
      <c r="E223" s="92" t="str">
        <f t="shared" si="23"/>
        <v/>
      </c>
      <c r="F223" s="93" t="str">
        <f t="shared" si="1"/>
        <v/>
      </c>
      <c r="G223" s="71">
        <v>2.22E-7</v>
      </c>
      <c r="H223" s="75" t="str">
        <f t="shared" si="2"/>
        <v/>
      </c>
      <c r="I223" s="75" t="str">
        <f t="shared" si="3"/>
        <v/>
      </c>
      <c r="J223" s="75">
        <f>IFERROR(VLOOKUP(CONCATENATE(Draw!C223,C223),Enter!T:U,2,FALSE),"")</f>
        <v>0</v>
      </c>
      <c r="K223" s="82" t="str">
        <f>IF(A223="yco",VLOOKUP(CONCATENATE(B223,C223),'Youth Calc'!S:T,2,FALSE),IF(OR(AND(D223&gt;1,D223&lt;1050),D223="nt",D223="",D223="scratch"),"","Not valid"))</f>
        <v/>
      </c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 t="str">
        <f>CONCATENATE(Draw!C223,C223)</f>
        <v/>
      </c>
      <c r="X223" s="75">
        <f t="shared" si="4"/>
        <v>0</v>
      </c>
      <c r="Y223" s="72"/>
      <c r="Z223" s="82" t="str">
        <f>IFERROR(VLOOKUP('1st Run'!H223,$AG$3:$AH$7,2,TRUE),"")</f>
        <v>5D</v>
      </c>
      <c r="AA223" s="96" t="str">
        <f>IFERROR(IF(Z223=$AA$1,'1st Run'!H223,""),"")</f>
        <v/>
      </c>
      <c r="AB223" s="96" t="str">
        <f>IFERROR(IF(Z223=$AB$1,'1st Run'!H223,""),"")</f>
        <v/>
      </c>
      <c r="AC223" s="96" t="str">
        <f>IFERROR(IF(Z223=$AC$1,'1st Run'!H223,""),"")</f>
        <v/>
      </c>
      <c r="AD223" s="96" t="str">
        <f>IFERROR(IF($Z223=$AD$1,'1st Run'!H223,""),"")</f>
        <v/>
      </c>
      <c r="AE223" s="96" t="str">
        <f>IFERROR(IF(Z223=$AE$1,'1st Run'!H223,""),"")</f>
        <v/>
      </c>
      <c r="AF223" s="80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</row>
    <row r="224" spans="1:54" ht="15.75" customHeight="1">
      <c r="A224" s="78" t="str">
        <f>IF(B224="","",Draw!A224)</f>
        <v/>
      </c>
      <c r="B224" s="73" t="str">
        <f>IFERROR(Draw!B224,"")</f>
        <v/>
      </c>
      <c r="C224" s="73" t="str">
        <f>IFERROR(Draw!D224,"")</f>
        <v/>
      </c>
      <c r="D224" s="91"/>
      <c r="E224" s="92" t="str">
        <f t="shared" si="23"/>
        <v/>
      </c>
      <c r="F224" s="93" t="str">
        <f t="shared" si="1"/>
        <v/>
      </c>
      <c r="G224" s="71">
        <v>2.23E-7</v>
      </c>
      <c r="H224" s="75" t="str">
        <f t="shared" si="2"/>
        <v/>
      </c>
      <c r="I224" s="75" t="str">
        <f t="shared" si="3"/>
        <v/>
      </c>
      <c r="J224" s="75">
        <f>IFERROR(VLOOKUP(CONCATENATE(Draw!C224,C224),Enter!T:U,2,FALSE),"")</f>
        <v>0</v>
      </c>
      <c r="K224" s="82" t="str">
        <f>IF(A224="yco",VLOOKUP(CONCATENATE(B224,C224),'Youth Calc'!S:T,2,FALSE),IF(OR(AND(D224&gt;1,D224&lt;1050),D224="nt",D224="",D224="scratch"),"","Not valid"))</f>
        <v/>
      </c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 t="str">
        <f>CONCATENATE(Draw!C224,C224)</f>
        <v/>
      </c>
      <c r="X224" s="75">
        <f t="shared" si="4"/>
        <v>0</v>
      </c>
      <c r="Y224" s="72"/>
      <c r="Z224" s="82" t="str">
        <f>IFERROR(VLOOKUP('1st Run'!H224,$AG$3:$AH$7,2,TRUE),"")</f>
        <v>5D</v>
      </c>
      <c r="AA224" s="96" t="str">
        <f>IFERROR(IF(Z224=$AA$1,'1st Run'!H224,""),"")</f>
        <v/>
      </c>
      <c r="AB224" s="96" t="str">
        <f>IFERROR(IF(Z224=$AB$1,'1st Run'!H224,""),"")</f>
        <v/>
      </c>
      <c r="AC224" s="96" t="str">
        <f>IFERROR(IF(Z224=$AC$1,'1st Run'!H224,""),"")</f>
        <v/>
      </c>
      <c r="AD224" s="96" t="str">
        <f>IFERROR(IF($Z224=$AD$1,'1st Run'!H224,""),"")</f>
        <v/>
      </c>
      <c r="AE224" s="96" t="str">
        <f>IFERROR(IF(Z224=$AE$1,'1st Run'!H224,""),"")</f>
        <v/>
      </c>
      <c r="AF224" s="80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</row>
    <row r="225" spans="1:54" ht="15.75" customHeight="1">
      <c r="A225" s="78" t="str">
        <f>IF(B225="","",Draw!A225)</f>
        <v/>
      </c>
      <c r="B225" s="73" t="str">
        <f>IFERROR(Draw!B225,"")</f>
        <v/>
      </c>
      <c r="C225" s="73" t="str">
        <f>IFERROR(Draw!D225,"")</f>
        <v/>
      </c>
      <c r="D225" s="99"/>
      <c r="E225" s="92" t="str">
        <f t="shared" si="23"/>
        <v/>
      </c>
      <c r="F225" s="93" t="str">
        <f t="shared" si="1"/>
        <v/>
      </c>
      <c r="G225" s="71">
        <v>2.2399999999999999E-7</v>
      </c>
      <c r="H225" s="75" t="str">
        <f t="shared" si="2"/>
        <v/>
      </c>
      <c r="I225" s="75" t="str">
        <f t="shared" si="3"/>
        <v/>
      </c>
      <c r="J225" s="75">
        <f>IFERROR(VLOOKUP(CONCATENATE(Draw!C225,C225),Enter!T:U,2,FALSE),"")</f>
        <v>0</v>
      </c>
      <c r="K225" s="82" t="str">
        <f>IF(A225="yco",VLOOKUP(CONCATENATE(B225,C225),'Youth Calc'!S:T,2,FALSE),IF(OR(AND(D225&gt;1,D225&lt;1050),D225="nt",D225="",D225="scratch"),"","Not valid"))</f>
        <v/>
      </c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 t="str">
        <f>CONCATENATE(Draw!C225,C225)</f>
        <v/>
      </c>
      <c r="X225" s="75">
        <f t="shared" si="4"/>
        <v>0</v>
      </c>
      <c r="Y225" s="72"/>
      <c r="Z225" s="82" t="str">
        <f>IFERROR(VLOOKUP('1st Run'!H225,$AG$3:$AH$7,2,TRUE),"")</f>
        <v>5D</v>
      </c>
      <c r="AA225" s="96" t="str">
        <f>IFERROR(IF(Z225=$AA$1,'1st Run'!H225,""),"")</f>
        <v/>
      </c>
      <c r="AB225" s="96" t="str">
        <f>IFERROR(IF(Z225=$AB$1,'1st Run'!H225,""),"")</f>
        <v/>
      </c>
      <c r="AC225" s="96" t="str">
        <f>IFERROR(IF(Z225=$AC$1,'1st Run'!H225,""),"")</f>
        <v/>
      </c>
      <c r="AD225" s="96" t="str">
        <f>IFERROR(IF($Z225=$AD$1,'1st Run'!H225,""),"")</f>
        <v/>
      </c>
      <c r="AE225" s="96" t="str">
        <f>IFERROR(IF(Z225=$AE$1,'1st Run'!H225,""),"")</f>
        <v/>
      </c>
      <c r="AF225" s="80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</row>
    <row r="226" spans="1:54" ht="15.75" customHeight="1">
      <c r="A226" s="78" t="str">
        <f>IF(B226="","",Draw!A226)</f>
        <v/>
      </c>
      <c r="B226" s="73" t="str">
        <f>IFERROR(Draw!B226,"")</f>
        <v/>
      </c>
      <c r="C226" s="73" t="str">
        <f>IFERROR(Draw!D226,"")</f>
        <v/>
      </c>
      <c r="D226" s="162"/>
      <c r="E226" s="92" t="str">
        <f t="shared" si="23"/>
        <v/>
      </c>
      <c r="F226" s="93" t="str">
        <f t="shared" si="1"/>
        <v/>
      </c>
      <c r="G226" s="71">
        <v>2.2499999999999999E-7</v>
      </c>
      <c r="H226" s="75" t="str">
        <f t="shared" si="2"/>
        <v/>
      </c>
      <c r="I226" s="75" t="str">
        <f t="shared" si="3"/>
        <v/>
      </c>
      <c r="J226" s="75">
        <f>IFERROR(VLOOKUP(CONCATENATE(Draw!C226,C226),Enter!T:U,2,FALSE),"")</f>
        <v>0</v>
      </c>
      <c r="K226" s="82" t="str">
        <f>IF(A226="yco",VLOOKUP(CONCATENATE(B226,C226),'Youth Calc'!S:T,2,FALSE),IF(OR(AND(D226&gt;1,D226&lt;1050),D226="nt",D226="",D226="scratch"),"","Not valid"))</f>
        <v/>
      </c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 t="str">
        <f>CONCATENATE(Draw!C226,C226)</f>
        <v/>
      </c>
      <c r="X226" s="75">
        <f t="shared" si="4"/>
        <v>0</v>
      </c>
      <c r="Y226" s="72"/>
      <c r="Z226" s="82" t="str">
        <f>IFERROR(VLOOKUP('1st Run'!H226,$AG$3:$AH$7,2,TRUE),"")</f>
        <v>5D</v>
      </c>
      <c r="AA226" s="96" t="str">
        <f>IFERROR(IF(Z226=$AA$1,'1st Run'!H226,""),"")</f>
        <v/>
      </c>
      <c r="AB226" s="96" t="str">
        <f>IFERROR(IF(Z226=$AB$1,'1st Run'!H226,""),"")</f>
        <v/>
      </c>
      <c r="AC226" s="96" t="str">
        <f>IFERROR(IF(Z226=$AC$1,'1st Run'!H226,""),"")</f>
        <v/>
      </c>
      <c r="AD226" s="96" t="str">
        <f>IFERROR(IF($Z226=$AD$1,'1st Run'!H226,""),"")</f>
        <v/>
      </c>
      <c r="AE226" s="96" t="str">
        <f>IFERROR(IF(Z226=$AE$1,'1st Run'!H226,""),"")</f>
        <v/>
      </c>
      <c r="AF226" s="80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</row>
    <row r="227" spans="1:54" ht="15.75" customHeight="1">
      <c r="A227" s="78" t="str">
        <f>IF(B227="","",Draw!A227)</f>
        <v/>
      </c>
      <c r="B227" s="73" t="str">
        <f>IFERROR(Draw!B227,"")</f>
        <v/>
      </c>
      <c r="C227" s="73" t="str">
        <f>IFERROR(Draw!D227,"")</f>
        <v/>
      </c>
      <c r="D227" s="99"/>
      <c r="E227" s="92" t="str">
        <f t="shared" si="23"/>
        <v/>
      </c>
      <c r="F227" s="93" t="str">
        <f t="shared" si="1"/>
        <v/>
      </c>
      <c r="G227" s="71">
        <v>2.2600000000000001E-7</v>
      </c>
      <c r="H227" s="75" t="str">
        <f t="shared" si="2"/>
        <v/>
      </c>
      <c r="I227" s="75" t="str">
        <f t="shared" si="3"/>
        <v/>
      </c>
      <c r="J227" s="75">
        <f>IFERROR(VLOOKUP(CONCATENATE(Draw!C227,C227),Enter!T:U,2,FALSE),"")</f>
        <v>0</v>
      </c>
      <c r="K227" s="82" t="str">
        <f>IF(A227="yco",VLOOKUP(CONCATENATE(B227,C227),'Youth Calc'!S:T,2,FALSE),IF(OR(AND(D227&gt;1,D227&lt;1050),D227="nt",D227="",D227="scratch"),"","Not valid"))</f>
        <v/>
      </c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 t="str">
        <f>CONCATENATE(Draw!C227,C227)</f>
        <v/>
      </c>
      <c r="X227" s="75">
        <f t="shared" si="4"/>
        <v>0</v>
      </c>
      <c r="Y227" s="72"/>
      <c r="Z227" s="82" t="str">
        <f>IFERROR(VLOOKUP('1st Run'!H227,$AG$3:$AH$7,2,TRUE),"")</f>
        <v>5D</v>
      </c>
      <c r="AA227" s="96" t="str">
        <f>IFERROR(IF(Z227=$AA$1,'1st Run'!H227,""),"")</f>
        <v/>
      </c>
      <c r="AB227" s="96" t="str">
        <f>IFERROR(IF(Z227=$AB$1,'1st Run'!H227,""),"")</f>
        <v/>
      </c>
      <c r="AC227" s="96" t="str">
        <f>IFERROR(IF(Z227=$AC$1,'1st Run'!H227,""),"")</f>
        <v/>
      </c>
      <c r="AD227" s="96" t="str">
        <f>IFERROR(IF($Z227=$AD$1,'1st Run'!H227,""),"")</f>
        <v/>
      </c>
      <c r="AE227" s="96" t="str">
        <f>IFERROR(IF(Z227=$AE$1,'1st Run'!H227,""),"")</f>
        <v/>
      </c>
      <c r="AF227" s="80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</row>
    <row r="228" spans="1:54" ht="15.75" customHeight="1">
      <c r="A228" s="78" t="str">
        <f>IF(B228="","",Draw!A228)</f>
        <v/>
      </c>
      <c r="B228" s="73" t="str">
        <f>IFERROR(Draw!B228,"")</f>
        <v/>
      </c>
      <c r="C228" s="73" t="str">
        <f>IFERROR(Draw!D228,"")</f>
        <v/>
      </c>
      <c r="D228" s="119"/>
      <c r="E228" s="92" t="str">
        <f t="shared" si="23"/>
        <v/>
      </c>
      <c r="F228" s="93" t="str">
        <f t="shared" si="1"/>
        <v/>
      </c>
      <c r="G228" s="71">
        <v>2.2700000000000001E-7</v>
      </c>
      <c r="H228" s="75" t="str">
        <f t="shared" si="2"/>
        <v/>
      </c>
      <c r="I228" s="75" t="str">
        <f t="shared" si="3"/>
        <v/>
      </c>
      <c r="J228" s="75">
        <f>IFERROR(VLOOKUP(CONCATENATE(Draw!C228,C228),Enter!T:U,2,FALSE),"")</f>
        <v>0</v>
      </c>
      <c r="K228" s="82" t="str">
        <f>IF(A228="yco",VLOOKUP(CONCATENATE(B228,C228),'Youth Calc'!S:T,2,FALSE),IF(OR(AND(D228&gt;1,D228&lt;1050),D228="nt",D228="",D228="scratch"),"","Not valid"))</f>
        <v/>
      </c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 t="str">
        <f>CONCATENATE(Draw!C228,C228)</f>
        <v/>
      </c>
      <c r="X228" s="75">
        <f t="shared" si="4"/>
        <v>0</v>
      </c>
      <c r="Y228" s="72"/>
      <c r="Z228" s="82" t="str">
        <f>IFERROR(VLOOKUP('1st Run'!H228,$AG$3:$AH$7,2,TRUE),"")</f>
        <v>5D</v>
      </c>
      <c r="AA228" s="96" t="str">
        <f>IFERROR(IF(Z228=$AA$1,'1st Run'!H228,""),"")</f>
        <v/>
      </c>
      <c r="AB228" s="96" t="str">
        <f>IFERROR(IF(Z228=$AB$1,'1st Run'!H228,""),"")</f>
        <v/>
      </c>
      <c r="AC228" s="96" t="str">
        <f>IFERROR(IF(Z228=$AC$1,'1st Run'!H228,""),"")</f>
        <v/>
      </c>
      <c r="AD228" s="96" t="str">
        <f>IFERROR(IF($Z228=$AD$1,'1st Run'!H228,""),"")</f>
        <v/>
      </c>
      <c r="AE228" s="96" t="str">
        <f>IFERROR(IF(Z228=$AE$1,'1st Run'!H228,""),"")</f>
        <v/>
      </c>
      <c r="AF228" s="80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</row>
    <row r="229" spans="1:54" ht="15.75" customHeight="1">
      <c r="A229" s="78" t="str">
        <f>IF(B229="","",Draw!A229)</f>
        <v/>
      </c>
      <c r="B229" s="73" t="str">
        <f>IFERROR(Draw!B229,"")</f>
        <v/>
      </c>
      <c r="C229" s="73" t="str">
        <f>IFERROR(Draw!D229,"")</f>
        <v/>
      </c>
      <c r="D229" s="123"/>
      <c r="E229" s="92" t="str">
        <f t="shared" si="23"/>
        <v/>
      </c>
      <c r="F229" s="93" t="str">
        <f t="shared" si="1"/>
        <v/>
      </c>
      <c r="G229" s="71">
        <v>2.28E-7</v>
      </c>
      <c r="H229" s="75" t="str">
        <f t="shared" si="2"/>
        <v/>
      </c>
      <c r="I229" s="75" t="str">
        <f t="shared" si="3"/>
        <v/>
      </c>
      <c r="J229" s="75">
        <f>IFERROR(VLOOKUP(CONCATENATE(Draw!C229,C229),Enter!T:U,2,FALSE),"")</f>
        <v>0</v>
      </c>
      <c r="K229" s="82" t="str">
        <f>IF(A229="yco",VLOOKUP(CONCATENATE(B229,C229),'Youth Calc'!S:T,2,FALSE),IF(OR(AND(D229&gt;1,D229&lt;1050),D229="nt",D229="",D229="scratch"),"","Not valid"))</f>
        <v/>
      </c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 t="str">
        <f>CONCATENATE(Draw!C229,C229)</f>
        <v/>
      </c>
      <c r="X229" s="75">
        <f t="shared" si="4"/>
        <v>0</v>
      </c>
      <c r="Y229" s="72"/>
      <c r="Z229" s="82" t="str">
        <f>IFERROR(VLOOKUP('1st Run'!H229,$AG$3:$AH$7,2,TRUE),"")</f>
        <v>5D</v>
      </c>
      <c r="AA229" s="96" t="str">
        <f>IFERROR(IF(Z229=$AA$1,'1st Run'!H229,""),"")</f>
        <v/>
      </c>
      <c r="AB229" s="96" t="str">
        <f>IFERROR(IF(Z229=$AB$1,'1st Run'!H229,""),"")</f>
        <v/>
      </c>
      <c r="AC229" s="96" t="str">
        <f>IFERROR(IF(Z229=$AC$1,'1st Run'!H229,""),"")</f>
        <v/>
      </c>
      <c r="AD229" s="96" t="str">
        <f>IFERROR(IF($Z229=$AD$1,'1st Run'!H229,""),"")</f>
        <v/>
      </c>
      <c r="AE229" s="96" t="str">
        <f>IFERROR(IF(Z229=$AE$1,'1st Run'!H229,""),"")</f>
        <v/>
      </c>
      <c r="AF229" s="80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</row>
    <row r="230" spans="1:54" ht="15.75" customHeight="1">
      <c r="A230" s="78" t="str">
        <f>IF(B230="","",Draw!A230)</f>
        <v/>
      </c>
      <c r="B230" s="73" t="str">
        <f>IFERROR(Draw!B230,"")</f>
        <v/>
      </c>
      <c r="C230" s="73" t="str">
        <f>IFERROR(Draw!D230,"")</f>
        <v/>
      </c>
      <c r="D230" s="91"/>
      <c r="E230" s="92" t="str">
        <f t="shared" si="23"/>
        <v/>
      </c>
      <c r="F230" s="93" t="str">
        <f t="shared" si="1"/>
        <v/>
      </c>
      <c r="G230" s="71">
        <v>2.29E-7</v>
      </c>
      <c r="H230" s="75" t="str">
        <f t="shared" si="2"/>
        <v/>
      </c>
      <c r="I230" s="75" t="str">
        <f t="shared" si="3"/>
        <v/>
      </c>
      <c r="J230" s="75">
        <f>IFERROR(VLOOKUP(CONCATENATE(Draw!C230,C230),Enter!T:U,2,FALSE),"")</f>
        <v>0</v>
      </c>
      <c r="K230" s="82" t="str">
        <f>IF(A230="yco",VLOOKUP(CONCATENATE(B230,C230),'Youth Calc'!S:T,2,FALSE),IF(OR(AND(D230&gt;1,D230&lt;1050),D230="nt",D230="",D230="scratch"),"","Not valid"))</f>
        <v/>
      </c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 t="str">
        <f>CONCATENATE(Draw!C230,C230)</f>
        <v/>
      </c>
      <c r="X230" s="75">
        <f t="shared" si="4"/>
        <v>0</v>
      </c>
      <c r="Y230" s="72"/>
      <c r="Z230" s="82" t="str">
        <f>IFERROR(VLOOKUP('1st Run'!H230,$AG$3:$AH$7,2,TRUE),"")</f>
        <v>5D</v>
      </c>
      <c r="AA230" s="96" t="str">
        <f>IFERROR(IF(Z230=$AA$1,'1st Run'!H230,""),"")</f>
        <v/>
      </c>
      <c r="AB230" s="96" t="str">
        <f>IFERROR(IF(Z230=$AB$1,'1st Run'!H230,""),"")</f>
        <v/>
      </c>
      <c r="AC230" s="96" t="str">
        <f>IFERROR(IF(Z230=$AC$1,'1st Run'!H230,""),"")</f>
        <v/>
      </c>
      <c r="AD230" s="96" t="str">
        <f>IFERROR(IF($Z230=$AD$1,'1st Run'!H230,""),"")</f>
        <v/>
      </c>
      <c r="AE230" s="96" t="str">
        <f>IFERROR(IF(Z230=$AE$1,'1st Run'!H230,""),"")</f>
        <v/>
      </c>
      <c r="AF230" s="80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</row>
    <row r="231" spans="1:54" ht="15.75" customHeight="1">
      <c r="A231" s="78" t="str">
        <f>IF(B231="","",Draw!A231)</f>
        <v/>
      </c>
      <c r="B231" s="73" t="str">
        <f>IFERROR(Draw!B231,"")</f>
        <v/>
      </c>
      <c r="C231" s="73" t="str">
        <f>IFERROR(Draw!D231,"")</f>
        <v/>
      </c>
      <c r="D231" s="99"/>
      <c r="E231" s="92" t="str">
        <f t="shared" si="23"/>
        <v/>
      </c>
      <c r="F231" s="93" t="str">
        <f t="shared" si="1"/>
        <v/>
      </c>
      <c r="G231" s="71">
        <v>2.2999999999999999E-7</v>
      </c>
      <c r="H231" s="75" t="str">
        <f t="shared" si="2"/>
        <v/>
      </c>
      <c r="I231" s="75" t="str">
        <f t="shared" si="3"/>
        <v/>
      </c>
      <c r="J231" s="75">
        <f>IFERROR(VLOOKUP(CONCATENATE(Draw!C231,C231),Enter!T:U,2,FALSE),"")</f>
        <v>0</v>
      </c>
      <c r="K231" s="82" t="str">
        <f>IF(A231="yco",VLOOKUP(CONCATENATE(B231,C231),'Youth Calc'!S:T,2,FALSE),IF(OR(AND(D231&gt;1,D231&lt;1050),D231="nt",D231="",D231="scratch"),"","Not valid"))</f>
        <v/>
      </c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 t="str">
        <f>CONCATENATE(Draw!C231,C231)</f>
        <v/>
      </c>
      <c r="X231" s="75">
        <f t="shared" si="4"/>
        <v>0</v>
      </c>
      <c r="Y231" s="72"/>
      <c r="Z231" s="82" t="str">
        <f>IFERROR(VLOOKUP('1st Run'!H231,$AG$3:$AH$7,2,TRUE),"")</f>
        <v>5D</v>
      </c>
      <c r="AA231" s="96" t="str">
        <f>IFERROR(IF(Z231=$AA$1,'1st Run'!H231,""),"")</f>
        <v/>
      </c>
      <c r="AB231" s="96" t="str">
        <f>IFERROR(IF(Z231=$AB$1,'1st Run'!H231,""),"")</f>
        <v/>
      </c>
      <c r="AC231" s="96" t="str">
        <f>IFERROR(IF(Z231=$AC$1,'1st Run'!H231,""),"")</f>
        <v/>
      </c>
      <c r="AD231" s="96" t="str">
        <f>IFERROR(IF($Z231=$AD$1,'1st Run'!H231,""),"")</f>
        <v/>
      </c>
      <c r="AE231" s="96" t="str">
        <f>IFERROR(IF(Z231=$AE$1,'1st Run'!H231,""),"")</f>
        <v/>
      </c>
      <c r="AF231" s="80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</row>
    <row r="232" spans="1:54" ht="15.75" customHeight="1">
      <c r="A232" s="78" t="str">
        <f>IF(B232="","",Draw!A232)</f>
        <v/>
      </c>
      <c r="B232" s="73" t="str">
        <f>IFERROR(Draw!B232,"")</f>
        <v/>
      </c>
      <c r="C232" s="73" t="str">
        <f>IFERROR(Draw!D232,"")</f>
        <v/>
      </c>
      <c r="D232" s="162"/>
      <c r="E232" s="92" t="str">
        <f t="shared" si="23"/>
        <v/>
      </c>
      <c r="F232" s="93" t="str">
        <f t="shared" si="1"/>
        <v/>
      </c>
      <c r="G232" s="71">
        <v>2.3099999999999999E-7</v>
      </c>
      <c r="H232" s="75" t="str">
        <f t="shared" si="2"/>
        <v/>
      </c>
      <c r="I232" s="75" t="str">
        <f t="shared" si="3"/>
        <v/>
      </c>
      <c r="J232" s="75">
        <f>IFERROR(VLOOKUP(CONCATENATE(Draw!C232,C232),Enter!T:U,2,FALSE),"")</f>
        <v>0</v>
      </c>
      <c r="K232" s="82" t="str">
        <f>IF(A232="yco",VLOOKUP(CONCATENATE(B232,C232),'Youth Calc'!S:T,2,FALSE),IF(OR(AND(D232&gt;1,D232&lt;1050),D232="nt",D232="",D232="scratch"),"","Not valid"))</f>
        <v/>
      </c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 t="str">
        <f>CONCATENATE(Draw!C232,C232)</f>
        <v/>
      </c>
      <c r="X232" s="75">
        <f t="shared" si="4"/>
        <v>0</v>
      </c>
      <c r="Y232" s="72"/>
      <c r="Z232" s="82" t="str">
        <f>IFERROR(VLOOKUP('1st Run'!H232,$AG$3:$AH$7,2,TRUE),"")</f>
        <v>5D</v>
      </c>
      <c r="AA232" s="96" t="str">
        <f>IFERROR(IF(Z232=$AA$1,'1st Run'!H232,""),"")</f>
        <v/>
      </c>
      <c r="AB232" s="96" t="str">
        <f>IFERROR(IF(Z232=$AB$1,'1st Run'!H232,""),"")</f>
        <v/>
      </c>
      <c r="AC232" s="96" t="str">
        <f>IFERROR(IF(Z232=$AC$1,'1st Run'!H232,""),"")</f>
        <v/>
      </c>
      <c r="AD232" s="96" t="str">
        <f>IFERROR(IF($Z232=$AD$1,'1st Run'!H232,""),"")</f>
        <v/>
      </c>
      <c r="AE232" s="96" t="str">
        <f>IFERROR(IF(Z232=$AE$1,'1st Run'!H232,""),"")</f>
        <v/>
      </c>
      <c r="AF232" s="80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</row>
    <row r="233" spans="1:54" ht="15.75" customHeight="1">
      <c r="A233" s="78" t="str">
        <f>IF(B233="","",Draw!A233)</f>
        <v/>
      </c>
      <c r="B233" s="73" t="str">
        <f>IFERROR(Draw!B233,"")</f>
        <v/>
      </c>
      <c r="C233" s="73" t="str">
        <f>IFERROR(Draw!D233,"")</f>
        <v/>
      </c>
      <c r="D233" s="99"/>
      <c r="E233" s="92" t="str">
        <f t="shared" si="23"/>
        <v/>
      </c>
      <c r="F233" s="93" t="str">
        <f t="shared" si="1"/>
        <v/>
      </c>
      <c r="G233" s="71">
        <v>2.3200000000000001E-7</v>
      </c>
      <c r="H233" s="75" t="str">
        <f t="shared" si="2"/>
        <v/>
      </c>
      <c r="I233" s="75" t="str">
        <f t="shared" si="3"/>
        <v/>
      </c>
      <c r="J233" s="75">
        <f>IFERROR(VLOOKUP(CONCATENATE(Draw!C233,C233),Enter!T:U,2,FALSE),"")</f>
        <v>0</v>
      </c>
      <c r="K233" s="82" t="str">
        <f>IF(A233="yco",VLOOKUP(CONCATENATE(B233,C233),'Youth Calc'!S:T,2,FALSE),IF(OR(AND(D233&gt;1,D233&lt;1050),D233="nt",D233="",D233="scratch"),"","Not valid"))</f>
        <v/>
      </c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 t="str">
        <f>CONCATENATE(Draw!C233,C233)</f>
        <v/>
      </c>
      <c r="X233" s="75">
        <f t="shared" si="4"/>
        <v>0</v>
      </c>
      <c r="Y233" s="72"/>
      <c r="Z233" s="82" t="str">
        <f>IFERROR(VLOOKUP('1st Run'!H233,$AG$3:$AH$7,2,TRUE),"")</f>
        <v>5D</v>
      </c>
      <c r="AA233" s="96" t="str">
        <f>IFERROR(IF(Z233=$AA$1,'1st Run'!H233,""),"")</f>
        <v/>
      </c>
      <c r="AB233" s="96" t="str">
        <f>IFERROR(IF(Z233=$AB$1,'1st Run'!H233,""),"")</f>
        <v/>
      </c>
      <c r="AC233" s="96" t="str">
        <f>IFERROR(IF(Z233=$AC$1,'1st Run'!H233,""),"")</f>
        <v/>
      </c>
      <c r="AD233" s="96" t="str">
        <f>IFERROR(IF($Z233=$AD$1,'1st Run'!H233,""),"")</f>
        <v/>
      </c>
      <c r="AE233" s="96" t="str">
        <f>IFERROR(IF(Z233=$AE$1,'1st Run'!H233,""),"")</f>
        <v/>
      </c>
      <c r="AF233" s="80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</row>
    <row r="234" spans="1:54" ht="15.75" customHeight="1">
      <c r="A234" s="78" t="str">
        <f>IF(B234="","",Draw!A234)</f>
        <v/>
      </c>
      <c r="B234" s="73" t="str">
        <f>IFERROR(Draw!B234,"")</f>
        <v/>
      </c>
      <c r="C234" s="73" t="str">
        <f>IFERROR(Draw!D234,"")</f>
        <v/>
      </c>
      <c r="D234" s="119"/>
      <c r="E234" s="92" t="str">
        <f t="shared" si="23"/>
        <v/>
      </c>
      <c r="F234" s="93" t="str">
        <f t="shared" si="1"/>
        <v/>
      </c>
      <c r="G234" s="71">
        <v>2.3300000000000001E-7</v>
      </c>
      <c r="H234" s="75" t="str">
        <f t="shared" si="2"/>
        <v/>
      </c>
      <c r="I234" s="75" t="str">
        <f t="shared" si="3"/>
        <v/>
      </c>
      <c r="J234" s="75">
        <f>IFERROR(VLOOKUP(CONCATENATE(Draw!C234,C234),Enter!T:U,2,FALSE),"")</f>
        <v>0</v>
      </c>
      <c r="K234" s="82" t="str">
        <f>IF(A234="yco",VLOOKUP(CONCATENATE(B234,C234),'Youth Calc'!S:T,2,FALSE),IF(OR(AND(D234&gt;1,D234&lt;1050),D234="nt",D234="",D234="scratch"),"","Not valid"))</f>
        <v/>
      </c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 t="str">
        <f>CONCATENATE(Draw!C234,C234)</f>
        <v/>
      </c>
      <c r="X234" s="75">
        <f t="shared" si="4"/>
        <v>0</v>
      </c>
      <c r="Y234" s="72"/>
      <c r="Z234" s="82" t="str">
        <f>IFERROR(VLOOKUP('1st Run'!H234,$AG$3:$AH$7,2,TRUE),"")</f>
        <v>5D</v>
      </c>
      <c r="AA234" s="96" t="str">
        <f>IFERROR(IF(Z234=$AA$1,'1st Run'!H234,""),"")</f>
        <v/>
      </c>
      <c r="AB234" s="96" t="str">
        <f>IFERROR(IF(Z234=$AB$1,'1st Run'!H234,""),"")</f>
        <v/>
      </c>
      <c r="AC234" s="96" t="str">
        <f>IFERROR(IF(Z234=$AC$1,'1st Run'!H234,""),"")</f>
        <v/>
      </c>
      <c r="AD234" s="96" t="str">
        <f>IFERROR(IF($Z234=$AD$1,'1st Run'!H234,""),"")</f>
        <v/>
      </c>
      <c r="AE234" s="96" t="str">
        <f>IFERROR(IF(Z234=$AE$1,'1st Run'!H234,""),"")</f>
        <v/>
      </c>
      <c r="AF234" s="80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</row>
    <row r="235" spans="1:54" ht="15.75" customHeight="1">
      <c r="A235" s="78" t="str">
        <f>IF(B235="","",Draw!A235)</f>
        <v/>
      </c>
      <c r="B235" s="73" t="str">
        <f>IFERROR(Draw!B235,"")</f>
        <v/>
      </c>
      <c r="C235" s="73" t="str">
        <f>IFERROR(Draw!D235,"")</f>
        <v/>
      </c>
      <c r="D235" s="123"/>
      <c r="E235" s="92" t="str">
        <f t="shared" si="23"/>
        <v/>
      </c>
      <c r="F235" s="93" t="str">
        <f t="shared" si="1"/>
        <v/>
      </c>
      <c r="G235" s="71">
        <v>2.34E-7</v>
      </c>
      <c r="H235" s="75" t="str">
        <f t="shared" si="2"/>
        <v/>
      </c>
      <c r="I235" s="75" t="str">
        <f t="shared" si="3"/>
        <v/>
      </c>
      <c r="J235" s="75">
        <f>IFERROR(VLOOKUP(CONCATENATE(Draw!C235,C235),Enter!T:U,2,FALSE),"")</f>
        <v>0</v>
      </c>
      <c r="K235" s="82" t="str">
        <f>IF(A235="yco",VLOOKUP(CONCATENATE(B235,C235),'Youth Calc'!S:T,2,FALSE),IF(OR(AND(D235&gt;1,D235&lt;1050),D235="nt",D235="",D235="scratch"),"","Not valid"))</f>
        <v/>
      </c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 t="str">
        <f>CONCATENATE(Draw!C235,C235)</f>
        <v/>
      </c>
      <c r="X235" s="75">
        <f t="shared" si="4"/>
        <v>0</v>
      </c>
      <c r="Y235" s="72"/>
      <c r="Z235" s="82" t="str">
        <f>IFERROR(VLOOKUP('1st Run'!H235,$AG$3:$AH$7,2,TRUE),"")</f>
        <v>5D</v>
      </c>
      <c r="AA235" s="96" t="str">
        <f>IFERROR(IF(Z235=$AA$1,'1st Run'!H235,""),"")</f>
        <v/>
      </c>
      <c r="AB235" s="96" t="str">
        <f>IFERROR(IF(Z235=$AB$1,'1st Run'!H235,""),"")</f>
        <v/>
      </c>
      <c r="AC235" s="96" t="str">
        <f>IFERROR(IF(Z235=$AC$1,'1st Run'!H235,""),"")</f>
        <v/>
      </c>
      <c r="AD235" s="96" t="str">
        <f>IFERROR(IF($Z235=$AD$1,'1st Run'!H235,""),"")</f>
        <v/>
      </c>
      <c r="AE235" s="96" t="str">
        <f>IFERROR(IF(Z235=$AE$1,'1st Run'!H235,""),"")</f>
        <v/>
      </c>
      <c r="AF235" s="80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</row>
    <row r="236" spans="1:54" ht="15.75" customHeight="1">
      <c r="A236" s="78" t="str">
        <f>IF(B236="","",Draw!A236)</f>
        <v/>
      </c>
      <c r="B236" s="73" t="str">
        <f>IFERROR(Draw!B236,"")</f>
        <v/>
      </c>
      <c r="C236" s="73" t="str">
        <f>IFERROR(Draw!D236,"")</f>
        <v/>
      </c>
      <c r="D236" s="91"/>
      <c r="E236" s="92" t="str">
        <f t="shared" si="23"/>
        <v/>
      </c>
      <c r="F236" s="93" t="str">
        <f t="shared" si="1"/>
        <v/>
      </c>
      <c r="G236" s="71">
        <v>2.35E-7</v>
      </c>
      <c r="H236" s="75" t="str">
        <f t="shared" si="2"/>
        <v/>
      </c>
      <c r="I236" s="75" t="str">
        <f t="shared" si="3"/>
        <v/>
      </c>
      <c r="J236" s="75">
        <f>IFERROR(VLOOKUP(CONCATENATE(Draw!C236,C236),Enter!T:U,2,FALSE),"")</f>
        <v>0</v>
      </c>
      <c r="K236" s="82" t="str">
        <f>IF(A236="yco",VLOOKUP(CONCATENATE(B236,C236),'Youth Calc'!S:T,2,FALSE),IF(OR(AND(D236&gt;1,D236&lt;1050),D236="nt",D236="",D236="scratch"),"","Not valid"))</f>
        <v/>
      </c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 t="str">
        <f>CONCATENATE(Draw!C236,C236)</f>
        <v/>
      </c>
      <c r="X236" s="75">
        <f t="shared" si="4"/>
        <v>0</v>
      </c>
      <c r="Y236" s="72"/>
      <c r="Z236" s="82" t="str">
        <f>IFERROR(VLOOKUP('1st Run'!H236,$AG$3:$AH$7,2,TRUE),"")</f>
        <v>5D</v>
      </c>
      <c r="AA236" s="96" t="str">
        <f>IFERROR(IF(Z236=$AA$1,'1st Run'!H236,""),"")</f>
        <v/>
      </c>
      <c r="AB236" s="96" t="str">
        <f>IFERROR(IF(Z236=$AB$1,'1st Run'!H236,""),"")</f>
        <v/>
      </c>
      <c r="AC236" s="96" t="str">
        <f>IFERROR(IF(Z236=$AC$1,'1st Run'!H236,""),"")</f>
        <v/>
      </c>
      <c r="AD236" s="96" t="str">
        <f>IFERROR(IF($Z236=$AD$1,'1st Run'!H236,""),"")</f>
        <v/>
      </c>
      <c r="AE236" s="96" t="str">
        <f>IFERROR(IF(Z236=$AE$1,'1st Run'!H236,""),"")</f>
        <v/>
      </c>
      <c r="AF236" s="80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</row>
    <row r="237" spans="1:54" ht="15.75" customHeight="1">
      <c r="A237" s="78" t="str">
        <f>IF(B237="","",Draw!A237)</f>
        <v/>
      </c>
      <c r="B237" s="73" t="str">
        <f>IFERROR(Draw!B237,"")</f>
        <v/>
      </c>
      <c r="C237" s="73" t="str">
        <f>IFERROR(Draw!D237,"")</f>
        <v/>
      </c>
      <c r="D237" s="99"/>
      <c r="E237" s="92" t="str">
        <f t="shared" si="23"/>
        <v/>
      </c>
      <c r="F237" s="93" t="str">
        <f t="shared" si="1"/>
        <v/>
      </c>
      <c r="G237" s="71">
        <v>2.36E-7</v>
      </c>
      <c r="H237" s="75" t="str">
        <f t="shared" si="2"/>
        <v/>
      </c>
      <c r="I237" s="75" t="str">
        <f t="shared" si="3"/>
        <v/>
      </c>
      <c r="J237" s="75">
        <f>IFERROR(VLOOKUP(CONCATENATE(Draw!C237,C237),Enter!T:U,2,FALSE),"")</f>
        <v>0</v>
      </c>
      <c r="K237" s="82" t="str">
        <f>IF(A237="yco",VLOOKUP(CONCATENATE(B237,C237),'Youth Calc'!S:T,2,FALSE),IF(OR(AND(D237&gt;1,D237&lt;1050),D237="nt",D237="",D237="scratch"),"","Not valid"))</f>
        <v/>
      </c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 t="str">
        <f>CONCATENATE(Draw!C237,C237)</f>
        <v/>
      </c>
      <c r="X237" s="75">
        <f t="shared" si="4"/>
        <v>0</v>
      </c>
      <c r="Y237" s="72"/>
      <c r="Z237" s="82" t="str">
        <f>IFERROR(VLOOKUP('1st Run'!H237,$AG$3:$AH$7,2,TRUE),"")</f>
        <v>5D</v>
      </c>
      <c r="AA237" s="96" t="str">
        <f>IFERROR(IF(Z237=$AA$1,'1st Run'!H237,""),"")</f>
        <v/>
      </c>
      <c r="AB237" s="96" t="str">
        <f>IFERROR(IF(Z237=$AB$1,'1st Run'!H237,""),"")</f>
        <v/>
      </c>
      <c r="AC237" s="96" t="str">
        <f>IFERROR(IF(Z237=$AC$1,'1st Run'!H237,""),"")</f>
        <v/>
      </c>
      <c r="AD237" s="96" t="str">
        <f>IFERROR(IF($Z237=$AD$1,'1st Run'!H237,""),"")</f>
        <v/>
      </c>
      <c r="AE237" s="96" t="str">
        <f>IFERROR(IF(Z237=$AE$1,'1st Run'!H237,""),"")</f>
        <v/>
      </c>
      <c r="AF237" s="80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</row>
    <row r="238" spans="1:54" ht="15.75" customHeight="1">
      <c r="A238" s="78" t="str">
        <f>IF(B238="","",Draw!A238)</f>
        <v/>
      </c>
      <c r="B238" s="73" t="str">
        <f>IFERROR(Draw!B238,"")</f>
        <v/>
      </c>
      <c r="C238" s="73" t="str">
        <f>IFERROR(Draw!D238,"")</f>
        <v/>
      </c>
      <c r="D238" s="162"/>
      <c r="E238" s="92" t="str">
        <f t="shared" si="23"/>
        <v/>
      </c>
      <c r="F238" s="93" t="str">
        <f t="shared" si="1"/>
        <v/>
      </c>
      <c r="G238" s="71">
        <v>2.3699999999999999E-7</v>
      </c>
      <c r="H238" s="75" t="str">
        <f t="shared" si="2"/>
        <v/>
      </c>
      <c r="I238" s="75" t="str">
        <f t="shared" si="3"/>
        <v/>
      </c>
      <c r="J238" s="75">
        <f>IFERROR(VLOOKUP(CONCATENATE(Draw!C238,C238),Enter!T:U,2,FALSE),"")</f>
        <v>0</v>
      </c>
      <c r="K238" s="82" t="str">
        <f>IF(A238="yco",VLOOKUP(CONCATENATE(B238,C238),'Youth Calc'!S:T,2,FALSE),IF(OR(AND(D238&gt;1,D238&lt;1050),D238="nt",D238="",D238="scratch"),"","Not valid"))</f>
        <v/>
      </c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 t="str">
        <f>CONCATENATE(Draw!C238,C238)</f>
        <v/>
      </c>
      <c r="X238" s="75">
        <f t="shared" si="4"/>
        <v>0</v>
      </c>
      <c r="Y238" s="72"/>
      <c r="Z238" s="82" t="str">
        <f>IFERROR(VLOOKUP('1st Run'!H238,$AG$3:$AH$7,2,TRUE),"")</f>
        <v>5D</v>
      </c>
      <c r="AA238" s="96" t="str">
        <f>IFERROR(IF(Z238=$AA$1,'1st Run'!H238,""),"")</f>
        <v/>
      </c>
      <c r="AB238" s="96" t="str">
        <f>IFERROR(IF(Z238=$AB$1,'1st Run'!H238,""),"")</f>
        <v/>
      </c>
      <c r="AC238" s="96" t="str">
        <f>IFERROR(IF(Z238=$AC$1,'1st Run'!H238,""),"")</f>
        <v/>
      </c>
      <c r="AD238" s="96" t="str">
        <f>IFERROR(IF($Z238=$AD$1,'1st Run'!H238,""),"")</f>
        <v/>
      </c>
      <c r="AE238" s="96" t="str">
        <f>IFERROR(IF(Z238=$AE$1,'1st Run'!H238,""),"")</f>
        <v/>
      </c>
      <c r="AF238" s="80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</row>
    <row r="239" spans="1:54" ht="15.75" customHeight="1">
      <c r="A239" s="78" t="str">
        <f>IF(B239="","",Draw!A239)</f>
        <v/>
      </c>
      <c r="B239" s="73" t="str">
        <f>IFERROR(Draw!B239,"")</f>
        <v/>
      </c>
      <c r="C239" s="73" t="str">
        <f>IFERROR(Draw!D239,"")</f>
        <v/>
      </c>
      <c r="D239" s="99"/>
      <c r="E239" s="92" t="str">
        <f t="shared" si="23"/>
        <v/>
      </c>
      <c r="F239" s="93" t="str">
        <f t="shared" si="1"/>
        <v/>
      </c>
      <c r="G239" s="71">
        <v>2.3799999999999999E-7</v>
      </c>
      <c r="H239" s="75" t="str">
        <f t="shared" si="2"/>
        <v/>
      </c>
      <c r="I239" s="75" t="str">
        <f t="shared" si="3"/>
        <v/>
      </c>
      <c r="J239" s="75">
        <f>IFERROR(VLOOKUP(CONCATENATE(Draw!C239,C239),Enter!T:U,2,FALSE),"")</f>
        <v>0</v>
      </c>
      <c r="K239" s="82" t="str">
        <f>IF(A239="yco",VLOOKUP(CONCATENATE(B239,C239),'Youth Calc'!S:T,2,FALSE),IF(OR(AND(D239&gt;1,D239&lt;1050),D239="nt",D239="",D239="scratch"),"","Not valid"))</f>
        <v/>
      </c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 t="str">
        <f>CONCATENATE(Draw!C239,C239)</f>
        <v/>
      </c>
      <c r="X239" s="75">
        <f t="shared" si="4"/>
        <v>0</v>
      </c>
      <c r="Y239" s="72"/>
      <c r="Z239" s="82" t="str">
        <f>IFERROR(VLOOKUP('1st Run'!H239,$AG$3:$AH$7,2,TRUE),"")</f>
        <v>5D</v>
      </c>
      <c r="AA239" s="96" t="str">
        <f>IFERROR(IF(Z239=$AA$1,'1st Run'!H239,""),"")</f>
        <v/>
      </c>
      <c r="AB239" s="96" t="str">
        <f>IFERROR(IF(Z239=$AB$1,'1st Run'!H239,""),"")</f>
        <v/>
      </c>
      <c r="AC239" s="96" t="str">
        <f>IFERROR(IF(Z239=$AC$1,'1st Run'!H239,""),"")</f>
        <v/>
      </c>
      <c r="AD239" s="96" t="str">
        <f>IFERROR(IF($Z239=$AD$1,'1st Run'!H239,""),"")</f>
        <v/>
      </c>
      <c r="AE239" s="96" t="str">
        <f>IFERROR(IF(Z239=$AE$1,'1st Run'!H239,""),"")</f>
        <v/>
      </c>
      <c r="AF239" s="80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</row>
    <row r="240" spans="1:54" ht="15.75" customHeight="1">
      <c r="A240" s="78" t="str">
        <f>IF(B240="","",Draw!A240)</f>
        <v/>
      </c>
      <c r="B240" s="73" t="str">
        <f>IFERROR(Draw!B240,"")</f>
        <v/>
      </c>
      <c r="C240" s="73" t="str">
        <f>IFERROR(Draw!D240,"")</f>
        <v/>
      </c>
      <c r="D240" s="119"/>
      <c r="E240" s="92" t="str">
        <f t="shared" si="23"/>
        <v/>
      </c>
      <c r="F240" s="93" t="str">
        <f t="shared" si="1"/>
        <v/>
      </c>
      <c r="G240" s="71">
        <v>2.3900000000000001E-7</v>
      </c>
      <c r="H240" s="75" t="str">
        <f t="shared" si="2"/>
        <v/>
      </c>
      <c r="I240" s="75" t="str">
        <f t="shared" si="3"/>
        <v/>
      </c>
      <c r="J240" s="75">
        <f>IFERROR(VLOOKUP(CONCATENATE(Draw!C240,C240),Enter!T:U,2,FALSE),"")</f>
        <v>0</v>
      </c>
      <c r="K240" s="82" t="str">
        <f>IF(A240="yco",VLOOKUP(CONCATENATE(B240,C240),'Youth Calc'!S:T,2,FALSE),IF(OR(AND(D240&gt;1,D240&lt;1050),D240="nt",D240="",D240="scratch"),"","Not valid"))</f>
        <v/>
      </c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 t="str">
        <f>CONCATENATE(Draw!C240,C240)</f>
        <v/>
      </c>
      <c r="X240" s="75">
        <f t="shared" si="4"/>
        <v>0</v>
      </c>
      <c r="Y240" s="72"/>
      <c r="Z240" s="82" t="str">
        <f>IFERROR(VLOOKUP('1st Run'!H240,$AG$3:$AH$7,2,TRUE),"")</f>
        <v>5D</v>
      </c>
      <c r="AA240" s="96" t="str">
        <f>IFERROR(IF(Z240=$AA$1,'1st Run'!H240,""),"")</f>
        <v/>
      </c>
      <c r="AB240" s="96" t="str">
        <f>IFERROR(IF(Z240=$AB$1,'1st Run'!H240,""),"")</f>
        <v/>
      </c>
      <c r="AC240" s="96" t="str">
        <f>IFERROR(IF(Z240=$AC$1,'1st Run'!H240,""),"")</f>
        <v/>
      </c>
      <c r="AD240" s="96" t="str">
        <f>IFERROR(IF($Z240=$AD$1,'1st Run'!H240,""),"")</f>
        <v/>
      </c>
      <c r="AE240" s="96" t="str">
        <f>IFERROR(IF(Z240=$AE$1,'1st Run'!H240,""),"")</f>
        <v/>
      </c>
      <c r="AF240" s="80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</row>
    <row r="241" spans="1:54" ht="15.75" customHeight="1">
      <c r="A241" s="78" t="str">
        <f>IF(B241="","",Draw!A241)</f>
        <v/>
      </c>
      <c r="B241" s="73" t="str">
        <f>IFERROR(Draw!B241,"")</f>
        <v/>
      </c>
      <c r="C241" s="73" t="str">
        <f>IFERROR(Draw!D241,"")</f>
        <v/>
      </c>
      <c r="D241" s="123"/>
      <c r="E241" s="92" t="str">
        <f t="shared" si="23"/>
        <v/>
      </c>
      <c r="F241" s="93" t="str">
        <f t="shared" si="1"/>
        <v/>
      </c>
      <c r="G241" s="71">
        <v>2.3999999999999998E-7</v>
      </c>
      <c r="H241" s="75" t="str">
        <f t="shared" si="2"/>
        <v/>
      </c>
      <c r="I241" s="75" t="str">
        <f t="shared" si="3"/>
        <v/>
      </c>
      <c r="J241" s="75">
        <f>IFERROR(VLOOKUP(CONCATENATE(Draw!C241,C241),Enter!T:U,2,FALSE),"")</f>
        <v>0</v>
      </c>
      <c r="K241" s="82" t="str">
        <f>IF(A241="yco",VLOOKUP(CONCATENATE(B241,C241),'Youth Calc'!S:T,2,FALSE),IF(OR(AND(D241&gt;1,D241&lt;1050),D241="nt",D241="",D241="scratch"),"","Not valid"))</f>
        <v/>
      </c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 t="str">
        <f>CONCATENATE(Draw!C241,C241)</f>
        <v/>
      </c>
      <c r="X241" s="75">
        <f t="shared" si="4"/>
        <v>0</v>
      </c>
      <c r="Y241" s="72"/>
      <c r="Z241" s="82" t="str">
        <f>IFERROR(VLOOKUP('1st Run'!H241,$AG$3:$AH$7,2,TRUE),"")</f>
        <v>5D</v>
      </c>
      <c r="AA241" s="96" t="str">
        <f>IFERROR(IF(Z241=$AA$1,'1st Run'!H241,""),"")</f>
        <v/>
      </c>
      <c r="AB241" s="96" t="str">
        <f>IFERROR(IF(Z241=$AB$1,'1st Run'!H241,""),"")</f>
        <v/>
      </c>
      <c r="AC241" s="96" t="str">
        <f>IFERROR(IF(Z241=$AC$1,'1st Run'!H241,""),"")</f>
        <v/>
      </c>
      <c r="AD241" s="96" t="str">
        <f>IFERROR(IF($Z241=$AD$1,'1st Run'!H241,""),"")</f>
        <v/>
      </c>
      <c r="AE241" s="96" t="str">
        <f>IFERROR(IF(Z241=$AE$1,'1st Run'!H241,""),"")</f>
        <v/>
      </c>
      <c r="AF241" s="80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</row>
    <row r="242" spans="1:54" ht="15.75" customHeight="1">
      <c r="A242" s="78" t="str">
        <f>IF(B242="","",Draw!A242)</f>
        <v/>
      </c>
      <c r="B242" s="73" t="str">
        <f>IFERROR(Draw!B242,"")</f>
        <v/>
      </c>
      <c r="C242" s="73" t="str">
        <f>IFERROR(Draw!D242,"")</f>
        <v/>
      </c>
      <c r="D242" s="91"/>
      <c r="E242" s="92" t="str">
        <f t="shared" si="23"/>
        <v/>
      </c>
      <c r="F242" s="93" t="str">
        <f t="shared" si="1"/>
        <v/>
      </c>
      <c r="G242" s="71">
        <v>2.41E-7</v>
      </c>
      <c r="H242" s="75" t="str">
        <f t="shared" si="2"/>
        <v/>
      </c>
      <c r="I242" s="75" t="str">
        <f t="shared" si="3"/>
        <v/>
      </c>
      <c r="J242" s="75">
        <f>IFERROR(VLOOKUP(CONCATENATE(Draw!C242,C242),Enter!T:U,2,FALSE),"")</f>
        <v>0</v>
      </c>
      <c r="K242" s="82" t="str">
        <f>IF(A242="yco",VLOOKUP(CONCATENATE(B242,C242),'Youth Calc'!S:T,2,FALSE),IF(OR(AND(D242&gt;1,D242&lt;1050),D242="nt",D242="",D242="scratch"),"","Not valid"))</f>
        <v/>
      </c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 t="str">
        <f>CONCATENATE(Draw!C242,C242)</f>
        <v/>
      </c>
      <c r="X242" s="75">
        <f t="shared" si="4"/>
        <v>0</v>
      </c>
      <c r="Y242" s="72"/>
      <c r="Z242" s="82" t="str">
        <f>IFERROR(VLOOKUP('1st Run'!H242,$AG$3:$AH$7,2,TRUE),"")</f>
        <v>5D</v>
      </c>
      <c r="AA242" s="96" t="str">
        <f>IFERROR(IF(Z242=$AA$1,'1st Run'!H242,""),"")</f>
        <v/>
      </c>
      <c r="AB242" s="96" t="str">
        <f>IFERROR(IF(Z242=$AB$1,'1st Run'!H242,""),"")</f>
        <v/>
      </c>
      <c r="AC242" s="96" t="str">
        <f>IFERROR(IF(Z242=$AC$1,'1st Run'!H242,""),"")</f>
        <v/>
      </c>
      <c r="AD242" s="96" t="str">
        <f>IFERROR(IF($Z242=$AD$1,'1st Run'!H242,""),"")</f>
        <v/>
      </c>
      <c r="AE242" s="96" t="str">
        <f>IFERROR(IF(Z242=$AE$1,'1st Run'!H242,""),"")</f>
        <v/>
      </c>
      <c r="AF242" s="80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</row>
    <row r="243" spans="1:54" ht="15.75" customHeight="1">
      <c r="A243" s="78" t="str">
        <f>IF(B243="","",Draw!A243)</f>
        <v/>
      </c>
      <c r="B243" s="73" t="str">
        <f>IFERROR(Draw!B243,"")</f>
        <v/>
      </c>
      <c r="C243" s="73" t="str">
        <f>IFERROR(Draw!D243,"")</f>
        <v/>
      </c>
      <c r="D243" s="99"/>
      <c r="E243" s="92" t="str">
        <f t="shared" si="23"/>
        <v/>
      </c>
      <c r="F243" s="93" t="str">
        <f t="shared" si="1"/>
        <v/>
      </c>
      <c r="G243" s="71">
        <v>2.4200000000000002E-7</v>
      </c>
      <c r="H243" s="75" t="str">
        <f t="shared" si="2"/>
        <v/>
      </c>
      <c r="I243" s="75" t="str">
        <f t="shared" si="3"/>
        <v/>
      </c>
      <c r="J243" s="75">
        <f>IFERROR(VLOOKUP(CONCATENATE(Draw!C243,C243),Enter!T:U,2,FALSE),"")</f>
        <v>0</v>
      </c>
      <c r="K243" s="82" t="str">
        <f>IF(A243="yco",VLOOKUP(CONCATENATE(B243,C243),'Youth Calc'!S:T,2,FALSE),IF(OR(AND(D243&gt;1,D243&lt;1050),D243="nt",D243="",D243="scratch"),"","Not valid"))</f>
        <v/>
      </c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 t="str">
        <f>CONCATENATE(Draw!C243,C243)</f>
        <v/>
      </c>
      <c r="X243" s="75">
        <f t="shared" si="4"/>
        <v>0</v>
      </c>
      <c r="Y243" s="72"/>
      <c r="Z243" s="82" t="str">
        <f>IFERROR(VLOOKUP('1st Run'!H243,$AG$3:$AH$7,2,TRUE),"")</f>
        <v>5D</v>
      </c>
      <c r="AA243" s="96" t="str">
        <f>IFERROR(IF(Z243=$AA$1,'1st Run'!H243,""),"")</f>
        <v/>
      </c>
      <c r="AB243" s="96" t="str">
        <f>IFERROR(IF(Z243=$AB$1,'1st Run'!H243,""),"")</f>
        <v/>
      </c>
      <c r="AC243" s="96" t="str">
        <f>IFERROR(IF(Z243=$AC$1,'1st Run'!H243,""),"")</f>
        <v/>
      </c>
      <c r="AD243" s="96" t="str">
        <f>IFERROR(IF($Z243=$AD$1,'1st Run'!H243,""),"")</f>
        <v/>
      </c>
      <c r="AE243" s="96" t="str">
        <f>IFERROR(IF(Z243=$AE$1,'1st Run'!H243,""),"")</f>
        <v/>
      </c>
      <c r="AF243" s="80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</row>
    <row r="244" spans="1:54" ht="15.75" customHeight="1">
      <c r="A244" s="78" t="str">
        <f>IF(B244="","",Draw!A244)</f>
        <v/>
      </c>
      <c r="B244" s="73" t="str">
        <f>IFERROR(Draw!B244,"")</f>
        <v/>
      </c>
      <c r="C244" s="73" t="str">
        <f>IFERROR(Draw!D244,"")</f>
        <v/>
      </c>
      <c r="D244" s="162"/>
      <c r="E244" s="92" t="str">
        <f t="shared" si="23"/>
        <v/>
      </c>
      <c r="F244" s="93" t="str">
        <f t="shared" si="1"/>
        <v/>
      </c>
      <c r="G244" s="71">
        <v>2.4299999999999999E-7</v>
      </c>
      <c r="H244" s="75" t="str">
        <f t="shared" si="2"/>
        <v/>
      </c>
      <c r="I244" s="75" t="str">
        <f t="shared" si="3"/>
        <v/>
      </c>
      <c r="J244" s="75">
        <f>IFERROR(VLOOKUP(CONCATENATE(Draw!C244,C244),Enter!T:U,2,FALSE),"")</f>
        <v>0</v>
      </c>
      <c r="K244" s="82" t="str">
        <f>IF(A244="yco",VLOOKUP(CONCATENATE(B244,C244),'Youth Calc'!S:T,2,FALSE),IF(OR(AND(D244&gt;1,D244&lt;1050),D244="nt",D244="",D244="scratch"),"","Not valid"))</f>
        <v/>
      </c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 t="str">
        <f>CONCATENATE(Draw!C244,C244)</f>
        <v/>
      </c>
      <c r="X244" s="75">
        <f t="shared" si="4"/>
        <v>0</v>
      </c>
      <c r="Y244" s="72"/>
      <c r="Z244" s="82" t="str">
        <f>IFERROR(VLOOKUP('1st Run'!H244,$AG$3:$AH$7,2,TRUE),"")</f>
        <v>5D</v>
      </c>
      <c r="AA244" s="96" t="str">
        <f>IFERROR(IF(Z244=$AA$1,'1st Run'!H244,""),"")</f>
        <v/>
      </c>
      <c r="AB244" s="96" t="str">
        <f>IFERROR(IF(Z244=$AB$1,'1st Run'!H244,""),"")</f>
        <v/>
      </c>
      <c r="AC244" s="96" t="str">
        <f>IFERROR(IF(Z244=$AC$1,'1st Run'!H244,""),"")</f>
        <v/>
      </c>
      <c r="AD244" s="96" t="str">
        <f>IFERROR(IF($Z244=$AD$1,'1st Run'!H244,""),"")</f>
        <v/>
      </c>
      <c r="AE244" s="96" t="str">
        <f>IFERROR(IF(Z244=$AE$1,'1st Run'!H244,""),"")</f>
        <v/>
      </c>
      <c r="AF244" s="80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</row>
    <row r="245" spans="1:54" ht="15.75" customHeight="1">
      <c r="A245" s="78" t="str">
        <f>IF(B245="","",Draw!A245)</f>
        <v/>
      </c>
      <c r="B245" s="73" t="str">
        <f>IFERROR(Draw!B245,"")</f>
        <v/>
      </c>
      <c r="C245" s="73" t="str">
        <f>IFERROR(Draw!D245,"")</f>
        <v/>
      </c>
      <c r="D245" s="99"/>
      <c r="E245" s="92" t="str">
        <f t="shared" si="23"/>
        <v/>
      </c>
      <c r="F245" s="93" t="str">
        <f t="shared" si="1"/>
        <v/>
      </c>
      <c r="G245" s="71">
        <v>2.4400000000000001E-7</v>
      </c>
      <c r="H245" s="75" t="str">
        <f t="shared" si="2"/>
        <v/>
      </c>
      <c r="I245" s="75" t="str">
        <f t="shared" si="3"/>
        <v/>
      </c>
      <c r="J245" s="75">
        <f>IFERROR(VLOOKUP(CONCATENATE(Draw!C245,C245),Enter!T:U,2,FALSE),"")</f>
        <v>0</v>
      </c>
      <c r="K245" s="82" t="str">
        <f>IF(A245="yco",VLOOKUP(CONCATENATE(B245,C245),'Youth Calc'!S:T,2,FALSE),IF(OR(AND(D245&gt;1,D245&lt;1050),D245="nt",D245="",D245="scratch"),"","Not valid"))</f>
        <v/>
      </c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 t="str">
        <f>CONCATENATE(Draw!C245,C245)</f>
        <v/>
      </c>
      <c r="X245" s="75">
        <f t="shared" si="4"/>
        <v>0</v>
      </c>
      <c r="Y245" s="72"/>
      <c r="Z245" s="82" t="str">
        <f>IFERROR(VLOOKUP('1st Run'!H245,$AG$3:$AH$7,2,TRUE),"")</f>
        <v>5D</v>
      </c>
      <c r="AA245" s="96" t="str">
        <f>IFERROR(IF(Z245=$AA$1,'1st Run'!H245,""),"")</f>
        <v/>
      </c>
      <c r="AB245" s="96" t="str">
        <f>IFERROR(IF(Z245=$AB$1,'1st Run'!H245,""),"")</f>
        <v/>
      </c>
      <c r="AC245" s="96" t="str">
        <f>IFERROR(IF(Z245=$AC$1,'1st Run'!H245,""),"")</f>
        <v/>
      </c>
      <c r="AD245" s="96" t="str">
        <f>IFERROR(IF($Z245=$AD$1,'1st Run'!H245,""),"")</f>
        <v/>
      </c>
      <c r="AE245" s="96" t="str">
        <f>IFERROR(IF(Z245=$AE$1,'1st Run'!H245,""),"")</f>
        <v/>
      </c>
      <c r="AF245" s="80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</row>
    <row r="246" spans="1:54" ht="15.75" customHeight="1">
      <c r="A246" s="78" t="str">
        <f>IF(B246="","",Draw!A246)</f>
        <v/>
      </c>
      <c r="B246" s="73" t="str">
        <f>IFERROR(Draw!B246,"")</f>
        <v/>
      </c>
      <c r="C246" s="73" t="str">
        <f>IFERROR(Draw!D246,"")</f>
        <v/>
      </c>
      <c r="D246" s="119"/>
      <c r="E246" s="92" t="str">
        <f t="shared" si="23"/>
        <v/>
      </c>
      <c r="F246" s="93" t="str">
        <f t="shared" si="1"/>
        <v/>
      </c>
      <c r="G246" s="71">
        <v>2.4499999999999998E-7</v>
      </c>
      <c r="H246" s="75" t="str">
        <f t="shared" si="2"/>
        <v/>
      </c>
      <c r="I246" s="75" t="str">
        <f t="shared" si="3"/>
        <v/>
      </c>
      <c r="J246" s="75">
        <f>IFERROR(VLOOKUP(CONCATENATE(Draw!C246,C246),Enter!T:U,2,FALSE),"")</f>
        <v>0</v>
      </c>
      <c r="K246" s="82" t="str">
        <f>IF(A246="yco",VLOOKUP(CONCATENATE(B246,C246),'Youth Calc'!S:T,2,FALSE),IF(OR(AND(D246&gt;1,D246&lt;1050),D246="nt",D246="",D246="scratch"),"","Not valid"))</f>
        <v/>
      </c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 t="str">
        <f>CONCATENATE(Draw!C246,C246)</f>
        <v/>
      </c>
      <c r="X246" s="75">
        <f t="shared" si="4"/>
        <v>0</v>
      </c>
      <c r="Y246" s="72"/>
      <c r="Z246" s="82" t="str">
        <f>IFERROR(VLOOKUP('1st Run'!H246,$AG$3:$AH$7,2,TRUE),"")</f>
        <v>5D</v>
      </c>
      <c r="AA246" s="96" t="str">
        <f>IFERROR(IF(Z246=$AA$1,'1st Run'!H246,""),"")</f>
        <v/>
      </c>
      <c r="AB246" s="96" t="str">
        <f>IFERROR(IF(Z246=$AB$1,'1st Run'!H246,""),"")</f>
        <v/>
      </c>
      <c r="AC246" s="96" t="str">
        <f>IFERROR(IF(Z246=$AC$1,'1st Run'!H246,""),"")</f>
        <v/>
      </c>
      <c r="AD246" s="96" t="str">
        <f>IFERROR(IF($Z246=$AD$1,'1st Run'!H246,""),"")</f>
        <v/>
      </c>
      <c r="AE246" s="96" t="str">
        <f>IFERROR(IF(Z246=$AE$1,'1st Run'!H246,""),"")</f>
        <v/>
      </c>
      <c r="AF246" s="80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</row>
    <row r="247" spans="1:54" ht="15.75" customHeight="1">
      <c r="A247" s="78" t="str">
        <f>IF(B247="","",Draw!A247)</f>
        <v/>
      </c>
      <c r="B247" s="73" t="str">
        <f>IFERROR(Draw!B247,"")</f>
        <v/>
      </c>
      <c r="C247" s="73" t="str">
        <f>IFERROR(Draw!D247,"")</f>
        <v/>
      </c>
      <c r="D247" s="123"/>
      <c r="E247" s="92" t="str">
        <f t="shared" si="23"/>
        <v/>
      </c>
      <c r="F247" s="93" t="str">
        <f t="shared" si="1"/>
        <v/>
      </c>
      <c r="G247" s="71">
        <v>2.4600000000000001E-7</v>
      </c>
      <c r="H247" s="75" t="str">
        <f t="shared" si="2"/>
        <v/>
      </c>
      <c r="I247" s="75" t="str">
        <f t="shared" si="3"/>
        <v/>
      </c>
      <c r="J247" s="75">
        <f>IFERROR(VLOOKUP(CONCATENATE(Draw!C247,C247),Enter!T:U,2,FALSE),"")</f>
        <v>0</v>
      </c>
      <c r="K247" s="82" t="str">
        <f>IF(A247="yco",VLOOKUP(CONCATENATE(B247,C247),'Youth Calc'!S:T,2,FALSE),IF(OR(AND(D247&gt;1,D247&lt;1050),D247="nt",D247="",D247="scratch"),"","Not valid"))</f>
        <v/>
      </c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 t="str">
        <f>CONCATENATE(Draw!C247,C247)</f>
        <v/>
      </c>
      <c r="X247" s="75">
        <f t="shared" si="4"/>
        <v>0</v>
      </c>
      <c r="Y247" s="72"/>
      <c r="Z247" s="82" t="str">
        <f>IFERROR(VLOOKUP('1st Run'!H247,$AG$3:$AH$7,2,TRUE),"")</f>
        <v>5D</v>
      </c>
      <c r="AA247" s="96" t="str">
        <f>IFERROR(IF(Z247=$AA$1,'1st Run'!H247,""),"")</f>
        <v/>
      </c>
      <c r="AB247" s="96" t="str">
        <f>IFERROR(IF(Z247=$AB$1,'1st Run'!H247,""),"")</f>
        <v/>
      </c>
      <c r="AC247" s="96" t="str">
        <f>IFERROR(IF(Z247=$AC$1,'1st Run'!H247,""),"")</f>
        <v/>
      </c>
      <c r="AD247" s="96" t="str">
        <f>IFERROR(IF($Z247=$AD$1,'1st Run'!H247,""),"")</f>
        <v/>
      </c>
      <c r="AE247" s="96" t="str">
        <f>IFERROR(IF(Z247=$AE$1,'1st Run'!H247,""),"")</f>
        <v/>
      </c>
      <c r="AF247" s="80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</row>
    <row r="248" spans="1:54" ht="15.75" customHeight="1">
      <c r="A248" s="78" t="str">
        <f>IF(B248="","",Draw!A248)</f>
        <v/>
      </c>
      <c r="B248" s="73" t="str">
        <f>IFERROR(Draw!B248,"")</f>
        <v/>
      </c>
      <c r="C248" s="73" t="str">
        <f>IFERROR(Draw!D248,"")</f>
        <v/>
      </c>
      <c r="D248" s="91"/>
      <c r="E248" s="92" t="str">
        <f t="shared" si="23"/>
        <v/>
      </c>
      <c r="F248" s="93" t="str">
        <f t="shared" si="1"/>
        <v/>
      </c>
      <c r="G248" s="71">
        <v>2.4699999999999998E-7</v>
      </c>
      <c r="H248" s="75" t="str">
        <f t="shared" si="2"/>
        <v/>
      </c>
      <c r="I248" s="75" t="str">
        <f t="shared" si="3"/>
        <v/>
      </c>
      <c r="J248" s="75">
        <f>IFERROR(VLOOKUP(CONCATENATE(Draw!C248,C248),Enter!T:U,2,FALSE),"")</f>
        <v>0</v>
      </c>
      <c r="K248" s="82" t="str">
        <f>IF(A248="yco",VLOOKUP(CONCATENATE(B248,C248),'Youth Calc'!S:T,2,FALSE),IF(OR(AND(D248&gt;1,D248&lt;1050),D248="nt",D248="",D248="scratch"),"","Not valid"))</f>
        <v/>
      </c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 t="str">
        <f>CONCATENATE(Draw!C248,C248)</f>
        <v/>
      </c>
      <c r="X248" s="75">
        <f t="shared" si="4"/>
        <v>0</v>
      </c>
      <c r="Y248" s="72"/>
      <c r="Z248" s="82" t="str">
        <f>IFERROR(VLOOKUP('1st Run'!H248,$AG$3:$AH$7,2,TRUE),"")</f>
        <v>5D</v>
      </c>
      <c r="AA248" s="96" t="str">
        <f>IFERROR(IF(Z248=$AA$1,'1st Run'!H248,""),"")</f>
        <v/>
      </c>
      <c r="AB248" s="96" t="str">
        <f>IFERROR(IF(Z248=$AB$1,'1st Run'!H248,""),"")</f>
        <v/>
      </c>
      <c r="AC248" s="96" t="str">
        <f>IFERROR(IF(Z248=$AC$1,'1st Run'!H248,""),"")</f>
        <v/>
      </c>
      <c r="AD248" s="96" t="str">
        <f>IFERROR(IF($Z248=$AD$1,'1st Run'!H248,""),"")</f>
        <v/>
      </c>
      <c r="AE248" s="96" t="str">
        <f>IFERROR(IF(Z248=$AE$1,'1st Run'!H248,""),"")</f>
        <v/>
      </c>
      <c r="AF248" s="80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</row>
    <row r="249" spans="1:54" ht="15.75" customHeight="1">
      <c r="A249" s="78" t="str">
        <f>IF(B249="","",Draw!A249)</f>
        <v/>
      </c>
      <c r="B249" s="73" t="str">
        <f>IFERROR(Draw!B249,"")</f>
        <v/>
      </c>
      <c r="C249" s="73" t="str">
        <f>IFERROR(Draw!D249,"")</f>
        <v/>
      </c>
      <c r="D249" s="99"/>
      <c r="E249" s="92" t="str">
        <f t="shared" si="23"/>
        <v/>
      </c>
      <c r="F249" s="93" t="str">
        <f t="shared" si="1"/>
        <v/>
      </c>
      <c r="G249" s="71">
        <v>2.48E-7</v>
      </c>
      <c r="H249" s="75" t="str">
        <f t="shared" si="2"/>
        <v/>
      </c>
      <c r="I249" s="75" t="str">
        <f t="shared" si="3"/>
        <v/>
      </c>
      <c r="J249" s="75">
        <f>IFERROR(VLOOKUP(CONCATENATE(Draw!C249,C249),Enter!T:U,2,FALSE),"")</f>
        <v>0</v>
      </c>
      <c r="K249" s="82" t="str">
        <f>IF(A249="yco",VLOOKUP(CONCATENATE(B249,C249),'Youth Calc'!S:T,2,FALSE),IF(OR(AND(D249&gt;1,D249&lt;1050),D249="nt",D249="",D249="scratch"),"","Not valid"))</f>
        <v/>
      </c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 t="str">
        <f>CONCATENATE(Draw!C249,C249)</f>
        <v/>
      </c>
      <c r="X249" s="75">
        <f t="shared" si="4"/>
        <v>0</v>
      </c>
      <c r="Y249" s="72"/>
      <c r="Z249" s="82" t="str">
        <f>IFERROR(VLOOKUP('1st Run'!H249,$AG$3:$AH$7,2,TRUE),"")</f>
        <v>5D</v>
      </c>
      <c r="AA249" s="96" t="str">
        <f>IFERROR(IF(Z249=$AA$1,'1st Run'!H249,""),"")</f>
        <v/>
      </c>
      <c r="AB249" s="96" t="str">
        <f>IFERROR(IF(Z249=$AB$1,'1st Run'!H249,""),"")</f>
        <v/>
      </c>
      <c r="AC249" s="96" t="str">
        <f>IFERROR(IF(Z249=$AC$1,'1st Run'!H249,""),"")</f>
        <v/>
      </c>
      <c r="AD249" s="96" t="str">
        <f>IFERROR(IF($Z249=$AD$1,'1st Run'!H249,""),"")</f>
        <v/>
      </c>
      <c r="AE249" s="96" t="str">
        <f>IFERROR(IF(Z249=$AE$1,'1st Run'!H249,""),"")</f>
        <v/>
      </c>
      <c r="AF249" s="80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</row>
    <row r="250" spans="1:54" ht="15.75" customHeight="1">
      <c r="A250" s="78" t="str">
        <f>IF(B250="","",Draw!A250)</f>
        <v/>
      </c>
      <c r="B250" s="73" t="str">
        <f>IFERROR(Draw!B250,"")</f>
        <v/>
      </c>
      <c r="C250" s="73" t="str">
        <f>IFERROR(Draw!D250,"")</f>
        <v/>
      </c>
      <c r="D250" s="162"/>
      <c r="E250" s="92" t="str">
        <f t="shared" si="23"/>
        <v/>
      </c>
      <c r="F250" s="93" t="str">
        <f t="shared" si="1"/>
        <v/>
      </c>
      <c r="G250" s="71">
        <v>2.4900000000000002E-7</v>
      </c>
      <c r="H250" s="75" t="str">
        <f t="shared" si="2"/>
        <v/>
      </c>
      <c r="I250" s="75" t="str">
        <f t="shared" si="3"/>
        <v/>
      </c>
      <c r="J250" s="75">
        <f>IFERROR(VLOOKUP(CONCATENATE(Draw!C250,C250),Enter!T:U,2,FALSE),"")</f>
        <v>0</v>
      </c>
      <c r="K250" s="82" t="str">
        <f>IF(A250="yco",VLOOKUP(CONCATENATE(B250,C250),'Youth Calc'!S:T,2,FALSE),IF(OR(AND(D250&gt;1,D250&lt;1050),D250="nt",D250="",D250="scratch"),"","Not valid"))</f>
        <v/>
      </c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 t="str">
        <f>CONCATENATE(Draw!C250,C250)</f>
        <v/>
      </c>
      <c r="X250" s="75">
        <f t="shared" si="4"/>
        <v>0</v>
      </c>
      <c r="Y250" s="72"/>
      <c r="Z250" s="82" t="str">
        <f>IFERROR(VLOOKUP('1st Run'!H250,$AG$3:$AH$7,2,TRUE),"")</f>
        <v>5D</v>
      </c>
      <c r="AA250" s="96" t="str">
        <f>IFERROR(IF(Z250=$AA$1,'1st Run'!H250,""),"")</f>
        <v/>
      </c>
      <c r="AB250" s="96" t="str">
        <f>IFERROR(IF(Z250=$AB$1,'1st Run'!H250,""),"")</f>
        <v/>
      </c>
      <c r="AC250" s="96" t="str">
        <f>IFERROR(IF(Z250=$AC$1,'1st Run'!H250,""),"")</f>
        <v/>
      </c>
      <c r="AD250" s="96" t="str">
        <f>IFERROR(IF($Z250=$AD$1,'1st Run'!H250,""),"")</f>
        <v/>
      </c>
      <c r="AE250" s="96" t="str">
        <f>IFERROR(IF(Z250=$AE$1,'1st Run'!H250,""),"")</f>
        <v/>
      </c>
      <c r="AF250" s="80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</row>
    <row r="251" spans="1:54" ht="15.75" customHeight="1">
      <c r="A251" s="78" t="str">
        <f>IF(B251="","",Draw!A251)</f>
        <v/>
      </c>
      <c r="B251" s="73" t="str">
        <f>IFERROR(Draw!B251,"")</f>
        <v/>
      </c>
      <c r="C251" s="73" t="str">
        <f>IFERROR(Draw!D251,"")</f>
        <v/>
      </c>
      <c r="D251" s="99"/>
      <c r="E251" s="92" t="str">
        <f t="shared" si="23"/>
        <v/>
      </c>
      <c r="F251" s="93" t="str">
        <f t="shared" si="1"/>
        <v/>
      </c>
      <c r="G251" s="71">
        <v>2.4999999999999999E-7</v>
      </c>
      <c r="H251" s="75" t="str">
        <f t="shared" si="2"/>
        <v/>
      </c>
      <c r="I251" s="75" t="str">
        <f t="shared" si="3"/>
        <v/>
      </c>
      <c r="J251" s="75">
        <f>IFERROR(VLOOKUP(CONCATENATE(Draw!C251,C251),Enter!T:U,2,FALSE),"")</f>
        <v>0</v>
      </c>
      <c r="K251" s="82" t="str">
        <f>IF(A251="yco",VLOOKUP(CONCATENATE(B251,C251),'Youth Calc'!S:T,2,FALSE),IF(OR(AND(D251&gt;1,D251&lt;1050),D251="nt",D251="",D251="scratch"),"","Not valid"))</f>
        <v/>
      </c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 t="str">
        <f>CONCATENATE(Draw!C251,C251)</f>
        <v/>
      </c>
      <c r="X251" s="75">
        <f t="shared" si="4"/>
        <v>0</v>
      </c>
      <c r="Y251" s="72"/>
      <c r="Z251" s="82" t="str">
        <f>IFERROR(VLOOKUP('1st Run'!H251,$AG$3:$AH$7,2,TRUE),"")</f>
        <v>5D</v>
      </c>
      <c r="AA251" s="96" t="str">
        <f>IFERROR(IF(Z251=$AA$1,'1st Run'!H251,""),"")</f>
        <v/>
      </c>
      <c r="AB251" s="96" t="str">
        <f>IFERROR(IF(Z251=$AB$1,'1st Run'!H251,""),"")</f>
        <v/>
      </c>
      <c r="AC251" s="96" t="str">
        <f>IFERROR(IF(Z251=$AC$1,'1st Run'!H251,""),"")</f>
        <v/>
      </c>
      <c r="AD251" s="96" t="str">
        <f>IFERROR(IF($Z251=$AD$1,'1st Run'!H251,""),"")</f>
        <v/>
      </c>
      <c r="AE251" s="96" t="str">
        <f>IFERROR(IF(Z251=$AE$1,'1st Run'!H251,""),"")</f>
        <v/>
      </c>
      <c r="AF251" s="80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</row>
    <row r="252" spans="1:54" ht="15.75" customHeight="1">
      <c r="A252" s="78" t="str">
        <f>IF(B252="","",Draw!A252)</f>
        <v/>
      </c>
      <c r="B252" s="73" t="str">
        <f>IFERROR(Draw!B252,"")</f>
        <v/>
      </c>
      <c r="C252" s="73" t="str">
        <f>IFERROR(Draw!D252,"")</f>
        <v/>
      </c>
      <c r="D252" s="119"/>
      <c r="E252" s="92" t="str">
        <f t="shared" si="23"/>
        <v/>
      </c>
      <c r="F252" s="93" t="str">
        <f t="shared" si="1"/>
        <v/>
      </c>
      <c r="G252" s="71">
        <v>2.5100000000000001E-7</v>
      </c>
      <c r="H252" s="75" t="str">
        <f t="shared" si="2"/>
        <v/>
      </c>
      <c r="I252" s="75" t="str">
        <f t="shared" si="3"/>
        <v/>
      </c>
      <c r="J252" s="75">
        <f>IFERROR(VLOOKUP(CONCATENATE(Draw!C252,C252),Enter!T:U,2,FALSE),"")</f>
        <v>0</v>
      </c>
      <c r="K252" s="82" t="str">
        <f>IF(A252="yco",VLOOKUP(CONCATENATE(B252,C252),'Youth Calc'!S:T,2,FALSE),IF(OR(AND(D252&gt;1,D252&lt;1050),D252="nt",D252="",D252="scratch"),"","Not valid"))</f>
        <v/>
      </c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 t="str">
        <f>CONCATENATE(Draw!C252,C252)</f>
        <v/>
      </c>
      <c r="X252" s="75">
        <f t="shared" si="4"/>
        <v>0</v>
      </c>
      <c r="Y252" s="72"/>
      <c r="Z252" s="82" t="str">
        <f>IFERROR(VLOOKUP('1st Run'!H252,$AG$3:$AH$7,2,TRUE),"")</f>
        <v>5D</v>
      </c>
      <c r="AA252" s="96" t="str">
        <f>IFERROR(IF(Z252=$AA$1,'1st Run'!H252,""),"")</f>
        <v/>
      </c>
      <c r="AB252" s="96" t="str">
        <f>IFERROR(IF(Z252=$AB$1,'1st Run'!H252,""),"")</f>
        <v/>
      </c>
      <c r="AC252" s="96" t="str">
        <f>IFERROR(IF(Z252=$AC$1,'1st Run'!H252,""),"")</f>
        <v/>
      </c>
      <c r="AD252" s="96" t="str">
        <f>IFERROR(IF($Z252=$AD$1,'1st Run'!H252,""),"")</f>
        <v/>
      </c>
      <c r="AE252" s="96" t="str">
        <f>IFERROR(IF(Z252=$AE$1,'1st Run'!H252,""),"")</f>
        <v/>
      </c>
      <c r="AF252" s="80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</row>
    <row r="253" spans="1:54" ht="15.75" customHeight="1">
      <c r="A253" s="78" t="str">
        <f>IF(B253="","",Draw!A253)</f>
        <v/>
      </c>
      <c r="B253" s="73" t="str">
        <f>IFERROR(Draw!B253,"")</f>
        <v/>
      </c>
      <c r="C253" s="73" t="str">
        <f>IFERROR(Draw!D253,"")</f>
        <v/>
      </c>
      <c r="D253" s="123"/>
      <c r="E253" s="92" t="str">
        <f t="shared" si="23"/>
        <v/>
      </c>
      <c r="F253" s="93" t="str">
        <f t="shared" si="1"/>
        <v/>
      </c>
      <c r="G253" s="71">
        <v>2.5199999999999998E-7</v>
      </c>
      <c r="H253" s="75" t="str">
        <f t="shared" si="2"/>
        <v/>
      </c>
      <c r="I253" s="75" t="str">
        <f t="shared" si="3"/>
        <v/>
      </c>
      <c r="J253" s="75">
        <f>IFERROR(VLOOKUP(CONCATENATE(Draw!C253,C253),Enter!T:U,2,FALSE),"")</f>
        <v>0</v>
      </c>
      <c r="K253" s="82" t="str">
        <f>IF(A253="yco",VLOOKUP(CONCATENATE(B253,C253),'Youth Calc'!S:T,2,FALSE),IF(OR(AND(D253&gt;1,D253&lt;1050),D253="nt",D253="",D253="scratch"),"","Not valid"))</f>
        <v/>
      </c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 t="str">
        <f>CONCATENATE(Draw!C253,C253)</f>
        <v/>
      </c>
      <c r="X253" s="75">
        <f t="shared" si="4"/>
        <v>0</v>
      </c>
      <c r="Y253" s="72"/>
      <c r="Z253" s="82" t="str">
        <f>IFERROR(VLOOKUP('1st Run'!H253,$AG$3:$AH$7,2,TRUE),"")</f>
        <v>5D</v>
      </c>
      <c r="AA253" s="96" t="str">
        <f>IFERROR(IF(Z253=$AA$1,'1st Run'!H253,""),"")</f>
        <v/>
      </c>
      <c r="AB253" s="96" t="str">
        <f>IFERROR(IF(Z253=$AB$1,'1st Run'!H253,""),"")</f>
        <v/>
      </c>
      <c r="AC253" s="96" t="str">
        <f>IFERROR(IF(Z253=$AC$1,'1st Run'!H253,""),"")</f>
        <v/>
      </c>
      <c r="AD253" s="96" t="str">
        <f>IFERROR(IF($Z253=$AD$1,'1st Run'!H253,""),"")</f>
        <v/>
      </c>
      <c r="AE253" s="96" t="str">
        <f>IFERROR(IF(Z253=$AE$1,'1st Run'!H253,""),"")</f>
        <v/>
      </c>
      <c r="AF253" s="80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</row>
    <row r="254" spans="1:54" ht="15.75" customHeight="1">
      <c r="A254" s="78" t="str">
        <f>IF(B254="","",Draw!A254)</f>
        <v/>
      </c>
      <c r="B254" s="73" t="str">
        <f>IFERROR(Draw!B254,"")</f>
        <v/>
      </c>
      <c r="C254" s="73" t="str">
        <f>IFERROR(Draw!D254,"")</f>
        <v/>
      </c>
      <c r="D254" s="91"/>
      <c r="E254" s="92" t="str">
        <f t="shared" si="23"/>
        <v/>
      </c>
      <c r="F254" s="93" t="str">
        <f t="shared" si="1"/>
        <v/>
      </c>
      <c r="G254" s="71">
        <v>2.53E-7</v>
      </c>
      <c r="H254" s="75" t="str">
        <f t="shared" si="2"/>
        <v/>
      </c>
      <c r="I254" s="75" t="str">
        <f t="shared" si="3"/>
        <v/>
      </c>
      <c r="J254" s="75">
        <f>IFERROR(VLOOKUP(CONCATENATE(Draw!C254,C254),Enter!T:U,2,FALSE),"")</f>
        <v>0</v>
      </c>
      <c r="K254" s="82" t="str">
        <f>IF(A254="yco",VLOOKUP(CONCATENATE(B254,C254),'Youth Calc'!S:T,2,FALSE),IF(OR(AND(D254&gt;1,D254&lt;1050),D254="nt",D254="",D254="scratch"),"","Not valid"))</f>
        <v/>
      </c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 t="str">
        <f>CONCATENATE(Draw!C254,C254)</f>
        <v/>
      </c>
      <c r="X254" s="75">
        <f t="shared" si="4"/>
        <v>0</v>
      </c>
      <c r="Y254" s="72"/>
      <c r="Z254" s="82" t="str">
        <f>IFERROR(VLOOKUP('1st Run'!H254,$AG$3:$AH$7,2,TRUE),"")</f>
        <v>5D</v>
      </c>
      <c r="AA254" s="96" t="str">
        <f>IFERROR(IF(Z254=$AA$1,'1st Run'!H254,""),"")</f>
        <v/>
      </c>
      <c r="AB254" s="96" t="str">
        <f>IFERROR(IF(Z254=$AB$1,'1st Run'!H254,""),"")</f>
        <v/>
      </c>
      <c r="AC254" s="96" t="str">
        <f>IFERROR(IF(Z254=$AC$1,'1st Run'!H254,""),"")</f>
        <v/>
      </c>
      <c r="AD254" s="96" t="str">
        <f>IFERROR(IF($Z254=$AD$1,'1st Run'!H254,""),"")</f>
        <v/>
      </c>
      <c r="AE254" s="96" t="str">
        <f>IFERROR(IF(Z254=$AE$1,'1st Run'!H254,""),"")</f>
        <v/>
      </c>
      <c r="AF254" s="80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</row>
    <row r="255" spans="1:54" ht="15.75" customHeight="1">
      <c r="A255" s="78" t="str">
        <f>IF(B255="","",Draw!A255)</f>
        <v/>
      </c>
      <c r="B255" s="73" t="str">
        <f>IFERROR(Draw!B255,"")</f>
        <v/>
      </c>
      <c r="C255" s="73" t="str">
        <f>IFERROR(Draw!D255,"")</f>
        <v/>
      </c>
      <c r="D255" s="99"/>
      <c r="E255" s="92" t="str">
        <f t="shared" si="23"/>
        <v/>
      </c>
      <c r="F255" s="93" t="str">
        <f t="shared" si="1"/>
        <v/>
      </c>
      <c r="G255" s="71">
        <v>2.5400000000000002E-7</v>
      </c>
      <c r="H255" s="75" t="str">
        <f t="shared" si="2"/>
        <v/>
      </c>
      <c r="I255" s="75" t="str">
        <f t="shared" si="3"/>
        <v/>
      </c>
      <c r="J255" s="75">
        <f>IFERROR(VLOOKUP(CONCATENATE(Draw!C255,C255),Enter!T:U,2,FALSE),"")</f>
        <v>0</v>
      </c>
      <c r="K255" s="82" t="str">
        <f>IF(A255="yco",VLOOKUP(CONCATENATE(B255,C255),'Youth Calc'!S:T,2,FALSE),IF(OR(AND(D255&gt;1,D255&lt;1050),D255="nt",D255="",D255="scratch"),"","Not valid"))</f>
        <v/>
      </c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 t="str">
        <f>CONCATENATE(Draw!C255,C255)</f>
        <v/>
      </c>
      <c r="X255" s="75">
        <f t="shared" si="4"/>
        <v>0</v>
      </c>
      <c r="Y255" s="72"/>
      <c r="Z255" s="82" t="str">
        <f>IFERROR(VLOOKUP('1st Run'!H255,$AG$3:$AH$7,2,TRUE),"")</f>
        <v>5D</v>
      </c>
      <c r="AA255" s="96" t="str">
        <f>IFERROR(IF(Z255=$AA$1,'1st Run'!H255,""),"")</f>
        <v/>
      </c>
      <c r="AB255" s="96" t="str">
        <f>IFERROR(IF(Z255=$AB$1,'1st Run'!H255,""),"")</f>
        <v/>
      </c>
      <c r="AC255" s="96" t="str">
        <f>IFERROR(IF(Z255=$AC$1,'1st Run'!H255,""),"")</f>
        <v/>
      </c>
      <c r="AD255" s="96" t="str">
        <f>IFERROR(IF($Z255=$AD$1,'1st Run'!H255,""),"")</f>
        <v/>
      </c>
      <c r="AE255" s="96" t="str">
        <f>IFERROR(IF(Z255=$AE$1,'1st Run'!H255,""),"")</f>
        <v/>
      </c>
      <c r="AF255" s="80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</row>
    <row r="256" spans="1:54" ht="15.75" customHeight="1">
      <c r="A256" s="78" t="str">
        <f>IF(B256="","",Draw!A256)</f>
        <v/>
      </c>
      <c r="B256" s="73" t="str">
        <f>IFERROR(Draw!B256,"")</f>
        <v/>
      </c>
      <c r="C256" s="73" t="str">
        <f>IFERROR(Draw!D256,"")</f>
        <v/>
      </c>
      <c r="D256" s="162"/>
      <c r="E256" s="92" t="str">
        <f t="shared" si="23"/>
        <v/>
      </c>
      <c r="F256" s="93" t="str">
        <f t="shared" si="1"/>
        <v/>
      </c>
      <c r="G256" s="71">
        <v>2.5499999999999999E-7</v>
      </c>
      <c r="H256" s="75" t="str">
        <f t="shared" si="2"/>
        <v/>
      </c>
      <c r="I256" s="75" t="str">
        <f t="shared" si="3"/>
        <v/>
      </c>
      <c r="J256" s="75">
        <f>IFERROR(VLOOKUP(CONCATENATE(Draw!C256,C256),Enter!T:U,2,FALSE),"")</f>
        <v>0</v>
      </c>
      <c r="K256" s="82" t="str">
        <f>IF(A256="yco",VLOOKUP(CONCATENATE(B256,C256),'Youth Calc'!S:T,2,FALSE),IF(OR(AND(D256&gt;1,D256&lt;1050),D256="nt",D256="",D256="scratch"),"","Not valid"))</f>
        <v/>
      </c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 t="str">
        <f>CONCATENATE(Draw!C256,C256)</f>
        <v/>
      </c>
      <c r="X256" s="75">
        <f t="shared" si="4"/>
        <v>0</v>
      </c>
      <c r="Y256" s="72"/>
      <c r="Z256" s="82" t="str">
        <f>IFERROR(VLOOKUP('1st Run'!H256,$AG$3:$AH$7,2,TRUE),"")</f>
        <v>5D</v>
      </c>
      <c r="AA256" s="96" t="str">
        <f>IFERROR(IF(Z256=$AA$1,'1st Run'!H256,""),"")</f>
        <v/>
      </c>
      <c r="AB256" s="96" t="str">
        <f>IFERROR(IF(Z256=$AB$1,'1st Run'!H256,""),"")</f>
        <v/>
      </c>
      <c r="AC256" s="96" t="str">
        <f>IFERROR(IF(Z256=$AC$1,'1st Run'!H256,""),"")</f>
        <v/>
      </c>
      <c r="AD256" s="96" t="str">
        <f>IFERROR(IF($Z256=$AD$1,'1st Run'!H256,""),"")</f>
        <v/>
      </c>
      <c r="AE256" s="96" t="str">
        <f>IFERROR(IF(Z256=$AE$1,'1st Run'!H256,""),"")</f>
        <v/>
      </c>
      <c r="AF256" s="80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</row>
    <row r="257" spans="1:54" ht="15.75" customHeight="1">
      <c r="A257" s="78" t="str">
        <f>IF(B257="","",Draw!A257)</f>
        <v/>
      </c>
      <c r="B257" s="73" t="str">
        <f>IFERROR(Draw!B257,"")</f>
        <v/>
      </c>
      <c r="C257" s="73" t="str">
        <f>IFERROR(Draw!D257,"")</f>
        <v/>
      </c>
      <c r="D257" s="99"/>
      <c r="E257" s="92" t="str">
        <f t="shared" si="23"/>
        <v/>
      </c>
      <c r="F257" s="93" t="str">
        <f t="shared" ref="F257:F286" si="48">IF(J257="o","",IF(D257=0,"",D257))</f>
        <v/>
      </c>
      <c r="G257" s="71">
        <v>2.5600000000000002E-7</v>
      </c>
      <c r="H257" s="75" t="str">
        <f t="shared" ref="H257:H286" si="49">IF(J257="o","",IF(D257="scratch",3000+G257,IF(D257="nt",1000+G257,IF((D257+G257)&gt;5,D257+G257,""))))</f>
        <v/>
      </c>
      <c r="I257" s="75" t="str">
        <f t="shared" ref="I257:I286" si="50">IF(OR(J257="x",J257="o"),IF(D257="scratch",3000+G257,IF(D257="nt",1000+G257,IF((D257+G257)&gt;5,D257+G257,""))),"")</f>
        <v/>
      </c>
      <c r="J257" s="75">
        <f>IFERROR(VLOOKUP(CONCATENATE(Draw!C257,C257),Enter!T:U,2,FALSE),"")</f>
        <v>0</v>
      </c>
      <c r="K257" s="82" t="str">
        <f>IF(A257="yco",VLOOKUP(CONCATENATE(B257,C257),'Youth Calc'!S:T,2,FALSE),IF(OR(AND(D257&gt;1,D257&lt;1050),D257="nt",D257="",D257="scratch"),"","Not valid"))</f>
        <v/>
      </c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 t="str">
        <f>CONCATENATE(Draw!C257,C257)</f>
        <v/>
      </c>
      <c r="X257" s="75">
        <f t="shared" ref="X257:X286" si="51">D257</f>
        <v>0</v>
      </c>
      <c r="Y257" s="72"/>
      <c r="Z257" s="82" t="str">
        <f>IFERROR(VLOOKUP('1st Run'!H257,$AG$3:$AH$7,2,TRUE),"")</f>
        <v>5D</v>
      </c>
      <c r="AA257" s="96" t="str">
        <f>IFERROR(IF(Z257=$AA$1,'1st Run'!H257,""),"")</f>
        <v/>
      </c>
      <c r="AB257" s="96" t="str">
        <f>IFERROR(IF(Z257=$AB$1,'1st Run'!H257,""),"")</f>
        <v/>
      </c>
      <c r="AC257" s="96" t="str">
        <f>IFERROR(IF(Z257=$AC$1,'1st Run'!H257,""),"")</f>
        <v/>
      </c>
      <c r="AD257" s="96" t="str">
        <f>IFERROR(IF($Z257=$AD$1,'1st Run'!H257,""),"")</f>
        <v/>
      </c>
      <c r="AE257" s="96" t="str">
        <f>IFERROR(IF(Z257=$AE$1,'1st Run'!H257,""),"")</f>
        <v/>
      </c>
      <c r="AF257" s="80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</row>
    <row r="258" spans="1:54" ht="15.75" customHeight="1">
      <c r="A258" s="78" t="str">
        <f>IF(B258="","",Draw!A258)</f>
        <v/>
      </c>
      <c r="B258" s="73" t="str">
        <f>IFERROR(Draw!B258,"")</f>
        <v/>
      </c>
      <c r="C258" s="73" t="str">
        <f>IFERROR(Draw!D258,"")</f>
        <v/>
      </c>
      <c r="D258" s="119"/>
      <c r="E258" s="92" t="str">
        <f t="shared" si="23"/>
        <v/>
      </c>
      <c r="F258" s="93" t="str">
        <f t="shared" si="48"/>
        <v/>
      </c>
      <c r="G258" s="71">
        <v>2.5699999999999999E-7</v>
      </c>
      <c r="H258" s="75" t="str">
        <f t="shared" si="49"/>
        <v/>
      </c>
      <c r="I258" s="75" t="str">
        <f t="shared" si="50"/>
        <v/>
      </c>
      <c r="J258" s="75">
        <f>IFERROR(VLOOKUP(CONCATENATE(Draw!C258,C258),Enter!T:U,2,FALSE),"")</f>
        <v>0</v>
      </c>
      <c r="K258" s="82" t="str">
        <f>IF(A258="yco",VLOOKUP(CONCATENATE(B258,C258),'Youth Calc'!S:T,2,FALSE),IF(OR(AND(D258&gt;1,D258&lt;1050),D258="nt",D258="",D258="scratch"),"","Not valid"))</f>
        <v/>
      </c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 t="str">
        <f>CONCATENATE(Draw!C258,C258)</f>
        <v/>
      </c>
      <c r="X258" s="75">
        <f t="shared" si="51"/>
        <v>0</v>
      </c>
      <c r="Y258" s="72"/>
      <c r="Z258" s="82" t="str">
        <f>IFERROR(VLOOKUP('1st Run'!H258,$AG$3:$AH$7,2,TRUE),"")</f>
        <v>5D</v>
      </c>
      <c r="AA258" s="96" t="str">
        <f>IFERROR(IF(Z258=$AA$1,'1st Run'!H258,""),"")</f>
        <v/>
      </c>
      <c r="AB258" s="96" t="str">
        <f>IFERROR(IF(Z258=$AB$1,'1st Run'!H258,""),"")</f>
        <v/>
      </c>
      <c r="AC258" s="96" t="str">
        <f>IFERROR(IF(Z258=$AC$1,'1st Run'!H258,""),"")</f>
        <v/>
      </c>
      <c r="AD258" s="96" t="str">
        <f>IFERROR(IF($Z258=$AD$1,'1st Run'!H258,""),"")</f>
        <v/>
      </c>
      <c r="AE258" s="96" t="str">
        <f>IFERROR(IF(Z258=$AE$1,'1st Run'!H258,""),"")</f>
        <v/>
      </c>
      <c r="AF258" s="80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</row>
    <row r="259" spans="1:54" ht="15.75" customHeight="1">
      <c r="A259" s="78" t="str">
        <f>IF(B259="","",Draw!A259)</f>
        <v/>
      </c>
      <c r="B259" s="73" t="str">
        <f>IFERROR(Draw!B259,"")</f>
        <v/>
      </c>
      <c r="C259" s="73" t="str">
        <f>IFERROR(Draw!D259,"")</f>
        <v/>
      </c>
      <c r="D259" s="123"/>
      <c r="E259" s="92" t="str">
        <f t="shared" si="23"/>
        <v/>
      </c>
      <c r="F259" s="93" t="str">
        <f t="shared" si="48"/>
        <v/>
      </c>
      <c r="G259" s="71">
        <v>2.5800000000000001E-7</v>
      </c>
      <c r="H259" s="75" t="str">
        <f t="shared" si="49"/>
        <v/>
      </c>
      <c r="I259" s="75" t="str">
        <f t="shared" si="50"/>
        <v/>
      </c>
      <c r="J259" s="75">
        <f>IFERROR(VLOOKUP(CONCATENATE(Draw!C259,C259),Enter!T:U,2,FALSE),"")</f>
        <v>0</v>
      </c>
      <c r="K259" s="82" t="str">
        <f>IF(A259="yco",VLOOKUP(CONCATENATE(B259,C259),'Youth Calc'!S:T,2,FALSE),IF(OR(AND(D259&gt;1,D259&lt;1050),D259="nt",D259="",D259="scratch"),"","Not valid"))</f>
        <v/>
      </c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 t="str">
        <f>CONCATENATE(Draw!C259,C259)</f>
        <v/>
      </c>
      <c r="X259" s="75">
        <f t="shared" si="51"/>
        <v>0</v>
      </c>
      <c r="Y259" s="72"/>
      <c r="Z259" s="82" t="str">
        <f>IFERROR(VLOOKUP('1st Run'!H259,$AG$3:$AH$7,2,TRUE),"")</f>
        <v>5D</v>
      </c>
      <c r="AA259" s="96" t="str">
        <f>IFERROR(IF(Z259=$AA$1,'1st Run'!H259,""),"")</f>
        <v/>
      </c>
      <c r="AB259" s="96" t="str">
        <f>IFERROR(IF(Z259=$AB$1,'1st Run'!H259,""),"")</f>
        <v/>
      </c>
      <c r="AC259" s="96" t="str">
        <f>IFERROR(IF(Z259=$AC$1,'1st Run'!H259,""),"")</f>
        <v/>
      </c>
      <c r="AD259" s="96" t="str">
        <f>IFERROR(IF($Z259=$AD$1,'1st Run'!H259,""),"")</f>
        <v/>
      </c>
      <c r="AE259" s="96" t="str">
        <f>IFERROR(IF(Z259=$AE$1,'1st Run'!H259,""),"")</f>
        <v/>
      </c>
      <c r="AF259" s="80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</row>
    <row r="260" spans="1:54" ht="15.75" customHeight="1">
      <c r="A260" s="78" t="str">
        <f>IF(B260="","",Draw!A260)</f>
        <v/>
      </c>
      <c r="B260" s="73" t="str">
        <f>IFERROR(Draw!B260,"")</f>
        <v/>
      </c>
      <c r="C260" s="73" t="str">
        <f>IFERROR(Draw!D260,"")</f>
        <v/>
      </c>
      <c r="D260" s="91"/>
      <c r="E260" s="92" t="str">
        <f t="shared" si="23"/>
        <v/>
      </c>
      <c r="F260" s="93" t="str">
        <f t="shared" si="48"/>
        <v/>
      </c>
      <c r="G260" s="71">
        <v>2.5899999999999998E-7</v>
      </c>
      <c r="H260" s="75" t="str">
        <f t="shared" si="49"/>
        <v/>
      </c>
      <c r="I260" s="75" t="str">
        <f t="shared" si="50"/>
        <v/>
      </c>
      <c r="J260" s="75">
        <f>IFERROR(VLOOKUP(CONCATENATE(Draw!C260,C260),Enter!T:U,2,FALSE),"")</f>
        <v>0</v>
      </c>
      <c r="K260" s="82" t="str">
        <f>IF(A260="yco",VLOOKUP(CONCATENATE(B260,C260),'Youth Calc'!S:T,2,FALSE),IF(OR(AND(D260&gt;1,D260&lt;1050),D260="nt",D260="",D260="scratch"),"","Not valid"))</f>
        <v/>
      </c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 t="str">
        <f>CONCATENATE(Draw!C260,C260)</f>
        <v/>
      </c>
      <c r="X260" s="75">
        <f t="shared" si="51"/>
        <v>0</v>
      </c>
      <c r="Y260" s="72"/>
      <c r="Z260" s="82" t="str">
        <f>IFERROR(VLOOKUP('1st Run'!H260,$AG$3:$AH$7,2,TRUE),"")</f>
        <v>5D</v>
      </c>
      <c r="AA260" s="96" t="str">
        <f>IFERROR(IF(Z260=$AA$1,'1st Run'!H260,""),"")</f>
        <v/>
      </c>
      <c r="AB260" s="96" t="str">
        <f>IFERROR(IF(Z260=$AB$1,'1st Run'!H260,""),"")</f>
        <v/>
      </c>
      <c r="AC260" s="96" t="str">
        <f>IFERROR(IF(Z260=$AC$1,'1st Run'!H260,""),"")</f>
        <v/>
      </c>
      <c r="AD260" s="96" t="str">
        <f>IFERROR(IF($Z260=$AD$1,'1st Run'!H260,""),"")</f>
        <v/>
      </c>
      <c r="AE260" s="96" t="str">
        <f>IFERROR(IF(Z260=$AE$1,'1st Run'!H260,""),"")</f>
        <v/>
      </c>
      <c r="AF260" s="80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</row>
    <row r="261" spans="1:54" ht="15.75" customHeight="1">
      <c r="A261" s="78" t="str">
        <f>IF(B261="","",Draw!A261)</f>
        <v/>
      </c>
      <c r="B261" s="73" t="str">
        <f>IFERROR(Draw!B261,"")</f>
        <v/>
      </c>
      <c r="C261" s="73" t="str">
        <f>IFERROR(Draw!D261,"")</f>
        <v/>
      </c>
      <c r="D261" s="99"/>
      <c r="E261" s="92" t="str">
        <f t="shared" si="23"/>
        <v/>
      </c>
      <c r="F261" s="93" t="str">
        <f t="shared" si="48"/>
        <v/>
      </c>
      <c r="G261" s="71">
        <v>2.6E-7</v>
      </c>
      <c r="H261" s="75" t="str">
        <f t="shared" si="49"/>
        <v/>
      </c>
      <c r="I261" s="75" t="str">
        <f t="shared" si="50"/>
        <v/>
      </c>
      <c r="J261" s="75">
        <f>IFERROR(VLOOKUP(CONCATENATE(Draw!C261,C261),Enter!T:U,2,FALSE),"")</f>
        <v>0</v>
      </c>
      <c r="K261" s="82" t="str">
        <f>IF(A261="yco",VLOOKUP(CONCATENATE(B261,C261),'Youth Calc'!S:T,2,FALSE),IF(OR(AND(D261&gt;1,D261&lt;1050),D261="nt",D261="",D261="scratch"),"","Not valid"))</f>
        <v/>
      </c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 t="str">
        <f>CONCATENATE(Draw!C261,C261)</f>
        <v/>
      </c>
      <c r="X261" s="75">
        <f t="shared" si="51"/>
        <v>0</v>
      </c>
      <c r="Y261" s="72"/>
      <c r="Z261" s="82" t="str">
        <f>IFERROR(VLOOKUP('1st Run'!H261,$AG$3:$AH$7,2,TRUE),"")</f>
        <v>5D</v>
      </c>
      <c r="AA261" s="96" t="str">
        <f>IFERROR(IF(Z261=$AA$1,'1st Run'!H261,""),"")</f>
        <v/>
      </c>
      <c r="AB261" s="96" t="str">
        <f>IFERROR(IF(Z261=$AB$1,'1st Run'!H261,""),"")</f>
        <v/>
      </c>
      <c r="AC261" s="96" t="str">
        <f>IFERROR(IF(Z261=$AC$1,'1st Run'!H261,""),"")</f>
        <v/>
      </c>
      <c r="AD261" s="96" t="str">
        <f>IFERROR(IF($Z261=$AD$1,'1st Run'!H261,""),"")</f>
        <v/>
      </c>
      <c r="AE261" s="96" t="str">
        <f>IFERROR(IF(Z261=$AE$1,'1st Run'!H261,""),"")</f>
        <v/>
      </c>
      <c r="AF261" s="80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</row>
    <row r="262" spans="1:54" ht="15.75" customHeight="1">
      <c r="A262" s="78" t="str">
        <f>IF(B262="","",Draw!A262)</f>
        <v/>
      </c>
      <c r="B262" s="73" t="str">
        <f>IFERROR(Draw!B262,"")</f>
        <v/>
      </c>
      <c r="C262" s="73" t="str">
        <f>IFERROR(Draw!D262,"")</f>
        <v/>
      </c>
      <c r="D262" s="162"/>
      <c r="E262" s="92" t="str">
        <f t="shared" si="23"/>
        <v/>
      </c>
      <c r="F262" s="93" t="str">
        <f t="shared" si="48"/>
        <v/>
      </c>
      <c r="G262" s="71">
        <v>2.6100000000000002E-7</v>
      </c>
      <c r="H262" s="75" t="str">
        <f t="shared" si="49"/>
        <v/>
      </c>
      <c r="I262" s="75" t="str">
        <f t="shared" si="50"/>
        <v/>
      </c>
      <c r="J262" s="75">
        <f>IFERROR(VLOOKUP(CONCATENATE(Draw!C262,C262),Enter!T:U,2,FALSE),"")</f>
        <v>0</v>
      </c>
      <c r="K262" s="82" t="str">
        <f>IF(A262="yco",VLOOKUP(CONCATENATE(B262,C262),'Youth Calc'!S:T,2,FALSE),IF(OR(AND(D262&gt;1,D262&lt;1050),D262="nt",D262="",D262="scratch"),"","Not valid"))</f>
        <v/>
      </c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 t="str">
        <f>CONCATENATE(Draw!C262,C262)</f>
        <v/>
      </c>
      <c r="X262" s="75">
        <f t="shared" si="51"/>
        <v>0</v>
      </c>
      <c r="Y262" s="72"/>
      <c r="Z262" s="82" t="str">
        <f>IFERROR(VLOOKUP('1st Run'!H262,$AG$3:$AH$7,2,TRUE),"")</f>
        <v>5D</v>
      </c>
      <c r="AA262" s="96" t="str">
        <f>IFERROR(IF(Z262=$AA$1,'1st Run'!H262,""),"")</f>
        <v/>
      </c>
      <c r="AB262" s="96" t="str">
        <f>IFERROR(IF(Z262=$AB$1,'1st Run'!H262,""),"")</f>
        <v/>
      </c>
      <c r="AC262" s="96" t="str">
        <f>IFERROR(IF(Z262=$AC$1,'1st Run'!H262,""),"")</f>
        <v/>
      </c>
      <c r="AD262" s="96" t="str">
        <f>IFERROR(IF($Z262=$AD$1,'1st Run'!H262,""),"")</f>
        <v/>
      </c>
      <c r="AE262" s="96" t="str">
        <f>IFERROR(IF(Z262=$AE$1,'1st Run'!H262,""),"")</f>
        <v/>
      </c>
      <c r="AF262" s="80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</row>
    <row r="263" spans="1:54" ht="15.75" customHeight="1">
      <c r="A263" s="78" t="str">
        <f>IF(B263="","",Draw!A263)</f>
        <v/>
      </c>
      <c r="B263" s="73" t="str">
        <f>IFERROR(Draw!B263,"")</f>
        <v/>
      </c>
      <c r="C263" s="73" t="str">
        <f>IFERROR(Draw!D263,"")</f>
        <v/>
      </c>
      <c r="D263" s="99"/>
      <c r="E263" s="92" t="str">
        <f t="shared" si="23"/>
        <v/>
      </c>
      <c r="F263" s="93" t="str">
        <f t="shared" si="48"/>
        <v/>
      </c>
      <c r="G263" s="71">
        <v>2.6199999999999999E-7</v>
      </c>
      <c r="H263" s="75" t="str">
        <f t="shared" si="49"/>
        <v/>
      </c>
      <c r="I263" s="75" t="str">
        <f t="shared" si="50"/>
        <v/>
      </c>
      <c r="J263" s="75">
        <f>IFERROR(VLOOKUP(CONCATENATE(Draw!C263,C263),Enter!T:U,2,FALSE),"")</f>
        <v>0</v>
      </c>
      <c r="K263" s="82" t="str">
        <f>IF(A263="yco",VLOOKUP(CONCATENATE(B263,C263),'Youth Calc'!S:T,2,FALSE),IF(OR(AND(D263&gt;1,D263&lt;1050),D263="nt",D263="",D263="scratch"),"","Not valid"))</f>
        <v/>
      </c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 t="str">
        <f>CONCATENATE(Draw!C263,C263)</f>
        <v/>
      </c>
      <c r="X263" s="75">
        <f t="shared" si="51"/>
        <v>0</v>
      </c>
      <c r="Y263" s="72"/>
      <c r="Z263" s="82" t="str">
        <f>IFERROR(VLOOKUP('1st Run'!H263,$AG$3:$AH$7,2,TRUE),"")</f>
        <v>5D</v>
      </c>
      <c r="AA263" s="96" t="str">
        <f>IFERROR(IF(Z263=$AA$1,'1st Run'!H263,""),"")</f>
        <v/>
      </c>
      <c r="AB263" s="96" t="str">
        <f>IFERROR(IF(Z263=$AB$1,'1st Run'!H263,""),"")</f>
        <v/>
      </c>
      <c r="AC263" s="96" t="str">
        <f>IFERROR(IF(Z263=$AC$1,'1st Run'!H263,""),"")</f>
        <v/>
      </c>
      <c r="AD263" s="96" t="str">
        <f>IFERROR(IF($Z263=$AD$1,'1st Run'!H263,""),"")</f>
        <v/>
      </c>
      <c r="AE263" s="96" t="str">
        <f>IFERROR(IF(Z263=$AE$1,'1st Run'!H263,""),"")</f>
        <v/>
      </c>
      <c r="AF263" s="80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</row>
    <row r="264" spans="1:54" ht="15.75" customHeight="1">
      <c r="A264" s="78" t="str">
        <f>IF(B264="","",Draw!A264)</f>
        <v/>
      </c>
      <c r="B264" s="73" t="str">
        <f>IFERROR(Draw!B264,"")</f>
        <v/>
      </c>
      <c r="C264" s="73" t="str">
        <f>IFERROR(Draw!D264,"")</f>
        <v/>
      </c>
      <c r="D264" s="119"/>
      <c r="E264" s="92" t="str">
        <f t="shared" si="23"/>
        <v/>
      </c>
      <c r="F264" s="93" t="str">
        <f t="shared" si="48"/>
        <v/>
      </c>
      <c r="G264" s="71">
        <v>2.6300000000000001E-7</v>
      </c>
      <c r="H264" s="75" t="str">
        <f t="shared" si="49"/>
        <v/>
      </c>
      <c r="I264" s="75" t="str">
        <f t="shared" si="50"/>
        <v/>
      </c>
      <c r="J264" s="75">
        <f>IFERROR(VLOOKUP(CONCATENATE(Draw!C264,C264),Enter!T:U,2,FALSE),"")</f>
        <v>0</v>
      </c>
      <c r="K264" s="82" t="str">
        <f>IF(A264="yco",VLOOKUP(CONCATENATE(B264,C264),'Youth Calc'!S:T,2,FALSE),IF(OR(AND(D264&gt;1,D264&lt;1050),D264="nt",D264="",D264="scratch"),"","Not valid"))</f>
        <v/>
      </c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 t="str">
        <f>CONCATENATE(Draw!C264,C264)</f>
        <v/>
      </c>
      <c r="X264" s="75">
        <f t="shared" si="51"/>
        <v>0</v>
      </c>
      <c r="Y264" s="72"/>
      <c r="Z264" s="82" t="str">
        <f>IFERROR(VLOOKUP('1st Run'!H264,$AG$3:$AH$7,2,TRUE),"")</f>
        <v>5D</v>
      </c>
      <c r="AA264" s="96" t="str">
        <f>IFERROR(IF(Z264=$AA$1,'1st Run'!H264,""),"")</f>
        <v/>
      </c>
      <c r="AB264" s="96" t="str">
        <f>IFERROR(IF(Z264=$AB$1,'1st Run'!H264,""),"")</f>
        <v/>
      </c>
      <c r="AC264" s="96" t="str">
        <f>IFERROR(IF(Z264=$AC$1,'1st Run'!H264,""),"")</f>
        <v/>
      </c>
      <c r="AD264" s="96" t="str">
        <f>IFERROR(IF($Z264=$AD$1,'1st Run'!H264,""),"")</f>
        <v/>
      </c>
      <c r="AE264" s="96" t="str">
        <f>IFERROR(IF(Z264=$AE$1,'1st Run'!H264,""),"")</f>
        <v/>
      </c>
      <c r="AF264" s="80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</row>
    <row r="265" spans="1:54" ht="15.75" customHeight="1">
      <c r="A265" s="78" t="str">
        <f>IF(B265="","",Draw!A265)</f>
        <v/>
      </c>
      <c r="B265" s="73" t="str">
        <f>IFERROR(Draw!B265,"")</f>
        <v/>
      </c>
      <c r="C265" s="73" t="str">
        <f>IFERROR(Draw!D265,"")</f>
        <v/>
      </c>
      <c r="D265" s="123"/>
      <c r="E265" s="92" t="str">
        <f t="shared" si="23"/>
        <v/>
      </c>
      <c r="F265" s="93" t="str">
        <f t="shared" si="48"/>
        <v/>
      </c>
      <c r="G265" s="71">
        <v>2.6399999999999998E-7</v>
      </c>
      <c r="H265" s="75" t="str">
        <f t="shared" si="49"/>
        <v/>
      </c>
      <c r="I265" s="75" t="str">
        <f t="shared" si="50"/>
        <v/>
      </c>
      <c r="J265" s="75">
        <f>IFERROR(VLOOKUP(CONCATENATE(Draw!C265,C265),Enter!T:U,2,FALSE),"")</f>
        <v>0</v>
      </c>
      <c r="K265" s="82" t="str">
        <f>IF(A265="yco",VLOOKUP(CONCATENATE(B265,C265),'Youth Calc'!S:T,2,FALSE),IF(OR(AND(D265&gt;1,D265&lt;1050),D265="nt",D265="",D265="scratch"),"","Not valid"))</f>
        <v/>
      </c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 t="str">
        <f>CONCATENATE(Draw!C265,C265)</f>
        <v/>
      </c>
      <c r="X265" s="75">
        <f t="shared" si="51"/>
        <v>0</v>
      </c>
      <c r="Y265" s="72"/>
      <c r="Z265" s="82" t="str">
        <f>IFERROR(VLOOKUP('1st Run'!H265,$AG$3:$AH$7,2,TRUE),"")</f>
        <v>5D</v>
      </c>
      <c r="AA265" s="96" t="str">
        <f>IFERROR(IF(Z265=$AA$1,'1st Run'!H265,""),"")</f>
        <v/>
      </c>
      <c r="AB265" s="96" t="str">
        <f>IFERROR(IF(Z265=$AB$1,'1st Run'!H265,""),"")</f>
        <v/>
      </c>
      <c r="AC265" s="96" t="str">
        <f>IFERROR(IF(Z265=$AC$1,'1st Run'!H265,""),"")</f>
        <v/>
      </c>
      <c r="AD265" s="96" t="str">
        <f>IFERROR(IF($Z265=$AD$1,'1st Run'!H265,""),"")</f>
        <v/>
      </c>
      <c r="AE265" s="96" t="str">
        <f>IFERROR(IF(Z265=$AE$1,'1st Run'!H265,""),"")</f>
        <v/>
      </c>
      <c r="AF265" s="80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</row>
    <row r="266" spans="1:54" ht="15.75" customHeight="1">
      <c r="A266" s="78" t="str">
        <f>IF(B266="","",Draw!A266)</f>
        <v/>
      </c>
      <c r="B266" s="73" t="str">
        <f>IFERROR(Draw!B266,"")</f>
        <v/>
      </c>
      <c r="C266" s="73" t="str">
        <f>IFERROR(Draw!D266,"")</f>
        <v/>
      </c>
      <c r="D266" s="91"/>
      <c r="E266" s="92" t="str">
        <f t="shared" si="23"/>
        <v/>
      </c>
      <c r="F266" s="93" t="str">
        <f t="shared" si="48"/>
        <v/>
      </c>
      <c r="G266" s="71">
        <v>2.64999999999999E-7</v>
      </c>
      <c r="H266" s="75" t="str">
        <f t="shared" si="49"/>
        <v/>
      </c>
      <c r="I266" s="75" t="str">
        <f t="shared" si="50"/>
        <v/>
      </c>
      <c r="J266" s="75">
        <f>IFERROR(VLOOKUP(CONCATENATE(Draw!C266,C266),Enter!T:U,2,FALSE),"")</f>
        <v>0</v>
      </c>
      <c r="K266" s="82" t="str">
        <f>IF(A266="yco",VLOOKUP(CONCATENATE(B266,C266),'Youth Calc'!S:T,2,FALSE),IF(OR(AND(D266&gt;1,D266&lt;1050),D266="nt",D266="",D266="scratch"),"","Not valid"))</f>
        <v/>
      </c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 t="str">
        <f>CONCATENATE(Draw!C266,C266)</f>
        <v/>
      </c>
      <c r="X266" s="75">
        <f t="shared" si="51"/>
        <v>0</v>
      </c>
      <c r="Y266" s="72"/>
      <c r="Z266" s="82" t="str">
        <f>IFERROR(VLOOKUP('1st Run'!H266,$AG$3:$AH$7,2,TRUE),"")</f>
        <v>5D</v>
      </c>
      <c r="AA266" s="96" t="str">
        <f>IFERROR(IF(Z266=$AA$1,'1st Run'!H266,""),"")</f>
        <v/>
      </c>
      <c r="AB266" s="96" t="str">
        <f>IFERROR(IF(Z266=$AB$1,'1st Run'!H266,""),"")</f>
        <v/>
      </c>
      <c r="AC266" s="96" t="str">
        <f>IFERROR(IF(Z266=$AC$1,'1st Run'!H266,""),"")</f>
        <v/>
      </c>
      <c r="AD266" s="96" t="str">
        <f>IFERROR(IF($Z266=$AD$1,'1st Run'!H266,""),"")</f>
        <v/>
      </c>
      <c r="AE266" s="96" t="str">
        <f>IFERROR(IF(Z266=$AE$1,'1st Run'!H266,""),"")</f>
        <v/>
      </c>
      <c r="AF266" s="80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</row>
    <row r="267" spans="1:54" ht="15.75" customHeight="1">
      <c r="A267" s="78" t="str">
        <f>IF(B267="","",Draw!A267)</f>
        <v/>
      </c>
      <c r="B267" s="73" t="str">
        <f>IFERROR(Draw!B267,"")</f>
        <v/>
      </c>
      <c r="C267" s="73" t="str">
        <f>IFERROR(Draw!D267,"")</f>
        <v/>
      </c>
      <c r="D267" s="99"/>
      <c r="E267" s="92" t="str">
        <f t="shared" ref="E267:E286" si="52">IF(AND(D267&gt;0,OR(J267="o",J267="x")),D267,"")</f>
        <v/>
      </c>
      <c r="F267" s="93" t="str">
        <f t="shared" si="48"/>
        <v/>
      </c>
      <c r="G267" s="71">
        <v>2.6599999999999902E-7</v>
      </c>
      <c r="H267" s="75" t="str">
        <f t="shared" si="49"/>
        <v/>
      </c>
      <c r="I267" s="75" t="str">
        <f t="shared" si="50"/>
        <v/>
      </c>
      <c r="J267" s="75">
        <f>IFERROR(VLOOKUP(CONCATENATE(Draw!C267,C267),Enter!T:U,2,FALSE),"")</f>
        <v>0</v>
      </c>
      <c r="K267" s="82" t="str">
        <f>IF(A267="yco",VLOOKUP(CONCATENATE(B267,C267),'Youth Calc'!S:T,2,FALSE),IF(OR(AND(D267&gt;1,D267&lt;1050),D267="nt",D267="",D267="scratch"),"","Not valid"))</f>
        <v/>
      </c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 t="str">
        <f>CONCATENATE(Draw!C267,C267)</f>
        <v/>
      </c>
      <c r="X267" s="75">
        <f t="shared" si="51"/>
        <v>0</v>
      </c>
      <c r="Y267" s="72"/>
      <c r="Z267" s="82" t="str">
        <f>IFERROR(VLOOKUP('1st Run'!H267,$AG$3:$AH$7,2,TRUE),"")</f>
        <v>5D</v>
      </c>
      <c r="AA267" s="96" t="str">
        <f>IFERROR(IF(Z267=$AA$1,'1st Run'!H267,""),"")</f>
        <v/>
      </c>
      <c r="AB267" s="96" t="str">
        <f>IFERROR(IF(Z267=$AB$1,'1st Run'!H267,""),"")</f>
        <v/>
      </c>
      <c r="AC267" s="96" t="str">
        <f>IFERROR(IF(Z267=$AC$1,'1st Run'!H267,""),"")</f>
        <v/>
      </c>
      <c r="AD267" s="96" t="str">
        <f>IFERROR(IF($Z267=$AD$1,'1st Run'!H267,""),"")</f>
        <v/>
      </c>
      <c r="AE267" s="96" t="str">
        <f>IFERROR(IF(Z267=$AE$1,'1st Run'!H267,""),"")</f>
        <v/>
      </c>
      <c r="AF267" s="80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</row>
    <row r="268" spans="1:54" ht="15.75" customHeight="1">
      <c r="A268" s="78" t="str">
        <f>IF(B268="","",Draw!A268)</f>
        <v/>
      </c>
      <c r="B268" s="73" t="str">
        <f>IFERROR(Draw!B268,"")</f>
        <v/>
      </c>
      <c r="C268" s="73" t="str">
        <f>IFERROR(Draw!D268,"")</f>
        <v/>
      </c>
      <c r="D268" s="162"/>
      <c r="E268" s="92" t="str">
        <f t="shared" si="52"/>
        <v/>
      </c>
      <c r="F268" s="93" t="str">
        <f t="shared" si="48"/>
        <v/>
      </c>
      <c r="G268" s="71">
        <v>2.6699999999999899E-7</v>
      </c>
      <c r="H268" s="75" t="str">
        <f t="shared" si="49"/>
        <v/>
      </c>
      <c r="I268" s="75" t="str">
        <f t="shared" si="50"/>
        <v/>
      </c>
      <c r="J268" s="75">
        <f>IFERROR(VLOOKUP(CONCATENATE(Draw!C268,C268),Enter!T:U,2,FALSE),"")</f>
        <v>0</v>
      </c>
      <c r="K268" s="82" t="str">
        <f>IF(A268="yco",VLOOKUP(CONCATENATE(B268,C268),'Youth Calc'!S:T,2,FALSE),IF(OR(AND(D268&gt;1,D268&lt;1050),D268="nt",D268="",D268="scratch"),"","Not valid"))</f>
        <v/>
      </c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 t="str">
        <f>CONCATENATE(Draw!C268,C268)</f>
        <v/>
      </c>
      <c r="X268" s="75">
        <f t="shared" si="51"/>
        <v>0</v>
      </c>
      <c r="Y268" s="72"/>
      <c r="Z268" s="82" t="str">
        <f>IFERROR(VLOOKUP('1st Run'!H268,$AG$3:$AH$7,2,TRUE),"")</f>
        <v>5D</v>
      </c>
      <c r="AA268" s="96" t="str">
        <f>IFERROR(IF(Z268=$AA$1,'1st Run'!H268,""),"")</f>
        <v/>
      </c>
      <c r="AB268" s="96" t="str">
        <f>IFERROR(IF(Z268=$AB$1,'1st Run'!H268,""),"")</f>
        <v/>
      </c>
      <c r="AC268" s="96" t="str">
        <f>IFERROR(IF(Z268=$AC$1,'1st Run'!H268,""),"")</f>
        <v/>
      </c>
      <c r="AD268" s="96" t="str">
        <f>IFERROR(IF($Z268=$AD$1,'1st Run'!H268,""),"")</f>
        <v/>
      </c>
      <c r="AE268" s="96" t="str">
        <f>IFERROR(IF(Z268=$AE$1,'1st Run'!H268,""),"")</f>
        <v/>
      </c>
      <c r="AF268" s="80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</row>
    <row r="269" spans="1:54" ht="15.75" customHeight="1">
      <c r="A269" s="78" t="str">
        <f>IF(B269="","",Draw!A269)</f>
        <v/>
      </c>
      <c r="B269" s="73" t="str">
        <f>IFERROR(Draw!B269,"")</f>
        <v/>
      </c>
      <c r="C269" s="73" t="str">
        <f>IFERROR(Draw!D269,"")</f>
        <v/>
      </c>
      <c r="D269" s="99"/>
      <c r="E269" s="92" t="str">
        <f t="shared" si="52"/>
        <v/>
      </c>
      <c r="F269" s="93" t="str">
        <f t="shared" si="48"/>
        <v/>
      </c>
      <c r="G269" s="71">
        <v>2.6799999999999901E-7</v>
      </c>
      <c r="H269" s="75" t="str">
        <f t="shared" si="49"/>
        <v/>
      </c>
      <c r="I269" s="75" t="str">
        <f t="shared" si="50"/>
        <v/>
      </c>
      <c r="J269" s="75">
        <f>IFERROR(VLOOKUP(CONCATENATE(Draw!C269,C269),Enter!T:U,2,FALSE),"")</f>
        <v>0</v>
      </c>
      <c r="K269" s="82" t="str">
        <f>IF(A269="yco",VLOOKUP(CONCATENATE(B269,C269),'Youth Calc'!S:T,2,FALSE),IF(OR(AND(D269&gt;1,D269&lt;1050),D269="nt",D269="",D269="scratch"),"","Not valid"))</f>
        <v/>
      </c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 t="str">
        <f>CONCATENATE(Draw!C269,C269)</f>
        <v/>
      </c>
      <c r="X269" s="75">
        <f t="shared" si="51"/>
        <v>0</v>
      </c>
      <c r="Y269" s="72"/>
      <c r="Z269" s="82" t="str">
        <f>IFERROR(VLOOKUP('1st Run'!H269,$AG$3:$AH$7,2,TRUE),"")</f>
        <v>5D</v>
      </c>
      <c r="AA269" s="96" t="str">
        <f>IFERROR(IF(Z269=$AA$1,'1st Run'!H269,""),"")</f>
        <v/>
      </c>
      <c r="AB269" s="96" t="str">
        <f>IFERROR(IF(Z269=$AB$1,'1st Run'!H269,""),"")</f>
        <v/>
      </c>
      <c r="AC269" s="96" t="str">
        <f>IFERROR(IF(Z269=$AC$1,'1st Run'!H269,""),"")</f>
        <v/>
      </c>
      <c r="AD269" s="96" t="str">
        <f>IFERROR(IF($Z269=$AD$1,'1st Run'!H269,""),"")</f>
        <v/>
      </c>
      <c r="AE269" s="96" t="str">
        <f>IFERROR(IF(Z269=$AE$1,'1st Run'!H269,""),"")</f>
        <v/>
      </c>
      <c r="AF269" s="80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</row>
    <row r="270" spans="1:54" ht="15.75" customHeight="1">
      <c r="A270" s="78" t="str">
        <f>IF(B270="","",Draw!A270)</f>
        <v/>
      </c>
      <c r="B270" s="73" t="str">
        <f>IFERROR(Draw!B270,"")</f>
        <v/>
      </c>
      <c r="C270" s="73" t="str">
        <f>IFERROR(Draw!D270,"")</f>
        <v/>
      </c>
      <c r="D270" s="119"/>
      <c r="E270" s="92" t="str">
        <f t="shared" si="52"/>
        <v/>
      </c>
      <c r="F270" s="93" t="str">
        <f t="shared" si="48"/>
        <v/>
      </c>
      <c r="G270" s="71">
        <v>2.6899999999999898E-7</v>
      </c>
      <c r="H270" s="75" t="str">
        <f t="shared" si="49"/>
        <v/>
      </c>
      <c r="I270" s="75" t="str">
        <f t="shared" si="50"/>
        <v/>
      </c>
      <c r="J270" s="75">
        <f>IFERROR(VLOOKUP(CONCATENATE(Draw!C270,C270),Enter!T:U,2,FALSE),"")</f>
        <v>0</v>
      </c>
      <c r="K270" s="82" t="str">
        <f>IF(A270="yco",VLOOKUP(CONCATENATE(B270,C270),'Youth Calc'!S:T,2,FALSE),IF(OR(AND(D270&gt;1,D270&lt;1050),D270="nt",D270="",D270="scratch"),"","Not valid"))</f>
        <v/>
      </c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 t="str">
        <f>CONCATENATE(Draw!C270,C270)</f>
        <v/>
      </c>
      <c r="X270" s="75">
        <f t="shared" si="51"/>
        <v>0</v>
      </c>
      <c r="Y270" s="72"/>
      <c r="Z270" s="82" t="str">
        <f>IFERROR(VLOOKUP('1st Run'!H270,$AG$3:$AH$7,2,TRUE),"")</f>
        <v>5D</v>
      </c>
      <c r="AA270" s="96" t="str">
        <f>IFERROR(IF(Z270=$AA$1,'1st Run'!H270,""),"")</f>
        <v/>
      </c>
      <c r="AB270" s="96" t="str">
        <f>IFERROR(IF(Z270=$AB$1,'1st Run'!H270,""),"")</f>
        <v/>
      </c>
      <c r="AC270" s="96" t="str">
        <f>IFERROR(IF(Z270=$AC$1,'1st Run'!H270,""),"")</f>
        <v/>
      </c>
      <c r="AD270" s="96" t="str">
        <f>IFERROR(IF($Z270=$AD$1,'1st Run'!H270,""),"")</f>
        <v/>
      </c>
      <c r="AE270" s="96" t="str">
        <f>IFERROR(IF(Z270=$AE$1,'1st Run'!H270,""),"")</f>
        <v/>
      </c>
      <c r="AF270" s="80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</row>
    <row r="271" spans="1:54" ht="15.75" customHeight="1">
      <c r="A271" s="78" t="str">
        <f>IF(B271="","",Draw!A271)</f>
        <v/>
      </c>
      <c r="B271" s="73" t="str">
        <f>IFERROR(Draw!B271,"")</f>
        <v/>
      </c>
      <c r="C271" s="73" t="str">
        <f>IFERROR(Draw!D271,"")</f>
        <v/>
      </c>
      <c r="D271" s="123"/>
      <c r="E271" s="92" t="str">
        <f t="shared" si="52"/>
        <v/>
      </c>
      <c r="F271" s="93" t="str">
        <f t="shared" si="48"/>
        <v/>
      </c>
      <c r="G271" s="71">
        <v>2.69999999999999E-7</v>
      </c>
      <c r="H271" s="75" t="str">
        <f t="shared" si="49"/>
        <v/>
      </c>
      <c r="I271" s="75" t="str">
        <f t="shared" si="50"/>
        <v/>
      </c>
      <c r="J271" s="75">
        <f>IFERROR(VLOOKUP(CONCATENATE(Draw!C271,C271),Enter!T:U,2,FALSE),"")</f>
        <v>0</v>
      </c>
      <c r="K271" s="82" t="str">
        <f>IF(A271="yco",VLOOKUP(CONCATENATE(B271,C271),'Youth Calc'!S:T,2,FALSE),IF(OR(AND(D271&gt;1,D271&lt;1050),D271="nt",D271="",D271="scratch"),"","Not valid"))</f>
        <v/>
      </c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 t="str">
        <f>CONCATENATE(Draw!C271,C271)</f>
        <v/>
      </c>
      <c r="X271" s="75">
        <f t="shared" si="51"/>
        <v>0</v>
      </c>
      <c r="Y271" s="72"/>
      <c r="Z271" s="82" t="str">
        <f>IFERROR(VLOOKUP('1st Run'!H271,$AG$3:$AH$7,2,TRUE),"")</f>
        <v>5D</v>
      </c>
      <c r="AA271" s="96" t="str">
        <f>IFERROR(IF(Z271=$AA$1,'1st Run'!H271,""),"")</f>
        <v/>
      </c>
      <c r="AB271" s="96" t="str">
        <f>IFERROR(IF(Z271=$AB$1,'1st Run'!H271,""),"")</f>
        <v/>
      </c>
      <c r="AC271" s="96" t="str">
        <f>IFERROR(IF(Z271=$AC$1,'1st Run'!H271,""),"")</f>
        <v/>
      </c>
      <c r="AD271" s="96" t="str">
        <f>IFERROR(IF($Z271=$AD$1,'1st Run'!H271,""),"")</f>
        <v/>
      </c>
      <c r="AE271" s="96" t="str">
        <f>IFERROR(IF(Z271=$AE$1,'1st Run'!H271,""),"")</f>
        <v/>
      </c>
      <c r="AF271" s="80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</row>
    <row r="272" spans="1:54" ht="15.75" customHeight="1">
      <c r="A272" s="78" t="str">
        <f>IF(B272="","",Draw!A272)</f>
        <v/>
      </c>
      <c r="B272" s="73" t="str">
        <f>IFERROR(Draw!B272,"")</f>
        <v/>
      </c>
      <c r="C272" s="73" t="str">
        <f>IFERROR(Draw!D272,"")</f>
        <v/>
      </c>
      <c r="D272" s="91"/>
      <c r="E272" s="92" t="str">
        <f t="shared" si="52"/>
        <v/>
      </c>
      <c r="F272" s="93" t="str">
        <f t="shared" si="48"/>
        <v/>
      </c>
      <c r="G272" s="71">
        <v>2.7099999999999903E-7</v>
      </c>
      <c r="H272" s="75" t="str">
        <f t="shared" si="49"/>
        <v/>
      </c>
      <c r="I272" s="75" t="str">
        <f t="shared" si="50"/>
        <v/>
      </c>
      <c r="J272" s="75">
        <f>IFERROR(VLOOKUP(CONCATENATE(Draw!C272,C272),Enter!T:U,2,FALSE),"")</f>
        <v>0</v>
      </c>
      <c r="K272" s="82" t="str">
        <f>IF(A272="yco",VLOOKUP(CONCATENATE(B272,C272),'Youth Calc'!S:T,2,FALSE),IF(OR(AND(D272&gt;1,D272&lt;1050),D272="nt",D272="",D272="scratch"),"","Not valid"))</f>
        <v/>
      </c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 t="str">
        <f>CONCATENATE(Draw!C272,C272)</f>
        <v/>
      </c>
      <c r="X272" s="75">
        <f t="shared" si="51"/>
        <v>0</v>
      </c>
      <c r="Y272" s="72"/>
      <c r="Z272" s="82" t="str">
        <f>IFERROR(VLOOKUP('1st Run'!H272,$AG$3:$AH$7,2,TRUE),"")</f>
        <v>5D</v>
      </c>
      <c r="AA272" s="96" t="str">
        <f>IFERROR(IF(Z272=$AA$1,'1st Run'!H272,""),"")</f>
        <v/>
      </c>
      <c r="AB272" s="96" t="str">
        <f>IFERROR(IF(Z272=$AB$1,'1st Run'!H272,""),"")</f>
        <v/>
      </c>
      <c r="AC272" s="96" t="str">
        <f>IFERROR(IF(Z272=$AC$1,'1st Run'!H272,""),"")</f>
        <v/>
      </c>
      <c r="AD272" s="96" t="str">
        <f>IFERROR(IF($Z272=$AD$1,'1st Run'!H272,""),"")</f>
        <v/>
      </c>
      <c r="AE272" s="96" t="str">
        <f>IFERROR(IF(Z272=$AE$1,'1st Run'!H272,""),"")</f>
        <v/>
      </c>
      <c r="AF272" s="80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</row>
    <row r="273" spans="1:54" ht="15.75" customHeight="1">
      <c r="A273" s="78" t="str">
        <f>IF(B273="","",Draw!A273)</f>
        <v/>
      </c>
      <c r="B273" s="73" t="str">
        <f>IFERROR(Draw!B273,"")</f>
        <v/>
      </c>
      <c r="C273" s="73" t="str">
        <f>IFERROR(Draw!D273,"")</f>
        <v/>
      </c>
      <c r="D273" s="99"/>
      <c r="E273" s="92" t="str">
        <f t="shared" si="52"/>
        <v/>
      </c>
      <c r="F273" s="93" t="str">
        <f t="shared" si="48"/>
        <v/>
      </c>
      <c r="G273" s="71">
        <v>2.7199999999999899E-7</v>
      </c>
      <c r="H273" s="75" t="str">
        <f t="shared" si="49"/>
        <v/>
      </c>
      <c r="I273" s="75" t="str">
        <f t="shared" si="50"/>
        <v/>
      </c>
      <c r="J273" s="75">
        <f>IFERROR(VLOOKUP(CONCATENATE(Draw!C273,C273),Enter!T:U,2,FALSE),"")</f>
        <v>0</v>
      </c>
      <c r="K273" s="82" t="str">
        <f>IF(A273="yco",VLOOKUP(CONCATENATE(B273,C273),'Youth Calc'!S:T,2,FALSE),IF(OR(AND(D273&gt;1,D273&lt;1050),D273="nt",D273="",D273="scratch"),"","Not valid"))</f>
        <v/>
      </c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 t="str">
        <f>CONCATENATE(Draw!C273,C273)</f>
        <v/>
      </c>
      <c r="X273" s="75">
        <f t="shared" si="51"/>
        <v>0</v>
      </c>
      <c r="Y273" s="72"/>
      <c r="Z273" s="82" t="str">
        <f>IFERROR(VLOOKUP('1st Run'!H273,$AG$3:$AH$7,2,TRUE),"")</f>
        <v>5D</v>
      </c>
      <c r="AA273" s="96" t="str">
        <f>IFERROR(IF(Z273=$AA$1,'1st Run'!H273,""),"")</f>
        <v/>
      </c>
      <c r="AB273" s="96" t="str">
        <f>IFERROR(IF(Z273=$AB$1,'1st Run'!H273,""),"")</f>
        <v/>
      </c>
      <c r="AC273" s="96" t="str">
        <f>IFERROR(IF(Z273=$AC$1,'1st Run'!H273,""),"")</f>
        <v/>
      </c>
      <c r="AD273" s="96" t="str">
        <f>IFERROR(IF($Z273=$AD$1,'1st Run'!H273,""),"")</f>
        <v/>
      </c>
      <c r="AE273" s="96" t="str">
        <f>IFERROR(IF(Z273=$AE$1,'1st Run'!H273,""),"")</f>
        <v/>
      </c>
      <c r="AF273" s="80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</row>
    <row r="274" spans="1:54" ht="15.75" customHeight="1">
      <c r="A274" s="78" t="str">
        <f>IF(B274="","",Draw!A274)</f>
        <v/>
      </c>
      <c r="B274" s="73" t="str">
        <f>IFERROR(Draw!B274,"")</f>
        <v/>
      </c>
      <c r="C274" s="73" t="str">
        <f>IFERROR(Draw!D274,"")</f>
        <v/>
      </c>
      <c r="D274" s="162"/>
      <c r="E274" s="92" t="str">
        <f t="shared" si="52"/>
        <v/>
      </c>
      <c r="F274" s="93" t="str">
        <f t="shared" si="48"/>
        <v/>
      </c>
      <c r="G274" s="71">
        <v>2.7299999999999902E-7</v>
      </c>
      <c r="H274" s="75" t="str">
        <f t="shared" si="49"/>
        <v/>
      </c>
      <c r="I274" s="75" t="str">
        <f t="shared" si="50"/>
        <v/>
      </c>
      <c r="J274" s="75">
        <f>IFERROR(VLOOKUP(CONCATENATE(Draw!C274,C274),Enter!T:U,2,FALSE),"")</f>
        <v>0</v>
      </c>
      <c r="K274" s="82" t="str">
        <f>IF(A274="yco",VLOOKUP(CONCATENATE(B274,C274),'Youth Calc'!S:T,2,FALSE),IF(OR(AND(D274&gt;1,D274&lt;1050),D274="nt",D274="",D274="scratch"),"","Not valid"))</f>
        <v/>
      </c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 t="str">
        <f>CONCATENATE(Draw!C274,C274)</f>
        <v/>
      </c>
      <c r="X274" s="75">
        <f t="shared" si="51"/>
        <v>0</v>
      </c>
      <c r="Y274" s="72"/>
      <c r="Z274" s="82" t="str">
        <f>IFERROR(VLOOKUP('1st Run'!H274,$AG$3:$AH$7,2,TRUE),"")</f>
        <v>5D</v>
      </c>
      <c r="AA274" s="96" t="str">
        <f>IFERROR(IF(Z274=$AA$1,'1st Run'!H274,""),"")</f>
        <v/>
      </c>
      <c r="AB274" s="96" t="str">
        <f>IFERROR(IF(Z274=$AB$1,'1st Run'!H274,""),"")</f>
        <v/>
      </c>
      <c r="AC274" s="96" t="str">
        <f>IFERROR(IF(Z274=$AC$1,'1st Run'!H274,""),"")</f>
        <v/>
      </c>
      <c r="AD274" s="96" t="str">
        <f>IFERROR(IF($Z274=$AD$1,'1st Run'!H274,""),"")</f>
        <v/>
      </c>
      <c r="AE274" s="96" t="str">
        <f>IFERROR(IF(Z274=$AE$1,'1st Run'!H274,""),"")</f>
        <v/>
      </c>
      <c r="AF274" s="80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</row>
    <row r="275" spans="1:54" ht="15.75" customHeight="1">
      <c r="A275" s="78" t="str">
        <f>IF(B275="","",Draw!A275)</f>
        <v/>
      </c>
      <c r="B275" s="73" t="str">
        <f>IFERROR(Draw!B275,"")</f>
        <v/>
      </c>
      <c r="C275" s="73" t="str">
        <f>IFERROR(Draw!D275,"")</f>
        <v/>
      </c>
      <c r="D275" s="99"/>
      <c r="E275" s="92" t="str">
        <f t="shared" si="52"/>
        <v/>
      </c>
      <c r="F275" s="93" t="str">
        <f t="shared" si="48"/>
        <v/>
      </c>
      <c r="G275" s="71">
        <v>2.7399999999999899E-7</v>
      </c>
      <c r="H275" s="75" t="str">
        <f t="shared" si="49"/>
        <v/>
      </c>
      <c r="I275" s="75" t="str">
        <f t="shared" si="50"/>
        <v/>
      </c>
      <c r="J275" s="75">
        <f>IFERROR(VLOOKUP(CONCATENATE(Draw!C275,C275),Enter!T:U,2,FALSE),"")</f>
        <v>0</v>
      </c>
      <c r="K275" s="82" t="str">
        <f>IF(A275="yco",VLOOKUP(CONCATENATE(B275,C275),'Youth Calc'!S:T,2,FALSE),IF(OR(AND(D275&gt;1,D275&lt;1050),D275="nt",D275="",D275="scratch"),"","Not valid"))</f>
        <v/>
      </c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 t="str">
        <f>CONCATENATE(Draw!C275,C275)</f>
        <v/>
      </c>
      <c r="X275" s="75">
        <f t="shared" si="51"/>
        <v>0</v>
      </c>
      <c r="Y275" s="72"/>
      <c r="Z275" s="82" t="str">
        <f>IFERROR(VLOOKUP('1st Run'!H275,$AG$3:$AH$7,2,TRUE),"")</f>
        <v>5D</v>
      </c>
      <c r="AA275" s="96" t="str">
        <f>IFERROR(IF(Z275=$AA$1,'1st Run'!H275,""),"")</f>
        <v/>
      </c>
      <c r="AB275" s="96" t="str">
        <f>IFERROR(IF(Z275=$AB$1,'1st Run'!H275,""),"")</f>
        <v/>
      </c>
      <c r="AC275" s="96" t="str">
        <f>IFERROR(IF(Z275=$AC$1,'1st Run'!H275,""),"")</f>
        <v/>
      </c>
      <c r="AD275" s="96" t="str">
        <f>IFERROR(IF($Z275=$AD$1,'1st Run'!H275,""),"")</f>
        <v/>
      </c>
      <c r="AE275" s="96" t="str">
        <f>IFERROR(IF(Z275=$AE$1,'1st Run'!H275,""),"")</f>
        <v/>
      </c>
      <c r="AF275" s="80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</row>
    <row r="276" spans="1:54" ht="15.75" customHeight="1">
      <c r="A276" s="78" t="str">
        <f>IF(B276="","",Draw!A276)</f>
        <v/>
      </c>
      <c r="B276" s="73" t="str">
        <f>IFERROR(Draw!B276,"")</f>
        <v/>
      </c>
      <c r="C276" s="73" t="str">
        <f>IFERROR(Draw!D276,"")</f>
        <v/>
      </c>
      <c r="D276" s="119"/>
      <c r="E276" s="92" t="str">
        <f t="shared" si="52"/>
        <v/>
      </c>
      <c r="F276" s="93" t="str">
        <f t="shared" si="48"/>
        <v/>
      </c>
      <c r="G276" s="71">
        <v>2.7499999999999901E-7</v>
      </c>
      <c r="H276" s="75" t="str">
        <f t="shared" si="49"/>
        <v/>
      </c>
      <c r="I276" s="75" t="str">
        <f t="shared" si="50"/>
        <v/>
      </c>
      <c r="J276" s="75">
        <f>IFERROR(VLOOKUP(CONCATENATE(Draw!C276,C276),Enter!T:U,2,FALSE),"")</f>
        <v>0</v>
      </c>
      <c r="K276" s="82" t="str">
        <f>IF(A276="yco",VLOOKUP(CONCATENATE(B276,C276),'Youth Calc'!S:T,2,FALSE),IF(OR(AND(D276&gt;1,D276&lt;1050),D276="nt",D276="",D276="scratch"),"","Not valid"))</f>
        <v/>
      </c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 t="str">
        <f>CONCATENATE(Draw!C276,C276)</f>
        <v/>
      </c>
      <c r="X276" s="75">
        <f t="shared" si="51"/>
        <v>0</v>
      </c>
      <c r="Y276" s="72"/>
      <c r="Z276" s="82" t="str">
        <f>IFERROR(VLOOKUP('1st Run'!H276,$AG$3:$AH$7,2,TRUE),"")</f>
        <v>5D</v>
      </c>
      <c r="AA276" s="96" t="str">
        <f>IFERROR(IF(Z276=$AA$1,'1st Run'!H276,""),"")</f>
        <v/>
      </c>
      <c r="AB276" s="96" t="str">
        <f>IFERROR(IF(Z276=$AB$1,'1st Run'!H276,""),"")</f>
        <v/>
      </c>
      <c r="AC276" s="96" t="str">
        <f>IFERROR(IF(Z276=$AC$1,'1st Run'!H276,""),"")</f>
        <v/>
      </c>
      <c r="AD276" s="96" t="str">
        <f>IFERROR(IF($Z276=$AD$1,'1st Run'!H276,""),"")</f>
        <v/>
      </c>
      <c r="AE276" s="96" t="str">
        <f>IFERROR(IF(Z276=$AE$1,'1st Run'!H276,""),"")</f>
        <v/>
      </c>
      <c r="AF276" s="80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</row>
    <row r="277" spans="1:54" ht="15.75" customHeight="1">
      <c r="A277" s="78" t="str">
        <f>IF(B277="","",Draw!A277)</f>
        <v/>
      </c>
      <c r="B277" s="73" t="str">
        <f>IFERROR(Draw!B277,"")</f>
        <v/>
      </c>
      <c r="C277" s="73" t="str">
        <f>IFERROR(Draw!D277,"")</f>
        <v/>
      </c>
      <c r="D277" s="123"/>
      <c r="E277" s="92" t="str">
        <f t="shared" si="52"/>
        <v/>
      </c>
      <c r="F277" s="93" t="str">
        <f t="shared" si="48"/>
        <v/>
      </c>
      <c r="G277" s="71">
        <v>2.7599999999999898E-7</v>
      </c>
      <c r="H277" s="75" t="str">
        <f t="shared" si="49"/>
        <v/>
      </c>
      <c r="I277" s="75" t="str">
        <f t="shared" si="50"/>
        <v/>
      </c>
      <c r="J277" s="75">
        <f>IFERROR(VLOOKUP(CONCATENATE(Draw!C277,C277),Enter!T:U,2,FALSE),"")</f>
        <v>0</v>
      </c>
      <c r="K277" s="82" t="str">
        <f>IF(A277="yco",VLOOKUP(CONCATENATE(B277,C277),'Youth Calc'!S:T,2,FALSE),IF(OR(AND(D277&gt;1,D277&lt;1050),D277="nt",D277="",D277="scratch"),"","Not valid"))</f>
        <v/>
      </c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 t="str">
        <f>CONCATENATE(Draw!C277,C277)</f>
        <v/>
      </c>
      <c r="X277" s="75">
        <f t="shared" si="51"/>
        <v>0</v>
      </c>
      <c r="Y277" s="72"/>
      <c r="Z277" s="82" t="str">
        <f>IFERROR(VLOOKUP('1st Run'!H277,$AG$3:$AH$7,2,TRUE),"")</f>
        <v>5D</v>
      </c>
      <c r="AA277" s="96" t="str">
        <f>IFERROR(IF(Z277=$AA$1,'1st Run'!H277,""),"")</f>
        <v/>
      </c>
      <c r="AB277" s="96" t="str">
        <f>IFERROR(IF(Z277=$AB$1,'1st Run'!H277,""),"")</f>
        <v/>
      </c>
      <c r="AC277" s="96" t="str">
        <f>IFERROR(IF(Z277=$AC$1,'1st Run'!H277,""),"")</f>
        <v/>
      </c>
      <c r="AD277" s="96" t="str">
        <f>IFERROR(IF($Z277=$AD$1,'1st Run'!H277,""),"")</f>
        <v/>
      </c>
      <c r="AE277" s="96" t="str">
        <f>IFERROR(IF(Z277=$AE$1,'1st Run'!H277,""),"")</f>
        <v/>
      </c>
      <c r="AF277" s="80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</row>
    <row r="278" spans="1:54" ht="15.75" customHeight="1">
      <c r="A278" s="78" t="str">
        <f>IF(B278="","",Draw!A278)</f>
        <v/>
      </c>
      <c r="B278" s="73" t="str">
        <f>IFERROR(Draw!B278,"")</f>
        <v/>
      </c>
      <c r="C278" s="73" t="str">
        <f>IFERROR(Draw!D278,"")</f>
        <v/>
      </c>
      <c r="D278" s="91"/>
      <c r="E278" s="92" t="str">
        <f t="shared" si="52"/>
        <v/>
      </c>
      <c r="F278" s="93" t="str">
        <f t="shared" si="48"/>
        <v/>
      </c>
      <c r="G278" s="71">
        <v>2.76999999999999E-7</v>
      </c>
      <c r="H278" s="75" t="str">
        <f t="shared" si="49"/>
        <v/>
      </c>
      <c r="I278" s="75" t="str">
        <f t="shared" si="50"/>
        <v/>
      </c>
      <c r="J278" s="75">
        <f>IFERROR(VLOOKUP(CONCATENATE(Draw!C278,C278),Enter!T:U,2,FALSE),"")</f>
        <v>0</v>
      </c>
      <c r="K278" s="82" t="str">
        <f>IF(A278="yco",VLOOKUP(CONCATENATE(B278,C278),'Youth Calc'!S:T,2,FALSE),IF(OR(AND(D278&gt;1,D278&lt;1050),D278="nt",D278="",D278="scratch"),"","Not valid"))</f>
        <v/>
      </c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 t="str">
        <f>CONCATENATE(Draw!C278,C278)</f>
        <v/>
      </c>
      <c r="X278" s="75">
        <f t="shared" si="51"/>
        <v>0</v>
      </c>
      <c r="Y278" s="72"/>
      <c r="Z278" s="82" t="str">
        <f>IFERROR(VLOOKUP('1st Run'!H278,$AG$3:$AH$7,2,TRUE),"")</f>
        <v>5D</v>
      </c>
      <c r="AA278" s="96" t="str">
        <f>IFERROR(IF(Z278=$AA$1,'1st Run'!H278,""),"")</f>
        <v/>
      </c>
      <c r="AB278" s="96" t="str">
        <f>IFERROR(IF(Z278=$AB$1,'1st Run'!H278,""),"")</f>
        <v/>
      </c>
      <c r="AC278" s="96" t="str">
        <f>IFERROR(IF(Z278=$AC$1,'1st Run'!H278,""),"")</f>
        <v/>
      </c>
      <c r="AD278" s="96" t="str">
        <f>IFERROR(IF($Z278=$AD$1,'1st Run'!H278,""),"")</f>
        <v/>
      </c>
      <c r="AE278" s="96" t="str">
        <f>IFERROR(IF(Z278=$AE$1,'1st Run'!H278,""),"")</f>
        <v/>
      </c>
      <c r="AF278" s="80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</row>
    <row r="279" spans="1:54" ht="15.75" customHeight="1">
      <c r="A279" s="78" t="str">
        <f>IF(B279="","",Draw!A279)</f>
        <v/>
      </c>
      <c r="B279" s="73" t="str">
        <f>IFERROR(Draw!B279,"")</f>
        <v/>
      </c>
      <c r="C279" s="73" t="str">
        <f>IFERROR(Draw!D279,"")</f>
        <v/>
      </c>
      <c r="D279" s="99"/>
      <c r="E279" s="92" t="str">
        <f t="shared" si="52"/>
        <v/>
      </c>
      <c r="F279" s="93" t="str">
        <f t="shared" si="48"/>
        <v/>
      </c>
      <c r="G279" s="71">
        <v>2.7799999999999902E-7</v>
      </c>
      <c r="H279" s="75" t="str">
        <f t="shared" si="49"/>
        <v/>
      </c>
      <c r="I279" s="75" t="str">
        <f t="shared" si="50"/>
        <v/>
      </c>
      <c r="J279" s="75">
        <f>IFERROR(VLOOKUP(CONCATENATE(Draw!C279,C279),Enter!T:U,2,FALSE),"")</f>
        <v>0</v>
      </c>
      <c r="K279" s="82" t="str">
        <f>IF(A279="yco",VLOOKUP(CONCATENATE(B279,C279),'Youth Calc'!S:T,2,FALSE),IF(OR(AND(D279&gt;1,D279&lt;1050),D279="nt",D279="",D279="scratch"),"","Not valid"))</f>
        <v/>
      </c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 t="str">
        <f>CONCATENATE(Draw!C279,C279)</f>
        <v/>
      </c>
      <c r="X279" s="75">
        <f t="shared" si="51"/>
        <v>0</v>
      </c>
      <c r="Y279" s="72"/>
      <c r="Z279" s="82" t="str">
        <f>IFERROR(VLOOKUP('1st Run'!H279,$AG$3:$AH$7,2,TRUE),"")</f>
        <v>5D</v>
      </c>
      <c r="AA279" s="96" t="str">
        <f>IFERROR(IF(Z279=$AA$1,'1st Run'!H279,""),"")</f>
        <v/>
      </c>
      <c r="AB279" s="96" t="str">
        <f>IFERROR(IF(Z279=$AB$1,'1st Run'!H279,""),"")</f>
        <v/>
      </c>
      <c r="AC279" s="96" t="str">
        <f>IFERROR(IF(Z279=$AC$1,'1st Run'!H279,""),"")</f>
        <v/>
      </c>
      <c r="AD279" s="96" t="str">
        <f>IFERROR(IF($Z279=$AD$1,'1st Run'!H279,""),"")</f>
        <v/>
      </c>
      <c r="AE279" s="96" t="str">
        <f>IFERROR(IF(Z279=$AE$1,'1st Run'!H279,""),"")</f>
        <v/>
      </c>
      <c r="AF279" s="80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</row>
    <row r="280" spans="1:54" ht="15.75" customHeight="1">
      <c r="A280" s="78" t="str">
        <f>IF(B280="","",Draw!A280)</f>
        <v/>
      </c>
      <c r="B280" s="73" t="str">
        <f>IFERROR(Draw!B280,"")</f>
        <v/>
      </c>
      <c r="C280" s="73" t="str">
        <f>IFERROR(Draw!D280,"")</f>
        <v/>
      </c>
      <c r="D280" s="162"/>
      <c r="E280" s="92" t="str">
        <f t="shared" si="52"/>
        <v/>
      </c>
      <c r="F280" s="93" t="str">
        <f t="shared" si="48"/>
        <v/>
      </c>
      <c r="G280" s="71">
        <v>2.7899999999999899E-7</v>
      </c>
      <c r="H280" s="75" t="str">
        <f t="shared" si="49"/>
        <v/>
      </c>
      <c r="I280" s="75" t="str">
        <f t="shared" si="50"/>
        <v/>
      </c>
      <c r="J280" s="75">
        <f>IFERROR(VLOOKUP(CONCATENATE(Draw!C280,C280),Enter!T:U,2,FALSE),"")</f>
        <v>0</v>
      </c>
      <c r="K280" s="82" t="str">
        <f>IF(A280="yco",VLOOKUP(CONCATENATE(B280,C280),'Youth Calc'!S:T,2,FALSE),IF(OR(AND(D280&gt;1,D280&lt;1050),D280="nt",D280="",D280="scratch"),"","Not valid"))</f>
        <v/>
      </c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 t="str">
        <f>CONCATENATE(Draw!C280,C280)</f>
        <v/>
      </c>
      <c r="X280" s="75">
        <f t="shared" si="51"/>
        <v>0</v>
      </c>
      <c r="Y280" s="72"/>
      <c r="Z280" s="82" t="str">
        <f>IFERROR(VLOOKUP('1st Run'!H280,$AG$3:$AH$7,2,TRUE),"")</f>
        <v>5D</v>
      </c>
      <c r="AA280" s="96" t="str">
        <f>IFERROR(IF(Z280=$AA$1,'1st Run'!H280,""),"")</f>
        <v/>
      </c>
      <c r="AB280" s="96" t="str">
        <f>IFERROR(IF(Z280=$AB$1,'1st Run'!H280,""),"")</f>
        <v/>
      </c>
      <c r="AC280" s="96" t="str">
        <f>IFERROR(IF(Z280=$AC$1,'1st Run'!H280,""),"")</f>
        <v/>
      </c>
      <c r="AD280" s="96" t="str">
        <f>IFERROR(IF($Z280=$AD$1,'1st Run'!H280,""),"")</f>
        <v/>
      </c>
      <c r="AE280" s="96" t="str">
        <f>IFERROR(IF(Z280=$AE$1,'1st Run'!H280,""),"")</f>
        <v/>
      </c>
      <c r="AF280" s="80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</row>
    <row r="281" spans="1:54" ht="15.75" customHeight="1">
      <c r="A281" s="78" t="str">
        <f>IF(B281="","",Draw!A281)</f>
        <v/>
      </c>
      <c r="B281" s="73" t="str">
        <f>IFERROR(Draw!B281,"")</f>
        <v/>
      </c>
      <c r="C281" s="73" t="str">
        <f>IFERROR(Draw!D281,"")</f>
        <v/>
      </c>
      <c r="D281" s="99"/>
      <c r="E281" s="92" t="str">
        <f t="shared" si="52"/>
        <v/>
      </c>
      <c r="F281" s="93" t="str">
        <f t="shared" si="48"/>
        <v/>
      </c>
      <c r="G281" s="71">
        <v>2.7999999999999901E-7</v>
      </c>
      <c r="H281" s="75" t="str">
        <f t="shared" si="49"/>
        <v/>
      </c>
      <c r="I281" s="75" t="str">
        <f t="shared" si="50"/>
        <v/>
      </c>
      <c r="J281" s="75">
        <f>IFERROR(VLOOKUP(CONCATENATE(Draw!C281,C281),Enter!T:U,2,FALSE),"")</f>
        <v>0</v>
      </c>
      <c r="K281" s="82" t="str">
        <f>IF(A281="yco",VLOOKUP(CONCATENATE(B281,C281),'Youth Calc'!S:T,2,FALSE),IF(OR(AND(D281&gt;1,D281&lt;1050),D281="nt",D281="",D281="scratch"),"","Not valid"))</f>
        <v/>
      </c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 t="str">
        <f>CONCATENATE(Draw!C281,C281)</f>
        <v/>
      </c>
      <c r="X281" s="75">
        <f t="shared" si="51"/>
        <v>0</v>
      </c>
      <c r="Y281" s="72"/>
      <c r="Z281" s="82" t="str">
        <f>IFERROR(VLOOKUP('1st Run'!H281,$AG$3:$AH$7,2,TRUE),"")</f>
        <v>5D</v>
      </c>
      <c r="AA281" s="96" t="str">
        <f>IFERROR(IF(Z281=$AA$1,'1st Run'!H281,""),"")</f>
        <v/>
      </c>
      <c r="AB281" s="96" t="str">
        <f>IFERROR(IF(Z281=$AB$1,'1st Run'!H281,""),"")</f>
        <v/>
      </c>
      <c r="AC281" s="96" t="str">
        <f>IFERROR(IF(Z281=$AC$1,'1st Run'!H281,""),"")</f>
        <v/>
      </c>
      <c r="AD281" s="96" t="str">
        <f>IFERROR(IF($Z281=$AD$1,'1st Run'!H281,""),"")</f>
        <v/>
      </c>
      <c r="AE281" s="96" t="str">
        <f>IFERROR(IF(Z281=$AE$1,'1st Run'!H281,""),"")</f>
        <v/>
      </c>
      <c r="AF281" s="80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</row>
    <row r="282" spans="1:54" ht="15.75" customHeight="1">
      <c r="A282" s="78" t="str">
        <f>IF(B282="","",Draw!A282)</f>
        <v/>
      </c>
      <c r="B282" s="73" t="str">
        <f>IFERROR(Draw!B282,"")</f>
        <v/>
      </c>
      <c r="C282" s="73" t="str">
        <f>IFERROR(Draw!D282,"")</f>
        <v/>
      </c>
      <c r="D282" s="119"/>
      <c r="E282" s="92" t="str">
        <f t="shared" si="52"/>
        <v/>
      </c>
      <c r="F282" s="93" t="str">
        <f t="shared" si="48"/>
        <v/>
      </c>
      <c r="G282" s="71">
        <v>2.8099999999999898E-7</v>
      </c>
      <c r="H282" s="75" t="str">
        <f t="shared" si="49"/>
        <v/>
      </c>
      <c r="I282" s="75" t="str">
        <f t="shared" si="50"/>
        <v/>
      </c>
      <c r="J282" s="75">
        <f>IFERROR(VLOOKUP(CONCATENATE(Draw!C282,C282),Enter!T:U,2,FALSE),"")</f>
        <v>0</v>
      </c>
      <c r="K282" s="82" t="str">
        <f>IF(A282="yco",VLOOKUP(CONCATENATE(B282,C282),'Youth Calc'!S:T,2,FALSE),IF(OR(AND(D282&gt;1,D282&lt;1050),D282="nt",D282="",D282="scratch"),"","Not valid"))</f>
        <v/>
      </c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 t="str">
        <f>CONCATENATE(Draw!C282,C282)</f>
        <v/>
      </c>
      <c r="X282" s="75">
        <f t="shared" si="51"/>
        <v>0</v>
      </c>
      <c r="Y282" s="72"/>
      <c r="Z282" s="82" t="str">
        <f>IFERROR(VLOOKUP('1st Run'!H282,$AG$3:$AH$7,2,TRUE),"")</f>
        <v>5D</v>
      </c>
      <c r="AA282" s="96" t="str">
        <f>IFERROR(IF(Z282=$AA$1,'1st Run'!H282,""),"")</f>
        <v/>
      </c>
      <c r="AB282" s="96" t="str">
        <f>IFERROR(IF(Z282=$AB$1,'1st Run'!H282,""),"")</f>
        <v/>
      </c>
      <c r="AC282" s="96" t="str">
        <f>IFERROR(IF(Z282=$AC$1,'1st Run'!H282,""),"")</f>
        <v/>
      </c>
      <c r="AD282" s="96" t="str">
        <f>IFERROR(IF($Z282=$AD$1,'1st Run'!H282,""),"")</f>
        <v/>
      </c>
      <c r="AE282" s="96" t="str">
        <f>IFERROR(IF(Z282=$AE$1,'1st Run'!H282,""),"")</f>
        <v/>
      </c>
      <c r="AF282" s="80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</row>
    <row r="283" spans="1:54" ht="15.75" customHeight="1">
      <c r="A283" s="78" t="str">
        <f>IF(B283="","",Draw!A283)</f>
        <v/>
      </c>
      <c r="B283" s="73" t="str">
        <f>IFERROR(Draw!B283,"")</f>
        <v/>
      </c>
      <c r="C283" s="73" t="str">
        <f>IFERROR(Draw!D283,"")</f>
        <v/>
      </c>
      <c r="D283" s="123"/>
      <c r="E283" s="92" t="str">
        <f t="shared" si="52"/>
        <v/>
      </c>
      <c r="F283" s="93" t="str">
        <f t="shared" si="48"/>
        <v/>
      </c>
      <c r="G283" s="71">
        <v>2.81999999999999E-7</v>
      </c>
      <c r="H283" s="75" t="str">
        <f t="shared" si="49"/>
        <v/>
      </c>
      <c r="I283" s="75" t="str">
        <f t="shared" si="50"/>
        <v/>
      </c>
      <c r="J283" s="75">
        <f>IFERROR(VLOOKUP(CONCATENATE(Draw!C283,C283),Enter!T:U,2,FALSE),"")</f>
        <v>0</v>
      </c>
      <c r="K283" s="82" t="str">
        <f>IF(A283="yco",VLOOKUP(CONCATENATE(B283,C283),'Youth Calc'!S:T,2,FALSE),IF(OR(AND(D283&gt;1,D283&lt;1050),D283="nt",D283="",D283="scratch"),"","Not valid"))</f>
        <v/>
      </c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 t="str">
        <f>CONCATENATE(Draw!C283,C283)</f>
        <v/>
      </c>
      <c r="X283" s="75">
        <f t="shared" si="51"/>
        <v>0</v>
      </c>
      <c r="Y283" s="72"/>
      <c r="Z283" s="82" t="str">
        <f>IFERROR(VLOOKUP('1st Run'!H283,$AG$3:$AH$7,2,TRUE),"")</f>
        <v>5D</v>
      </c>
      <c r="AA283" s="96" t="str">
        <f>IFERROR(IF(Z283=$AA$1,'1st Run'!H283,""),"")</f>
        <v/>
      </c>
      <c r="AB283" s="96" t="str">
        <f>IFERROR(IF(Z283=$AB$1,'1st Run'!H283,""),"")</f>
        <v/>
      </c>
      <c r="AC283" s="96" t="str">
        <f>IFERROR(IF(Z283=$AC$1,'1st Run'!H283,""),"")</f>
        <v/>
      </c>
      <c r="AD283" s="96" t="str">
        <f>IFERROR(IF($Z283=$AD$1,'1st Run'!H283,""),"")</f>
        <v/>
      </c>
      <c r="AE283" s="96" t="str">
        <f>IFERROR(IF(Z283=$AE$1,'1st Run'!H283,""),"")</f>
        <v/>
      </c>
      <c r="AF283" s="80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</row>
    <row r="284" spans="1:54" ht="15.75" customHeight="1">
      <c r="A284" s="78" t="str">
        <f>IF(B284="","",Draw!A284)</f>
        <v/>
      </c>
      <c r="B284" s="73" t="str">
        <f>IFERROR(Draw!B284,"")</f>
        <v/>
      </c>
      <c r="C284" s="73" t="str">
        <f>IFERROR(Draw!D284,"")</f>
        <v/>
      </c>
      <c r="D284" s="119"/>
      <c r="E284" s="92" t="str">
        <f t="shared" si="52"/>
        <v/>
      </c>
      <c r="F284" s="93" t="str">
        <f t="shared" si="48"/>
        <v/>
      </c>
      <c r="G284" s="71">
        <v>2.8299999999999897E-7</v>
      </c>
      <c r="H284" s="75" t="str">
        <f t="shared" si="49"/>
        <v/>
      </c>
      <c r="I284" s="75" t="str">
        <f t="shared" si="50"/>
        <v/>
      </c>
      <c r="J284" s="75">
        <f>IFERROR(VLOOKUP(CONCATENATE(Draw!C284,C284),Enter!T:U,2,FALSE),"")</f>
        <v>0</v>
      </c>
      <c r="K284" s="82" t="str">
        <f>IF(A284="yco",VLOOKUP(CONCATENATE(B284,C284),'Youth Calc'!S:T,2,FALSE),IF(OR(AND(D284&gt;1,D284&lt;1050),D284="nt",D284="",D284="scratch"),"","Not valid"))</f>
        <v/>
      </c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 t="str">
        <f>CONCATENATE(Draw!C284,C284)</f>
        <v/>
      </c>
      <c r="X284" s="75">
        <f t="shared" si="51"/>
        <v>0</v>
      </c>
      <c r="Y284" s="72"/>
      <c r="Z284" s="82" t="str">
        <f>IFERROR(VLOOKUP('1st Run'!H284,$AG$3:$AH$7,2,TRUE),"")</f>
        <v>5D</v>
      </c>
      <c r="AA284" s="96" t="str">
        <f>IFERROR(IF(Z284=$AA$1,'1st Run'!H284,""),"")</f>
        <v/>
      </c>
      <c r="AB284" s="96" t="str">
        <f>IFERROR(IF(Z284=$AB$1,'1st Run'!H284,""),"")</f>
        <v/>
      </c>
      <c r="AC284" s="96" t="str">
        <f>IFERROR(IF(Z284=$AC$1,'1st Run'!H284,""),"")</f>
        <v/>
      </c>
      <c r="AD284" s="96" t="str">
        <f>IFERROR(IF($Z284=$AD$1,'1st Run'!H284,""),"")</f>
        <v/>
      </c>
      <c r="AE284" s="96" t="str">
        <f>IFERROR(IF(Z284=$AE$1,'1st Run'!H284,""),"")</f>
        <v/>
      </c>
      <c r="AF284" s="80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</row>
    <row r="285" spans="1:54" ht="15.75" customHeight="1">
      <c r="A285" s="78" t="str">
        <f>IF(B285="","",Draw!A285)</f>
        <v/>
      </c>
      <c r="B285" s="73" t="str">
        <f>IFERROR(Draw!B285,"")</f>
        <v/>
      </c>
      <c r="C285" s="73" t="str">
        <f>IFERROR(Draw!D285,"")</f>
        <v/>
      </c>
      <c r="D285" s="119"/>
      <c r="E285" s="92" t="str">
        <f t="shared" si="52"/>
        <v/>
      </c>
      <c r="F285" s="93" t="str">
        <f t="shared" si="48"/>
        <v/>
      </c>
      <c r="G285" s="71">
        <v>2.83999999999999E-7</v>
      </c>
      <c r="H285" s="75" t="str">
        <f t="shared" si="49"/>
        <v/>
      </c>
      <c r="I285" s="75" t="str">
        <f t="shared" si="50"/>
        <v/>
      </c>
      <c r="J285" s="75">
        <f>IFERROR(VLOOKUP(CONCATENATE(Draw!C285,C285),Enter!T:U,2,FALSE),"")</f>
        <v>0</v>
      </c>
      <c r="K285" s="82" t="str">
        <f>IF(A285="yco",VLOOKUP(CONCATENATE(B285,C285),'Youth Calc'!S:T,2,FALSE),IF(OR(AND(D285&gt;1,D285&lt;1050),D285="nt",D285="",D285="scratch"),"","Not valid"))</f>
        <v/>
      </c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 t="str">
        <f>CONCATENATE(Draw!C285,C285)</f>
        <v/>
      </c>
      <c r="X285" s="75">
        <f t="shared" si="51"/>
        <v>0</v>
      </c>
      <c r="Y285" s="72"/>
      <c r="Z285" s="82" t="str">
        <f>IFERROR(VLOOKUP('1st Run'!H285,$AG$3:$AH$7,2,TRUE),"")</f>
        <v>5D</v>
      </c>
      <c r="AA285" s="96" t="str">
        <f>IFERROR(IF(Z285=$AA$1,'1st Run'!H285,""),"")</f>
        <v/>
      </c>
      <c r="AB285" s="96" t="str">
        <f>IFERROR(IF(Z285=$AB$1,'1st Run'!H285,""),"")</f>
        <v/>
      </c>
      <c r="AC285" s="96" t="str">
        <f>IFERROR(IF(Z285=$AC$1,'1st Run'!H285,""),"")</f>
        <v/>
      </c>
      <c r="AD285" s="96" t="str">
        <f>IFERROR(IF($Z285=$AD$1,'1st Run'!H285,""),"")</f>
        <v/>
      </c>
      <c r="AE285" s="96" t="str">
        <f>IFERROR(IF(Z285=$AE$1,'1st Run'!H285,""),"")</f>
        <v/>
      </c>
      <c r="AF285" s="80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</row>
    <row r="286" spans="1:54" ht="15.75" customHeight="1">
      <c r="A286" s="78" t="str">
        <f>IF(B286="","",Draw!A286)</f>
        <v/>
      </c>
      <c r="B286" s="73" t="str">
        <f>IFERROR(Draw!B286,"")</f>
        <v/>
      </c>
      <c r="C286" s="73" t="str">
        <f>IFERROR(Draw!D286,"")</f>
        <v/>
      </c>
      <c r="D286" s="119"/>
      <c r="E286" s="92" t="str">
        <f t="shared" si="52"/>
        <v/>
      </c>
      <c r="F286" s="93" t="str">
        <f t="shared" si="48"/>
        <v/>
      </c>
      <c r="G286" s="71">
        <v>2.8499999999999902E-7</v>
      </c>
      <c r="H286" s="75" t="str">
        <f t="shared" si="49"/>
        <v/>
      </c>
      <c r="I286" s="75" t="str">
        <f t="shared" si="50"/>
        <v/>
      </c>
      <c r="J286" s="75">
        <f>IFERROR(VLOOKUP(CONCATENATE(Draw!C286,C286),Enter!T:U,2,FALSE),"")</f>
        <v>0</v>
      </c>
      <c r="K286" s="82" t="str">
        <f>IF(A286="yco",VLOOKUP(CONCATENATE(B286,C286),'Youth Calc'!S:T,2,FALSE),IF(OR(AND(D286&gt;1,D286&lt;1050),D286="nt",D286="",D286="scratch"),"","Not valid"))</f>
        <v/>
      </c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 t="str">
        <f>CONCATENATE(Draw!C286,C286)</f>
        <v/>
      </c>
      <c r="X286" s="75">
        <f t="shared" si="51"/>
        <v>0</v>
      </c>
      <c r="Y286" s="72"/>
      <c r="Z286" s="82" t="str">
        <f>IFERROR(VLOOKUP('1st Run'!H286,$AG$3:$AH$7,2,TRUE),"")</f>
        <v>5D</v>
      </c>
      <c r="AA286" s="96" t="str">
        <f>IFERROR(IF(Z286=$AA$1,'1st Run'!H286,""),"")</f>
        <v/>
      </c>
      <c r="AB286" s="96" t="str">
        <f>IFERROR(IF(Z286=$AB$1,'1st Run'!H286,""),"")</f>
        <v/>
      </c>
      <c r="AC286" s="96" t="str">
        <f>IFERROR(IF(Z286=$AC$1,'1st Run'!H286,""),"")</f>
        <v/>
      </c>
      <c r="AD286" s="96" t="str">
        <f>IFERROR(IF($Z286=$AD$1,'1st Run'!H286,""),"")</f>
        <v/>
      </c>
      <c r="AE286" s="96" t="str">
        <f>IFERROR(IF(Z286=$AE$1,'1st Run'!H286,""),"")</f>
        <v/>
      </c>
      <c r="AF286" s="80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</row>
    <row r="287" spans="1:54" ht="15.75" customHeight="1">
      <c r="A287" s="80"/>
      <c r="B287" s="72"/>
      <c r="C287" s="72"/>
      <c r="D287" s="82"/>
      <c r="E287" s="71"/>
      <c r="F287" s="71"/>
      <c r="G287" s="71"/>
      <c r="H287" s="72"/>
      <c r="I287" s="80"/>
      <c r="J287" s="80"/>
      <c r="K287" s="80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</row>
    <row r="288" spans="1:54" ht="15.75" customHeight="1">
      <c r="A288" s="80"/>
      <c r="B288" s="72"/>
      <c r="C288" s="72"/>
      <c r="D288" s="82"/>
      <c r="E288" s="71"/>
      <c r="F288" s="71"/>
      <c r="G288" s="71"/>
      <c r="H288" s="72"/>
      <c r="I288" s="80"/>
      <c r="J288" s="80"/>
      <c r="K288" s="80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</row>
    <row r="289" spans="1:54" ht="15.75" customHeight="1">
      <c r="A289" s="80"/>
      <c r="B289" s="72"/>
      <c r="C289" s="72"/>
      <c r="D289" s="82"/>
      <c r="E289" s="71"/>
      <c r="F289" s="71"/>
      <c r="G289" s="71"/>
      <c r="H289" s="72"/>
      <c r="I289" s="80"/>
      <c r="J289" s="80"/>
      <c r="K289" s="80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</row>
    <row r="290" spans="1:54" ht="15.75" customHeight="1">
      <c r="A290" s="80"/>
      <c r="B290" s="72"/>
      <c r="C290" s="72"/>
      <c r="D290" s="82"/>
      <c r="E290" s="71"/>
      <c r="F290" s="71"/>
      <c r="G290" s="71"/>
      <c r="H290" s="72"/>
      <c r="I290" s="80"/>
      <c r="J290" s="80"/>
      <c r="K290" s="80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</row>
    <row r="291" spans="1:54" ht="15.75" customHeight="1">
      <c r="A291" s="80"/>
      <c r="B291" s="72"/>
      <c r="C291" s="72"/>
      <c r="D291" s="82"/>
      <c r="E291" s="71"/>
      <c r="F291" s="71"/>
      <c r="G291" s="71"/>
      <c r="H291" s="72"/>
      <c r="I291" s="80"/>
      <c r="J291" s="80"/>
      <c r="K291" s="80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</row>
    <row r="292" spans="1:54" ht="15.75" customHeight="1">
      <c r="A292" s="80"/>
      <c r="B292" s="72"/>
      <c r="C292" s="72"/>
      <c r="D292" s="82"/>
      <c r="E292" s="71"/>
      <c r="F292" s="71"/>
      <c r="G292" s="71"/>
      <c r="H292" s="72"/>
      <c r="I292" s="80"/>
      <c r="J292" s="80"/>
      <c r="K292" s="80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</row>
    <row r="293" spans="1:54" ht="15.75" customHeight="1">
      <c r="A293" s="80"/>
      <c r="B293" s="72"/>
      <c r="C293" s="72"/>
      <c r="D293" s="82"/>
      <c r="E293" s="71"/>
      <c r="F293" s="71"/>
      <c r="G293" s="71"/>
      <c r="H293" s="72"/>
      <c r="I293" s="80"/>
      <c r="J293" s="80"/>
      <c r="K293" s="80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</row>
    <row r="294" spans="1:54" ht="15.75" customHeight="1">
      <c r="A294" s="80"/>
      <c r="B294" s="72"/>
      <c r="C294" s="72"/>
      <c r="D294" s="82"/>
      <c r="E294" s="71"/>
      <c r="F294" s="71"/>
      <c r="G294" s="71"/>
      <c r="H294" s="72"/>
      <c r="I294" s="80"/>
      <c r="J294" s="80"/>
      <c r="K294" s="80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</row>
    <row r="295" spans="1:54" ht="15.75" customHeight="1">
      <c r="A295" s="80"/>
      <c r="B295" s="72"/>
      <c r="C295" s="72"/>
      <c r="D295" s="82"/>
      <c r="E295" s="71"/>
      <c r="F295" s="71"/>
      <c r="G295" s="71"/>
      <c r="H295" s="72"/>
      <c r="I295" s="80"/>
      <c r="J295" s="80"/>
      <c r="K295" s="80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</row>
    <row r="296" spans="1:54" ht="15.75" customHeight="1">
      <c r="A296" s="80"/>
      <c r="B296" s="72"/>
      <c r="C296" s="72"/>
      <c r="D296" s="82"/>
      <c r="E296" s="71"/>
      <c r="F296" s="71"/>
      <c r="G296" s="71"/>
      <c r="H296" s="72"/>
      <c r="I296" s="80"/>
      <c r="J296" s="80"/>
      <c r="K296" s="80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</row>
    <row r="297" spans="1:54" ht="15.75" customHeight="1">
      <c r="A297" s="80"/>
      <c r="B297" s="72"/>
      <c r="C297" s="72"/>
      <c r="D297" s="82"/>
      <c r="E297" s="71"/>
      <c r="F297" s="71"/>
      <c r="G297" s="71"/>
      <c r="H297" s="72"/>
      <c r="I297" s="80"/>
      <c r="J297" s="80"/>
      <c r="K297" s="80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</row>
    <row r="298" spans="1:54" ht="15.75" customHeight="1">
      <c r="A298" s="80"/>
      <c r="B298" s="72"/>
      <c r="C298" s="72"/>
      <c r="D298" s="82"/>
      <c r="E298" s="71"/>
      <c r="F298" s="71"/>
      <c r="G298" s="71"/>
      <c r="H298" s="72"/>
      <c r="I298" s="80"/>
      <c r="J298" s="80"/>
      <c r="K298" s="80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</row>
    <row r="299" spans="1:54" ht="15.75" customHeight="1">
      <c r="A299" s="80"/>
      <c r="B299" s="72"/>
      <c r="C299" s="72"/>
      <c r="D299" s="82"/>
      <c r="E299" s="71"/>
      <c r="F299" s="71"/>
      <c r="G299" s="71"/>
      <c r="H299" s="72"/>
      <c r="I299" s="80"/>
      <c r="J299" s="80"/>
      <c r="K299" s="80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</row>
    <row r="300" spans="1:54" ht="15.75" customHeight="1">
      <c r="A300" s="80"/>
      <c r="B300" s="72"/>
      <c r="C300" s="72"/>
      <c r="D300" s="82"/>
      <c r="E300" s="71"/>
      <c r="F300" s="71"/>
      <c r="G300" s="71"/>
      <c r="H300" s="72"/>
      <c r="I300" s="80"/>
      <c r="J300" s="80"/>
      <c r="K300" s="80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</row>
    <row r="301" spans="1:54" ht="15.75" customHeight="1">
      <c r="A301" s="80"/>
      <c r="B301" s="72"/>
      <c r="C301" s="72"/>
      <c r="D301" s="82"/>
      <c r="E301" s="71"/>
      <c r="F301" s="71"/>
      <c r="G301" s="71"/>
      <c r="H301" s="72"/>
      <c r="I301" s="80"/>
      <c r="J301" s="80"/>
      <c r="K301" s="80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</row>
    <row r="302" spans="1:54" ht="15.75" customHeight="1">
      <c r="A302" s="80"/>
      <c r="B302" s="72"/>
      <c r="C302" s="72"/>
      <c r="D302" s="82"/>
      <c r="E302" s="71"/>
      <c r="F302" s="71"/>
      <c r="G302" s="71"/>
      <c r="H302" s="72"/>
      <c r="I302" s="80"/>
      <c r="J302" s="80"/>
      <c r="K302" s="80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</row>
    <row r="303" spans="1:54" ht="15.75" customHeight="1">
      <c r="A303" s="80"/>
      <c r="B303" s="72"/>
      <c r="C303" s="72"/>
      <c r="D303" s="82"/>
      <c r="E303" s="71"/>
      <c r="F303" s="71"/>
      <c r="G303" s="71"/>
      <c r="H303" s="72"/>
      <c r="I303" s="80"/>
      <c r="J303" s="80"/>
      <c r="K303" s="80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</row>
    <row r="304" spans="1:54" ht="15.75" customHeight="1">
      <c r="A304" s="80"/>
      <c r="B304" s="72"/>
      <c r="C304" s="72"/>
      <c r="D304" s="82"/>
      <c r="E304" s="71"/>
      <c r="F304" s="71"/>
      <c r="G304" s="71"/>
      <c r="H304" s="72"/>
      <c r="I304" s="80"/>
      <c r="J304" s="80"/>
      <c r="K304" s="80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</row>
    <row r="305" spans="1:54" ht="15.75" customHeight="1">
      <c r="A305" s="80"/>
      <c r="B305" s="72"/>
      <c r="C305" s="72"/>
      <c r="D305" s="82"/>
      <c r="E305" s="71"/>
      <c r="F305" s="71"/>
      <c r="G305" s="71"/>
      <c r="H305" s="72"/>
      <c r="I305" s="80"/>
      <c r="J305" s="80"/>
      <c r="K305" s="80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</row>
    <row r="306" spans="1:54" ht="15.75" customHeight="1">
      <c r="A306" s="80"/>
      <c r="B306" s="72"/>
      <c r="C306" s="72"/>
      <c r="D306" s="82"/>
      <c r="E306" s="71"/>
      <c r="F306" s="71"/>
      <c r="G306" s="71"/>
      <c r="H306" s="72"/>
      <c r="I306" s="80"/>
      <c r="J306" s="80"/>
      <c r="K306" s="80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</row>
    <row r="307" spans="1:54" ht="15.75" customHeight="1">
      <c r="A307" s="80"/>
      <c r="B307" s="72"/>
      <c r="C307" s="72"/>
      <c r="D307" s="82"/>
      <c r="E307" s="71"/>
      <c r="F307" s="71"/>
      <c r="G307" s="71"/>
      <c r="H307" s="72"/>
      <c r="I307" s="80"/>
      <c r="J307" s="80"/>
      <c r="K307" s="80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</row>
    <row r="308" spans="1:54" ht="15.75" customHeight="1">
      <c r="A308" s="80"/>
      <c r="B308" s="72"/>
      <c r="C308" s="72"/>
      <c r="D308" s="82"/>
      <c r="E308" s="71"/>
      <c r="F308" s="71"/>
      <c r="G308" s="71"/>
      <c r="H308" s="72"/>
      <c r="I308" s="80"/>
      <c r="J308" s="80"/>
      <c r="K308" s="80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</row>
    <row r="309" spans="1:54" ht="15.75" customHeight="1">
      <c r="A309" s="80"/>
      <c r="B309" s="72"/>
      <c r="C309" s="72"/>
      <c r="D309" s="82"/>
      <c r="E309" s="71"/>
      <c r="F309" s="71"/>
      <c r="G309" s="71"/>
      <c r="H309" s="72"/>
      <c r="I309" s="80"/>
      <c r="J309" s="80"/>
      <c r="K309" s="80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</row>
    <row r="310" spans="1:54" ht="15.75" customHeight="1">
      <c r="A310" s="80"/>
      <c r="B310" s="72"/>
      <c r="C310" s="72"/>
      <c r="D310" s="82"/>
      <c r="E310" s="71"/>
      <c r="F310" s="71"/>
      <c r="G310" s="71"/>
      <c r="H310" s="72"/>
      <c r="I310" s="80"/>
      <c r="J310" s="80"/>
      <c r="K310" s="80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</row>
    <row r="311" spans="1:54" ht="15.75" customHeight="1">
      <c r="A311" s="80"/>
      <c r="B311" s="72"/>
      <c r="C311" s="72"/>
      <c r="D311" s="82"/>
      <c r="E311" s="71"/>
      <c r="F311" s="71"/>
      <c r="G311" s="71"/>
      <c r="H311" s="72"/>
      <c r="I311" s="80"/>
      <c r="J311" s="80"/>
      <c r="K311" s="80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</row>
    <row r="312" spans="1:54" ht="15.75" customHeight="1">
      <c r="A312" s="80"/>
      <c r="B312" s="72"/>
      <c r="C312" s="72"/>
      <c r="D312" s="82"/>
      <c r="E312" s="71"/>
      <c r="F312" s="71"/>
      <c r="G312" s="71"/>
      <c r="H312" s="72"/>
      <c r="I312" s="80"/>
      <c r="J312" s="80"/>
      <c r="K312" s="80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</row>
    <row r="313" spans="1:54" ht="15.75" customHeight="1">
      <c r="A313" s="80"/>
      <c r="B313" s="72"/>
      <c r="C313" s="72"/>
      <c r="D313" s="82"/>
      <c r="E313" s="71"/>
      <c r="F313" s="71"/>
      <c r="G313" s="71"/>
      <c r="H313" s="72"/>
      <c r="I313" s="80"/>
      <c r="J313" s="80"/>
      <c r="K313" s="80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</row>
    <row r="314" spans="1:54" ht="15.75" customHeight="1">
      <c r="A314" s="80"/>
      <c r="B314" s="72"/>
      <c r="C314" s="72"/>
      <c r="D314" s="82"/>
      <c r="E314" s="71"/>
      <c r="F314" s="71"/>
      <c r="G314" s="71"/>
      <c r="H314" s="72"/>
      <c r="I314" s="80"/>
      <c r="J314" s="80"/>
      <c r="K314" s="80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</row>
    <row r="315" spans="1:54" ht="15.75" customHeight="1">
      <c r="A315" s="80"/>
      <c r="B315" s="72"/>
      <c r="C315" s="72"/>
      <c r="D315" s="82"/>
      <c r="E315" s="71"/>
      <c r="F315" s="71"/>
      <c r="G315" s="71"/>
      <c r="H315" s="72"/>
      <c r="I315" s="80"/>
      <c r="J315" s="80"/>
      <c r="K315" s="80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</row>
    <row r="316" spans="1:54" ht="15.75" customHeight="1">
      <c r="A316" s="80"/>
      <c r="B316" s="72"/>
      <c r="C316" s="72"/>
      <c r="D316" s="82"/>
      <c r="E316" s="71"/>
      <c r="F316" s="71"/>
      <c r="G316" s="71"/>
      <c r="H316" s="72"/>
      <c r="I316" s="80"/>
      <c r="J316" s="80"/>
      <c r="K316" s="80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</row>
    <row r="317" spans="1:54" ht="15.75" customHeight="1">
      <c r="A317" s="80"/>
      <c r="B317" s="72"/>
      <c r="C317" s="72"/>
      <c r="D317" s="82"/>
      <c r="E317" s="71"/>
      <c r="F317" s="71"/>
      <c r="G317" s="71"/>
      <c r="H317" s="72"/>
      <c r="I317" s="80"/>
      <c r="J317" s="80"/>
      <c r="K317" s="80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</row>
    <row r="318" spans="1:54" ht="15.75" customHeight="1">
      <c r="A318" s="80"/>
      <c r="B318" s="72"/>
      <c r="C318" s="72"/>
      <c r="D318" s="82"/>
      <c r="E318" s="71"/>
      <c r="F318" s="71"/>
      <c r="G318" s="71"/>
      <c r="H318" s="72"/>
      <c r="I318" s="80"/>
      <c r="J318" s="80"/>
      <c r="K318" s="80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</row>
    <row r="319" spans="1:54" ht="15.75" customHeight="1">
      <c r="A319" s="80"/>
      <c r="B319" s="72"/>
      <c r="C319" s="72"/>
      <c r="D319" s="82"/>
      <c r="E319" s="71"/>
      <c r="F319" s="71"/>
      <c r="G319" s="71"/>
      <c r="H319" s="72"/>
      <c r="I319" s="80"/>
      <c r="J319" s="80"/>
      <c r="K319" s="80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</row>
    <row r="320" spans="1:54" ht="15.75" customHeight="1">
      <c r="A320" s="80"/>
      <c r="B320" s="72"/>
      <c r="C320" s="72"/>
      <c r="D320" s="82"/>
      <c r="E320" s="71"/>
      <c r="F320" s="71"/>
      <c r="G320" s="71"/>
      <c r="H320" s="72"/>
      <c r="I320" s="80"/>
      <c r="J320" s="80"/>
      <c r="K320" s="80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</row>
    <row r="321" spans="1:54" ht="15.75" customHeight="1">
      <c r="A321" s="80"/>
      <c r="B321" s="72"/>
      <c r="C321" s="72"/>
      <c r="D321" s="82"/>
      <c r="E321" s="71"/>
      <c r="F321" s="71"/>
      <c r="G321" s="71"/>
      <c r="H321" s="72"/>
      <c r="I321" s="80"/>
      <c r="J321" s="80"/>
      <c r="K321" s="80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</row>
    <row r="322" spans="1:54" ht="15.75" customHeight="1">
      <c r="A322" s="80"/>
      <c r="B322" s="72"/>
      <c r="C322" s="72"/>
      <c r="D322" s="82"/>
      <c r="E322" s="71"/>
      <c r="F322" s="71"/>
      <c r="G322" s="71"/>
      <c r="H322" s="72"/>
      <c r="I322" s="80"/>
      <c r="J322" s="80"/>
      <c r="K322" s="80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</row>
    <row r="323" spans="1:54" ht="15.75" customHeight="1">
      <c r="A323" s="80"/>
      <c r="B323" s="72"/>
      <c r="C323" s="72"/>
      <c r="D323" s="82"/>
      <c r="E323" s="71"/>
      <c r="F323" s="71"/>
      <c r="G323" s="71"/>
      <c r="H323" s="72"/>
      <c r="I323" s="80"/>
      <c r="J323" s="80"/>
      <c r="K323" s="80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</row>
    <row r="324" spans="1:54" ht="15.75" customHeight="1">
      <c r="A324" s="80"/>
      <c r="B324" s="72"/>
      <c r="C324" s="72"/>
      <c r="D324" s="82"/>
      <c r="E324" s="71"/>
      <c r="F324" s="71"/>
      <c r="G324" s="71"/>
      <c r="H324" s="72"/>
      <c r="I324" s="80"/>
      <c r="J324" s="80"/>
      <c r="K324" s="80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</row>
    <row r="325" spans="1:54" ht="15.75" customHeight="1">
      <c r="A325" s="80"/>
      <c r="B325" s="72"/>
      <c r="C325" s="72"/>
      <c r="D325" s="82"/>
      <c r="E325" s="71"/>
      <c r="F325" s="71"/>
      <c r="G325" s="71"/>
      <c r="H325" s="72"/>
      <c r="I325" s="80"/>
      <c r="J325" s="80"/>
      <c r="K325" s="80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</row>
    <row r="326" spans="1:54" ht="15.75" customHeight="1">
      <c r="A326" s="80"/>
      <c r="B326" s="72"/>
      <c r="C326" s="72"/>
      <c r="D326" s="82"/>
      <c r="E326" s="71"/>
      <c r="F326" s="71"/>
      <c r="G326" s="71"/>
      <c r="H326" s="72"/>
      <c r="I326" s="80"/>
      <c r="J326" s="80"/>
      <c r="K326" s="80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</row>
    <row r="327" spans="1:54" ht="15.75" customHeight="1">
      <c r="A327" s="80"/>
      <c r="B327" s="72"/>
      <c r="C327" s="72"/>
      <c r="D327" s="82"/>
      <c r="E327" s="71"/>
      <c r="F327" s="71"/>
      <c r="G327" s="71"/>
      <c r="H327" s="72"/>
      <c r="I327" s="80"/>
      <c r="J327" s="80"/>
      <c r="K327" s="80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</row>
    <row r="328" spans="1:54" ht="15.75" customHeight="1">
      <c r="A328" s="80"/>
      <c r="B328" s="72"/>
      <c r="C328" s="72"/>
      <c r="D328" s="82"/>
      <c r="E328" s="71"/>
      <c r="F328" s="71"/>
      <c r="G328" s="71"/>
      <c r="H328" s="72"/>
      <c r="I328" s="80"/>
      <c r="J328" s="80"/>
      <c r="K328" s="80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</row>
    <row r="329" spans="1:54" ht="15.75" customHeight="1">
      <c r="A329" s="80"/>
      <c r="B329" s="72"/>
      <c r="C329" s="72"/>
      <c r="D329" s="82"/>
      <c r="E329" s="71"/>
      <c r="F329" s="71"/>
      <c r="G329" s="71"/>
      <c r="H329" s="72"/>
      <c r="I329" s="80"/>
      <c r="J329" s="80"/>
      <c r="K329" s="80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</row>
    <row r="330" spans="1:54" ht="15.75" customHeight="1">
      <c r="A330" s="80"/>
      <c r="B330" s="72"/>
      <c r="C330" s="72"/>
      <c r="D330" s="82"/>
      <c r="E330" s="71"/>
      <c r="F330" s="71"/>
      <c r="G330" s="71"/>
      <c r="H330" s="72"/>
      <c r="I330" s="80"/>
      <c r="J330" s="80"/>
      <c r="K330" s="80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</row>
    <row r="331" spans="1:54" ht="15.75" customHeight="1">
      <c r="A331" s="80"/>
      <c r="B331" s="72"/>
      <c r="C331" s="72"/>
      <c r="D331" s="82"/>
      <c r="E331" s="71"/>
      <c r="F331" s="71"/>
      <c r="G331" s="71"/>
      <c r="H331" s="72"/>
      <c r="I331" s="80"/>
      <c r="J331" s="80"/>
      <c r="K331" s="80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</row>
    <row r="332" spans="1:54" ht="15.75" customHeight="1">
      <c r="A332" s="80"/>
      <c r="B332" s="72"/>
      <c r="C332" s="72"/>
      <c r="D332" s="82"/>
      <c r="E332" s="71"/>
      <c r="F332" s="71"/>
      <c r="G332" s="71"/>
      <c r="H332" s="72"/>
      <c r="I332" s="80"/>
      <c r="J332" s="80"/>
      <c r="K332" s="80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</row>
    <row r="333" spans="1:54" ht="15.75" customHeight="1">
      <c r="A333" s="80"/>
      <c r="B333" s="72"/>
      <c r="C333" s="72"/>
      <c r="D333" s="82"/>
      <c r="E333" s="71"/>
      <c r="F333" s="71"/>
      <c r="G333" s="71"/>
      <c r="H333" s="72"/>
      <c r="I333" s="80"/>
      <c r="J333" s="80"/>
      <c r="K333" s="80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</row>
    <row r="334" spans="1:54" ht="15.75" customHeight="1">
      <c r="A334" s="80"/>
      <c r="B334" s="72"/>
      <c r="C334" s="72"/>
      <c r="D334" s="82"/>
      <c r="E334" s="71"/>
      <c r="F334" s="71"/>
      <c r="G334" s="71"/>
      <c r="H334" s="72"/>
      <c r="I334" s="80"/>
      <c r="J334" s="80"/>
      <c r="K334" s="80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</row>
    <row r="335" spans="1:54" ht="15.75" customHeight="1">
      <c r="A335" s="80"/>
      <c r="B335" s="72"/>
      <c r="C335" s="72"/>
      <c r="D335" s="82"/>
      <c r="E335" s="71"/>
      <c r="F335" s="71"/>
      <c r="G335" s="71"/>
      <c r="H335" s="72"/>
      <c r="I335" s="80"/>
      <c r="J335" s="80"/>
      <c r="K335" s="80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</row>
    <row r="336" spans="1:54" ht="15.75" customHeight="1">
      <c r="A336" s="80"/>
      <c r="B336" s="72"/>
      <c r="C336" s="72"/>
      <c r="D336" s="82"/>
      <c r="E336" s="71"/>
      <c r="F336" s="71"/>
      <c r="G336" s="71"/>
      <c r="H336" s="72"/>
      <c r="I336" s="80"/>
      <c r="J336" s="80"/>
      <c r="K336" s="80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</row>
    <row r="337" spans="1:54" ht="15.75" customHeight="1">
      <c r="A337" s="80"/>
      <c r="B337" s="72"/>
      <c r="C337" s="72"/>
      <c r="D337" s="82"/>
      <c r="E337" s="71"/>
      <c r="F337" s="71"/>
      <c r="G337" s="71"/>
      <c r="H337" s="72"/>
      <c r="I337" s="80"/>
      <c r="J337" s="80"/>
      <c r="K337" s="80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</row>
    <row r="338" spans="1:54" ht="15.75" customHeight="1">
      <c r="A338" s="80"/>
      <c r="B338" s="72"/>
      <c r="C338" s="72"/>
      <c r="D338" s="82"/>
      <c r="E338" s="71"/>
      <c r="F338" s="71"/>
      <c r="G338" s="71"/>
      <c r="H338" s="72"/>
      <c r="I338" s="80"/>
      <c r="J338" s="80"/>
      <c r="K338" s="80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</row>
    <row r="339" spans="1:54" ht="15.75" customHeight="1">
      <c r="A339" s="80"/>
      <c r="B339" s="72"/>
      <c r="C339" s="72"/>
      <c r="D339" s="82"/>
      <c r="E339" s="71"/>
      <c r="F339" s="71"/>
      <c r="G339" s="71"/>
      <c r="H339" s="72"/>
      <c r="I339" s="80"/>
      <c r="J339" s="80"/>
      <c r="K339" s="80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</row>
    <row r="340" spans="1:54" ht="15.75" customHeight="1">
      <c r="A340" s="80"/>
      <c r="B340" s="72"/>
      <c r="C340" s="72"/>
      <c r="D340" s="82"/>
      <c r="E340" s="71"/>
      <c r="F340" s="71"/>
      <c r="G340" s="71"/>
      <c r="H340" s="72"/>
      <c r="I340" s="80"/>
      <c r="J340" s="80"/>
      <c r="K340" s="80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</row>
    <row r="341" spans="1:54" ht="15.75" customHeight="1">
      <c r="A341" s="80"/>
      <c r="B341" s="72"/>
      <c r="C341" s="72"/>
      <c r="D341" s="82"/>
      <c r="E341" s="71"/>
      <c r="F341" s="71"/>
      <c r="G341" s="71"/>
      <c r="H341" s="72"/>
      <c r="I341" s="80"/>
      <c r="J341" s="80"/>
      <c r="K341" s="80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</row>
    <row r="342" spans="1:54" ht="15.75" customHeight="1">
      <c r="A342" s="80"/>
      <c r="B342" s="72"/>
      <c r="C342" s="72"/>
      <c r="D342" s="82"/>
      <c r="E342" s="71"/>
      <c r="F342" s="71"/>
      <c r="G342" s="71"/>
      <c r="H342" s="72"/>
      <c r="I342" s="80"/>
      <c r="J342" s="80"/>
      <c r="K342" s="80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</row>
    <row r="343" spans="1:54" ht="15.75" customHeight="1">
      <c r="A343" s="80"/>
      <c r="B343" s="72"/>
      <c r="C343" s="72"/>
      <c r="D343" s="82"/>
      <c r="E343" s="71"/>
      <c r="F343" s="71"/>
      <c r="G343" s="71"/>
      <c r="H343" s="72"/>
      <c r="I343" s="80"/>
      <c r="J343" s="80"/>
      <c r="K343" s="80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</row>
    <row r="344" spans="1:54" ht="15.75" customHeight="1">
      <c r="A344" s="80"/>
      <c r="B344" s="72"/>
      <c r="C344" s="72"/>
      <c r="D344" s="82"/>
      <c r="E344" s="71"/>
      <c r="F344" s="71"/>
      <c r="G344" s="71"/>
      <c r="H344" s="72"/>
      <c r="I344" s="80"/>
      <c r="J344" s="80"/>
      <c r="K344" s="80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</row>
    <row r="345" spans="1:54" ht="15.75" customHeight="1">
      <c r="A345" s="80"/>
      <c r="B345" s="72"/>
      <c r="C345" s="72"/>
      <c r="D345" s="82"/>
      <c r="E345" s="71"/>
      <c r="F345" s="71"/>
      <c r="G345" s="71"/>
      <c r="H345" s="72"/>
      <c r="I345" s="80"/>
      <c r="J345" s="80"/>
      <c r="K345" s="80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</row>
    <row r="346" spans="1:54" ht="15.75" customHeight="1">
      <c r="A346" s="80"/>
      <c r="B346" s="72"/>
      <c r="C346" s="72"/>
      <c r="D346" s="82"/>
      <c r="E346" s="71"/>
      <c r="F346" s="71"/>
      <c r="G346" s="71"/>
      <c r="H346" s="72"/>
      <c r="I346" s="80"/>
      <c r="J346" s="80"/>
      <c r="K346" s="80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</row>
    <row r="347" spans="1:54" ht="15.75" customHeight="1">
      <c r="A347" s="80"/>
      <c r="B347" s="72"/>
      <c r="C347" s="72"/>
      <c r="D347" s="82"/>
      <c r="E347" s="71"/>
      <c r="F347" s="71"/>
      <c r="G347" s="71"/>
      <c r="H347" s="72"/>
      <c r="I347" s="80"/>
      <c r="J347" s="80"/>
      <c r="K347" s="80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</row>
    <row r="348" spans="1:54" ht="15.75" customHeight="1">
      <c r="A348" s="80"/>
      <c r="B348" s="72"/>
      <c r="C348" s="72"/>
      <c r="D348" s="82"/>
      <c r="E348" s="71"/>
      <c r="F348" s="71"/>
      <c r="G348" s="71"/>
      <c r="H348" s="72"/>
      <c r="I348" s="80"/>
      <c r="J348" s="80"/>
      <c r="K348" s="80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</row>
    <row r="349" spans="1:54" ht="15.75" customHeight="1">
      <c r="A349" s="80"/>
      <c r="B349" s="72"/>
      <c r="C349" s="72"/>
      <c r="D349" s="82"/>
      <c r="E349" s="71"/>
      <c r="F349" s="71"/>
      <c r="G349" s="71"/>
      <c r="H349" s="72"/>
      <c r="I349" s="80"/>
      <c r="J349" s="80"/>
      <c r="K349" s="80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</row>
    <row r="350" spans="1:54" ht="15.75" customHeight="1">
      <c r="A350" s="80"/>
      <c r="B350" s="72"/>
      <c r="C350" s="72"/>
      <c r="D350" s="82"/>
      <c r="E350" s="71"/>
      <c r="F350" s="71"/>
      <c r="G350" s="71"/>
      <c r="H350" s="72"/>
      <c r="I350" s="80"/>
      <c r="J350" s="80"/>
      <c r="K350" s="80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</row>
    <row r="351" spans="1:54" ht="15.75" customHeight="1">
      <c r="A351" s="80"/>
      <c r="B351" s="72"/>
      <c r="C351" s="72"/>
      <c r="D351" s="82"/>
      <c r="E351" s="71"/>
      <c r="F351" s="71"/>
      <c r="G351" s="71"/>
      <c r="H351" s="72"/>
      <c r="I351" s="80"/>
      <c r="J351" s="80"/>
      <c r="K351" s="80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</row>
    <row r="352" spans="1:54" ht="15.75" customHeight="1">
      <c r="A352" s="80"/>
      <c r="B352" s="72"/>
      <c r="C352" s="72"/>
      <c r="D352" s="82"/>
      <c r="E352" s="71"/>
      <c r="F352" s="71"/>
      <c r="G352" s="71"/>
      <c r="H352" s="72"/>
      <c r="I352" s="80"/>
      <c r="J352" s="80"/>
      <c r="K352" s="80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</row>
    <row r="353" spans="1:54" ht="15.75" customHeight="1">
      <c r="A353" s="80"/>
      <c r="B353" s="72"/>
      <c r="C353" s="72"/>
      <c r="D353" s="82"/>
      <c r="E353" s="71"/>
      <c r="F353" s="71"/>
      <c r="G353" s="71"/>
      <c r="H353" s="72"/>
      <c r="I353" s="80"/>
      <c r="J353" s="80"/>
      <c r="K353" s="80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</row>
    <row r="354" spans="1:54" ht="15.75" customHeight="1">
      <c r="A354" s="80"/>
      <c r="B354" s="72"/>
      <c r="C354" s="72"/>
      <c r="D354" s="82"/>
      <c r="E354" s="71"/>
      <c r="F354" s="71"/>
      <c r="G354" s="71"/>
      <c r="H354" s="72"/>
      <c r="I354" s="80"/>
      <c r="J354" s="80"/>
      <c r="K354" s="80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</row>
    <row r="355" spans="1:54" ht="15.75" customHeight="1">
      <c r="A355" s="80"/>
      <c r="B355" s="72"/>
      <c r="C355" s="72"/>
      <c r="D355" s="82"/>
      <c r="E355" s="71"/>
      <c r="F355" s="71"/>
      <c r="G355" s="71"/>
      <c r="H355" s="72"/>
      <c r="I355" s="80"/>
      <c r="J355" s="80"/>
      <c r="K355" s="80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</row>
    <row r="356" spans="1:54" ht="15.75" customHeight="1">
      <c r="A356" s="80"/>
      <c r="B356" s="72"/>
      <c r="C356" s="72"/>
      <c r="D356" s="82"/>
      <c r="E356" s="71"/>
      <c r="F356" s="71"/>
      <c r="G356" s="71"/>
      <c r="H356" s="72"/>
      <c r="I356" s="80"/>
      <c r="J356" s="80"/>
      <c r="K356" s="80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</row>
    <row r="357" spans="1:54" ht="15.75" customHeight="1">
      <c r="A357" s="80"/>
      <c r="B357" s="72"/>
      <c r="C357" s="72"/>
      <c r="D357" s="82"/>
      <c r="E357" s="71"/>
      <c r="F357" s="71"/>
      <c r="G357" s="71"/>
      <c r="H357" s="72"/>
      <c r="I357" s="80"/>
      <c r="J357" s="80"/>
      <c r="K357" s="80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</row>
    <row r="358" spans="1:54" ht="15.75" customHeight="1">
      <c r="A358" s="80"/>
      <c r="B358" s="72"/>
      <c r="C358" s="72"/>
      <c r="D358" s="82"/>
      <c r="E358" s="71"/>
      <c r="F358" s="71"/>
      <c r="G358" s="71"/>
      <c r="H358" s="72"/>
      <c r="I358" s="80"/>
      <c r="J358" s="80"/>
      <c r="K358" s="80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</row>
    <row r="359" spans="1:54" ht="15.75" customHeight="1">
      <c r="A359" s="80"/>
      <c r="B359" s="72"/>
      <c r="C359" s="72"/>
      <c r="D359" s="82"/>
      <c r="E359" s="71"/>
      <c r="F359" s="71"/>
      <c r="G359" s="71"/>
      <c r="H359" s="72"/>
      <c r="I359" s="80"/>
      <c r="J359" s="80"/>
      <c r="K359" s="80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</row>
    <row r="360" spans="1:54" ht="15.75" customHeight="1">
      <c r="A360" s="80"/>
      <c r="B360" s="72"/>
      <c r="C360" s="72"/>
      <c r="D360" s="82"/>
      <c r="E360" s="71"/>
      <c r="F360" s="71"/>
      <c r="G360" s="71"/>
      <c r="H360" s="72"/>
      <c r="I360" s="80"/>
      <c r="J360" s="80"/>
      <c r="K360" s="80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</row>
    <row r="361" spans="1:54" ht="15.75" customHeight="1">
      <c r="A361" s="80"/>
      <c r="B361" s="72"/>
      <c r="C361" s="72"/>
      <c r="D361" s="82"/>
      <c r="E361" s="71"/>
      <c r="F361" s="71"/>
      <c r="G361" s="71"/>
      <c r="H361" s="72"/>
      <c r="I361" s="80"/>
      <c r="J361" s="80"/>
      <c r="K361" s="80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</row>
    <row r="362" spans="1:54" ht="15.75" customHeight="1">
      <c r="A362" s="80"/>
      <c r="B362" s="72"/>
      <c r="C362" s="72"/>
      <c r="D362" s="82"/>
      <c r="E362" s="71"/>
      <c r="F362" s="71"/>
      <c r="G362" s="71"/>
      <c r="H362" s="72"/>
      <c r="I362" s="80"/>
      <c r="J362" s="80"/>
      <c r="K362" s="80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</row>
    <row r="363" spans="1:54" ht="15.75" customHeight="1">
      <c r="A363" s="80"/>
      <c r="B363" s="72"/>
      <c r="C363" s="72"/>
      <c r="D363" s="82"/>
      <c r="E363" s="71"/>
      <c r="F363" s="71"/>
      <c r="G363" s="71"/>
      <c r="H363" s="72"/>
      <c r="I363" s="80"/>
      <c r="J363" s="80"/>
      <c r="K363" s="80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</row>
    <row r="364" spans="1:54" ht="15.75" customHeight="1">
      <c r="A364" s="80"/>
      <c r="B364" s="72"/>
      <c r="C364" s="72"/>
      <c r="D364" s="82"/>
      <c r="E364" s="71"/>
      <c r="F364" s="71"/>
      <c r="G364" s="71"/>
      <c r="H364" s="72"/>
      <c r="I364" s="80"/>
      <c r="J364" s="80"/>
      <c r="K364" s="80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</row>
    <row r="365" spans="1:54" ht="15.75" customHeight="1">
      <c r="A365" s="80"/>
      <c r="B365" s="72"/>
      <c r="C365" s="72"/>
      <c r="D365" s="82"/>
      <c r="E365" s="71"/>
      <c r="F365" s="71"/>
      <c r="G365" s="71"/>
      <c r="H365" s="72"/>
      <c r="I365" s="80"/>
      <c r="J365" s="80"/>
      <c r="K365" s="80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</row>
    <row r="366" spans="1:54" ht="15.75" customHeight="1">
      <c r="A366" s="80"/>
      <c r="B366" s="72"/>
      <c r="C366" s="72"/>
      <c r="D366" s="82"/>
      <c r="E366" s="71"/>
      <c r="F366" s="71"/>
      <c r="G366" s="71"/>
      <c r="H366" s="72"/>
      <c r="I366" s="80"/>
      <c r="J366" s="80"/>
      <c r="K366" s="80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</row>
    <row r="367" spans="1:54" ht="15.75" customHeight="1">
      <c r="A367" s="80"/>
      <c r="B367" s="72"/>
      <c r="C367" s="72"/>
      <c r="D367" s="82"/>
      <c r="E367" s="71"/>
      <c r="F367" s="71"/>
      <c r="G367" s="71"/>
      <c r="H367" s="72"/>
      <c r="I367" s="80"/>
      <c r="J367" s="80"/>
      <c r="K367" s="80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</row>
    <row r="368" spans="1:54" ht="15.75" customHeight="1">
      <c r="A368" s="80"/>
      <c r="B368" s="72"/>
      <c r="C368" s="72"/>
      <c r="D368" s="82"/>
      <c r="E368" s="71"/>
      <c r="F368" s="71"/>
      <c r="G368" s="71"/>
      <c r="H368" s="72"/>
      <c r="I368" s="80"/>
      <c r="J368" s="80"/>
      <c r="K368" s="80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</row>
    <row r="369" spans="1:54" ht="15.75" customHeight="1">
      <c r="A369" s="80"/>
      <c r="B369" s="72"/>
      <c r="C369" s="72"/>
      <c r="D369" s="82"/>
      <c r="E369" s="71"/>
      <c r="F369" s="71"/>
      <c r="G369" s="71"/>
      <c r="H369" s="72"/>
      <c r="I369" s="80"/>
      <c r="J369" s="80"/>
      <c r="K369" s="80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</row>
    <row r="370" spans="1:54" ht="15.75" customHeight="1">
      <c r="A370" s="80"/>
      <c r="B370" s="72"/>
      <c r="C370" s="72"/>
      <c r="D370" s="82"/>
      <c r="E370" s="71"/>
      <c r="F370" s="71"/>
      <c r="G370" s="71"/>
      <c r="H370" s="72"/>
      <c r="I370" s="80"/>
      <c r="J370" s="80"/>
      <c r="K370" s="80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</row>
    <row r="371" spans="1:54" ht="15.75" customHeight="1">
      <c r="A371" s="80"/>
      <c r="B371" s="72"/>
      <c r="C371" s="72"/>
      <c r="D371" s="82"/>
      <c r="E371" s="71"/>
      <c r="F371" s="71"/>
      <c r="G371" s="71"/>
      <c r="H371" s="72"/>
      <c r="I371" s="80"/>
      <c r="J371" s="80"/>
      <c r="K371" s="80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</row>
    <row r="372" spans="1:54" ht="15.75" customHeight="1">
      <c r="A372" s="80"/>
      <c r="B372" s="72"/>
      <c r="C372" s="72"/>
      <c r="D372" s="82"/>
      <c r="E372" s="71"/>
      <c r="F372" s="71"/>
      <c r="G372" s="71"/>
      <c r="H372" s="72"/>
      <c r="I372" s="80"/>
      <c r="J372" s="80"/>
      <c r="K372" s="80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</row>
    <row r="373" spans="1:54" ht="15.75" customHeight="1">
      <c r="A373" s="80"/>
      <c r="B373" s="72"/>
      <c r="C373" s="72"/>
      <c r="D373" s="82"/>
      <c r="E373" s="71"/>
      <c r="F373" s="71"/>
      <c r="G373" s="71"/>
      <c r="H373" s="72"/>
      <c r="I373" s="80"/>
      <c r="J373" s="80"/>
      <c r="K373" s="80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</row>
    <row r="374" spans="1:54" ht="15.75" customHeight="1">
      <c r="A374" s="80"/>
      <c r="B374" s="72"/>
      <c r="C374" s="72"/>
      <c r="D374" s="82"/>
      <c r="E374" s="71"/>
      <c r="F374" s="71"/>
      <c r="G374" s="71"/>
      <c r="H374" s="72"/>
      <c r="I374" s="80"/>
      <c r="J374" s="80"/>
      <c r="K374" s="80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</row>
    <row r="375" spans="1:54" ht="15.75" customHeight="1">
      <c r="A375" s="80"/>
      <c r="B375" s="72"/>
      <c r="C375" s="72"/>
      <c r="D375" s="82"/>
      <c r="E375" s="71"/>
      <c r="F375" s="71"/>
      <c r="G375" s="71"/>
      <c r="H375" s="72"/>
      <c r="I375" s="80"/>
      <c r="J375" s="80"/>
      <c r="K375" s="80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</row>
    <row r="376" spans="1:54" ht="15.75" customHeight="1">
      <c r="A376" s="80"/>
      <c r="B376" s="72"/>
      <c r="C376" s="72"/>
      <c r="D376" s="82"/>
      <c r="E376" s="71"/>
      <c r="F376" s="71"/>
      <c r="G376" s="71"/>
      <c r="H376" s="72"/>
      <c r="I376" s="80"/>
      <c r="J376" s="80"/>
      <c r="K376" s="80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</row>
    <row r="377" spans="1:54" ht="15.75" customHeight="1">
      <c r="A377" s="80"/>
      <c r="B377" s="72"/>
      <c r="C377" s="72"/>
      <c r="D377" s="82"/>
      <c r="E377" s="71"/>
      <c r="F377" s="71"/>
      <c r="G377" s="71"/>
      <c r="H377" s="72"/>
      <c r="I377" s="80"/>
      <c r="J377" s="80"/>
      <c r="K377" s="80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</row>
    <row r="378" spans="1:54" ht="15.75" customHeight="1">
      <c r="A378" s="80"/>
      <c r="B378" s="72"/>
      <c r="C378" s="72"/>
      <c r="D378" s="82"/>
      <c r="E378" s="71"/>
      <c r="F378" s="71"/>
      <c r="G378" s="71"/>
      <c r="H378" s="72"/>
      <c r="I378" s="80"/>
      <c r="J378" s="80"/>
      <c r="K378" s="80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</row>
    <row r="379" spans="1:54" ht="15.75" customHeight="1">
      <c r="A379" s="80"/>
      <c r="B379" s="72"/>
      <c r="C379" s="72"/>
      <c r="D379" s="82"/>
      <c r="E379" s="71"/>
      <c r="F379" s="71"/>
      <c r="G379" s="71"/>
      <c r="H379" s="72"/>
      <c r="I379" s="80"/>
      <c r="J379" s="80"/>
      <c r="K379" s="80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</row>
    <row r="380" spans="1:54" ht="15.75" customHeight="1">
      <c r="A380" s="80"/>
      <c r="B380" s="72"/>
      <c r="C380" s="72"/>
      <c r="D380" s="82"/>
      <c r="E380" s="71"/>
      <c r="F380" s="71"/>
      <c r="G380" s="71"/>
      <c r="H380" s="72"/>
      <c r="I380" s="80"/>
      <c r="J380" s="80"/>
      <c r="K380" s="80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</row>
    <row r="381" spans="1:54" ht="15.75" customHeight="1">
      <c r="A381" s="80"/>
      <c r="B381" s="72"/>
      <c r="C381" s="72"/>
      <c r="D381" s="82"/>
      <c r="E381" s="71"/>
      <c r="F381" s="71"/>
      <c r="G381" s="71"/>
      <c r="H381" s="72"/>
      <c r="I381" s="80"/>
      <c r="J381" s="80"/>
      <c r="K381" s="80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</row>
    <row r="382" spans="1:54" ht="15.75" customHeight="1">
      <c r="A382" s="80"/>
      <c r="B382" s="72"/>
      <c r="C382" s="72"/>
      <c r="D382" s="82"/>
      <c r="E382" s="71"/>
      <c r="F382" s="71"/>
      <c r="G382" s="71"/>
      <c r="H382" s="72"/>
      <c r="I382" s="80"/>
      <c r="J382" s="80"/>
      <c r="K382" s="80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</row>
    <row r="383" spans="1:54" ht="15.75" customHeight="1">
      <c r="A383" s="80"/>
      <c r="B383" s="72"/>
      <c r="C383" s="72"/>
      <c r="D383" s="82"/>
      <c r="E383" s="71"/>
      <c r="F383" s="71"/>
      <c r="G383" s="71"/>
      <c r="H383" s="72"/>
      <c r="I383" s="80"/>
      <c r="J383" s="80"/>
      <c r="K383" s="80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</row>
    <row r="384" spans="1:54" ht="15.75" customHeight="1">
      <c r="A384" s="80"/>
      <c r="B384" s="72"/>
      <c r="C384" s="72"/>
      <c r="D384" s="82"/>
      <c r="E384" s="71"/>
      <c r="F384" s="71"/>
      <c r="G384" s="71"/>
      <c r="H384" s="72"/>
      <c r="I384" s="80"/>
      <c r="J384" s="80"/>
      <c r="K384" s="80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</row>
    <row r="385" spans="1:54" ht="15.75" customHeight="1">
      <c r="A385" s="80"/>
      <c r="B385" s="72"/>
      <c r="C385" s="72"/>
      <c r="D385" s="82"/>
      <c r="E385" s="71"/>
      <c r="F385" s="71"/>
      <c r="G385" s="71"/>
      <c r="H385" s="72"/>
      <c r="I385" s="80"/>
      <c r="J385" s="80"/>
      <c r="K385" s="80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</row>
    <row r="386" spans="1:54" ht="15.75" customHeight="1">
      <c r="A386" s="80"/>
      <c r="B386" s="72"/>
      <c r="C386" s="72"/>
      <c r="D386" s="82"/>
      <c r="E386" s="71"/>
      <c r="F386" s="71"/>
      <c r="G386" s="71"/>
      <c r="H386" s="72"/>
      <c r="I386" s="80"/>
      <c r="J386" s="80"/>
      <c r="K386" s="80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</row>
    <row r="387" spans="1:54" ht="15.75" customHeight="1">
      <c r="A387" s="80"/>
      <c r="B387" s="72"/>
      <c r="C387" s="72"/>
      <c r="D387" s="82"/>
      <c r="E387" s="71"/>
      <c r="F387" s="71"/>
      <c r="G387" s="71"/>
      <c r="H387" s="72"/>
      <c r="I387" s="80"/>
      <c r="J387" s="80"/>
      <c r="K387" s="80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</row>
    <row r="388" spans="1:54" ht="15.75" customHeight="1">
      <c r="A388" s="80"/>
      <c r="B388" s="72"/>
      <c r="C388" s="72"/>
      <c r="D388" s="82"/>
      <c r="E388" s="71"/>
      <c r="F388" s="71"/>
      <c r="G388" s="71"/>
      <c r="H388" s="72"/>
      <c r="I388" s="80"/>
      <c r="J388" s="80"/>
      <c r="K388" s="80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</row>
    <row r="389" spans="1:54" ht="15.75" customHeight="1">
      <c r="A389" s="80"/>
      <c r="B389" s="72"/>
      <c r="C389" s="72"/>
      <c r="D389" s="82"/>
      <c r="E389" s="71"/>
      <c r="F389" s="71"/>
      <c r="G389" s="71"/>
      <c r="H389" s="72"/>
      <c r="I389" s="80"/>
      <c r="J389" s="80"/>
      <c r="K389" s="80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</row>
    <row r="390" spans="1:54" ht="15.75" customHeight="1">
      <c r="A390" s="80"/>
      <c r="B390" s="72"/>
      <c r="C390" s="72"/>
      <c r="D390" s="82"/>
      <c r="E390" s="71"/>
      <c r="F390" s="71"/>
      <c r="G390" s="71"/>
      <c r="H390" s="72"/>
      <c r="I390" s="80"/>
      <c r="J390" s="80"/>
      <c r="K390" s="80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</row>
    <row r="391" spans="1:54" ht="15.75" customHeight="1">
      <c r="A391" s="80"/>
      <c r="B391" s="72"/>
      <c r="C391" s="72"/>
      <c r="D391" s="82"/>
      <c r="E391" s="71"/>
      <c r="F391" s="71"/>
      <c r="G391" s="71"/>
      <c r="H391" s="72"/>
      <c r="I391" s="80"/>
      <c r="J391" s="80"/>
      <c r="K391" s="80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</row>
    <row r="392" spans="1:54" ht="15.75" customHeight="1">
      <c r="A392" s="80"/>
      <c r="B392" s="72"/>
      <c r="C392" s="72"/>
      <c r="D392" s="82"/>
      <c r="E392" s="71"/>
      <c r="F392" s="71"/>
      <c r="G392" s="71"/>
      <c r="H392" s="72"/>
      <c r="I392" s="80"/>
      <c r="J392" s="80"/>
      <c r="K392" s="80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</row>
    <row r="393" spans="1:54" ht="15.75" customHeight="1">
      <c r="A393" s="80"/>
      <c r="B393" s="72"/>
      <c r="C393" s="72"/>
      <c r="D393" s="82"/>
      <c r="E393" s="71"/>
      <c r="F393" s="71"/>
      <c r="G393" s="71"/>
      <c r="H393" s="72"/>
      <c r="I393" s="80"/>
      <c r="J393" s="80"/>
      <c r="K393" s="80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</row>
    <row r="394" spans="1:54" ht="15.75" customHeight="1">
      <c r="A394" s="80"/>
      <c r="B394" s="72"/>
      <c r="C394" s="72"/>
      <c r="D394" s="82"/>
      <c r="E394" s="71"/>
      <c r="F394" s="71"/>
      <c r="G394" s="71"/>
      <c r="H394" s="72"/>
      <c r="I394" s="80"/>
      <c r="J394" s="80"/>
      <c r="K394" s="80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</row>
    <row r="395" spans="1:54" ht="15.75" customHeight="1">
      <c r="A395" s="80"/>
      <c r="B395" s="72"/>
      <c r="C395" s="72"/>
      <c r="D395" s="82"/>
      <c r="E395" s="71"/>
      <c r="F395" s="71"/>
      <c r="G395" s="71"/>
      <c r="H395" s="72"/>
      <c r="I395" s="80"/>
      <c r="J395" s="80"/>
      <c r="K395" s="80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</row>
    <row r="396" spans="1:54" ht="15.75" customHeight="1">
      <c r="A396" s="80"/>
      <c r="B396" s="72"/>
      <c r="C396" s="72"/>
      <c r="D396" s="82"/>
      <c r="E396" s="71"/>
      <c r="F396" s="71"/>
      <c r="G396" s="71"/>
      <c r="H396" s="72"/>
      <c r="I396" s="80"/>
      <c r="J396" s="80"/>
      <c r="K396" s="80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</row>
    <row r="397" spans="1:54" ht="15.75" customHeight="1">
      <c r="A397" s="80"/>
      <c r="B397" s="72"/>
      <c r="C397" s="72"/>
      <c r="D397" s="82"/>
      <c r="E397" s="71"/>
      <c r="F397" s="71"/>
      <c r="G397" s="71"/>
      <c r="H397" s="72"/>
      <c r="I397" s="80"/>
      <c r="J397" s="80"/>
      <c r="K397" s="80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</row>
    <row r="398" spans="1:54" ht="15.75" customHeight="1">
      <c r="A398" s="80"/>
      <c r="B398" s="72"/>
      <c r="C398" s="72"/>
      <c r="D398" s="82"/>
      <c r="E398" s="71"/>
      <c r="F398" s="71"/>
      <c r="G398" s="71"/>
      <c r="H398" s="72"/>
      <c r="I398" s="80"/>
      <c r="J398" s="80"/>
      <c r="K398" s="80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</row>
    <row r="399" spans="1:54" ht="15.75" customHeight="1">
      <c r="A399" s="80"/>
      <c r="B399" s="72"/>
      <c r="C399" s="72"/>
      <c r="D399" s="82"/>
      <c r="E399" s="71"/>
      <c r="F399" s="71"/>
      <c r="G399" s="71"/>
      <c r="H399" s="72"/>
      <c r="I399" s="80"/>
      <c r="J399" s="80"/>
      <c r="K399" s="80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</row>
    <row r="400" spans="1:54" ht="15.75" customHeight="1">
      <c r="A400" s="80"/>
      <c r="B400" s="72"/>
      <c r="C400" s="72"/>
      <c r="D400" s="82"/>
      <c r="E400" s="71"/>
      <c r="F400" s="71"/>
      <c r="G400" s="71"/>
      <c r="H400" s="72"/>
      <c r="I400" s="80"/>
      <c r="J400" s="80"/>
      <c r="K400" s="80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</row>
    <row r="401" spans="1:54" ht="15.75" customHeight="1">
      <c r="A401" s="80"/>
      <c r="B401" s="72"/>
      <c r="C401" s="72"/>
      <c r="D401" s="82"/>
      <c r="E401" s="71"/>
      <c r="F401" s="71"/>
      <c r="G401" s="71"/>
      <c r="H401" s="72"/>
      <c r="I401" s="80"/>
      <c r="J401" s="80"/>
      <c r="K401" s="80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</row>
    <row r="402" spans="1:54" ht="15.75" customHeight="1">
      <c r="A402" s="80"/>
      <c r="B402" s="72"/>
      <c r="C402" s="72"/>
      <c r="D402" s="82"/>
      <c r="E402" s="71"/>
      <c r="F402" s="71"/>
      <c r="G402" s="71"/>
      <c r="H402" s="72"/>
      <c r="I402" s="80"/>
      <c r="J402" s="80"/>
      <c r="K402" s="80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</row>
    <row r="403" spans="1:54" ht="15.75" customHeight="1">
      <c r="A403" s="80"/>
      <c r="B403" s="72"/>
      <c r="C403" s="72"/>
      <c r="D403" s="82"/>
      <c r="E403" s="71"/>
      <c r="F403" s="71"/>
      <c r="G403" s="71"/>
      <c r="H403" s="72"/>
      <c r="I403" s="80"/>
      <c r="J403" s="80"/>
      <c r="K403" s="80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</row>
    <row r="404" spans="1:54" ht="15.75" customHeight="1">
      <c r="A404" s="80"/>
      <c r="B404" s="72"/>
      <c r="C404" s="72"/>
      <c r="D404" s="82"/>
      <c r="E404" s="71"/>
      <c r="F404" s="71"/>
      <c r="G404" s="71"/>
      <c r="H404" s="72"/>
      <c r="I404" s="80"/>
      <c r="J404" s="80"/>
      <c r="K404" s="80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</row>
    <row r="405" spans="1:54" ht="15.75" customHeight="1">
      <c r="A405" s="80"/>
      <c r="B405" s="72"/>
      <c r="C405" s="72"/>
      <c r="D405" s="82"/>
      <c r="E405" s="71"/>
      <c r="F405" s="71"/>
      <c r="G405" s="71"/>
      <c r="H405" s="72"/>
      <c r="I405" s="80"/>
      <c r="J405" s="80"/>
      <c r="K405" s="80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</row>
    <row r="406" spans="1:54" ht="15.75" customHeight="1">
      <c r="A406" s="80"/>
      <c r="B406" s="72"/>
      <c r="C406" s="72"/>
      <c r="D406" s="82"/>
      <c r="E406" s="71"/>
      <c r="F406" s="71"/>
      <c r="G406" s="71"/>
      <c r="H406" s="72"/>
      <c r="I406" s="80"/>
      <c r="J406" s="80"/>
      <c r="K406" s="80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</row>
    <row r="407" spans="1:54" ht="15.75" customHeight="1">
      <c r="A407" s="80"/>
      <c r="B407" s="72"/>
      <c r="C407" s="72"/>
      <c r="D407" s="82"/>
      <c r="E407" s="71"/>
      <c r="F407" s="71"/>
      <c r="G407" s="71"/>
      <c r="H407" s="72"/>
      <c r="I407" s="80"/>
      <c r="J407" s="80"/>
      <c r="K407" s="80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</row>
    <row r="408" spans="1:54" ht="15.75" customHeight="1">
      <c r="A408" s="80"/>
      <c r="B408" s="72"/>
      <c r="C408" s="72"/>
      <c r="D408" s="82"/>
      <c r="E408" s="71"/>
      <c r="F408" s="71"/>
      <c r="G408" s="71"/>
      <c r="H408" s="72"/>
      <c r="I408" s="80"/>
      <c r="J408" s="80"/>
      <c r="K408" s="80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</row>
    <row r="409" spans="1:54" ht="15.75" customHeight="1">
      <c r="A409" s="80"/>
      <c r="B409" s="72"/>
      <c r="C409" s="72"/>
      <c r="D409" s="82"/>
      <c r="E409" s="71"/>
      <c r="F409" s="71"/>
      <c r="G409" s="71"/>
      <c r="H409" s="72"/>
      <c r="I409" s="80"/>
      <c r="J409" s="80"/>
      <c r="K409" s="80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</row>
    <row r="410" spans="1:54" ht="15.75" customHeight="1">
      <c r="A410" s="80"/>
      <c r="B410" s="72"/>
      <c r="C410" s="72"/>
      <c r="D410" s="82"/>
      <c r="E410" s="71"/>
      <c r="F410" s="71"/>
      <c r="G410" s="71"/>
      <c r="H410" s="72"/>
      <c r="I410" s="80"/>
      <c r="J410" s="80"/>
      <c r="K410" s="80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</row>
    <row r="411" spans="1:54" ht="15.75" customHeight="1">
      <c r="A411" s="80"/>
      <c r="B411" s="72"/>
      <c r="C411" s="72"/>
      <c r="D411" s="82"/>
      <c r="E411" s="71"/>
      <c r="F411" s="71"/>
      <c r="G411" s="71"/>
      <c r="H411" s="72"/>
      <c r="I411" s="80"/>
      <c r="J411" s="80"/>
      <c r="K411" s="80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</row>
    <row r="412" spans="1:54" ht="15.75" customHeight="1">
      <c r="A412" s="80"/>
      <c r="B412" s="72"/>
      <c r="C412" s="72"/>
      <c r="D412" s="82"/>
      <c r="E412" s="71"/>
      <c r="F412" s="71"/>
      <c r="G412" s="71"/>
      <c r="H412" s="72"/>
      <c r="I412" s="80"/>
      <c r="J412" s="80"/>
      <c r="K412" s="80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</row>
    <row r="413" spans="1:54" ht="15.75" customHeight="1">
      <c r="A413" s="80"/>
      <c r="B413" s="72"/>
      <c r="C413" s="72"/>
      <c r="D413" s="82"/>
      <c r="E413" s="71"/>
      <c r="F413" s="71"/>
      <c r="G413" s="71"/>
      <c r="H413" s="72"/>
      <c r="I413" s="80"/>
      <c r="J413" s="80"/>
      <c r="K413" s="80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</row>
    <row r="414" spans="1:54" ht="15.75" customHeight="1">
      <c r="A414" s="80"/>
      <c r="B414" s="72"/>
      <c r="C414" s="72"/>
      <c r="D414" s="82"/>
      <c r="E414" s="71"/>
      <c r="F414" s="71"/>
      <c r="G414" s="71"/>
      <c r="H414" s="72"/>
      <c r="I414" s="80"/>
      <c r="J414" s="80"/>
      <c r="K414" s="80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</row>
    <row r="415" spans="1:54" ht="15.75" customHeight="1">
      <c r="A415" s="80"/>
      <c r="B415" s="72"/>
      <c r="C415" s="72"/>
      <c r="D415" s="82"/>
      <c r="E415" s="71"/>
      <c r="F415" s="71"/>
      <c r="G415" s="71"/>
      <c r="H415" s="72"/>
      <c r="I415" s="80"/>
      <c r="J415" s="80"/>
      <c r="K415" s="80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</row>
    <row r="416" spans="1:54" ht="15.75" customHeight="1">
      <c r="A416" s="80"/>
      <c r="B416" s="72"/>
      <c r="C416" s="72"/>
      <c r="D416" s="82"/>
      <c r="E416" s="71"/>
      <c r="F416" s="71"/>
      <c r="G416" s="71"/>
      <c r="H416" s="72"/>
      <c r="I416" s="80"/>
      <c r="J416" s="80"/>
      <c r="K416" s="80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</row>
    <row r="417" spans="1:54" ht="15.75" customHeight="1">
      <c r="A417" s="80"/>
      <c r="B417" s="72"/>
      <c r="C417" s="72"/>
      <c r="D417" s="82"/>
      <c r="E417" s="71"/>
      <c r="F417" s="71"/>
      <c r="G417" s="71"/>
      <c r="H417" s="72"/>
      <c r="I417" s="80"/>
      <c r="J417" s="80"/>
      <c r="K417" s="80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</row>
    <row r="418" spans="1:54" ht="15.75" customHeight="1">
      <c r="A418" s="80"/>
      <c r="B418" s="72"/>
      <c r="C418" s="72"/>
      <c r="D418" s="82"/>
      <c r="E418" s="71"/>
      <c r="F418" s="71"/>
      <c r="G418" s="71"/>
      <c r="H418" s="72"/>
      <c r="I418" s="80"/>
      <c r="J418" s="80"/>
      <c r="K418" s="80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</row>
    <row r="419" spans="1:54" ht="15.75" customHeight="1">
      <c r="A419" s="80"/>
      <c r="B419" s="72"/>
      <c r="C419" s="72"/>
      <c r="D419" s="82"/>
      <c r="E419" s="71"/>
      <c r="F419" s="71"/>
      <c r="G419" s="71"/>
      <c r="H419" s="72"/>
      <c r="I419" s="80"/>
      <c r="J419" s="80"/>
      <c r="K419" s="80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</row>
    <row r="420" spans="1:54" ht="15.75" customHeight="1">
      <c r="A420" s="80"/>
      <c r="B420" s="72"/>
      <c r="C420" s="72"/>
      <c r="D420" s="82"/>
      <c r="E420" s="71"/>
      <c r="F420" s="71"/>
      <c r="G420" s="71"/>
      <c r="H420" s="72"/>
      <c r="I420" s="80"/>
      <c r="J420" s="80"/>
      <c r="K420" s="80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</row>
    <row r="421" spans="1:54" ht="15.75" customHeight="1">
      <c r="A421" s="80"/>
      <c r="B421" s="72"/>
      <c r="C421" s="72"/>
      <c r="D421" s="82"/>
      <c r="E421" s="71"/>
      <c r="F421" s="71"/>
      <c r="G421" s="71"/>
      <c r="H421" s="72"/>
      <c r="I421" s="80"/>
      <c r="J421" s="80"/>
      <c r="K421" s="80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</row>
    <row r="422" spans="1:54" ht="15.75" customHeight="1">
      <c r="A422" s="80"/>
      <c r="B422" s="72"/>
      <c r="C422" s="72"/>
      <c r="D422" s="82"/>
      <c r="E422" s="71"/>
      <c r="F422" s="71"/>
      <c r="G422" s="71"/>
      <c r="H422" s="72"/>
      <c r="I422" s="80"/>
      <c r="J422" s="80"/>
      <c r="K422" s="80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</row>
    <row r="423" spans="1:54" ht="15.75" customHeight="1">
      <c r="A423" s="80"/>
      <c r="B423" s="72"/>
      <c r="C423" s="72"/>
      <c r="D423" s="82"/>
      <c r="E423" s="71"/>
      <c r="F423" s="71"/>
      <c r="G423" s="71"/>
      <c r="H423" s="72"/>
      <c r="I423" s="80"/>
      <c r="J423" s="80"/>
      <c r="K423" s="80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</row>
    <row r="424" spans="1:54" ht="15.75" customHeight="1">
      <c r="A424" s="80"/>
      <c r="B424" s="72"/>
      <c r="C424" s="72"/>
      <c r="D424" s="82"/>
      <c r="E424" s="71"/>
      <c r="F424" s="71"/>
      <c r="G424" s="71"/>
      <c r="H424" s="72"/>
      <c r="I424" s="80"/>
      <c r="J424" s="80"/>
      <c r="K424" s="80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</row>
    <row r="425" spans="1:54" ht="15.75" customHeight="1">
      <c r="A425" s="80"/>
      <c r="B425" s="72"/>
      <c r="C425" s="72"/>
      <c r="D425" s="82"/>
      <c r="E425" s="71"/>
      <c r="F425" s="71"/>
      <c r="G425" s="71"/>
      <c r="H425" s="72"/>
      <c r="I425" s="80"/>
      <c r="J425" s="80"/>
      <c r="K425" s="80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</row>
    <row r="426" spans="1:54" ht="15.75" customHeight="1">
      <c r="A426" s="80"/>
      <c r="B426" s="72"/>
      <c r="C426" s="72"/>
      <c r="D426" s="82"/>
      <c r="E426" s="71"/>
      <c r="F426" s="71"/>
      <c r="G426" s="71"/>
      <c r="H426" s="72"/>
      <c r="I426" s="80"/>
      <c r="J426" s="80"/>
      <c r="K426" s="80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</row>
    <row r="427" spans="1:54" ht="15.75" customHeight="1">
      <c r="A427" s="80"/>
      <c r="B427" s="72"/>
      <c r="C427" s="72"/>
      <c r="D427" s="82"/>
      <c r="E427" s="71"/>
      <c r="F427" s="71"/>
      <c r="G427" s="71"/>
      <c r="H427" s="72"/>
      <c r="I427" s="80"/>
      <c r="J427" s="80"/>
      <c r="K427" s="80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</row>
    <row r="428" spans="1:54" ht="15.75" customHeight="1">
      <c r="A428" s="80"/>
      <c r="B428" s="72"/>
      <c r="C428" s="72"/>
      <c r="D428" s="82"/>
      <c r="E428" s="71"/>
      <c r="F428" s="71"/>
      <c r="G428" s="71"/>
      <c r="H428" s="72"/>
      <c r="I428" s="80"/>
      <c r="J428" s="80"/>
      <c r="K428" s="80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</row>
    <row r="429" spans="1:54" ht="15.75" customHeight="1">
      <c r="A429" s="80"/>
      <c r="B429" s="72"/>
      <c r="C429" s="72"/>
      <c r="D429" s="82"/>
      <c r="E429" s="71"/>
      <c r="F429" s="71"/>
      <c r="G429" s="71"/>
      <c r="H429" s="72"/>
      <c r="I429" s="80"/>
      <c r="J429" s="80"/>
      <c r="K429" s="80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</row>
    <row r="430" spans="1:54" ht="15.75" customHeight="1">
      <c r="A430" s="80"/>
      <c r="B430" s="72"/>
      <c r="C430" s="72"/>
      <c r="D430" s="82"/>
      <c r="E430" s="71"/>
      <c r="F430" s="71"/>
      <c r="G430" s="71"/>
      <c r="H430" s="72"/>
      <c r="I430" s="80"/>
      <c r="J430" s="80"/>
      <c r="K430" s="80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</row>
    <row r="431" spans="1:54" ht="15.75" customHeight="1">
      <c r="A431" s="80"/>
      <c r="B431" s="72"/>
      <c r="C431" s="72"/>
      <c r="D431" s="82"/>
      <c r="E431" s="71"/>
      <c r="F431" s="71"/>
      <c r="G431" s="71"/>
      <c r="H431" s="72"/>
      <c r="I431" s="80"/>
      <c r="J431" s="80"/>
      <c r="K431" s="80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</row>
    <row r="432" spans="1:54" ht="15.75" customHeight="1">
      <c r="A432" s="80"/>
      <c r="B432" s="72"/>
      <c r="C432" s="72"/>
      <c r="D432" s="82"/>
      <c r="E432" s="71"/>
      <c r="F432" s="71"/>
      <c r="G432" s="71"/>
      <c r="H432" s="72"/>
      <c r="I432" s="80"/>
      <c r="J432" s="80"/>
      <c r="K432" s="80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</row>
    <row r="433" spans="1:54" ht="15.75" customHeight="1">
      <c r="A433" s="80"/>
      <c r="B433" s="72"/>
      <c r="C433" s="72"/>
      <c r="D433" s="82"/>
      <c r="E433" s="71"/>
      <c r="F433" s="71"/>
      <c r="G433" s="71"/>
      <c r="H433" s="72"/>
      <c r="I433" s="80"/>
      <c r="J433" s="80"/>
      <c r="K433" s="80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</row>
    <row r="434" spans="1:54" ht="15.75" customHeight="1">
      <c r="A434" s="80"/>
      <c r="B434" s="72"/>
      <c r="C434" s="72"/>
      <c r="D434" s="82"/>
      <c r="E434" s="71"/>
      <c r="F434" s="71"/>
      <c r="G434" s="71"/>
      <c r="H434" s="72"/>
      <c r="I434" s="80"/>
      <c r="J434" s="80"/>
      <c r="K434" s="80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</row>
    <row r="435" spans="1:54" ht="15.75" customHeight="1">
      <c r="A435" s="80"/>
      <c r="B435" s="72"/>
      <c r="C435" s="72"/>
      <c r="D435" s="82"/>
      <c r="E435" s="71"/>
      <c r="F435" s="71"/>
      <c r="G435" s="71"/>
      <c r="H435" s="72"/>
      <c r="I435" s="80"/>
      <c r="J435" s="80"/>
      <c r="K435" s="80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</row>
    <row r="436" spans="1:54" ht="15.75" customHeight="1">
      <c r="A436" s="80"/>
      <c r="B436" s="72"/>
      <c r="C436" s="72"/>
      <c r="D436" s="82"/>
      <c r="E436" s="71"/>
      <c r="F436" s="71"/>
      <c r="G436" s="71"/>
      <c r="H436" s="72"/>
      <c r="I436" s="80"/>
      <c r="J436" s="80"/>
      <c r="K436" s="80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</row>
    <row r="437" spans="1:54" ht="15.75" customHeight="1">
      <c r="A437" s="80"/>
      <c r="B437" s="72"/>
      <c r="C437" s="72"/>
      <c r="D437" s="82"/>
      <c r="E437" s="71"/>
      <c r="F437" s="71"/>
      <c r="G437" s="71"/>
      <c r="H437" s="72"/>
      <c r="I437" s="80"/>
      <c r="J437" s="80"/>
      <c r="K437" s="80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</row>
    <row r="438" spans="1:54" ht="15.75" customHeight="1">
      <c r="A438" s="80"/>
      <c r="B438" s="72"/>
      <c r="C438" s="72"/>
      <c r="D438" s="82"/>
      <c r="E438" s="71"/>
      <c r="F438" s="71"/>
      <c r="G438" s="71"/>
      <c r="H438" s="72"/>
      <c r="I438" s="80"/>
      <c r="J438" s="80"/>
      <c r="K438" s="80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</row>
    <row r="439" spans="1:54" ht="15.75" customHeight="1">
      <c r="A439" s="80"/>
      <c r="B439" s="72"/>
      <c r="C439" s="72"/>
      <c r="D439" s="82"/>
      <c r="E439" s="71"/>
      <c r="F439" s="71"/>
      <c r="G439" s="71"/>
      <c r="H439" s="72"/>
      <c r="I439" s="80"/>
      <c r="J439" s="80"/>
      <c r="K439" s="80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</row>
    <row r="440" spans="1:54" ht="15.75" customHeight="1">
      <c r="A440" s="80"/>
      <c r="B440" s="72"/>
      <c r="C440" s="72"/>
      <c r="D440" s="82"/>
      <c r="E440" s="71"/>
      <c r="F440" s="71"/>
      <c r="G440" s="71"/>
      <c r="H440" s="72"/>
      <c r="I440" s="80"/>
      <c r="J440" s="80"/>
      <c r="K440" s="80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</row>
    <row r="441" spans="1:54" ht="15.75" customHeight="1">
      <c r="A441" s="80"/>
      <c r="B441" s="72"/>
      <c r="C441" s="72"/>
      <c r="D441" s="82"/>
      <c r="E441" s="71"/>
      <c r="F441" s="71"/>
      <c r="G441" s="71"/>
      <c r="H441" s="72"/>
      <c r="I441" s="80"/>
      <c r="J441" s="80"/>
      <c r="K441" s="80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</row>
    <row r="442" spans="1:54" ht="15.75" customHeight="1">
      <c r="A442" s="80"/>
      <c r="B442" s="72"/>
      <c r="C442" s="72"/>
      <c r="D442" s="82"/>
      <c r="E442" s="71"/>
      <c r="F442" s="71"/>
      <c r="G442" s="71"/>
      <c r="H442" s="72"/>
      <c r="I442" s="80"/>
      <c r="J442" s="80"/>
      <c r="K442" s="80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</row>
    <row r="443" spans="1:54" ht="15.75" customHeight="1">
      <c r="A443" s="80"/>
      <c r="B443" s="72"/>
      <c r="C443" s="72"/>
      <c r="D443" s="82"/>
      <c r="E443" s="71"/>
      <c r="F443" s="71"/>
      <c r="G443" s="71"/>
      <c r="H443" s="72"/>
      <c r="I443" s="80"/>
      <c r="J443" s="80"/>
      <c r="K443" s="80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</row>
    <row r="444" spans="1:54" ht="15.75" customHeight="1">
      <c r="A444" s="80"/>
      <c r="B444" s="72"/>
      <c r="C444" s="72"/>
      <c r="D444" s="82"/>
      <c r="E444" s="71"/>
      <c r="F444" s="71"/>
      <c r="G444" s="71"/>
      <c r="H444" s="72"/>
      <c r="I444" s="80"/>
      <c r="J444" s="80"/>
      <c r="K444" s="80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</row>
    <row r="445" spans="1:54" ht="15.75" customHeight="1">
      <c r="A445" s="80"/>
      <c r="B445" s="72"/>
      <c r="C445" s="72"/>
      <c r="D445" s="82"/>
      <c r="E445" s="71"/>
      <c r="F445" s="71"/>
      <c r="G445" s="71"/>
      <c r="H445" s="72"/>
      <c r="I445" s="80"/>
      <c r="J445" s="80"/>
      <c r="K445" s="80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</row>
    <row r="446" spans="1:54" ht="15.75" customHeight="1">
      <c r="A446" s="80"/>
      <c r="B446" s="72"/>
      <c r="C446" s="72"/>
      <c r="D446" s="82"/>
      <c r="E446" s="71"/>
      <c r="F446" s="71"/>
      <c r="G446" s="71"/>
      <c r="H446" s="72"/>
      <c r="I446" s="80"/>
      <c r="J446" s="80"/>
      <c r="K446" s="80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</row>
    <row r="447" spans="1:54" ht="15.75" customHeight="1">
      <c r="A447" s="80"/>
      <c r="B447" s="72"/>
      <c r="C447" s="72"/>
      <c r="D447" s="82"/>
      <c r="E447" s="71"/>
      <c r="F447" s="71"/>
      <c r="G447" s="71"/>
      <c r="H447" s="72"/>
      <c r="I447" s="80"/>
      <c r="J447" s="80"/>
      <c r="K447" s="80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</row>
    <row r="448" spans="1:54" ht="15.75" customHeight="1">
      <c r="A448" s="80"/>
      <c r="B448" s="72"/>
      <c r="C448" s="72"/>
      <c r="D448" s="82"/>
      <c r="E448" s="71"/>
      <c r="F448" s="71"/>
      <c r="G448" s="71"/>
      <c r="H448" s="72"/>
      <c r="I448" s="80"/>
      <c r="J448" s="80"/>
      <c r="K448" s="80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</row>
    <row r="449" spans="1:54" ht="15.75" customHeight="1">
      <c r="A449" s="80"/>
      <c r="B449" s="72"/>
      <c r="C449" s="72"/>
      <c r="D449" s="82"/>
      <c r="E449" s="71"/>
      <c r="F449" s="71"/>
      <c r="G449" s="71"/>
      <c r="H449" s="72"/>
      <c r="I449" s="80"/>
      <c r="J449" s="80"/>
      <c r="K449" s="80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</row>
    <row r="450" spans="1:54" ht="15.75" customHeight="1">
      <c r="A450" s="80"/>
      <c r="B450" s="72"/>
      <c r="C450" s="72"/>
      <c r="D450" s="82"/>
      <c r="E450" s="71"/>
      <c r="F450" s="71"/>
      <c r="G450" s="71"/>
      <c r="H450" s="72"/>
      <c r="I450" s="80"/>
      <c r="J450" s="80"/>
      <c r="K450" s="80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</row>
    <row r="451" spans="1:54" ht="15.75" customHeight="1">
      <c r="A451" s="80"/>
      <c r="B451" s="72"/>
      <c r="C451" s="72"/>
      <c r="D451" s="82"/>
      <c r="E451" s="71"/>
      <c r="F451" s="71"/>
      <c r="G451" s="71"/>
      <c r="H451" s="72"/>
      <c r="I451" s="80"/>
      <c r="J451" s="80"/>
      <c r="K451" s="80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</row>
    <row r="452" spans="1:54" ht="15.75" customHeight="1">
      <c r="A452" s="80"/>
      <c r="B452" s="72"/>
      <c r="C452" s="72"/>
      <c r="D452" s="82"/>
      <c r="E452" s="71"/>
      <c r="F452" s="71"/>
      <c r="G452" s="71"/>
      <c r="H452" s="72"/>
      <c r="I452" s="80"/>
      <c r="J452" s="80"/>
      <c r="K452" s="80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</row>
    <row r="453" spans="1:54" ht="15.75" customHeight="1">
      <c r="A453" s="80"/>
      <c r="B453" s="72"/>
      <c r="C453" s="72"/>
      <c r="D453" s="82"/>
      <c r="E453" s="71"/>
      <c r="F453" s="71"/>
      <c r="G453" s="71"/>
      <c r="H453" s="72"/>
      <c r="I453" s="80"/>
      <c r="J453" s="80"/>
      <c r="K453" s="80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</row>
    <row r="454" spans="1:54" ht="15.75" customHeight="1">
      <c r="A454" s="80"/>
      <c r="B454" s="72"/>
      <c r="C454" s="72"/>
      <c r="D454" s="82"/>
      <c r="E454" s="71"/>
      <c r="F454" s="71"/>
      <c r="G454" s="71"/>
      <c r="H454" s="72"/>
      <c r="I454" s="80"/>
      <c r="J454" s="80"/>
      <c r="K454" s="80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</row>
    <row r="455" spans="1:54" ht="15.75" customHeight="1">
      <c r="A455" s="80"/>
      <c r="B455" s="72"/>
      <c r="C455" s="72"/>
      <c r="D455" s="82"/>
      <c r="E455" s="71"/>
      <c r="F455" s="71"/>
      <c r="G455" s="71"/>
      <c r="H455" s="72"/>
      <c r="I455" s="80"/>
      <c r="J455" s="80"/>
      <c r="K455" s="80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</row>
    <row r="456" spans="1:54" ht="15.75" customHeight="1">
      <c r="A456" s="80"/>
      <c r="B456" s="72"/>
      <c r="C456" s="72"/>
      <c r="D456" s="82"/>
      <c r="E456" s="71"/>
      <c r="F456" s="71"/>
      <c r="G456" s="71"/>
      <c r="H456" s="72"/>
      <c r="I456" s="80"/>
      <c r="J456" s="80"/>
      <c r="K456" s="80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  <c r="AC456" s="72"/>
      <c r="AD456" s="72"/>
      <c r="AE456" s="72"/>
      <c r="AF456" s="72"/>
      <c r="AG456" s="72"/>
      <c r="AH456" s="72"/>
      <c r="AI456" s="72"/>
      <c r="AJ456" s="72"/>
      <c r="AK456" s="72"/>
      <c r="AL456" s="72"/>
      <c r="AM456" s="72"/>
      <c r="AN456" s="72"/>
      <c r="AO456" s="72"/>
      <c r="AP456" s="72"/>
      <c r="AQ456" s="72"/>
      <c r="AR456" s="72"/>
      <c r="AS456" s="72"/>
      <c r="AT456" s="72"/>
      <c r="AU456" s="72"/>
      <c r="AV456" s="72"/>
      <c r="AW456" s="72"/>
      <c r="AX456" s="72"/>
      <c r="AY456" s="72"/>
      <c r="AZ456" s="72"/>
      <c r="BA456" s="72"/>
      <c r="BB456" s="72"/>
    </row>
    <row r="457" spans="1:54" ht="15.75" customHeight="1">
      <c r="A457" s="80"/>
      <c r="B457" s="72"/>
      <c r="C457" s="72"/>
      <c r="D457" s="82"/>
      <c r="E457" s="71"/>
      <c r="F457" s="71"/>
      <c r="G457" s="71"/>
      <c r="H457" s="72"/>
      <c r="I457" s="80"/>
      <c r="J457" s="80"/>
      <c r="K457" s="80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2"/>
      <c r="AN457" s="72"/>
      <c r="AO457" s="72"/>
      <c r="AP457" s="72"/>
      <c r="AQ457" s="72"/>
      <c r="AR457" s="72"/>
      <c r="AS457" s="72"/>
      <c r="AT457" s="72"/>
      <c r="AU457" s="72"/>
      <c r="AV457" s="72"/>
      <c r="AW457" s="72"/>
      <c r="AX457" s="72"/>
      <c r="AY457" s="72"/>
      <c r="AZ457" s="72"/>
      <c r="BA457" s="72"/>
      <c r="BB457" s="72"/>
    </row>
    <row r="458" spans="1:54" ht="15.75" customHeight="1">
      <c r="A458" s="80"/>
      <c r="B458" s="72"/>
      <c r="C458" s="72"/>
      <c r="D458" s="82"/>
      <c r="E458" s="71"/>
      <c r="F458" s="71"/>
      <c r="G458" s="71"/>
      <c r="H458" s="72"/>
      <c r="I458" s="80"/>
      <c r="J458" s="80"/>
      <c r="K458" s="80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  <c r="AB458" s="72"/>
      <c r="AC458" s="72"/>
      <c r="AD458" s="72"/>
      <c r="AE458" s="72"/>
      <c r="AF458" s="72"/>
      <c r="AG458" s="72"/>
      <c r="AH458" s="72"/>
      <c r="AI458" s="72"/>
      <c r="AJ458" s="72"/>
      <c r="AK458" s="72"/>
      <c r="AL458" s="72"/>
      <c r="AM458" s="72"/>
      <c r="AN458" s="72"/>
      <c r="AO458" s="72"/>
      <c r="AP458" s="72"/>
      <c r="AQ458" s="72"/>
      <c r="AR458" s="72"/>
      <c r="AS458" s="72"/>
      <c r="AT458" s="72"/>
      <c r="AU458" s="72"/>
      <c r="AV458" s="72"/>
      <c r="AW458" s="72"/>
      <c r="AX458" s="72"/>
      <c r="AY458" s="72"/>
      <c r="AZ458" s="72"/>
      <c r="BA458" s="72"/>
      <c r="BB458" s="72"/>
    </row>
    <row r="459" spans="1:54" ht="15.75" customHeight="1">
      <c r="A459" s="80"/>
      <c r="B459" s="72"/>
      <c r="C459" s="72"/>
      <c r="D459" s="82"/>
      <c r="E459" s="71"/>
      <c r="F459" s="71"/>
      <c r="G459" s="71"/>
      <c r="H459" s="72"/>
      <c r="I459" s="80"/>
      <c r="J459" s="80"/>
      <c r="K459" s="80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  <c r="AA459" s="72"/>
      <c r="AB459" s="72"/>
      <c r="AC459" s="72"/>
      <c r="AD459" s="72"/>
      <c r="AE459" s="72"/>
      <c r="AF459" s="72"/>
      <c r="AG459" s="72"/>
      <c r="AH459" s="72"/>
      <c r="AI459" s="72"/>
      <c r="AJ459" s="72"/>
      <c r="AK459" s="72"/>
      <c r="AL459" s="72"/>
      <c r="AM459" s="72"/>
      <c r="AN459" s="72"/>
      <c r="AO459" s="72"/>
      <c r="AP459" s="72"/>
      <c r="AQ459" s="72"/>
      <c r="AR459" s="72"/>
      <c r="AS459" s="72"/>
      <c r="AT459" s="72"/>
      <c r="AU459" s="72"/>
      <c r="AV459" s="72"/>
      <c r="AW459" s="72"/>
      <c r="AX459" s="72"/>
      <c r="AY459" s="72"/>
      <c r="AZ459" s="72"/>
      <c r="BA459" s="72"/>
      <c r="BB459" s="72"/>
    </row>
    <row r="460" spans="1:54" ht="15.75" customHeight="1">
      <c r="A460" s="80"/>
      <c r="B460" s="72"/>
      <c r="C460" s="72"/>
      <c r="D460" s="82"/>
      <c r="E460" s="71"/>
      <c r="F460" s="71"/>
      <c r="G460" s="71"/>
      <c r="H460" s="72"/>
      <c r="I460" s="80"/>
      <c r="J460" s="80"/>
      <c r="K460" s="80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  <c r="AB460" s="72"/>
      <c r="AC460" s="72"/>
      <c r="AD460" s="72"/>
      <c r="AE460" s="72"/>
      <c r="AF460" s="72"/>
      <c r="AG460" s="72"/>
      <c r="AH460" s="72"/>
      <c r="AI460" s="72"/>
      <c r="AJ460" s="72"/>
      <c r="AK460" s="72"/>
      <c r="AL460" s="72"/>
      <c r="AM460" s="72"/>
      <c r="AN460" s="72"/>
      <c r="AO460" s="72"/>
      <c r="AP460" s="72"/>
      <c r="AQ460" s="72"/>
      <c r="AR460" s="72"/>
      <c r="AS460" s="72"/>
      <c r="AT460" s="72"/>
      <c r="AU460" s="72"/>
      <c r="AV460" s="72"/>
      <c r="AW460" s="72"/>
      <c r="AX460" s="72"/>
      <c r="AY460" s="72"/>
      <c r="AZ460" s="72"/>
      <c r="BA460" s="72"/>
      <c r="BB460" s="72"/>
    </row>
    <row r="461" spans="1:54" ht="15.75" customHeight="1">
      <c r="A461" s="80"/>
      <c r="B461" s="72"/>
      <c r="C461" s="72"/>
      <c r="D461" s="82"/>
      <c r="E461" s="71"/>
      <c r="F461" s="71"/>
      <c r="G461" s="71"/>
      <c r="H461" s="72"/>
      <c r="I461" s="80"/>
      <c r="J461" s="80"/>
      <c r="K461" s="80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  <c r="AC461" s="72"/>
      <c r="AD461" s="72"/>
      <c r="AE461" s="72"/>
      <c r="AF461" s="72"/>
      <c r="AG461" s="72"/>
      <c r="AH461" s="72"/>
      <c r="AI461" s="72"/>
      <c r="AJ461" s="72"/>
      <c r="AK461" s="72"/>
      <c r="AL461" s="72"/>
      <c r="AM461" s="72"/>
      <c r="AN461" s="72"/>
      <c r="AO461" s="72"/>
      <c r="AP461" s="72"/>
      <c r="AQ461" s="72"/>
      <c r="AR461" s="72"/>
      <c r="AS461" s="72"/>
      <c r="AT461" s="72"/>
      <c r="AU461" s="72"/>
      <c r="AV461" s="72"/>
      <c r="AW461" s="72"/>
      <c r="AX461" s="72"/>
      <c r="AY461" s="72"/>
      <c r="AZ461" s="72"/>
      <c r="BA461" s="72"/>
      <c r="BB461" s="72"/>
    </row>
    <row r="462" spans="1:54" ht="15.75" customHeight="1">
      <c r="A462" s="80"/>
      <c r="B462" s="72"/>
      <c r="C462" s="72"/>
      <c r="D462" s="82"/>
      <c r="E462" s="71"/>
      <c r="F462" s="71"/>
      <c r="G462" s="71"/>
      <c r="H462" s="72"/>
      <c r="I462" s="80"/>
      <c r="J462" s="80"/>
      <c r="K462" s="80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  <c r="AB462" s="72"/>
      <c r="AC462" s="72"/>
      <c r="AD462" s="72"/>
      <c r="AE462" s="72"/>
      <c r="AF462" s="72"/>
      <c r="AG462" s="72"/>
      <c r="AH462" s="72"/>
      <c r="AI462" s="72"/>
      <c r="AJ462" s="72"/>
      <c r="AK462" s="72"/>
      <c r="AL462" s="72"/>
      <c r="AM462" s="72"/>
      <c r="AN462" s="72"/>
      <c r="AO462" s="72"/>
      <c r="AP462" s="72"/>
      <c r="AQ462" s="72"/>
      <c r="AR462" s="72"/>
      <c r="AS462" s="72"/>
      <c r="AT462" s="72"/>
      <c r="AU462" s="72"/>
      <c r="AV462" s="72"/>
      <c r="AW462" s="72"/>
      <c r="AX462" s="72"/>
      <c r="AY462" s="72"/>
      <c r="AZ462" s="72"/>
      <c r="BA462" s="72"/>
      <c r="BB462" s="72"/>
    </row>
    <row r="463" spans="1:54" ht="15.75" customHeight="1">
      <c r="A463" s="80"/>
      <c r="B463" s="72"/>
      <c r="C463" s="72"/>
      <c r="D463" s="82"/>
      <c r="E463" s="71"/>
      <c r="F463" s="71"/>
      <c r="G463" s="71"/>
      <c r="H463" s="72"/>
      <c r="I463" s="80"/>
      <c r="J463" s="80"/>
      <c r="K463" s="80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  <c r="AB463" s="72"/>
      <c r="AC463" s="72"/>
      <c r="AD463" s="72"/>
      <c r="AE463" s="72"/>
      <c r="AF463" s="72"/>
      <c r="AG463" s="72"/>
      <c r="AH463" s="72"/>
      <c r="AI463" s="72"/>
      <c r="AJ463" s="72"/>
      <c r="AK463" s="72"/>
      <c r="AL463" s="72"/>
      <c r="AM463" s="72"/>
      <c r="AN463" s="72"/>
      <c r="AO463" s="72"/>
      <c r="AP463" s="72"/>
      <c r="AQ463" s="72"/>
      <c r="AR463" s="72"/>
      <c r="AS463" s="72"/>
      <c r="AT463" s="72"/>
      <c r="AU463" s="72"/>
      <c r="AV463" s="72"/>
      <c r="AW463" s="72"/>
      <c r="AX463" s="72"/>
      <c r="AY463" s="72"/>
      <c r="AZ463" s="72"/>
      <c r="BA463" s="72"/>
      <c r="BB463" s="72"/>
    </row>
    <row r="464" spans="1:54" ht="15.75" customHeight="1">
      <c r="A464" s="80"/>
      <c r="B464" s="72"/>
      <c r="C464" s="72"/>
      <c r="D464" s="82"/>
      <c r="E464" s="71"/>
      <c r="F464" s="71"/>
      <c r="G464" s="71"/>
      <c r="H464" s="72"/>
      <c r="I464" s="80"/>
      <c r="J464" s="80"/>
      <c r="K464" s="80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  <c r="AB464" s="72"/>
      <c r="AC464" s="72"/>
      <c r="AD464" s="72"/>
      <c r="AE464" s="72"/>
      <c r="AF464" s="72"/>
      <c r="AG464" s="72"/>
      <c r="AH464" s="72"/>
      <c r="AI464" s="72"/>
      <c r="AJ464" s="72"/>
      <c r="AK464" s="72"/>
      <c r="AL464" s="72"/>
      <c r="AM464" s="72"/>
      <c r="AN464" s="72"/>
      <c r="AO464" s="72"/>
      <c r="AP464" s="72"/>
      <c r="AQ464" s="72"/>
      <c r="AR464" s="72"/>
      <c r="AS464" s="72"/>
      <c r="AT464" s="72"/>
      <c r="AU464" s="72"/>
      <c r="AV464" s="72"/>
      <c r="AW464" s="72"/>
      <c r="AX464" s="72"/>
      <c r="AY464" s="72"/>
      <c r="AZ464" s="72"/>
      <c r="BA464" s="72"/>
      <c r="BB464" s="72"/>
    </row>
    <row r="465" spans="1:54" ht="15.75" customHeight="1">
      <c r="A465" s="80"/>
      <c r="B465" s="72"/>
      <c r="C465" s="72"/>
      <c r="D465" s="82"/>
      <c r="E465" s="71"/>
      <c r="F465" s="71"/>
      <c r="G465" s="71"/>
      <c r="H465" s="72"/>
      <c r="I465" s="80"/>
      <c r="J465" s="80"/>
      <c r="K465" s="80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  <c r="AB465" s="72"/>
      <c r="AC465" s="72"/>
      <c r="AD465" s="72"/>
      <c r="AE465" s="72"/>
      <c r="AF465" s="72"/>
      <c r="AG465" s="72"/>
      <c r="AH465" s="72"/>
      <c r="AI465" s="72"/>
      <c r="AJ465" s="72"/>
      <c r="AK465" s="72"/>
      <c r="AL465" s="72"/>
      <c r="AM465" s="72"/>
      <c r="AN465" s="72"/>
      <c r="AO465" s="72"/>
      <c r="AP465" s="72"/>
      <c r="AQ465" s="72"/>
      <c r="AR465" s="72"/>
      <c r="AS465" s="72"/>
      <c r="AT465" s="72"/>
      <c r="AU465" s="72"/>
      <c r="AV465" s="72"/>
      <c r="AW465" s="72"/>
      <c r="AX465" s="72"/>
      <c r="AY465" s="72"/>
      <c r="AZ465" s="72"/>
      <c r="BA465" s="72"/>
      <c r="BB465" s="72"/>
    </row>
    <row r="466" spans="1:54" ht="15.75" customHeight="1">
      <c r="A466" s="80"/>
      <c r="B466" s="72"/>
      <c r="C466" s="72"/>
      <c r="D466" s="82"/>
      <c r="E466" s="71"/>
      <c r="F466" s="71"/>
      <c r="G466" s="71"/>
      <c r="H466" s="72"/>
      <c r="I466" s="80"/>
      <c r="J466" s="80"/>
      <c r="K466" s="80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  <c r="AB466" s="72"/>
      <c r="AC466" s="72"/>
      <c r="AD466" s="72"/>
      <c r="AE466" s="72"/>
      <c r="AF466" s="72"/>
      <c r="AG466" s="72"/>
      <c r="AH466" s="72"/>
      <c r="AI466" s="72"/>
      <c r="AJ466" s="72"/>
      <c r="AK466" s="72"/>
      <c r="AL466" s="72"/>
      <c r="AM466" s="72"/>
      <c r="AN466" s="72"/>
      <c r="AO466" s="72"/>
      <c r="AP466" s="72"/>
      <c r="AQ466" s="72"/>
      <c r="AR466" s="72"/>
      <c r="AS466" s="72"/>
      <c r="AT466" s="72"/>
      <c r="AU466" s="72"/>
      <c r="AV466" s="72"/>
      <c r="AW466" s="72"/>
      <c r="AX466" s="72"/>
      <c r="AY466" s="72"/>
      <c r="AZ466" s="72"/>
      <c r="BA466" s="72"/>
      <c r="BB466" s="72"/>
    </row>
    <row r="467" spans="1:54" ht="15.75" customHeight="1">
      <c r="A467" s="80"/>
      <c r="B467" s="72"/>
      <c r="C467" s="72"/>
      <c r="D467" s="82"/>
      <c r="E467" s="71"/>
      <c r="F467" s="71"/>
      <c r="G467" s="71"/>
      <c r="H467" s="72"/>
      <c r="I467" s="80"/>
      <c r="J467" s="80"/>
      <c r="K467" s="80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  <c r="AB467" s="72"/>
      <c r="AC467" s="72"/>
      <c r="AD467" s="72"/>
      <c r="AE467" s="72"/>
      <c r="AF467" s="72"/>
      <c r="AG467" s="72"/>
      <c r="AH467" s="72"/>
      <c r="AI467" s="72"/>
      <c r="AJ467" s="72"/>
      <c r="AK467" s="72"/>
      <c r="AL467" s="72"/>
      <c r="AM467" s="72"/>
      <c r="AN467" s="72"/>
      <c r="AO467" s="72"/>
      <c r="AP467" s="72"/>
      <c r="AQ467" s="72"/>
      <c r="AR467" s="72"/>
      <c r="AS467" s="72"/>
      <c r="AT467" s="72"/>
      <c r="AU467" s="72"/>
      <c r="AV467" s="72"/>
      <c r="AW467" s="72"/>
      <c r="AX467" s="72"/>
      <c r="AY467" s="72"/>
      <c r="AZ467" s="72"/>
      <c r="BA467" s="72"/>
      <c r="BB467" s="72"/>
    </row>
    <row r="468" spans="1:54" ht="15.75" customHeight="1">
      <c r="A468" s="80"/>
      <c r="B468" s="72"/>
      <c r="C468" s="72"/>
      <c r="D468" s="82"/>
      <c r="E468" s="71"/>
      <c r="F468" s="71"/>
      <c r="G468" s="71"/>
      <c r="H468" s="72"/>
      <c r="I468" s="80"/>
      <c r="J468" s="80"/>
      <c r="K468" s="80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  <c r="AC468" s="72"/>
      <c r="AD468" s="72"/>
      <c r="AE468" s="72"/>
      <c r="AF468" s="72"/>
      <c r="AG468" s="72"/>
      <c r="AH468" s="72"/>
      <c r="AI468" s="72"/>
      <c r="AJ468" s="72"/>
      <c r="AK468" s="72"/>
      <c r="AL468" s="72"/>
      <c r="AM468" s="72"/>
      <c r="AN468" s="72"/>
      <c r="AO468" s="72"/>
      <c r="AP468" s="72"/>
      <c r="AQ468" s="72"/>
      <c r="AR468" s="72"/>
      <c r="AS468" s="72"/>
      <c r="AT468" s="72"/>
      <c r="AU468" s="72"/>
      <c r="AV468" s="72"/>
      <c r="AW468" s="72"/>
      <c r="AX468" s="72"/>
      <c r="AY468" s="72"/>
      <c r="AZ468" s="72"/>
      <c r="BA468" s="72"/>
      <c r="BB468" s="72"/>
    </row>
    <row r="469" spans="1:54" ht="15.75" customHeight="1">
      <c r="A469" s="80"/>
      <c r="B469" s="72"/>
      <c r="C469" s="72"/>
      <c r="D469" s="82"/>
      <c r="E469" s="71"/>
      <c r="F469" s="71"/>
      <c r="G469" s="71"/>
      <c r="H469" s="72"/>
      <c r="I469" s="80"/>
      <c r="J469" s="80"/>
      <c r="K469" s="80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  <c r="AC469" s="72"/>
      <c r="AD469" s="72"/>
      <c r="AE469" s="72"/>
      <c r="AF469" s="72"/>
      <c r="AG469" s="72"/>
      <c r="AH469" s="72"/>
      <c r="AI469" s="72"/>
      <c r="AJ469" s="72"/>
      <c r="AK469" s="72"/>
      <c r="AL469" s="72"/>
      <c r="AM469" s="72"/>
      <c r="AN469" s="72"/>
      <c r="AO469" s="72"/>
      <c r="AP469" s="72"/>
      <c r="AQ469" s="72"/>
      <c r="AR469" s="72"/>
      <c r="AS469" s="72"/>
      <c r="AT469" s="72"/>
      <c r="AU469" s="72"/>
      <c r="AV469" s="72"/>
      <c r="AW469" s="72"/>
      <c r="AX469" s="72"/>
      <c r="AY469" s="72"/>
      <c r="AZ469" s="72"/>
      <c r="BA469" s="72"/>
      <c r="BB469" s="72"/>
    </row>
    <row r="470" spans="1:54" ht="15.75" customHeight="1">
      <c r="A470" s="80"/>
      <c r="B470" s="72"/>
      <c r="C470" s="72"/>
      <c r="D470" s="82"/>
      <c r="E470" s="71"/>
      <c r="F470" s="71"/>
      <c r="G470" s="71"/>
      <c r="H470" s="72"/>
      <c r="I470" s="80"/>
      <c r="J470" s="80"/>
      <c r="K470" s="80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  <c r="AC470" s="72"/>
      <c r="AD470" s="72"/>
      <c r="AE470" s="72"/>
      <c r="AF470" s="72"/>
      <c r="AG470" s="72"/>
      <c r="AH470" s="72"/>
      <c r="AI470" s="72"/>
      <c r="AJ470" s="72"/>
      <c r="AK470" s="72"/>
      <c r="AL470" s="72"/>
      <c r="AM470" s="72"/>
      <c r="AN470" s="72"/>
      <c r="AO470" s="72"/>
      <c r="AP470" s="72"/>
      <c r="AQ470" s="72"/>
      <c r="AR470" s="72"/>
      <c r="AS470" s="72"/>
      <c r="AT470" s="72"/>
      <c r="AU470" s="72"/>
      <c r="AV470" s="72"/>
      <c r="AW470" s="72"/>
      <c r="AX470" s="72"/>
      <c r="AY470" s="72"/>
      <c r="AZ470" s="72"/>
      <c r="BA470" s="72"/>
      <c r="BB470" s="72"/>
    </row>
    <row r="471" spans="1:54" ht="15.75" customHeight="1">
      <c r="A471" s="80"/>
      <c r="B471" s="72"/>
      <c r="C471" s="72"/>
      <c r="D471" s="82"/>
      <c r="E471" s="71"/>
      <c r="F471" s="71"/>
      <c r="G471" s="71"/>
      <c r="H471" s="72"/>
      <c r="I471" s="80"/>
      <c r="J471" s="80"/>
      <c r="K471" s="80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/>
      <c r="AC471" s="72"/>
      <c r="AD471" s="72"/>
      <c r="AE471" s="72"/>
      <c r="AF471" s="72"/>
      <c r="AG471" s="72"/>
      <c r="AH471" s="72"/>
      <c r="AI471" s="72"/>
      <c r="AJ471" s="72"/>
      <c r="AK471" s="72"/>
      <c r="AL471" s="72"/>
      <c r="AM471" s="72"/>
      <c r="AN471" s="72"/>
      <c r="AO471" s="72"/>
      <c r="AP471" s="72"/>
      <c r="AQ471" s="72"/>
      <c r="AR471" s="72"/>
      <c r="AS471" s="72"/>
      <c r="AT471" s="72"/>
      <c r="AU471" s="72"/>
      <c r="AV471" s="72"/>
      <c r="AW471" s="72"/>
      <c r="AX471" s="72"/>
      <c r="AY471" s="72"/>
      <c r="AZ471" s="72"/>
      <c r="BA471" s="72"/>
      <c r="BB471" s="72"/>
    </row>
    <row r="472" spans="1:54" ht="15.75" customHeight="1">
      <c r="A472" s="80"/>
      <c r="B472" s="72"/>
      <c r="C472" s="72"/>
      <c r="D472" s="82"/>
      <c r="E472" s="71"/>
      <c r="F472" s="71"/>
      <c r="G472" s="71"/>
      <c r="H472" s="72"/>
      <c r="I472" s="80"/>
      <c r="J472" s="80"/>
      <c r="K472" s="80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  <c r="AC472" s="72"/>
      <c r="AD472" s="72"/>
      <c r="AE472" s="72"/>
      <c r="AF472" s="72"/>
      <c r="AG472" s="72"/>
      <c r="AH472" s="72"/>
      <c r="AI472" s="72"/>
      <c r="AJ472" s="72"/>
      <c r="AK472" s="72"/>
      <c r="AL472" s="72"/>
      <c r="AM472" s="72"/>
      <c r="AN472" s="72"/>
      <c r="AO472" s="72"/>
      <c r="AP472" s="72"/>
      <c r="AQ472" s="72"/>
      <c r="AR472" s="72"/>
      <c r="AS472" s="72"/>
      <c r="AT472" s="72"/>
      <c r="AU472" s="72"/>
      <c r="AV472" s="72"/>
      <c r="AW472" s="72"/>
      <c r="AX472" s="72"/>
      <c r="AY472" s="72"/>
      <c r="AZ472" s="72"/>
      <c r="BA472" s="72"/>
      <c r="BB472" s="72"/>
    </row>
    <row r="473" spans="1:54" ht="15.75" customHeight="1">
      <c r="A473" s="80"/>
      <c r="B473" s="72"/>
      <c r="C473" s="72"/>
      <c r="D473" s="82"/>
      <c r="E473" s="71"/>
      <c r="F473" s="71"/>
      <c r="G473" s="71"/>
      <c r="H473" s="72"/>
      <c r="I473" s="80"/>
      <c r="J473" s="80"/>
      <c r="K473" s="80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  <c r="AC473" s="72"/>
      <c r="AD473" s="72"/>
      <c r="AE473" s="72"/>
      <c r="AF473" s="72"/>
      <c r="AG473" s="72"/>
      <c r="AH473" s="72"/>
      <c r="AI473" s="72"/>
      <c r="AJ473" s="72"/>
      <c r="AK473" s="72"/>
      <c r="AL473" s="72"/>
      <c r="AM473" s="72"/>
      <c r="AN473" s="72"/>
      <c r="AO473" s="72"/>
      <c r="AP473" s="72"/>
      <c r="AQ473" s="72"/>
      <c r="AR473" s="72"/>
      <c r="AS473" s="72"/>
      <c r="AT473" s="72"/>
      <c r="AU473" s="72"/>
      <c r="AV473" s="72"/>
      <c r="AW473" s="72"/>
      <c r="AX473" s="72"/>
      <c r="AY473" s="72"/>
      <c r="AZ473" s="72"/>
      <c r="BA473" s="72"/>
      <c r="BB473" s="72"/>
    </row>
    <row r="474" spans="1:54" ht="15.75" customHeight="1">
      <c r="A474" s="80"/>
      <c r="B474" s="72"/>
      <c r="C474" s="72"/>
      <c r="D474" s="82"/>
      <c r="E474" s="71"/>
      <c r="F474" s="71"/>
      <c r="G474" s="71"/>
      <c r="H474" s="72"/>
      <c r="I474" s="80"/>
      <c r="J474" s="80"/>
      <c r="K474" s="80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  <c r="AB474" s="72"/>
      <c r="AC474" s="72"/>
      <c r="AD474" s="72"/>
      <c r="AE474" s="72"/>
      <c r="AF474" s="72"/>
      <c r="AG474" s="72"/>
      <c r="AH474" s="72"/>
      <c r="AI474" s="72"/>
      <c r="AJ474" s="72"/>
      <c r="AK474" s="72"/>
      <c r="AL474" s="72"/>
      <c r="AM474" s="72"/>
      <c r="AN474" s="72"/>
      <c r="AO474" s="72"/>
      <c r="AP474" s="72"/>
      <c r="AQ474" s="72"/>
      <c r="AR474" s="72"/>
      <c r="AS474" s="72"/>
      <c r="AT474" s="72"/>
      <c r="AU474" s="72"/>
      <c r="AV474" s="72"/>
      <c r="AW474" s="72"/>
      <c r="AX474" s="72"/>
      <c r="AY474" s="72"/>
      <c r="AZ474" s="72"/>
      <c r="BA474" s="72"/>
      <c r="BB474" s="72"/>
    </row>
    <row r="475" spans="1:54" ht="15.75" customHeight="1">
      <c r="A475" s="80"/>
      <c r="B475" s="72"/>
      <c r="C475" s="72"/>
      <c r="D475" s="82"/>
      <c r="E475" s="71"/>
      <c r="F475" s="71"/>
      <c r="G475" s="71"/>
      <c r="H475" s="72"/>
      <c r="I475" s="80"/>
      <c r="J475" s="80"/>
      <c r="K475" s="80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/>
      <c r="AC475" s="72"/>
      <c r="AD475" s="72"/>
      <c r="AE475" s="72"/>
      <c r="AF475" s="72"/>
      <c r="AG475" s="72"/>
      <c r="AH475" s="72"/>
      <c r="AI475" s="72"/>
      <c r="AJ475" s="72"/>
      <c r="AK475" s="72"/>
      <c r="AL475" s="72"/>
      <c r="AM475" s="72"/>
      <c r="AN475" s="72"/>
      <c r="AO475" s="72"/>
      <c r="AP475" s="72"/>
      <c r="AQ475" s="72"/>
      <c r="AR475" s="72"/>
      <c r="AS475" s="72"/>
      <c r="AT475" s="72"/>
      <c r="AU475" s="72"/>
      <c r="AV475" s="72"/>
      <c r="AW475" s="72"/>
      <c r="AX475" s="72"/>
      <c r="AY475" s="72"/>
      <c r="AZ475" s="72"/>
      <c r="BA475" s="72"/>
      <c r="BB475" s="72"/>
    </row>
    <row r="476" spans="1:54" ht="15.75" customHeight="1">
      <c r="A476" s="80"/>
      <c r="B476" s="72"/>
      <c r="C476" s="72"/>
      <c r="D476" s="82"/>
      <c r="E476" s="71"/>
      <c r="F476" s="71"/>
      <c r="G476" s="71"/>
      <c r="H476" s="72"/>
      <c r="I476" s="80"/>
      <c r="J476" s="80"/>
      <c r="K476" s="80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  <c r="AC476" s="72"/>
      <c r="AD476" s="72"/>
      <c r="AE476" s="72"/>
      <c r="AF476" s="72"/>
      <c r="AG476" s="72"/>
      <c r="AH476" s="72"/>
      <c r="AI476" s="72"/>
      <c r="AJ476" s="72"/>
      <c r="AK476" s="72"/>
      <c r="AL476" s="72"/>
      <c r="AM476" s="72"/>
      <c r="AN476" s="72"/>
      <c r="AO476" s="72"/>
      <c r="AP476" s="72"/>
      <c r="AQ476" s="72"/>
      <c r="AR476" s="72"/>
      <c r="AS476" s="72"/>
      <c r="AT476" s="72"/>
      <c r="AU476" s="72"/>
      <c r="AV476" s="72"/>
      <c r="AW476" s="72"/>
      <c r="AX476" s="72"/>
      <c r="AY476" s="72"/>
      <c r="AZ476" s="72"/>
      <c r="BA476" s="72"/>
      <c r="BB476" s="72"/>
    </row>
    <row r="477" spans="1:54" ht="15.75" customHeight="1">
      <c r="A477" s="80"/>
      <c r="B477" s="72"/>
      <c r="C477" s="72"/>
      <c r="D477" s="82"/>
      <c r="E477" s="71"/>
      <c r="F477" s="71"/>
      <c r="G477" s="71"/>
      <c r="H477" s="72"/>
      <c r="I477" s="80"/>
      <c r="J477" s="80"/>
      <c r="K477" s="80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  <c r="AC477" s="72"/>
      <c r="AD477" s="72"/>
      <c r="AE477" s="72"/>
      <c r="AF477" s="72"/>
      <c r="AG477" s="72"/>
      <c r="AH477" s="72"/>
      <c r="AI477" s="72"/>
      <c r="AJ477" s="72"/>
      <c r="AK477" s="72"/>
      <c r="AL477" s="72"/>
      <c r="AM477" s="72"/>
      <c r="AN477" s="72"/>
      <c r="AO477" s="72"/>
      <c r="AP477" s="72"/>
      <c r="AQ477" s="72"/>
      <c r="AR477" s="72"/>
      <c r="AS477" s="72"/>
      <c r="AT477" s="72"/>
      <c r="AU477" s="72"/>
      <c r="AV477" s="72"/>
      <c r="AW477" s="72"/>
      <c r="AX477" s="72"/>
      <c r="AY477" s="72"/>
      <c r="AZ477" s="72"/>
      <c r="BA477" s="72"/>
      <c r="BB477" s="72"/>
    </row>
    <row r="478" spans="1:54" ht="15.75" customHeight="1">
      <c r="A478" s="80"/>
      <c r="B478" s="72"/>
      <c r="C478" s="72"/>
      <c r="D478" s="82"/>
      <c r="E478" s="71"/>
      <c r="F478" s="71"/>
      <c r="G478" s="71"/>
      <c r="H478" s="72"/>
      <c r="I478" s="80"/>
      <c r="J478" s="80"/>
      <c r="K478" s="80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  <c r="AB478" s="72"/>
      <c r="AC478" s="72"/>
      <c r="AD478" s="72"/>
      <c r="AE478" s="72"/>
      <c r="AF478" s="72"/>
      <c r="AG478" s="72"/>
      <c r="AH478" s="72"/>
      <c r="AI478" s="72"/>
      <c r="AJ478" s="72"/>
      <c r="AK478" s="72"/>
      <c r="AL478" s="72"/>
      <c r="AM478" s="72"/>
      <c r="AN478" s="72"/>
      <c r="AO478" s="72"/>
      <c r="AP478" s="72"/>
      <c r="AQ478" s="72"/>
      <c r="AR478" s="72"/>
      <c r="AS478" s="72"/>
      <c r="AT478" s="72"/>
      <c r="AU478" s="72"/>
      <c r="AV478" s="72"/>
      <c r="AW478" s="72"/>
      <c r="AX478" s="72"/>
      <c r="AY478" s="72"/>
      <c r="AZ478" s="72"/>
      <c r="BA478" s="72"/>
      <c r="BB478" s="72"/>
    </row>
    <row r="479" spans="1:54" ht="15.75" customHeight="1">
      <c r="A479" s="80"/>
      <c r="B479" s="72"/>
      <c r="C479" s="72"/>
      <c r="D479" s="82"/>
      <c r="E479" s="71"/>
      <c r="F479" s="71"/>
      <c r="G479" s="71"/>
      <c r="H479" s="72"/>
      <c r="I479" s="80"/>
      <c r="J479" s="80"/>
      <c r="K479" s="80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2"/>
      <c r="AJ479" s="72"/>
      <c r="AK479" s="72"/>
      <c r="AL479" s="72"/>
      <c r="AM479" s="72"/>
      <c r="AN479" s="72"/>
      <c r="AO479" s="72"/>
      <c r="AP479" s="72"/>
      <c r="AQ479" s="72"/>
      <c r="AR479" s="72"/>
      <c r="AS479" s="72"/>
      <c r="AT479" s="72"/>
      <c r="AU479" s="72"/>
      <c r="AV479" s="72"/>
      <c r="AW479" s="72"/>
      <c r="AX479" s="72"/>
      <c r="AY479" s="72"/>
      <c r="AZ479" s="72"/>
      <c r="BA479" s="72"/>
      <c r="BB479" s="72"/>
    </row>
    <row r="480" spans="1:54" ht="15.75" customHeight="1">
      <c r="A480" s="80"/>
      <c r="B480" s="72"/>
      <c r="C480" s="72"/>
      <c r="D480" s="82"/>
      <c r="E480" s="71"/>
      <c r="F480" s="71"/>
      <c r="G480" s="71"/>
      <c r="H480" s="72"/>
      <c r="I480" s="80"/>
      <c r="J480" s="80"/>
      <c r="K480" s="80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  <c r="AC480" s="72"/>
      <c r="AD480" s="72"/>
      <c r="AE480" s="72"/>
      <c r="AF480" s="72"/>
      <c r="AG480" s="72"/>
      <c r="AH480" s="72"/>
      <c r="AI480" s="72"/>
      <c r="AJ480" s="72"/>
      <c r="AK480" s="72"/>
      <c r="AL480" s="72"/>
      <c r="AM480" s="72"/>
      <c r="AN480" s="72"/>
      <c r="AO480" s="72"/>
      <c r="AP480" s="72"/>
      <c r="AQ480" s="72"/>
      <c r="AR480" s="72"/>
      <c r="AS480" s="72"/>
      <c r="AT480" s="72"/>
      <c r="AU480" s="72"/>
      <c r="AV480" s="72"/>
      <c r="AW480" s="72"/>
      <c r="AX480" s="72"/>
      <c r="AY480" s="72"/>
      <c r="AZ480" s="72"/>
      <c r="BA480" s="72"/>
      <c r="BB480" s="72"/>
    </row>
    <row r="481" spans="1:54" ht="15.75" customHeight="1">
      <c r="A481" s="80"/>
      <c r="B481" s="72"/>
      <c r="C481" s="72"/>
      <c r="D481" s="82"/>
      <c r="E481" s="71"/>
      <c r="F481" s="71"/>
      <c r="G481" s="71"/>
      <c r="H481" s="72"/>
      <c r="I481" s="80"/>
      <c r="J481" s="80"/>
      <c r="K481" s="80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  <c r="AB481" s="72"/>
      <c r="AC481" s="72"/>
      <c r="AD481" s="72"/>
      <c r="AE481" s="72"/>
      <c r="AF481" s="72"/>
      <c r="AG481" s="72"/>
      <c r="AH481" s="72"/>
      <c r="AI481" s="72"/>
      <c r="AJ481" s="72"/>
      <c r="AK481" s="72"/>
      <c r="AL481" s="72"/>
      <c r="AM481" s="72"/>
      <c r="AN481" s="72"/>
      <c r="AO481" s="72"/>
      <c r="AP481" s="72"/>
      <c r="AQ481" s="72"/>
      <c r="AR481" s="72"/>
      <c r="AS481" s="72"/>
      <c r="AT481" s="72"/>
      <c r="AU481" s="72"/>
      <c r="AV481" s="72"/>
      <c r="AW481" s="72"/>
      <c r="AX481" s="72"/>
      <c r="AY481" s="72"/>
      <c r="AZ481" s="72"/>
      <c r="BA481" s="72"/>
      <c r="BB481" s="72"/>
    </row>
    <row r="482" spans="1:54" ht="15.75" customHeight="1">
      <c r="A482" s="80"/>
      <c r="B482" s="72"/>
      <c r="C482" s="72"/>
      <c r="D482" s="82"/>
      <c r="E482" s="71"/>
      <c r="F482" s="71"/>
      <c r="G482" s="71"/>
      <c r="H482" s="72"/>
      <c r="I482" s="80"/>
      <c r="J482" s="80"/>
      <c r="K482" s="80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  <c r="AC482" s="72"/>
      <c r="AD482" s="72"/>
      <c r="AE482" s="72"/>
      <c r="AF482" s="72"/>
      <c r="AG482" s="72"/>
      <c r="AH482" s="72"/>
      <c r="AI482" s="72"/>
      <c r="AJ482" s="72"/>
      <c r="AK482" s="72"/>
      <c r="AL482" s="72"/>
      <c r="AM482" s="72"/>
      <c r="AN482" s="72"/>
      <c r="AO482" s="72"/>
      <c r="AP482" s="72"/>
      <c r="AQ482" s="72"/>
      <c r="AR482" s="72"/>
      <c r="AS482" s="72"/>
      <c r="AT482" s="72"/>
      <c r="AU482" s="72"/>
      <c r="AV482" s="72"/>
      <c r="AW482" s="72"/>
      <c r="AX482" s="72"/>
      <c r="AY482" s="72"/>
      <c r="AZ482" s="72"/>
      <c r="BA482" s="72"/>
      <c r="BB482" s="72"/>
    </row>
    <row r="483" spans="1:54" ht="15.75" customHeight="1">
      <c r="A483" s="80"/>
      <c r="B483" s="72"/>
      <c r="C483" s="72"/>
      <c r="D483" s="82"/>
      <c r="E483" s="71"/>
      <c r="F483" s="71"/>
      <c r="G483" s="71"/>
      <c r="H483" s="72"/>
      <c r="I483" s="80"/>
      <c r="J483" s="80"/>
      <c r="K483" s="80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  <c r="AB483" s="72"/>
      <c r="AC483" s="72"/>
      <c r="AD483" s="72"/>
      <c r="AE483" s="72"/>
      <c r="AF483" s="72"/>
      <c r="AG483" s="72"/>
      <c r="AH483" s="72"/>
      <c r="AI483" s="72"/>
      <c r="AJ483" s="72"/>
      <c r="AK483" s="72"/>
      <c r="AL483" s="72"/>
      <c r="AM483" s="72"/>
      <c r="AN483" s="72"/>
      <c r="AO483" s="72"/>
      <c r="AP483" s="72"/>
      <c r="AQ483" s="72"/>
      <c r="AR483" s="72"/>
      <c r="AS483" s="72"/>
      <c r="AT483" s="72"/>
      <c r="AU483" s="72"/>
      <c r="AV483" s="72"/>
      <c r="AW483" s="72"/>
      <c r="AX483" s="72"/>
      <c r="AY483" s="72"/>
      <c r="AZ483" s="72"/>
      <c r="BA483" s="72"/>
      <c r="BB483" s="72"/>
    </row>
    <row r="484" spans="1:54" ht="15.75" customHeight="1">
      <c r="A484" s="80"/>
      <c r="B484" s="72"/>
      <c r="C484" s="72"/>
      <c r="D484" s="82"/>
      <c r="E484" s="71"/>
      <c r="F484" s="71"/>
      <c r="G484" s="71"/>
      <c r="H484" s="72"/>
      <c r="I484" s="80"/>
      <c r="J484" s="80"/>
      <c r="K484" s="80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  <c r="AC484" s="72"/>
      <c r="AD484" s="72"/>
      <c r="AE484" s="72"/>
      <c r="AF484" s="72"/>
      <c r="AG484" s="72"/>
      <c r="AH484" s="72"/>
      <c r="AI484" s="72"/>
      <c r="AJ484" s="72"/>
      <c r="AK484" s="72"/>
      <c r="AL484" s="72"/>
      <c r="AM484" s="72"/>
      <c r="AN484" s="72"/>
      <c r="AO484" s="72"/>
      <c r="AP484" s="72"/>
      <c r="AQ484" s="72"/>
      <c r="AR484" s="72"/>
      <c r="AS484" s="72"/>
      <c r="AT484" s="72"/>
      <c r="AU484" s="72"/>
      <c r="AV484" s="72"/>
      <c r="AW484" s="72"/>
      <c r="AX484" s="72"/>
      <c r="AY484" s="72"/>
      <c r="AZ484" s="72"/>
      <c r="BA484" s="72"/>
      <c r="BB484" s="72"/>
    </row>
    <row r="485" spans="1:54" ht="15.75" customHeight="1">
      <c r="A485" s="80"/>
      <c r="B485" s="72"/>
      <c r="C485" s="72"/>
      <c r="D485" s="82"/>
      <c r="E485" s="71"/>
      <c r="F485" s="71"/>
      <c r="G485" s="71"/>
      <c r="H485" s="72"/>
      <c r="I485" s="80"/>
      <c r="J485" s="80"/>
      <c r="K485" s="80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  <c r="AB485" s="72"/>
      <c r="AC485" s="72"/>
      <c r="AD485" s="72"/>
      <c r="AE485" s="72"/>
      <c r="AF485" s="72"/>
      <c r="AG485" s="72"/>
      <c r="AH485" s="72"/>
      <c r="AI485" s="72"/>
      <c r="AJ485" s="72"/>
      <c r="AK485" s="72"/>
      <c r="AL485" s="72"/>
      <c r="AM485" s="72"/>
      <c r="AN485" s="72"/>
      <c r="AO485" s="72"/>
      <c r="AP485" s="72"/>
      <c r="AQ485" s="72"/>
      <c r="AR485" s="72"/>
      <c r="AS485" s="72"/>
      <c r="AT485" s="72"/>
      <c r="AU485" s="72"/>
      <c r="AV485" s="72"/>
      <c r="AW485" s="72"/>
      <c r="AX485" s="72"/>
      <c r="AY485" s="72"/>
      <c r="AZ485" s="72"/>
      <c r="BA485" s="72"/>
      <c r="BB485" s="72"/>
    </row>
    <row r="486" spans="1:54" ht="15.75" customHeight="1">
      <c r="A486" s="80"/>
      <c r="B486" s="72"/>
      <c r="C486" s="72"/>
      <c r="D486" s="82"/>
      <c r="E486" s="71"/>
      <c r="F486" s="71"/>
      <c r="G486" s="71"/>
      <c r="H486" s="72"/>
      <c r="I486" s="80"/>
      <c r="J486" s="80"/>
      <c r="K486" s="80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  <c r="AB486" s="72"/>
      <c r="AC486" s="72"/>
      <c r="AD486" s="72"/>
      <c r="AE486" s="72"/>
      <c r="AF486" s="72"/>
      <c r="AG486" s="72"/>
      <c r="AH486" s="72"/>
      <c r="AI486" s="72"/>
      <c r="AJ486" s="72"/>
      <c r="AK486" s="72"/>
      <c r="AL486" s="72"/>
      <c r="AM486" s="72"/>
      <c r="AN486" s="72"/>
      <c r="AO486" s="72"/>
      <c r="AP486" s="72"/>
      <c r="AQ486" s="72"/>
      <c r="AR486" s="72"/>
      <c r="AS486" s="72"/>
      <c r="AT486" s="72"/>
      <c r="AU486" s="72"/>
      <c r="AV486" s="72"/>
      <c r="AW486" s="72"/>
      <c r="AX486" s="72"/>
      <c r="AY486" s="72"/>
      <c r="AZ486" s="72"/>
      <c r="BA486" s="72"/>
      <c r="BB486" s="72"/>
    </row>
  </sheetData>
  <mergeCells count="21">
    <mergeCell ref="AP13:AR13"/>
    <mergeCell ref="AP14:AR14"/>
    <mergeCell ref="AG10:AG14"/>
    <mergeCell ref="AG16:AG20"/>
    <mergeCell ref="AG22:AG26"/>
    <mergeCell ref="AP11:AR11"/>
    <mergeCell ref="AP12:AR12"/>
    <mergeCell ref="AG28:AG32"/>
    <mergeCell ref="AG34:AG38"/>
    <mergeCell ref="O16:O20"/>
    <mergeCell ref="O22:O26"/>
    <mergeCell ref="O28:O32"/>
    <mergeCell ref="O36:O40"/>
    <mergeCell ref="O42:O46"/>
    <mergeCell ref="O48:O52"/>
    <mergeCell ref="O54:O58"/>
    <mergeCell ref="L2:M2"/>
    <mergeCell ref="O4:O8"/>
    <mergeCell ref="L5:M5"/>
    <mergeCell ref="O10:O14"/>
    <mergeCell ref="L20:M20"/>
  </mergeCells>
  <conditionalFormatting sqref="A2:F286">
    <cfRule type="expression" dxfId="35" priority="1">
      <formula>MOD(ROW(),6)=1</formula>
    </cfRule>
  </conditionalFormatting>
  <conditionalFormatting sqref="D56:D60">
    <cfRule type="expression" dxfId="34" priority="2">
      <formula>MOD(ROW(),6)=1</formula>
    </cfRule>
  </conditionalFormatting>
  <conditionalFormatting sqref="P4:U32 P36:U36 P37:T52 U37:U58">
    <cfRule type="expression" dxfId="33" priority="3">
      <formula>MOD(ROW(),2)=0</formula>
    </cfRule>
  </conditionalFormatting>
  <conditionalFormatting sqref="P53:T58">
    <cfRule type="expression" dxfId="32" priority="4">
      <formula>MOD(ROW(),2)=0</formula>
    </cfRule>
  </conditionalFormatting>
  <conditionalFormatting sqref="P1:P486">
    <cfRule type="cellIs" dxfId="31" priority="5" operator="equal">
      <formula>"Tie"</formula>
    </cfRule>
  </conditionalFormatting>
  <pageMargins left="0.7" right="0.7" top="0.75" bottom="0.75" header="0" footer="0"/>
  <pageSetup fitToHeight="0" orientation="portrait"/>
  <headerFooter>
    <oddHeader>&amp;L1st Run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BA8CDC"/>
  </sheetPr>
  <dimension ref="A1:Z1000"/>
  <sheetViews>
    <sheetView workbookViewId="0">
      <pane ySplit="1" topLeftCell="A2" activePane="bottomLeft" state="frozen"/>
      <selection pane="bottomLeft" activeCell="O16" sqref="O16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6" width="6" hidden="1" customWidth="1"/>
    <col min="7" max="7" width="3.125" hidden="1" customWidth="1"/>
    <col min="8" max="8" width="4.375" customWidth="1"/>
    <col min="9" max="9" width="4.625" customWidth="1"/>
    <col min="10" max="10" width="1.625" hidden="1" customWidth="1"/>
    <col min="11" max="11" width="3.125" hidden="1" customWidth="1"/>
    <col min="12" max="13" width="6.5" customWidth="1"/>
    <col min="14" max="14" width="3.875" hidden="1" customWidth="1"/>
  </cols>
  <sheetData>
    <row r="1" spans="1:26" ht="24">
      <c r="A1" s="190" t="s">
        <v>113</v>
      </c>
      <c r="B1" s="190" t="s">
        <v>41</v>
      </c>
      <c r="C1" s="190" t="s">
        <v>42</v>
      </c>
      <c r="D1" s="191" t="s">
        <v>131</v>
      </c>
      <c r="E1" s="192"/>
      <c r="F1" s="192"/>
      <c r="G1" s="193" t="s">
        <v>133</v>
      </c>
      <c r="H1" s="88"/>
      <c r="I1" s="194"/>
      <c r="J1" s="72"/>
      <c r="K1" s="72"/>
      <c r="L1" s="195" t="s">
        <v>167</v>
      </c>
      <c r="M1" s="195" t="s">
        <v>168</v>
      </c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15.75" customHeight="1">
      <c r="A2" s="80">
        <f t="array" ref="A2">IFERROR(IF(D2="","",INDEX('1st Run'!$A:$H,MATCH($F2,'1st Run'!$H:$H,0),1)),"")</f>
        <v>10</v>
      </c>
      <c r="B2" s="196" t="str">
        <f t="array" ref="B2">IFERROR(IF(D2="","",INDEX('1st Run'!$A:$H,MATCH($F2,'1st Run'!$H:$H,0),2)),"")</f>
        <v>kamryn chapman</v>
      </c>
      <c r="C2" s="196" t="str">
        <f t="array" ref="C2">IFERROR(IF(D2="","",INDEX('1st Run'!$A:$H,MATCH(F2,'1st Run'!$H:$H,0),3)),"")</f>
        <v>firewater marvel ice</v>
      </c>
      <c r="D2" s="82">
        <f t="shared" ref="D2:D256" si="0">IFERROR(IF(E2&gt;2,E2,""),"")</f>
        <v>18.397000010999999</v>
      </c>
      <c r="E2" s="197">
        <f>IFERROR(IF(AND(SMALL('1st Run'!H:H,N2)&gt;1000,SMALL('1st Run'!H:H,N2)&lt;3000),"nt",IF(SMALL('1st Run'!H:H,N2)&gt;3000,"",SMALL('1st Run'!H:H,N2))),"")</f>
        <v>18.397000010999999</v>
      </c>
      <c r="F2" s="198">
        <f>IF(D2="nt",IFERROR(SMALL('1st Run'!H:H,N2),""),IF(D2&gt;3000,"",IFERROR(SMALL('1st Run'!H:H,N2),"")))</f>
        <v>18.397000010999999</v>
      </c>
      <c r="G2" s="199" t="str">
        <f t="shared" ref="G2:G51" si="1">IFERROR(VLOOKUP(D2,$J$3:$K$6,2,TRUE),"")</f>
        <v>1D</v>
      </c>
      <c r="H2" s="200" t="str">
        <f t="shared" ref="H2:H251" si="2">IFERROR(VLOOKUP(D2,$J$3:$K$7,2,FALSE),"")</f>
        <v>1D</v>
      </c>
      <c r="I2" s="201" t="str">
        <f>IFERROR(VLOOKUP(D2,'1st Run'!$S$4:$U$32,3,FALSE),"")</f>
        <v>1st</v>
      </c>
      <c r="J2" s="72"/>
      <c r="K2" s="72"/>
      <c r="L2" s="72"/>
      <c r="M2" s="80"/>
      <c r="N2" s="80">
        <v>1</v>
      </c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 spans="1:26" ht="15.75" customHeight="1">
      <c r="A3" s="80">
        <f t="array" ref="A3">IFERROR(IF(D3="","",INDEX('1st Run'!$A:$H,MATCH($F3,'1st Run'!$H:$H,0),1)),"")</f>
        <v>17</v>
      </c>
      <c r="B3" s="196" t="str">
        <f t="array" ref="B3">IFERROR(IF(D3="","",INDEX('1st Run'!$A:$H,MATCH($F3,'1st Run'!$H:$H,0),2)),"")</f>
        <v>cheyenne hulstien</v>
      </c>
      <c r="C3" s="196" t="str">
        <f t="array" ref="C3">IFERROR(IF(D3="","",INDEX('1st Run'!$A:$H,MATCH(F3,'1st Run'!$H:$H,0),3)),"")</f>
        <v>elite shade of grey</v>
      </c>
      <c r="D3" s="82">
        <f t="shared" si="0"/>
        <v>18.821000020000003</v>
      </c>
      <c r="E3" s="197">
        <f>IFERROR(IF(AND(SMALL('1st Run'!H:H,N3)&gt;1000,SMALL('1st Run'!H:H,N3)&lt;3000),"nt",IF(SMALL('1st Run'!H:H,N3)&gt;3000,"",SMALL('1st Run'!H:H,N3))),"")</f>
        <v>18.821000020000003</v>
      </c>
      <c r="F3" s="198">
        <f>IF(D3="nt",IFERROR(SMALL('1st Run'!H:H,N3),""),IF(D3&gt;3000,"",IFERROR(SMALL('1st Run'!H:H,N3),"")))</f>
        <v>18.821000020000003</v>
      </c>
      <c r="G3" s="199" t="str">
        <f t="shared" si="1"/>
        <v>1D</v>
      </c>
      <c r="H3" s="200" t="str">
        <f t="shared" si="2"/>
        <v/>
      </c>
      <c r="I3" s="201" t="str">
        <f>IFERROR(VLOOKUP(D3,'1st Run'!$S$4:$U$32,3,FALSE),"")</f>
        <v>2nd</v>
      </c>
      <c r="J3" s="82">
        <f>'1st Run'!S4</f>
        <v>18.397000010999999</v>
      </c>
      <c r="K3" s="80" t="s">
        <v>134</v>
      </c>
      <c r="L3" s="80"/>
      <c r="M3" s="80"/>
      <c r="N3" s="80">
        <v>2</v>
      </c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5.75" customHeight="1">
      <c r="A4" s="80">
        <f t="array" ref="A4">IFERROR(IF(D4="","",INDEX('1st Run'!$A:$H,MATCH($F4,'1st Run'!$H:$H,0),1)),"")</f>
        <v>21</v>
      </c>
      <c r="B4" s="196" t="str">
        <f t="array" ref="B4">IFERROR(IF(D4="","",INDEX('1st Run'!$A:$H,MATCH($F4,'1st Run'!$H:$H,0),2)),"")</f>
        <v>kamryn chapman</v>
      </c>
      <c r="C4" s="196" t="str">
        <f t="array" ref="C4">IFERROR(IF(D4="","",INDEX('1st Run'!$A:$H,MATCH(F4,'1st Run'!$H:$H,0),3)),"")</f>
        <v>bw so bada lover</v>
      </c>
      <c r="D4" s="82">
        <f t="shared" si="0"/>
        <v>19.067000024999999</v>
      </c>
      <c r="E4" s="197">
        <f>IFERROR(IF(AND(SMALL('1st Run'!H:H,N4)&gt;1000,SMALL('1st Run'!H:H,N4)&lt;3000),"nt",IF(SMALL('1st Run'!H:H,N4)&gt;3000,"",SMALL('1st Run'!H:H,N4))),"")</f>
        <v>19.067000024999999</v>
      </c>
      <c r="F4" s="198">
        <f>IF(D4="nt",IFERROR(SMALL('1st Run'!H:H,N4),""),IF(D4&gt;3000,"",IFERROR(SMALL('1st Run'!H:H,N4),"")))</f>
        <v>19.067000024999999</v>
      </c>
      <c r="G4" s="199" t="str">
        <f t="shared" si="1"/>
        <v>2D</v>
      </c>
      <c r="H4" s="200" t="str">
        <f t="shared" si="2"/>
        <v>2D</v>
      </c>
      <c r="I4" s="201" t="str">
        <f>IFERROR(VLOOKUP(D4,'1st Run'!$S$4:$U$32,3,FALSE),"")</f>
        <v>1st</v>
      </c>
      <c r="J4" s="82">
        <f>'1st Run'!S10</f>
        <v>19.067000024999999</v>
      </c>
      <c r="K4" s="80" t="s">
        <v>135</v>
      </c>
      <c r="L4" s="80"/>
      <c r="M4" s="80"/>
      <c r="N4" s="80">
        <v>3</v>
      </c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15.75" customHeight="1">
      <c r="A5" s="80">
        <f t="array" ref="A5">IFERROR(IF(D5="","",INDEX('1st Run'!$A:$H,MATCH($F5,'1st Run'!$H:$H,0),1)),"")</f>
        <v>2</v>
      </c>
      <c r="B5" s="196" t="str">
        <f t="array" ref="B5">IFERROR(IF(D5="","",INDEX('1st Run'!$A:$H,MATCH($F5,'1st Run'!$H:$H,0),2)),"")</f>
        <v>tessa bucher</v>
      </c>
      <c r="C5" s="196" t="str">
        <f t="array" ref="C5">IFERROR(IF(D5="","",INDEX('1st Run'!$A:$H,MATCH(F5,'1st Run'!$H:$H,0),3)),"")</f>
        <v>rebel</v>
      </c>
      <c r="D5" s="82">
        <f t="shared" si="0"/>
        <v>19.174000002</v>
      </c>
      <c r="E5" s="197">
        <f>IFERROR(IF(AND(SMALL('1st Run'!H:H,N5)&gt;1000,SMALL('1st Run'!H:H,N5)&lt;3000),"nt",IF(SMALL('1st Run'!H:H,N5)&gt;3000,"",SMALL('1st Run'!H:H,N5))),"")</f>
        <v>19.174000002</v>
      </c>
      <c r="F5" s="198">
        <f>IF(D5="nt",IFERROR(SMALL('1st Run'!H:H,N5),""),IF(D5&gt;3000,"",IFERROR(SMALL('1st Run'!H:H,N5),"")))</f>
        <v>19.174000002</v>
      </c>
      <c r="G5" s="199" t="str">
        <f t="shared" si="1"/>
        <v>2D</v>
      </c>
      <c r="H5" s="200" t="str">
        <f t="shared" si="2"/>
        <v/>
      </c>
      <c r="I5" s="201" t="str">
        <f>IFERROR(VLOOKUP(D5,'1st Run'!$S$4:$U$32,3,FALSE),"")</f>
        <v>2nd</v>
      </c>
      <c r="J5" s="82">
        <f>'1st Run'!S16</f>
        <v>19.483000016000002</v>
      </c>
      <c r="K5" s="80" t="s">
        <v>136</v>
      </c>
      <c r="L5" s="80"/>
      <c r="M5" s="80"/>
      <c r="N5" s="80">
        <v>4</v>
      </c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 spans="1:26" ht="15.75" customHeight="1">
      <c r="A6" s="80">
        <f t="array" ref="A6">IFERROR(IF(D6="","",INDEX('1st Run'!$A:$H,MATCH($F6,'1st Run'!$H:$H,0),1)),"")</f>
        <v>14</v>
      </c>
      <c r="B6" s="196" t="str">
        <f t="array" ref="B6">IFERROR(IF(D6="","",INDEX('1st Run'!$A:$H,MATCH($F6,'1st Run'!$H:$H,0),2)),"")</f>
        <v>jackie feikema (Y)</v>
      </c>
      <c r="C6" s="196" t="str">
        <f t="array" ref="C6">IFERROR(IF(D6="","",INDEX('1st Run'!$A:$H,MATCH(F6,'1st Run'!$H:$H,0),3)),"")</f>
        <v>marked with chrome</v>
      </c>
      <c r="D6" s="82">
        <f t="shared" si="0"/>
        <v>19.483000016000002</v>
      </c>
      <c r="E6" s="197">
        <f>IFERROR(IF(AND(SMALL('1st Run'!H:H,N6)&gt;1000,SMALL('1st Run'!H:H,N6)&lt;3000),"nt",IF(SMALL('1st Run'!H:H,N6)&gt;3000,"",SMALL('1st Run'!H:H,N6))),"")</f>
        <v>19.483000016000002</v>
      </c>
      <c r="F6" s="198">
        <f>IF(D6="nt",IFERROR(SMALL('1st Run'!H:H,N6),""),IF(D6&gt;3000,"",IFERROR(SMALL('1st Run'!H:H,N6),"")))</f>
        <v>19.483000016000002</v>
      </c>
      <c r="G6" s="199" t="str">
        <f t="shared" si="1"/>
        <v>3D</v>
      </c>
      <c r="H6" s="200" t="str">
        <f t="shared" si="2"/>
        <v>3D</v>
      </c>
      <c r="I6" s="201" t="str">
        <f>IFERROR(VLOOKUP(D6,'1st Run'!$S$4:$U$32,3,FALSE),"")</f>
        <v>1st</v>
      </c>
      <c r="J6" s="82">
        <f>'1st Run'!S22</f>
        <v>20.699000027</v>
      </c>
      <c r="K6" s="80" t="s">
        <v>137</v>
      </c>
      <c r="L6" s="80"/>
      <c r="M6" s="80"/>
      <c r="N6" s="80">
        <v>5</v>
      </c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 spans="1:26" ht="15.75" customHeight="1">
      <c r="A7" s="80">
        <f t="array" ref="A7">IFERROR(IF(D7="","",INDEX('1st Run'!$A:$H,MATCH($F7,'1st Run'!$H:$H,0),1)),"")</f>
        <v>5</v>
      </c>
      <c r="B7" s="196" t="str">
        <f t="array" ref="B7">IFERROR(IF(D7="","",INDEX('1st Run'!$A:$H,MATCH($F7,'1st Run'!$H:$H,0),2)),"")</f>
        <v>Bethany Keller</v>
      </c>
      <c r="C7" s="196" t="str">
        <f t="array" ref="C7">IFERROR(IF(D7="","",INDEX('1st Run'!$A:$H,MATCH(F7,'1st Run'!$H:$H,0),3)),"")</f>
        <v>Okey Dokey Snowman</v>
      </c>
      <c r="D7" s="82">
        <f t="shared" si="0"/>
        <v>19.574000005000002</v>
      </c>
      <c r="E7" s="197">
        <f>IFERROR(IF(AND(SMALL('1st Run'!H:H,N7)&gt;1000,SMALL('1st Run'!H:H,N7)&lt;3000),"nt",IF(SMALL('1st Run'!H:H,N7)&gt;3000,"",SMALL('1st Run'!H:H,N7))),"")</f>
        <v>19.574000005000002</v>
      </c>
      <c r="F7" s="198">
        <f>IF(D7="nt",IFERROR(SMALL('1st Run'!H:H,N7),""),IF(D7&gt;3000,"",IFERROR(SMALL('1st Run'!H:H,N7),"")))</f>
        <v>19.574000005000002</v>
      </c>
      <c r="G7" s="199" t="str">
        <f t="shared" si="1"/>
        <v>3D</v>
      </c>
      <c r="H7" s="200" t="str">
        <f t="shared" si="2"/>
        <v/>
      </c>
      <c r="I7" s="201" t="str">
        <f>IFERROR(VLOOKUP(D7,'1st Run'!$S$4:$U$32,3,FALSE),"")</f>
        <v>2nd</v>
      </c>
      <c r="J7" s="82" t="str">
        <f>'1st Run'!S28</f>
        <v>-</v>
      </c>
      <c r="K7" s="80" t="s">
        <v>138</v>
      </c>
      <c r="L7" s="80"/>
      <c r="M7" s="80"/>
      <c r="N7" s="80">
        <v>6</v>
      </c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 spans="1:26" ht="15.75" customHeight="1">
      <c r="A8" s="80">
        <f t="array" ref="A8">IFERROR(IF(D8="","",INDEX('1st Run'!$A:$H,MATCH($F8,'1st Run'!$H:$H,0),1)),"")</f>
        <v>1</v>
      </c>
      <c r="B8" s="196" t="str">
        <f t="array" ref="B8">IFERROR(IF(D8="","",INDEX('1st Run'!$A:$H,MATCH($F8,'1st Run'!$H:$H,0),2)),"")</f>
        <v>tammy blegen</v>
      </c>
      <c r="C8" s="196" t="str">
        <f t="array" ref="C8">IFERROR(IF(D8="","",INDEX('1st Run'!$A:$H,MATCH(F8,'1st Run'!$H:$H,0),3)),"")</f>
        <v>just a frosty diamond</v>
      </c>
      <c r="D8" s="82">
        <f t="shared" si="0"/>
        <v>19.856000001000002</v>
      </c>
      <c r="E8" s="197">
        <f>IFERROR(IF(AND(SMALL('1st Run'!H:H,N8)&gt;1000,SMALL('1st Run'!H:H,N8)&lt;3000),"nt",IF(SMALL('1st Run'!H:H,N8)&gt;3000,"",SMALL('1st Run'!H:H,N8))),"")</f>
        <v>19.856000001000002</v>
      </c>
      <c r="F8" s="198">
        <f>IF(D8="nt",IFERROR(SMALL('1st Run'!H:H,N8),""),IF(D8&gt;3000,"",IFERROR(SMALL('1st Run'!H:H,N8),"")))</f>
        <v>19.856000001000002</v>
      </c>
      <c r="G8" s="199" t="str">
        <f t="shared" si="1"/>
        <v>3D</v>
      </c>
      <c r="H8" s="200" t="str">
        <f t="shared" si="2"/>
        <v/>
      </c>
      <c r="I8" s="201" t="str">
        <f>IFERROR(VLOOKUP(D8,'1st Run'!$S$4:$U$32,3,FALSE),"")</f>
        <v/>
      </c>
      <c r="J8" s="72"/>
      <c r="K8" s="72"/>
      <c r="L8" s="72"/>
      <c r="M8" s="80"/>
      <c r="N8" s="80">
        <v>7</v>
      </c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 spans="1:26" ht="15.75" customHeight="1">
      <c r="A9" s="80">
        <f t="array" ref="A9">IFERROR(IF(D9="","",INDEX('1st Run'!$A:$H,MATCH($F9,'1st Run'!$H:$H,0),1)),"")</f>
        <v>18</v>
      </c>
      <c r="B9" s="196" t="str">
        <f t="array" ref="B9">IFERROR(IF(D9="","",INDEX('1st Run'!$A:$H,MATCH($F9,'1st Run'!$H:$H,0),2)),"")</f>
        <v>kamryn chapman</v>
      </c>
      <c r="C9" s="196" t="str">
        <f t="array" ref="C9">IFERROR(IF(D9="","",INDEX('1st Run'!$A:$H,MATCH(F9,'1st Run'!$H:$H,0),3)),"")</f>
        <v>PC Dashin for Hollywood</v>
      </c>
      <c r="D9" s="82">
        <f t="shared" si="0"/>
        <v>19.895000021000001</v>
      </c>
      <c r="E9" s="197">
        <f>IFERROR(IF(AND(SMALL('1st Run'!H:H,N9)&gt;1000,SMALL('1st Run'!H:H,N9)&lt;3000),"nt",IF(SMALL('1st Run'!H:H,N9)&gt;3000,"",SMALL('1st Run'!H:H,N9))),"")</f>
        <v>19.895000021000001</v>
      </c>
      <c r="F9" s="198">
        <f>IF(D9="nt",IFERROR(SMALL('1st Run'!H:H,N9),""),IF(D9&gt;3000,"",IFERROR(SMALL('1st Run'!H:H,N9),"")))</f>
        <v>19.895000021000001</v>
      </c>
      <c r="G9" s="199" t="str">
        <f t="shared" si="1"/>
        <v>3D</v>
      </c>
      <c r="H9" s="200" t="str">
        <f t="shared" si="2"/>
        <v/>
      </c>
      <c r="I9" s="201" t="str">
        <f>IFERROR(VLOOKUP(D9,'1st Run'!$S$4:$U$32,3,FALSE),"")</f>
        <v/>
      </c>
      <c r="J9" s="72"/>
      <c r="K9" s="72"/>
      <c r="L9" s="72"/>
      <c r="M9" s="80"/>
      <c r="N9" s="80">
        <v>8</v>
      </c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 spans="1:26" ht="15.75" customHeight="1">
      <c r="A10" s="80">
        <f t="array" ref="A10">IFERROR(IF(D10="","",INDEX('1st Run'!$A:$H,MATCH($F10,'1st Run'!$H:$H,0),1)),"")</f>
        <v>3</v>
      </c>
      <c r="B10" s="196" t="str">
        <f t="array" ref="B10">IFERROR(IF(D10="","",INDEX('1st Run'!$A:$H,MATCH($F10,'1st Run'!$H:$H,0),2)),"")</f>
        <v>diane bucher</v>
      </c>
      <c r="C10" s="196" t="str">
        <f t="array" ref="C10">IFERROR(IF(D10="","",INDEX('1st Run'!$A:$H,MATCH(F10,'1st Run'!$H:$H,0),3)),"")</f>
        <v>Downtowns Dream</v>
      </c>
      <c r="D10" s="82">
        <f t="shared" si="0"/>
        <v>19.935000002999999</v>
      </c>
      <c r="E10" s="197">
        <f>IFERROR(IF(AND(SMALL('1st Run'!H:H,N10)&gt;1000,SMALL('1st Run'!H:H,N10)&lt;3000),"nt",IF(SMALL('1st Run'!H:H,N10)&gt;3000,"",SMALL('1st Run'!H:H,N10))),"")</f>
        <v>19.935000002999999</v>
      </c>
      <c r="F10" s="198">
        <f>IF(D10="nt",IFERROR(SMALL('1st Run'!H:H,N10),""),IF(D10&gt;3000,"",IFERROR(SMALL('1st Run'!H:H,N10),"")))</f>
        <v>19.935000002999999</v>
      </c>
      <c r="G10" s="199" t="str">
        <f t="shared" si="1"/>
        <v>3D</v>
      </c>
      <c r="H10" s="200" t="str">
        <f t="shared" si="2"/>
        <v/>
      </c>
      <c r="I10" s="201" t="str">
        <f>IFERROR(VLOOKUP(D10,'1st Run'!$S$4:$U$32,3,FALSE),"")</f>
        <v/>
      </c>
      <c r="J10" s="72"/>
      <c r="K10" s="72"/>
      <c r="L10" s="72"/>
      <c r="M10" s="80"/>
      <c r="N10" s="80">
        <v>9</v>
      </c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 spans="1:26" ht="15.75" customHeight="1">
      <c r="A11" s="80">
        <f t="array" ref="A11">IFERROR(IF(D11="","",INDEX('1st Run'!$A:$H,MATCH($F11,'1st Run'!$H:$H,0),1)),"")</f>
        <v>12</v>
      </c>
      <c r="B11" s="196" t="str">
        <f t="array" ref="B11">IFERROR(IF(D11="","",INDEX('1st Run'!$A:$H,MATCH($F11,'1st Run'!$H:$H,0),2)),"")</f>
        <v>lizzie chapa</v>
      </c>
      <c r="C11" s="196" t="str">
        <f t="array" ref="C11">IFERROR(IF(D11="","",INDEX('1st Run'!$A:$H,MATCH(F11,'1st Run'!$H:$H,0),3)),"")</f>
        <v>cracker</v>
      </c>
      <c r="D11" s="82">
        <f t="shared" si="0"/>
        <v>19.993000014</v>
      </c>
      <c r="E11" s="197">
        <f>IFERROR(IF(AND(SMALL('1st Run'!H:H,N11)&gt;1000,SMALL('1st Run'!H:H,N11)&lt;3000),"nt",IF(SMALL('1st Run'!H:H,N11)&gt;3000,"",SMALL('1st Run'!H:H,N11))),"")</f>
        <v>19.993000014</v>
      </c>
      <c r="F11" s="198">
        <f>IF(D11="nt",IFERROR(SMALL('1st Run'!H:H,N11),""),IF(D11&gt;3000,"",IFERROR(SMALL('1st Run'!H:H,N11),"")))</f>
        <v>19.993000014</v>
      </c>
      <c r="G11" s="199" t="str">
        <f t="shared" si="1"/>
        <v>3D</v>
      </c>
      <c r="H11" s="200" t="str">
        <f t="shared" si="2"/>
        <v/>
      </c>
      <c r="I11" s="201" t="str">
        <f>IFERROR(VLOOKUP(D11,'1st Run'!$S$4:$U$32,3,FALSE),"")</f>
        <v/>
      </c>
      <c r="J11" s="72"/>
      <c r="K11" s="72"/>
      <c r="L11" s="72"/>
      <c r="M11" s="80"/>
      <c r="N11" s="80">
        <v>10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 spans="1:26" ht="15.75" customHeight="1">
      <c r="A12" s="80">
        <f t="array" ref="A12">IFERROR(IF(D12="","",INDEX('1st Run'!$A:$H,MATCH($F12,'1st Run'!$H:$H,0),1)),"")</f>
        <v>20</v>
      </c>
      <c r="B12" s="196" t="str">
        <f t="array" ref="B12">IFERROR(IF(D12="","",INDEX('1st Run'!$A:$H,MATCH($F12,'1st Run'!$H:$H,0),2)),"")</f>
        <v>diane bucher</v>
      </c>
      <c r="C12" s="196" t="str">
        <f t="array" ref="C12">IFERROR(IF(D12="","",INDEX('1st Run'!$A:$H,MATCH(F12,'1st Run'!$H:$H,0),3)),"")</f>
        <v>KC Shady Cash</v>
      </c>
      <c r="D12" s="82">
        <f t="shared" si="0"/>
        <v>20.029000022999998</v>
      </c>
      <c r="E12" s="197">
        <f>IFERROR(IF(AND(SMALL('1st Run'!H:H,N12)&gt;1000,SMALL('1st Run'!H:H,N12)&lt;3000),"nt",IF(SMALL('1st Run'!H:H,N12)&gt;3000,"",SMALL('1st Run'!H:H,N12))),"")</f>
        <v>20.029000022999998</v>
      </c>
      <c r="F12" s="198">
        <f>IF(D12="nt",IFERROR(SMALL('1st Run'!H:H,N12),""),IF(D12&gt;3000,"",IFERROR(SMALL('1st Run'!H:H,N12),"")))</f>
        <v>20.029000022999998</v>
      </c>
      <c r="G12" s="199" t="str">
        <f t="shared" si="1"/>
        <v>3D</v>
      </c>
      <c r="H12" s="200" t="str">
        <f t="shared" si="2"/>
        <v/>
      </c>
      <c r="I12" s="201" t="str">
        <f>IFERROR(VLOOKUP(D12,'1st Run'!$S$4:$U$32,3,FALSE),"")</f>
        <v/>
      </c>
      <c r="J12" s="72"/>
      <c r="K12" s="72"/>
      <c r="L12" s="72"/>
      <c r="M12" s="80"/>
      <c r="N12" s="80">
        <v>11</v>
      </c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 spans="1:26" ht="15.75" customHeight="1">
      <c r="A13" s="80">
        <f t="array" ref="A13">IFERROR(IF(D13="","",INDEX('1st Run'!$A:$H,MATCH($F13,'1st Run'!$H:$H,0),1)),"")</f>
        <v>8</v>
      </c>
      <c r="B13" s="196" t="str">
        <f t="array" ref="B13">IFERROR(IF(D13="","",INDEX('1st Run'!$A:$H,MATCH($F13,'1st Run'!$H:$H,0),2)),"")</f>
        <v>sadie deruyter</v>
      </c>
      <c r="C13" s="196" t="str">
        <f t="array" ref="C13">IFERROR(IF(D13="","",INDEX('1st Run'!$A:$H,MATCH(F13,'1st Run'!$H:$H,0),3)),"")</f>
        <v>cowboy</v>
      </c>
      <c r="D13" s="82">
        <f t="shared" si="0"/>
        <v>20.168000009</v>
      </c>
      <c r="E13" s="197">
        <f>IFERROR(IF(AND(SMALL('1st Run'!H:H,N13)&gt;1000,SMALL('1st Run'!H:H,N13)&lt;3000),"nt",IF(SMALL('1st Run'!H:H,N13)&gt;3000,"",SMALL('1st Run'!H:H,N13))),"")</f>
        <v>20.168000009</v>
      </c>
      <c r="F13" s="198">
        <f>IF(D13="nt",IFERROR(SMALL('1st Run'!H:H,N13),""),IF(D13&gt;3000,"",IFERROR(SMALL('1st Run'!H:H,N13),"")))</f>
        <v>20.168000009</v>
      </c>
      <c r="G13" s="199" t="str">
        <f t="shared" si="1"/>
        <v>3D</v>
      </c>
      <c r="H13" s="200" t="str">
        <f t="shared" si="2"/>
        <v/>
      </c>
      <c r="I13" s="201" t="str">
        <f>IFERROR(VLOOKUP(D13,'1st Run'!$S$4:$U$32,3,FALSE),"")</f>
        <v/>
      </c>
      <c r="J13" s="72"/>
      <c r="K13" s="72"/>
      <c r="L13" s="72"/>
      <c r="M13" s="80"/>
      <c r="N13" s="80">
        <v>12</v>
      </c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</row>
    <row r="14" spans="1:26" ht="15.75" customHeight="1">
      <c r="A14" s="80">
        <f t="array" ref="A14">IFERROR(IF(D14="","",INDEX('1st Run'!$A:$H,MATCH($F14,'1st Run'!$H:$H,0),1)),"")</f>
        <v>24</v>
      </c>
      <c r="B14" s="196" t="str">
        <f t="array" ref="B14">IFERROR(IF(D14="","",INDEX('1st Run'!$A:$H,MATCH($F14,'1st Run'!$H:$H,0),2)),"")</f>
        <v>Kenley Fluit (Y)</v>
      </c>
      <c r="C14" s="196" t="str">
        <f t="array" ref="C14">IFERROR(IF(D14="","",INDEX('1st Run'!$A:$H,MATCH(F14,'1st Run'!$H:$H,0),3)),"")</f>
        <v>Kodie</v>
      </c>
      <c r="D14" s="82">
        <f t="shared" si="0"/>
        <v>20.360000027999998</v>
      </c>
      <c r="E14" s="197">
        <f>IFERROR(IF(AND(SMALL('1st Run'!H:H,N14)&gt;1000,SMALL('1st Run'!H:H,N14)&lt;3000),"nt",IF(SMALL('1st Run'!H:H,N14)&gt;3000,"",SMALL('1st Run'!H:H,N14))),"")</f>
        <v>20.360000027999998</v>
      </c>
      <c r="F14" s="198">
        <f>IF(D14="nt",IFERROR(SMALL('1st Run'!H:H,N14),""),IF(D14&gt;3000,"",IFERROR(SMALL('1st Run'!H:H,N14),"")))</f>
        <v>20.360000027999998</v>
      </c>
      <c r="G14" s="199" t="str">
        <f t="shared" si="1"/>
        <v>3D</v>
      </c>
      <c r="H14" s="200" t="str">
        <f t="shared" si="2"/>
        <v/>
      </c>
      <c r="I14" s="201" t="str">
        <f>IFERROR(VLOOKUP(D14,'1st Run'!$S$4:$U$32,3,FALSE),"")</f>
        <v/>
      </c>
      <c r="J14" s="72"/>
      <c r="K14" s="72"/>
      <c r="L14" s="72"/>
      <c r="M14" s="80"/>
      <c r="N14" s="80">
        <v>13</v>
      </c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 spans="1:26" ht="15.75" customHeight="1">
      <c r="A15" s="80">
        <f t="array" ref="A15">IFERROR(IF(D15="","",INDEX('1st Run'!$A:$H,MATCH($F15,'1st Run'!$H:$H,0),1)),"")</f>
        <v>23</v>
      </c>
      <c r="B15" s="196" t="str">
        <f t="array" ref="B15">IFERROR(IF(D15="","",INDEX('1st Run'!$A:$H,MATCH($F15,'1st Run'!$H:$H,0),2)),"")</f>
        <v>Laura Roelfs</v>
      </c>
      <c r="C15" s="196" t="str">
        <f t="array" ref="C15">IFERROR(IF(D15="","",INDEX('1st Run'!$A:$H,MATCH(F15,'1st Run'!$H:$H,0),3)),"")</f>
        <v>Ranger</v>
      </c>
      <c r="D15" s="82">
        <f t="shared" si="0"/>
        <v>20.699000027</v>
      </c>
      <c r="E15" s="197">
        <f>IFERROR(IF(AND(SMALL('1st Run'!H:H,N15)&gt;1000,SMALL('1st Run'!H:H,N15)&lt;3000),"nt",IF(SMALL('1st Run'!H:H,N15)&gt;3000,"",SMALL('1st Run'!H:H,N15))),"")</f>
        <v>20.699000027</v>
      </c>
      <c r="F15" s="198">
        <f>IF(D15="nt",IFERROR(SMALL('1st Run'!H:H,N15),""),IF(D15&gt;3000,"",IFERROR(SMALL('1st Run'!H:H,N15),"")))</f>
        <v>20.699000027</v>
      </c>
      <c r="G15" s="199" t="str">
        <f t="shared" si="1"/>
        <v>4D</v>
      </c>
      <c r="H15" s="200" t="str">
        <f t="shared" si="2"/>
        <v>4D</v>
      </c>
      <c r="I15" s="201" t="str">
        <f>IFERROR(VLOOKUP(D15,'1st Run'!$S$4:$U$32,3,FALSE),"")</f>
        <v>1st</v>
      </c>
      <c r="J15" s="72"/>
      <c r="K15" s="72"/>
      <c r="L15" s="72"/>
      <c r="M15" s="80"/>
      <c r="N15" s="80">
        <v>14</v>
      </c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</row>
    <row r="16" spans="1:26" ht="15.75" customHeight="1">
      <c r="A16" s="80">
        <f t="array" ref="A16">IFERROR(IF(D16="","",INDEX('1st Run'!$A:$H,MATCH($F16,'1st Run'!$H:$H,0),1)),"")</f>
        <v>11</v>
      </c>
      <c r="B16" s="196" t="str">
        <f t="array" ref="B16">IFERROR(IF(D16="","",INDEX('1st Run'!$A:$H,MATCH($F16,'1st Run'!$H:$H,0),2)),"")</f>
        <v>megan rosendahl</v>
      </c>
      <c r="C16" s="196" t="str">
        <f t="array" ref="C16">IFERROR(IF(D16="","",INDEX('1st Run'!$A:$H,MATCH(F16,'1st Run'!$H:$H,0),3)),"")</f>
        <v>leroy</v>
      </c>
      <c r="D16" s="82">
        <f t="shared" si="0"/>
        <v>20.722000013000002</v>
      </c>
      <c r="E16" s="197">
        <f>IFERROR(IF(AND(SMALL('1st Run'!H:H,N16)&gt;1000,SMALL('1st Run'!H:H,N16)&lt;3000),"nt",IF(SMALL('1st Run'!H:H,N16)&gt;3000,"",SMALL('1st Run'!H:H,N16))),"")</f>
        <v>20.722000013000002</v>
      </c>
      <c r="F16" s="198">
        <f>IF(D16="nt",IFERROR(SMALL('1st Run'!H:H,N16),""),IF(D16&gt;3000,"",IFERROR(SMALL('1st Run'!H:H,N16),"")))</f>
        <v>20.722000013000002</v>
      </c>
      <c r="G16" s="199" t="str">
        <f t="shared" si="1"/>
        <v>4D</v>
      </c>
      <c r="H16" s="200" t="str">
        <f t="shared" si="2"/>
        <v/>
      </c>
      <c r="I16" s="201" t="str">
        <f>IFERROR(VLOOKUP(D16,'1st Run'!$S$4:$U$32,3,FALSE),"")</f>
        <v>2nd</v>
      </c>
      <c r="J16" s="72"/>
      <c r="K16" s="72"/>
      <c r="L16" s="72"/>
      <c r="M16" s="80"/>
      <c r="N16" s="80">
        <v>15</v>
      </c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 spans="1:26" ht="15.75" customHeight="1">
      <c r="A17" s="80">
        <f t="array" ref="A17">IFERROR(IF(D17="","",INDEX('1st Run'!$A:$H,MATCH($F17,'1st Run'!$H:$H,0),1)),"")</f>
        <v>7</v>
      </c>
      <c r="B17" s="196" t="str">
        <f t="array" ref="B17">IFERROR(IF(D17="","",INDEX('1st Run'!$A:$H,MATCH($F17,'1st Run'!$H:$H,0),2)),"")</f>
        <v>morgan ober</v>
      </c>
      <c r="C17" s="196" t="str">
        <f t="array" ref="C17">IFERROR(IF(D17="","",INDEX('1st Run'!$A:$H,MATCH(F17,'1st Run'!$H:$H,0),3)),"")</f>
        <v>bubba</v>
      </c>
      <c r="D17" s="82">
        <f t="shared" si="0"/>
        <v>26.900000007999999</v>
      </c>
      <c r="E17" s="197">
        <f>IFERROR(IF(AND(SMALL('1st Run'!H:H,N17)&gt;1000,SMALL('1st Run'!H:H,N17)&lt;3000),"nt",IF(SMALL('1st Run'!H:H,N17)&gt;3000,"",SMALL('1st Run'!H:H,N17))),"")</f>
        <v>26.900000007999999</v>
      </c>
      <c r="F17" s="198">
        <f>IF(D17="nt",IFERROR(SMALL('1st Run'!H:H,N17),""),IF(D17&gt;3000,"",IFERROR(SMALL('1st Run'!H:H,N17),"")))</f>
        <v>26.900000007999999</v>
      </c>
      <c r="G17" s="199" t="str">
        <f t="shared" si="1"/>
        <v>4D</v>
      </c>
      <c r="H17" s="200" t="str">
        <f t="shared" si="2"/>
        <v/>
      </c>
      <c r="I17" s="201" t="str">
        <f>IFERROR(VLOOKUP(D17,'1st Run'!$S$4:$U$32,3,FALSE),"")</f>
        <v/>
      </c>
      <c r="J17" s="72"/>
      <c r="K17" s="72"/>
      <c r="L17" s="72">
        <v>5</v>
      </c>
      <c r="M17" s="80"/>
      <c r="N17" s="80">
        <v>16</v>
      </c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 spans="1:26" ht="15.75" customHeight="1">
      <c r="A18" s="80">
        <f t="array" ref="A18">IFERROR(IF(D18="","",INDEX('1st Run'!$A:$H,MATCH($F18,'1st Run'!$H:$H,0),1)),"")</f>
        <v>9</v>
      </c>
      <c r="B18" s="196" t="str">
        <f t="array" ref="B18">IFERROR(IF(D18="","",INDEX('1st Run'!$A:$H,MATCH($F18,'1st Run'!$H:$H,0),2)),"")</f>
        <v>Jacey Ilse (Y)</v>
      </c>
      <c r="C18" s="196" t="str">
        <f t="array" ref="C18">IFERROR(IF(D18="","",INDEX('1st Run'!$A:$H,MATCH(F18,'1st Run'!$H:$H,0),3)),"")</f>
        <v>zanalyst babe</v>
      </c>
      <c r="D18" s="82">
        <f t="shared" si="0"/>
        <v>33.55200001</v>
      </c>
      <c r="E18" s="197">
        <f>IFERROR(IF(AND(SMALL('1st Run'!H:H,N18)&gt;1000,SMALL('1st Run'!H:H,N18)&lt;3000),"nt",IF(SMALL('1st Run'!H:H,N18)&gt;3000,"",SMALL('1st Run'!H:H,N18))),"")</f>
        <v>33.55200001</v>
      </c>
      <c r="F18" s="198">
        <f>IF(D18="nt",IFERROR(SMALL('1st Run'!H:H,N18),""),IF(D18&gt;3000,"",IFERROR(SMALL('1st Run'!H:H,N18),"")))</f>
        <v>33.55200001</v>
      </c>
      <c r="G18" s="199" t="str">
        <f t="shared" si="1"/>
        <v>4D</v>
      </c>
      <c r="H18" s="200" t="str">
        <f t="shared" si="2"/>
        <v/>
      </c>
      <c r="I18" s="201" t="str">
        <f>IFERROR(VLOOKUP(D18,'1st Run'!$S$4:$U$32,3,FALSE),"")</f>
        <v/>
      </c>
      <c r="J18" s="72"/>
      <c r="K18" s="72"/>
      <c r="L18" s="72"/>
      <c r="M18" s="80"/>
      <c r="N18" s="80">
        <v>17</v>
      </c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 spans="1:26" ht="15.75" customHeight="1">
      <c r="A19" s="80" t="str">
        <f t="array" ref="A19">IFERROR(IF(D19="","",INDEX('1st Run'!$A:$H,MATCH($F19,'1st Run'!$H:$H,0),1)),"")</f>
        <v/>
      </c>
      <c r="B19" s="196" t="str">
        <f t="array" ref="B19">IFERROR(IF(D19="","",INDEX('1st Run'!$A:$H,MATCH($F19,'1st Run'!$H:$H,0),2)),"")</f>
        <v/>
      </c>
      <c r="C19" s="196" t="str">
        <f t="array" ref="C19">IFERROR(IF(D19="","",INDEX('1st Run'!$A:$H,MATCH(F19,'1st Run'!$H:$H,0),3)),"")</f>
        <v/>
      </c>
      <c r="D19" s="82" t="str">
        <f t="shared" si="0"/>
        <v/>
      </c>
      <c r="E19" s="197" t="str">
        <f>IFERROR(IF(AND(SMALL('1st Run'!H:H,N19)&gt;1000,SMALL('1st Run'!H:H,N19)&lt;3000),"nt",IF(SMALL('1st Run'!H:H,N19)&gt;3000,"",SMALL('1st Run'!H:H,N19))),"")</f>
        <v/>
      </c>
      <c r="F19" s="198" t="str">
        <f>IF(D19="nt",IFERROR(SMALL('1st Run'!H:H,N19),""),IF(D19&gt;3000,"",IFERROR(SMALL('1st Run'!H:H,N19),"")))</f>
        <v/>
      </c>
      <c r="G19" s="199" t="str">
        <f t="shared" si="1"/>
        <v/>
      </c>
      <c r="H19" s="200" t="str">
        <f t="shared" si="2"/>
        <v/>
      </c>
      <c r="I19" s="201" t="str">
        <f>IFERROR(VLOOKUP(D19,'1st Run'!$S$4:$U$32,3,FALSE),"")</f>
        <v/>
      </c>
      <c r="J19" s="72"/>
      <c r="K19" s="72"/>
      <c r="L19" s="72"/>
      <c r="M19" s="80"/>
      <c r="N19" s="80">
        <v>18</v>
      </c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 spans="1:26" ht="15.75" customHeight="1">
      <c r="A20" s="80" t="str">
        <f t="array" ref="A20">IFERROR(IF(D20="","",INDEX('1st Run'!$A:$H,MATCH($F20,'1st Run'!$H:$H,0),1)),"")</f>
        <v/>
      </c>
      <c r="B20" s="196" t="str">
        <f t="array" ref="B20">IFERROR(IF(D20="","",INDEX('1st Run'!$A:$H,MATCH($F20,'1st Run'!$H:$H,0),2)),"")</f>
        <v/>
      </c>
      <c r="C20" s="196" t="str">
        <f t="array" ref="C20">IFERROR(IF(D20="","",INDEX('1st Run'!$A:$H,MATCH(F20,'1st Run'!$H:$H,0),3)),"")</f>
        <v/>
      </c>
      <c r="D20" s="82" t="str">
        <f t="shared" si="0"/>
        <v/>
      </c>
      <c r="E20" s="197" t="str">
        <f>IFERROR(IF(AND(SMALL('1st Run'!H:H,N20)&gt;1000,SMALL('1st Run'!H:H,N20)&lt;3000),"nt",IF(SMALL('1st Run'!H:H,N20)&gt;3000,"",SMALL('1st Run'!H:H,N20))),"")</f>
        <v/>
      </c>
      <c r="F20" s="198" t="str">
        <f>IF(D20="nt",IFERROR(SMALL('1st Run'!H:H,N20),""),IF(D20&gt;3000,"",IFERROR(SMALL('1st Run'!H:H,N20),"")))</f>
        <v/>
      </c>
      <c r="G20" s="199" t="str">
        <f t="shared" si="1"/>
        <v/>
      </c>
      <c r="H20" s="200" t="str">
        <f t="shared" si="2"/>
        <v/>
      </c>
      <c r="I20" s="201" t="str">
        <f>IFERROR(VLOOKUP(D20,'1st Run'!$S$4:$U$32,3,FALSE),"")</f>
        <v/>
      </c>
      <c r="J20" s="72"/>
      <c r="K20" s="72"/>
      <c r="L20" s="72"/>
      <c r="M20" s="80"/>
      <c r="N20" s="80">
        <v>19</v>
      </c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 spans="1:26" ht="15.75" customHeight="1">
      <c r="A21" s="80" t="str">
        <f t="array" ref="A21">IFERROR(IF(D21="","",INDEX('1st Run'!$A:$H,MATCH($F21,'1st Run'!$H:$H,0),1)),"")</f>
        <v/>
      </c>
      <c r="B21" s="196" t="str">
        <f t="array" ref="B21">IFERROR(IF(D21="","",INDEX('1st Run'!$A:$H,MATCH($F21,'1st Run'!$H:$H,0),2)),"")</f>
        <v/>
      </c>
      <c r="C21" s="196" t="str">
        <f t="array" ref="C21">IFERROR(IF(D21="","",INDEX('1st Run'!$A:$H,MATCH(F21,'1st Run'!$H:$H,0),3)),"")</f>
        <v/>
      </c>
      <c r="D21" s="82" t="str">
        <f t="shared" si="0"/>
        <v/>
      </c>
      <c r="E21" s="197" t="str">
        <f>IFERROR(IF(AND(SMALL('1st Run'!H:H,N21)&gt;1000,SMALL('1st Run'!H:H,N21)&lt;3000),"nt",IF(SMALL('1st Run'!H:H,N21)&gt;3000,"",SMALL('1st Run'!H:H,N21))),"")</f>
        <v/>
      </c>
      <c r="F21" s="198" t="str">
        <f>IF(D21="nt",IFERROR(SMALL('1st Run'!H:H,N21),""),IF(D21&gt;3000,"",IFERROR(SMALL('1st Run'!H:H,N21),"")))</f>
        <v/>
      </c>
      <c r="G21" s="199" t="str">
        <f t="shared" si="1"/>
        <v/>
      </c>
      <c r="H21" s="200" t="str">
        <f t="shared" si="2"/>
        <v/>
      </c>
      <c r="I21" s="201" t="str">
        <f>IFERROR(VLOOKUP(D21,'1st Run'!$S$4:$U$32,3,FALSE),"")</f>
        <v/>
      </c>
      <c r="J21" s="72"/>
      <c r="K21" s="72"/>
      <c r="L21" s="72"/>
      <c r="M21" s="80"/>
      <c r="N21" s="80">
        <v>20</v>
      </c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 spans="1:26" ht="15.75" customHeight="1">
      <c r="A22" s="80" t="str">
        <f t="array" ref="A22">IFERROR(IF(D22="","",INDEX('1st Run'!$A:$H,MATCH($F22,'1st Run'!$H:$H,0),1)),"")</f>
        <v/>
      </c>
      <c r="B22" s="196" t="str">
        <f t="array" ref="B22">IFERROR(IF(D22="","",INDEX('1st Run'!$A:$H,MATCH($F22,'1st Run'!$H:$H,0),2)),"")</f>
        <v/>
      </c>
      <c r="C22" s="196" t="str">
        <f t="array" ref="C22">IFERROR(IF(D22="","",INDEX('1st Run'!$A:$H,MATCH(F22,'1st Run'!$H:$H,0),3)),"")</f>
        <v/>
      </c>
      <c r="D22" s="82" t="str">
        <f t="shared" si="0"/>
        <v/>
      </c>
      <c r="E22" s="197" t="str">
        <f>IFERROR(IF(AND(SMALL('1st Run'!H:H,N22)&gt;1000,SMALL('1st Run'!H:H,N22)&lt;3000),"nt",IF(SMALL('1st Run'!H:H,N22)&gt;3000,"",SMALL('1st Run'!H:H,N22))),"")</f>
        <v/>
      </c>
      <c r="F22" s="198" t="str">
        <f>IF(D22="nt",IFERROR(SMALL('1st Run'!H:H,N22),""),IF(D22&gt;3000,"",IFERROR(SMALL('1st Run'!H:H,N22),"")))</f>
        <v/>
      </c>
      <c r="G22" s="199" t="str">
        <f t="shared" si="1"/>
        <v/>
      </c>
      <c r="H22" s="200" t="str">
        <f t="shared" si="2"/>
        <v/>
      </c>
      <c r="I22" s="201" t="str">
        <f>IFERROR(VLOOKUP(D22,'1st Run'!$S$4:$U$32,3,FALSE),"")</f>
        <v/>
      </c>
      <c r="J22" s="72"/>
      <c r="K22" s="72"/>
      <c r="L22" s="72"/>
      <c r="M22" s="80"/>
      <c r="N22" s="80">
        <v>21</v>
      </c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</row>
    <row r="23" spans="1:26" ht="15.75" customHeight="1">
      <c r="A23" s="80" t="str">
        <f t="array" ref="A23">IFERROR(IF(D23="","",INDEX('1st Run'!$A:$H,MATCH($F23,'1st Run'!$H:$H,0),1)),"")</f>
        <v/>
      </c>
      <c r="B23" s="196" t="str">
        <f t="array" ref="B23">IFERROR(IF(D23="","",INDEX('1st Run'!$A:$H,MATCH($F23,'1st Run'!$H:$H,0),2)),"")</f>
        <v/>
      </c>
      <c r="C23" s="196" t="str">
        <f t="array" ref="C23">IFERROR(IF(D23="","",INDEX('1st Run'!$A:$H,MATCH(F23,'1st Run'!$H:$H,0),3)),"")</f>
        <v/>
      </c>
      <c r="D23" s="82" t="str">
        <f t="shared" si="0"/>
        <v/>
      </c>
      <c r="E23" s="197" t="str">
        <f>IFERROR(IF(AND(SMALL('1st Run'!H:H,N23)&gt;1000,SMALL('1st Run'!H:H,N23)&lt;3000),"nt",IF(SMALL('1st Run'!H:H,N23)&gt;3000,"",SMALL('1st Run'!H:H,N23))),"")</f>
        <v/>
      </c>
      <c r="F23" s="198" t="str">
        <f>IF(D23="nt",IFERROR(SMALL('1st Run'!H:H,N23),""),IF(D23&gt;3000,"",IFERROR(SMALL('1st Run'!H:H,N23),"")))</f>
        <v/>
      </c>
      <c r="G23" s="199" t="str">
        <f t="shared" si="1"/>
        <v/>
      </c>
      <c r="H23" s="200" t="str">
        <f t="shared" si="2"/>
        <v/>
      </c>
      <c r="I23" s="201" t="str">
        <f>IFERROR(VLOOKUP(D23,'1st Run'!$S$4:$U$32,3,FALSE),"")</f>
        <v/>
      </c>
      <c r="J23" s="72"/>
      <c r="K23" s="72"/>
      <c r="L23" s="72"/>
      <c r="M23" s="80"/>
      <c r="N23" s="80">
        <v>22</v>
      </c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 spans="1:26" ht="15.75" customHeight="1">
      <c r="A24" s="80" t="str">
        <f t="array" ref="A24">IFERROR(IF(D24="","",INDEX('1st Run'!$A:$H,MATCH($F24,'1st Run'!$H:$H,0),1)),"")</f>
        <v/>
      </c>
      <c r="B24" s="196" t="str">
        <f t="array" ref="B24">IFERROR(IF(D24="","",INDEX('1st Run'!$A:$H,MATCH($F24,'1st Run'!$H:$H,0),2)),"")</f>
        <v/>
      </c>
      <c r="C24" s="196" t="str">
        <f t="array" ref="C24">IFERROR(IF(D24="","",INDEX('1st Run'!$A:$H,MATCH(F24,'1st Run'!$H:$H,0),3)),"")</f>
        <v/>
      </c>
      <c r="D24" s="82" t="str">
        <f t="shared" si="0"/>
        <v/>
      </c>
      <c r="E24" s="197" t="str">
        <f>IFERROR(IF(AND(SMALL('1st Run'!H:H,N24)&gt;1000,SMALL('1st Run'!H:H,N24)&lt;3000),"nt",IF(SMALL('1st Run'!H:H,N24)&gt;3000,"",SMALL('1st Run'!H:H,N24))),"")</f>
        <v/>
      </c>
      <c r="F24" s="198" t="str">
        <f>IF(D24="nt",IFERROR(SMALL('1st Run'!H:H,N24),""),IF(D24&gt;3000,"",IFERROR(SMALL('1st Run'!H:H,N24),"")))</f>
        <v/>
      </c>
      <c r="G24" s="199" t="str">
        <f t="shared" si="1"/>
        <v/>
      </c>
      <c r="H24" s="200" t="str">
        <f t="shared" si="2"/>
        <v/>
      </c>
      <c r="I24" s="201" t="str">
        <f>IFERROR(VLOOKUP(D24,'1st Run'!$S$4:$U$32,3,FALSE),"")</f>
        <v/>
      </c>
      <c r="J24" s="72"/>
      <c r="K24" s="72"/>
      <c r="L24" s="72"/>
      <c r="M24" s="80"/>
      <c r="N24" s="80">
        <v>23</v>
      </c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 spans="1:26" ht="15.75" customHeight="1">
      <c r="A25" s="80" t="str">
        <f t="array" ref="A25">IFERROR(IF(D25="","",INDEX('1st Run'!$A:$H,MATCH($F25,'1st Run'!$H:$H,0),1)),"")</f>
        <v/>
      </c>
      <c r="B25" s="196" t="str">
        <f t="array" ref="B25">IFERROR(IF(D25="","",INDEX('1st Run'!$A:$H,MATCH($F25,'1st Run'!$H:$H,0),2)),"")</f>
        <v/>
      </c>
      <c r="C25" s="196" t="str">
        <f t="array" ref="C25">IFERROR(IF(D25="","",INDEX('1st Run'!$A:$H,MATCH(F25,'1st Run'!$H:$H,0),3)),"")</f>
        <v/>
      </c>
      <c r="D25" s="82" t="str">
        <f t="shared" si="0"/>
        <v/>
      </c>
      <c r="E25" s="197" t="str">
        <f>IFERROR(IF(AND(SMALL('1st Run'!H:H,N25)&gt;1000,SMALL('1st Run'!H:H,N25)&lt;3000),"nt",IF(SMALL('1st Run'!H:H,N25)&gt;3000,"",SMALL('1st Run'!H:H,N25))),"")</f>
        <v/>
      </c>
      <c r="F25" s="198" t="str">
        <f>IF(D25="nt",IFERROR(SMALL('1st Run'!H:H,N25),""),IF(D25&gt;3000,"",IFERROR(SMALL('1st Run'!H:H,N25),"")))</f>
        <v/>
      </c>
      <c r="G25" s="199" t="str">
        <f t="shared" si="1"/>
        <v/>
      </c>
      <c r="H25" s="200" t="str">
        <f t="shared" si="2"/>
        <v/>
      </c>
      <c r="I25" s="201" t="str">
        <f>IFERROR(VLOOKUP(D25,'1st Run'!$S$4:$U$32,3,FALSE),"")</f>
        <v/>
      </c>
      <c r="J25" s="72"/>
      <c r="K25" s="72"/>
      <c r="L25" s="72"/>
      <c r="M25" s="80"/>
      <c r="N25" s="80">
        <v>24</v>
      </c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</row>
    <row r="26" spans="1:26" ht="15.75" customHeight="1">
      <c r="A26" s="80" t="str">
        <f t="array" ref="A26">IFERROR(IF(D26="","",INDEX('1st Run'!$A:$H,MATCH($F26,'1st Run'!$H:$H,0),1)),"")</f>
        <v/>
      </c>
      <c r="B26" s="196" t="str">
        <f t="array" ref="B26">IFERROR(IF(D26="","",INDEX('1st Run'!$A:$H,MATCH($F26,'1st Run'!$H:$H,0),2)),"")</f>
        <v/>
      </c>
      <c r="C26" s="196" t="str">
        <f t="array" ref="C26">IFERROR(IF(D26="","",INDEX('1st Run'!$A:$H,MATCH(F26,'1st Run'!$H:$H,0),3)),"")</f>
        <v/>
      </c>
      <c r="D26" s="82" t="str">
        <f t="shared" si="0"/>
        <v/>
      </c>
      <c r="E26" s="197" t="str">
        <f>IFERROR(IF(AND(SMALL('1st Run'!H:H,N26)&gt;1000,SMALL('1st Run'!H:H,N26)&lt;3000),"nt",IF(SMALL('1st Run'!H:H,N26)&gt;3000,"",SMALL('1st Run'!H:H,N26))),"")</f>
        <v/>
      </c>
      <c r="F26" s="198" t="str">
        <f>IF(D26="nt",IFERROR(SMALL('1st Run'!H:H,N26),""),IF(D26&gt;3000,"",IFERROR(SMALL('1st Run'!H:H,N26),"")))</f>
        <v/>
      </c>
      <c r="G26" s="199" t="str">
        <f t="shared" si="1"/>
        <v/>
      </c>
      <c r="H26" s="200" t="str">
        <f t="shared" si="2"/>
        <v/>
      </c>
      <c r="I26" s="201" t="str">
        <f>IFERROR(VLOOKUP(D26,'1st Run'!$S$4:$U$32,3,FALSE),"")</f>
        <v/>
      </c>
      <c r="J26" s="72"/>
      <c r="K26" s="72"/>
      <c r="L26" s="72"/>
      <c r="M26" s="80"/>
      <c r="N26" s="80">
        <v>25</v>
      </c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</row>
    <row r="27" spans="1:26" ht="15.75" customHeight="1">
      <c r="A27" s="80" t="str">
        <f t="array" ref="A27">IFERROR(IF(D27="","",INDEX('1st Run'!$A:$H,MATCH($F27,'1st Run'!$H:$H,0),1)),"")</f>
        <v/>
      </c>
      <c r="B27" s="196" t="str">
        <f t="array" ref="B27">IFERROR(IF(D27="","",INDEX('1st Run'!$A:$H,MATCH($F27,'1st Run'!$H:$H,0),2)),"")</f>
        <v/>
      </c>
      <c r="C27" s="196" t="str">
        <f t="array" ref="C27">IFERROR(IF(D27="","",INDEX('1st Run'!$A:$H,MATCH(F27,'1st Run'!$H:$H,0),3)),"")</f>
        <v/>
      </c>
      <c r="D27" s="82" t="str">
        <f t="shared" si="0"/>
        <v/>
      </c>
      <c r="E27" s="197" t="str">
        <f>IFERROR(IF(AND(SMALL('1st Run'!H:H,N27)&gt;1000,SMALL('1st Run'!H:H,N27)&lt;3000),"nt",IF(SMALL('1st Run'!H:H,N27)&gt;3000,"",SMALL('1st Run'!H:H,N27))),"")</f>
        <v/>
      </c>
      <c r="F27" s="198" t="str">
        <f>IF(D27="nt",IFERROR(SMALL('1st Run'!H:H,N27),""),IF(D27&gt;3000,"",IFERROR(SMALL('1st Run'!H:H,N27),"")))</f>
        <v/>
      </c>
      <c r="G27" s="199" t="str">
        <f t="shared" si="1"/>
        <v/>
      </c>
      <c r="H27" s="200" t="str">
        <f t="shared" si="2"/>
        <v/>
      </c>
      <c r="I27" s="201" t="str">
        <f>IFERROR(VLOOKUP(D27,'1st Run'!$S$4:$U$32,3,FALSE),"")</f>
        <v/>
      </c>
      <c r="J27" s="72"/>
      <c r="K27" s="72"/>
      <c r="L27" s="72"/>
      <c r="M27" s="80"/>
      <c r="N27" s="80">
        <v>26</v>
      </c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</row>
    <row r="28" spans="1:26" ht="15.75" customHeight="1">
      <c r="A28" s="80" t="str">
        <f t="array" ref="A28">IFERROR(IF(D28="","",INDEX('1st Run'!$A:$H,MATCH($F28,'1st Run'!$H:$H,0),1)),"")</f>
        <v/>
      </c>
      <c r="B28" s="196" t="str">
        <f t="array" ref="B28">IFERROR(IF(D28="","",INDEX('1st Run'!$A:$H,MATCH($F28,'1st Run'!$H:$H,0),2)),"")</f>
        <v/>
      </c>
      <c r="C28" s="196" t="str">
        <f t="array" ref="C28">IFERROR(IF(D28="","",INDEX('1st Run'!$A:$H,MATCH(F28,'1st Run'!$H:$H,0),3)),"")</f>
        <v/>
      </c>
      <c r="D28" s="82" t="str">
        <f t="shared" si="0"/>
        <v/>
      </c>
      <c r="E28" s="197" t="str">
        <f>IFERROR(IF(AND(SMALL('1st Run'!H:H,N28)&gt;1000,SMALL('1st Run'!H:H,N28)&lt;3000),"nt",IF(SMALL('1st Run'!H:H,N28)&gt;3000,"",SMALL('1st Run'!H:H,N28))),"")</f>
        <v/>
      </c>
      <c r="F28" s="198" t="str">
        <f>IF(D28="nt",IFERROR(SMALL('1st Run'!H:H,N28),""),IF(D28&gt;3000,"",IFERROR(SMALL('1st Run'!H:H,N28),"")))</f>
        <v/>
      </c>
      <c r="G28" s="199" t="str">
        <f t="shared" si="1"/>
        <v/>
      </c>
      <c r="H28" s="200" t="str">
        <f t="shared" si="2"/>
        <v/>
      </c>
      <c r="I28" s="201" t="str">
        <f>IFERROR(VLOOKUP(D28,'1st Run'!$S$4:$U$32,3,FALSE),"")</f>
        <v/>
      </c>
      <c r="J28" s="72"/>
      <c r="K28" s="72"/>
      <c r="L28" s="72"/>
      <c r="M28" s="80"/>
      <c r="N28" s="80">
        <v>27</v>
      </c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 spans="1:26" ht="15.75" customHeight="1">
      <c r="A29" s="80" t="str">
        <f t="array" ref="A29">IFERROR(IF(D29="","",INDEX('1st Run'!$A:$H,MATCH($F29,'1st Run'!$H:$H,0),1)),"")</f>
        <v/>
      </c>
      <c r="B29" s="196" t="str">
        <f t="array" ref="B29">IFERROR(IF(D29="","",INDEX('1st Run'!$A:$H,MATCH($F29,'1st Run'!$H:$H,0),2)),"")</f>
        <v/>
      </c>
      <c r="C29" s="196" t="str">
        <f t="array" ref="C29">IFERROR(IF(D29="","",INDEX('1st Run'!$A:$H,MATCH(F29,'1st Run'!$H:$H,0),3)),"")</f>
        <v/>
      </c>
      <c r="D29" s="82" t="str">
        <f t="shared" si="0"/>
        <v/>
      </c>
      <c r="E29" s="197" t="str">
        <f>IFERROR(IF(AND(SMALL('1st Run'!H:H,N29)&gt;1000,SMALL('1st Run'!H:H,N29)&lt;3000),"nt",IF(SMALL('1st Run'!H:H,N29)&gt;3000,"",SMALL('1st Run'!H:H,N29))),"")</f>
        <v/>
      </c>
      <c r="F29" s="198" t="str">
        <f>IF(D29="nt",IFERROR(SMALL('1st Run'!H:H,N29),""),IF(D29&gt;3000,"",IFERROR(SMALL('1st Run'!H:H,N29),"")))</f>
        <v/>
      </c>
      <c r="G29" s="199" t="str">
        <f t="shared" si="1"/>
        <v/>
      </c>
      <c r="H29" s="200" t="str">
        <f t="shared" si="2"/>
        <v/>
      </c>
      <c r="I29" s="201" t="str">
        <f>IFERROR(VLOOKUP(D29,'1st Run'!$S$4:$U$32,3,FALSE),"")</f>
        <v/>
      </c>
      <c r="J29" s="72"/>
      <c r="K29" s="72"/>
      <c r="L29" s="72"/>
      <c r="M29" s="80"/>
      <c r="N29" s="80">
        <v>28</v>
      </c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</row>
    <row r="30" spans="1:26" ht="15.75" customHeight="1">
      <c r="A30" s="80" t="str">
        <f t="array" ref="A30">IFERROR(IF(D30="","",INDEX('1st Run'!$A:$H,MATCH($F30,'1st Run'!$H:$H,0),1)),"")</f>
        <v/>
      </c>
      <c r="B30" s="196" t="str">
        <f t="array" ref="B30">IFERROR(IF(D30="","",INDEX('1st Run'!$A:$H,MATCH($F30,'1st Run'!$H:$H,0),2)),"")</f>
        <v/>
      </c>
      <c r="C30" s="196" t="str">
        <f t="array" ref="C30">IFERROR(IF(D30="","",INDEX('1st Run'!$A:$H,MATCH(F30,'1st Run'!$H:$H,0),3)),"")</f>
        <v/>
      </c>
      <c r="D30" s="82" t="str">
        <f t="shared" si="0"/>
        <v/>
      </c>
      <c r="E30" s="197" t="str">
        <f>IFERROR(IF(AND(SMALL('1st Run'!H:H,N30)&gt;1000,SMALL('1st Run'!H:H,N30)&lt;3000),"nt",IF(SMALL('1st Run'!H:H,N30)&gt;3000,"",SMALL('1st Run'!H:H,N30))),"")</f>
        <v/>
      </c>
      <c r="F30" s="198" t="str">
        <f>IF(D30="nt",IFERROR(SMALL('1st Run'!H:H,N30),""),IF(D30&gt;3000,"",IFERROR(SMALL('1st Run'!H:H,N30),"")))</f>
        <v/>
      </c>
      <c r="G30" s="199" t="str">
        <f t="shared" si="1"/>
        <v/>
      </c>
      <c r="H30" s="200" t="str">
        <f t="shared" si="2"/>
        <v/>
      </c>
      <c r="I30" s="201" t="str">
        <f>IFERROR(VLOOKUP(D30,'1st Run'!$S$4:$U$32,3,FALSE),"")</f>
        <v/>
      </c>
      <c r="J30" s="72"/>
      <c r="K30" s="72"/>
      <c r="L30" s="72"/>
      <c r="M30" s="80"/>
      <c r="N30" s="80">
        <v>29</v>
      </c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</row>
    <row r="31" spans="1:26" ht="15.75" customHeight="1">
      <c r="A31" s="80" t="str">
        <f t="array" ref="A31">IFERROR(IF(D31="","",INDEX('1st Run'!$A:$H,MATCH($F31,'1st Run'!$H:$H,0),1)),"")</f>
        <v/>
      </c>
      <c r="B31" s="196" t="str">
        <f t="array" ref="B31">IFERROR(IF(D31="","",INDEX('1st Run'!$A:$H,MATCH($F31,'1st Run'!$H:$H,0),2)),"")</f>
        <v/>
      </c>
      <c r="C31" s="196" t="str">
        <f t="array" ref="C31">IFERROR(IF(D31="","",INDEX('1st Run'!$A:$H,MATCH(F31,'1st Run'!$H:$H,0),3)),"")</f>
        <v/>
      </c>
      <c r="D31" s="82" t="str">
        <f t="shared" si="0"/>
        <v/>
      </c>
      <c r="E31" s="197" t="str">
        <f>IFERROR(IF(AND(SMALL('1st Run'!H:H,N31)&gt;1000,SMALL('1st Run'!H:H,N31)&lt;3000),"nt",IF(SMALL('1st Run'!H:H,N31)&gt;3000,"",SMALL('1st Run'!H:H,N31))),"")</f>
        <v/>
      </c>
      <c r="F31" s="198" t="str">
        <f>IF(D31="nt",IFERROR(SMALL('1st Run'!H:H,N31),""),IF(D31&gt;3000,"",IFERROR(SMALL('1st Run'!H:H,N31),"")))</f>
        <v/>
      </c>
      <c r="G31" s="199" t="str">
        <f t="shared" si="1"/>
        <v/>
      </c>
      <c r="H31" s="200" t="str">
        <f t="shared" si="2"/>
        <v/>
      </c>
      <c r="I31" s="201" t="str">
        <f>IFERROR(VLOOKUP(D31,'1st Run'!$S$4:$U$32,3,FALSE),"")</f>
        <v/>
      </c>
      <c r="J31" s="72"/>
      <c r="K31" s="72"/>
      <c r="L31" s="72"/>
      <c r="M31" s="80"/>
      <c r="N31" s="80">
        <v>30</v>
      </c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</row>
    <row r="32" spans="1:26" ht="15.75" customHeight="1">
      <c r="A32" s="80" t="str">
        <f t="array" ref="A32">IFERROR(IF(D32="","",INDEX('1st Run'!$A:$H,MATCH($F32,'1st Run'!$H:$H,0),1)),"")</f>
        <v/>
      </c>
      <c r="B32" s="196" t="str">
        <f t="array" ref="B32">IFERROR(IF(D32="","",INDEX('1st Run'!$A:$H,MATCH($F32,'1st Run'!$H:$H,0),2)),"")</f>
        <v/>
      </c>
      <c r="C32" s="196" t="str">
        <f t="array" ref="C32">IFERROR(IF(D32="","",INDEX('1st Run'!$A:$H,MATCH(F32,'1st Run'!$H:$H,0),3)),"")</f>
        <v/>
      </c>
      <c r="D32" s="82" t="str">
        <f t="shared" si="0"/>
        <v/>
      </c>
      <c r="E32" s="197" t="str">
        <f>IFERROR(IF(AND(SMALL('1st Run'!H:H,N32)&gt;1000,SMALL('1st Run'!H:H,N32)&lt;3000),"nt",IF(SMALL('1st Run'!H:H,N32)&gt;3000,"",SMALL('1st Run'!H:H,N32))),"")</f>
        <v/>
      </c>
      <c r="F32" s="198" t="str">
        <f>IF(D32="nt",IFERROR(SMALL('1st Run'!H:H,N32),""),IF(D32&gt;3000,"",IFERROR(SMALL('1st Run'!H:H,N32),"")))</f>
        <v/>
      </c>
      <c r="G32" s="199" t="str">
        <f t="shared" si="1"/>
        <v/>
      </c>
      <c r="H32" s="200" t="str">
        <f t="shared" si="2"/>
        <v/>
      </c>
      <c r="I32" s="201" t="str">
        <f>IFERROR(VLOOKUP(D32,'1st Run'!$S$4:$U$32,3,FALSE),"")</f>
        <v/>
      </c>
      <c r="J32" s="72"/>
      <c r="K32" s="72"/>
      <c r="L32" s="72"/>
      <c r="M32" s="80"/>
      <c r="N32" s="80">
        <v>31</v>
      </c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 spans="1:26" ht="15.75" customHeight="1">
      <c r="A33" s="80" t="str">
        <f t="array" ref="A33">IFERROR(IF(D33="","",INDEX('1st Run'!$A:$H,MATCH($F33,'1st Run'!$H:$H,0),1)),"")</f>
        <v/>
      </c>
      <c r="B33" s="196" t="str">
        <f t="array" ref="B33">IFERROR(IF(D33="","",INDEX('1st Run'!$A:$H,MATCH($F33,'1st Run'!$H:$H,0),2)),"")</f>
        <v/>
      </c>
      <c r="C33" s="196" t="str">
        <f t="array" ref="C33">IFERROR(IF(D33="","",INDEX('1st Run'!$A:$H,MATCH(F33,'1st Run'!$H:$H,0),3)),"")</f>
        <v/>
      </c>
      <c r="D33" s="82" t="str">
        <f t="shared" si="0"/>
        <v/>
      </c>
      <c r="E33" s="197" t="str">
        <f>IFERROR(IF(AND(SMALL('1st Run'!H:H,N33)&gt;1000,SMALL('1st Run'!H:H,N33)&lt;3000),"nt",IF(SMALL('1st Run'!H:H,N33)&gt;3000,"",SMALL('1st Run'!H:H,N33))),"")</f>
        <v/>
      </c>
      <c r="F33" s="198" t="str">
        <f>IF(D33="nt",IFERROR(SMALL('1st Run'!H:H,N33),""),IF(D33&gt;3000,"",IFERROR(SMALL('1st Run'!H:H,N33),"")))</f>
        <v/>
      </c>
      <c r="G33" s="199" t="str">
        <f t="shared" si="1"/>
        <v/>
      </c>
      <c r="H33" s="200" t="str">
        <f t="shared" si="2"/>
        <v/>
      </c>
      <c r="I33" s="201" t="str">
        <f>IFERROR(VLOOKUP(D33,'1st Run'!$S$4:$U$32,3,FALSE),"")</f>
        <v/>
      </c>
      <c r="J33" s="72"/>
      <c r="K33" s="72"/>
      <c r="L33" s="72"/>
      <c r="M33" s="80"/>
      <c r="N33" s="80">
        <v>32</v>
      </c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</row>
    <row r="34" spans="1:26" ht="15.75" customHeight="1">
      <c r="A34" s="80" t="str">
        <f t="array" ref="A34">IFERROR(IF(D34="","",INDEX('1st Run'!$A:$H,MATCH($F34,'1st Run'!$H:$H,0),1)),"")</f>
        <v/>
      </c>
      <c r="B34" s="196" t="str">
        <f t="array" ref="B34">IFERROR(IF(D34="","",INDEX('1st Run'!$A:$H,MATCH($F34,'1st Run'!$H:$H,0),2)),"")</f>
        <v/>
      </c>
      <c r="C34" s="196" t="str">
        <f t="array" ref="C34">IFERROR(IF(D34="","",INDEX('1st Run'!$A:$H,MATCH(F34,'1st Run'!$H:$H,0),3)),"")</f>
        <v/>
      </c>
      <c r="D34" s="82" t="str">
        <f t="shared" si="0"/>
        <v/>
      </c>
      <c r="E34" s="197" t="str">
        <f>IFERROR(IF(AND(SMALL('1st Run'!H:H,N34)&gt;1000,SMALL('1st Run'!H:H,N34)&lt;3000),"nt",IF(SMALL('1st Run'!H:H,N34)&gt;3000,"",SMALL('1st Run'!H:H,N34))),"")</f>
        <v/>
      </c>
      <c r="F34" s="198" t="str">
        <f>IF(D34="nt",IFERROR(SMALL('1st Run'!H:H,N34),""),IF(D34&gt;3000,"",IFERROR(SMALL('1st Run'!H:H,N34),"")))</f>
        <v/>
      </c>
      <c r="G34" s="199" t="str">
        <f t="shared" si="1"/>
        <v/>
      </c>
      <c r="H34" s="200" t="str">
        <f t="shared" si="2"/>
        <v/>
      </c>
      <c r="I34" s="201" t="str">
        <f>IFERROR(VLOOKUP(D34,'1st Run'!$S$4:$U$32,3,FALSE),"")</f>
        <v/>
      </c>
      <c r="J34" s="72"/>
      <c r="K34" s="72"/>
      <c r="L34" s="72"/>
      <c r="M34" s="80"/>
      <c r="N34" s="80">
        <v>33</v>
      </c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 spans="1:26" ht="15.75" customHeight="1">
      <c r="A35" s="80" t="str">
        <f t="array" ref="A35">IFERROR(IF(D35="","",INDEX('1st Run'!$A:$H,MATCH($F35,'1st Run'!$H:$H,0),1)),"")</f>
        <v/>
      </c>
      <c r="B35" s="196" t="str">
        <f t="array" ref="B35">IFERROR(IF(D35="","",INDEX('1st Run'!$A:$H,MATCH($F35,'1st Run'!$H:$H,0),2)),"")</f>
        <v/>
      </c>
      <c r="C35" s="196" t="str">
        <f t="array" ref="C35">IFERROR(IF(D35="","",INDEX('1st Run'!$A:$H,MATCH(F35,'1st Run'!$H:$H,0),3)),"")</f>
        <v/>
      </c>
      <c r="D35" s="82" t="str">
        <f t="shared" si="0"/>
        <v/>
      </c>
      <c r="E35" s="197" t="str">
        <f>IFERROR(IF(AND(SMALL('1st Run'!H:H,N35)&gt;1000,SMALL('1st Run'!H:H,N35)&lt;3000),"nt",IF(SMALL('1st Run'!H:H,N35)&gt;3000,"",SMALL('1st Run'!H:H,N35))),"")</f>
        <v/>
      </c>
      <c r="F35" s="198" t="str">
        <f>IF(D35="nt",IFERROR(SMALL('1st Run'!H:H,N35),""),IF(D35&gt;3000,"",IFERROR(SMALL('1st Run'!H:H,N35),"")))</f>
        <v/>
      </c>
      <c r="G35" s="199" t="str">
        <f t="shared" si="1"/>
        <v/>
      </c>
      <c r="H35" s="200" t="str">
        <f t="shared" si="2"/>
        <v/>
      </c>
      <c r="I35" s="201" t="str">
        <f>IFERROR(VLOOKUP(D35,'1st Run'!$S$4:$U$32,3,FALSE),"")</f>
        <v/>
      </c>
      <c r="J35" s="72"/>
      <c r="K35" s="72"/>
      <c r="L35" s="72"/>
      <c r="M35" s="80"/>
      <c r="N35" s="80">
        <v>34</v>
      </c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</row>
    <row r="36" spans="1:26" ht="15.75" customHeight="1">
      <c r="A36" s="80" t="str">
        <f t="array" ref="A36">IFERROR(IF(D36="","",INDEX('1st Run'!$A:$H,MATCH($F36,'1st Run'!$H:$H,0),1)),"")</f>
        <v/>
      </c>
      <c r="B36" s="196" t="str">
        <f t="array" ref="B36">IFERROR(IF(D36="","",INDEX('1st Run'!$A:$H,MATCH($F36,'1st Run'!$H:$H,0),2)),"")</f>
        <v/>
      </c>
      <c r="C36" s="196" t="str">
        <f t="array" ref="C36">IFERROR(IF(D36="","",INDEX('1st Run'!$A:$H,MATCH(F36,'1st Run'!$H:$H,0),3)),"")</f>
        <v/>
      </c>
      <c r="D36" s="82" t="str">
        <f t="shared" si="0"/>
        <v/>
      </c>
      <c r="E36" s="197" t="str">
        <f>IFERROR(IF(AND(SMALL('1st Run'!H:H,N36)&gt;1000,SMALL('1st Run'!H:H,N36)&lt;3000),"nt",IF(SMALL('1st Run'!H:H,N36)&gt;3000,"",SMALL('1st Run'!H:H,N36))),"")</f>
        <v/>
      </c>
      <c r="F36" s="198" t="str">
        <f>IF(D36="nt",IFERROR(SMALL('1st Run'!H:H,N36),""),IF(D36&gt;3000,"",IFERROR(SMALL('1st Run'!H:H,N36),"")))</f>
        <v/>
      </c>
      <c r="G36" s="199" t="str">
        <f t="shared" si="1"/>
        <v/>
      </c>
      <c r="H36" s="200" t="str">
        <f t="shared" si="2"/>
        <v/>
      </c>
      <c r="I36" s="201" t="str">
        <f>IFERROR(VLOOKUP(D36,'1st Run'!$S$4:$U$32,3,FALSE),"")</f>
        <v/>
      </c>
      <c r="J36" s="72"/>
      <c r="K36" s="72"/>
      <c r="L36" s="72"/>
      <c r="M36" s="80"/>
      <c r="N36" s="80">
        <v>35</v>
      </c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</row>
    <row r="37" spans="1:26" ht="15.75" customHeight="1">
      <c r="A37" s="80" t="str">
        <f t="array" ref="A37">IFERROR(IF(D37="","",INDEX('1st Run'!$A:$H,MATCH($F37,'1st Run'!$H:$H,0),1)),"")</f>
        <v/>
      </c>
      <c r="B37" s="196" t="str">
        <f t="array" ref="B37">IFERROR(IF(D37="","",INDEX('1st Run'!$A:$H,MATCH($F37,'1st Run'!$H:$H,0),2)),"")</f>
        <v/>
      </c>
      <c r="C37" s="196" t="str">
        <f t="array" ref="C37">IFERROR(IF(D37="","",INDEX('1st Run'!$A:$H,MATCH(F37,'1st Run'!$H:$H,0),3)),"")</f>
        <v/>
      </c>
      <c r="D37" s="82" t="str">
        <f t="shared" si="0"/>
        <v/>
      </c>
      <c r="E37" s="197" t="str">
        <f>IFERROR(IF(AND(SMALL('1st Run'!H:H,N37)&gt;1000,SMALL('1st Run'!H:H,N37)&lt;3000),"nt",IF(SMALL('1st Run'!H:H,N37)&gt;3000,"",SMALL('1st Run'!H:H,N37))),"")</f>
        <v/>
      </c>
      <c r="F37" s="198" t="str">
        <f>IF(D37="nt",IFERROR(SMALL('1st Run'!H:H,N37),""),IF(D37&gt;3000,"",IFERROR(SMALL('1st Run'!H:H,N37),"")))</f>
        <v/>
      </c>
      <c r="G37" s="199" t="str">
        <f t="shared" si="1"/>
        <v/>
      </c>
      <c r="H37" s="200" t="str">
        <f t="shared" si="2"/>
        <v/>
      </c>
      <c r="I37" s="201" t="str">
        <f>IFERROR(VLOOKUP(D37,'1st Run'!$S$4:$U$32,3,FALSE),"")</f>
        <v/>
      </c>
      <c r="J37" s="72"/>
      <c r="K37" s="72"/>
      <c r="L37" s="72"/>
      <c r="M37" s="80"/>
      <c r="N37" s="80">
        <v>36</v>
      </c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</row>
    <row r="38" spans="1:26" ht="15.75" customHeight="1">
      <c r="A38" s="80" t="str">
        <f t="array" ref="A38">IFERROR(IF(D38="","",INDEX('1st Run'!$A:$H,MATCH($F38,'1st Run'!$H:$H,0),1)),"")</f>
        <v/>
      </c>
      <c r="B38" s="196" t="str">
        <f t="array" ref="B38">IFERROR(IF(D38="","",INDEX('1st Run'!$A:$H,MATCH($F38,'1st Run'!$H:$H,0),2)),"")</f>
        <v/>
      </c>
      <c r="C38" s="196" t="str">
        <f t="array" ref="C38">IFERROR(IF(D38="","",INDEX('1st Run'!$A:$H,MATCH(F38,'1st Run'!$H:$H,0),3)),"")</f>
        <v/>
      </c>
      <c r="D38" s="82" t="str">
        <f t="shared" si="0"/>
        <v/>
      </c>
      <c r="E38" s="197" t="str">
        <f>IFERROR(IF(AND(SMALL('1st Run'!H:H,N38)&gt;1000,SMALL('1st Run'!H:H,N38)&lt;3000),"nt",IF(SMALL('1st Run'!H:H,N38)&gt;3000,"",SMALL('1st Run'!H:H,N38))),"")</f>
        <v/>
      </c>
      <c r="F38" s="198" t="str">
        <f>IF(D38="nt",IFERROR(SMALL('1st Run'!H:H,N38),""),IF(D38&gt;3000,"",IFERROR(SMALL('1st Run'!H:H,N38),"")))</f>
        <v/>
      </c>
      <c r="G38" s="199" t="str">
        <f t="shared" si="1"/>
        <v/>
      </c>
      <c r="H38" s="200" t="str">
        <f t="shared" si="2"/>
        <v/>
      </c>
      <c r="I38" s="201" t="str">
        <f>IFERROR(VLOOKUP(D38,'1st Run'!$S$4:$U$32,3,FALSE),"")</f>
        <v/>
      </c>
      <c r="J38" s="72"/>
      <c r="K38" s="72"/>
      <c r="L38" s="72"/>
      <c r="M38" s="80"/>
      <c r="N38" s="80">
        <v>37</v>
      </c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</row>
    <row r="39" spans="1:26" ht="15.75" customHeight="1">
      <c r="A39" s="80" t="str">
        <f t="array" ref="A39">IFERROR(IF(D39="","",INDEX('1st Run'!$A:$H,MATCH($F39,'1st Run'!$H:$H,0),1)),"")</f>
        <v/>
      </c>
      <c r="B39" s="196" t="str">
        <f t="array" ref="B39">IFERROR(IF(D39="","",INDEX('1st Run'!$A:$H,MATCH($F39,'1st Run'!$H:$H,0),2)),"")</f>
        <v/>
      </c>
      <c r="C39" s="196" t="str">
        <f t="array" ref="C39">IFERROR(IF(D39="","",INDEX('1st Run'!$A:$H,MATCH(F39,'1st Run'!$H:$H,0),3)),"")</f>
        <v/>
      </c>
      <c r="D39" s="82" t="str">
        <f t="shared" si="0"/>
        <v/>
      </c>
      <c r="E39" s="197" t="str">
        <f>IFERROR(IF(AND(SMALL('1st Run'!H:H,N39)&gt;1000,SMALL('1st Run'!H:H,N39)&lt;3000),"nt",IF(SMALL('1st Run'!H:H,N39)&gt;3000,"",SMALL('1st Run'!H:H,N39))),"")</f>
        <v/>
      </c>
      <c r="F39" s="198" t="str">
        <f>IF(D39="nt",IFERROR(SMALL('1st Run'!H:H,N39),""),IF(D39&gt;3000,"",IFERROR(SMALL('1st Run'!H:H,N39),"")))</f>
        <v/>
      </c>
      <c r="G39" s="199" t="str">
        <f t="shared" si="1"/>
        <v/>
      </c>
      <c r="H39" s="200" t="str">
        <f t="shared" si="2"/>
        <v/>
      </c>
      <c r="I39" s="201" t="str">
        <f>IFERROR(VLOOKUP(D39,'1st Run'!$S$4:$U$32,3,FALSE),"")</f>
        <v/>
      </c>
      <c r="J39" s="72"/>
      <c r="K39" s="72"/>
      <c r="L39" s="72"/>
      <c r="M39" s="80"/>
      <c r="N39" s="80">
        <v>38</v>
      </c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 spans="1:26" ht="15.75" customHeight="1">
      <c r="A40" s="80" t="str">
        <f t="array" ref="A40">IFERROR(IF(D40="","",INDEX('1st Run'!$A:$H,MATCH($F40,'1st Run'!$H:$H,0),1)),"")</f>
        <v/>
      </c>
      <c r="B40" s="196" t="str">
        <f t="array" ref="B40">IFERROR(IF(D40="","",INDEX('1st Run'!$A:$H,MATCH($F40,'1st Run'!$H:$H,0),2)),"")</f>
        <v/>
      </c>
      <c r="C40" s="196" t="str">
        <f t="array" ref="C40">IFERROR(IF(D40="","",INDEX('1st Run'!$A:$H,MATCH(F40,'1st Run'!$H:$H,0),3)),"")</f>
        <v/>
      </c>
      <c r="D40" s="82" t="str">
        <f t="shared" si="0"/>
        <v/>
      </c>
      <c r="E40" s="197" t="str">
        <f>IFERROR(IF(AND(SMALL('1st Run'!H:H,N40)&gt;1000,SMALL('1st Run'!H:H,N40)&lt;3000),"nt",IF(SMALL('1st Run'!H:H,N40)&gt;3000,"",SMALL('1st Run'!H:H,N40))),"")</f>
        <v/>
      </c>
      <c r="F40" s="198" t="str">
        <f>IF(D40="nt",IFERROR(SMALL('1st Run'!H:H,N40),""),IF(D40&gt;3000,"",IFERROR(SMALL('1st Run'!H:H,N40),"")))</f>
        <v/>
      </c>
      <c r="G40" s="199" t="str">
        <f t="shared" si="1"/>
        <v/>
      </c>
      <c r="H40" s="200" t="str">
        <f t="shared" si="2"/>
        <v/>
      </c>
      <c r="I40" s="201" t="str">
        <f>IFERROR(VLOOKUP(D40,'1st Run'!$S$4:$U$32,3,FALSE),"")</f>
        <v/>
      </c>
      <c r="J40" s="72"/>
      <c r="K40" s="72"/>
      <c r="L40" s="72"/>
      <c r="M40" s="80"/>
      <c r="N40" s="80">
        <v>39</v>
      </c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</row>
    <row r="41" spans="1:26" ht="15.75" customHeight="1">
      <c r="A41" s="80" t="str">
        <f t="array" ref="A41">IFERROR(IF(D41="","",INDEX('1st Run'!$A:$H,MATCH($F41,'1st Run'!$H:$H,0),1)),"")</f>
        <v/>
      </c>
      <c r="B41" s="196" t="str">
        <f t="array" ref="B41">IFERROR(IF(D41="","",INDEX('1st Run'!$A:$H,MATCH($F41,'1st Run'!$H:$H,0),2)),"")</f>
        <v/>
      </c>
      <c r="C41" s="196" t="str">
        <f t="array" ref="C41">IFERROR(IF(D41="","",INDEX('1st Run'!$A:$H,MATCH(F41,'1st Run'!$H:$H,0),3)),"")</f>
        <v/>
      </c>
      <c r="D41" s="82" t="str">
        <f t="shared" si="0"/>
        <v/>
      </c>
      <c r="E41" s="197" t="str">
        <f>IFERROR(IF(AND(SMALL('1st Run'!H:H,N41)&gt;1000,SMALL('1st Run'!H:H,N41)&lt;3000),"nt",IF(SMALL('1st Run'!H:H,N41)&gt;3000,"",SMALL('1st Run'!H:H,N41))),"")</f>
        <v/>
      </c>
      <c r="F41" s="198" t="str">
        <f>IF(D41="nt",IFERROR(SMALL('1st Run'!H:H,N41),""),IF(D41&gt;3000,"",IFERROR(SMALL('1st Run'!H:H,N41),"")))</f>
        <v/>
      </c>
      <c r="G41" s="199" t="str">
        <f t="shared" si="1"/>
        <v/>
      </c>
      <c r="H41" s="200" t="str">
        <f t="shared" si="2"/>
        <v/>
      </c>
      <c r="I41" s="201" t="str">
        <f>IFERROR(VLOOKUP(D41,'1st Run'!$S$4:$U$32,3,FALSE),"")</f>
        <v/>
      </c>
      <c r="J41" s="72"/>
      <c r="K41" s="72"/>
      <c r="L41" s="72"/>
      <c r="M41" s="80"/>
      <c r="N41" s="80">
        <v>40</v>
      </c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 spans="1:26" ht="15.75" customHeight="1">
      <c r="A42" s="80" t="str">
        <f t="array" ref="A42">IFERROR(IF(D42="","",INDEX('1st Run'!$A:$H,MATCH($F42,'1st Run'!$H:$H,0),1)),"")</f>
        <v/>
      </c>
      <c r="B42" s="196" t="str">
        <f t="array" ref="B42">IFERROR(IF(D42="","",INDEX('1st Run'!$A:$H,MATCH($F42,'1st Run'!$H:$H,0),2)),"")</f>
        <v/>
      </c>
      <c r="C42" s="196" t="str">
        <f t="array" ref="C42">IFERROR(IF(D42="","",INDEX('1st Run'!$A:$H,MATCH(F42,'1st Run'!$H:$H,0),3)),"")</f>
        <v/>
      </c>
      <c r="D42" s="82" t="str">
        <f t="shared" si="0"/>
        <v/>
      </c>
      <c r="E42" s="197" t="str">
        <f>IFERROR(IF(AND(SMALL('1st Run'!H:H,N42)&gt;1000,SMALL('1st Run'!H:H,N42)&lt;3000),"nt",IF(SMALL('1st Run'!H:H,N42)&gt;3000,"",SMALL('1st Run'!H:H,N42))),"")</f>
        <v/>
      </c>
      <c r="F42" s="198" t="str">
        <f>IF(D42="nt",IFERROR(SMALL('1st Run'!H:H,N42),""),IF(D42&gt;3000,"",IFERROR(SMALL('1st Run'!H:H,N42),"")))</f>
        <v/>
      </c>
      <c r="G42" s="199" t="str">
        <f t="shared" si="1"/>
        <v/>
      </c>
      <c r="H42" s="200" t="str">
        <f t="shared" si="2"/>
        <v/>
      </c>
      <c r="I42" s="201" t="str">
        <f>IFERROR(VLOOKUP(D42,'1st Run'!$S$4:$U$32,3,FALSE),"")</f>
        <v/>
      </c>
      <c r="J42" s="72"/>
      <c r="K42" s="72"/>
      <c r="L42" s="72"/>
      <c r="M42" s="80"/>
      <c r="N42" s="80">
        <v>41</v>
      </c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</row>
    <row r="43" spans="1:26" ht="15.75" customHeight="1">
      <c r="A43" s="80" t="str">
        <f t="array" ref="A43">IFERROR(IF(D43="","",INDEX('1st Run'!$A:$H,MATCH($F43,'1st Run'!$H:$H,0),1)),"")</f>
        <v/>
      </c>
      <c r="B43" s="196" t="str">
        <f t="array" ref="B43">IFERROR(IF(D43="","",INDEX('1st Run'!$A:$H,MATCH($F43,'1st Run'!$H:$H,0),2)),"")</f>
        <v/>
      </c>
      <c r="C43" s="196" t="str">
        <f t="array" ref="C43">IFERROR(IF(D43="","",INDEX('1st Run'!$A:$H,MATCH(F43,'1st Run'!$H:$H,0),3)),"")</f>
        <v/>
      </c>
      <c r="D43" s="82" t="str">
        <f t="shared" si="0"/>
        <v/>
      </c>
      <c r="E43" s="197" t="str">
        <f>IFERROR(IF(AND(SMALL('1st Run'!H:H,N43)&gt;1000,SMALL('1st Run'!H:H,N43)&lt;3000),"nt",IF(SMALL('1st Run'!H:H,N43)&gt;3000,"",SMALL('1st Run'!H:H,N43))),"")</f>
        <v/>
      </c>
      <c r="F43" s="198" t="str">
        <f>IF(D43="nt",IFERROR(SMALL('1st Run'!H:H,N43),""),IF(D43&gt;3000,"",IFERROR(SMALL('1st Run'!H:H,N43),"")))</f>
        <v/>
      </c>
      <c r="G43" s="199" t="str">
        <f t="shared" si="1"/>
        <v/>
      </c>
      <c r="H43" s="200" t="str">
        <f t="shared" si="2"/>
        <v/>
      </c>
      <c r="I43" s="201" t="str">
        <f>IFERROR(VLOOKUP(D43,'1st Run'!$S$4:$U$32,3,FALSE),"")</f>
        <v/>
      </c>
      <c r="J43" s="72"/>
      <c r="K43" s="72"/>
      <c r="L43" s="72"/>
      <c r="M43" s="80"/>
      <c r="N43" s="80">
        <v>42</v>
      </c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 spans="1:26" ht="15.75" customHeight="1">
      <c r="A44" s="80" t="str">
        <f t="array" ref="A44">IFERROR(IF(D44="","",INDEX('1st Run'!$A:$H,MATCH($F44,'1st Run'!$H:$H,0),1)),"")</f>
        <v/>
      </c>
      <c r="B44" s="196" t="str">
        <f t="array" ref="B44">IFERROR(IF(D44="","",INDEX('1st Run'!$A:$H,MATCH($F44,'1st Run'!$H:$H,0),2)),"")</f>
        <v/>
      </c>
      <c r="C44" s="196" t="str">
        <f t="array" ref="C44">IFERROR(IF(D44="","",INDEX('1st Run'!$A:$H,MATCH(F44,'1st Run'!$H:$H,0),3)),"")</f>
        <v/>
      </c>
      <c r="D44" s="82" t="str">
        <f t="shared" si="0"/>
        <v/>
      </c>
      <c r="E44" s="197" t="str">
        <f>IFERROR(IF(AND(SMALL('1st Run'!H:H,N44)&gt;1000,SMALL('1st Run'!H:H,N44)&lt;3000),"nt",IF(SMALL('1st Run'!H:H,N44)&gt;3000,"",SMALL('1st Run'!H:H,N44))),"")</f>
        <v/>
      </c>
      <c r="F44" s="198" t="str">
        <f>IF(D44="nt",IFERROR(SMALL('1st Run'!H:H,N44),""),IF(D44&gt;3000,"",IFERROR(SMALL('1st Run'!H:H,N44),"")))</f>
        <v/>
      </c>
      <c r="G44" s="199" t="str">
        <f t="shared" si="1"/>
        <v/>
      </c>
      <c r="H44" s="200" t="str">
        <f t="shared" si="2"/>
        <v/>
      </c>
      <c r="I44" s="201" t="str">
        <f>IFERROR(VLOOKUP(D44,'1st Run'!$S$4:$U$32,3,FALSE),"")</f>
        <v/>
      </c>
      <c r="J44" s="72"/>
      <c r="K44" s="72"/>
      <c r="L44" s="72"/>
      <c r="M44" s="80"/>
      <c r="N44" s="80">
        <v>43</v>
      </c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 spans="1:26" ht="15.75" customHeight="1">
      <c r="A45" s="80" t="str">
        <f t="array" ref="A45">IFERROR(IF(D45="","",INDEX('1st Run'!$A:$H,MATCH($F45,'1st Run'!$H:$H,0),1)),"")</f>
        <v/>
      </c>
      <c r="B45" s="196" t="str">
        <f t="array" ref="B45">IFERROR(IF(D45="","",INDEX('1st Run'!$A:$H,MATCH($F45,'1st Run'!$H:$H,0),2)),"")</f>
        <v/>
      </c>
      <c r="C45" s="196" t="str">
        <f t="array" ref="C45">IFERROR(IF(D45="","",INDEX('1st Run'!$A:$H,MATCH(F45,'1st Run'!$H:$H,0),3)),"")</f>
        <v/>
      </c>
      <c r="D45" s="82" t="str">
        <f t="shared" si="0"/>
        <v/>
      </c>
      <c r="E45" s="197" t="str">
        <f>IFERROR(IF(AND(SMALL('1st Run'!H:H,N45)&gt;1000,SMALL('1st Run'!H:H,N45)&lt;3000),"nt",IF(SMALL('1st Run'!H:H,N45)&gt;3000,"",SMALL('1st Run'!H:H,N45))),"")</f>
        <v/>
      </c>
      <c r="F45" s="198" t="str">
        <f>IF(D45="nt",IFERROR(SMALL('1st Run'!H:H,N45),""),IF(D45&gt;3000,"",IFERROR(SMALL('1st Run'!H:H,N45),"")))</f>
        <v/>
      </c>
      <c r="G45" s="199" t="str">
        <f t="shared" si="1"/>
        <v/>
      </c>
      <c r="H45" s="200" t="str">
        <f t="shared" si="2"/>
        <v/>
      </c>
      <c r="I45" s="201" t="str">
        <f>IFERROR(VLOOKUP(D45,'1st Run'!$S$4:$U$32,3,FALSE),"")</f>
        <v/>
      </c>
      <c r="J45" s="72"/>
      <c r="K45" s="72"/>
      <c r="L45" s="72"/>
      <c r="M45" s="80"/>
      <c r="N45" s="80">
        <v>44</v>
      </c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ht="15.75" customHeight="1">
      <c r="A46" s="80" t="str">
        <f t="array" ref="A46">IFERROR(IF(D46="","",INDEX('1st Run'!$A:$H,MATCH($F46,'1st Run'!$H:$H,0),1)),"")</f>
        <v/>
      </c>
      <c r="B46" s="196" t="str">
        <f t="array" ref="B46">IFERROR(IF(D46="","",INDEX('1st Run'!$A:$H,MATCH($F46,'1st Run'!$H:$H,0),2)),"")</f>
        <v/>
      </c>
      <c r="C46" s="196" t="str">
        <f t="array" ref="C46">IFERROR(IF(D46="","",INDEX('1st Run'!$A:$H,MATCH(F46,'1st Run'!$H:$H,0),3)),"")</f>
        <v/>
      </c>
      <c r="D46" s="82" t="str">
        <f t="shared" si="0"/>
        <v/>
      </c>
      <c r="E46" s="197" t="str">
        <f>IFERROR(IF(AND(SMALL('1st Run'!H:H,N46)&gt;1000,SMALL('1st Run'!H:H,N46)&lt;3000),"nt",IF(SMALL('1st Run'!H:H,N46)&gt;3000,"",SMALL('1st Run'!H:H,N46))),"")</f>
        <v/>
      </c>
      <c r="F46" s="198" t="str">
        <f>IF(D46="nt",IFERROR(SMALL('1st Run'!H:H,N46),""),IF(D46&gt;3000,"",IFERROR(SMALL('1st Run'!H:H,N46),"")))</f>
        <v/>
      </c>
      <c r="G46" s="199" t="str">
        <f t="shared" si="1"/>
        <v/>
      </c>
      <c r="H46" s="200" t="str">
        <f t="shared" si="2"/>
        <v/>
      </c>
      <c r="I46" s="201" t="str">
        <f>IFERROR(VLOOKUP(D46,'1st Run'!$S$4:$U$32,3,FALSE),"")</f>
        <v/>
      </c>
      <c r="J46" s="72"/>
      <c r="K46" s="72"/>
      <c r="L46" s="72"/>
      <c r="M46" s="80"/>
      <c r="N46" s="80">
        <v>45</v>
      </c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ht="15.75" customHeight="1">
      <c r="A47" s="80" t="str">
        <f t="array" ref="A47">IFERROR(IF(D47="","",INDEX('1st Run'!$A:$H,MATCH($F47,'1st Run'!$H:$H,0),1)),"")</f>
        <v/>
      </c>
      <c r="B47" s="196" t="str">
        <f t="array" ref="B47">IFERROR(IF(D47="","",INDEX('1st Run'!$A:$H,MATCH($F47,'1st Run'!$H:$H,0),2)),"")</f>
        <v/>
      </c>
      <c r="C47" s="196" t="str">
        <f t="array" ref="C47">IFERROR(IF(D47="","",INDEX('1st Run'!$A:$H,MATCH(F47,'1st Run'!$H:$H,0),3)),"")</f>
        <v/>
      </c>
      <c r="D47" s="82" t="str">
        <f t="shared" si="0"/>
        <v/>
      </c>
      <c r="E47" s="197" t="str">
        <f>IFERROR(IF(AND(SMALL('1st Run'!H:H,N47)&gt;1000,SMALL('1st Run'!H:H,N47)&lt;3000),"nt",IF(SMALL('1st Run'!H:H,N47)&gt;3000,"",SMALL('1st Run'!H:H,N47))),"")</f>
        <v/>
      </c>
      <c r="F47" s="198" t="str">
        <f>IF(D47="nt",IFERROR(SMALL('1st Run'!H:H,N47),""),IF(D47&gt;3000,"",IFERROR(SMALL('1st Run'!H:H,N47),"")))</f>
        <v/>
      </c>
      <c r="G47" s="199" t="str">
        <f t="shared" si="1"/>
        <v/>
      </c>
      <c r="H47" s="200" t="str">
        <f t="shared" si="2"/>
        <v/>
      </c>
      <c r="I47" s="201" t="str">
        <f>IFERROR(VLOOKUP(D47,'1st Run'!$S$4:$U$32,3,FALSE),"")</f>
        <v/>
      </c>
      <c r="J47" s="72"/>
      <c r="K47" s="72"/>
      <c r="L47" s="72"/>
      <c r="M47" s="80"/>
      <c r="N47" s="80">
        <v>46</v>
      </c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ht="15.75" customHeight="1">
      <c r="A48" s="80" t="str">
        <f t="array" ref="A48">IFERROR(IF(D48="","",INDEX('1st Run'!$A:$H,MATCH($F48,'1st Run'!$H:$H,0),1)),"")</f>
        <v/>
      </c>
      <c r="B48" s="196" t="str">
        <f t="array" ref="B48">IFERROR(IF(D48="","",INDEX('1st Run'!$A:$H,MATCH($F48,'1st Run'!$H:$H,0),2)),"")</f>
        <v/>
      </c>
      <c r="C48" s="196" t="str">
        <f t="array" ref="C48">IFERROR(IF(D48="","",INDEX('1st Run'!$A:$H,MATCH(F48,'1st Run'!$H:$H,0),3)),"")</f>
        <v/>
      </c>
      <c r="D48" s="82" t="str">
        <f t="shared" si="0"/>
        <v/>
      </c>
      <c r="E48" s="197" t="str">
        <f>IFERROR(IF(AND(SMALL('1st Run'!H:H,N48)&gt;1000,SMALL('1st Run'!H:H,N48)&lt;3000),"nt",IF(SMALL('1st Run'!H:H,N48)&gt;3000,"",SMALL('1st Run'!H:H,N48))),"")</f>
        <v/>
      </c>
      <c r="F48" s="198" t="str">
        <f>IF(D48="nt",IFERROR(SMALL('1st Run'!H:H,N48),""),IF(D48&gt;3000,"",IFERROR(SMALL('1st Run'!H:H,N48),"")))</f>
        <v/>
      </c>
      <c r="G48" s="199" t="str">
        <f t="shared" si="1"/>
        <v/>
      </c>
      <c r="H48" s="200" t="str">
        <f t="shared" si="2"/>
        <v/>
      </c>
      <c r="I48" s="201" t="str">
        <f>IFERROR(VLOOKUP(D48,'1st Run'!$S$4:$U$32,3,FALSE),"")</f>
        <v/>
      </c>
      <c r="J48" s="72"/>
      <c r="K48" s="72"/>
      <c r="L48" s="72"/>
      <c r="M48" s="80"/>
      <c r="N48" s="80">
        <v>47</v>
      </c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ht="15.75" customHeight="1">
      <c r="A49" s="80" t="str">
        <f t="array" ref="A49">IFERROR(IF(D49="","",INDEX('1st Run'!$A:$H,MATCH($F49,'1st Run'!$H:$H,0),1)),"")</f>
        <v/>
      </c>
      <c r="B49" s="196" t="str">
        <f t="array" ref="B49">IFERROR(IF(D49="","",INDEX('1st Run'!$A:$H,MATCH($F49,'1st Run'!$H:$H,0),2)),"")</f>
        <v/>
      </c>
      <c r="C49" s="196" t="str">
        <f t="array" ref="C49">IFERROR(IF(D49="","",INDEX('1st Run'!$A:$H,MATCH(F49,'1st Run'!$H:$H,0),3)),"")</f>
        <v/>
      </c>
      <c r="D49" s="82" t="str">
        <f t="shared" si="0"/>
        <v/>
      </c>
      <c r="E49" s="197" t="str">
        <f>IFERROR(IF(AND(SMALL('1st Run'!H:H,N49)&gt;1000,SMALL('1st Run'!H:H,N49)&lt;3000),"nt",IF(SMALL('1st Run'!H:H,N49)&gt;3000,"",SMALL('1st Run'!H:H,N49))),"")</f>
        <v/>
      </c>
      <c r="F49" s="198" t="str">
        <f>IF(D49="nt",IFERROR(SMALL('1st Run'!H:H,N49),""),IF(D49&gt;3000,"",IFERROR(SMALL('1st Run'!H:H,N49),"")))</f>
        <v/>
      </c>
      <c r="G49" s="199" t="str">
        <f t="shared" si="1"/>
        <v/>
      </c>
      <c r="H49" s="200" t="str">
        <f t="shared" si="2"/>
        <v/>
      </c>
      <c r="I49" s="201" t="str">
        <f>IFERROR(VLOOKUP(D49,'1st Run'!$S$4:$U$32,3,FALSE),"")</f>
        <v/>
      </c>
      <c r="J49" s="72"/>
      <c r="K49" s="72"/>
      <c r="L49" s="72"/>
      <c r="M49" s="80"/>
      <c r="N49" s="80">
        <v>48</v>
      </c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ht="15.75" customHeight="1">
      <c r="A50" s="80" t="str">
        <f t="array" ref="A50">IFERROR(IF(D50="","",INDEX('1st Run'!$A:$H,MATCH($F50,'1st Run'!$H:$H,0),1)),"")</f>
        <v/>
      </c>
      <c r="B50" s="196" t="str">
        <f t="array" ref="B50">IFERROR(IF(D50="","",INDEX('1st Run'!$A:$H,MATCH($F50,'1st Run'!$H:$H,0),2)),"")</f>
        <v/>
      </c>
      <c r="C50" s="196" t="str">
        <f t="array" ref="C50">IFERROR(IF(D50="","",INDEX('1st Run'!$A:$H,MATCH(F50,'1st Run'!$H:$H,0),3)),"")</f>
        <v/>
      </c>
      <c r="D50" s="82" t="str">
        <f t="shared" si="0"/>
        <v/>
      </c>
      <c r="E50" s="197" t="str">
        <f>IFERROR(IF(AND(SMALL('1st Run'!H:H,N50)&gt;1000,SMALL('1st Run'!H:H,N50)&lt;3000),"nt",IF(SMALL('1st Run'!H:H,N50)&gt;3000,"",SMALL('1st Run'!H:H,N50))),"")</f>
        <v/>
      </c>
      <c r="F50" s="198" t="str">
        <f>IF(D50="nt",IFERROR(SMALL('1st Run'!H:H,N50),""),IF(D50&gt;3000,"",IFERROR(SMALL('1st Run'!H:H,N50),"")))</f>
        <v/>
      </c>
      <c r="G50" s="199" t="str">
        <f t="shared" si="1"/>
        <v/>
      </c>
      <c r="H50" s="200" t="str">
        <f t="shared" si="2"/>
        <v/>
      </c>
      <c r="I50" s="201" t="str">
        <f>IFERROR(VLOOKUP(D50,'1st Run'!$S$4:$U$32,3,FALSE),"")</f>
        <v/>
      </c>
      <c r="J50" s="72"/>
      <c r="K50" s="72"/>
      <c r="L50" s="72"/>
      <c r="M50" s="80"/>
      <c r="N50" s="80">
        <v>49</v>
      </c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ht="15.75" customHeight="1">
      <c r="A51" s="80" t="str">
        <f t="array" ref="A51">IFERROR(IF(D51="","",INDEX('1st Run'!$A:$H,MATCH($F51,'1st Run'!$H:$H,0),1)),"")</f>
        <v/>
      </c>
      <c r="B51" s="196" t="str">
        <f t="array" ref="B51">IFERROR(IF(D51="","",INDEX('1st Run'!$A:$H,MATCH($F51,'1st Run'!$H:$H,0),2)),"")</f>
        <v/>
      </c>
      <c r="C51" s="196" t="str">
        <f t="array" ref="C51">IFERROR(IF(D51="","",INDEX('1st Run'!$A:$H,MATCH(F51,'1st Run'!$H:$H,0),3)),"")</f>
        <v/>
      </c>
      <c r="D51" s="82" t="str">
        <f t="shared" si="0"/>
        <v/>
      </c>
      <c r="E51" s="197" t="str">
        <f>IFERROR(IF(AND(SMALL('1st Run'!H:H,N51)&gt;1000,SMALL('1st Run'!H:H,N51)&lt;3000),"nt",IF(SMALL('1st Run'!H:H,N51)&gt;3000,"",SMALL('1st Run'!H:H,N51))),"")</f>
        <v/>
      </c>
      <c r="F51" s="198" t="str">
        <f>IF(D51="nt",IFERROR(SMALL('1st Run'!H:H,N51),""),IF(D51&gt;3000,"",IFERROR(SMALL('1st Run'!H:H,N51),"")))</f>
        <v/>
      </c>
      <c r="G51" s="199" t="str">
        <f t="shared" si="1"/>
        <v/>
      </c>
      <c r="H51" s="200" t="str">
        <f t="shared" si="2"/>
        <v/>
      </c>
      <c r="I51" s="201" t="str">
        <f>IFERROR(VLOOKUP(D51,'1st Run'!$S$4:$U$32,3,FALSE),"")</f>
        <v/>
      </c>
      <c r="J51" s="72"/>
      <c r="K51" s="72"/>
      <c r="L51" s="72"/>
      <c r="M51" s="80"/>
      <c r="N51" s="80">
        <v>50</v>
      </c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ht="15.75" customHeight="1">
      <c r="A52" s="80" t="str">
        <f t="array" ref="A52">IFERROR(IF(D52="","",INDEX('1st Run'!$A:$H,MATCH($F52,'1st Run'!$H:$H,0),1)),"")</f>
        <v/>
      </c>
      <c r="B52" s="196" t="str">
        <f t="array" ref="B52">IFERROR(IF(D52="","",INDEX('1st Run'!$A:$H,MATCH($F52,'1st Run'!$H:$H,0),2)),"")</f>
        <v/>
      </c>
      <c r="C52" s="196" t="str">
        <f t="array" ref="C52">IFERROR(IF(D52="","",INDEX('1st Run'!$A:$H,MATCH(F52,'1st Run'!$H:$H,0),3)),"")</f>
        <v/>
      </c>
      <c r="D52" s="82" t="str">
        <f t="shared" si="0"/>
        <v/>
      </c>
      <c r="E52" s="197" t="str">
        <f>IFERROR(IF(AND(SMALL('1st Run'!H:H,N52)&gt;1000,SMALL('1st Run'!H:H,N52)&lt;3000),"nt",IF(SMALL('1st Run'!H:H,N52)&gt;3000,"",SMALL('1st Run'!H:H,N52))),"")</f>
        <v/>
      </c>
      <c r="F52" s="198" t="str">
        <f>IF(D52="nt",IFERROR(SMALL('1st Run'!H:H,N52),""),IF(D52&gt;3000,"",IFERROR(SMALL('1st Run'!H:H,N52),"")))</f>
        <v/>
      </c>
      <c r="G52" s="202"/>
      <c r="H52" s="200" t="str">
        <f t="shared" si="2"/>
        <v/>
      </c>
      <c r="I52" s="201" t="str">
        <f>IFERROR(VLOOKUP(D52,'1st Run'!$S$4:$U$32,3,FALSE),"")</f>
        <v/>
      </c>
      <c r="J52" s="72"/>
      <c r="K52" s="72"/>
      <c r="L52" s="72"/>
      <c r="M52" s="80"/>
      <c r="N52" s="80">
        <v>51</v>
      </c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ht="15.75" customHeight="1">
      <c r="A53" s="80" t="str">
        <f t="array" ref="A53">IFERROR(IF(D53="","",INDEX('1st Run'!$A:$H,MATCH($F53,'1st Run'!$H:$H,0),1)),"")</f>
        <v/>
      </c>
      <c r="B53" s="196" t="str">
        <f t="array" ref="B53">IFERROR(IF(D53="","",INDEX('1st Run'!$A:$H,MATCH($F53,'1st Run'!$H:$H,0),2)),"")</f>
        <v/>
      </c>
      <c r="C53" s="196" t="str">
        <f t="array" ref="C53">IFERROR(IF(D53="","",INDEX('1st Run'!$A:$H,MATCH(F53,'1st Run'!$H:$H,0),3)),"")</f>
        <v/>
      </c>
      <c r="D53" s="82" t="str">
        <f t="shared" si="0"/>
        <v/>
      </c>
      <c r="E53" s="197" t="str">
        <f>IFERROR(IF(AND(SMALL('1st Run'!H:H,N53)&gt;1000,SMALL('1st Run'!H:H,N53)&lt;3000),"nt",IF(SMALL('1st Run'!H:H,N53)&gt;3000,"",SMALL('1st Run'!H:H,N53))),"")</f>
        <v/>
      </c>
      <c r="F53" s="198" t="str">
        <f>IF(D53="nt",IFERROR(SMALL('1st Run'!H:H,N53),""),IF(D53&gt;3000,"",IFERROR(SMALL('1st Run'!H:H,N53),"")))</f>
        <v/>
      </c>
      <c r="G53" s="202"/>
      <c r="H53" s="200" t="str">
        <f t="shared" si="2"/>
        <v/>
      </c>
      <c r="I53" s="201" t="str">
        <f>IFERROR(VLOOKUP(D53,'1st Run'!$S$4:$U$32,3,FALSE),"")</f>
        <v/>
      </c>
      <c r="J53" s="72"/>
      <c r="K53" s="72"/>
      <c r="L53" s="72"/>
      <c r="M53" s="80"/>
      <c r="N53" s="80">
        <v>52</v>
      </c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ht="15.75" customHeight="1">
      <c r="A54" s="80" t="str">
        <f t="array" ref="A54">IFERROR(IF(D54="","",INDEX('1st Run'!$A:$H,MATCH($F54,'1st Run'!$H:$H,0),1)),"")</f>
        <v/>
      </c>
      <c r="B54" s="196" t="str">
        <f t="array" ref="B54">IFERROR(IF(D54="","",INDEX('1st Run'!$A:$H,MATCH($F54,'1st Run'!$H:$H,0),2)),"")</f>
        <v/>
      </c>
      <c r="C54" s="196" t="str">
        <f t="array" ref="C54">IFERROR(IF(D54="","",INDEX('1st Run'!$A:$H,MATCH(F54,'1st Run'!$H:$H,0),3)),"")</f>
        <v/>
      </c>
      <c r="D54" s="82" t="str">
        <f t="shared" si="0"/>
        <v/>
      </c>
      <c r="E54" s="197" t="str">
        <f>IFERROR(IF(AND(SMALL('1st Run'!H:H,N54)&gt;1000,SMALL('1st Run'!H:H,N54)&lt;3000),"nt",IF(SMALL('1st Run'!H:H,N54)&gt;3000,"",SMALL('1st Run'!H:H,N54))),"")</f>
        <v/>
      </c>
      <c r="F54" s="198" t="str">
        <f>IF(D54="nt",IFERROR(SMALL('1st Run'!H:H,N54),""),IF(D54&gt;3000,"",IFERROR(SMALL('1st Run'!H:H,N54),"")))</f>
        <v/>
      </c>
      <c r="G54" s="202"/>
      <c r="H54" s="200" t="str">
        <f t="shared" si="2"/>
        <v/>
      </c>
      <c r="I54" s="201" t="str">
        <f>IFERROR(VLOOKUP(D54,'1st Run'!$S$4:$U$32,3,FALSE),"")</f>
        <v/>
      </c>
      <c r="J54" s="72"/>
      <c r="K54" s="72"/>
      <c r="L54" s="72"/>
      <c r="M54" s="80"/>
      <c r="N54" s="80">
        <v>53</v>
      </c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ht="15.75" customHeight="1">
      <c r="A55" s="80" t="str">
        <f t="array" ref="A55">IFERROR(IF(D55="","",INDEX('1st Run'!$A:$H,MATCH($F55,'1st Run'!$H:$H,0),1)),"")</f>
        <v/>
      </c>
      <c r="B55" s="196" t="str">
        <f t="array" ref="B55">IFERROR(IF(D55="","",INDEX('1st Run'!$A:$H,MATCH($F55,'1st Run'!$H:$H,0),2)),"")</f>
        <v/>
      </c>
      <c r="C55" s="196" t="str">
        <f t="array" ref="C55">IFERROR(IF(D55="","",INDEX('1st Run'!$A:$H,MATCH(F55,'1st Run'!$H:$H,0),3)),"")</f>
        <v/>
      </c>
      <c r="D55" s="82" t="str">
        <f t="shared" si="0"/>
        <v/>
      </c>
      <c r="E55" s="197" t="str">
        <f>IFERROR(IF(AND(SMALL('1st Run'!H:H,N55)&gt;1000,SMALL('1st Run'!H:H,N55)&lt;3000),"nt",IF(SMALL('1st Run'!H:H,N55)&gt;3000,"",SMALL('1st Run'!H:H,N55))),"")</f>
        <v/>
      </c>
      <c r="F55" s="198" t="str">
        <f>IF(D55="nt",IFERROR(SMALL('1st Run'!H:H,N55),""),IF(D55&gt;3000,"",IFERROR(SMALL('1st Run'!H:H,N55),"")))</f>
        <v/>
      </c>
      <c r="G55" s="202"/>
      <c r="H55" s="200" t="str">
        <f t="shared" si="2"/>
        <v/>
      </c>
      <c r="I55" s="201" t="str">
        <f>IFERROR(VLOOKUP(D55,'1st Run'!$S$4:$U$32,3,FALSE),"")</f>
        <v/>
      </c>
      <c r="J55" s="72"/>
      <c r="K55" s="72"/>
      <c r="L55" s="72"/>
      <c r="M55" s="80"/>
      <c r="N55" s="80">
        <v>54</v>
      </c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ht="15.75" customHeight="1">
      <c r="A56" s="80" t="str">
        <f t="array" ref="A56">IFERROR(IF(D56="","",INDEX('1st Run'!$A:$H,MATCH($F56,'1st Run'!$H:$H,0),1)),"")</f>
        <v/>
      </c>
      <c r="B56" s="196" t="str">
        <f t="array" ref="B56">IFERROR(IF(D56="","",INDEX('1st Run'!$A:$H,MATCH($F56,'1st Run'!$H:$H,0),2)),"")</f>
        <v/>
      </c>
      <c r="C56" s="196" t="str">
        <f t="array" ref="C56">IFERROR(IF(D56="","",INDEX('1st Run'!$A:$H,MATCH(F56,'1st Run'!$H:$H,0),3)),"")</f>
        <v/>
      </c>
      <c r="D56" s="82" t="str">
        <f t="shared" si="0"/>
        <v/>
      </c>
      <c r="E56" s="197" t="str">
        <f>IFERROR(IF(AND(SMALL('1st Run'!H:H,N56)&gt;1000,SMALL('1st Run'!H:H,N56)&lt;3000),"nt",IF(SMALL('1st Run'!H:H,N56)&gt;3000,"",SMALL('1st Run'!H:H,N56))),"")</f>
        <v/>
      </c>
      <c r="F56" s="198" t="str">
        <f>IF(D56="nt",IFERROR(SMALL('1st Run'!H:H,N56),""),IF(D56&gt;3000,"",IFERROR(SMALL('1st Run'!H:H,N56),"")))</f>
        <v/>
      </c>
      <c r="G56" s="202"/>
      <c r="H56" s="200" t="str">
        <f t="shared" si="2"/>
        <v/>
      </c>
      <c r="I56" s="201" t="str">
        <f>IFERROR(VLOOKUP(D56,'1st Run'!$S$4:$U$32,3,FALSE),"")</f>
        <v/>
      </c>
      <c r="J56" s="72"/>
      <c r="K56" s="72"/>
      <c r="L56" s="72"/>
      <c r="M56" s="80"/>
      <c r="N56" s="80">
        <v>55</v>
      </c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ht="15.75" customHeight="1">
      <c r="A57" s="80" t="str">
        <f t="array" ref="A57">IFERROR(IF(D57="","",INDEX('1st Run'!$A:$H,MATCH($F57,'1st Run'!$H:$H,0),1)),"")</f>
        <v/>
      </c>
      <c r="B57" s="196" t="str">
        <f t="array" ref="B57">IFERROR(IF(D57="","",INDEX('1st Run'!$A:$H,MATCH($F57,'1st Run'!$H:$H,0),2)),"")</f>
        <v/>
      </c>
      <c r="C57" s="196" t="str">
        <f t="array" ref="C57">IFERROR(IF(D57="","",INDEX('1st Run'!$A:$H,MATCH(F57,'1st Run'!$H:$H,0),3)),"")</f>
        <v/>
      </c>
      <c r="D57" s="82" t="str">
        <f t="shared" si="0"/>
        <v/>
      </c>
      <c r="E57" s="197" t="str">
        <f>IFERROR(IF(AND(SMALL('1st Run'!H:H,N57)&gt;1000,SMALL('1st Run'!H:H,N57)&lt;3000),"nt",IF(SMALL('1st Run'!H:H,N57)&gt;3000,"",SMALL('1st Run'!H:H,N57))),"")</f>
        <v/>
      </c>
      <c r="F57" s="198" t="str">
        <f>IF(D57="nt",IFERROR(SMALL('1st Run'!H:H,N57),""),IF(D57&gt;3000,"",IFERROR(SMALL('1st Run'!H:H,N57),"")))</f>
        <v/>
      </c>
      <c r="G57" s="202"/>
      <c r="H57" s="200" t="str">
        <f t="shared" si="2"/>
        <v/>
      </c>
      <c r="I57" s="201" t="str">
        <f>IFERROR(VLOOKUP(D57,'1st Run'!$S$4:$U$32,3,FALSE),"")</f>
        <v/>
      </c>
      <c r="J57" s="72"/>
      <c r="K57" s="72"/>
      <c r="L57" s="72"/>
      <c r="M57" s="80"/>
      <c r="N57" s="80">
        <v>56</v>
      </c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ht="15.75" customHeight="1">
      <c r="A58" s="80" t="str">
        <f t="array" ref="A58">IFERROR(IF(D58="","",INDEX('1st Run'!$A:$H,MATCH($F58,'1st Run'!$H:$H,0),1)),"")</f>
        <v/>
      </c>
      <c r="B58" s="196" t="str">
        <f t="array" ref="B58">IFERROR(IF(D58="","",INDEX('1st Run'!$A:$H,MATCH($F58,'1st Run'!$H:$H,0),2)),"")</f>
        <v/>
      </c>
      <c r="C58" s="196" t="str">
        <f t="array" ref="C58">IFERROR(IF(D58="","",INDEX('1st Run'!$A:$H,MATCH(F58,'1st Run'!$H:$H,0),3)),"")</f>
        <v/>
      </c>
      <c r="D58" s="82" t="str">
        <f t="shared" si="0"/>
        <v/>
      </c>
      <c r="E58" s="197" t="str">
        <f>IFERROR(IF(AND(SMALL('1st Run'!H:H,N58)&gt;1000,SMALL('1st Run'!H:H,N58)&lt;3000),"nt",IF(SMALL('1st Run'!H:H,N58)&gt;3000,"",SMALL('1st Run'!H:H,N58))),"")</f>
        <v/>
      </c>
      <c r="F58" s="198" t="str">
        <f>IF(D58="nt",IFERROR(SMALL('1st Run'!H:H,N58),""),IF(D58&gt;3000,"",IFERROR(SMALL('1st Run'!H:H,N58),"")))</f>
        <v/>
      </c>
      <c r="G58" s="202"/>
      <c r="H58" s="200" t="str">
        <f t="shared" si="2"/>
        <v/>
      </c>
      <c r="I58" s="201" t="str">
        <f>IFERROR(VLOOKUP(D58,'1st Run'!$S$4:$U$32,3,FALSE),"")</f>
        <v/>
      </c>
      <c r="J58" s="72"/>
      <c r="K58" s="72"/>
      <c r="L58" s="72"/>
      <c r="M58" s="80"/>
      <c r="N58" s="80">
        <v>57</v>
      </c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ht="15.75" customHeight="1">
      <c r="A59" s="80" t="str">
        <f t="array" ref="A59">IFERROR(IF(D59="","",INDEX('1st Run'!$A:$H,MATCH($F59,'1st Run'!$H:$H,0),1)),"")</f>
        <v/>
      </c>
      <c r="B59" s="196" t="str">
        <f t="array" ref="B59">IFERROR(IF(D59="","",INDEX('1st Run'!$A:$H,MATCH($F59,'1st Run'!$H:$H,0),2)),"")</f>
        <v/>
      </c>
      <c r="C59" s="196" t="str">
        <f t="array" ref="C59">IFERROR(IF(D59="","",INDEX('1st Run'!$A:$H,MATCH(F59,'1st Run'!$H:$H,0),3)),"")</f>
        <v/>
      </c>
      <c r="D59" s="82" t="str">
        <f t="shared" si="0"/>
        <v/>
      </c>
      <c r="E59" s="197" t="str">
        <f>IFERROR(IF(AND(SMALL('1st Run'!H:H,N59)&gt;1000,SMALL('1st Run'!H:H,N59)&lt;3000),"nt",IF(SMALL('1st Run'!H:H,N59)&gt;3000,"",SMALL('1st Run'!H:H,N59))),"")</f>
        <v/>
      </c>
      <c r="F59" s="198" t="str">
        <f>IF(D59="nt",IFERROR(SMALL('1st Run'!H:H,N59),""),IF(D59&gt;3000,"",IFERROR(SMALL('1st Run'!H:H,N59),"")))</f>
        <v/>
      </c>
      <c r="G59" s="202"/>
      <c r="H59" s="200" t="str">
        <f t="shared" si="2"/>
        <v/>
      </c>
      <c r="I59" s="201" t="str">
        <f>IFERROR(VLOOKUP(D59,'1st Run'!$S$4:$U$32,3,FALSE),"")</f>
        <v/>
      </c>
      <c r="J59" s="72"/>
      <c r="K59" s="72"/>
      <c r="L59" s="72"/>
      <c r="M59" s="80"/>
      <c r="N59" s="80">
        <v>58</v>
      </c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ht="15.75" customHeight="1">
      <c r="A60" s="80" t="str">
        <f t="array" ref="A60">IFERROR(IF(D60="","",INDEX('1st Run'!$A:$H,MATCH($F60,'1st Run'!$H:$H,0),1)),"")</f>
        <v/>
      </c>
      <c r="B60" s="196" t="str">
        <f t="array" ref="B60">IFERROR(IF(D60="","",INDEX('1st Run'!$A:$H,MATCH($F60,'1st Run'!$H:$H,0),2)),"")</f>
        <v/>
      </c>
      <c r="C60" s="196" t="str">
        <f t="array" ref="C60">IFERROR(IF(D60="","",INDEX('1st Run'!$A:$H,MATCH(F60,'1st Run'!$H:$H,0),3)),"")</f>
        <v/>
      </c>
      <c r="D60" s="82" t="str">
        <f t="shared" si="0"/>
        <v/>
      </c>
      <c r="E60" s="197" t="str">
        <f>IFERROR(IF(AND(SMALL('1st Run'!H:H,N60)&gt;1000,SMALL('1st Run'!H:H,N60)&lt;3000),"nt",IF(SMALL('1st Run'!H:H,N60)&gt;3000,"",SMALL('1st Run'!H:H,N60))),"")</f>
        <v/>
      </c>
      <c r="F60" s="198" t="str">
        <f>IF(D60="nt",IFERROR(SMALL('1st Run'!H:H,N60),""),IF(D60&gt;3000,"",IFERROR(SMALL('1st Run'!H:H,N60),"")))</f>
        <v/>
      </c>
      <c r="G60" s="202"/>
      <c r="H60" s="200" t="str">
        <f t="shared" si="2"/>
        <v/>
      </c>
      <c r="I60" s="201" t="str">
        <f>IFERROR(VLOOKUP(D60,'1st Run'!$S$4:$U$32,3,FALSE),"")</f>
        <v/>
      </c>
      <c r="J60" s="72"/>
      <c r="K60" s="72"/>
      <c r="L60" s="72"/>
      <c r="M60" s="80"/>
      <c r="N60" s="80">
        <v>59</v>
      </c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ht="15.75" customHeight="1">
      <c r="A61" s="80" t="str">
        <f t="array" ref="A61">IFERROR(IF(D61="","",INDEX('1st Run'!$A:$H,MATCH($F61,'1st Run'!$H:$H,0),1)),"")</f>
        <v/>
      </c>
      <c r="B61" s="196" t="str">
        <f t="array" ref="B61">IFERROR(IF(D61="","",INDEX('1st Run'!$A:$H,MATCH($F61,'1st Run'!$H:$H,0),2)),"")</f>
        <v/>
      </c>
      <c r="C61" s="196" t="str">
        <f t="array" ref="C61">IFERROR(IF(D61="","",INDEX('1st Run'!$A:$H,MATCH(F61,'1st Run'!$H:$H,0),3)),"")</f>
        <v/>
      </c>
      <c r="D61" s="82" t="str">
        <f t="shared" si="0"/>
        <v/>
      </c>
      <c r="E61" s="197" t="str">
        <f>IFERROR(IF(AND(SMALL('1st Run'!H:H,N61)&gt;1000,SMALL('1st Run'!H:H,N61)&lt;3000),"nt",IF(SMALL('1st Run'!H:H,N61)&gt;3000,"",SMALL('1st Run'!H:H,N61))),"")</f>
        <v/>
      </c>
      <c r="F61" s="198" t="str">
        <f>IF(D61="nt",IFERROR(SMALL('1st Run'!H:H,N61),""),IF(D61&gt;3000,"",IFERROR(SMALL('1st Run'!H:H,N61),"")))</f>
        <v/>
      </c>
      <c r="G61" s="202"/>
      <c r="H61" s="200" t="str">
        <f t="shared" si="2"/>
        <v/>
      </c>
      <c r="I61" s="201" t="str">
        <f>IFERROR(VLOOKUP(D61,'1st Run'!$S$4:$U$32,3,FALSE),"")</f>
        <v/>
      </c>
      <c r="J61" s="72"/>
      <c r="K61" s="72"/>
      <c r="L61" s="72"/>
      <c r="M61" s="80"/>
      <c r="N61" s="80">
        <v>60</v>
      </c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ht="15.75" customHeight="1">
      <c r="A62" s="80" t="str">
        <f t="array" ref="A62">IFERROR(IF(D62="","",INDEX('1st Run'!$A:$H,MATCH($F62,'1st Run'!$H:$H,0),1)),"")</f>
        <v/>
      </c>
      <c r="B62" s="196" t="str">
        <f t="array" ref="B62">IFERROR(IF(D62="","",INDEX('1st Run'!$A:$H,MATCH($F62,'1st Run'!$H:$H,0),2)),"")</f>
        <v/>
      </c>
      <c r="C62" s="196" t="str">
        <f t="array" ref="C62">IFERROR(IF(D62="","",INDEX('1st Run'!$A:$H,MATCH(F62,'1st Run'!$H:$H,0),3)),"")</f>
        <v/>
      </c>
      <c r="D62" s="82" t="str">
        <f t="shared" si="0"/>
        <v/>
      </c>
      <c r="E62" s="197" t="str">
        <f>IFERROR(IF(AND(SMALL('1st Run'!H:H,N62)&gt;1000,SMALL('1st Run'!H:H,N62)&lt;3000),"nt",IF(SMALL('1st Run'!H:H,N62)&gt;3000,"",SMALL('1st Run'!H:H,N62))),"")</f>
        <v/>
      </c>
      <c r="F62" s="198" t="str">
        <f>IF(D62="nt",IFERROR(SMALL('1st Run'!H:H,N62),""),IF(D62&gt;3000,"",IFERROR(SMALL('1st Run'!H:H,N62),"")))</f>
        <v/>
      </c>
      <c r="G62" s="202"/>
      <c r="H62" s="200" t="str">
        <f t="shared" si="2"/>
        <v/>
      </c>
      <c r="I62" s="201" t="str">
        <f>IFERROR(VLOOKUP(D62,'1st Run'!$S$4:$U$32,3,FALSE),"")</f>
        <v/>
      </c>
      <c r="J62" s="72"/>
      <c r="K62" s="72"/>
      <c r="L62" s="72"/>
      <c r="M62" s="80"/>
      <c r="N62" s="80">
        <v>61</v>
      </c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ht="15.75" customHeight="1">
      <c r="A63" s="80" t="str">
        <f t="array" ref="A63">IFERROR(IF(D63="","",INDEX('1st Run'!$A:$H,MATCH($F63,'1st Run'!$H:$H,0),1)),"")</f>
        <v/>
      </c>
      <c r="B63" s="196" t="str">
        <f t="array" ref="B63">IFERROR(IF(D63="","",INDEX('1st Run'!$A:$H,MATCH($F63,'1st Run'!$H:$H,0),2)),"")</f>
        <v/>
      </c>
      <c r="C63" s="196" t="str">
        <f t="array" ref="C63">IFERROR(IF(D63="","",INDEX('1st Run'!$A:$H,MATCH(F63,'1st Run'!$H:$H,0),3)),"")</f>
        <v/>
      </c>
      <c r="D63" s="82" t="str">
        <f t="shared" si="0"/>
        <v/>
      </c>
      <c r="E63" s="197" t="str">
        <f>IFERROR(IF(AND(SMALL('1st Run'!H:H,N63)&gt;1000,SMALL('1st Run'!H:H,N63)&lt;3000),"nt",IF(SMALL('1st Run'!H:H,N63)&gt;3000,"",SMALL('1st Run'!H:H,N63))),"")</f>
        <v/>
      </c>
      <c r="F63" s="198" t="str">
        <f>IF(D63="nt",IFERROR(SMALL('1st Run'!H:H,N63),""),IF(D63&gt;3000,"",IFERROR(SMALL('1st Run'!H:H,N63),"")))</f>
        <v/>
      </c>
      <c r="G63" s="202"/>
      <c r="H63" s="200" t="str">
        <f t="shared" si="2"/>
        <v/>
      </c>
      <c r="I63" s="201" t="str">
        <f>IFERROR(VLOOKUP(D63,'1st Run'!$S$4:$U$32,3,FALSE),"")</f>
        <v/>
      </c>
      <c r="J63" s="72"/>
      <c r="K63" s="72"/>
      <c r="L63" s="72"/>
      <c r="M63" s="80"/>
      <c r="N63" s="80">
        <v>62</v>
      </c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ht="15.75" customHeight="1">
      <c r="A64" s="80" t="str">
        <f t="array" ref="A64">IFERROR(IF(D64="","",INDEX('1st Run'!$A:$H,MATCH($F64,'1st Run'!$H:$H,0),1)),"")</f>
        <v/>
      </c>
      <c r="B64" s="196" t="str">
        <f t="array" ref="B64">IFERROR(IF(D64="","",INDEX('1st Run'!$A:$H,MATCH($F64,'1st Run'!$H:$H,0),2)),"")</f>
        <v/>
      </c>
      <c r="C64" s="196" t="str">
        <f t="array" ref="C64">IFERROR(IF(D64="","",INDEX('1st Run'!$A:$H,MATCH(F64,'1st Run'!$H:$H,0),3)),"")</f>
        <v/>
      </c>
      <c r="D64" s="82" t="str">
        <f t="shared" si="0"/>
        <v/>
      </c>
      <c r="E64" s="197" t="str">
        <f>IFERROR(IF(AND(SMALL('1st Run'!H:H,N64)&gt;1000,SMALL('1st Run'!H:H,N64)&lt;3000),"nt",IF(SMALL('1st Run'!H:H,N64)&gt;3000,"",SMALL('1st Run'!H:H,N64))),"")</f>
        <v/>
      </c>
      <c r="F64" s="198" t="str">
        <f>IF(D64="nt",IFERROR(SMALL('1st Run'!H:H,N64),""),IF(D64&gt;3000,"",IFERROR(SMALL('1st Run'!H:H,N64),"")))</f>
        <v/>
      </c>
      <c r="G64" s="202"/>
      <c r="H64" s="200" t="str">
        <f t="shared" si="2"/>
        <v/>
      </c>
      <c r="I64" s="201" t="str">
        <f>IFERROR(VLOOKUP(D64,'1st Run'!$S$4:$U$32,3,FALSE),"")</f>
        <v/>
      </c>
      <c r="J64" s="72"/>
      <c r="K64" s="72"/>
      <c r="L64" s="72"/>
      <c r="M64" s="80"/>
      <c r="N64" s="80">
        <v>63</v>
      </c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ht="15.75" customHeight="1">
      <c r="A65" s="80" t="str">
        <f t="array" ref="A65">IFERROR(IF(D65="","",INDEX('1st Run'!$A:$H,MATCH($F65,'1st Run'!$H:$H,0),1)),"")</f>
        <v/>
      </c>
      <c r="B65" s="196" t="str">
        <f t="array" ref="B65">IFERROR(IF(D65="","",INDEX('1st Run'!$A:$H,MATCH($F65,'1st Run'!$H:$H,0),2)),"")</f>
        <v/>
      </c>
      <c r="C65" s="196" t="str">
        <f t="array" ref="C65">IFERROR(IF(D65="","",INDEX('1st Run'!$A:$H,MATCH(F65,'1st Run'!$H:$H,0),3)),"")</f>
        <v/>
      </c>
      <c r="D65" s="82" t="str">
        <f t="shared" si="0"/>
        <v/>
      </c>
      <c r="E65" s="197" t="str">
        <f>IFERROR(IF(AND(SMALL('1st Run'!H:H,N65)&gt;1000,SMALL('1st Run'!H:H,N65)&lt;3000),"nt",IF(SMALL('1st Run'!H:H,N65)&gt;3000,"",SMALL('1st Run'!H:H,N65))),"")</f>
        <v/>
      </c>
      <c r="F65" s="198" t="str">
        <f>IF(D65="nt",IFERROR(SMALL('1st Run'!H:H,N65),""),IF(D65&gt;3000,"",IFERROR(SMALL('1st Run'!H:H,N65),"")))</f>
        <v/>
      </c>
      <c r="G65" s="202"/>
      <c r="H65" s="200" t="str">
        <f t="shared" si="2"/>
        <v/>
      </c>
      <c r="I65" s="201" t="str">
        <f>IFERROR(VLOOKUP(D65,'1st Run'!$S$4:$U$32,3,FALSE),"")</f>
        <v/>
      </c>
      <c r="J65" s="72"/>
      <c r="K65" s="72"/>
      <c r="L65" s="72"/>
      <c r="M65" s="80"/>
      <c r="N65" s="80">
        <v>64</v>
      </c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ht="15.75" customHeight="1">
      <c r="A66" s="80" t="str">
        <f t="array" ref="A66">IFERROR(IF(D66="","",INDEX('1st Run'!$A:$H,MATCH($F66,'1st Run'!$H:$H,0),1)),"")</f>
        <v/>
      </c>
      <c r="B66" s="196" t="str">
        <f t="array" ref="B66">IFERROR(IF(D66="","",INDEX('1st Run'!$A:$H,MATCH($F66,'1st Run'!$H:$H,0),2)),"")</f>
        <v/>
      </c>
      <c r="C66" s="196" t="str">
        <f t="array" ref="C66">IFERROR(IF(D66="","",INDEX('1st Run'!$A:$H,MATCH(F66,'1st Run'!$H:$H,0),3)),"")</f>
        <v/>
      </c>
      <c r="D66" s="82" t="str">
        <f t="shared" si="0"/>
        <v/>
      </c>
      <c r="E66" s="197" t="str">
        <f>IFERROR(IF(AND(SMALL('1st Run'!H:H,N66)&gt;1000,SMALL('1st Run'!H:H,N66)&lt;3000),"nt",IF(SMALL('1st Run'!H:H,N66)&gt;3000,"",SMALL('1st Run'!H:H,N66))),"")</f>
        <v/>
      </c>
      <c r="F66" s="198" t="str">
        <f>IF(D66="nt",IFERROR(SMALL('1st Run'!H:H,N66),""),IF(D66&gt;3000,"",IFERROR(SMALL('1st Run'!H:H,N66),"")))</f>
        <v/>
      </c>
      <c r="G66" s="202"/>
      <c r="H66" s="200" t="str">
        <f t="shared" si="2"/>
        <v/>
      </c>
      <c r="I66" s="201" t="str">
        <f>IFERROR(VLOOKUP(D66,'1st Run'!$S$4:$U$32,3,FALSE),"")</f>
        <v/>
      </c>
      <c r="J66" s="72"/>
      <c r="K66" s="72"/>
      <c r="L66" s="72"/>
      <c r="M66" s="80"/>
      <c r="N66" s="80">
        <v>65</v>
      </c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ht="15.75" customHeight="1">
      <c r="A67" s="80" t="str">
        <f t="array" ref="A67">IFERROR(IF(D67="","",INDEX('1st Run'!$A:$H,MATCH($F67,'1st Run'!$H:$H,0),1)),"")</f>
        <v/>
      </c>
      <c r="B67" s="196" t="str">
        <f t="array" ref="B67">IFERROR(IF(D67="","",INDEX('1st Run'!$A:$H,MATCH($F67,'1st Run'!$H:$H,0),2)),"")</f>
        <v/>
      </c>
      <c r="C67" s="196" t="str">
        <f t="array" ref="C67">IFERROR(IF(D67="","",INDEX('1st Run'!$A:$H,MATCH(F67,'1st Run'!$H:$H,0),3)),"")</f>
        <v/>
      </c>
      <c r="D67" s="82" t="str">
        <f t="shared" si="0"/>
        <v/>
      </c>
      <c r="E67" s="197" t="str">
        <f>IFERROR(IF(AND(SMALL('1st Run'!H:H,N67)&gt;1000,SMALL('1st Run'!H:H,N67)&lt;3000),"nt",IF(SMALL('1st Run'!H:H,N67)&gt;3000,"",SMALL('1st Run'!H:H,N67))),"")</f>
        <v/>
      </c>
      <c r="F67" s="198" t="str">
        <f>IF(D67="nt",IFERROR(SMALL('1st Run'!H:H,N67),""),IF(D67&gt;3000,"",IFERROR(SMALL('1st Run'!H:H,N67),"")))</f>
        <v/>
      </c>
      <c r="G67" s="202"/>
      <c r="H67" s="200" t="str">
        <f t="shared" si="2"/>
        <v/>
      </c>
      <c r="I67" s="201" t="str">
        <f>IFERROR(VLOOKUP(D67,'1st Run'!$S$4:$U$32,3,FALSE),"")</f>
        <v/>
      </c>
      <c r="J67" s="72"/>
      <c r="K67" s="72"/>
      <c r="L67" s="72"/>
      <c r="M67" s="80"/>
      <c r="N67" s="80">
        <v>66</v>
      </c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ht="15.75" customHeight="1">
      <c r="A68" s="80" t="str">
        <f t="array" ref="A68">IFERROR(IF(D68="","",INDEX('1st Run'!$A:$H,MATCH($F68,'1st Run'!$H:$H,0),1)),"")</f>
        <v/>
      </c>
      <c r="B68" s="196" t="str">
        <f t="array" ref="B68">IFERROR(IF(D68="","",INDEX('1st Run'!$A:$H,MATCH($F68,'1st Run'!$H:$H,0),2)),"")</f>
        <v/>
      </c>
      <c r="C68" s="196" t="str">
        <f t="array" ref="C68">IFERROR(IF(D68="","",INDEX('1st Run'!$A:$H,MATCH(F68,'1st Run'!$H:$H,0),3)),"")</f>
        <v/>
      </c>
      <c r="D68" s="82" t="str">
        <f t="shared" si="0"/>
        <v/>
      </c>
      <c r="E68" s="197" t="str">
        <f>IFERROR(IF(AND(SMALL('1st Run'!H:H,N68)&gt;1000,SMALL('1st Run'!H:H,N68)&lt;3000),"nt",IF(SMALL('1st Run'!H:H,N68)&gt;3000,"",SMALL('1st Run'!H:H,N68))),"")</f>
        <v/>
      </c>
      <c r="F68" s="198" t="str">
        <f>IF(D68="nt",IFERROR(SMALL('1st Run'!H:H,N68),""),IF(D68&gt;3000,"",IFERROR(SMALL('1st Run'!H:H,N68),"")))</f>
        <v/>
      </c>
      <c r="G68" s="202"/>
      <c r="H68" s="200" t="str">
        <f t="shared" si="2"/>
        <v/>
      </c>
      <c r="I68" s="201" t="str">
        <f>IFERROR(VLOOKUP(D68,'1st Run'!$S$4:$U$32,3,FALSE),"")</f>
        <v/>
      </c>
      <c r="J68" s="72"/>
      <c r="K68" s="72"/>
      <c r="L68" s="72"/>
      <c r="M68" s="80"/>
      <c r="N68" s="80">
        <v>67</v>
      </c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ht="15.75" customHeight="1">
      <c r="A69" s="80" t="str">
        <f t="array" ref="A69">IFERROR(IF(D69="","",INDEX('1st Run'!$A:$H,MATCH($F69,'1st Run'!$H:$H,0),1)),"")</f>
        <v/>
      </c>
      <c r="B69" s="196" t="str">
        <f t="array" ref="B69">IFERROR(IF(D69="","",INDEX('1st Run'!$A:$H,MATCH($F69,'1st Run'!$H:$H,0),2)),"")</f>
        <v/>
      </c>
      <c r="C69" s="196" t="str">
        <f t="array" ref="C69">IFERROR(IF(D69="","",INDEX('1st Run'!$A:$H,MATCH(F69,'1st Run'!$H:$H,0),3)),"")</f>
        <v/>
      </c>
      <c r="D69" s="82" t="str">
        <f t="shared" si="0"/>
        <v/>
      </c>
      <c r="E69" s="197" t="str">
        <f>IFERROR(IF(AND(SMALL('1st Run'!H:H,N69)&gt;1000,SMALL('1st Run'!H:H,N69)&lt;3000),"nt",IF(SMALL('1st Run'!H:H,N69)&gt;3000,"",SMALL('1st Run'!H:H,N69))),"")</f>
        <v/>
      </c>
      <c r="F69" s="198" t="str">
        <f>IF(D69="nt",IFERROR(SMALL('1st Run'!H:H,N69),""),IF(D69&gt;3000,"",IFERROR(SMALL('1st Run'!H:H,N69),"")))</f>
        <v/>
      </c>
      <c r="G69" s="202"/>
      <c r="H69" s="200" t="str">
        <f t="shared" si="2"/>
        <v/>
      </c>
      <c r="I69" s="201" t="str">
        <f>IFERROR(VLOOKUP(D69,'1st Run'!$S$4:$U$32,3,FALSE),"")</f>
        <v/>
      </c>
      <c r="J69" s="72"/>
      <c r="K69" s="72"/>
      <c r="L69" s="72"/>
      <c r="M69" s="80"/>
      <c r="N69" s="80">
        <v>68</v>
      </c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ht="15.75" customHeight="1">
      <c r="A70" s="80" t="str">
        <f t="array" ref="A70">IFERROR(IF(D70="","",INDEX('1st Run'!$A:$H,MATCH($F70,'1st Run'!$H:$H,0),1)),"")</f>
        <v/>
      </c>
      <c r="B70" s="196" t="str">
        <f t="array" ref="B70">IFERROR(IF(D70="","",INDEX('1st Run'!$A:$H,MATCH($F70,'1st Run'!$H:$H,0),2)),"")</f>
        <v/>
      </c>
      <c r="C70" s="196" t="str">
        <f t="array" ref="C70">IFERROR(IF(D70="","",INDEX('1st Run'!$A:$H,MATCH(F70,'1st Run'!$H:$H,0),3)),"")</f>
        <v/>
      </c>
      <c r="D70" s="82" t="str">
        <f t="shared" si="0"/>
        <v/>
      </c>
      <c r="E70" s="197" t="str">
        <f>IFERROR(IF(AND(SMALL('1st Run'!H:H,N70)&gt;1000,SMALL('1st Run'!H:H,N70)&lt;3000),"nt",IF(SMALL('1st Run'!H:H,N70)&gt;3000,"",SMALL('1st Run'!H:H,N70))),"")</f>
        <v/>
      </c>
      <c r="F70" s="198" t="str">
        <f>IF(D70="nt",IFERROR(SMALL('1st Run'!H:H,N70),""),IF(D70&gt;3000,"",IFERROR(SMALL('1st Run'!H:H,N70),"")))</f>
        <v/>
      </c>
      <c r="G70" s="202"/>
      <c r="H70" s="200" t="str">
        <f t="shared" si="2"/>
        <v/>
      </c>
      <c r="I70" s="201" t="str">
        <f>IFERROR(VLOOKUP(D70,'1st Run'!$S$4:$U$32,3,FALSE),"")</f>
        <v/>
      </c>
      <c r="J70" s="72"/>
      <c r="K70" s="72"/>
      <c r="L70" s="72"/>
      <c r="M70" s="80"/>
      <c r="N70" s="80">
        <v>69</v>
      </c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ht="15.75" customHeight="1">
      <c r="A71" s="80" t="str">
        <f t="array" ref="A71">IFERROR(IF(D71="","",INDEX('1st Run'!$A:$H,MATCH($F71,'1st Run'!$H:$H,0),1)),"")</f>
        <v/>
      </c>
      <c r="B71" s="196" t="str">
        <f t="array" ref="B71">IFERROR(IF(D71="","",INDEX('1st Run'!$A:$H,MATCH($F71,'1st Run'!$H:$H,0),2)),"")</f>
        <v/>
      </c>
      <c r="C71" s="196" t="str">
        <f t="array" ref="C71">IFERROR(IF(D71="","",INDEX('1st Run'!$A:$H,MATCH(F71,'1st Run'!$H:$H,0),3)),"")</f>
        <v/>
      </c>
      <c r="D71" s="82" t="str">
        <f t="shared" si="0"/>
        <v/>
      </c>
      <c r="E71" s="197" t="str">
        <f>IFERROR(IF(AND(SMALL('1st Run'!H:H,N71)&gt;1000,SMALL('1st Run'!H:H,N71)&lt;3000),"nt",IF(SMALL('1st Run'!H:H,N71)&gt;3000,"",SMALL('1st Run'!H:H,N71))),"")</f>
        <v/>
      </c>
      <c r="F71" s="198" t="str">
        <f>IF(D71="nt",IFERROR(SMALL('1st Run'!H:H,N71),""),IF(D71&gt;3000,"",IFERROR(SMALL('1st Run'!H:H,N71),"")))</f>
        <v/>
      </c>
      <c r="G71" s="202"/>
      <c r="H71" s="200" t="str">
        <f t="shared" si="2"/>
        <v/>
      </c>
      <c r="I71" s="201" t="str">
        <f>IFERROR(VLOOKUP(D71,'1st Run'!$S$4:$U$32,3,FALSE),"")</f>
        <v/>
      </c>
      <c r="J71" s="72"/>
      <c r="K71" s="72"/>
      <c r="L71" s="72"/>
      <c r="M71" s="80"/>
      <c r="N71" s="80">
        <v>70</v>
      </c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ht="15.75" customHeight="1">
      <c r="A72" s="80" t="str">
        <f t="array" ref="A72">IFERROR(IF(D72="","",INDEX('1st Run'!$A:$H,MATCH($F72,'1st Run'!$H:$H,0),1)),"")</f>
        <v/>
      </c>
      <c r="B72" s="196" t="str">
        <f t="array" ref="B72">IFERROR(IF(D72="","",INDEX('1st Run'!$A:$H,MATCH($F72,'1st Run'!$H:$H,0),2)),"")</f>
        <v/>
      </c>
      <c r="C72" s="196" t="str">
        <f t="array" ref="C72">IFERROR(IF(D72="","",INDEX('1st Run'!$A:$H,MATCH(F72,'1st Run'!$H:$H,0),3)),"")</f>
        <v/>
      </c>
      <c r="D72" s="82" t="str">
        <f t="shared" si="0"/>
        <v/>
      </c>
      <c r="E72" s="197" t="str">
        <f>IFERROR(IF(AND(SMALL('1st Run'!H:H,N72)&gt;1000,SMALL('1st Run'!H:H,N72)&lt;3000),"nt",IF(SMALL('1st Run'!H:H,N72)&gt;3000,"",SMALL('1st Run'!H:H,N72))),"")</f>
        <v/>
      </c>
      <c r="F72" s="198" t="str">
        <f>IF(D72="nt",IFERROR(SMALL('1st Run'!H:H,N72),""),IF(D72&gt;3000,"",IFERROR(SMALL('1st Run'!H:H,N72),"")))</f>
        <v/>
      </c>
      <c r="G72" s="202"/>
      <c r="H72" s="200" t="str">
        <f t="shared" si="2"/>
        <v/>
      </c>
      <c r="I72" s="201" t="str">
        <f>IFERROR(VLOOKUP(D72,'1st Run'!$S$4:$U$32,3,FALSE),"")</f>
        <v/>
      </c>
      <c r="J72" s="72"/>
      <c r="K72" s="72"/>
      <c r="L72" s="72"/>
      <c r="M72" s="80"/>
      <c r="N72" s="80">
        <v>71</v>
      </c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ht="15.75" customHeight="1">
      <c r="A73" s="80" t="str">
        <f t="array" ref="A73">IFERROR(IF(D73="","",INDEX('1st Run'!$A:$H,MATCH($F73,'1st Run'!$H:$H,0),1)),"")</f>
        <v/>
      </c>
      <c r="B73" s="196" t="str">
        <f t="array" ref="B73">IFERROR(IF(D73="","",INDEX('1st Run'!$A:$H,MATCH($F73,'1st Run'!$H:$H,0),2)),"")</f>
        <v/>
      </c>
      <c r="C73" s="196" t="str">
        <f t="array" ref="C73">IFERROR(IF(D73="","",INDEX('1st Run'!$A:$H,MATCH(F73,'1st Run'!$H:$H,0),3)),"")</f>
        <v/>
      </c>
      <c r="D73" s="82" t="str">
        <f t="shared" si="0"/>
        <v/>
      </c>
      <c r="E73" s="197" t="str">
        <f>IFERROR(IF(AND(SMALL('1st Run'!H:H,N73)&gt;1000,SMALL('1st Run'!H:H,N73)&lt;3000),"nt",IF(SMALL('1st Run'!H:H,N73)&gt;3000,"",SMALL('1st Run'!H:H,N73))),"")</f>
        <v/>
      </c>
      <c r="F73" s="198" t="str">
        <f>IF(D73="nt",IFERROR(SMALL('1st Run'!H:H,N73),""),IF(D73&gt;3000,"",IFERROR(SMALL('1st Run'!H:H,N73),"")))</f>
        <v/>
      </c>
      <c r="G73" s="202"/>
      <c r="H73" s="200" t="str">
        <f t="shared" si="2"/>
        <v/>
      </c>
      <c r="I73" s="201" t="str">
        <f>IFERROR(VLOOKUP(D73,'1st Run'!$S$4:$U$32,3,FALSE),"")</f>
        <v/>
      </c>
      <c r="J73" s="72"/>
      <c r="K73" s="72"/>
      <c r="L73" s="72"/>
      <c r="M73" s="80"/>
      <c r="N73" s="80">
        <v>72</v>
      </c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ht="15.75" customHeight="1">
      <c r="A74" s="80" t="str">
        <f t="array" ref="A74">IFERROR(IF(D74="","",INDEX('1st Run'!$A:$H,MATCH($F74,'1st Run'!$H:$H,0),1)),"")</f>
        <v/>
      </c>
      <c r="B74" s="196" t="str">
        <f t="array" ref="B74">IFERROR(IF(D74="","",INDEX('1st Run'!$A:$H,MATCH($F74,'1st Run'!$H:$H,0),2)),"")</f>
        <v/>
      </c>
      <c r="C74" s="196" t="str">
        <f t="array" ref="C74">IFERROR(IF(D74="","",INDEX('1st Run'!$A:$H,MATCH(F74,'1st Run'!$H:$H,0),3)),"")</f>
        <v/>
      </c>
      <c r="D74" s="82" t="str">
        <f t="shared" si="0"/>
        <v/>
      </c>
      <c r="E74" s="197" t="str">
        <f>IFERROR(IF(AND(SMALL('1st Run'!H:H,N74)&gt;1000,SMALL('1st Run'!H:H,N74)&lt;3000),"nt",IF(SMALL('1st Run'!H:H,N74)&gt;3000,"",SMALL('1st Run'!H:H,N74))),"")</f>
        <v/>
      </c>
      <c r="F74" s="198" t="str">
        <f>IF(D74="nt",IFERROR(SMALL('1st Run'!H:H,N74),""),IF(D74&gt;3000,"",IFERROR(SMALL('1st Run'!H:H,N74),"")))</f>
        <v/>
      </c>
      <c r="G74" s="202"/>
      <c r="H74" s="200" t="str">
        <f t="shared" si="2"/>
        <v/>
      </c>
      <c r="I74" s="201" t="str">
        <f>IFERROR(VLOOKUP(D74,'1st Run'!$S$4:$U$32,3,FALSE),"")</f>
        <v/>
      </c>
      <c r="J74" s="72"/>
      <c r="K74" s="72"/>
      <c r="L74" s="72"/>
      <c r="M74" s="80"/>
      <c r="N74" s="80">
        <v>73</v>
      </c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ht="15.75" customHeight="1">
      <c r="A75" s="80" t="str">
        <f t="array" ref="A75">IFERROR(IF(D75="","",INDEX('1st Run'!$A:$H,MATCH($F75,'1st Run'!$H:$H,0),1)),"")</f>
        <v/>
      </c>
      <c r="B75" s="196" t="str">
        <f t="array" ref="B75">IFERROR(IF(D75="","",INDEX('1st Run'!$A:$H,MATCH($F75,'1st Run'!$H:$H,0),2)),"")</f>
        <v/>
      </c>
      <c r="C75" s="196" t="str">
        <f t="array" ref="C75">IFERROR(IF(D75="","",INDEX('1st Run'!$A:$H,MATCH(F75,'1st Run'!$H:$H,0),3)),"")</f>
        <v/>
      </c>
      <c r="D75" s="82" t="str">
        <f t="shared" si="0"/>
        <v/>
      </c>
      <c r="E75" s="197" t="str">
        <f>IFERROR(IF(AND(SMALL('1st Run'!H:H,N75)&gt;1000,SMALL('1st Run'!H:H,N75)&lt;3000),"nt",IF(SMALL('1st Run'!H:H,N75)&gt;3000,"",SMALL('1st Run'!H:H,N75))),"")</f>
        <v/>
      </c>
      <c r="F75" s="198" t="str">
        <f>IF(D75="nt",IFERROR(SMALL('1st Run'!H:H,N75),""),IF(D75&gt;3000,"",IFERROR(SMALL('1st Run'!H:H,N75),"")))</f>
        <v/>
      </c>
      <c r="G75" s="202"/>
      <c r="H75" s="200" t="str">
        <f t="shared" si="2"/>
        <v/>
      </c>
      <c r="I75" s="201" t="str">
        <f>IFERROR(VLOOKUP(D75,'1st Run'!$S$4:$U$32,3,FALSE),"")</f>
        <v/>
      </c>
      <c r="J75" s="72"/>
      <c r="K75" s="72"/>
      <c r="L75" s="72"/>
      <c r="M75" s="80"/>
      <c r="N75" s="80">
        <v>74</v>
      </c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spans="1:26" ht="15.75" customHeight="1">
      <c r="A76" s="80" t="str">
        <f t="array" ref="A76">IFERROR(IF(D76="","",INDEX('1st Run'!$A:$H,MATCH($F76,'1st Run'!$H:$H,0),1)),"")</f>
        <v/>
      </c>
      <c r="B76" s="196" t="str">
        <f t="array" ref="B76">IFERROR(IF(D76="","",INDEX('1st Run'!$A:$H,MATCH($F76,'1st Run'!$H:$H,0),2)),"")</f>
        <v/>
      </c>
      <c r="C76" s="196" t="str">
        <f t="array" ref="C76">IFERROR(IF(D76="","",INDEX('1st Run'!$A:$H,MATCH(F76,'1st Run'!$H:$H,0),3)),"")</f>
        <v/>
      </c>
      <c r="D76" s="82" t="str">
        <f t="shared" si="0"/>
        <v/>
      </c>
      <c r="E76" s="197" t="str">
        <f>IFERROR(IF(AND(SMALL('1st Run'!H:H,N76)&gt;1000,SMALL('1st Run'!H:H,N76)&lt;3000),"nt",IF(SMALL('1st Run'!H:H,N76)&gt;3000,"",SMALL('1st Run'!H:H,N76))),"")</f>
        <v/>
      </c>
      <c r="F76" s="198" t="str">
        <f>IF(D76="nt",IFERROR(SMALL('1st Run'!H:H,N76),""),IF(D76&gt;3000,"",IFERROR(SMALL('1st Run'!H:H,N76),"")))</f>
        <v/>
      </c>
      <c r="G76" s="202"/>
      <c r="H76" s="200" t="str">
        <f t="shared" si="2"/>
        <v/>
      </c>
      <c r="I76" s="201" t="str">
        <f>IFERROR(VLOOKUP(D76,'1st Run'!$S$4:$U$32,3,FALSE),"")</f>
        <v/>
      </c>
      <c r="J76" s="72"/>
      <c r="K76" s="72"/>
      <c r="L76" s="72"/>
      <c r="M76" s="80"/>
      <c r="N76" s="80">
        <v>75</v>
      </c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spans="1:26" ht="15.75" customHeight="1">
      <c r="A77" s="80" t="str">
        <f t="array" ref="A77">IFERROR(IF(D77="","",INDEX('1st Run'!$A:$H,MATCH($F77,'1st Run'!$H:$H,0),1)),"")</f>
        <v/>
      </c>
      <c r="B77" s="196" t="str">
        <f t="array" ref="B77">IFERROR(IF(D77="","",INDEX('1st Run'!$A:$H,MATCH($F77,'1st Run'!$H:$H,0),2)),"")</f>
        <v/>
      </c>
      <c r="C77" s="196" t="str">
        <f t="array" ref="C77">IFERROR(IF(D77="","",INDEX('1st Run'!$A:$H,MATCH(F77,'1st Run'!$H:$H,0),3)),"")</f>
        <v/>
      </c>
      <c r="D77" s="82" t="str">
        <f t="shared" si="0"/>
        <v/>
      </c>
      <c r="E77" s="197" t="str">
        <f>IFERROR(IF(AND(SMALL('1st Run'!H:H,N77)&gt;1000,SMALL('1st Run'!H:H,N77)&lt;3000),"nt",IF(SMALL('1st Run'!H:H,N77)&gt;3000,"",SMALL('1st Run'!H:H,N77))),"")</f>
        <v/>
      </c>
      <c r="F77" s="198" t="str">
        <f>IF(D77="nt",IFERROR(SMALL('1st Run'!H:H,N77),""),IF(D77&gt;3000,"",IFERROR(SMALL('1st Run'!H:H,N77),"")))</f>
        <v/>
      </c>
      <c r="G77" s="202"/>
      <c r="H77" s="200" t="str">
        <f t="shared" si="2"/>
        <v/>
      </c>
      <c r="I77" s="201" t="str">
        <f>IFERROR(VLOOKUP(D77,'1st Run'!$S$4:$U$32,3,FALSE),"")</f>
        <v/>
      </c>
      <c r="J77" s="72"/>
      <c r="K77" s="72"/>
      <c r="L77" s="72"/>
      <c r="M77" s="80"/>
      <c r="N77" s="80">
        <v>76</v>
      </c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spans="1:26" ht="15.75" customHeight="1">
      <c r="A78" s="80" t="str">
        <f t="array" ref="A78">IFERROR(IF(D78="","",INDEX('1st Run'!$A:$H,MATCH($F78,'1st Run'!$H:$H,0),1)),"")</f>
        <v/>
      </c>
      <c r="B78" s="196" t="str">
        <f t="array" ref="B78">IFERROR(IF(D78="","",INDEX('1st Run'!$A:$H,MATCH($F78,'1st Run'!$H:$H,0),2)),"")</f>
        <v/>
      </c>
      <c r="C78" s="196" t="str">
        <f t="array" ref="C78">IFERROR(IF(D78="","",INDEX('1st Run'!$A:$H,MATCH(F78,'1st Run'!$H:$H,0),3)),"")</f>
        <v/>
      </c>
      <c r="D78" s="82" t="str">
        <f t="shared" si="0"/>
        <v/>
      </c>
      <c r="E78" s="197" t="str">
        <f>IFERROR(IF(AND(SMALL('1st Run'!H:H,N78)&gt;1000,SMALL('1st Run'!H:H,N78)&lt;3000),"nt",IF(SMALL('1st Run'!H:H,N78)&gt;3000,"",SMALL('1st Run'!H:H,N78))),"")</f>
        <v/>
      </c>
      <c r="F78" s="198" t="str">
        <f>IF(D78="nt",IFERROR(SMALL('1st Run'!H:H,N78),""),IF(D78&gt;3000,"",IFERROR(SMALL('1st Run'!H:H,N78),"")))</f>
        <v/>
      </c>
      <c r="G78" s="202"/>
      <c r="H78" s="200" t="str">
        <f t="shared" si="2"/>
        <v/>
      </c>
      <c r="I78" s="201" t="str">
        <f>IFERROR(VLOOKUP(D78,'1st Run'!$S$4:$U$32,3,FALSE),"")</f>
        <v/>
      </c>
      <c r="J78" s="72"/>
      <c r="K78" s="72"/>
      <c r="L78" s="72"/>
      <c r="M78" s="80"/>
      <c r="N78" s="80">
        <v>77</v>
      </c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spans="1:26" ht="15.75" customHeight="1">
      <c r="A79" s="80" t="str">
        <f t="array" ref="A79">IFERROR(IF(D79="","",INDEX('1st Run'!$A:$H,MATCH($F79,'1st Run'!$H:$H,0),1)),"")</f>
        <v/>
      </c>
      <c r="B79" s="196" t="str">
        <f t="array" ref="B79">IFERROR(IF(D79="","",INDEX('1st Run'!$A:$H,MATCH($F79,'1st Run'!$H:$H,0),2)),"")</f>
        <v/>
      </c>
      <c r="C79" s="196" t="str">
        <f t="array" ref="C79">IFERROR(IF(D79="","",INDEX('1st Run'!$A:$H,MATCH(F79,'1st Run'!$H:$H,0),3)),"")</f>
        <v/>
      </c>
      <c r="D79" s="82" t="str">
        <f t="shared" si="0"/>
        <v/>
      </c>
      <c r="E79" s="197" t="str">
        <f>IFERROR(IF(AND(SMALL('1st Run'!H:H,N79)&gt;1000,SMALL('1st Run'!H:H,N79)&lt;3000),"nt",IF(SMALL('1st Run'!H:H,N79)&gt;3000,"",SMALL('1st Run'!H:H,N79))),"")</f>
        <v/>
      </c>
      <c r="F79" s="198" t="str">
        <f>IF(D79="nt",IFERROR(SMALL('1st Run'!H:H,N79),""),IF(D79&gt;3000,"",IFERROR(SMALL('1st Run'!H:H,N79),"")))</f>
        <v/>
      </c>
      <c r="G79" s="202"/>
      <c r="H79" s="200" t="str">
        <f t="shared" si="2"/>
        <v/>
      </c>
      <c r="I79" s="201" t="str">
        <f>IFERROR(VLOOKUP(D79,'1st Run'!$S$4:$U$32,3,FALSE),"")</f>
        <v/>
      </c>
      <c r="J79" s="72"/>
      <c r="K79" s="72"/>
      <c r="L79" s="72"/>
      <c r="M79" s="80"/>
      <c r="N79" s="80">
        <v>78</v>
      </c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spans="1:26" ht="15.75" customHeight="1">
      <c r="A80" s="80" t="str">
        <f t="array" ref="A80">IFERROR(IF(D80="","",INDEX('1st Run'!$A:$H,MATCH($F80,'1st Run'!$H:$H,0),1)),"")</f>
        <v/>
      </c>
      <c r="B80" s="196" t="str">
        <f t="array" ref="B80">IFERROR(IF(D80="","",INDEX('1st Run'!$A:$H,MATCH($F80,'1st Run'!$H:$H,0),2)),"")</f>
        <v/>
      </c>
      <c r="C80" s="196" t="str">
        <f t="array" ref="C80">IFERROR(IF(D80="","",INDEX('1st Run'!$A:$H,MATCH(F80,'1st Run'!$H:$H,0),3)),"")</f>
        <v/>
      </c>
      <c r="D80" s="82" t="str">
        <f t="shared" si="0"/>
        <v/>
      </c>
      <c r="E80" s="197" t="str">
        <f>IFERROR(IF(AND(SMALL('1st Run'!H:H,N80)&gt;1000,SMALL('1st Run'!H:H,N80)&lt;3000),"nt",IF(SMALL('1st Run'!H:H,N80)&gt;3000,"",SMALL('1st Run'!H:H,N80))),"")</f>
        <v/>
      </c>
      <c r="F80" s="198" t="str">
        <f>IF(D80="nt",IFERROR(SMALL('1st Run'!H:H,N80),""),IF(D80&gt;3000,"",IFERROR(SMALL('1st Run'!H:H,N80),"")))</f>
        <v/>
      </c>
      <c r="G80" s="202"/>
      <c r="H80" s="200" t="str">
        <f t="shared" si="2"/>
        <v/>
      </c>
      <c r="I80" s="201" t="str">
        <f>IFERROR(VLOOKUP(D80,'1st Run'!$S$4:$U$32,3,FALSE),"")</f>
        <v/>
      </c>
      <c r="J80" s="72"/>
      <c r="K80" s="72"/>
      <c r="L80" s="72"/>
      <c r="M80" s="80"/>
      <c r="N80" s="80">
        <v>79</v>
      </c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spans="1:26" ht="15.75" customHeight="1">
      <c r="A81" s="80" t="str">
        <f t="array" ref="A81">IFERROR(IF(D81="","",INDEX('1st Run'!$A:$H,MATCH($F81,'1st Run'!$H:$H,0),1)),"")</f>
        <v/>
      </c>
      <c r="B81" s="196" t="str">
        <f t="array" ref="B81">IFERROR(IF(D81="","",INDEX('1st Run'!$A:$H,MATCH($F81,'1st Run'!$H:$H,0),2)),"")</f>
        <v/>
      </c>
      <c r="C81" s="196" t="str">
        <f t="array" ref="C81">IFERROR(IF(D81="","",INDEX('1st Run'!$A:$H,MATCH(F81,'1st Run'!$H:$H,0),3)),"")</f>
        <v/>
      </c>
      <c r="D81" s="82" t="str">
        <f t="shared" si="0"/>
        <v/>
      </c>
      <c r="E81" s="197" t="str">
        <f>IFERROR(IF(AND(SMALL('1st Run'!H:H,N81)&gt;1000,SMALL('1st Run'!H:H,N81)&lt;3000),"nt",IF(SMALL('1st Run'!H:H,N81)&gt;3000,"",SMALL('1st Run'!H:H,N81))),"")</f>
        <v/>
      </c>
      <c r="F81" s="198" t="str">
        <f>IF(D81="nt",IFERROR(SMALL('1st Run'!H:H,N81),""),IF(D81&gt;3000,"",IFERROR(SMALL('1st Run'!H:H,N81),"")))</f>
        <v/>
      </c>
      <c r="G81" s="202"/>
      <c r="H81" s="200" t="str">
        <f t="shared" si="2"/>
        <v/>
      </c>
      <c r="I81" s="201" t="str">
        <f>IFERROR(VLOOKUP(D81,'1st Run'!$S$4:$U$32,3,FALSE),"")</f>
        <v/>
      </c>
      <c r="J81" s="72"/>
      <c r="K81" s="72"/>
      <c r="L81" s="72"/>
      <c r="M81" s="80"/>
      <c r="N81" s="80">
        <v>80</v>
      </c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spans="1:26" ht="15.75" customHeight="1">
      <c r="A82" s="80" t="str">
        <f t="array" ref="A82">IFERROR(IF(D82="","",INDEX('1st Run'!$A:$H,MATCH($F82,'1st Run'!$H:$H,0),1)),"")</f>
        <v/>
      </c>
      <c r="B82" s="196" t="str">
        <f t="array" ref="B82">IFERROR(IF(D82="","",INDEX('1st Run'!$A:$H,MATCH($F82,'1st Run'!$H:$H,0),2)),"")</f>
        <v/>
      </c>
      <c r="C82" s="196" t="str">
        <f t="array" ref="C82">IFERROR(IF(D82="","",INDEX('1st Run'!$A:$H,MATCH(F82,'1st Run'!$H:$H,0),3)),"")</f>
        <v/>
      </c>
      <c r="D82" s="82" t="str">
        <f t="shared" si="0"/>
        <v/>
      </c>
      <c r="E82" s="197" t="str">
        <f>IFERROR(IF(AND(SMALL('1st Run'!H:H,N82)&gt;1000,SMALL('1st Run'!H:H,N82)&lt;3000),"nt",IF(SMALL('1st Run'!H:H,N82)&gt;3000,"",SMALL('1st Run'!H:H,N82))),"")</f>
        <v/>
      </c>
      <c r="F82" s="198" t="str">
        <f>IF(D82="nt",IFERROR(SMALL('1st Run'!H:H,N82),""),IF(D82&gt;3000,"",IFERROR(SMALL('1st Run'!H:H,N82),"")))</f>
        <v/>
      </c>
      <c r="G82" s="202"/>
      <c r="H82" s="200" t="str">
        <f t="shared" si="2"/>
        <v/>
      </c>
      <c r="I82" s="201" t="str">
        <f>IFERROR(VLOOKUP(D82,'1st Run'!$S$4:$U$32,3,FALSE),"")</f>
        <v/>
      </c>
      <c r="J82" s="72"/>
      <c r="K82" s="72"/>
      <c r="L82" s="72"/>
      <c r="M82" s="80"/>
      <c r="N82" s="80">
        <v>81</v>
      </c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spans="1:26" ht="15.75" customHeight="1">
      <c r="A83" s="80" t="str">
        <f t="array" ref="A83">IFERROR(IF(D83="","",INDEX('1st Run'!$A:$H,MATCH($F83,'1st Run'!$H:$H,0),1)),"")</f>
        <v/>
      </c>
      <c r="B83" s="196" t="str">
        <f t="array" ref="B83">IFERROR(IF(D83="","",INDEX('1st Run'!$A:$H,MATCH($F83,'1st Run'!$H:$H,0),2)),"")</f>
        <v/>
      </c>
      <c r="C83" s="196" t="str">
        <f t="array" ref="C83">IFERROR(IF(D83="","",INDEX('1st Run'!$A:$H,MATCH(F83,'1st Run'!$H:$H,0),3)),"")</f>
        <v/>
      </c>
      <c r="D83" s="82" t="str">
        <f t="shared" si="0"/>
        <v/>
      </c>
      <c r="E83" s="197" t="str">
        <f>IFERROR(IF(AND(SMALL('1st Run'!H:H,N83)&gt;1000,SMALL('1st Run'!H:H,N83)&lt;3000),"nt",IF(SMALL('1st Run'!H:H,N83)&gt;3000,"",SMALL('1st Run'!H:H,N83))),"")</f>
        <v/>
      </c>
      <c r="F83" s="198" t="str">
        <f>IF(D83="nt",IFERROR(SMALL('1st Run'!H:H,N83),""),IF(D83&gt;3000,"",IFERROR(SMALL('1st Run'!H:H,N83),"")))</f>
        <v/>
      </c>
      <c r="G83" s="202"/>
      <c r="H83" s="200" t="str">
        <f t="shared" si="2"/>
        <v/>
      </c>
      <c r="I83" s="201" t="str">
        <f>IFERROR(VLOOKUP(D83,'1st Run'!$S$4:$U$32,3,FALSE),"")</f>
        <v/>
      </c>
      <c r="J83" s="72"/>
      <c r="K83" s="72"/>
      <c r="L83" s="72"/>
      <c r="M83" s="80"/>
      <c r="N83" s="80">
        <v>82</v>
      </c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spans="1:26" ht="15.75" customHeight="1">
      <c r="A84" s="80" t="str">
        <f t="array" ref="A84">IFERROR(IF(D84="","",INDEX('1st Run'!$A:$H,MATCH($F84,'1st Run'!$H:$H,0),1)),"")</f>
        <v/>
      </c>
      <c r="B84" s="196" t="str">
        <f t="array" ref="B84">IFERROR(IF(D84="","",INDEX('1st Run'!$A:$H,MATCH($F84,'1st Run'!$H:$H,0),2)),"")</f>
        <v/>
      </c>
      <c r="C84" s="196" t="str">
        <f t="array" ref="C84">IFERROR(IF(D84="","",INDEX('1st Run'!$A:$H,MATCH(F84,'1st Run'!$H:$H,0),3)),"")</f>
        <v/>
      </c>
      <c r="D84" s="82" t="str">
        <f t="shared" si="0"/>
        <v/>
      </c>
      <c r="E84" s="197" t="str">
        <f>IFERROR(IF(AND(SMALL('1st Run'!H:H,N84)&gt;1000,SMALL('1st Run'!H:H,N84)&lt;3000),"nt",IF(SMALL('1st Run'!H:H,N84)&gt;3000,"",SMALL('1st Run'!H:H,N84))),"")</f>
        <v/>
      </c>
      <c r="F84" s="198" t="str">
        <f>IF(D84="nt",IFERROR(SMALL('1st Run'!H:H,N84),""),IF(D84&gt;3000,"",IFERROR(SMALL('1st Run'!H:H,N84),"")))</f>
        <v/>
      </c>
      <c r="G84" s="202"/>
      <c r="H84" s="200" t="str">
        <f t="shared" si="2"/>
        <v/>
      </c>
      <c r="I84" s="201" t="str">
        <f>IFERROR(VLOOKUP(D84,'1st Run'!$S$4:$U$32,3,FALSE),"")</f>
        <v/>
      </c>
      <c r="J84" s="72"/>
      <c r="K84" s="72"/>
      <c r="L84" s="72"/>
      <c r="M84" s="80"/>
      <c r="N84" s="80">
        <v>83</v>
      </c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spans="1:26" ht="15.75" customHeight="1">
      <c r="A85" s="80" t="str">
        <f t="array" ref="A85">IFERROR(IF(D85="","",INDEX('1st Run'!$A:$H,MATCH($F85,'1st Run'!$H:$H,0),1)),"")</f>
        <v/>
      </c>
      <c r="B85" s="196" t="str">
        <f t="array" ref="B85">IFERROR(IF(D85="","",INDEX('1st Run'!$A:$H,MATCH($F85,'1st Run'!$H:$H,0),2)),"")</f>
        <v/>
      </c>
      <c r="C85" s="196" t="str">
        <f t="array" ref="C85">IFERROR(IF(D85="","",INDEX('1st Run'!$A:$H,MATCH(F85,'1st Run'!$H:$H,0),3)),"")</f>
        <v/>
      </c>
      <c r="D85" s="82" t="str">
        <f t="shared" si="0"/>
        <v/>
      </c>
      <c r="E85" s="197" t="str">
        <f>IFERROR(IF(AND(SMALL('1st Run'!H:H,N85)&gt;1000,SMALL('1st Run'!H:H,N85)&lt;3000),"nt",IF(SMALL('1st Run'!H:H,N85)&gt;3000,"",SMALL('1st Run'!H:H,N85))),"")</f>
        <v/>
      </c>
      <c r="F85" s="198" t="str">
        <f>IF(D85="nt",IFERROR(SMALL('1st Run'!H:H,N85),""),IF(D85&gt;3000,"",IFERROR(SMALL('1st Run'!H:H,N85),"")))</f>
        <v/>
      </c>
      <c r="G85" s="202"/>
      <c r="H85" s="200" t="str">
        <f t="shared" si="2"/>
        <v/>
      </c>
      <c r="I85" s="201" t="str">
        <f>IFERROR(VLOOKUP(D85,'1st Run'!$S$4:$U$32,3,FALSE),"")</f>
        <v/>
      </c>
      <c r="J85" s="72"/>
      <c r="K85" s="72"/>
      <c r="L85" s="72"/>
      <c r="M85" s="80"/>
      <c r="N85" s="80">
        <v>84</v>
      </c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spans="1:26" ht="15.75" customHeight="1">
      <c r="A86" s="80" t="str">
        <f t="array" ref="A86">IFERROR(IF(D86="","",INDEX('1st Run'!$A:$H,MATCH($F86,'1st Run'!$H:$H,0),1)),"")</f>
        <v/>
      </c>
      <c r="B86" s="196" t="str">
        <f t="array" ref="B86">IFERROR(IF(D86="","",INDEX('1st Run'!$A:$H,MATCH($F86,'1st Run'!$H:$H,0),2)),"")</f>
        <v/>
      </c>
      <c r="C86" s="196" t="str">
        <f t="array" ref="C86">IFERROR(IF(D86="","",INDEX('1st Run'!$A:$H,MATCH(F86,'1st Run'!$H:$H,0),3)),"")</f>
        <v/>
      </c>
      <c r="D86" s="82" t="str">
        <f t="shared" si="0"/>
        <v/>
      </c>
      <c r="E86" s="197" t="str">
        <f>IFERROR(IF(AND(SMALL('1st Run'!H:H,N86)&gt;1000,SMALL('1st Run'!H:H,N86)&lt;3000),"nt",IF(SMALL('1st Run'!H:H,N86)&gt;3000,"",SMALL('1st Run'!H:H,N86))),"")</f>
        <v/>
      </c>
      <c r="F86" s="198" t="str">
        <f>IF(D86="nt",IFERROR(SMALL('1st Run'!H:H,N86),""),IF(D86&gt;3000,"",IFERROR(SMALL('1st Run'!H:H,N86),"")))</f>
        <v/>
      </c>
      <c r="G86" s="202"/>
      <c r="H86" s="200" t="str">
        <f t="shared" si="2"/>
        <v/>
      </c>
      <c r="I86" s="201" t="str">
        <f>IFERROR(VLOOKUP(D86,'1st Run'!$S$4:$U$32,3,FALSE),"")</f>
        <v/>
      </c>
      <c r="J86" s="72"/>
      <c r="K86" s="72"/>
      <c r="L86" s="72"/>
      <c r="M86" s="80"/>
      <c r="N86" s="80">
        <v>85</v>
      </c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 spans="1:26" ht="15.75" customHeight="1">
      <c r="A87" s="80" t="str">
        <f t="array" ref="A87">IFERROR(IF(D87="","",INDEX('1st Run'!$A:$H,MATCH($F87,'1st Run'!$H:$H,0),1)),"")</f>
        <v/>
      </c>
      <c r="B87" s="196" t="str">
        <f t="array" ref="B87">IFERROR(IF(D87="","",INDEX('1st Run'!$A:$H,MATCH($F87,'1st Run'!$H:$H,0),2)),"")</f>
        <v/>
      </c>
      <c r="C87" s="196" t="str">
        <f t="array" ref="C87">IFERROR(IF(D87="","",INDEX('1st Run'!$A:$H,MATCH(F87,'1st Run'!$H:$H,0),3)),"")</f>
        <v/>
      </c>
      <c r="D87" s="82" t="str">
        <f t="shared" si="0"/>
        <v/>
      </c>
      <c r="E87" s="197" t="str">
        <f>IFERROR(IF(AND(SMALL('1st Run'!H:H,N87)&gt;1000,SMALL('1st Run'!H:H,N87)&lt;3000),"nt",IF(SMALL('1st Run'!H:H,N87)&gt;3000,"",SMALL('1st Run'!H:H,N87))),"")</f>
        <v/>
      </c>
      <c r="F87" s="198" t="str">
        <f>IF(D87="nt",IFERROR(SMALL('1st Run'!H:H,N87),""),IF(D87&gt;3000,"",IFERROR(SMALL('1st Run'!H:H,N87),"")))</f>
        <v/>
      </c>
      <c r="G87" s="202"/>
      <c r="H87" s="200" t="str">
        <f t="shared" si="2"/>
        <v/>
      </c>
      <c r="I87" s="201" t="str">
        <f>IFERROR(VLOOKUP(D87,'1st Run'!$S$4:$U$32,3,FALSE),"")</f>
        <v/>
      </c>
      <c r="J87" s="72"/>
      <c r="K87" s="72"/>
      <c r="L87" s="72"/>
      <c r="M87" s="80"/>
      <c r="N87" s="80">
        <v>86</v>
      </c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 spans="1:26" ht="15.75" customHeight="1">
      <c r="A88" s="80" t="str">
        <f t="array" ref="A88">IFERROR(IF(D88="","",INDEX('1st Run'!$A:$H,MATCH($F88,'1st Run'!$H:$H,0),1)),"")</f>
        <v/>
      </c>
      <c r="B88" s="196" t="str">
        <f t="array" ref="B88">IFERROR(IF(D88="","",INDEX('1st Run'!$A:$H,MATCH($F88,'1st Run'!$H:$H,0),2)),"")</f>
        <v/>
      </c>
      <c r="C88" s="196" t="str">
        <f t="array" ref="C88">IFERROR(IF(D88="","",INDEX('1st Run'!$A:$H,MATCH(F88,'1st Run'!$H:$H,0),3)),"")</f>
        <v/>
      </c>
      <c r="D88" s="82" t="str">
        <f t="shared" si="0"/>
        <v/>
      </c>
      <c r="E88" s="197" t="str">
        <f>IFERROR(IF(AND(SMALL('1st Run'!H:H,N88)&gt;1000,SMALL('1st Run'!H:H,N88)&lt;3000),"nt",IF(SMALL('1st Run'!H:H,N88)&gt;3000,"",SMALL('1st Run'!H:H,N88))),"")</f>
        <v/>
      </c>
      <c r="F88" s="198" t="str">
        <f>IF(D88="nt",IFERROR(SMALL('1st Run'!H:H,N88),""),IF(D88&gt;3000,"",IFERROR(SMALL('1st Run'!H:H,N88),"")))</f>
        <v/>
      </c>
      <c r="G88" s="202"/>
      <c r="H88" s="200" t="str">
        <f t="shared" si="2"/>
        <v/>
      </c>
      <c r="I88" s="201" t="str">
        <f>IFERROR(VLOOKUP(D88,'1st Run'!$S$4:$U$32,3,FALSE),"")</f>
        <v/>
      </c>
      <c r="J88" s="72"/>
      <c r="K88" s="72"/>
      <c r="L88" s="72"/>
      <c r="M88" s="80"/>
      <c r="N88" s="80">
        <v>87</v>
      </c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 spans="1:26" ht="15.75" customHeight="1">
      <c r="A89" s="80" t="str">
        <f t="array" ref="A89">IFERROR(IF(D89="","",INDEX('1st Run'!$A:$H,MATCH($F89,'1st Run'!$H:$H,0),1)),"")</f>
        <v/>
      </c>
      <c r="B89" s="196" t="str">
        <f t="array" ref="B89">IFERROR(IF(D89="","",INDEX('1st Run'!$A:$H,MATCH($F89,'1st Run'!$H:$H,0),2)),"")</f>
        <v/>
      </c>
      <c r="C89" s="196" t="str">
        <f t="array" ref="C89">IFERROR(IF(D89="","",INDEX('1st Run'!$A:$H,MATCH(F89,'1st Run'!$H:$H,0),3)),"")</f>
        <v/>
      </c>
      <c r="D89" s="82" t="str">
        <f t="shared" si="0"/>
        <v/>
      </c>
      <c r="E89" s="197" t="str">
        <f>IFERROR(IF(AND(SMALL('1st Run'!H:H,N89)&gt;1000,SMALL('1st Run'!H:H,N89)&lt;3000),"nt",IF(SMALL('1st Run'!H:H,N89)&gt;3000,"",SMALL('1st Run'!H:H,N89))),"")</f>
        <v/>
      </c>
      <c r="F89" s="198" t="str">
        <f>IF(D89="nt",IFERROR(SMALL('1st Run'!H:H,N89),""),IF(D89&gt;3000,"",IFERROR(SMALL('1st Run'!H:H,N89),"")))</f>
        <v/>
      </c>
      <c r="G89" s="202"/>
      <c r="H89" s="200" t="str">
        <f t="shared" si="2"/>
        <v/>
      </c>
      <c r="I89" s="201" t="str">
        <f>IFERROR(VLOOKUP(D89,'1st Run'!$S$4:$U$32,3,FALSE),"")</f>
        <v/>
      </c>
      <c r="J89" s="72"/>
      <c r="K89" s="72"/>
      <c r="L89" s="72"/>
      <c r="M89" s="80"/>
      <c r="N89" s="80">
        <v>88</v>
      </c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 spans="1:26" ht="15.75" customHeight="1">
      <c r="A90" s="80" t="str">
        <f t="array" ref="A90">IFERROR(IF(D90="","",INDEX('1st Run'!$A:$H,MATCH($F90,'1st Run'!$H:$H,0),1)),"")</f>
        <v/>
      </c>
      <c r="B90" s="196" t="str">
        <f t="array" ref="B90">IFERROR(IF(D90="","",INDEX('1st Run'!$A:$H,MATCH($F90,'1st Run'!$H:$H,0),2)),"")</f>
        <v/>
      </c>
      <c r="C90" s="196" t="str">
        <f t="array" ref="C90">IFERROR(IF(D90="","",INDEX('1st Run'!$A:$H,MATCH(F90,'1st Run'!$H:$H,0),3)),"")</f>
        <v/>
      </c>
      <c r="D90" s="82" t="str">
        <f t="shared" si="0"/>
        <v/>
      </c>
      <c r="E90" s="197" t="str">
        <f>IFERROR(IF(AND(SMALL('1st Run'!H:H,N90)&gt;1000,SMALL('1st Run'!H:H,N90)&lt;3000),"nt",IF(SMALL('1st Run'!H:H,N90)&gt;3000,"",SMALL('1st Run'!H:H,N90))),"")</f>
        <v/>
      </c>
      <c r="F90" s="198" t="str">
        <f>IF(D90="nt",IFERROR(SMALL('1st Run'!H:H,N90),""),IF(D90&gt;3000,"",IFERROR(SMALL('1st Run'!H:H,N90),"")))</f>
        <v/>
      </c>
      <c r="G90" s="202"/>
      <c r="H90" s="200" t="str">
        <f t="shared" si="2"/>
        <v/>
      </c>
      <c r="I90" s="201" t="str">
        <f>IFERROR(VLOOKUP(D90,'1st Run'!$S$4:$U$32,3,FALSE),"")</f>
        <v/>
      </c>
      <c r="J90" s="72"/>
      <c r="K90" s="72"/>
      <c r="L90" s="72"/>
      <c r="M90" s="80"/>
      <c r="N90" s="80">
        <v>89</v>
      </c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 spans="1:26" ht="15.75" customHeight="1">
      <c r="A91" s="80" t="str">
        <f t="array" ref="A91">IFERROR(IF(D91="","",INDEX('1st Run'!$A:$H,MATCH($F91,'1st Run'!$H:$H,0),1)),"")</f>
        <v/>
      </c>
      <c r="B91" s="196" t="str">
        <f t="array" ref="B91">IFERROR(IF(D91="","",INDEX('1st Run'!$A:$H,MATCH($F91,'1st Run'!$H:$H,0),2)),"")</f>
        <v/>
      </c>
      <c r="C91" s="196" t="str">
        <f t="array" ref="C91">IFERROR(IF(D91="","",INDEX('1st Run'!$A:$H,MATCH(F91,'1st Run'!$H:$H,0),3)),"")</f>
        <v/>
      </c>
      <c r="D91" s="82" t="str">
        <f t="shared" si="0"/>
        <v/>
      </c>
      <c r="E91" s="197" t="str">
        <f>IFERROR(IF(AND(SMALL('1st Run'!H:H,N91)&gt;1000,SMALL('1st Run'!H:H,N91)&lt;3000),"nt",IF(SMALL('1st Run'!H:H,N91)&gt;3000,"",SMALL('1st Run'!H:H,N91))),"")</f>
        <v/>
      </c>
      <c r="F91" s="198" t="str">
        <f>IF(D91="nt",IFERROR(SMALL('1st Run'!H:H,N91),""),IF(D91&gt;3000,"",IFERROR(SMALL('1st Run'!H:H,N91),"")))</f>
        <v/>
      </c>
      <c r="G91" s="202"/>
      <c r="H91" s="200" t="str">
        <f t="shared" si="2"/>
        <v/>
      </c>
      <c r="I91" s="201" t="str">
        <f>IFERROR(VLOOKUP(D91,'1st Run'!$S$4:$U$32,3,FALSE),"")</f>
        <v/>
      </c>
      <c r="J91" s="72"/>
      <c r="K91" s="72"/>
      <c r="L91" s="72"/>
      <c r="M91" s="80"/>
      <c r="N91" s="80">
        <v>90</v>
      </c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 spans="1:26" ht="15.75" customHeight="1">
      <c r="A92" s="80" t="str">
        <f t="array" ref="A92">IFERROR(IF(D92="","",INDEX('1st Run'!$A:$H,MATCH($F92,'1st Run'!$H:$H,0),1)),"")</f>
        <v/>
      </c>
      <c r="B92" s="196" t="str">
        <f t="array" ref="B92">IFERROR(IF(D92="","",INDEX('1st Run'!$A:$H,MATCH($F92,'1st Run'!$H:$H,0),2)),"")</f>
        <v/>
      </c>
      <c r="C92" s="196" t="str">
        <f t="array" ref="C92">IFERROR(IF(D92="","",INDEX('1st Run'!$A:$H,MATCH(F92,'1st Run'!$H:$H,0),3)),"")</f>
        <v/>
      </c>
      <c r="D92" s="82" t="str">
        <f t="shared" si="0"/>
        <v/>
      </c>
      <c r="E92" s="197" t="str">
        <f>IFERROR(IF(AND(SMALL('1st Run'!H:H,N92)&gt;1000,SMALL('1st Run'!H:H,N92)&lt;3000),"nt",IF(SMALL('1st Run'!H:H,N92)&gt;3000,"",SMALL('1st Run'!H:H,N92))),"")</f>
        <v/>
      </c>
      <c r="F92" s="198" t="str">
        <f>IF(D92="nt",IFERROR(SMALL('1st Run'!H:H,N92),""),IF(D92&gt;3000,"",IFERROR(SMALL('1st Run'!H:H,N92),"")))</f>
        <v/>
      </c>
      <c r="G92" s="202"/>
      <c r="H92" s="200" t="str">
        <f t="shared" si="2"/>
        <v/>
      </c>
      <c r="I92" s="201" t="str">
        <f>IFERROR(VLOOKUP(D92,'1st Run'!$S$4:$U$32,3,FALSE),"")</f>
        <v/>
      </c>
      <c r="J92" s="72"/>
      <c r="K92" s="72"/>
      <c r="L92" s="72"/>
      <c r="M92" s="80"/>
      <c r="N92" s="80">
        <v>91</v>
      </c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 spans="1:26" ht="15.75" customHeight="1">
      <c r="A93" s="80" t="str">
        <f t="array" ref="A93">IFERROR(IF(D93="","",INDEX('1st Run'!$A:$H,MATCH($F93,'1st Run'!$H:$H,0),1)),"")</f>
        <v/>
      </c>
      <c r="B93" s="196" t="str">
        <f t="array" ref="B93">IFERROR(IF(D93="","",INDEX('1st Run'!$A:$H,MATCH($F93,'1st Run'!$H:$H,0),2)),"")</f>
        <v/>
      </c>
      <c r="C93" s="196" t="str">
        <f t="array" ref="C93">IFERROR(IF(D93="","",INDEX('1st Run'!$A:$H,MATCH(F93,'1st Run'!$H:$H,0),3)),"")</f>
        <v/>
      </c>
      <c r="D93" s="82" t="str">
        <f t="shared" si="0"/>
        <v/>
      </c>
      <c r="E93" s="197" t="str">
        <f>IFERROR(IF(AND(SMALL('1st Run'!H:H,N93)&gt;1000,SMALL('1st Run'!H:H,N93)&lt;3000),"nt",IF(SMALL('1st Run'!H:H,N93)&gt;3000,"",SMALL('1st Run'!H:H,N93))),"")</f>
        <v/>
      </c>
      <c r="F93" s="198" t="str">
        <f>IF(D93="nt",IFERROR(SMALL('1st Run'!H:H,N93),""),IF(D93&gt;3000,"",IFERROR(SMALL('1st Run'!H:H,N93),"")))</f>
        <v/>
      </c>
      <c r="G93" s="202"/>
      <c r="H93" s="200" t="str">
        <f t="shared" si="2"/>
        <v/>
      </c>
      <c r="I93" s="201" t="str">
        <f>IFERROR(VLOOKUP(D93,'1st Run'!$S$4:$U$32,3,FALSE),"")</f>
        <v/>
      </c>
      <c r="J93" s="72"/>
      <c r="K93" s="72"/>
      <c r="L93" s="72"/>
      <c r="M93" s="80"/>
      <c r="N93" s="80">
        <v>92</v>
      </c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 spans="1:26" ht="15.75" customHeight="1">
      <c r="A94" s="80" t="str">
        <f t="array" ref="A94">IFERROR(IF(D94="","",INDEX('1st Run'!$A:$H,MATCH($F94,'1st Run'!$H:$H,0),1)),"")</f>
        <v/>
      </c>
      <c r="B94" s="196" t="str">
        <f t="array" ref="B94">IFERROR(IF(D94="","",INDEX('1st Run'!$A:$H,MATCH($F94,'1st Run'!$H:$H,0),2)),"")</f>
        <v/>
      </c>
      <c r="C94" s="196" t="str">
        <f t="array" ref="C94">IFERROR(IF(D94="","",INDEX('1st Run'!$A:$H,MATCH(F94,'1st Run'!$H:$H,0),3)),"")</f>
        <v/>
      </c>
      <c r="D94" s="82" t="str">
        <f t="shared" si="0"/>
        <v/>
      </c>
      <c r="E94" s="197" t="str">
        <f>IFERROR(IF(AND(SMALL('1st Run'!H:H,N94)&gt;1000,SMALL('1st Run'!H:H,N94)&lt;3000),"nt",IF(SMALL('1st Run'!H:H,N94)&gt;3000,"",SMALL('1st Run'!H:H,N94))),"")</f>
        <v/>
      </c>
      <c r="F94" s="198" t="str">
        <f>IF(D94="nt",IFERROR(SMALL('1st Run'!H:H,N94),""),IF(D94&gt;3000,"",IFERROR(SMALL('1st Run'!H:H,N94),"")))</f>
        <v/>
      </c>
      <c r="G94" s="202"/>
      <c r="H94" s="200" t="str">
        <f t="shared" si="2"/>
        <v/>
      </c>
      <c r="I94" s="201" t="str">
        <f>IFERROR(VLOOKUP(D94,'1st Run'!$S$4:$U$32,3,FALSE),"")</f>
        <v/>
      </c>
      <c r="J94" s="72"/>
      <c r="K94" s="72"/>
      <c r="L94" s="72"/>
      <c r="M94" s="80"/>
      <c r="N94" s="80">
        <v>93</v>
      </c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 spans="1:26" ht="15.75" customHeight="1">
      <c r="A95" s="80" t="str">
        <f t="array" ref="A95">IFERROR(IF(D95="","",INDEX('1st Run'!$A:$H,MATCH($F95,'1st Run'!$H:$H,0),1)),"")</f>
        <v/>
      </c>
      <c r="B95" s="196" t="str">
        <f t="array" ref="B95">IFERROR(IF(D95="","",INDEX('1st Run'!$A:$H,MATCH($F95,'1st Run'!$H:$H,0),2)),"")</f>
        <v/>
      </c>
      <c r="C95" s="196" t="str">
        <f t="array" ref="C95">IFERROR(IF(D95="","",INDEX('1st Run'!$A:$H,MATCH(F95,'1st Run'!$H:$H,0),3)),"")</f>
        <v/>
      </c>
      <c r="D95" s="82" t="str">
        <f t="shared" si="0"/>
        <v/>
      </c>
      <c r="E95" s="197" t="str">
        <f>IFERROR(IF(AND(SMALL('1st Run'!H:H,N95)&gt;1000,SMALL('1st Run'!H:H,N95)&lt;3000),"nt",IF(SMALL('1st Run'!H:H,N95)&gt;3000,"",SMALL('1st Run'!H:H,N95))),"")</f>
        <v/>
      </c>
      <c r="F95" s="198" t="str">
        <f>IF(D95="nt",IFERROR(SMALL('1st Run'!H:H,N95),""),IF(D95&gt;3000,"",IFERROR(SMALL('1st Run'!H:H,N95),"")))</f>
        <v/>
      </c>
      <c r="G95" s="202"/>
      <c r="H95" s="200" t="str">
        <f t="shared" si="2"/>
        <v/>
      </c>
      <c r="I95" s="201" t="str">
        <f>IFERROR(VLOOKUP(D95,'1st Run'!$S$4:$U$32,3,FALSE),"")</f>
        <v/>
      </c>
      <c r="J95" s="72"/>
      <c r="K95" s="72"/>
      <c r="L95" s="72"/>
      <c r="M95" s="80"/>
      <c r="N95" s="80">
        <v>94</v>
      </c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 spans="1:26" ht="15.75" customHeight="1">
      <c r="A96" s="80" t="str">
        <f t="array" ref="A96">IFERROR(IF(D96="","",INDEX('1st Run'!$A:$H,MATCH($F96,'1st Run'!$H:$H,0),1)),"")</f>
        <v/>
      </c>
      <c r="B96" s="196" t="str">
        <f t="array" ref="B96">IFERROR(IF(D96="","",INDEX('1st Run'!$A:$H,MATCH($F96,'1st Run'!$H:$H,0),2)),"")</f>
        <v/>
      </c>
      <c r="C96" s="196" t="str">
        <f t="array" ref="C96">IFERROR(IF(D96="","",INDEX('1st Run'!$A:$H,MATCH(F96,'1st Run'!$H:$H,0),3)),"")</f>
        <v/>
      </c>
      <c r="D96" s="82" t="str">
        <f t="shared" si="0"/>
        <v/>
      </c>
      <c r="E96" s="197" t="str">
        <f>IFERROR(IF(AND(SMALL('1st Run'!H:H,N96)&gt;1000,SMALL('1st Run'!H:H,N96)&lt;3000),"nt",IF(SMALL('1st Run'!H:H,N96)&gt;3000,"",SMALL('1st Run'!H:H,N96))),"")</f>
        <v/>
      </c>
      <c r="F96" s="198" t="str">
        <f>IF(D96="nt",IFERROR(SMALL('1st Run'!H:H,N96),""),IF(D96&gt;3000,"",IFERROR(SMALL('1st Run'!H:H,N96),"")))</f>
        <v/>
      </c>
      <c r="G96" s="202"/>
      <c r="H96" s="200" t="str">
        <f t="shared" si="2"/>
        <v/>
      </c>
      <c r="I96" s="201" t="str">
        <f>IFERROR(VLOOKUP(D96,'1st Run'!$S$4:$U$32,3,FALSE),"")</f>
        <v/>
      </c>
      <c r="J96" s="72"/>
      <c r="K96" s="72"/>
      <c r="L96" s="72"/>
      <c r="M96" s="80"/>
      <c r="N96" s="80">
        <v>95</v>
      </c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 spans="1:26" ht="15.75" customHeight="1">
      <c r="A97" s="80" t="str">
        <f t="array" ref="A97">IFERROR(IF(D97="","",INDEX('1st Run'!$A:$H,MATCH($F97,'1st Run'!$H:$H,0),1)),"")</f>
        <v/>
      </c>
      <c r="B97" s="196" t="str">
        <f t="array" ref="B97">IFERROR(IF(D97="","",INDEX('1st Run'!$A:$H,MATCH($F97,'1st Run'!$H:$H,0),2)),"")</f>
        <v/>
      </c>
      <c r="C97" s="196" t="str">
        <f t="array" ref="C97">IFERROR(IF(D97="","",INDEX('1st Run'!$A:$H,MATCH(F97,'1st Run'!$H:$H,0),3)),"")</f>
        <v/>
      </c>
      <c r="D97" s="82" t="str">
        <f t="shared" si="0"/>
        <v/>
      </c>
      <c r="E97" s="197" t="str">
        <f>IFERROR(IF(AND(SMALL('1st Run'!H:H,N97)&gt;1000,SMALL('1st Run'!H:H,N97)&lt;3000),"nt",IF(SMALL('1st Run'!H:H,N97)&gt;3000,"",SMALL('1st Run'!H:H,N97))),"")</f>
        <v/>
      </c>
      <c r="F97" s="198" t="str">
        <f>IF(D97="nt",IFERROR(SMALL('1st Run'!H:H,N97),""),IF(D97&gt;3000,"",IFERROR(SMALL('1st Run'!H:H,N97),"")))</f>
        <v/>
      </c>
      <c r="G97" s="202"/>
      <c r="H97" s="200" t="str">
        <f t="shared" si="2"/>
        <v/>
      </c>
      <c r="I97" s="201" t="str">
        <f>IFERROR(VLOOKUP(D97,'1st Run'!$S$4:$U$32,3,FALSE),"")</f>
        <v/>
      </c>
      <c r="J97" s="72"/>
      <c r="K97" s="72"/>
      <c r="L97" s="72"/>
      <c r="M97" s="80"/>
      <c r="N97" s="80">
        <v>96</v>
      </c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 spans="1:26" ht="15.75" customHeight="1">
      <c r="A98" s="80" t="str">
        <f t="array" ref="A98">IFERROR(IF(D98="","",INDEX('1st Run'!$A:$H,MATCH($F98,'1st Run'!$H:$H,0),1)),"")</f>
        <v/>
      </c>
      <c r="B98" s="196" t="str">
        <f t="array" ref="B98">IFERROR(IF(D98="","",INDEX('1st Run'!$A:$H,MATCH($F98,'1st Run'!$H:$H,0),2)),"")</f>
        <v/>
      </c>
      <c r="C98" s="196" t="str">
        <f t="array" ref="C98">IFERROR(IF(D98="","",INDEX('1st Run'!$A:$H,MATCH(F98,'1st Run'!$H:$H,0),3)),"")</f>
        <v/>
      </c>
      <c r="D98" s="82" t="str">
        <f t="shared" si="0"/>
        <v/>
      </c>
      <c r="E98" s="197" t="str">
        <f>IFERROR(IF(AND(SMALL('1st Run'!H:H,N98)&gt;1000,SMALL('1st Run'!H:H,N98)&lt;3000),"nt",IF(SMALL('1st Run'!H:H,N98)&gt;3000,"",SMALL('1st Run'!H:H,N98))),"")</f>
        <v/>
      </c>
      <c r="F98" s="198" t="str">
        <f>IF(D98="nt",IFERROR(SMALL('1st Run'!H:H,N98),""),IF(D98&gt;3000,"",IFERROR(SMALL('1st Run'!H:H,N98),"")))</f>
        <v/>
      </c>
      <c r="G98" s="202"/>
      <c r="H98" s="200" t="str">
        <f t="shared" si="2"/>
        <v/>
      </c>
      <c r="I98" s="201" t="str">
        <f>IFERROR(VLOOKUP(D98,'1st Run'!$S$4:$U$32,3,FALSE),"")</f>
        <v/>
      </c>
      <c r="J98" s="72"/>
      <c r="K98" s="72"/>
      <c r="L98" s="72"/>
      <c r="M98" s="80"/>
      <c r="N98" s="80">
        <v>97</v>
      </c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 spans="1:26" ht="15.75" customHeight="1">
      <c r="A99" s="80" t="str">
        <f t="array" ref="A99">IFERROR(IF(D99="","",INDEX('1st Run'!$A:$H,MATCH($F99,'1st Run'!$H:$H,0),1)),"")</f>
        <v/>
      </c>
      <c r="B99" s="196" t="str">
        <f t="array" ref="B99">IFERROR(IF(D99="","",INDEX('1st Run'!$A:$H,MATCH($F99,'1st Run'!$H:$H,0),2)),"")</f>
        <v/>
      </c>
      <c r="C99" s="196" t="str">
        <f t="array" ref="C99">IFERROR(IF(D99="","",INDEX('1st Run'!$A:$H,MATCH(F99,'1st Run'!$H:$H,0),3)),"")</f>
        <v/>
      </c>
      <c r="D99" s="82" t="str">
        <f t="shared" si="0"/>
        <v/>
      </c>
      <c r="E99" s="197" t="str">
        <f>IFERROR(IF(AND(SMALL('1st Run'!H:H,N99)&gt;1000,SMALL('1st Run'!H:H,N99)&lt;3000),"nt",IF(SMALL('1st Run'!H:H,N99)&gt;3000,"",SMALL('1st Run'!H:H,N99))),"")</f>
        <v/>
      </c>
      <c r="F99" s="198" t="str">
        <f>IF(D99="nt",IFERROR(SMALL('1st Run'!H:H,N99),""),IF(D99&gt;3000,"",IFERROR(SMALL('1st Run'!H:H,N99),"")))</f>
        <v/>
      </c>
      <c r="G99" s="202"/>
      <c r="H99" s="200" t="str">
        <f t="shared" si="2"/>
        <v/>
      </c>
      <c r="I99" s="201" t="str">
        <f>IFERROR(VLOOKUP(D99,'1st Run'!$S$4:$U$32,3,FALSE),"")</f>
        <v/>
      </c>
      <c r="J99" s="72"/>
      <c r="K99" s="72"/>
      <c r="L99" s="72"/>
      <c r="M99" s="80"/>
      <c r="N99" s="80">
        <v>98</v>
      </c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 spans="1:26" ht="15.75" customHeight="1">
      <c r="A100" s="80" t="str">
        <f t="array" ref="A100">IFERROR(IF(D100="","",INDEX('1st Run'!$A:$H,MATCH($F100,'1st Run'!$H:$H,0),1)),"")</f>
        <v/>
      </c>
      <c r="B100" s="196" t="str">
        <f t="array" ref="B100">IFERROR(IF(D100="","",INDEX('1st Run'!$A:$H,MATCH($F100,'1st Run'!$H:$H,0),2)),"")</f>
        <v/>
      </c>
      <c r="C100" s="196" t="str">
        <f t="array" ref="C100">IFERROR(IF(D100="","",INDEX('1st Run'!$A:$H,MATCH(F100,'1st Run'!$H:$H,0),3)),"")</f>
        <v/>
      </c>
      <c r="D100" s="82" t="str">
        <f t="shared" si="0"/>
        <v/>
      </c>
      <c r="E100" s="197" t="str">
        <f>IFERROR(IF(AND(SMALL('1st Run'!H:H,N100)&gt;1000,SMALL('1st Run'!H:H,N100)&lt;3000),"nt",IF(SMALL('1st Run'!H:H,N100)&gt;3000,"",SMALL('1st Run'!H:H,N100))),"")</f>
        <v/>
      </c>
      <c r="F100" s="198" t="str">
        <f>IF(D100="nt",IFERROR(SMALL('1st Run'!H:H,N100),""),IF(D100&gt;3000,"",IFERROR(SMALL('1st Run'!H:H,N100),"")))</f>
        <v/>
      </c>
      <c r="G100" s="202"/>
      <c r="H100" s="200" t="str">
        <f t="shared" si="2"/>
        <v/>
      </c>
      <c r="I100" s="201" t="str">
        <f>IFERROR(VLOOKUP(D100,'1st Run'!$S$4:$U$32,3,FALSE),"")</f>
        <v/>
      </c>
      <c r="J100" s="72"/>
      <c r="K100" s="72"/>
      <c r="L100" s="72"/>
      <c r="M100" s="80"/>
      <c r="N100" s="80">
        <v>99</v>
      </c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 spans="1:26" ht="15.75" customHeight="1">
      <c r="A101" s="80" t="str">
        <f t="array" ref="A101">IFERROR(IF(D101="","",INDEX('1st Run'!$A:$H,MATCH($F101,'1st Run'!$H:$H,0),1)),"")</f>
        <v/>
      </c>
      <c r="B101" s="196" t="str">
        <f t="array" ref="B101">IFERROR(IF(D101="","",INDEX('1st Run'!$A:$H,MATCH($F101,'1st Run'!$H:$H,0),2)),"")</f>
        <v/>
      </c>
      <c r="C101" s="196" t="str">
        <f t="array" ref="C101">IFERROR(IF(D101="","",INDEX('1st Run'!$A:$H,MATCH(F101,'1st Run'!$H:$H,0),3)),"")</f>
        <v/>
      </c>
      <c r="D101" s="82" t="str">
        <f t="shared" si="0"/>
        <v/>
      </c>
      <c r="E101" s="197" t="str">
        <f>IFERROR(IF(AND(SMALL('1st Run'!H:H,N101)&gt;1000,SMALL('1st Run'!H:H,N101)&lt;3000),"nt",IF(SMALL('1st Run'!H:H,N101)&gt;3000,"",SMALL('1st Run'!H:H,N101))),"")</f>
        <v/>
      </c>
      <c r="F101" s="198" t="str">
        <f>IF(D101="nt",IFERROR(SMALL('1st Run'!H:H,N101),""),IF(D101&gt;3000,"",IFERROR(SMALL('1st Run'!H:H,N101),"")))</f>
        <v/>
      </c>
      <c r="G101" s="202"/>
      <c r="H101" s="200" t="str">
        <f t="shared" si="2"/>
        <v/>
      </c>
      <c r="I101" s="201" t="str">
        <f>IFERROR(VLOOKUP(D101,'1st Run'!$S$4:$U$32,3,FALSE),"")</f>
        <v/>
      </c>
      <c r="J101" s="72"/>
      <c r="K101" s="72"/>
      <c r="L101" s="72"/>
      <c r="M101" s="80"/>
      <c r="N101" s="80">
        <v>100</v>
      </c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 spans="1:26" ht="15.75" customHeight="1">
      <c r="A102" s="80" t="str">
        <f t="array" ref="A102">IFERROR(IF(D102="","",INDEX('1st Run'!$A:$H,MATCH($F102,'1st Run'!$H:$H,0),1)),"")</f>
        <v/>
      </c>
      <c r="B102" s="196" t="str">
        <f t="array" ref="B102">IFERROR(IF(D102="","",INDEX('1st Run'!$A:$H,MATCH($F102,'1st Run'!$H:$H,0),2)),"")</f>
        <v/>
      </c>
      <c r="C102" s="196" t="str">
        <f t="array" ref="C102">IFERROR(IF(D102="","",INDEX('1st Run'!$A:$H,MATCH(F102,'1st Run'!$H:$H,0),3)),"")</f>
        <v/>
      </c>
      <c r="D102" s="82" t="str">
        <f t="shared" si="0"/>
        <v/>
      </c>
      <c r="E102" s="197" t="str">
        <f>IFERROR(IF(AND(SMALL('1st Run'!H:H,N102)&gt;1000,SMALL('1st Run'!H:H,N102)&lt;3000),"nt",IF(SMALL('1st Run'!H:H,N102)&gt;3000,"",SMALL('1st Run'!H:H,N102))),"")</f>
        <v/>
      </c>
      <c r="F102" s="198" t="str">
        <f>IF(D102="nt",IFERROR(SMALL('1st Run'!H:H,N102),""),IF(D102&gt;3000,"",IFERROR(SMALL('1st Run'!H:H,N102),"")))</f>
        <v/>
      </c>
      <c r="G102" s="202"/>
      <c r="H102" s="200" t="str">
        <f t="shared" si="2"/>
        <v/>
      </c>
      <c r="I102" s="201" t="str">
        <f>IFERROR(VLOOKUP(D102,'1st Run'!$S$4:$U$32,3,FALSE),"")</f>
        <v/>
      </c>
      <c r="J102" s="72"/>
      <c r="K102" s="72"/>
      <c r="L102" s="72"/>
      <c r="M102" s="80"/>
      <c r="N102" s="80">
        <v>101</v>
      </c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 spans="1:26" ht="15.75" customHeight="1">
      <c r="A103" s="80" t="str">
        <f t="array" ref="A103">IFERROR(IF(D103="","",INDEX('1st Run'!$A:$H,MATCH($F103,'1st Run'!$H:$H,0),1)),"")</f>
        <v/>
      </c>
      <c r="B103" s="196" t="str">
        <f t="array" ref="B103">IFERROR(IF(D103="","",INDEX('1st Run'!$A:$H,MATCH($F103,'1st Run'!$H:$H,0),2)),"")</f>
        <v/>
      </c>
      <c r="C103" s="196" t="str">
        <f t="array" ref="C103">IFERROR(IF(D103="","",INDEX('1st Run'!$A:$H,MATCH(F103,'1st Run'!$H:$H,0),3)),"")</f>
        <v/>
      </c>
      <c r="D103" s="82" t="str">
        <f t="shared" si="0"/>
        <v/>
      </c>
      <c r="E103" s="197" t="str">
        <f>IFERROR(IF(AND(SMALL('1st Run'!H:H,N103)&gt;1000,SMALL('1st Run'!H:H,N103)&lt;3000),"nt",IF(SMALL('1st Run'!H:H,N103)&gt;3000,"",SMALL('1st Run'!H:H,N103))),"")</f>
        <v/>
      </c>
      <c r="F103" s="198" t="str">
        <f>IF(D103="nt",IFERROR(SMALL('1st Run'!H:H,N103),""),IF(D103&gt;3000,"",IFERROR(SMALL('1st Run'!H:H,N103),"")))</f>
        <v/>
      </c>
      <c r="G103" s="202"/>
      <c r="H103" s="200" t="str">
        <f t="shared" si="2"/>
        <v/>
      </c>
      <c r="I103" s="201" t="str">
        <f>IFERROR(VLOOKUP(D103,'1st Run'!$S$4:$U$32,3,FALSE),"")</f>
        <v/>
      </c>
      <c r="J103" s="72"/>
      <c r="K103" s="72"/>
      <c r="L103" s="72"/>
      <c r="M103" s="80"/>
      <c r="N103" s="80">
        <v>102</v>
      </c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 spans="1:26" ht="15.75" customHeight="1">
      <c r="A104" s="80" t="str">
        <f t="array" ref="A104">IFERROR(IF(D104="","",INDEX('1st Run'!$A:$H,MATCH($F104,'1st Run'!$H:$H,0),1)),"")</f>
        <v/>
      </c>
      <c r="B104" s="196" t="str">
        <f t="array" ref="B104">IFERROR(IF(D104="","",INDEX('1st Run'!$A:$H,MATCH($F104,'1st Run'!$H:$H,0),2)),"")</f>
        <v/>
      </c>
      <c r="C104" s="196" t="str">
        <f t="array" ref="C104">IFERROR(IF(D104="","",INDEX('1st Run'!$A:$H,MATCH(F104,'1st Run'!$H:$H,0),3)),"")</f>
        <v/>
      </c>
      <c r="D104" s="82" t="str">
        <f t="shared" si="0"/>
        <v/>
      </c>
      <c r="E104" s="197" t="str">
        <f>IFERROR(IF(AND(SMALL('1st Run'!H:H,N104)&gt;1000,SMALL('1st Run'!H:H,N104)&lt;3000),"nt",IF(SMALL('1st Run'!H:H,N104)&gt;3000,"",SMALL('1st Run'!H:H,N104))),"")</f>
        <v/>
      </c>
      <c r="F104" s="198" t="str">
        <f>IF(D104="nt",IFERROR(SMALL('1st Run'!H:H,N104),""),IF(D104&gt;3000,"",IFERROR(SMALL('1st Run'!H:H,N104),"")))</f>
        <v/>
      </c>
      <c r="G104" s="202"/>
      <c r="H104" s="200" t="str">
        <f t="shared" si="2"/>
        <v/>
      </c>
      <c r="I104" s="201" t="str">
        <f>IFERROR(VLOOKUP(D104,'1st Run'!$S$4:$U$32,3,FALSE),"")</f>
        <v/>
      </c>
      <c r="J104" s="72"/>
      <c r="K104" s="72"/>
      <c r="L104" s="72"/>
      <c r="M104" s="80"/>
      <c r="N104" s="80">
        <v>103</v>
      </c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 spans="1:26" ht="15.75" customHeight="1">
      <c r="A105" s="80" t="str">
        <f t="array" ref="A105">IFERROR(IF(D105="","",INDEX('1st Run'!$A:$H,MATCH($F105,'1st Run'!$H:$H,0),1)),"")</f>
        <v/>
      </c>
      <c r="B105" s="196" t="str">
        <f t="array" ref="B105">IFERROR(IF(D105="","",INDEX('1st Run'!$A:$H,MATCH($F105,'1st Run'!$H:$H,0),2)),"")</f>
        <v/>
      </c>
      <c r="C105" s="196" t="str">
        <f t="array" ref="C105">IFERROR(IF(D105="","",INDEX('1st Run'!$A:$H,MATCH(F105,'1st Run'!$H:$H,0),3)),"")</f>
        <v/>
      </c>
      <c r="D105" s="82" t="str">
        <f t="shared" si="0"/>
        <v/>
      </c>
      <c r="E105" s="197" t="str">
        <f>IFERROR(IF(AND(SMALL('1st Run'!H:H,N105)&gt;1000,SMALL('1st Run'!H:H,N105)&lt;3000),"nt",IF(SMALL('1st Run'!H:H,N105)&gt;3000,"",SMALL('1st Run'!H:H,N105))),"")</f>
        <v/>
      </c>
      <c r="F105" s="198" t="str">
        <f>IF(D105="nt",IFERROR(SMALL('1st Run'!H:H,N105),""),IF(D105&gt;3000,"",IFERROR(SMALL('1st Run'!H:H,N105),"")))</f>
        <v/>
      </c>
      <c r="G105" s="202"/>
      <c r="H105" s="200" t="str">
        <f t="shared" si="2"/>
        <v/>
      </c>
      <c r="I105" s="201" t="str">
        <f>IFERROR(VLOOKUP(D105,'1st Run'!$S$4:$U$32,3,FALSE),"")</f>
        <v/>
      </c>
      <c r="J105" s="72"/>
      <c r="K105" s="72"/>
      <c r="L105" s="72"/>
      <c r="M105" s="80"/>
      <c r="N105" s="80">
        <v>104</v>
      </c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 spans="1:26" ht="15.75" customHeight="1">
      <c r="A106" s="80" t="str">
        <f t="array" ref="A106">IFERROR(IF(D106="","",INDEX('1st Run'!$A:$H,MATCH($F106,'1st Run'!$H:$H,0),1)),"")</f>
        <v/>
      </c>
      <c r="B106" s="196" t="str">
        <f t="array" ref="B106">IFERROR(IF(D106="","",INDEX('1st Run'!$A:$H,MATCH($F106,'1st Run'!$H:$H,0),2)),"")</f>
        <v/>
      </c>
      <c r="C106" s="196" t="str">
        <f t="array" ref="C106">IFERROR(IF(D106="","",INDEX('1st Run'!$A:$H,MATCH(F106,'1st Run'!$H:$H,0),3)),"")</f>
        <v/>
      </c>
      <c r="D106" s="82" t="str">
        <f t="shared" si="0"/>
        <v/>
      </c>
      <c r="E106" s="197" t="str">
        <f>IFERROR(IF(AND(SMALL('1st Run'!H:H,N106)&gt;1000,SMALL('1st Run'!H:H,N106)&lt;3000),"nt",IF(SMALL('1st Run'!H:H,N106)&gt;3000,"",SMALL('1st Run'!H:H,N106))),"")</f>
        <v/>
      </c>
      <c r="F106" s="198" t="str">
        <f>IF(D106="nt",IFERROR(SMALL('1st Run'!H:H,N106),""),IF(D106&gt;3000,"",IFERROR(SMALL('1st Run'!H:H,N106),"")))</f>
        <v/>
      </c>
      <c r="G106" s="202"/>
      <c r="H106" s="200" t="str">
        <f t="shared" si="2"/>
        <v/>
      </c>
      <c r="I106" s="201" t="str">
        <f>IFERROR(VLOOKUP(D106,'1st Run'!$S$4:$U$32,3,FALSE),"")</f>
        <v/>
      </c>
      <c r="J106" s="72"/>
      <c r="K106" s="72"/>
      <c r="L106" s="72"/>
      <c r="M106" s="80"/>
      <c r="N106" s="80">
        <v>105</v>
      </c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 spans="1:26" ht="15.75" customHeight="1">
      <c r="A107" s="80" t="str">
        <f t="array" ref="A107">IFERROR(IF(D107="","",INDEX('1st Run'!$A:$H,MATCH($F107,'1st Run'!$H:$H,0),1)),"")</f>
        <v/>
      </c>
      <c r="B107" s="196" t="str">
        <f t="array" ref="B107">IFERROR(IF(D107="","",INDEX('1st Run'!$A:$H,MATCH($F107,'1st Run'!$H:$H,0),2)),"")</f>
        <v/>
      </c>
      <c r="C107" s="196" t="str">
        <f t="array" ref="C107">IFERROR(IF(D107="","",INDEX('1st Run'!$A:$H,MATCH(F107,'1st Run'!$H:$H,0),3)),"")</f>
        <v/>
      </c>
      <c r="D107" s="82" t="str">
        <f t="shared" si="0"/>
        <v/>
      </c>
      <c r="E107" s="197" t="str">
        <f>IFERROR(IF(AND(SMALL('1st Run'!H:H,N107)&gt;1000,SMALL('1st Run'!H:H,N107)&lt;3000),"nt",IF(SMALL('1st Run'!H:H,N107)&gt;3000,"",SMALL('1st Run'!H:H,N107))),"")</f>
        <v/>
      </c>
      <c r="F107" s="198" t="str">
        <f>IF(D107="nt",IFERROR(SMALL('1st Run'!H:H,N107),""),IF(D107&gt;3000,"",IFERROR(SMALL('1st Run'!H:H,N107),"")))</f>
        <v/>
      </c>
      <c r="G107" s="202"/>
      <c r="H107" s="200" t="str">
        <f t="shared" si="2"/>
        <v/>
      </c>
      <c r="I107" s="201" t="str">
        <f>IFERROR(VLOOKUP(D107,'1st Run'!$S$4:$U$32,3,FALSE),"")</f>
        <v/>
      </c>
      <c r="J107" s="72"/>
      <c r="K107" s="72"/>
      <c r="L107" s="72"/>
      <c r="M107" s="80"/>
      <c r="N107" s="80">
        <v>106</v>
      </c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 spans="1:26" ht="15.75" customHeight="1">
      <c r="A108" s="80" t="str">
        <f t="array" ref="A108">IFERROR(IF(D108="","",INDEX('1st Run'!$A:$H,MATCH($F108,'1st Run'!$H:$H,0),1)),"")</f>
        <v/>
      </c>
      <c r="B108" s="196" t="str">
        <f t="array" ref="B108">IFERROR(IF(D108="","",INDEX('1st Run'!$A:$H,MATCH($F108,'1st Run'!$H:$H,0),2)),"")</f>
        <v/>
      </c>
      <c r="C108" s="196" t="str">
        <f t="array" ref="C108">IFERROR(IF(D108="","",INDEX('1st Run'!$A:$H,MATCH(F108,'1st Run'!$H:$H,0),3)),"")</f>
        <v/>
      </c>
      <c r="D108" s="82" t="str">
        <f t="shared" si="0"/>
        <v/>
      </c>
      <c r="E108" s="197" t="str">
        <f>IFERROR(IF(AND(SMALL('1st Run'!H:H,N108)&gt;1000,SMALL('1st Run'!H:H,N108)&lt;3000),"nt",IF(SMALL('1st Run'!H:H,N108)&gt;3000,"",SMALL('1st Run'!H:H,N108))),"")</f>
        <v/>
      </c>
      <c r="F108" s="198" t="str">
        <f>IF(D108="nt",IFERROR(SMALL('1st Run'!H:H,N108),""),IF(D108&gt;3000,"",IFERROR(SMALL('1st Run'!H:H,N108),"")))</f>
        <v/>
      </c>
      <c r="G108" s="202"/>
      <c r="H108" s="200" t="str">
        <f t="shared" si="2"/>
        <v/>
      </c>
      <c r="I108" s="201" t="str">
        <f>IFERROR(VLOOKUP(D108,'1st Run'!$S$4:$U$32,3,FALSE),"")</f>
        <v/>
      </c>
      <c r="J108" s="72"/>
      <c r="K108" s="72"/>
      <c r="L108" s="72"/>
      <c r="M108" s="80"/>
      <c r="N108" s="80">
        <v>107</v>
      </c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 spans="1:26" ht="15.75" customHeight="1">
      <c r="A109" s="80" t="str">
        <f t="array" ref="A109">IFERROR(IF(D109="","",INDEX('1st Run'!$A:$H,MATCH($F109,'1st Run'!$H:$H,0),1)),"")</f>
        <v/>
      </c>
      <c r="B109" s="196" t="str">
        <f t="array" ref="B109">IFERROR(IF(D109="","",INDEX('1st Run'!$A:$H,MATCH($F109,'1st Run'!$H:$H,0),2)),"")</f>
        <v/>
      </c>
      <c r="C109" s="196" t="str">
        <f t="array" ref="C109">IFERROR(IF(D109="","",INDEX('1st Run'!$A:$H,MATCH(F109,'1st Run'!$H:$H,0),3)),"")</f>
        <v/>
      </c>
      <c r="D109" s="82" t="str">
        <f t="shared" si="0"/>
        <v/>
      </c>
      <c r="E109" s="197" t="str">
        <f>IFERROR(IF(AND(SMALL('1st Run'!H:H,N109)&gt;1000,SMALL('1st Run'!H:H,N109)&lt;3000),"nt",IF(SMALL('1st Run'!H:H,N109)&gt;3000,"",SMALL('1st Run'!H:H,N109))),"")</f>
        <v/>
      </c>
      <c r="F109" s="198" t="str">
        <f>IF(D109="nt",IFERROR(SMALL('1st Run'!H:H,N109),""),IF(D109&gt;3000,"",IFERROR(SMALL('1st Run'!H:H,N109),"")))</f>
        <v/>
      </c>
      <c r="G109" s="202"/>
      <c r="H109" s="200" t="str">
        <f t="shared" si="2"/>
        <v/>
      </c>
      <c r="I109" s="201" t="str">
        <f>IFERROR(VLOOKUP(D109,'1st Run'!$S$4:$U$32,3,FALSE),"")</f>
        <v/>
      </c>
      <c r="J109" s="72"/>
      <c r="K109" s="72"/>
      <c r="L109" s="72"/>
      <c r="M109" s="80"/>
      <c r="N109" s="80">
        <v>108</v>
      </c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 spans="1:26" ht="15.75" customHeight="1">
      <c r="A110" s="80" t="str">
        <f t="array" ref="A110">IFERROR(IF(D110="","",INDEX('1st Run'!$A:$H,MATCH($F110,'1st Run'!$H:$H,0),1)),"")</f>
        <v/>
      </c>
      <c r="B110" s="196" t="str">
        <f t="array" ref="B110">IFERROR(IF(D110="","",INDEX('1st Run'!$A:$H,MATCH($F110,'1st Run'!$H:$H,0),2)),"")</f>
        <v/>
      </c>
      <c r="C110" s="196" t="str">
        <f t="array" ref="C110">IFERROR(IF(D110="","",INDEX('1st Run'!$A:$H,MATCH(F110,'1st Run'!$H:$H,0),3)),"")</f>
        <v/>
      </c>
      <c r="D110" s="82" t="str">
        <f t="shared" si="0"/>
        <v/>
      </c>
      <c r="E110" s="197" t="str">
        <f>IFERROR(IF(AND(SMALL('1st Run'!H:H,N110)&gt;1000,SMALL('1st Run'!H:H,N110)&lt;3000),"nt",IF(SMALL('1st Run'!H:H,N110)&gt;3000,"",SMALL('1st Run'!H:H,N110))),"")</f>
        <v/>
      </c>
      <c r="F110" s="198" t="str">
        <f>IF(D110="nt",IFERROR(SMALL('1st Run'!H:H,N110),""),IF(D110&gt;3000,"",IFERROR(SMALL('1st Run'!H:H,N110),"")))</f>
        <v/>
      </c>
      <c r="G110" s="202"/>
      <c r="H110" s="200" t="str">
        <f t="shared" si="2"/>
        <v/>
      </c>
      <c r="I110" s="201" t="str">
        <f>IFERROR(VLOOKUP(D110,'1st Run'!$S$4:$U$32,3,FALSE),"")</f>
        <v/>
      </c>
      <c r="J110" s="72"/>
      <c r="K110" s="72"/>
      <c r="L110" s="72"/>
      <c r="M110" s="80"/>
      <c r="N110" s="80">
        <v>109</v>
      </c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 spans="1:26" ht="15.75" customHeight="1">
      <c r="A111" s="80" t="str">
        <f t="array" ref="A111">IFERROR(IF(D111="","",INDEX('1st Run'!$A:$H,MATCH($F111,'1st Run'!$H:$H,0),1)),"")</f>
        <v/>
      </c>
      <c r="B111" s="196" t="str">
        <f t="array" ref="B111">IFERROR(IF(D111="","",INDEX('1st Run'!$A:$H,MATCH($F111,'1st Run'!$H:$H,0),2)),"")</f>
        <v/>
      </c>
      <c r="C111" s="196" t="str">
        <f t="array" ref="C111">IFERROR(IF(D111="","",INDEX('1st Run'!$A:$H,MATCH(F111,'1st Run'!$H:$H,0),3)),"")</f>
        <v/>
      </c>
      <c r="D111" s="82" t="str">
        <f t="shared" si="0"/>
        <v/>
      </c>
      <c r="E111" s="197" t="str">
        <f>IFERROR(IF(AND(SMALL('1st Run'!H:H,N111)&gt;1000,SMALL('1st Run'!H:H,N111)&lt;3000),"nt",IF(SMALL('1st Run'!H:H,N111)&gt;3000,"",SMALL('1st Run'!H:H,N111))),"")</f>
        <v/>
      </c>
      <c r="F111" s="198" t="str">
        <f>IF(D111="nt",IFERROR(SMALL('1st Run'!H:H,N111),""),IF(D111&gt;3000,"",IFERROR(SMALL('1st Run'!H:H,N111),"")))</f>
        <v/>
      </c>
      <c r="G111" s="202"/>
      <c r="H111" s="200" t="str">
        <f t="shared" si="2"/>
        <v/>
      </c>
      <c r="I111" s="201" t="str">
        <f>IFERROR(VLOOKUP(D111,'1st Run'!$S$4:$U$32,3,FALSE),"")</f>
        <v/>
      </c>
      <c r="J111" s="72"/>
      <c r="K111" s="72"/>
      <c r="L111" s="72"/>
      <c r="M111" s="80"/>
      <c r="N111" s="80">
        <v>110</v>
      </c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 spans="1:26" ht="15.75" customHeight="1">
      <c r="A112" s="80" t="str">
        <f t="array" ref="A112">IFERROR(IF(D112="","",INDEX('1st Run'!$A:$H,MATCH($F112,'1st Run'!$H:$H,0),1)),"")</f>
        <v/>
      </c>
      <c r="B112" s="196" t="str">
        <f t="array" ref="B112">IFERROR(IF(D112="","",INDEX('1st Run'!$A:$H,MATCH($F112,'1st Run'!$H:$H,0),2)),"")</f>
        <v/>
      </c>
      <c r="C112" s="196" t="str">
        <f t="array" ref="C112">IFERROR(IF(D112="","",INDEX('1st Run'!$A:$H,MATCH(F112,'1st Run'!$H:$H,0),3)),"")</f>
        <v/>
      </c>
      <c r="D112" s="82" t="str">
        <f t="shared" si="0"/>
        <v/>
      </c>
      <c r="E112" s="197" t="str">
        <f>IFERROR(IF(AND(SMALL('1st Run'!H:H,N112)&gt;1000,SMALL('1st Run'!H:H,N112)&lt;3000),"nt",IF(SMALL('1st Run'!H:H,N112)&gt;3000,"",SMALL('1st Run'!H:H,N112))),"")</f>
        <v/>
      </c>
      <c r="F112" s="198" t="str">
        <f>IF(D112="nt",IFERROR(SMALL('1st Run'!H:H,N112),""),IF(D112&gt;3000,"",IFERROR(SMALL('1st Run'!H:H,N112),"")))</f>
        <v/>
      </c>
      <c r="G112" s="202"/>
      <c r="H112" s="200" t="str">
        <f t="shared" si="2"/>
        <v/>
      </c>
      <c r="I112" s="201" t="str">
        <f>IFERROR(VLOOKUP(D112,'1st Run'!$S$4:$U$32,3,FALSE),"")</f>
        <v/>
      </c>
      <c r="J112" s="72"/>
      <c r="K112" s="72"/>
      <c r="L112" s="72"/>
      <c r="M112" s="80"/>
      <c r="N112" s="80">
        <v>111</v>
      </c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spans="1:26" ht="15.75" customHeight="1">
      <c r="A113" s="80" t="str">
        <f t="array" ref="A113">IFERROR(IF(D113="","",INDEX('1st Run'!$A:$H,MATCH($F113,'1st Run'!$H:$H,0),1)),"")</f>
        <v/>
      </c>
      <c r="B113" s="196" t="str">
        <f t="array" ref="B113">IFERROR(IF(D113="","",INDEX('1st Run'!$A:$H,MATCH($F113,'1st Run'!$H:$H,0),2)),"")</f>
        <v/>
      </c>
      <c r="C113" s="196" t="str">
        <f t="array" ref="C113">IFERROR(IF(D113="","",INDEX('1st Run'!$A:$H,MATCH(F113,'1st Run'!$H:$H,0),3)),"")</f>
        <v/>
      </c>
      <c r="D113" s="82" t="str">
        <f t="shared" si="0"/>
        <v/>
      </c>
      <c r="E113" s="197" t="str">
        <f>IFERROR(IF(AND(SMALL('1st Run'!H:H,N113)&gt;1000,SMALL('1st Run'!H:H,N113)&lt;3000),"nt",IF(SMALL('1st Run'!H:H,N113)&gt;3000,"",SMALL('1st Run'!H:H,N113))),"")</f>
        <v/>
      </c>
      <c r="F113" s="198" t="str">
        <f>IF(D113="nt",IFERROR(SMALL('1st Run'!H:H,N113),""),IF(D113&gt;3000,"",IFERROR(SMALL('1st Run'!H:H,N113),"")))</f>
        <v/>
      </c>
      <c r="G113" s="202"/>
      <c r="H113" s="200" t="str">
        <f t="shared" si="2"/>
        <v/>
      </c>
      <c r="I113" s="201" t="str">
        <f>IFERROR(VLOOKUP(D113,'1st Run'!$S$4:$U$32,3,FALSE),"")</f>
        <v/>
      </c>
      <c r="J113" s="72"/>
      <c r="K113" s="72"/>
      <c r="L113" s="72"/>
      <c r="M113" s="80"/>
      <c r="N113" s="80">
        <v>112</v>
      </c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spans="1:26" ht="15.75" customHeight="1">
      <c r="A114" s="80" t="str">
        <f t="array" ref="A114">IFERROR(IF(D114="","",INDEX('1st Run'!$A:$H,MATCH($F114,'1st Run'!$H:$H,0),1)),"")</f>
        <v/>
      </c>
      <c r="B114" s="196" t="str">
        <f t="array" ref="B114">IFERROR(IF(D114="","",INDEX('1st Run'!$A:$H,MATCH($F114,'1st Run'!$H:$H,0),2)),"")</f>
        <v/>
      </c>
      <c r="C114" s="196" t="str">
        <f t="array" ref="C114">IFERROR(IF(D114="","",INDEX('1st Run'!$A:$H,MATCH(F114,'1st Run'!$H:$H,0),3)),"")</f>
        <v/>
      </c>
      <c r="D114" s="82" t="str">
        <f t="shared" si="0"/>
        <v/>
      </c>
      <c r="E114" s="197" t="str">
        <f>IFERROR(IF(AND(SMALL('1st Run'!H:H,N114)&gt;1000,SMALL('1st Run'!H:H,N114)&lt;3000),"nt",IF(SMALL('1st Run'!H:H,N114)&gt;3000,"",SMALL('1st Run'!H:H,N114))),"")</f>
        <v/>
      </c>
      <c r="F114" s="198" t="str">
        <f>IF(D114="nt",IFERROR(SMALL('1st Run'!H:H,N114),""),IF(D114&gt;3000,"",IFERROR(SMALL('1st Run'!H:H,N114),"")))</f>
        <v/>
      </c>
      <c r="G114" s="202"/>
      <c r="H114" s="200" t="str">
        <f t="shared" si="2"/>
        <v/>
      </c>
      <c r="I114" s="201" t="str">
        <f>IFERROR(VLOOKUP(D114,'1st Run'!$S$4:$U$32,3,FALSE),"")</f>
        <v/>
      </c>
      <c r="J114" s="72"/>
      <c r="K114" s="72"/>
      <c r="L114" s="72"/>
      <c r="M114" s="80"/>
      <c r="N114" s="80">
        <v>113</v>
      </c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spans="1:26" ht="15.75" customHeight="1">
      <c r="A115" s="80" t="str">
        <f t="array" ref="A115">IFERROR(IF(D115="","",INDEX('1st Run'!$A:$H,MATCH($F115,'1st Run'!$H:$H,0),1)),"")</f>
        <v/>
      </c>
      <c r="B115" s="196" t="str">
        <f t="array" ref="B115">IFERROR(IF(D115="","",INDEX('1st Run'!$A:$H,MATCH($F115,'1st Run'!$H:$H,0),2)),"")</f>
        <v/>
      </c>
      <c r="C115" s="196" t="str">
        <f t="array" ref="C115">IFERROR(IF(D115="","",INDEX('1st Run'!$A:$H,MATCH(F115,'1st Run'!$H:$H,0),3)),"")</f>
        <v/>
      </c>
      <c r="D115" s="82" t="str">
        <f t="shared" si="0"/>
        <v/>
      </c>
      <c r="E115" s="197" t="str">
        <f>IFERROR(IF(AND(SMALL('1st Run'!H:H,N115)&gt;1000,SMALL('1st Run'!H:H,N115)&lt;3000),"nt",IF(SMALL('1st Run'!H:H,N115)&gt;3000,"",SMALL('1st Run'!H:H,N115))),"")</f>
        <v/>
      </c>
      <c r="F115" s="198" t="str">
        <f>IF(D115="nt",IFERROR(SMALL('1st Run'!H:H,N115),""),IF(D115&gt;3000,"",IFERROR(SMALL('1st Run'!H:H,N115),"")))</f>
        <v/>
      </c>
      <c r="G115" s="202"/>
      <c r="H115" s="200" t="str">
        <f t="shared" si="2"/>
        <v/>
      </c>
      <c r="I115" s="201" t="str">
        <f>IFERROR(VLOOKUP(D115,'1st Run'!$S$4:$U$32,3,FALSE),"")</f>
        <v/>
      </c>
      <c r="J115" s="72"/>
      <c r="K115" s="72"/>
      <c r="L115" s="72"/>
      <c r="M115" s="80"/>
      <c r="N115" s="80">
        <v>114</v>
      </c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spans="1:26" ht="15.75" customHeight="1">
      <c r="A116" s="80" t="str">
        <f t="array" ref="A116">IFERROR(IF(D116="","",INDEX('1st Run'!$A:$H,MATCH($F116,'1st Run'!$H:$H,0),1)),"")</f>
        <v/>
      </c>
      <c r="B116" s="196" t="str">
        <f t="array" ref="B116">IFERROR(IF(D116="","",INDEX('1st Run'!$A:$H,MATCH($F116,'1st Run'!$H:$H,0),2)),"")</f>
        <v/>
      </c>
      <c r="C116" s="196" t="str">
        <f t="array" ref="C116">IFERROR(IF(D116="","",INDEX('1st Run'!$A:$H,MATCH(F116,'1st Run'!$H:$H,0),3)),"")</f>
        <v/>
      </c>
      <c r="D116" s="82" t="str">
        <f t="shared" si="0"/>
        <v/>
      </c>
      <c r="E116" s="197" t="str">
        <f>IFERROR(IF(AND(SMALL('1st Run'!H:H,N116)&gt;1000,SMALL('1st Run'!H:H,N116)&lt;3000),"nt",IF(SMALL('1st Run'!H:H,N116)&gt;3000,"",SMALL('1st Run'!H:H,N116))),"")</f>
        <v/>
      </c>
      <c r="F116" s="198" t="str">
        <f>IF(D116="nt",IFERROR(SMALL('1st Run'!H:H,N116),""),IF(D116&gt;3000,"",IFERROR(SMALL('1st Run'!H:H,N116),"")))</f>
        <v/>
      </c>
      <c r="G116" s="202"/>
      <c r="H116" s="200" t="str">
        <f t="shared" si="2"/>
        <v/>
      </c>
      <c r="I116" s="201" t="str">
        <f>IFERROR(VLOOKUP(D116,'1st Run'!$S$4:$U$32,3,FALSE),"")</f>
        <v/>
      </c>
      <c r="J116" s="72"/>
      <c r="K116" s="72"/>
      <c r="L116" s="72"/>
      <c r="M116" s="80"/>
      <c r="N116" s="80">
        <v>115</v>
      </c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spans="1:26" ht="15.75" customHeight="1">
      <c r="A117" s="80" t="str">
        <f t="array" ref="A117">IFERROR(IF(D117="","",INDEX('1st Run'!$A:$H,MATCH($F117,'1st Run'!$H:$H,0),1)),"")</f>
        <v/>
      </c>
      <c r="B117" s="196" t="str">
        <f t="array" ref="B117">IFERROR(IF(D117="","",INDEX('1st Run'!$A:$H,MATCH($F117,'1st Run'!$H:$H,0),2)),"")</f>
        <v/>
      </c>
      <c r="C117" s="196" t="str">
        <f t="array" ref="C117">IFERROR(IF(D117="","",INDEX('1st Run'!$A:$H,MATCH(F117,'1st Run'!$H:$H,0),3)),"")</f>
        <v/>
      </c>
      <c r="D117" s="82" t="str">
        <f t="shared" si="0"/>
        <v/>
      </c>
      <c r="E117" s="197" t="str">
        <f>IFERROR(IF(AND(SMALL('1st Run'!H:H,N117)&gt;1000,SMALL('1st Run'!H:H,N117)&lt;3000),"nt",IF(SMALL('1st Run'!H:H,N117)&gt;3000,"",SMALL('1st Run'!H:H,N117))),"")</f>
        <v/>
      </c>
      <c r="F117" s="198" t="str">
        <f>IF(D117="nt",IFERROR(SMALL('1st Run'!H:H,N117),""),IF(D117&gt;3000,"",IFERROR(SMALL('1st Run'!H:H,N117),"")))</f>
        <v/>
      </c>
      <c r="G117" s="202"/>
      <c r="H117" s="200" t="str">
        <f t="shared" si="2"/>
        <v/>
      </c>
      <c r="I117" s="201" t="str">
        <f>IFERROR(VLOOKUP(D117,'1st Run'!$S$4:$U$32,3,FALSE),"")</f>
        <v/>
      </c>
      <c r="J117" s="72"/>
      <c r="K117" s="72"/>
      <c r="L117" s="72"/>
      <c r="M117" s="80"/>
      <c r="N117" s="80">
        <v>116</v>
      </c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 spans="1:26" ht="15.75" customHeight="1">
      <c r="A118" s="80" t="str">
        <f t="array" ref="A118">IFERROR(IF(D118="","",INDEX('1st Run'!$A:$H,MATCH($F118,'1st Run'!$H:$H,0),1)),"")</f>
        <v/>
      </c>
      <c r="B118" s="196" t="str">
        <f t="array" ref="B118">IFERROR(IF(D118="","",INDEX('1st Run'!$A:$H,MATCH($F118,'1st Run'!$H:$H,0),2)),"")</f>
        <v/>
      </c>
      <c r="C118" s="196" t="str">
        <f t="array" ref="C118">IFERROR(IF(D118="","",INDEX('1st Run'!$A:$H,MATCH(F118,'1st Run'!$H:$H,0),3)),"")</f>
        <v/>
      </c>
      <c r="D118" s="82" t="str">
        <f t="shared" si="0"/>
        <v/>
      </c>
      <c r="E118" s="197" t="str">
        <f>IFERROR(IF(AND(SMALL('1st Run'!H:H,N118)&gt;1000,SMALL('1st Run'!H:H,N118)&lt;3000),"nt",IF(SMALL('1st Run'!H:H,N118)&gt;3000,"",SMALL('1st Run'!H:H,N118))),"")</f>
        <v/>
      </c>
      <c r="F118" s="198" t="str">
        <f>IF(D118="nt",IFERROR(SMALL('1st Run'!H:H,N118),""),IF(D118&gt;3000,"",IFERROR(SMALL('1st Run'!H:H,N118),"")))</f>
        <v/>
      </c>
      <c r="G118" s="202"/>
      <c r="H118" s="200" t="str">
        <f t="shared" si="2"/>
        <v/>
      </c>
      <c r="I118" s="201" t="str">
        <f>IFERROR(VLOOKUP(D118,'1st Run'!$S$4:$U$32,3,FALSE),"")</f>
        <v/>
      </c>
      <c r="J118" s="72"/>
      <c r="K118" s="72"/>
      <c r="L118" s="72"/>
      <c r="M118" s="80"/>
      <c r="N118" s="80">
        <v>117</v>
      </c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 spans="1:26" ht="15.75" customHeight="1">
      <c r="A119" s="80" t="str">
        <f t="array" ref="A119">IFERROR(IF(D119="","",INDEX('1st Run'!$A:$H,MATCH($F119,'1st Run'!$H:$H,0),1)),"")</f>
        <v/>
      </c>
      <c r="B119" s="196" t="str">
        <f t="array" ref="B119">IFERROR(IF(D119="","",INDEX('1st Run'!$A:$H,MATCH($F119,'1st Run'!$H:$H,0),2)),"")</f>
        <v/>
      </c>
      <c r="C119" s="196" t="str">
        <f t="array" ref="C119">IFERROR(IF(D119="","",INDEX('1st Run'!$A:$H,MATCH(F119,'1st Run'!$H:$H,0),3)),"")</f>
        <v/>
      </c>
      <c r="D119" s="82" t="str">
        <f t="shared" si="0"/>
        <v/>
      </c>
      <c r="E119" s="197" t="str">
        <f>IFERROR(IF(AND(SMALL('1st Run'!H:H,N119)&gt;1000,SMALL('1st Run'!H:H,N119)&lt;3000),"nt",IF(SMALL('1st Run'!H:H,N119)&gt;3000,"",SMALL('1st Run'!H:H,N119))),"")</f>
        <v/>
      </c>
      <c r="F119" s="198" t="str">
        <f>IF(D119="nt",IFERROR(SMALL('1st Run'!H:H,N119),""),IF(D119&gt;3000,"",IFERROR(SMALL('1st Run'!H:H,N119),"")))</f>
        <v/>
      </c>
      <c r="G119" s="202"/>
      <c r="H119" s="200" t="str">
        <f t="shared" si="2"/>
        <v/>
      </c>
      <c r="I119" s="201" t="str">
        <f>IFERROR(VLOOKUP(D119,'1st Run'!$S$4:$U$32,3,FALSE),"")</f>
        <v/>
      </c>
      <c r="J119" s="72"/>
      <c r="K119" s="72"/>
      <c r="L119" s="72"/>
      <c r="M119" s="80"/>
      <c r="N119" s="80">
        <v>118</v>
      </c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 spans="1:26" ht="15.75" customHeight="1">
      <c r="A120" s="80" t="str">
        <f t="array" ref="A120">IFERROR(IF(D120="","",INDEX('1st Run'!$A:$H,MATCH($F120,'1st Run'!$H:$H,0),1)),"")</f>
        <v/>
      </c>
      <c r="B120" s="196" t="str">
        <f t="array" ref="B120">IFERROR(IF(D120="","",INDEX('1st Run'!$A:$H,MATCH($F120,'1st Run'!$H:$H,0),2)),"")</f>
        <v/>
      </c>
      <c r="C120" s="196" t="str">
        <f t="array" ref="C120">IFERROR(IF(D120="","",INDEX('1st Run'!$A:$H,MATCH(F120,'1st Run'!$H:$H,0),3)),"")</f>
        <v/>
      </c>
      <c r="D120" s="82" t="str">
        <f t="shared" si="0"/>
        <v/>
      </c>
      <c r="E120" s="197" t="str">
        <f>IFERROR(IF(AND(SMALL('1st Run'!H:H,N120)&gt;1000,SMALL('1st Run'!H:H,N120)&lt;3000),"nt",IF(SMALL('1st Run'!H:H,N120)&gt;3000,"",SMALL('1st Run'!H:H,N120))),"")</f>
        <v/>
      </c>
      <c r="F120" s="198" t="str">
        <f>IF(D120="nt",IFERROR(SMALL('1st Run'!H:H,N120),""),IF(D120&gt;3000,"",IFERROR(SMALL('1st Run'!H:H,N120),"")))</f>
        <v/>
      </c>
      <c r="G120" s="202"/>
      <c r="H120" s="200" t="str">
        <f t="shared" si="2"/>
        <v/>
      </c>
      <c r="I120" s="201" t="str">
        <f>IFERROR(VLOOKUP(D120,'1st Run'!$S$4:$U$32,3,FALSE),"")</f>
        <v/>
      </c>
      <c r="J120" s="72"/>
      <c r="K120" s="72"/>
      <c r="L120" s="72"/>
      <c r="M120" s="80"/>
      <c r="N120" s="80">
        <v>119</v>
      </c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 spans="1:26" ht="15.75" customHeight="1">
      <c r="A121" s="80" t="str">
        <f t="array" ref="A121">IFERROR(IF(D121="","",INDEX('1st Run'!$A:$H,MATCH($F121,'1st Run'!$H:$H,0),1)),"")</f>
        <v/>
      </c>
      <c r="B121" s="196" t="str">
        <f t="array" ref="B121">IFERROR(IF(D121="","",INDEX('1st Run'!$A:$H,MATCH($F121,'1st Run'!$H:$H,0),2)),"")</f>
        <v/>
      </c>
      <c r="C121" s="196" t="str">
        <f t="array" ref="C121">IFERROR(IF(D121="","",INDEX('1st Run'!$A:$H,MATCH(F121,'1st Run'!$H:$H,0),3)),"")</f>
        <v/>
      </c>
      <c r="D121" s="82" t="str">
        <f t="shared" si="0"/>
        <v/>
      </c>
      <c r="E121" s="197" t="str">
        <f>IFERROR(IF(AND(SMALL('1st Run'!H:H,N121)&gt;1000,SMALL('1st Run'!H:H,N121)&lt;3000),"nt",IF(SMALL('1st Run'!H:H,N121)&gt;3000,"",SMALL('1st Run'!H:H,N121))),"")</f>
        <v/>
      </c>
      <c r="F121" s="198" t="str">
        <f>IF(D121="nt",IFERROR(SMALL('1st Run'!H:H,N121),""),IF(D121&gt;3000,"",IFERROR(SMALL('1st Run'!H:H,N121),"")))</f>
        <v/>
      </c>
      <c r="G121" s="202"/>
      <c r="H121" s="200" t="str">
        <f t="shared" si="2"/>
        <v/>
      </c>
      <c r="I121" s="201" t="str">
        <f>IFERROR(VLOOKUP(D121,'1st Run'!$S$4:$U$32,3,FALSE),"")</f>
        <v/>
      </c>
      <c r="J121" s="72"/>
      <c r="K121" s="72"/>
      <c r="L121" s="72"/>
      <c r="M121" s="80"/>
      <c r="N121" s="80">
        <v>120</v>
      </c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 spans="1:26" ht="15.75" customHeight="1">
      <c r="A122" s="80" t="str">
        <f t="array" ref="A122">IFERROR(IF(D122="","",INDEX('1st Run'!$A:$H,MATCH($F122,'1st Run'!$H:$H,0),1)),"")</f>
        <v/>
      </c>
      <c r="B122" s="196" t="str">
        <f t="array" ref="B122">IFERROR(IF(D122="","",INDEX('1st Run'!$A:$H,MATCH($F122,'1st Run'!$H:$H,0),2)),"")</f>
        <v/>
      </c>
      <c r="C122" s="196" t="str">
        <f t="array" ref="C122">IFERROR(IF(D122="","",INDEX('1st Run'!$A:$H,MATCH(F122,'1st Run'!$H:$H,0),3)),"")</f>
        <v/>
      </c>
      <c r="D122" s="82" t="str">
        <f t="shared" si="0"/>
        <v/>
      </c>
      <c r="E122" s="197" t="str">
        <f>IFERROR(IF(AND(SMALL('1st Run'!H:H,N122)&gt;1000,SMALL('1st Run'!H:H,N122)&lt;3000),"nt",IF(SMALL('1st Run'!H:H,N122)&gt;3000,"",SMALL('1st Run'!H:H,N122))),"")</f>
        <v/>
      </c>
      <c r="F122" s="198" t="str">
        <f>IF(D122="nt",IFERROR(SMALL('1st Run'!H:H,N122),""),IF(D122&gt;3000,"",IFERROR(SMALL('1st Run'!H:H,N122),"")))</f>
        <v/>
      </c>
      <c r="G122" s="202"/>
      <c r="H122" s="200" t="str">
        <f t="shared" si="2"/>
        <v/>
      </c>
      <c r="I122" s="201" t="str">
        <f>IFERROR(VLOOKUP(D122,'1st Run'!$S$4:$U$32,3,FALSE),"")</f>
        <v/>
      </c>
      <c r="J122" s="72"/>
      <c r="K122" s="72"/>
      <c r="L122" s="72"/>
      <c r="M122" s="80"/>
      <c r="N122" s="80">
        <v>121</v>
      </c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 spans="1:26" ht="15.75" customHeight="1">
      <c r="A123" s="80" t="str">
        <f t="array" ref="A123">IFERROR(IF(D123="","",INDEX('1st Run'!$A:$H,MATCH($F123,'1st Run'!$H:$H,0),1)),"")</f>
        <v/>
      </c>
      <c r="B123" s="196" t="str">
        <f t="array" ref="B123">IFERROR(IF(D123="","",INDEX('1st Run'!$A:$H,MATCH($F123,'1st Run'!$H:$H,0),2)),"")</f>
        <v/>
      </c>
      <c r="C123" s="196" t="str">
        <f t="array" ref="C123">IFERROR(IF(D123="","",INDEX('1st Run'!$A:$H,MATCH(F123,'1st Run'!$H:$H,0),3)),"")</f>
        <v/>
      </c>
      <c r="D123" s="82" t="str">
        <f t="shared" si="0"/>
        <v/>
      </c>
      <c r="E123" s="197" t="str">
        <f>IFERROR(IF(AND(SMALL('1st Run'!H:H,N123)&gt;1000,SMALL('1st Run'!H:H,N123)&lt;3000),"nt",IF(SMALL('1st Run'!H:H,N123)&gt;3000,"",SMALL('1st Run'!H:H,N123))),"")</f>
        <v/>
      </c>
      <c r="F123" s="198" t="str">
        <f>IF(D123="nt",IFERROR(SMALL('1st Run'!H:H,N123),""),IF(D123&gt;3000,"",IFERROR(SMALL('1st Run'!H:H,N123),"")))</f>
        <v/>
      </c>
      <c r="G123" s="202"/>
      <c r="H123" s="200" t="str">
        <f t="shared" si="2"/>
        <v/>
      </c>
      <c r="I123" s="201" t="str">
        <f>IFERROR(VLOOKUP(D123,'1st Run'!$S$4:$U$32,3,FALSE),"")</f>
        <v/>
      </c>
      <c r="J123" s="72"/>
      <c r="K123" s="72"/>
      <c r="L123" s="72"/>
      <c r="M123" s="80"/>
      <c r="N123" s="80">
        <v>122</v>
      </c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 spans="1:26" ht="15.75" customHeight="1">
      <c r="A124" s="80" t="str">
        <f t="array" ref="A124">IFERROR(IF(D124="","",INDEX('1st Run'!$A:$H,MATCH($F124,'1st Run'!$H:$H,0),1)),"")</f>
        <v/>
      </c>
      <c r="B124" s="196" t="str">
        <f t="array" ref="B124">IFERROR(IF(D124="","",INDEX('1st Run'!$A:$H,MATCH($F124,'1st Run'!$H:$H,0),2)),"")</f>
        <v/>
      </c>
      <c r="C124" s="196" t="str">
        <f t="array" ref="C124">IFERROR(IF(D124="","",INDEX('1st Run'!$A:$H,MATCH(F124,'1st Run'!$H:$H,0),3)),"")</f>
        <v/>
      </c>
      <c r="D124" s="82" t="str">
        <f t="shared" si="0"/>
        <v/>
      </c>
      <c r="E124" s="197" t="str">
        <f>IFERROR(IF(AND(SMALL('1st Run'!H:H,N124)&gt;1000,SMALL('1st Run'!H:H,N124)&lt;3000),"nt",IF(SMALL('1st Run'!H:H,N124)&gt;3000,"",SMALL('1st Run'!H:H,N124))),"")</f>
        <v/>
      </c>
      <c r="F124" s="198" t="str">
        <f>IF(D124="nt",IFERROR(SMALL('1st Run'!H:H,N124),""),IF(D124&gt;3000,"",IFERROR(SMALL('1st Run'!H:H,N124),"")))</f>
        <v/>
      </c>
      <c r="G124" s="202"/>
      <c r="H124" s="200" t="str">
        <f t="shared" si="2"/>
        <v/>
      </c>
      <c r="I124" s="201" t="str">
        <f>IFERROR(VLOOKUP(D124,'1st Run'!$S$4:$U$32,3,FALSE),"")</f>
        <v/>
      </c>
      <c r="J124" s="72"/>
      <c r="K124" s="72"/>
      <c r="L124" s="72"/>
      <c r="M124" s="80"/>
      <c r="N124" s="80">
        <v>123</v>
      </c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spans="1:26" ht="15.75" customHeight="1">
      <c r="A125" s="80" t="str">
        <f t="array" ref="A125">IFERROR(IF(D125="","",INDEX('1st Run'!$A:$H,MATCH($F125,'1st Run'!$H:$H,0),1)),"")</f>
        <v/>
      </c>
      <c r="B125" s="196" t="str">
        <f t="array" ref="B125">IFERROR(IF(D125="","",INDEX('1st Run'!$A:$H,MATCH($F125,'1st Run'!$H:$H,0),2)),"")</f>
        <v/>
      </c>
      <c r="C125" s="196" t="str">
        <f t="array" ref="C125">IFERROR(IF(D125="","",INDEX('1st Run'!$A:$H,MATCH(F125,'1st Run'!$H:$H,0),3)),"")</f>
        <v/>
      </c>
      <c r="D125" s="82" t="str">
        <f t="shared" si="0"/>
        <v/>
      </c>
      <c r="E125" s="197" t="str">
        <f>IFERROR(IF(AND(SMALL('1st Run'!H:H,N125)&gt;1000,SMALL('1st Run'!H:H,N125)&lt;3000),"nt",IF(SMALL('1st Run'!H:H,N125)&gt;3000,"",SMALL('1st Run'!H:H,N125))),"")</f>
        <v/>
      </c>
      <c r="F125" s="198" t="str">
        <f>IF(D125="nt",IFERROR(SMALL('1st Run'!H:H,N125),""),IF(D125&gt;3000,"",IFERROR(SMALL('1st Run'!H:H,N125),"")))</f>
        <v/>
      </c>
      <c r="G125" s="202"/>
      <c r="H125" s="200" t="str">
        <f t="shared" si="2"/>
        <v/>
      </c>
      <c r="I125" s="201" t="str">
        <f>IFERROR(VLOOKUP(D125,'1st Run'!$S$4:$U$32,3,FALSE),"")</f>
        <v/>
      </c>
      <c r="J125" s="72"/>
      <c r="K125" s="72"/>
      <c r="L125" s="72"/>
      <c r="M125" s="80"/>
      <c r="N125" s="80">
        <v>124</v>
      </c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 spans="1:26" ht="15.75" customHeight="1">
      <c r="A126" s="80" t="str">
        <f t="array" ref="A126">IFERROR(IF(D126="","",INDEX('1st Run'!$A:$H,MATCH($F126,'1st Run'!$H:$H,0),1)),"")</f>
        <v/>
      </c>
      <c r="B126" s="196" t="str">
        <f t="array" ref="B126">IFERROR(IF(D126="","",INDEX('1st Run'!$A:$H,MATCH($F126,'1st Run'!$H:$H,0),2)),"")</f>
        <v/>
      </c>
      <c r="C126" s="196" t="str">
        <f t="array" ref="C126">IFERROR(IF(D126="","",INDEX('1st Run'!$A:$H,MATCH(F126,'1st Run'!$H:$H,0),3)),"")</f>
        <v/>
      </c>
      <c r="D126" s="82" t="str">
        <f t="shared" si="0"/>
        <v/>
      </c>
      <c r="E126" s="197" t="str">
        <f>IFERROR(IF(AND(SMALL('1st Run'!H:H,N126)&gt;1000,SMALL('1st Run'!H:H,N126)&lt;3000),"nt",IF(SMALL('1st Run'!H:H,N126)&gt;3000,"",SMALL('1st Run'!H:H,N126))),"")</f>
        <v/>
      </c>
      <c r="F126" s="198" t="str">
        <f>IF(D126="nt",IFERROR(SMALL('1st Run'!H:H,N126),""),IF(D126&gt;3000,"",IFERROR(SMALL('1st Run'!H:H,N126),"")))</f>
        <v/>
      </c>
      <c r="G126" s="202"/>
      <c r="H126" s="200" t="str">
        <f t="shared" si="2"/>
        <v/>
      </c>
      <c r="I126" s="201" t="str">
        <f>IFERROR(VLOOKUP(D126,'1st Run'!$S$4:$U$32,3,FALSE),"")</f>
        <v/>
      </c>
      <c r="J126" s="72"/>
      <c r="K126" s="72"/>
      <c r="L126" s="72"/>
      <c r="M126" s="80"/>
      <c r="N126" s="80">
        <v>125</v>
      </c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 spans="1:26" ht="15.75" customHeight="1">
      <c r="A127" s="80" t="str">
        <f t="array" ref="A127">IFERROR(IF(D127="","",INDEX('1st Run'!$A:$H,MATCH($F127,'1st Run'!$H:$H,0),1)),"")</f>
        <v/>
      </c>
      <c r="B127" s="196" t="str">
        <f t="array" ref="B127">IFERROR(IF(D127="","",INDEX('1st Run'!$A:$H,MATCH($F127,'1st Run'!$H:$H,0),2)),"")</f>
        <v/>
      </c>
      <c r="C127" s="196" t="str">
        <f t="array" ref="C127">IFERROR(IF(D127="","",INDEX('1st Run'!$A:$H,MATCH(F127,'1st Run'!$H:$H,0),3)),"")</f>
        <v/>
      </c>
      <c r="D127" s="82" t="str">
        <f t="shared" si="0"/>
        <v/>
      </c>
      <c r="E127" s="197" t="str">
        <f>IFERROR(IF(AND(SMALL('1st Run'!H:H,N127)&gt;1000,SMALL('1st Run'!H:H,N127)&lt;3000),"nt",IF(SMALL('1st Run'!H:H,N127)&gt;3000,"",SMALL('1st Run'!H:H,N127))),"")</f>
        <v/>
      </c>
      <c r="F127" s="198" t="str">
        <f>IF(D127="nt",IFERROR(SMALL('1st Run'!H:H,N127),""),IF(D127&gt;3000,"",IFERROR(SMALL('1st Run'!H:H,N127),"")))</f>
        <v/>
      </c>
      <c r="G127" s="202"/>
      <c r="H127" s="200" t="str">
        <f t="shared" si="2"/>
        <v/>
      </c>
      <c r="I127" s="201" t="str">
        <f>IFERROR(VLOOKUP(D127,'1st Run'!$S$4:$U$32,3,FALSE),"")</f>
        <v/>
      </c>
      <c r="J127" s="72"/>
      <c r="K127" s="72"/>
      <c r="L127" s="72"/>
      <c r="M127" s="80"/>
      <c r="N127" s="80">
        <v>126</v>
      </c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 spans="1:26" ht="15.75" customHeight="1">
      <c r="A128" s="80" t="str">
        <f t="array" ref="A128">IFERROR(IF(D128="","",INDEX('1st Run'!$A:$H,MATCH($F128,'1st Run'!$H:$H,0),1)),"")</f>
        <v/>
      </c>
      <c r="B128" s="196" t="str">
        <f t="array" ref="B128">IFERROR(IF(D128="","",INDEX('1st Run'!$A:$H,MATCH($F128,'1st Run'!$H:$H,0),2)),"")</f>
        <v/>
      </c>
      <c r="C128" s="196" t="str">
        <f t="array" ref="C128">IFERROR(IF(D128="","",INDEX('1st Run'!$A:$H,MATCH(F128,'1st Run'!$H:$H,0),3)),"")</f>
        <v/>
      </c>
      <c r="D128" s="82" t="str">
        <f t="shared" si="0"/>
        <v/>
      </c>
      <c r="E128" s="197" t="str">
        <f>IFERROR(IF(AND(SMALL('1st Run'!H:H,N128)&gt;1000,SMALL('1st Run'!H:H,N128)&lt;3000),"nt",IF(SMALL('1st Run'!H:H,N128)&gt;3000,"",SMALL('1st Run'!H:H,N128))),"")</f>
        <v/>
      </c>
      <c r="F128" s="198" t="str">
        <f>IF(D128="nt",IFERROR(SMALL('1st Run'!H:H,N128),""),IF(D128&gt;3000,"",IFERROR(SMALL('1st Run'!H:H,N128),"")))</f>
        <v/>
      </c>
      <c r="G128" s="202"/>
      <c r="H128" s="200" t="str">
        <f t="shared" si="2"/>
        <v/>
      </c>
      <c r="I128" s="201" t="str">
        <f>IFERROR(VLOOKUP(D128,'1st Run'!$S$4:$U$32,3,FALSE),"")</f>
        <v/>
      </c>
      <c r="J128" s="72"/>
      <c r="K128" s="72"/>
      <c r="L128" s="72"/>
      <c r="M128" s="80"/>
      <c r="N128" s="80">
        <v>127</v>
      </c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 spans="1:26" ht="15.75" customHeight="1">
      <c r="A129" s="80" t="str">
        <f t="array" ref="A129">IFERROR(IF(D129="","",INDEX('1st Run'!$A:$H,MATCH($F129,'1st Run'!$H:$H,0),1)),"")</f>
        <v/>
      </c>
      <c r="B129" s="196" t="str">
        <f t="array" ref="B129">IFERROR(IF(D129="","",INDEX('1st Run'!$A:$H,MATCH($F129,'1st Run'!$H:$H,0),2)),"")</f>
        <v/>
      </c>
      <c r="C129" s="196" t="str">
        <f t="array" ref="C129">IFERROR(IF(D129="","",INDEX('1st Run'!$A:$H,MATCH(F129,'1st Run'!$H:$H,0),3)),"")</f>
        <v/>
      </c>
      <c r="D129" s="82" t="str">
        <f t="shared" si="0"/>
        <v/>
      </c>
      <c r="E129" s="197" t="str">
        <f>IFERROR(IF(AND(SMALL('1st Run'!H:H,N129)&gt;1000,SMALL('1st Run'!H:H,N129)&lt;3000),"nt",IF(SMALL('1st Run'!H:H,N129)&gt;3000,"",SMALL('1st Run'!H:H,N129))),"")</f>
        <v/>
      </c>
      <c r="F129" s="198" t="str">
        <f>IF(D129="nt",IFERROR(SMALL('1st Run'!H:H,N129),""),IF(D129&gt;3000,"",IFERROR(SMALL('1st Run'!H:H,N129),"")))</f>
        <v/>
      </c>
      <c r="G129" s="202"/>
      <c r="H129" s="200" t="str">
        <f t="shared" si="2"/>
        <v/>
      </c>
      <c r="I129" s="201" t="str">
        <f>IFERROR(VLOOKUP(D129,'1st Run'!$S$4:$U$32,3,FALSE),"")</f>
        <v/>
      </c>
      <c r="J129" s="72"/>
      <c r="K129" s="72"/>
      <c r="L129" s="72"/>
      <c r="M129" s="80"/>
      <c r="N129" s="80">
        <v>128</v>
      </c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 spans="1:26" ht="15.75" customHeight="1">
      <c r="A130" s="80" t="str">
        <f t="array" ref="A130">IFERROR(IF(D130="","",INDEX('1st Run'!$A:$H,MATCH($F130,'1st Run'!$H:$H,0),1)),"")</f>
        <v/>
      </c>
      <c r="B130" s="196" t="str">
        <f t="array" ref="B130">IFERROR(IF(D130="","",INDEX('1st Run'!$A:$H,MATCH($F130,'1st Run'!$H:$H,0),2)),"")</f>
        <v/>
      </c>
      <c r="C130" s="196" t="str">
        <f t="array" ref="C130">IFERROR(IF(D130="","",INDEX('1st Run'!$A:$H,MATCH(F130,'1st Run'!$H:$H,0),3)),"")</f>
        <v/>
      </c>
      <c r="D130" s="82" t="str">
        <f t="shared" si="0"/>
        <v/>
      </c>
      <c r="E130" s="197" t="str">
        <f>IFERROR(IF(AND(SMALL('1st Run'!H:H,N130)&gt;1000,SMALL('1st Run'!H:H,N130)&lt;3000),"nt",IF(SMALL('1st Run'!H:H,N130)&gt;3000,"",SMALL('1st Run'!H:H,N130))),"")</f>
        <v/>
      </c>
      <c r="F130" s="198" t="str">
        <f>IF(D130="nt",IFERROR(SMALL('1st Run'!H:H,N130),""),IF(D130&gt;3000,"",IFERROR(SMALL('1st Run'!H:H,N130),"")))</f>
        <v/>
      </c>
      <c r="G130" s="202"/>
      <c r="H130" s="200" t="str">
        <f t="shared" si="2"/>
        <v/>
      </c>
      <c r="I130" s="201" t="str">
        <f>IFERROR(VLOOKUP(D130,'1st Run'!$S$4:$U$32,3,FALSE),"")</f>
        <v/>
      </c>
      <c r="J130" s="72"/>
      <c r="K130" s="72"/>
      <c r="L130" s="72"/>
      <c r="M130" s="80"/>
      <c r="N130" s="80">
        <v>129</v>
      </c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 spans="1:26" ht="15.75" customHeight="1">
      <c r="A131" s="80" t="str">
        <f t="array" ref="A131">IFERROR(IF(D131="","",INDEX('1st Run'!$A:$H,MATCH($F131,'1st Run'!$H:$H,0),1)),"")</f>
        <v/>
      </c>
      <c r="B131" s="196" t="str">
        <f t="array" ref="B131">IFERROR(IF(D131="","",INDEX('1st Run'!$A:$H,MATCH($F131,'1st Run'!$H:$H,0),2)),"")</f>
        <v/>
      </c>
      <c r="C131" s="196" t="str">
        <f t="array" ref="C131">IFERROR(IF(D131="","",INDEX('1st Run'!$A:$H,MATCH(F131,'1st Run'!$H:$H,0),3)),"")</f>
        <v/>
      </c>
      <c r="D131" s="82" t="str">
        <f t="shared" si="0"/>
        <v/>
      </c>
      <c r="E131" s="197" t="str">
        <f>IFERROR(IF(AND(SMALL('1st Run'!H:H,N131)&gt;1000,SMALL('1st Run'!H:H,N131)&lt;3000),"nt",IF(SMALL('1st Run'!H:H,N131)&gt;3000,"",SMALL('1st Run'!H:H,N131))),"")</f>
        <v/>
      </c>
      <c r="F131" s="198" t="str">
        <f>IF(D131="nt",IFERROR(SMALL('1st Run'!H:H,N131),""),IF(D131&gt;3000,"",IFERROR(SMALL('1st Run'!H:H,N131),"")))</f>
        <v/>
      </c>
      <c r="G131" s="202"/>
      <c r="H131" s="200" t="str">
        <f t="shared" si="2"/>
        <v/>
      </c>
      <c r="I131" s="201" t="str">
        <f>IFERROR(VLOOKUP(D131,'1st Run'!$S$4:$U$32,3,FALSE),"")</f>
        <v/>
      </c>
      <c r="J131" s="72"/>
      <c r="K131" s="72"/>
      <c r="L131" s="72"/>
      <c r="M131" s="80"/>
      <c r="N131" s="80">
        <v>130</v>
      </c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 spans="1:26" ht="15.75" customHeight="1">
      <c r="A132" s="80" t="str">
        <f t="array" ref="A132">IFERROR(IF(D132="","",INDEX('1st Run'!$A:$H,MATCH($F132,'1st Run'!$H:$H,0),1)),"")</f>
        <v/>
      </c>
      <c r="B132" s="196" t="str">
        <f t="array" ref="B132">IFERROR(IF(D132="","",INDEX('1st Run'!$A:$H,MATCH($F132,'1st Run'!$H:$H,0),2)),"")</f>
        <v/>
      </c>
      <c r="C132" s="196" t="str">
        <f t="array" ref="C132">IFERROR(IF(D132="","",INDEX('1st Run'!$A:$H,MATCH(F132,'1st Run'!$H:$H,0),3)),"")</f>
        <v/>
      </c>
      <c r="D132" s="82" t="str">
        <f t="shared" si="0"/>
        <v/>
      </c>
      <c r="E132" s="197" t="str">
        <f>IFERROR(IF(AND(SMALL('1st Run'!H:H,N132)&gt;1000,SMALL('1st Run'!H:H,N132)&lt;3000),"nt",IF(SMALL('1st Run'!H:H,N132)&gt;3000,"",SMALL('1st Run'!H:H,N132))),"")</f>
        <v/>
      </c>
      <c r="F132" s="198" t="str">
        <f>IF(D132="nt",IFERROR(SMALL('1st Run'!H:H,N132),""),IF(D132&gt;3000,"",IFERROR(SMALL('1st Run'!H:H,N132),"")))</f>
        <v/>
      </c>
      <c r="G132" s="202"/>
      <c r="H132" s="200" t="str">
        <f t="shared" si="2"/>
        <v/>
      </c>
      <c r="I132" s="201" t="str">
        <f>IFERROR(VLOOKUP(D132,'1st Run'!$S$4:$U$32,3,FALSE),"")</f>
        <v/>
      </c>
      <c r="J132" s="72"/>
      <c r="K132" s="72"/>
      <c r="L132" s="72"/>
      <c r="M132" s="80"/>
      <c r="N132" s="80">
        <v>131</v>
      </c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 spans="1:26" ht="15.75" customHeight="1">
      <c r="A133" s="80" t="str">
        <f t="array" ref="A133">IFERROR(IF(D133="","",INDEX('1st Run'!$A:$H,MATCH($F133,'1st Run'!$H:$H,0),1)),"")</f>
        <v/>
      </c>
      <c r="B133" s="196" t="str">
        <f t="array" ref="B133">IFERROR(IF(D133="","",INDEX('1st Run'!$A:$H,MATCH($F133,'1st Run'!$H:$H,0),2)),"")</f>
        <v/>
      </c>
      <c r="C133" s="196" t="str">
        <f t="array" ref="C133">IFERROR(IF(D133="","",INDEX('1st Run'!$A:$H,MATCH(F133,'1st Run'!$H:$H,0),3)),"")</f>
        <v/>
      </c>
      <c r="D133" s="82" t="str">
        <f t="shared" si="0"/>
        <v/>
      </c>
      <c r="E133" s="197" t="str">
        <f>IFERROR(IF(AND(SMALL('1st Run'!H:H,N133)&gt;1000,SMALL('1st Run'!H:H,N133)&lt;3000),"nt",IF(SMALL('1st Run'!H:H,N133)&gt;3000,"",SMALL('1st Run'!H:H,N133))),"")</f>
        <v/>
      </c>
      <c r="F133" s="198" t="str">
        <f>IF(D133="nt",IFERROR(SMALL('1st Run'!H:H,N133),""),IF(D133&gt;3000,"",IFERROR(SMALL('1st Run'!H:H,N133),"")))</f>
        <v/>
      </c>
      <c r="G133" s="202"/>
      <c r="H133" s="200" t="str">
        <f t="shared" si="2"/>
        <v/>
      </c>
      <c r="I133" s="201" t="str">
        <f>IFERROR(VLOOKUP(D133,'1st Run'!$S$4:$U$32,3,FALSE),"")</f>
        <v/>
      </c>
      <c r="J133" s="72"/>
      <c r="K133" s="72"/>
      <c r="L133" s="72"/>
      <c r="M133" s="80"/>
      <c r="N133" s="80">
        <v>132</v>
      </c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 spans="1:26" ht="15.75" customHeight="1">
      <c r="A134" s="80" t="str">
        <f t="array" ref="A134">IFERROR(IF(D134="","",INDEX('1st Run'!$A:$H,MATCH($F134,'1st Run'!$H:$H,0),1)),"")</f>
        <v/>
      </c>
      <c r="B134" s="196" t="str">
        <f t="array" ref="B134">IFERROR(IF(D134="","",INDEX('1st Run'!$A:$H,MATCH($F134,'1st Run'!$H:$H,0),2)),"")</f>
        <v/>
      </c>
      <c r="C134" s="196" t="str">
        <f t="array" ref="C134">IFERROR(IF(D134="","",INDEX('1st Run'!$A:$H,MATCH(F134,'1st Run'!$H:$H,0),3)),"")</f>
        <v/>
      </c>
      <c r="D134" s="82" t="str">
        <f t="shared" si="0"/>
        <v/>
      </c>
      <c r="E134" s="197" t="str">
        <f>IFERROR(IF(AND(SMALL('1st Run'!H:H,N134)&gt;1000,SMALL('1st Run'!H:H,N134)&lt;3000),"nt",IF(SMALL('1st Run'!H:H,N134)&gt;3000,"",SMALL('1st Run'!H:H,N134))),"")</f>
        <v/>
      </c>
      <c r="F134" s="198" t="str">
        <f>IF(D134="nt",IFERROR(SMALL('1st Run'!H:H,N134),""),IF(D134&gt;3000,"",IFERROR(SMALL('1st Run'!H:H,N134),"")))</f>
        <v/>
      </c>
      <c r="G134" s="202"/>
      <c r="H134" s="200" t="str">
        <f t="shared" si="2"/>
        <v/>
      </c>
      <c r="I134" s="201" t="str">
        <f>IFERROR(VLOOKUP(D134,'1st Run'!$S$4:$U$32,3,FALSE),"")</f>
        <v/>
      </c>
      <c r="J134" s="72"/>
      <c r="K134" s="72"/>
      <c r="L134" s="72"/>
      <c r="M134" s="80"/>
      <c r="N134" s="80">
        <v>133</v>
      </c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 spans="1:26" ht="15.75" customHeight="1">
      <c r="A135" s="80" t="str">
        <f t="array" ref="A135">IFERROR(IF(D135="","",INDEX('1st Run'!$A:$H,MATCH($F135,'1st Run'!$H:$H,0),1)),"")</f>
        <v/>
      </c>
      <c r="B135" s="196" t="str">
        <f t="array" ref="B135">IFERROR(IF(D135="","",INDEX('1st Run'!$A:$H,MATCH($F135,'1st Run'!$H:$H,0),2)),"")</f>
        <v/>
      </c>
      <c r="C135" s="196" t="str">
        <f t="array" ref="C135">IFERROR(IF(D135="","",INDEX('1st Run'!$A:$H,MATCH(F135,'1st Run'!$H:$H,0),3)),"")</f>
        <v/>
      </c>
      <c r="D135" s="82" t="str">
        <f t="shared" si="0"/>
        <v/>
      </c>
      <c r="E135" s="197" t="str">
        <f>IFERROR(IF(AND(SMALL('1st Run'!H:H,N135)&gt;1000,SMALL('1st Run'!H:H,N135)&lt;3000),"nt",IF(SMALL('1st Run'!H:H,N135)&gt;3000,"",SMALL('1st Run'!H:H,N135))),"")</f>
        <v/>
      </c>
      <c r="F135" s="198" t="str">
        <f>IF(D135="nt",IFERROR(SMALL('1st Run'!H:H,N135),""),IF(D135&gt;3000,"",IFERROR(SMALL('1st Run'!H:H,N135),"")))</f>
        <v/>
      </c>
      <c r="G135" s="202"/>
      <c r="H135" s="200" t="str">
        <f t="shared" si="2"/>
        <v/>
      </c>
      <c r="I135" s="201" t="str">
        <f>IFERROR(VLOOKUP(D135,'1st Run'!$S$4:$U$32,3,FALSE),"")</f>
        <v/>
      </c>
      <c r="J135" s="72"/>
      <c r="K135" s="72"/>
      <c r="L135" s="72"/>
      <c r="M135" s="80"/>
      <c r="N135" s="80">
        <v>134</v>
      </c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 spans="1:26" ht="15.75" customHeight="1">
      <c r="A136" s="80" t="str">
        <f t="array" ref="A136">IFERROR(IF(D136="","",INDEX('1st Run'!$A:$H,MATCH($F136,'1st Run'!$H:$H,0),1)),"")</f>
        <v/>
      </c>
      <c r="B136" s="196" t="str">
        <f t="array" ref="B136">IFERROR(IF(D136="","",INDEX('1st Run'!$A:$H,MATCH($F136,'1st Run'!$H:$H,0),2)),"")</f>
        <v/>
      </c>
      <c r="C136" s="196" t="str">
        <f t="array" ref="C136">IFERROR(IF(D136="","",INDEX('1st Run'!$A:$H,MATCH(F136,'1st Run'!$H:$H,0),3)),"")</f>
        <v/>
      </c>
      <c r="D136" s="82" t="str">
        <f t="shared" si="0"/>
        <v/>
      </c>
      <c r="E136" s="197" t="str">
        <f>IFERROR(IF(AND(SMALL('1st Run'!H:H,N136)&gt;1000,SMALL('1st Run'!H:H,N136)&lt;3000),"nt",IF(SMALL('1st Run'!H:H,N136)&gt;3000,"",SMALL('1st Run'!H:H,N136))),"")</f>
        <v/>
      </c>
      <c r="F136" s="198" t="str">
        <f>IF(D136="nt",IFERROR(SMALL('1st Run'!H:H,N136),""),IF(D136&gt;3000,"",IFERROR(SMALL('1st Run'!H:H,N136),"")))</f>
        <v/>
      </c>
      <c r="G136" s="202"/>
      <c r="H136" s="200" t="str">
        <f t="shared" si="2"/>
        <v/>
      </c>
      <c r="I136" s="201" t="str">
        <f>IFERROR(VLOOKUP(D136,'1st Run'!$S$4:$U$32,3,FALSE),"")</f>
        <v/>
      </c>
      <c r="J136" s="72"/>
      <c r="K136" s="72"/>
      <c r="L136" s="72"/>
      <c r="M136" s="80"/>
      <c r="N136" s="80">
        <v>135</v>
      </c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 spans="1:26" ht="15.75" customHeight="1">
      <c r="A137" s="80" t="str">
        <f t="array" ref="A137">IFERROR(IF(D137="","",INDEX('1st Run'!$A:$H,MATCH($F137,'1st Run'!$H:$H,0),1)),"")</f>
        <v/>
      </c>
      <c r="B137" s="196" t="str">
        <f t="array" ref="B137">IFERROR(IF(D137="","",INDEX('1st Run'!$A:$H,MATCH($F137,'1st Run'!$H:$H,0),2)),"")</f>
        <v/>
      </c>
      <c r="C137" s="196" t="str">
        <f t="array" ref="C137">IFERROR(IF(D137="","",INDEX('1st Run'!$A:$H,MATCH(F137,'1st Run'!$H:$H,0),3)),"")</f>
        <v/>
      </c>
      <c r="D137" s="82" t="str">
        <f t="shared" si="0"/>
        <v/>
      </c>
      <c r="E137" s="197" t="str">
        <f>IFERROR(IF(AND(SMALL('1st Run'!H:H,N137)&gt;1000,SMALL('1st Run'!H:H,N137)&lt;3000),"nt",IF(SMALL('1st Run'!H:H,N137)&gt;3000,"",SMALL('1st Run'!H:H,N137))),"")</f>
        <v/>
      </c>
      <c r="F137" s="198" t="str">
        <f>IF(D137="nt",IFERROR(SMALL('1st Run'!H:H,N137),""),IF(D137&gt;3000,"",IFERROR(SMALL('1st Run'!H:H,N137),"")))</f>
        <v/>
      </c>
      <c r="G137" s="202"/>
      <c r="H137" s="200" t="str">
        <f t="shared" si="2"/>
        <v/>
      </c>
      <c r="I137" s="201" t="str">
        <f>IFERROR(VLOOKUP(D137,'1st Run'!$S$4:$U$32,3,FALSE),"")</f>
        <v/>
      </c>
      <c r="J137" s="72"/>
      <c r="K137" s="72"/>
      <c r="L137" s="72"/>
      <c r="M137" s="80"/>
      <c r="N137" s="80">
        <v>136</v>
      </c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 spans="1:26" ht="15.75" customHeight="1">
      <c r="A138" s="80" t="str">
        <f t="array" ref="A138">IFERROR(IF(D138="","",INDEX('1st Run'!$A:$H,MATCH($F138,'1st Run'!$H:$H,0),1)),"")</f>
        <v/>
      </c>
      <c r="B138" s="196" t="str">
        <f t="array" ref="B138">IFERROR(IF(D138="","",INDEX('1st Run'!$A:$H,MATCH($F138,'1st Run'!$H:$H,0),2)),"")</f>
        <v/>
      </c>
      <c r="C138" s="196" t="str">
        <f t="array" ref="C138">IFERROR(IF(D138="","",INDEX('1st Run'!$A:$H,MATCH(F138,'1st Run'!$H:$H,0),3)),"")</f>
        <v/>
      </c>
      <c r="D138" s="82" t="str">
        <f t="shared" si="0"/>
        <v/>
      </c>
      <c r="E138" s="197" t="str">
        <f>IFERROR(IF(AND(SMALL('1st Run'!H:H,N138)&gt;1000,SMALL('1st Run'!H:H,N138)&lt;3000),"nt",IF(SMALL('1st Run'!H:H,N138)&gt;3000,"",SMALL('1st Run'!H:H,N138))),"")</f>
        <v/>
      </c>
      <c r="F138" s="198" t="str">
        <f>IF(D138="nt",IFERROR(SMALL('1st Run'!H:H,N138),""),IF(D138&gt;3000,"",IFERROR(SMALL('1st Run'!H:H,N138),"")))</f>
        <v/>
      </c>
      <c r="G138" s="202"/>
      <c r="H138" s="200" t="str">
        <f t="shared" si="2"/>
        <v/>
      </c>
      <c r="I138" s="201" t="str">
        <f>IFERROR(VLOOKUP(D138,'1st Run'!$S$4:$U$32,3,FALSE),"")</f>
        <v/>
      </c>
      <c r="J138" s="72"/>
      <c r="K138" s="72"/>
      <c r="L138" s="72"/>
      <c r="M138" s="80"/>
      <c r="N138" s="80">
        <v>137</v>
      </c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 spans="1:26" ht="15.75" customHeight="1">
      <c r="A139" s="80" t="str">
        <f t="array" ref="A139">IFERROR(IF(D139="","",INDEX('1st Run'!$A:$H,MATCH($F139,'1st Run'!$H:$H,0),1)),"")</f>
        <v/>
      </c>
      <c r="B139" s="196" t="str">
        <f t="array" ref="B139">IFERROR(IF(D139="","",INDEX('1st Run'!$A:$H,MATCH($F139,'1st Run'!$H:$H,0),2)),"")</f>
        <v/>
      </c>
      <c r="C139" s="196" t="str">
        <f t="array" ref="C139">IFERROR(IF(D139="","",INDEX('1st Run'!$A:$H,MATCH(F139,'1st Run'!$H:$H,0),3)),"")</f>
        <v/>
      </c>
      <c r="D139" s="82" t="str">
        <f t="shared" si="0"/>
        <v/>
      </c>
      <c r="E139" s="197" t="str">
        <f>IFERROR(IF(AND(SMALL('1st Run'!H:H,N139)&gt;1000,SMALL('1st Run'!H:H,N139)&lt;3000),"nt",IF(SMALL('1st Run'!H:H,N139)&gt;3000,"",SMALL('1st Run'!H:H,N139))),"")</f>
        <v/>
      </c>
      <c r="F139" s="198" t="str">
        <f>IF(D139="nt",IFERROR(SMALL('1st Run'!H:H,N139),""),IF(D139&gt;3000,"",IFERROR(SMALL('1st Run'!H:H,N139),"")))</f>
        <v/>
      </c>
      <c r="G139" s="202"/>
      <c r="H139" s="200" t="str">
        <f t="shared" si="2"/>
        <v/>
      </c>
      <c r="I139" s="201" t="str">
        <f>IFERROR(VLOOKUP(D139,'1st Run'!$S$4:$U$32,3,FALSE),"")</f>
        <v/>
      </c>
      <c r="J139" s="72"/>
      <c r="K139" s="72"/>
      <c r="L139" s="72"/>
      <c r="M139" s="80"/>
      <c r="N139" s="80">
        <v>138</v>
      </c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 spans="1:26" ht="15.75" customHeight="1">
      <c r="A140" s="80" t="str">
        <f t="array" ref="A140">IFERROR(IF(D140="","",INDEX('1st Run'!$A:$H,MATCH($F140,'1st Run'!$H:$H,0),1)),"")</f>
        <v/>
      </c>
      <c r="B140" s="196" t="str">
        <f t="array" ref="B140">IFERROR(IF(D140="","",INDEX('1st Run'!$A:$H,MATCH($F140,'1st Run'!$H:$H,0),2)),"")</f>
        <v/>
      </c>
      <c r="C140" s="196" t="str">
        <f t="array" ref="C140">IFERROR(IF(D140="","",INDEX('1st Run'!$A:$H,MATCH(F140,'1st Run'!$H:$H,0),3)),"")</f>
        <v/>
      </c>
      <c r="D140" s="82" t="str">
        <f t="shared" si="0"/>
        <v/>
      </c>
      <c r="E140" s="197" t="str">
        <f>IFERROR(IF(AND(SMALL('1st Run'!H:H,N140)&gt;1000,SMALL('1st Run'!H:H,N140)&lt;3000),"nt",IF(SMALL('1st Run'!H:H,N140)&gt;3000,"",SMALL('1st Run'!H:H,N140))),"")</f>
        <v/>
      </c>
      <c r="F140" s="198" t="str">
        <f>IF(D140="nt",IFERROR(SMALL('1st Run'!H:H,N140),""),IF(D140&gt;3000,"",IFERROR(SMALL('1st Run'!H:H,N140),"")))</f>
        <v/>
      </c>
      <c r="G140" s="202"/>
      <c r="H140" s="200" t="str">
        <f t="shared" si="2"/>
        <v/>
      </c>
      <c r="I140" s="201" t="str">
        <f>IFERROR(VLOOKUP(D140,'1st Run'!$S$4:$U$32,3,FALSE),"")</f>
        <v/>
      </c>
      <c r="J140" s="72"/>
      <c r="K140" s="72"/>
      <c r="L140" s="72"/>
      <c r="M140" s="80"/>
      <c r="N140" s="80">
        <v>139</v>
      </c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 spans="1:26" ht="15.75" customHeight="1">
      <c r="A141" s="80" t="str">
        <f t="array" ref="A141">IFERROR(IF(D141="","",INDEX('1st Run'!$A:$H,MATCH($F141,'1st Run'!$H:$H,0),1)),"")</f>
        <v/>
      </c>
      <c r="B141" s="196" t="str">
        <f t="array" ref="B141">IFERROR(IF(D141="","",INDEX('1st Run'!$A:$H,MATCH($F141,'1st Run'!$H:$H,0),2)),"")</f>
        <v/>
      </c>
      <c r="C141" s="196" t="str">
        <f t="array" ref="C141">IFERROR(IF(D141="","",INDEX('1st Run'!$A:$H,MATCH(F141,'1st Run'!$H:$H,0),3)),"")</f>
        <v/>
      </c>
      <c r="D141" s="82" t="str">
        <f t="shared" si="0"/>
        <v/>
      </c>
      <c r="E141" s="197" t="str">
        <f>IFERROR(IF(AND(SMALL('1st Run'!H:H,N141)&gt;1000,SMALL('1st Run'!H:H,N141)&lt;3000),"nt",IF(SMALL('1st Run'!H:H,N141)&gt;3000,"",SMALL('1st Run'!H:H,N141))),"")</f>
        <v/>
      </c>
      <c r="F141" s="198" t="str">
        <f>IF(D141="nt",IFERROR(SMALL('1st Run'!H:H,N141),""),IF(D141&gt;3000,"",IFERROR(SMALL('1st Run'!H:H,N141),"")))</f>
        <v/>
      </c>
      <c r="G141" s="202"/>
      <c r="H141" s="200" t="str">
        <f t="shared" si="2"/>
        <v/>
      </c>
      <c r="I141" s="201" t="str">
        <f>IFERROR(VLOOKUP(D141,'1st Run'!$S$4:$U$32,3,FALSE),"")</f>
        <v/>
      </c>
      <c r="J141" s="72"/>
      <c r="K141" s="72"/>
      <c r="L141" s="72"/>
      <c r="M141" s="80"/>
      <c r="N141" s="80">
        <v>140</v>
      </c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 spans="1:26" ht="15.75" customHeight="1">
      <c r="A142" s="80" t="str">
        <f t="array" ref="A142">IFERROR(IF(D142="","",INDEX('1st Run'!$A:$H,MATCH($F142,'1st Run'!$H:$H,0),1)),"")</f>
        <v/>
      </c>
      <c r="B142" s="196" t="str">
        <f t="array" ref="B142">IFERROR(IF(D142="","",INDEX('1st Run'!$A:$H,MATCH($F142,'1st Run'!$H:$H,0),2)),"")</f>
        <v/>
      </c>
      <c r="C142" s="196" t="str">
        <f t="array" ref="C142">IFERROR(IF(D142="","",INDEX('1st Run'!$A:$H,MATCH(F142,'1st Run'!$H:$H,0),3)),"")</f>
        <v/>
      </c>
      <c r="D142" s="82" t="str">
        <f t="shared" si="0"/>
        <v/>
      </c>
      <c r="E142" s="197" t="str">
        <f>IFERROR(IF(AND(SMALL('1st Run'!H:H,N142)&gt;1000,SMALL('1st Run'!H:H,N142)&lt;3000),"nt",IF(SMALL('1st Run'!H:H,N142)&gt;3000,"",SMALL('1st Run'!H:H,N142))),"")</f>
        <v/>
      </c>
      <c r="F142" s="198" t="str">
        <f>IF(D142="nt",IFERROR(SMALL('1st Run'!H:H,N142),""),IF(D142&gt;3000,"",IFERROR(SMALL('1st Run'!H:H,N142),"")))</f>
        <v/>
      </c>
      <c r="G142" s="202"/>
      <c r="H142" s="200" t="str">
        <f t="shared" si="2"/>
        <v/>
      </c>
      <c r="I142" s="201" t="str">
        <f>IFERROR(VLOOKUP(D142,'1st Run'!$S$4:$U$32,3,FALSE),"")</f>
        <v/>
      </c>
      <c r="J142" s="72"/>
      <c r="K142" s="72"/>
      <c r="L142" s="72"/>
      <c r="M142" s="80"/>
      <c r="N142" s="80">
        <v>141</v>
      </c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 spans="1:26" ht="15.75" customHeight="1">
      <c r="A143" s="80" t="str">
        <f t="array" ref="A143">IFERROR(IF(D143="","",INDEX('1st Run'!$A:$H,MATCH($F143,'1st Run'!$H:$H,0),1)),"")</f>
        <v/>
      </c>
      <c r="B143" s="196" t="str">
        <f t="array" ref="B143">IFERROR(IF(D143="","",INDEX('1st Run'!$A:$H,MATCH($F143,'1st Run'!$H:$H,0),2)),"")</f>
        <v/>
      </c>
      <c r="C143" s="196" t="str">
        <f t="array" ref="C143">IFERROR(IF(D143="","",INDEX('1st Run'!$A:$H,MATCH(F143,'1st Run'!$H:$H,0),3)),"")</f>
        <v/>
      </c>
      <c r="D143" s="82" t="str">
        <f t="shared" si="0"/>
        <v/>
      </c>
      <c r="E143" s="197" t="str">
        <f>IFERROR(IF(AND(SMALL('1st Run'!H:H,N143)&gt;1000,SMALL('1st Run'!H:H,N143)&lt;3000),"nt",IF(SMALL('1st Run'!H:H,N143)&gt;3000,"",SMALL('1st Run'!H:H,N143))),"")</f>
        <v/>
      </c>
      <c r="F143" s="198" t="str">
        <f>IF(D143="nt",IFERROR(SMALL('1st Run'!H:H,N143),""),IF(D143&gt;3000,"",IFERROR(SMALL('1st Run'!H:H,N143),"")))</f>
        <v/>
      </c>
      <c r="G143" s="202"/>
      <c r="H143" s="200" t="str">
        <f t="shared" si="2"/>
        <v/>
      </c>
      <c r="I143" s="201" t="str">
        <f>IFERROR(VLOOKUP(D143,'1st Run'!$S$4:$U$32,3,FALSE),"")</f>
        <v/>
      </c>
      <c r="J143" s="72"/>
      <c r="K143" s="72"/>
      <c r="L143" s="72"/>
      <c r="M143" s="80"/>
      <c r="N143" s="80">
        <v>142</v>
      </c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 spans="1:26" ht="15.75" customHeight="1">
      <c r="A144" s="80" t="str">
        <f t="array" ref="A144">IFERROR(IF(D144="","",INDEX('1st Run'!$A:$H,MATCH($F144,'1st Run'!$H:$H,0),1)),"")</f>
        <v/>
      </c>
      <c r="B144" s="196" t="str">
        <f t="array" ref="B144">IFERROR(IF(D144="","",INDEX('1st Run'!$A:$H,MATCH($F144,'1st Run'!$H:$H,0),2)),"")</f>
        <v/>
      </c>
      <c r="C144" s="196" t="str">
        <f t="array" ref="C144">IFERROR(IF(D144="","",INDEX('1st Run'!$A:$H,MATCH(F144,'1st Run'!$H:$H,0),3)),"")</f>
        <v/>
      </c>
      <c r="D144" s="82" t="str">
        <f t="shared" si="0"/>
        <v/>
      </c>
      <c r="E144" s="197" t="str">
        <f>IFERROR(IF(AND(SMALL('1st Run'!H:H,N144)&gt;1000,SMALL('1st Run'!H:H,N144)&lt;3000),"nt",IF(SMALL('1st Run'!H:H,N144)&gt;3000,"",SMALL('1st Run'!H:H,N144))),"")</f>
        <v/>
      </c>
      <c r="F144" s="198" t="str">
        <f>IF(D144="nt",IFERROR(SMALL('1st Run'!H:H,N144),""),IF(D144&gt;3000,"",IFERROR(SMALL('1st Run'!H:H,N144),"")))</f>
        <v/>
      </c>
      <c r="G144" s="202"/>
      <c r="H144" s="200" t="str">
        <f t="shared" si="2"/>
        <v/>
      </c>
      <c r="I144" s="201" t="str">
        <f>IFERROR(VLOOKUP(D144,'1st Run'!$S$4:$U$32,3,FALSE),"")</f>
        <v/>
      </c>
      <c r="J144" s="72"/>
      <c r="K144" s="72"/>
      <c r="L144" s="72"/>
      <c r="M144" s="80"/>
      <c r="N144" s="80">
        <v>143</v>
      </c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 spans="1:26" ht="15.75" customHeight="1">
      <c r="A145" s="80" t="str">
        <f t="array" ref="A145">IFERROR(IF(D145="","",INDEX('1st Run'!$A:$H,MATCH($F145,'1st Run'!$H:$H,0),1)),"")</f>
        <v/>
      </c>
      <c r="B145" s="196" t="str">
        <f t="array" ref="B145">IFERROR(IF(D145="","",INDEX('1st Run'!$A:$H,MATCH($F145,'1st Run'!$H:$H,0),2)),"")</f>
        <v/>
      </c>
      <c r="C145" s="196" t="str">
        <f t="array" ref="C145">IFERROR(IF(D145="","",INDEX('1st Run'!$A:$H,MATCH(F145,'1st Run'!$H:$H,0),3)),"")</f>
        <v/>
      </c>
      <c r="D145" s="82" t="str">
        <f t="shared" si="0"/>
        <v/>
      </c>
      <c r="E145" s="197" t="str">
        <f>IFERROR(IF(AND(SMALL('1st Run'!H:H,N145)&gt;1000,SMALL('1st Run'!H:H,N145)&lt;3000),"nt",IF(SMALL('1st Run'!H:H,N145)&gt;3000,"",SMALL('1st Run'!H:H,N145))),"")</f>
        <v/>
      </c>
      <c r="F145" s="198" t="str">
        <f>IF(D145="nt",IFERROR(SMALL('1st Run'!H:H,N145),""),IF(D145&gt;3000,"",IFERROR(SMALL('1st Run'!H:H,N145),"")))</f>
        <v/>
      </c>
      <c r="G145" s="202"/>
      <c r="H145" s="200" t="str">
        <f t="shared" si="2"/>
        <v/>
      </c>
      <c r="I145" s="201" t="str">
        <f>IFERROR(VLOOKUP(D145,'1st Run'!$S$4:$U$32,3,FALSE),"")</f>
        <v/>
      </c>
      <c r="J145" s="72"/>
      <c r="K145" s="72"/>
      <c r="L145" s="72"/>
      <c r="M145" s="80"/>
      <c r="N145" s="80">
        <v>144</v>
      </c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 spans="1:26" ht="15.75" customHeight="1">
      <c r="A146" s="80" t="str">
        <f t="array" ref="A146">IFERROR(IF(D146="","",INDEX('1st Run'!$A:$H,MATCH($F146,'1st Run'!$H:$H,0),1)),"")</f>
        <v/>
      </c>
      <c r="B146" s="196" t="str">
        <f t="array" ref="B146">IFERROR(IF(D146="","",INDEX('1st Run'!$A:$H,MATCH($F146,'1st Run'!$H:$H,0),2)),"")</f>
        <v/>
      </c>
      <c r="C146" s="196" t="str">
        <f t="array" ref="C146">IFERROR(IF(D146="","",INDEX('1st Run'!$A:$H,MATCH(F146,'1st Run'!$H:$H,0),3)),"")</f>
        <v/>
      </c>
      <c r="D146" s="82" t="str">
        <f t="shared" si="0"/>
        <v/>
      </c>
      <c r="E146" s="197" t="str">
        <f>IFERROR(IF(AND(SMALL('1st Run'!H:H,N146)&gt;1000,SMALL('1st Run'!H:H,N146)&lt;3000),"nt",IF(SMALL('1st Run'!H:H,N146)&gt;3000,"",SMALL('1st Run'!H:H,N146))),"")</f>
        <v/>
      </c>
      <c r="F146" s="198" t="str">
        <f>IF(D146="nt",IFERROR(SMALL('1st Run'!H:H,N146),""),IF(D146&gt;3000,"",IFERROR(SMALL('1st Run'!H:H,N146),"")))</f>
        <v/>
      </c>
      <c r="G146" s="202"/>
      <c r="H146" s="200" t="str">
        <f t="shared" si="2"/>
        <v/>
      </c>
      <c r="I146" s="201" t="str">
        <f>IFERROR(VLOOKUP(D146,'1st Run'!$S$4:$U$32,3,FALSE),"")</f>
        <v/>
      </c>
      <c r="J146" s="72"/>
      <c r="K146" s="72"/>
      <c r="L146" s="72"/>
      <c r="M146" s="80"/>
      <c r="N146" s="80">
        <v>145</v>
      </c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 spans="1:26" ht="15.75" customHeight="1">
      <c r="A147" s="80" t="str">
        <f t="array" ref="A147">IFERROR(IF(D147="","",INDEX('1st Run'!$A:$H,MATCH($F147,'1st Run'!$H:$H,0),1)),"")</f>
        <v/>
      </c>
      <c r="B147" s="196" t="str">
        <f t="array" ref="B147">IFERROR(IF(D147="","",INDEX('1st Run'!$A:$H,MATCH($F147,'1st Run'!$H:$H,0),2)),"")</f>
        <v/>
      </c>
      <c r="C147" s="196" t="str">
        <f t="array" ref="C147">IFERROR(IF(D147="","",INDEX('1st Run'!$A:$H,MATCH(F147,'1st Run'!$H:$H,0),3)),"")</f>
        <v/>
      </c>
      <c r="D147" s="82" t="str">
        <f t="shared" si="0"/>
        <v/>
      </c>
      <c r="E147" s="197" t="str">
        <f>IFERROR(IF(AND(SMALL('1st Run'!H:H,N147)&gt;1000,SMALL('1st Run'!H:H,N147)&lt;3000),"nt",IF(SMALL('1st Run'!H:H,N147)&gt;3000,"",SMALL('1st Run'!H:H,N147))),"")</f>
        <v/>
      </c>
      <c r="F147" s="198" t="str">
        <f>IF(D147="nt",IFERROR(SMALL('1st Run'!H:H,N147),""),IF(D147&gt;3000,"",IFERROR(SMALL('1st Run'!H:H,N147),"")))</f>
        <v/>
      </c>
      <c r="G147" s="202"/>
      <c r="H147" s="200" t="str">
        <f t="shared" si="2"/>
        <v/>
      </c>
      <c r="I147" s="201" t="str">
        <f>IFERROR(VLOOKUP(D147,'1st Run'!$S$4:$U$32,3,FALSE),"")</f>
        <v/>
      </c>
      <c r="J147" s="72"/>
      <c r="K147" s="72"/>
      <c r="L147" s="72"/>
      <c r="M147" s="80"/>
      <c r="N147" s="80">
        <v>146</v>
      </c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</row>
    <row r="148" spans="1:26" ht="15.75" customHeight="1">
      <c r="A148" s="80" t="str">
        <f t="array" ref="A148">IFERROR(IF(D148="","",INDEX('1st Run'!$A:$H,MATCH($F148,'1st Run'!$H:$H,0),1)),"")</f>
        <v/>
      </c>
      <c r="B148" s="196" t="str">
        <f t="array" ref="B148">IFERROR(IF(D148="","",INDEX('1st Run'!$A:$H,MATCH($F148,'1st Run'!$H:$H,0),2)),"")</f>
        <v/>
      </c>
      <c r="C148" s="196" t="str">
        <f t="array" ref="C148">IFERROR(IF(D148="","",INDEX('1st Run'!$A:$H,MATCH(F148,'1st Run'!$H:$H,0),3)),"")</f>
        <v/>
      </c>
      <c r="D148" s="82" t="str">
        <f t="shared" si="0"/>
        <v/>
      </c>
      <c r="E148" s="197" t="str">
        <f>IFERROR(IF(AND(SMALL('1st Run'!H:H,N148)&gt;1000,SMALL('1st Run'!H:H,N148)&lt;3000),"nt",IF(SMALL('1st Run'!H:H,N148)&gt;3000,"",SMALL('1st Run'!H:H,N148))),"")</f>
        <v/>
      </c>
      <c r="F148" s="198" t="str">
        <f>IF(D148="nt",IFERROR(SMALL('1st Run'!H:H,N148),""),IF(D148&gt;3000,"",IFERROR(SMALL('1st Run'!H:H,N148),"")))</f>
        <v/>
      </c>
      <c r="G148" s="202"/>
      <c r="H148" s="200" t="str">
        <f t="shared" si="2"/>
        <v/>
      </c>
      <c r="I148" s="201" t="str">
        <f>IFERROR(VLOOKUP(D148,'1st Run'!$S$4:$U$32,3,FALSE),"")</f>
        <v/>
      </c>
      <c r="J148" s="72"/>
      <c r="K148" s="72"/>
      <c r="L148" s="72"/>
      <c r="M148" s="80"/>
      <c r="N148" s="80">
        <v>147</v>
      </c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</row>
    <row r="149" spans="1:26" ht="15.75" customHeight="1">
      <c r="A149" s="80" t="str">
        <f t="array" ref="A149">IFERROR(IF(D149="","",INDEX('1st Run'!$A:$H,MATCH($F149,'1st Run'!$H:$H,0),1)),"")</f>
        <v/>
      </c>
      <c r="B149" s="196" t="str">
        <f t="array" ref="B149">IFERROR(IF(D149="","",INDEX('1st Run'!$A:$H,MATCH($F149,'1st Run'!$H:$H,0),2)),"")</f>
        <v/>
      </c>
      <c r="C149" s="196" t="str">
        <f t="array" ref="C149">IFERROR(IF(D149="","",INDEX('1st Run'!$A:$H,MATCH(F149,'1st Run'!$H:$H,0),3)),"")</f>
        <v/>
      </c>
      <c r="D149" s="82" t="str">
        <f t="shared" si="0"/>
        <v/>
      </c>
      <c r="E149" s="197" t="str">
        <f>IFERROR(IF(AND(SMALL('1st Run'!H:H,N149)&gt;1000,SMALL('1st Run'!H:H,N149)&lt;3000),"nt",IF(SMALL('1st Run'!H:H,N149)&gt;3000,"",SMALL('1st Run'!H:H,N149))),"")</f>
        <v/>
      </c>
      <c r="F149" s="198" t="str">
        <f>IF(D149="nt",IFERROR(SMALL('1st Run'!H:H,N149),""),IF(D149&gt;3000,"",IFERROR(SMALL('1st Run'!H:H,N149),"")))</f>
        <v/>
      </c>
      <c r="G149" s="202"/>
      <c r="H149" s="200" t="str">
        <f t="shared" si="2"/>
        <v/>
      </c>
      <c r="I149" s="201" t="str">
        <f>IFERROR(VLOOKUP(D149,'1st Run'!$S$4:$U$32,3,FALSE),"")</f>
        <v/>
      </c>
      <c r="J149" s="72"/>
      <c r="K149" s="72"/>
      <c r="L149" s="72"/>
      <c r="M149" s="80"/>
      <c r="N149" s="80">
        <v>148</v>
      </c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</row>
    <row r="150" spans="1:26" ht="15.75" customHeight="1">
      <c r="A150" s="80" t="str">
        <f t="array" ref="A150">IFERROR(IF(D150="","",INDEX('1st Run'!$A:$H,MATCH($F150,'1st Run'!$H:$H,0),1)),"")</f>
        <v/>
      </c>
      <c r="B150" s="196" t="str">
        <f t="array" ref="B150">IFERROR(IF(D150="","",INDEX('1st Run'!$A:$H,MATCH($F150,'1st Run'!$H:$H,0),2)),"")</f>
        <v/>
      </c>
      <c r="C150" s="196" t="str">
        <f t="array" ref="C150">IFERROR(IF(D150="","",INDEX('1st Run'!$A:$H,MATCH(F150,'1st Run'!$H:$H,0),3)),"")</f>
        <v/>
      </c>
      <c r="D150" s="82" t="str">
        <f t="shared" si="0"/>
        <v/>
      </c>
      <c r="E150" s="197" t="str">
        <f>IFERROR(IF(AND(SMALL('1st Run'!H:H,N150)&gt;1000,SMALL('1st Run'!H:H,N150)&lt;3000),"nt",IF(SMALL('1st Run'!H:H,N150)&gt;3000,"",SMALL('1st Run'!H:H,N150))),"")</f>
        <v/>
      </c>
      <c r="F150" s="198" t="str">
        <f>IF(D150="nt",IFERROR(SMALL('1st Run'!H:H,N150),""),IF(D150&gt;3000,"",IFERROR(SMALL('1st Run'!H:H,N150),"")))</f>
        <v/>
      </c>
      <c r="G150" s="202"/>
      <c r="H150" s="200" t="str">
        <f t="shared" si="2"/>
        <v/>
      </c>
      <c r="I150" s="201" t="str">
        <f>IFERROR(VLOOKUP(D150,'1st Run'!$S$4:$U$32,3,FALSE),"")</f>
        <v/>
      </c>
      <c r="J150" s="72"/>
      <c r="K150" s="72"/>
      <c r="L150" s="72"/>
      <c r="M150" s="80"/>
      <c r="N150" s="80">
        <v>149</v>
      </c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</row>
    <row r="151" spans="1:26" ht="15.75" customHeight="1">
      <c r="A151" s="80" t="str">
        <f t="array" ref="A151">IFERROR(IF(D151="","",INDEX('1st Run'!$A:$H,MATCH($F151,'1st Run'!$H:$H,0),1)),"")</f>
        <v/>
      </c>
      <c r="B151" s="196" t="str">
        <f t="array" ref="B151">IFERROR(IF(D151="","",INDEX('1st Run'!$A:$H,MATCH($F151,'1st Run'!$H:$H,0),2)),"")</f>
        <v/>
      </c>
      <c r="C151" s="196" t="str">
        <f t="array" ref="C151">IFERROR(IF(D151="","",INDEX('1st Run'!$A:$H,MATCH(F151,'1st Run'!$H:$H,0),3)),"")</f>
        <v/>
      </c>
      <c r="D151" s="82" t="str">
        <f t="shared" si="0"/>
        <v/>
      </c>
      <c r="E151" s="197" t="str">
        <f>IFERROR(IF(AND(SMALL('1st Run'!H:H,N151)&gt;1000,SMALL('1st Run'!H:H,N151)&lt;3000),"nt",IF(SMALL('1st Run'!H:H,N151)&gt;3000,"",SMALL('1st Run'!H:H,N151))),"")</f>
        <v/>
      </c>
      <c r="F151" s="198" t="str">
        <f>IF(D151="nt",IFERROR(SMALL('1st Run'!H:H,N151),""),IF(D151&gt;3000,"",IFERROR(SMALL('1st Run'!H:H,N151),"")))</f>
        <v/>
      </c>
      <c r="G151" s="202"/>
      <c r="H151" s="200" t="str">
        <f t="shared" si="2"/>
        <v/>
      </c>
      <c r="I151" s="201" t="str">
        <f>IFERROR(VLOOKUP(D151,'1st Run'!$S$4:$U$32,3,FALSE),"")</f>
        <v/>
      </c>
      <c r="J151" s="72"/>
      <c r="K151" s="72"/>
      <c r="L151" s="72"/>
      <c r="M151" s="80"/>
      <c r="N151" s="80">
        <v>150</v>
      </c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</row>
    <row r="152" spans="1:26" ht="15.75" customHeight="1">
      <c r="A152" s="80" t="str">
        <f t="array" ref="A152">IFERROR(IF(D152="","",INDEX('1st Run'!$A:$H,MATCH($F152,'1st Run'!$H:$H,0),1)),"")</f>
        <v/>
      </c>
      <c r="B152" s="196" t="str">
        <f t="array" ref="B152">IFERROR(IF(D152="","",INDEX('1st Run'!$A:$H,MATCH($F152,'1st Run'!$H:$H,0),2)),"")</f>
        <v/>
      </c>
      <c r="C152" s="196" t="str">
        <f t="array" ref="C152">IFERROR(IF(D152="","",INDEX('1st Run'!$A:$H,MATCH(F152,'1st Run'!$H:$H,0),3)),"")</f>
        <v/>
      </c>
      <c r="D152" s="82" t="str">
        <f t="shared" si="0"/>
        <v/>
      </c>
      <c r="E152" s="197" t="str">
        <f>IFERROR(IF(AND(SMALL('1st Run'!H:H,N152)&gt;1000,SMALL('1st Run'!H:H,N152)&lt;3000),"nt",IF(SMALL('1st Run'!H:H,N152)&gt;3000,"",SMALL('1st Run'!H:H,N152))),"")</f>
        <v/>
      </c>
      <c r="F152" s="198" t="str">
        <f>IF(D152="nt",IFERROR(SMALL('1st Run'!H:H,N152),""),IF(D152&gt;3000,"",IFERROR(SMALL('1st Run'!H:H,N152),"")))</f>
        <v/>
      </c>
      <c r="G152" s="202"/>
      <c r="H152" s="200" t="str">
        <f t="shared" si="2"/>
        <v/>
      </c>
      <c r="I152" s="201" t="str">
        <f>IFERROR(VLOOKUP(D152,'1st Run'!$S$4:$U$32,3,FALSE),"")</f>
        <v/>
      </c>
      <c r="J152" s="72"/>
      <c r="K152" s="72"/>
      <c r="L152" s="72"/>
      <c r="M152" s="80"/>
      <c r="N152" s="80">
        <v>151</v>
      </c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</row>
    <row r="153" spans="1:26" ht="15.75" customHeight="1">
      <c r="A153" s="80" t="str">
        <f t="array" ref="A153">IFERROR(IF(D153="","",INDEX('1st Run'!$A:$H,MATCH($F153,'1st Run'!$H:$H,0),1)),"")</f>
        <v/>
      </c>
      <c r="B153" s="196" t="str">
        <f t="array" ref="B153">IFERROR(IF(D153="","",INDEX('1st Run'!$A:$H,MATCH($F153,'1st Run'!$H:$H,0),2)),"")</f>
        <v/>
      </c>
      <c r="C153" s="196" t="str">
        <f t="array" ref="C153">IFERROR(IF(D153="","",INDEX('1st Run'!$A:$H,MATCH(F153,'1st Run'!$H:$H,0),3)),"")</f>
        <v/>
      </c>
      <c r="D153" s="82" t="str">
        <f t="shared" si="0"/>
        <v/>
      </c>
      <c r="E153" s="197" t="str">
        <f>IFERROR(IF(AND(SMALL('1st Run'!H:H,N153)&gt;1000,SMALL('1st Run'!H:H,N153)&lt;3000),"nt",IF(SMALL('1st Run'!H:H,N153)&gt;3000,"",SMALL('1st Run'!H:H,N153))),"")</f>
        <v/>
      </c>
      <c r="F153" s="198" t="str">
        <f>IF(D153="nt",IFERROR(SMALL('1st Run'!H:H,N153),""),IF(D153&gt;3000,"",IFERROR(SMALL('1st Run'!H:H,N153),"")))</f>
        <v/>
      </c>
      <c r="G153" s="202"/>
      <c r="H153" s="200" t="str">
        <f t="shared" si="2"/>
        <v/>
      </c>
      <c r="I153" s="201" t="str">
        <f>IFERROR(VLOOKUP(D153,'1st Run'!$S$4:$U$32,3,FALSE),"")</f>
        <v/>
      </c>
      <c r="J153" s="72"/>
      <c r="K153" s="72"/>
      <c r="L153" s="72"/>
      <c r="M153" s="80"/>
      <c r="N153" s="80">
        <v>152</v>
      </c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</row>
    <row r="154" spans="1:26" ht="15.75" customHeight="1">
      <c r="A154" s="80" t="str">
        <f t="array" ref="A154">IFERROR(IF(D154="","",INDEX('1st Run'!$A:$H,MATCH($F154,'1st Run'!$H:$H,0),1)),"")</f>
        <v/>
      </c>
      <c r="B154" s="196" t="str">
        <f t="array" ref="B154">IFERROR(IF(D154="","",INDEX('1st Run'!$A:$H,MATCH($F154,'1st Run'!$H:$H,0),2)),"")</f>
        <v/>
      </c>
      <c r="C154" s="196" t="str">
        <f t="array" ref="C154">IFERROR(IF(D154="","",INDEX('1st Run'!$A:$H,MATCH(F154,'1st Run'!$H:$H,0),3)),"")</f>
        <v/>
      </c>
      <c r="D154" s="82" t="str">
        <f t="shared" si="0"/>
        <v/>
      </c>
      <c r="E154" s="197" t="str">
        <f>IFERROR(IF(AND(SMALL('1st Run'!H:H,N154)&gt;1000,SMALL('1st Run'!H:H,N154)&lt;3000),"nt",IF(SMALL('1st Run'!H:H,N154)&gt;3000,"",SMALL('1st Run'!H:H,N154))),"")</f>
        <v/>
      </c>
      <c r="F154" s="198" t="str">
        <f>IF(D154="nt",IFERROR(SMALL('1st Run'!H:H,N154),""),IF(D154&gt;3000,"",IFERROR(SMALL('1st Run'!H:H,N154),"")))</f>
        <v/>
      </c>
      <c r="G154" s="202"/>
      <c r="H154" s="200" t="str">
        <f t="shared" si="2"/>
        <v/>
      </c>
      <c r="I154" s="201" t="str">
        <f>IFERROR(VLOOKUP(D154,'1st Run'!$S$4:$U$32,3,FALSE),"")</f>
        <v/>
      </c>
      <c r="J154" s="72"/>
      <c r="K154" s="72"/>
      <c r="L154" s="72"/>
      <c r="M154" s="80"/>
      <c r="N154" s="80">
        <v>153</v>
      </c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</row>
    <row r="155" spans="1:26" ht="15.75" customHeight="1">
      <c r="A155" s="80" t="str">
        <f t="array" ref="A155">IFERROR(IF(D155="","",INDEX('1st Run'!$A:$H,MATCH($F155,'1st Run'!$H:$H,0),1)),"")</f>
        <v/>
      </c>
      <c r="B155" s="196" t="str">
        <f t="array" ref="B155">IFERROR(IF(D155="","",INDEX('1st Run'!$A:$H,MATCH($F155,'1st Run'!$H:$H,0),2)),"")</f>
        <v/>
      </c>
      <c r="C155" s="196" t="str">
        <f t="array" ref="C155">IFERROR(IF(D155="","",INDEX('1st Run'!$A:$H,MATCH(F155,'1st Run'!$H:$H,0),3)),"")</f>
        <v/>
      </c>
      <c r="D155" s="82" t="str">
        <f t="shared" si="0"/>
        <v/>
      </c>
      <c r="E155" s="197" t="str">
        <f>IFERROR(IF(AND(SMALL('1st Run'!H:H,N155)&gt;1000,SMALL('1st Run'!H:H,N155)&lt;3000),"nt",IF(SMALL('1st Run'!H:H,N155)&gt;3000,"",SMALL('1st Run'!H:H,N155))),"")</f>
        <v/>
      </c>
      <c r="F155" s="198" t="str">
        <f>IF(D155="nt",IFERROR(SMALL('1st Run'!H:H,N155),""),IF(D155&gt;3000,"",IFERROR(SMALL('1st Run'!H:H,N155),"")))</f>
        <v/>
      </c>
      <c r="G155" s="202"/>
      <c r="H155" s="200" t="str">
        <f t="shared" si="2"/>
        <v/>
      </c>
      <c r="I155" s="201" t="str">
        <f>IFERROR(VLOOKUP(D155,'1st Run'!$S$4:$U$32,3,FALSE),"")</f>
        <v/>
      </c>
      <c r="J155" s="72"/>
      <c r="K155" s="72"/>
      <c r="L155" s="72"/>
      <c r="M155" s="80"/>
      <c r="N155" s="80">
        <v>154</v>
      </c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</row>
    <row r="156" spans="1:26" ht="15.75" customHeight="1">
      <c r="A156" s="80" t="str">
        <f t="array" ref="A156">IFERROR(IF(D156="","",INDEX('1st Run'!$A:$H,MATCH($F156,'1st Run'!$H:$H,0),1)),"")</f>
        <v/>
      </c>
      <c r="B156" s="196" t="str">
        <f t="array" ref="B156">IFERROR(IF(D156="","",INDEX('1st Run'!$A:$H,MATCH($F156,'1st Run'!$H:$H,0),2)),"")</f>
        <v/>
      </c>
      <c r="C156" s="196" t="str">
        <f t="array" ref="C156">IFERROR(IF(D156="","",INDEX('1st Run'!$A:$H,MATCH(F156,'1st Run'!$H:$H,0),3)),"")</f>
        <v/>
      </c>
      <c r="D156" s="82" t="str">
        <f t="shared" si="0"/>
        <v/>
      </c>
      <c r="E156" s="197" t="str">
        <f>IFERROR(IF(AND(SMALL('1st Run'!H:H,N156)&gt;1000,SMALL('1st Run'!H:H,N156)&lt;3000),"nt",IF(SMALL('1st Run'!H:H,N156)&gt;3000,"",SMALL('1st Run'!H:H,N156))),"")</f>
        <v/>
      </c>
      <c r="F156" s="198" t="str">
        <f>IF(D156="nt",IFERROR(SMALL('1st Run'!H:H,N156),""),IF(D156&gt;3000,"",IFERROR(SMALL('1st Run'!H:H,N156),"")))</f>
        <v/>
      </c>
      <c r="G156" s="202"/>
      <c r="H156" s="200" t="str">
        <f t="shared" si="2"/>
        <v/>
      </c>
      <c r="I156" s="201" t="str">
        <f>IFERROR(VLOOKUP(D156,'1st Run'!$S$4:$U$32,3,FALSE),"")</f>
        <v/>
      </c>
      <c r="J156" s="72"/>
      <c r="K156" s="72"/>
      <c r="L156" s="72"/>
      <c r="M156" s="80"/>
      <c r="N156" s="80">
        <v>155</v>
      </c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</row>
    <row r="157" spans="1:26" ht="15.75" customHeight="1">
      <c r="A157" s="80" t="str">
        <f t="array" ref="A157">IFERROR(IF(D157="","",INDEX('1st Run'!$A:$H,MATCH($F157,'1st Run'!$H:$H,0),1)),"")</f>
        <v/>
      </c>
      <c r="B157" s="196" t="str">
        <f t="array" ref="B157">IFERROR(IF(D157="","",INDEX('1st Run'!$A:$H,MATCH($F157,'1st Run'!$H:$H,0),2)),"")</f>
        <v/>
      </c>
      <c r="C157" s="196" t="str">
        <f t="array" ref="C157">IFERROR(IF(D157="","",INDEX('1st Run'!$A:$H,MATCH(F157,'1st Run'!$H:$H,0),3)),"")</f>
        <v/>
      </c>
      <c r="D157" s="82" t="str">
        <f t="shared" si="0"/>
        <v/>
      </c>
      <c r="E157" s="197" t="str">
        <f>IFERROR(IF(AND(SMALL('1st Run'!H:H,N157)&gt;1000,SMALL('1st Run'!H:H,N157)&lt;3000),"nt",IF(SMALL('1st Run'!H:H,N157)&gt;3000,"",SMALL('1st Run'!H:H,N157))),"")</f>
        <v/>
      </c>
      <c r="F157" s="198" t="str">
        <f>IF(D157="nt",IFERROR(SMALL('1st Run'!H:H,N157),""),IF(D157&gt;3000,"",IFERROR(SMALL('1st Run'!H:H,N157),"")))</f>
        <v/>
      </c>
      <c r="G157" s="202"/>
      <c r="H157" s="200" t="str">
        <f t="shared" si="2"/>
        <v/>
      </c>
      <c r="I157" s="201" t="str">
        <f>IFERROR(VLOOKUP(D157,'1st Run'!$S$4:$U$32,3,FALSE),"")</f>
        <v/>
      </c>
      <c r="J157" s="72"/>
      <c r="K157" s="72"/>
      <c r="L157" s="72"/>
      <c r="M157" s="80"/>
      <c r="N157" s="80">
        <v>156</v>
      </c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</row>
    <row r="158" spans="1:26" ht="15.75" customHeight="1">
      <c r="A158" s="80" t="str">
        <f t="array" ref="A158">IFERROR(IF(D158="","",INDEX('1st Run'!$A:$H,MATCH($F158,'1st Run'!$H:$H,0),1)),"")</f>
        <v/>
      </c>
      <c r="B158" s="196" t="str">
        <f t="array" ref="B158">IFERROR(IF(D158="","",INDEX('1st Run'!$A:$H,MATCH($F158,'1st Run'!$H:$H,0),2)),"")</f>
        <v/>
      </c>
      <c r="C158" s="196" t="str">
        <f t="array" ref="C158">IFERROR(IF(D158="","",INDEX('1st Run'!$A:$H,MATCH(F158,'1st Run'!$H:$H,0),3)),"")</f>
        <v/>
      </c>
      <c r="D158" s="82" t="str">
        <f t="shared" si="0"/>
        <v/>
      </c>
      <c r="E158" s="197" t="str">
        <f>IFERROR(IF(AND(SMALL('1st Run'!H:H,N158)&gt;1000,SMALL('1st Run'!H:H,N158)&lt;3000),"nt",IF(SMALL('1st Run'!H:H,N158)&gt;3000,"",SMALL('1st Run'!H:H,N158))),"")</f>
        <v/>
      </c>
      <c r="F158" s="198" t="str">
        <f>IF(D158="nt",IFERROR(SMALL('1st Run'!H:H,N158),""),IF(D158&gt;3000,"",IFERROR(SMALL('1st Run'!H:H,N158),"")))</f>
        <v/>
      </c>
      <c r="G158" s="202"/>
      <c r="H158" s="200" t="str">
        <f t="shared" si="2"/>
        <v/>
      </c>
      <c r="I158" s="201" t="str">
        <f>IFERROR(VLOOKUP(D158,'1st Run'!$S$4:$U$32,3,FALSE),"")</f>
        <v/>
      </c>
      <c r="J158" s="72"/>
      <c r="K158" s="72"/>
      <c r="L158" s="72"/>
      <c r="M158" s="80"/>
      <c r="N158" s="80">
        <v>157</v>
      </c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</row>
    <row r="159" spans="1:26" ht="15.75" customHeight="1">
      <c r="A159" s="80" t="str">
        <f t="array" ref="A159">IFERROR(IF(D159="","",INDEX('1st Run'!$A:$H,MATCH($F159,'1st Run'!$H:$H,0),1)),"")</f>
        <v/>
      </c>
      <c r="B159" s="196" t="str">
        <f t="array" ref="B159">IFERROR(IF(D159="","",INDEX('1st Run'!$A:$H,MATCH($F159,'1st Run'!$H:$H,0),2)),"")</f>
        <v/>
      </c>
      <c r="C159" s="196" t="str">
        <f t="array" ref="C159">IFERROR(IF(D159="","",INDEX('1st Run'!$A:$H,MATCH(F159,'1st Run'!$H:$H,0),3)),"")</f>
        <v/>
      </c>
      <c r="D159" s="82" t="str">
        <f t="shared" si="0"/>
        <v/>
      </c>
      <c r="E159" s="197" t="str">
        <f>IFERROR(IF(AND(SMALL('1st Run'!H:H,N159)&gt;1000,SMALL('1st Run'!H:H,N159)&lt;3000),"nt",IF(SMALL('1st Run'!H:H,N159)&gt;3000,"",SMALL('1st Run'!H:H,N159))),"")</f>
        <v/>
      </c>
      <c r="F159" s="198" t="str">
        <f>IF(D159="nt",IFERROR(SMALL('1st Run'!H:H,N159),""),IF(D159&gt;3000,"",IFERROR(SMALL('1st Run'!H:H,N159),"")))</f>
        <v/>
      </c>
      <c r="G159" s="202"/>
      <c r="H159" s="200" t="str">
        <f t="shared" si="2"/>
        <v/>
      </c>
      <c r="I159" s="201" t="str">
        <f>IFERROR(VLOOKUP(D159,'1st Run'!$S$4:$U$32,3,FALSE),"")</f>
        <v/>
      </c>
      <c r="J159" s="72"/>
      <c r="K159" s="72"/>
      <c r="L159" s="72"/>
      <c r="M159" s="80"/>
      <c r="N159" s="80">
        <v>158</v>
      </c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</row>
    <row r="160" spans="1:26" ht="15.75" customHeight="1">
      <c r="A160" s="80" t="str">
        <f t="array" ref="A160">IFERROR(IF(D160="","",INDEX('1st Run'!$A:$H,MATCH($F160,'1st Run'!$H:$H,0),1)),"")</f>
        <v/>
      </c>
      <c r="B160" s="196" t="str">
        <f t="array" ref="B160">IFERROR(IF(D160="","",INDEX('1st Run'!$A:$H,MATCH($F160,'1st Run'!$H:$H,0),2)),"")</f>
        <v/>
      </c>
      <c r="C160" s="196" t="str">
        <f t="array" ref="C160">IFERROR(IF(D160="","",INDEX('1st Run'!$A:$H,MATCH(F160,'1st Run'!$H:$H,0),3)),"")</f>
        <v/>
      </c>
      <c r="D160" s="82" t="str">
        <f t="shared" si="0"/>
        <v/>
      </c>
      <c r="E160" s="197" t="str">
        <f>IFERROR(IF(AND(SMALL('1st Run'!H:H,N160)&gt;1000,SMALL('1st Run'!H:H,N160)&lt;3000),"nt",IF(SMALL('1st Run'!H:H,N160)&gt;3000,"",SMALL('1st Run'!H:H,N160))),"")</f>
        <v/>
      </c>
      <c r="F160" s="198" t="str">
        <f>IF(D160="nt",IFERROR(SMALL('1st Run'!H:H,N160),""),IF(D160&gt;3000,"",IFERROR(SMALL('1st Run'!H:H,N160),"")))</f>
        <v/>
      </c>
      <c r="G160" s="202"/>
      <c r="H160" s="200" t="str">
        <f t="shared" si="2"/>
        <v/>
      </c>
      <c r="I160" s="201" t="str">
        <f>IFERROR(VLOOKUP(D160,'1st Run'!$S$4:$U$32,3,FALSE),"")</f>
        <v/>
      </c>
      <c r="J160" s="72"/>
      <c r="K160" s="72"/>
      <c r="L160" s="72"/>
      <c r="M160" s="80"/>
      <c r="N160" s="80">
        <v>159</v>
      </c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</row>
    <row r="161" spans="1:26" ht="15.75" customHeight="1">
      <c r="A161" s="80" t="str">
        <f t="array" ref="A161">IFERROR(IF(D161="","",INDEX('1st Run'!$A:$H,MATCH($F161,'1st Run'!$H:$H,0),1)),"")</f>
        <v/>
      </c>
      <c r="B161" s="196" t="str">
        <f t="array" ref="B161">IFERROR(IF(D161="","",INDEX('1st Run'!$A:$H,MATCH($F161,'1st Run'!$H:$H,0),2)),"")</f>
        <v/>
      </c>
      <c r="C161" s="196" t="str">
        <f t="array" ref="C161">IFERROR(IF(D161="","",INDEX('1st Run'!$A:$H,MATCH(F161,'1st Run'!$H:$H,0),3)),"")</f>
        <v/>
      </c>
      <c r="D161" s="82" t="str">
        <f t="shared" si="0"/>
        <v/>
      </c>
      <c r="E161" s="197" t="str">
        <f>IFERROR(IF(AND(SMALL('1st Run'!H:H,N161)&gt;1000,SMALL('1st Run'!H:H,N161)&lt;3000),"nt",IF(SMALL('1st Run'!H:H,N161)&gt;3000,"",SMALL('1st Run'!H:H,N161))),"")</f>
        <v/>
      </c>
      <c r="F161" s="198" t="str">
        <f>IF(D161="nt",IFERROR(SMALL('1st Run'!H:H,N161),""),IF(D161&gt;3000,"",IFERROR(SMALL('1st Run'!H:H,N161),"")))</f>
        <v/>
      </c>
      <c r="G161" s="202"/>
      <c r="H161" s="200" t="str">
        <f t="shared" si="2"/>
        <v/>
      </c>
      <c r="I161" s="201" t="str">
        <f>IFERROR(VLOOKUP(D161,'1st Run'!$S$4:$U$32,3,FALSE),"")</f>
        <v/>
      </c>
      <c r="J161" s="72"/>
      <c r="K161" s="72"/>
      <c r="L161" s="72"/>
      <c r="M161" s="80"/>
      <c r="N161" s="80">
        <v>160</v>
      </c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</row>
    <row r="162" spans="1:26" ht="15.75" customHeight="1">
      <c r="A162" s="80" t="str">
        <f t="array" ref="A162">IFERROR(IF(D162="","",INDEX('1st Run'!$A:$H,MATCH($F162,'1st Run'!$H:$H,0),1)),"")</f>
        <v/>
      </c>
      <c r="B162" s="196" t="str">
        <f t="array" ref="B162">IFERROR(IF(D162="","",INDEX('1st Run'!$A:$H,MATCH($F162,'1st Run'!$H:$H,0),2)),"")</f>
        <v/>
      </c>
      <c r="C162" s="196" t="str">
        <f t="array" ref="C162">IFERROR(IF(D162="","",INDEX('1st Run'!$A:$H,MATCH(F162,'1st Run'!$H:$H,0),3)),"")</f>
        <v/>
      </c>
      <c r="D162" s="82" t="str">
        <f t="shared" si="0"/>
        <v/>
      </c>
      <c r="E162" s="197" t="str">
        <f>IFERROR(IF(AND(SMALL('1st Run'!H:H,N162)&gt;1000,SMALL('1st Run'!H:H,N162)&lt;3000),"nt",IF(SMALL('1st Run'!H:H,N162)&gt;3000,"",SMALL('1st Run'!H:H,N162))),"")</f>
        <v/>
      </c>
      <c r="F162" s="198" t="str">
        <f>IF(D162="nt",IFERROR(SMALL('1st Run'!H:H,N162),""),IF(D162&gt;3000,"",IFERROR(SMALL('1st Run'!H:H,N162),"")))</f>
        <v/>
      </c>
      <c r="G162" s="202"/>
      <c r="H162" s="200" t="str">
        <f t="shared" si="2"/>
        <v/>
      </c>
      <c r="I162" s="201" t="str">
        <f>IFERROR(VLOOKUP(D162,'1st Run'!$S$4:$U$32,3,FALSE),"")</f>
        <v/>
      </c>
      <c r="J162" s="72"/>
      <c r="K162" s="72"/>
      <c r="L162" s="72"/>
      <c r="M162" s="80"/>
      <c r="N162" s="80">
        <v>161</v>
      </c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</row>
    <row r="163" spans="1:26" ht="15.75" customHeight="1">
      <c r="A163" s="80" t="str">
        <f t="array" ref="A163">IFERROR(IF(D163="","",INDEX('1st Run'!$A:$H,MATCH($F163,'1st Run'!$H:$H,0),1)),"")</f>
        <v/>
      </c>
      <c r="B163" s="196" t="str">
        <f t="array" ref="B163">IFERROR(IF(D163="","",INDEX('1st Run'!$A:$H,MATCH($F163,'1st Run'!$H:$H,0),2)),"")</f>
        <v/>
      </c>
      <c r="C163" s="196" t="str">
        <f t="array" ref="C163">IFERROR(IF(D163="","",INDEX('1st Run'!$A:$H,MATCH(F163,'1st Run'!$H:$H,0),3)),"")</f>
        <v/>
      </c>
      <c r="D163" s="82" t="str">
        <f t="shared" si="0"/>
        <v/>
      </c>
      <c r="E163" s="197" t="str">
        <f>IFERROR(IF(AND(SMALL('1st Run'!H:H,N163)&gt;1000,SMALL('1st Run'!H:H,N163)&lt;3000),"nt",IF(SMALL('1st Run'!H:H,N163)&gt;3000,"",SMALL('1st Run'!H:H,N163))),"")</f>
        <v/>
      </c>
      <c r="F163" s="198" t="str">
        <f>IF(D163="nt",IFERROR(SMALL('1st Run'!H:H,N163),""),IF(D163&gt;3000,"",IFERROR(SMALL('1st Run'!H:H,N163),"")))</f>
        <v/>
      </c>
      <c r="G163" s="202"/>
      <c r="H163" s="200" t="str">
        <f t="shared" si="2"/>
        <v/>
      </c>
      <c r="I163" s="201" t="str">
        <f>IFERROR(VLOOKUP(D163,'1st Run'!$S$4:$U$32,3,FALSE),"")</f>
        <v/>
      </c>
      <c r="J163" s="72"/>
      <c r="K163" s="72"/>
      <c r="L163" s="72"/>
      <c r="M163" s="80"/>
      <c r="N163" s="80">
        <v>162</v>
      </c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</row>
    <row r="164" spans="1:26" ht="15.75" customHeight="1">
      <c r="A164" s="80" t="str">
        <f t="array" ref="A164">IFERROR(IF(D164="","",INDEX('1st Run'!$A:$H,MATCH($F164,'1st Run'!$H:$H,0),1)),"")</f>
        <v/>
      </c>
      <c r="B164" s="196" t="str">
        <f t="array" ref="B164">IFERROR(IF(D164="","",INDEX('1st Run'!$A:$H,MATCH($F164,'1st Run'!$H:$H,0),2)),"")</f>
        <v/>
      </c>
      <c r="C164" s="196" t="str">
        <f t="array" ref="C164">IFERROR(IF(D164="","",INDEX('1st Run'!$A:$H,MATCH(F164,'1st Run'!$H:$H,0),3)),"")</f>
        <v/>
      </c>
      <c r="D164" s="82" t="str">
        <f t="shared" si="0"/>
        <v/>
      </c>
      <c r="E164" s="197" t="str">
        <f>IFERROR(IF(AND(SMALL('1st Run'!H:H,N164)&gt;1000,SMALL('1st Run'!H:H,N164)&lt;3000),"nt",IF(SMALL('1st Run'!H:H,N164)&gt;3000,"",SMALL('1st Run'!H:H,N164))),"")</f>
        <v/>
      </c>
      <c r="F164" s="198" t="str">
        <f>IF(D164="nt",IFERROR(SMALL('1st Run'!H:H,N164),""),IF(D164&gt;3000,"",IFERROR(SMALL('1st Run'!H:H,N164),"")))</f>
        <v/>
      </c>
      <c r="G164" s="202"/>
      <c r="H164" s="200" t="str">
        <f t="shared" si="2"/>
        <v/>
      </c>
      <c r="I164" s="201" t="str">
        <f>IFERROR(VLOOKUP(D164,'1st Run'!$S$4:$U$32,3,FALSE),"")</f>
        <v/>
      </c>
      <c r="J164" s="72"/>
      <c r="K164" s="72"/>
      <c r="L164" s="72"/>
      <c r="M164" s="80"/>
      <c r="N164" s="80">
        <v>163</v>
      </c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</row>
    <row r="165" spans="1:26" ht="15.75" customHeight="1">
      <c r="A165" s="80" t="str">
        <f t="array" ref="A165">IFERROR(IF(D165="","",INDEX('1st Run'!$A:$H,MATCH($F165,'1st Run'!$H:$H,0),1)),"")</f>
        <v/>
      </c>
      <c r="B165" s="196" t="str">
        <f t="array" ref="B165">IFERROR(IF(D165="","",INDEX('1st Run'!$A:$H,MATCH($F165,'1st Run'!$H:$H,0),2)),"")</f>
        <v/>
      </c>
      <c r="C165" s="196" t="str">
        <f t="array" ref="C165">IFERROR(IF(D165="","",INDEX('1st Run'!$A:$H,MATCH(F165,'1st Run'!$H:$H,0),3)),"")</f>
        <v/>
      </c>
      <c r="D165" s="82" t="str">
        <f t="shared" si="0"/>
        <v/>
      </c>
      <c r="E165" s="197" t="str">
        <f>IFERROR(IF(AND(SMALL('1st Run'!H:H,N165)&gt;1000,SMALL('1st Run'!H:H,N165)&lt;3000),"nt",IF(SMALL('1st Run'!H:H,N165)&gt;3000,"",SMALL('1st Run'!H:H,N165))),"")</f>
        <v/>
      </c>
      <c r="F165" s="198" t="str">
        <f>IF(D165="nt",IFERROR(SMALL('1st Run'!H:H,N165),""),IF(D165&gt;3000,"",IFERROR(SMALL('1st Run'!H:H,N165),"")))</f>
        <v/>
      </c>
      <c r="G165" s="202"/>
      <c r="H165" s="200" t="str">
        <f t="shared" si="2"/>
        <v/>
      </c>
      <c r="I165" s="201" t="str">
        <f>IFERROR(VLOOKUP(D165,'1st Run'!$S$4:$U$32,3,FALSE),"")</f>
        <v/>
      </c>
      <c r="J165" s="72"/>
      <c r="K165" s="72"/>
      <c r="L165" s="72"/>
      <c r="M165" s="80"/>
      <c r="N165" s="80">
        <v>164</v>
      </c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</row>
    <row r="166" spans="1:26" ht="15.75" customHeight="1">
      <c r="A166" s="80" t="str">
        <f t="array" ref="A166">IFERROR(IF(D166="","",INDEX('1st Run'!$A:$H,MATCH($F166,'1st Run'!$H:$H,0),1)),"")</f>
        <v/>
      </c>
      <c r="B166" s="196" t="str">
        <f t="array" ref="B166">IFERROR(IF(D166="","",INDEX('1st Run'!$A:$H,MATCH($F166,'1st Run'!$H:$H,0),2)),"")</f>
        <v/>
      </c>
      <c r="C166" s="196" t="str">
        <f t="array" ref="C166">IFERROR(IF(D166="","",INDEX('1st Run'!$A:$H,MATCH(F166,'1st Run'!$H:$H,0),3)),"")</f>
        <v/>
      </c>
      <c r="D166" s="82" t="str">
        <f t="shared" si="0"/>
        <v/>
      </c>
      <c r="E166" s="197" t="str">
        <f>IFERROR(IF(AND(SMALL('1st Run'!H:H,N166)&gt;1000,SMALL('1st Run'!H:H,N166)&lt;3000),"nt",IF(SMALL('1st Run'!H:H,N166)&gt;3000,"",SMALL('1st Run'!H:H,N166))),"")</f>
        <v/>
      </c>
      <c r="F166" s="198" t="str">
        <f>IF(D166="nt",IFERROR(SMALL('1st Run'!H:H,N166),""),IF(D166&gt;3000,"",IFERROR(SMALL('1st Run'!H:H,N166),"")))</f>
        <v/>
      </c>
      <c r="G166" s="202"/>
      <c r="H166" s="200" t="str">
        <f t="shared" si="2"/>
        <v/>
      </c>
      <c r="I166" s="201" t="str">
        <f>IFERROR(VLOOKUP(D166,'1st Run'!$S$4:$U$32,3,FALSE),"")</f>
        <v/>
      </c>
      <c r="J166" s="72"/>
      <c r="K166" s="72"/>
      <c r="L166" s="72"/>
      <c r="M166" s="80"/>
      <c r="N166" s="80">
        <v>165</v>
      </c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</row>
    <row r="167" spans="1:26" ht="15.75" customHeight="1">
      <c r="A167" s="80" t="str">
        <f t="array" ref="A167">IFERROR(IF(D167="","",INDEX('1st Run'!$A:$H,MATCH($F167,'1st Run'!$H:$H,0),1)),"")</f>
        <v/>
      </c>
      <c r="B167" s="196" t="str">
        <f t="array" ref="B167">IFERROR(IF(D167="","",INDEX('1st Run'!$A:$H,MATCH($F167,'1st Run'!$H:$H,0),2)),"")</f>
        <v/>
      </c>
      <c r="C167" s="196" t="str">
        <f t="array" ref="C167">IFERROR(IF(D167="","",INDEX('1st Run'!$A:$H,MATCH(F167,'1st Run'!$H:$H,0),3)),"")</f>
        <v/>
      </c>
      <c r="D167" s="82" t="str">
        <f t="shared" si="0"/>
        <v/>
      </c>
      <c r="E167" s="197" t="str">
        <f>IFERROR(IF(AND(SMALL('1st Run'!H:H,N167)&gt;1000,SMALL('1st Run'!H:H,N167)&lt;3000),"nt",IF(SMALL('1st Run'!H:H,N167)&gt;3000,"",SMALL('1st Run'!H:H,N167))),"")</f>
        <v/>
      </c>
      <c r="F167" s="198" t="str">
        <f>IF(D167="nt",IFERROR(SMALL('1st Run'!H:H,N167),""),IF(D167&gt;3000,"",IFERROR(SMALL('1st Run'!H:H,N167),"")))</f>
        <v/>
      </c>
      <c r="G167" s="202"/>
      <c r="H167" s="200" t="str">
        <f t="shared" si="2"/>
        <v/>
      </c>
      <c r="I167" s="201" t="str">
        <f>IFERROR(VLOOKUP(D167,'1st Run'!$S$4:$U$32,3,FALSE),"")</f>
        <v/>
      </c>
      <c r="J167" s="72"/>
      <c r="K167" s="72"/>
      <c r="L167" s="72"/>
      <c r="M167" s="80"/>
      <c r="N167" s="80">
        <v>166</v>
      </c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</row>
    <row r="168" spans="1:26" ht="15.75" customHeight="1">
      <c r="A168" s="80" t="str">
        <f t="array" ref="A168">IFERROR(IF(D168="","",INDEX('1st Run'!$A:$H,MATCH($F168,'1st Run'!$H:$H,0),1)),"")</f>
        <v/>
      </c>
      <c r="B168" s="196" t="str">
        <f t="array" ref="B168">IFERROR(IF(D168="","",INDEX('1st Run'!$A:$H,MATCH($F168,'1st Run'!$H:$H,0),2)),"")</f>
        <v/>
      </c>
      <c r="C168" s="196" t="str">
        <f t="array" ref="C168">IFERROR(IF(D168="","",INDEX('1st Run'!$A:$H,MATCH(F168,'1st Run'!$H:$H,0),3)),"")</f>
        <v/>
      </c>
      <c r="D168" s="82" t="str">
        <f t="shared" si="0"/>
        <v/>
      </c>
      <c r="E168" s="197" t="str">
        <f>IFERROR(IF(AND(SMALL('1st Run'!H:H,N168)&gt;1000,SMALL('1st Run'!H:H,N168)&lt;3000),"nt",IF(SMALL('1st Run'!H:H,N168)&gt;3000,"",SMALL('1st Run'!H:H,N168))),"")</f>
        <v/>
      </c>
      <c r="F168" s="198" t="str">
        <f>IF(D168="nt",IFERROR(SMALL('1st Run'!H:H,N168),""),IF(D168&gt;3000,"",IFERROR(SMALL('1st Run'!H:H,N168),"")))</f>
        <v/>
      </c>
      <c r="G168" s="202"/>
      <c r="H168" s="200" t="str">
        <f t="shared" si="2"/>
        <v/>
      </c>
      <c r="I168" s="201" t="str">
        <f>IFERROR(VLOOKUP(D168,'1st Run'!$S$4:$U$32,3,FALSE),"")</f>
        <v/>
      </c>
      <c r="J168" s="72"/>
      <c r="K168" s="72"/>
      <c r="L168" s="72"/>
      <c r="M168" s="80"/>
      <c r="N168" s="80">
        <v>167</v>
      </c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</row>
    <row r="169" spans="1:26" ht="15.75" customHeight="1">
      <c r="A169" s="80" t="str">
        <f t="array" ref="A169">IFERROR(IF(D169="","",INDEX('1st Run'!$A:$H,MATCH($F169,'1st Run'!$H:$H,0),1)),"")</f>
        <v/>
      </c>
      <c r="B169" s="196" t="str">
        <f t="array" ref="B169">IFERROR(IF(D169="","",INDEX('1st Run'!$A:$H,MATCH($F169,'1st Run'!$H:$H,0),2)),"")</f>
        <v/>
      </c>
      <c r="C169" s="196" t="str">
        <f t="array" ref="C169">IFERROR(IF(D169="","",INDEX('1st Run'!$A:$H,MATCH(F169,'1st Run'!$H:$H,0),3)),"")</f>
        <v/>
      </c>
      <c r="D169" s="82" t="str">
        <f t="shared" si="0"/>
        <v/>
      </c>
      <c r="E169" s="197" t="str">
        <f>IFERROR(IF(AND(SMALL('1st Run'!H:H,N169)&gt;1000,SMALL('1st Run'!H:H,N169)&lt;3000),"nt",IF(SMALL('1st Run'!H:H,N169)&gt;3000,"",SMALL('1st Run'!H:H,N169))),"")</f>
        <v/>
      </c>
      <c r="F169" s="198" t="str">
        <f>IF(D169="nt",IFERROR(SMALL('1st Run'!H:H,N169),""),IF(D169&gt;3000,"",IFERROR(SMALL('1st Run'!H:H,N169),"")))</f>
        <v/>
      </c>
      <c r="G169" s="202"/>
      <c r="H169" s="200" t="str">
        <f t="shared" si="2"/>
        <v/>
      </c>
      <c r="I169" s="201" t="str">
        <f>IFERROR(VLOOKUP(D169,'1st Run'!$S$4:$U$32,3,FALSE),"")</f>
        <v/>
      </c>
      <c r="J169" s="72"/>
      <c r="K169" s="72"/>
      <c r="L169" s="72"/>
      <c r="M169" s="80"/>
      <c r="N169" s="80">
        <v>168</v>
      </c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</row>
    <row r="170" spans="1:26" ht="15.75" customHeight="1">
      <c r="A170" s="80" t="str">
        <f t="array" ref="A170">IFERROR(IF(D170="","",INDEX('1st Run'!$A:$H,MATCH($F170,'1st Run'!$H:$H,0),1)),"")</f>
        <v/>
      </c>
      <c r="B170" s="196" t="str">
        <f t="array" ref="B170">IFERROR(IF(D170="","",INDEX('1st Run'!$A:$H,MATCH($F170,'1st Run'!$H:$H,0),2)),"")</f>
        <v/>
      </c>
      <c r="C170" s="196" t="str">
        <f t="array" ref="C170">IFERROR(IF(D170="","",INDEX('1st Run'!$A:$H,MATCH(F170,'1st Run'!$H:$H,0),3)),"")</f>
        <v/>
      </c>
      <c r="D170" s="82" t="str">
        <f t="shared" si="0"/>
        <v/>
      </c>
      <c r="E170" s="197" t="str">
        <f>IFERROR(IF(AND(SMALL('1st Run'!H:H,N170)&gt;1000,SMALL('1st Run'!H:H,N170)&lt;3000),"nt",IF(SMALL('1st Run'!H:H,N170)&gt;3000,"",SMALL('1st Run'!H:H,N170))),"")</f>
        <v/>
      </c>
      <c r="F170" s="198" t="str">
        <f>IF(D170="nt",IFERROR(SMALL('1st Run'!H:H,N170),""),IF(D170&gt;3000,"",IFERROR(SMALL('1st Run'!H:H,N170),"")))</f>
        <v/>
      </c>
      <c r="G170" s="202"/>
      <c r="H170" s="200" t="str">
        <f t="shared" si="2"/>
        <v/>
      </c>
      <c r="I170" s="201" t="str">
        <f>IFERROR(VLOOKUP(D170,'1st Run'!$S$4:$U$32,3,FALSE),"")</f>
        <v/>
      </c>
      <c r="J170" s="72"/>
      <c r="K170" s="72"/>
      <c r="L170" s="72"/>
      <c r="M170" s="80"/>
      <c r="N170" s="80">
        <v>169</v>
      </c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</row>
    <row r="171" spans="1:26" ht="15.75" customHeight="1">
      <c r="A171" s="80" t="str">
        <f t="array" ref="A171">IFERROR(IF(D171="","",INDEX('1st Run'!$A:$H,MATCH($F171,'1st Run'!$H:$H,0),1)),"")</f>
        <v/>
      </c>
      <c r="B171" s="196" t="str">
        <f t="array" ref="B171">IFERROR(IF(D171="","",INDEX('1st Run'!$A:$H,MATCH($F171,'1st Run'!$H:$H,0),2)),"")</f>
        <v/>
      </c>
      <c r="C171" s="196" t="str">
        <f t="array" ref="C171">IFERROR(IF(D171="","",INDEX('1st Run'!$A:$H,MATCH(F171,'1st Run'!$H:$H,0),3)),"")</f>
        <v/>
      </c>
      <c r="D171" s="82" t="str">
        <f t="shared" si="0"/>
        <v/>
      </c>
      <c r="E171" s="197" t="str">
        <f>IFERROR(IF(AND(SMALL('1st Run'!H:H,N171)&gt;1000,SMALL('1st Run'!H:H,N171)&lt;3000),"nt",IF(SMALL('1st Run'!H:H,N171)&gt;3000,"",SMALL('1st Run'!H:H,N171))),"")</f>
        <v/>
      </c>
      <c r="F171" s="198" t="str">
        <f>IF(D171="nt",IFERROR(SMALL('1st Run'!H:H,N171),""),IF(D171&gt;3000,"",IFERROR(SMALL('1st Run'!H:H,N171),"")))</f>
        <v/>
      </c>
      <c r="G171" s="202"/>
      <c r="H171" s="200" t="str">
        <f t="shared" si="2"/>
        <v/>
      </c>
      <c r="I171" s="201" t="str">
        <f>IFERROR(VLOOKUP(D171,'1st Run'!$S$4:$U$32,3,FALSE),"")</f>
        <v/>
      </c>
      <c r="J171" s="72"/>
      <c r="K171" s="72"/>
      <c r="L171" s="72"/>
      <c r="M171" s="80"/>
      <c r="N171" s="80">
        <v>170</v>
      </c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</row>
    <row r="172" spans="1:26" ht="15.75" customHeight="1">
      <c r="A172" s="80" t="str">
        <f t="array" ref="A172">IFERROR(IF(D172="","",INDEX('1st Run'!$A:$H,MATCH($F172,'1st Run'!$H:$H,0),1)),"")</f>
        <v/>
      </c>
      <c r="B172" s="196" t="str">
        <f t="array" ref="B172">IFERROR(IF(D172="","",INDEX('1st Run'!$A:$H,MATCH($F172,'1st Run'!$H:$H,0),2)),"")</f>
        <v/>
      </c>
      <c r="C172" s="196" t="str">
        <f t="array" ref="C172">IFERROR(IF(D172="","",INDEX('1st Run'!$A:$H,MATCH(F172,'1st Run'!$H:$H,0),3)),"")</f>
        <v/>
      </c>
      <c r="D172" s="82" t="str">
        <f t="shared" si="0"/>
        <v/>
      </c>
      <c r="E172" s="197" t="str">
        <f>IFERROR(IF(AND(SMALL('1st Run'!H:H,N172)&gt;1000,SMALL('1st Run'!H:H,N172)&lt;3000),"nt",IF(SMALL('1st Run'!H:H,N172)&gt;3000,"",SMALL('1st Run'!H:H,N172))),"")</f>
        <v/>
      </c>
      <c r="F172" s="198" t="str">
        <f>IF(D172="nt",IFERROR(SMALL('1st Run'!H:H,N172),""),IF(D172&gt;3000,"",IFERROR(SMALL('1st Run'!H:H,N172),"")))</f>
        <v/>
      </c>
      <c r="G172" s="202"/>
      <c r="H172" s="200" t="str">
        <f t="shared" si="2"/>
        <v/>
      </c>
      <c r="I172" s="201" t="str">
        <f>IFERROR(VLOOKUP(D172,'1st Run'!$S$4:$U$32,3,FALSE),"")</f>
        <v/>
      </c>
      <c r="J172" s="72"/>
      <c r="K172" s="72"/>
      <c r="L172" s="72"/>
      <c r="M172" s="80"/>
      <c r="N172" s="80">
        <v>171</v>
      </c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</row>
    <row r="173" spans="1:26" ht="15.75" customHeight="1">
      <c r="A173" s="80" t="str">
        <f t="array" ref="A173">IFERROR(IF(D173="","",INDEX('1st Run'!$A:$H,MATCH($F173,'1st Run'!$H:$H,0),1)),"")</f>
        <v/>
      </c>
      <c r="B173" s="196" t="str">
        <f t="array" ref="B173">IFERROR(IF(D173="","",INDEX('1st Run'!$A:$H,MATCH($F173,'1st Run'!$H:$H,0),2)),"")</f>
        <v/>
      </c>
      <c r="C173" s="196" t="str">
        <f t="array" ref="C173">IFERROR(IF(D173="","",INDEX('1st Run'!$A:$H,MATCH(F173,'1st Run'!$H:$H,0),3)),"")</f>
        <v/>
      </c>
      <c r="D173" s="82" t="str">
        <f t="shared" si="0"/>
        <v/>
      </c>
      <c r="E173" s="197" t="str">
        <f>IFERROR(IF(AND(SMALL('1st Run'!H:H,N173)&gt;1000,SMALL('1st Run'!H:H,N173)&lt;3000),"nt",IF(SMALL('1st Run'!H:H,N173)&gt;3000,"",SMALL('1st Run'!H:H,N173))),"")</f>
        <v/>
      </c>
      <c r="F173" s="198" t="str">
        <f>IF(D173="nt",IFERROR(SMALL('1st Run'!H:H,N173),""),IF(D173&gt;3000,"",IFERROR(SMALL('1st Run'!H:H,N173),"")))</f>
        <v/>
      </c>
      <c r="G173" s="202"/>
      <c r="H173" s="200" t="str">
        <f t="shared" si="2"/>
        <v/>
      </c>
      <c r="I173" s="201" t="str">
        <f>IFERROR(VLOOKUP(D173,'1st Run'!$S$4:$U$32,3,FALSE),"")</f>
        <v/>
      </c>
      <c r="J173" s="72"/>
      <c r="K173" s="72"/>
      <c r="L173" s="72"/>
      <c r="M173" s="80"/>
      <c r="N173" s="80">
        <v>172</v>
      </c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</row>
    <row r="174" spans="1:26" ht="15.75" customHeight="1">
      <c r="A174" s="80" t="str">
        <f t="array" ref="A174">IFERROR(IF(D174="","",INDEX('1st Run'!$A:$H,MATCH($F174,'1st Run'!$H:$H,0),1)),"")</f>
        <v/>
      </c>
      <c r="B174" s="196" t="str">
        <f t="array" ref="B174">IFERROR(IF(D174="","",INDEX('1st Run'!$A:$H,MATCH($F174,'1st Run'!$H:$H,0),2)),"")</f>
        <v/>
      </c>
      <c r="C174" s="196" t="str">
        <f t="array" ref="C174">IFERROR(IF(D174="","",INDEX('1st Run'!$A:$H,MATCH(F174,'1st Run'!$H:$H,0),3)),"")</f>
        <v/>
      </c>
      <c r="D174" s="82" t="str">
        <f t="shared" si="0"/>
        <v/>
      </c>
      <c r="E174" s="197" t="str">
        <f>IFERROR(IF(AND(SMALL('1st Run'!H:H,N174)&gt;1000,SMALL('1st Run'!H:H,N174)&lt;3000),"nt",IF(SMALL('1st Run'!H:H,N174)&gt;3000,"",SMALL('1st Run'!H:H,N174))),"")</f>
        <v/>
      </c>
      <c r="F174" s="198" t="str">
        <f>IF(D174="nt",IFERROR(SMALL('1st Run'!H:H,N174),""),IF(D174&gt;3000,"",IFERROR(SMALL('1st Run'!H:H,N174),"")))</f>
        <v/>
      </c>
      <c r="G174" s="202"/>
      <c r="H174" s="200" t="str">
        <f t="shared" si="2"/>
        <v/>
      </c>
      <c r="I174" s="201" t="str">
        <f>IFERROR(VLOOKUP(D174,'1st Run'!$S$4:$U$32,3,FALSE),"")</f>
        <v/>
      </c>
      <c r="J174" s="72"/>
      <c r="K174" s="72"/>
      <c r="L174" s="72"/>
      <c r="M174" s="80"/>
      <c r="N174" s="80">
        <v>173</v>
      </c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</row>
    <row r="175" spans="1:26" ht="15.75" customHeight="1">
      <c r="A175" s="80" t="str">
        <f t="array" ref="A175">IFERROR(IF(D175="","",INDEX('1st Run'!$A:$H,MATCH($F175,'1st Run'!$H:$H,0),1)),"")</f>
        <v/>
      </c>
      <c r="B175" s="196" t="str">
        <f t="array" ref="B175">IFERROR(IF(D175="","",INDEX('1st Run'!$A:$H,MATCH($F175,'1st Run'!$H:$H,0),2)),"")</f>
        <v/>
      </c>
      <c r="C175" s="196" t="str">
        <f t="array" ref="C175">IFERROR(IF(D175="","",INDEX('1st Run'!$A:$H,MATCH(F175,'1st Run'!$H:$H,0),3)),"")</f>
        <v/>
      </c>
      <c r="D175" s="82" t="str">
        <f t="shared" si="0"/>
        <v/>
      </c>
      <c r="E175" s="197" t="str">
        <f>IFERROR(IF(AND(SMALL('1st Run'!H:H,N175)&gt;1000,SMALL('1st Run'!H:H,N175)&lt;3000),"nt",IF(SMALL('1st Run'!H:H,N175)&gt;3000,"",SMALL('1st Run'!H:H,N175))),"")</f>
        <v/>
      </c>
      <c r="F175" s="198" t="str">
        <f>IF(D175="nt",IFERROR(SMALL('1st Run'!H:H,N175),""),IF(D175&gt;3000,"",IFERROR(SMALL('1st Run'!H:H,N175),"")))</f>
        <v/>
      </c>
      <c r="G175" s="202"/>
      <c r="H175" s="200" t="str">
        <f t="shared" si="2"/>
        <v/>
      </c>
      <c r="I175" s="201" t="str">
        <f>IFERROR(VLOOKUP(D175,'1st Run'!$S$4:$U$32,3,FALSE),"")</f>
        <v/>
      </c>
      <c r="J175" s="72"/>
      <c r="K175" s="72"/>
      <c r="L175" s="72"/>
      <c r="M175" s="80"/>
      <c r="N175" s="80">
        <v>174</v>
      </c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</row>
    <row r="176" spans="1:26" ht="15.75" customHeight="1">
      <c r="A176" s="80" t="str">
        <f t="array" ref="A176">IFERROR(IF(D176="","",INDEX('1st Run'!$A:$H,MATCH($F176,'1st Run'!$H:$H,0),1)),"")</f>
        <v/>
      </c>
      <c r="B176" s="196" t="str">
        <f t="array" ref="B176">IFERROR(IF(D176="","",INDEX('1st Run'!$A:$H,MATCH($F176,'1st Run'!$H:$H,0),2)),"")</f>
        <v/>
      </c>
      <c r="C176" s="196" t="str">
        <f t="array" ref="C176">IFERROR(IF(D176="","",INDEX('1st Run'!$A:$H,MATCH(F176,'1st Run'!$H:$H,0),3)),"")</f>
        <v/>
      </c>
      <c r="D176" s="82" t="str">
        <f t="shared" si="0"/>
        <v/>
      </c>
      <c r="E176" s="197" t="str">
        <f>IFERROR(IF(AND(SMALL('1st Run'!H:H,N176)&gt;1000,SMALL('1st Run'!H:H,N176)&lt;3000),"nt",IF(SMALL('1st Run'!H:H,N176)&gt;3000,"",SMALL('1st Run'!H:H,N176))),"")</f>
        <v/>
      </c>
      <c r="F176" s="198" t="str">
        <f>IF(D176="nt",IFERROR(SMALL('1st Run'!H:H,N176),""),IF(D176&gt;3000,"",IFERROR(SMALL('1st Run'!H:H,N176),"")))</f>
        <v/>
      </c>
      <c r="G176" s="202"/>
      <c r="H176" s="200" t="str">
        <f t="shared" si="2"/>
        <v/>
      </c>
      <c r="I176" s="201" t="str">
        <f>IFERROR(VLOOKUP(D176,'1st Run'!$S$4:$U$32,3,FALSE),"")</f>
        <v/>
      </c>
      <c r="J176" s="72"/>
      <c r="K176" s="72"/>
      <c r="L176" s="72"/>
      <c r="M176" s="80"/>
      <c r="N176" s="80">
        <v>175</v>
      </c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</row>
    <row r="177" spans="1:26" ht="15.75" customHeight="1">
      <c r="A177" s="80" t="str">
        <f t="array" ref="A177">IFERROR(IF(D177="","",INDEX('1st Run'!$A:$H,MATCH($F177,'1st Run'!$H:$H,0),1)),"")</f>
        <v/>
      </c>
      <c r="B177" s="196" t="str">
        <f t="array" ref="B177">IFERROR(IF(D177="","",INDEX('1st Run'!$A:$H,MATCH($F177,'1st Run'!$H:$H,0),2)),"")</f>
        <v/>
      </c>
      <c r="C177" s="196" t="str">
        <f t="array" ref="C177">IFERROR(IF(D177="","",INDEX('1st Run'!$A:$H,MATCH(F177,'1st Run'!$H:$H,0),3)),"")</f>
        <v/>
      </c>
      <c r="D177" s="82" t="str">
        <f t="shared" si="0"/>
        <v/>
      </c>
      <c r="E177" s="197" t="str">
        <f>IFERROR(IF(AND(SMALL('1st Run'!H:H,N177)&gt;1000,SMALL('1st Run'!H:H,N177)&lt;3000),"nt",IF(SMALL('1st Run'!H:H,N177)&gt;3000,"",SMALL('1st Run'!H:H,N177))),"")</f>
        <v/>
      </c>
      <c r="F177" s="198" t="str">
        <f>IF(D177="nt",IFERROR(SMALL('1st Run'!H:H,N177),""),IF(D177&gt;3000,"",IFERROR(SMALL('1st Run'!H:H,N177),"")))</f>
        <v/>
      </c>
      <c r="G177" s="202"/>
      <c r="H177" s="200" t="str">
        <f t="shared" si="2"/>
        <v/>
      </c>
      <c r="I177" s="201" t="str">
        <f>IFERROR(VLOOKUP(D177,'1st Run'!$S$4:$U$32,3,FALSE),"")</f>
        <v/>
      </c>
      <c r="J177" s="72"/>
      <c r="K177" s="72"/>
      <c r="L177" s="72"/>
      <c r="M177" s="80"/>
      <c r="N177" s="80">
        <v>176</v>
      </c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 spans="1:26" ht="15.75" customHeight="1">
      <c r="A178" s="80" t="str">
        <f t="array" ref="A178">IFERROR(IF(D178="","",INDEX('1st Run'!$A:$H,MATCH($F178,'1st Run'!$H:$H,0),1)),"")</f>
        <v/>
      </c>
      <c r="B178" s="196" t="str">
        <f t="array" ref="B178">IFERROR(IF(D178="","",INDEX('1st Run'!$A:$H,MATCH($F178,'1st Run'!$H:$H,0),2)),"")</f>
        <v/>
      </c>
      <c r="C178" s="196" t="str">
        <f t="array" ref="C178">IFERROR(IF(D178="","",INDEX('1st Run'!$A:$H,MATCH(F178,'1st Run'!$H:$H,0),3)),"")</f>
        <v/>
      </c>
      <c r="D178" s="82" t="str">
        <f t="shared" si="0"/>
        <v/>
      </c>
      <c r="E178" s="197" t="str">
        <f>IFERROR(IF(AND(SMALL('1st Run'!H:H,N178)&gt;1000,SMALL('1st Run'!H:H,N178)&lt;3000),"nt",IF(SMALL('1st Run'!H:H,N178)&gt;3000,"",SMALL('1st Run'!H:H,N178))),"")</f>
        <v/>
      </c>
      <c r="F178" s="198" t="str">
        <f>IF(D178="nt",IFERROR(SMALL('1st Run'!H:H,N178),""),IF(D178&gt;3000,"",IFERROR(SMALL('1st Run'!H:H,N178),"")))</f>
        <v/>
      </c>
      <c r="G178" s="202"/>
      <c r="H178" s="200" t="str">
        <f t="shared" si="2"/>
        <v/>
      </c>
      <c r="I178" s="201" t="str">
        <f>IFERROR(VLOOKUP(D178,'1st Run'!$S$4:$U$32,3,FALSE),"")</f>
        <v/>
      </c>
      <c r="J178" s="72"/>
      <c r="K178" s="72"/>
      <c r="L178" s="72"/>
      <c r="M178" s="80"/>
      <c r="N178" s="80">
        <v>177</v>
      </c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</row>
    <row r="179" spans="1:26" ht="15.75" customHeight="1">
      <c r="A179" s="80" t="str">
        <f t="array" ref="A179">IFERROR(IF(D179="","",INDEX('1st Run'!$A:$H,MATCH($F179,'1st Run'!$H:$H,0),1)),"")</f>
        <v/>
      </c>
      <c r="B179" s="196" t="str">
        <f t="array" ref="B179">IFERROR(IF(D179="","",INDEX('1st Run'!$A:$H,MATCH($F179,'1st Run'!$H:$H,0),2)),"")</f>
        <v/>
      </c>
      <c r="C179" s="196" t="str">
        <f t="array" ref="C179">IFERROR(IF(D179="","",INDEX('1st Run'!$A:$H,MATCH(F179,'1st Run'!$H:$H,0),3)),"")</f>
        <v/>
      </c>
      <c r="D179" s="82" t="str">
        <f t="shared" si="0"/>
        <v/>
      </c>
      <c r="E179" s="197" t="str">
        <f>IFERROR(IF(AND(SMALL('1st Run'!H:H,N179)&gt;1000,SMALL('1st Run'!H:H,N179)&lt;3000),"nt",IF(SMALL('1st Run'!H:H,N179)&gt;3000,"",SMALL('1st Run'!H:H,N179))),"")</f>
        <v/>
      </c>
      <c r="F179" s="198" t="str">
        <f>IF(D179="nt",IFERROR(SMALL('1st Run'!H:H,N179),""),IF(D179&gt;3000,"",IFERROR(SMALL('1st Run'!H:H,N179),"")))</f>
        <v/>
      </c>
      <c r="G179" s="202"/>
      <c r="H179" s="200" t="str">
        <f t="shared" si="2"/>
        <v/>
      </c>
      <c r="I179" s="201" t="str">
        <f>IFERROR(VLOOKUP(D179,'1st Run'!$S$4:$U$32,3,FALSE),"")</f>
        <v/>
      </c>
      <c r="J179" s="72"/>
      <c r="K179" s="72"/>
      <c r="L179" s="72"/>
      <c r="M179" s="80"/>
      <c r="N179" s="80">
        <v>178</v>
      </c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 spans="1:26" ht="15.75" customHeight="1">
      <c r="A180" s="80" t="str">
        <f t="array" ref="A180">IFERROR(IF(D180="","",INDEX('1st Run'!$A:$H,MATCH($F180,'1st Run'!$H:$H,0),1)),"")</f>
        <v/>
      </c>
      <c r="B180" s="196" t="str">
        <f t="array" ref="B180">IFERROR(IF(D180="","",INDEX('1st Run'!$A:$H,MATCH($F180,'1st Run'!$H:$H,0),2)),"")</f>
        <v/>
      </c>
      <c r="C180" s="196" t="str">
        <f t="array" ref="C180">IFERROR(IF(D180="","",INDEX('1st Run'!$A:$H,MATCH(F180,'1st Run'!$H:$H,0),3)),"")</f>
        <v/>
      </c>
      <c r="D180" s="82" t="str">
        <f t="shared" si="0"/>
        <v/>
      </c>
      <c r="E180" s="197" t="str">
        <f>IFERROR(IF(AND(SMALL('1st Run'!H:H,N180)&gt;1000,SMALL('1st Run'!H:H,N180)&lt;3000),"nt",IF(SMALL('1st Run'!H:H,N180)&gt;3000,"",SMALL('1st Run'!H:H,N180))),"")</f>
        <v/>
      </c>
      <c r="F180" s="198" t="str">
        <f>IF(D180="nt",IFERROR(SMALL('1st Run'!H:H,N180),""),IF(D180&gt;3000,"",IFERROR(SMALL('1st Run'!H:H,N180),"")))</f>
        <v/>
      </c>
      <c r="G180" s="202"/>
      <c r="H180" s="200" t="str">
        <f t="shared" si="2"/>
        <v/>
      </c>
      <c r="I180" s="201" t="str">
        <f>IFERROR(VLOOKUP(D180,'1st Run'!$S$4:$U$32,3,FALSE),"")</f>
        <v/>
      </c>
      <c r="J180" s="72"/>
      <c r="K180" s="72"/>
      <c r="L180" s="72"/>
      <c r="M180" s="80"/>
      <c r="N180" s="80">
        <v>179</v>
      </c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 spans="1:26" ht="15.75" customHeight="1">
      <c r="A181" s="80" t="str">
        <f t="array" ref="A181">IFERROR(IF(D181="","",INDEX('1st Run'!$A:$H,MATCH($F181,'1st Run'!$H:$H,0),1)),"")</f>
        <v/>
      </c>
      <c r="B181" s="196" t="str">
        <f t="array" ref="B181">IFERROR(IF(D181="","",INDEX('1st Run'!$A:$H,MATCH($F181,'1st Run'!$H:$H,0),2)),"")</f>
        <v/>
      </c>
      <c r="C181" s="196" t="str">
        <f t="array" ref="C181">IFERROR(IF(D181="","",INDEX('1st Run'!$A:$H,MATCH(F181,'1st Run'!$H:$H,0),3)),"")</f>
        <v/>
      </c>
      <c r="D181" s="82" t="str">
        <f t="shared" si="0"/>
        <v/>
      </c>
      <c r="E181" s="197" t="str">
        <f>IFERROR(IF(AND(SMALL('1st Run'!H:H,N181)&gt;1000,SMALL('1st Run'!H:H,N181)&lt;3000),"nt",IF(SMALL('1st Run'!H:H,N181)&gt;3000,"",SMALL('1st Run'!H:H,N181))),"")</f>
        <v/>
      </c>
      <c r="F181" s="198" t="str">
        <f>IF(D181="nt",IFERROR(SMALL('1st Run'!H:H,N181),""),IF(D181&gt;3000,"",IFERROR(SMALL('1st Run'!H:H,N181),"")))</f>
        <v/>
      </c>
      <c r="G181" s="202"/>
      <c r="H181" s="200" t="str">
        <f t="shared" si="2"/>
        <v/>
      </c>
      <c r="I181" s="201" t="str">
        <f>IFERROR(VLOOKUP(D181,'1st Run'!$S$4:$U$32,3,FALSE),"")</f>
        <v/>
      </c>
      <c r="J181" s="72"/>
      <c r="K181" s="72"/>
      <c r="L181" s="72"/>
      <c r="M181" s="80"/>
      <c r="N181" s="80">
        <v>180</v>
      </c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 spans="1:26" ht="15.75" customHeight="1">
      <c r="A182" s="80" t="str">
        <f t="array" ref="A182">IFERROR(IF(D182="","",INDEX('1st Run'!$A:$H,MATCH($F182,'1st Run'!$H:$H,0),1)),"")</f>
        <v/>
      </c>
      <c r="B182" s="196" t="str">
        <f t="array" ref="B182">IFERROR(IF(D182="","",INDEX('1st Run'!$A:$H,MATCH($F182,'1st Run'!$H:$H,0),2)),"")</f>
        <v/>
      </c>
      <c r="C182" s="196" t="str">
        <f t="array" ref="C182">IFERROR(IF(D182="","",INDEX('1st Run'!$A:$H,MATCH(F182,'1st Run'!$H:$H,0),3)),"")</f>
        <v/>
      </c>
      <c r="D182" s="82" t="str">
        <f t="shared" si="0"/>
        <v/>
      </c>
      <c r="E182" s="197" t="str">
        <f>IFERROR(IF(AND(SMALL('1st Run'!H:H,N182)&gt;1000,SMALL('1st Run'!H:H,N182)&lt;3000),"nt",IF(SMALL('1st Run'!H:H,N182)&gt;3000,"",SMALL('1st Run'!H:H,N182))),"")</f>
        <v/>
      </c>
      <c r="F182" s="198" t="str">
        <f>IF(D182="nt",IFERROR(SMALL('1st Run'!H:H,N182),""),IF(D182&gt;3000,"",IFERROR(SMALL('1st Run'!H:H,N182),"")))</f>
        <v/>
      </c>
      <c r="G182" s="202"/>
      <c r="H182" s="200" t="str">
        <f t="shared" si="2"/>
        <v/>
      </c>
      <c r="I182" s="201" t="str">
        <f>IFERROR(VLOOKUP(D182,'1st Run'!$S$4:$U$32,3,FALSE),"")</f>
        <v/>
      </c>
      <c r="J182" s="72"/>
      <c r="K182" s="72"/>
      <c r="L182" s="72"/>
      <c r="M182" s="80"/>
      <c r="N182" s="80">
        <v>181</v>
      </c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 spans="1:26" ht="15.75" customHeight="1">
      <c r="A183" s="80" t="str">
        <f t="array" ref="A183">IFERROR(IF(D183="","",INDEX('1st Run'!$A:$H,MATCH($F183,'1st Run'!$H:$H,0),1)),"")</f>
        <v/>
      </c>
      <c r="B183" s="196" t="str">
        <f t="array" ref="B183">IFERROR(IF(D183="","",INDEX('1st Run'!$A:$H,MATCH($F183,'1st Run'!$H:$H,0),2)),"")</f>
        <v/>
      </c>
      <c r="C183" s="196" t="str">
        <f t="array" ref="C183">IFERROR(IF(D183="","",INDEX('1st Run'!$A:$H,MATCH(F183,'1st Run'!$H:$H,0),3)),"")</f>
        <v/>
      </c>
      <c r="D183" s="82" t="str">
        <f t="shared" si="0"/>
        <v/>
      </c>
      <c r="E183" s="197" t="str">
        <f>IFERROR(IF(AND(SMALL('1st Run'!H:H,N183)&gt;1000,SMALL('1st Run'!H:H,N183)&lt;3000),"nt",IF(SMALL('1st Run'!H:H,N183)&gt;3000,"",SMALL('1st Run'!H:H,N183))),"")</f>
        <v/>
      </c>
      <c r="F183" s="198" t="str">
        <f>IF(D183="nt",IFERROR(SMALL('1st Run'!H:H,N183),""),IF(D183&gt;3000,"",IFERROR(SMALL('1st Run'!H:H,N183),"")))</f>
        <v/>
      </c>
      <c r="G183" s="202"/>
      <c r="H183" s="200" t="str">
        <f t="shared" si="2"/>
        <v/>
      </c>
      <c r="I183" s="201" t="str">
        <f>IFERROR(VLOOKUP(D183,'1st Run'!$S$4:$U$32,3,FALSE),"")</f>
        <v/>
      </c>
      <c r="J183" s="72"/>
      <c r="K183" s="72"/>
      <c r="L183" s="72"/>
      <c r="M183" s="80"/>
      <c r="N183" s="80">
        <v>182</v>
      </c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 spans="1:26" ht="15.75" customHeight="1">
      <c r="A184" s="80" t="str">
        <f t="array" ref="A184">IFERROR(IF(D184="","",INDEX('1st Run'!$A:$H,MATCH($F184,'1st Run'!$H:$H,0),1)),"")</f>
        <v/>
      </c>
      <c r="B184" s="196" t="str">
        <f t="array" ref="B184">IFERROR(IF(D184="","",INDEX('1st Run'!$A:$H,MATCH($F184,'1st Run'!$H:$H,0),2)),"")</f>
        <v/>
      </c>
      <c r="C184" s="196" t="str">
        <f t="array" ref="C184">IFERROR(IF(D184="","",INDEX('1st Run'!$A:$H,MATCH(F184,'1st Run'!$H:$H,0),3)),"")</f>
        <v/>
      </c>
      <c r="D184" s="82" t="str">
        <f t="shared" si="0"/>
        <v/>
      </c>
      <c r="E184" s="197" t="str">
        <f>IFERROR(IF(AND(SMALL('1st Run'!H:H,N184)&gt;1000,SMALL('1st Run'!H:H,N184)&lt;3000),"nt",IF(SMALL('1st Run'!H:H,N184)&gt;3000,"",SMALL('1st Run'!H:H,N184))),"")</f>
        <v/>
      </c>
      <c r="F184" s="198" t="str">
        <f>IF(D184="nt",IFERROR(SMALL('1st Run'!H:H,N184),""),IF(D184&gt;3000,"",IFERROR(SMALL('1st Run'!H:H,N184),"")))</f>
        <v/>
      </c>
      <c r="G184" s="202"/>
      <c r="H184" s="200" t="str">
        <f t="shared" si="2"/>
        <v/>
      </c>
      <c r="I184" s="201" t="str">
        <f>IFERROR(VLOOKUP(D184,'1st Run'!$S$4:$U$32,3,FALSE),"")</f>
        <v/>
      </c>
      <c r="J184" s="72"/>
      <c r="K184" s="72"/>
      <c r="L184" s="72"/>
      <c r="M184" s="80"/>
      <c r="N184" s="80">
        <v>183</v>
      </c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 spans="1:26" ht="15.75" customHeight="1">
      <c r="A185" s="80" t="str">
        <f t="array" ref="A185">IFERROR(IF(D185="","",INDEX('1st Run'!$A:$H,MATCH($F185,'1st Run'!$H:$H,0),1)),"")</f>
        <v/>
      </c>
      <c r="B185" s="196" t="str">
        <f t="array" ref="B185">IFERROR(IF(D185="","",INDEX('1st Run'!$A:$H,MATCH($F185,'1st Run'!$H:$H,0),2)),"")</f>
        <v/>
      </c>
      <c r="C185" s="196" t="str">
        <f t="array" ref="C185">IFERROR(IF(D185="","",INDEX('1st Run'!$A:$H,MATCH(F185,'1st Run'!$H:$H,0),3)),"")</f>
        <v/>
      </c>
      <c r="D185" s="82" t="str">
        <f t="shared" si="0"/>
        <v/>
      </c>
      <c r="E185" s="197" t="str">
        <f>IFERROR(IF(AND(SMALL('1st Run'!H:H,N185)&gt;1000,SMALL('1st Run'!H:H,N185)&lt;3000),"nt",IF(SMALL('1st Run'!H:H,N185)&gt;3000,"",SMALL('1st Run'!H:H,N185))),"")</f>
        <v/>
      </c>
      <c r="F185" s="198" t="str">
        <f>IF(D185="nt",IFERROR(SMALL('1st Run'!H:H,N185),""),IF(D185&gt;3000,"",IFERROR(SMALL('1st Run'!H:H,N185),"")))</f>
        <v/>
      </c>
      <c r="G185" s="202"/>
      <c r="H185" s="200" t="str">
        <f t="shared" si="2"/>
        <v/>
      </c>
      <c r="I185" s="201" t="str">
        <f>IFERROR(VLOOKUP(D185,'1st Run'!$S$4:$U$32,3,FALSE),"")</f>
        <v/>
      </c>
      <c r="J185" s="72"/>
      <c r="K185" s="72"/>
      <c r="L185" s="72"/>
      <c r="M185" s="80"/>
      <c r="N185" s="80">
        <v>184</v>
      </c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</row>
    <row r="186" spans="1:26" ht="15.75" customHeight="1">
      <c r="A186" s="80" t="str">
        <f t="array" ref="A186">IFERROR(IF(D186="","",INDEX('1st Run'!$A:$H,MATCH($F186,'1st Run'!$H:$H,0),1)),"")</f>
        <v/>
      </c>
      <c r="B186" s="196" t="str">
        <f t="array" ref="B186">IFERROR(IF(D186="","",INDEX('1st Run'!$A:$H,MATCH($F186,'1st Run'!$H:$H,0),2)),"")</f>
        <v/>
      </c>
      <c r="C186" s="196" t="str">
        <f t="array" ref="C186">IFERROR(IF(D186="","",INDEX('1st Run'!$A:$H,MATCH(F186,'1st Run'!$H:$H,0),3)),"")</f>
        <v/>
      </c>
      <c r="D186" s="82" t="str">
        <f t="shared" si="0"/>
        <v/>
      </c>
      <c r="E186" s="197" t="str">
        <f>IFERROR(IF(AND(SMALL('1st Run'!H:H,N186)&gt;1000,SMALL('1st Run'!H:H,N186)&lt;3000),"nt",IF(SMALL('1st Run'!H:H,N186)&gt;3000,"",SMALL('1st Run'!H:H,N186))),"")</f>
        <v/>
      </c>
      <c r="F186" s="198" t="str">
        <f>IF(D186="nt",IFERROR(SMALL('1st Run'!H:H,N186),""),IF(D186&gt;3000,"",IFERROR(SMALL('1st Run'!H:H,N186),"")))</f>
        <v/>
      </c>
      <c r="G186" s="202"/>
      <c r="H186" s="200" t="str">
        <f t="shared" si="2"/>
        <v/>
      </c>
      <c r="I186" s="201" t="str">
        <f>IFERROR(VLOOKUP(D186,'1st Run'!$S$4:$U$32,3,FALSE),"")</f>
        <v/>
      </c>
      <c r="J186" s="72"/>
      <c r="K186" s="72"/>
      <c r="L186" s="72"/>
      <c r="M186" s="80"/>
      <c r="N186" s="80">
        <v>185</v>
      </c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</row>
    <row r="187" spans="1:26" ht="15.75" customHeight="1">
      <c r="A187" s="80" t="str">
        <f t="array" ref="A187">IFERROR(IF(D187="","",INDEX('1st Run'!$A:$H,MATCH($F187,'1st Run'!$H:$H,0),1)),"")</f>
        <v/>
      </c>
      <c r="B187" s="196" t="str">
        <f t="array" ref="B187">IFERROR(IF(D187="","",INDEX('1st Run'!$A:$H,MATCH($F187,'1st Run'!$H:$H,0),2)),"")</f>
        <v/>
      </c>
      <c r="C187" s="196" t="str">
        <f t="array" ref="C187">IFERROR(IF(D187="","",INDEX('1st Run'!$A:$H,MATCH(F187,'1st Run'!$H:$H,0),3)),"")</f>
        <v/>
      </c>
      <c r="D187" s="82" t="str">
        <f t="shared" si="0"/>
        <v/>
      </c>
      <c r="E187" s="197" t="str">
        <f>IFERROR(IF(AND(SMALL('1st Run'!H:H,N187)&gt;1000,SMALL('1st Run'!H:H,N187)&lt;3000),"nt",IF(SMALL('1st Run'!H:H,N187)&gt;3000,"",SMALL('1st Run'!H:H,N187))),"")</f>
        <v/>
      </c>
      <c r="F187" s="198" t="str">
        <f>IF(D187="nt",IFERROR(SMALL('1st Run'!H:H,N187),""),IF(D187&gt;3000,"",IFERROR(SMALL('1st Run'!H:H,N187),"")))</f>
        <v/>
      </c>
      <c r="G187" s="202"/>
      <c r="H187" s="200" t="str">
        <f t="shared" si="2"/>
        <v/>
      </c>
      <c r="I187" s="201" t="str">
        <f>IFERROR(VLOOKUP(D187,'1st Run'!$S$4:$U$32,3,FALSE),"")</f>
        <v/>
      </c>
      <c r="J187" s="72"/>
      <c r="K187" s="72"/>
      <c r="L187" s="72"/>
      <c r="M187" s="80"/>
      <c r="N187" s="80">
        <v>186</v>
      </c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</row>
    <row r="188" spans="1:26" ht="15.75" customHeight="1">
      <c r="A188" s="80" t="str">
        <f t="array" ref="A188">IFERROR(IF(D188="","",INDEX('1st Run'!$A:$H,MATCH($F188,'1st Run'!$H:$H,0),1)),"")</f>
        <v/>
      </c>
      <c r="B188" s="196" t="str">
        <f t="array" ref="B188">IFERROR(IF(D188="","",INDEX('1st Run'!$A:$H,MATCH($F188,'1st Run'!$H:$H,0),2)),"")</f>
        <v/>
      </c>
      <c r="C188" s="196" t="str">
        <f t="array" ref="C188">IFERROR(IF(D188="","",INDEX('1st Run'!$A:$H,MATCH(F188,'1st Run'!$H:$H,0),3)),"")</f>
        <v/>
      </c>
      <c r="D188" s="82" t="str">
        <f t="shared" si="0"/>
        <v/>
      </c>
      <c r="E188" s="197" t="str">
        <f>IFERROR(IF(AND(SMALL('1st Run'!H:H,N188)&gt;1000,SMALL('1st Run'!H:H,N188)&lt;3000),"nt",IF(SMALL('1st Run'!H:H,N188)&gt;3000,"",SMALL('1st Run'!H:H,N188))),"")</f>
        <v/>
      </c>
      <c r="F188" s="198" t="str">
        <f>IF(D188="nt",IFERROR(SMALL('1st Run'!H:H,N188),""),IF(D188&gt;3000,"",IFERROR(SMALL('1st Run'!H:H,N188),"")))</f>
        <v/>
      </c>
      <c r="G188" s="202"/>
      <c r="H188" s="200" t="str">
        <f t="shared" si="2"/>
        <v/>
      </c>
      <c r="I188" s="201" t="str">
        <f>IFERROR(VLOOKUP(D188,'1st Run'!$S$4:$U$32,3,FALSE),"")</f>
        <v/>
      </c>
      <c r="J188" s="72"/>
      <c r="K188" s="72"/>
      <c r="L188" s="72"/>
      <c r="M188" s="80"/>
      <c r="N188" s="80">
        <v>187</v>
      </c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</row>
    <row r="189" spans="1:26" ht="15.75" customHeight="1">
      <c r="A189" s="80" t="str">
        <f t="array" ref="A189">IFERROR(IF(D189="","",INDEX('1st Run'!$A:$H,MATCH($F189,'1st Run'!$H:$H,0),1)),"")</f>
        <v/>
      </c>
      <c r="B189" s="196" t="str">
        <f t="array" ref="B189">IFERROR(IF(D189="","",INDEX('1st Run'!$A:$H,MATCH($F189,'1st Run'!$H:$H,0),2)),"")</f>
        <v/>
      </c>
      <c r="C189" s="196" t="str">
        <f t="array" ref="C189">IFERROR(IF(D189="","",INDEX('1st Run'!$A:$H,MATCH(F189,'1st Run'!$H:$H,0),3)),"")</f>
        <v/>
      </c>
      <c r="D189" s="82" t="str">
        <f t="shared" si="0"/>
        <v/>
      </c>
      <c r="E189" s="197" t="str">
        <f>IFERROR(IF(AND(SMALL('1st Run'!H:H,N189)&gt;1000,SMALL('1st Run'!H:H,N189)&lt;3000),"nt",IF(SMALL('1st Run'!H:H,N189)&gt;3000,"",SMALL('1st Run'!H:H,N189))),"")</f>
        <v/>
      </c>
      <c r="F189" s="198" t="str">
        <f>IF(D189="nt",IFERROR(SMALL('1st Run'!H:H,N189),""),IF(D189&gt;3000,"",IFERROR(SMALL('1st Run'!H:H,N189),"")))</f>
        <v/>
      </c>
      <c r="G189" s="202"/>
      <c r="H189" s="200" t="str">
        <f t="shared" si="2"/>
        <v/>
      </c>
      <c r="I189" s="201" t="str">
        <f>IFERROR(VLOOKUP(D189,'1st Run'!$S$4:$U$32,3,FALSE),"")</f>
        <v/>
      </c>
      <c r="J189" s="72"/>
      <c r="K189" s="72"/>
      <c r="L189" s="72"/>
      <c r="M189" s="80"/>
      <c r="N189" s="80">
        <v>188</v>
      </c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</row>
    <row r="190" spans="1:26" ht="15.75" customHeight="1">
      <c r="A190" s="80" t="str">
        <f t="array" ref="A190">IFERROR(IF(D190="","",INDEX('1st Run'!$A:$H,MATCH($F190,'1st Run'!$H:$H,0),1)),"")</f>
        <v/>
      </c>
      <c r="B190" s="196" t="str">
        <f t="array" ref="B190">IFERROR(IF(D190="","",INDEX('1st Run'!$A:$H,MATCH($F190,'1st Run'!$H:$H,0),2)),"")</f>
        <v/>
      </c>
      <c r="C190" s="196" t="str">
        <f t="array" ref="C190">IFERROR(IF(D190="","",INDEX('1st Run'!$A:$H,MATCH(F190,'1st Run'!$H:$H,0),3)),"")</f>
        <v/>
      </c>
      <c r="D190" s="82" t="str">
        <f t="shared" si="0"/>
        <v/>
      </c>
      <c r="E190" s="197" t="str">
        <f>IFERROR(IF(AND(SMALL('1st Run'!H:H,N190)&gt;1000,SMALL('1st Run'!H:H,N190)&lt;3000),"nt",IF(SMALL('1st Run'!H:H,N190)&gt;3000,"",SMALL('1st Run'!H:H,N190))),"")</f>
        <v/>
      </c>
      <c r="F190" s="198" t="str">
        <f>IF(D190="nt",IFERROR(SMALL('1st Run'!H:H,N190),""),IF(D190&gt;3000,"",IFERROR(SMALL('1st Run'!H:H,N190),"")))</f>
        <v/>
      </c>
      <c r="G190" s="202"/>
      <c r="H190" s="200" t="str">
        <f t="shared" si="2"/>
        <v/>
      </c>
      <c r="I190" s="201" t="str">
        <f>IFERROR(VLOOKUP(D190,'1st Run'!$S$4:$U$32,3,FALSE),"")</f>
        <v/>
      </c>
      <c r="J190" s="72"/>
      <c r="K190" s="72"/>
      <c r="L190" s="72"/>
      <c r="M190" s="80"/>
      <c r="N190" s="80">
        <v>189</v>
      </c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</row>
    <row r="191" spans="1:26" ht="15.75" customHeight="1">
      <c r="A191" s="80" t="str">
        <f t="array" ref="A191">IFERROR(IF(D191="","",INDEX('1st Run'!$A:$H,MATCH($F191,'1st Run'!$H:$H,0),1)),"")</f>
        <v/>
      </c>
      <c r="B191" s="196" t="str">
        <f t="array" ref="B191">IFERROR(IF(D191="","",INDEX('1st Run'!$A:$H,MATCH($F191,'1st Run'!$H:$H,0),2)),"")</f>
        <v/>
      </c>
      <c r="C191" s="196" t="str">
        <f t="array" ref="C191">IFERROR(IF(D191="","",INDEX('1st Run'!$A:$H,MATCH(F191,'1st Run'!$H:$H,0),3)),"")</f>
        <v/>
      </c>
      <c r="D191" s="82" t="str">
        <f t="shared" si="0"/>
        <v/>
      </c>
      <c r="E191" s="197" t="str">
        <f>IFERROR(IF(AND(SMALL('1st Run'!H:H,N191)&gt;1000,SMALL('1st Run'!H:H,N191)&lt;3000),"nt",IF(SMALL('1st Run'!H:H,N191)&gt;3000,"",SMALL('1st Run'!H:H,N191))),"")</f>
        <v/>
      </c>
      <c r="F191" s="198" t="str">
        <f>IF(D191="nt",IFERROR(SMALL('1st Run'!H:H,N191),""),IF(D191&gt;3000,"",IFERROR(SMALL('1st Run'!H:H,N191),"")))</f>
        <v/>
      </c>
      <c r="G191" s="202"/>
      <c r="H191" s="200" t="str">
        <f t="shared" si="2"/>
        <v/>
      </c>
      <c r="I191" s="201" t="str">
        <f>IFERROR(VLOOKUP(D191,'1st Run'!$S$4:$U$32,3,FALSE),"")</f>
        <v/>
      </c>
      <c r="J191" s="72"/>
      <c r="K191" s="72"/>
      <c r="L191" s="72"/>
      <c r="M191" s="80"/>
      <c r="N191" s="80">
        <v>190</v>
      </c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</row>
    <row r="192" spans="1:26" ht="15.75" customHeight="1">
      <c r="A192" s="80" t="str">
        <f t="array" ref="A192">IFERROR(IF(D192="","",INDEX('1st Run'!$A:$H,MATCH($F192,'1st Run'!$H:$H,0),1)),"")</f>
        <v/>
      </c>
      <c r="B192" s="196" t="str">
        <f t="array" ref="B192">IFERROR(IF(D192="","",INDEX('1st Run'!$A:$H,MATCH($F192,'1st Run'!$H:$H,0),2)),"")</f>
        <v/>
      </c>
      <c r="C192" s="196" t="str">
        <f t="array" ref="C192">IFERROR(IF(D192="","",INDEX('1st Run'!$A:$H,MATCH(F192,'1st Run'!$H:$H,0),3)),"")</f>
        <v/>
      </c>
      <c r="D192" s="82" t="str">
        <f t="shared" si="0"/>
        <v/>
      </c>
      <c r="E192" s="197" t="str">
        <f>IFERROR(IF(AND(SMALL('1st Run'!H:H,N192)&gt;1000,SMALL('1st Run'!H:H,N192)&lt;3000),"nt",IF(SMALL('1st Run'!H:H,N192)&gt;3000,"",SMALL('1st Run'!H:H,N192))),"")</f>
        <v/>
      </c>
      <c r="F192" s="198" t="str">
        <f>IF(D192="nt",IFERROR(SMALL('1st Run'!H:H,N192),""),IF(D192&gt;3000,"",IFERROR(SMALL('1st Run'!H:H,N192),"")))</f>
        <v/>
      </c>
      <c r="G192" s="202"/>
      <c r="H192" s="200" t="str">
        <f t="shared" si="2"/>
        <v/>
      </c>
      <c r="I192" s="201" t="str">
        <f>IFERROR(VLOOKUP(D192,'1st Run'!$S$4:$U$32,3,FALSE),"")</f>
        <v/>
      </c>
      <c r="J192" s="72"/>
      <c r="K192" s="72"/>
      <c r="L192" s="72"/>
      <c r="M192" s="80"/>
      <c r="N192" s="80">
        <v>191</v>
      </c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</row>
    <row r="193" spans="1:26" ht="15.75" customHeight="1">
      <c r="A193" s="80" t="str">
        <f t="array" ref="A193">IFERROR(IF(D193="","",INDEX('1st Run'!$A:$H,MATCH($F193,'1st Run'!$H:$H,0),1)),"")</f>
        <v/>
      </c>
      <c r="B193" s="196" t="str">
        <f t="array" ref="B193">IFERROR(IF(D193="","",INDEX('1st Run'!$A:$H,MATCH($F193,'1st Run'!$H:$H,0),2)),"")</f>
        <v/>
      </c>
      <c r="C193" s="196" t="str">
        <f t="array" ref="C193">IFERROR(IF(D193="","",INDEX('1st Run'!$A:$H,MATCH(F193,'1st Run'!$H:$H,0),3)),"")</f>
        <v/>
      </c>
      <c r="D193" s="82" t="str">
        <f t="shared" si="0"/>
        <v/>
      </c>
      <c r="E193" s="197" t="str">
        <f>IFERROR(IF(AND(SMALL('1st Run'!H:H,N193)&gt;1000,SMALL('1st Run'!H:H,N193)&lt;3000),"nt",IF(SMALL('1st Run'!H:H,N193)&gt;3000,"",SMALL('1st Run'!H:H,N193))),"")</f>
        <v/>
      </c>
      <c r="F193" s="198" t="str">
        <f>IF(D193="nt",IFERROR(SMALL('1st Run'!H:H,N193),""),IF(D193&gt;3000,"",IFERROR(SMALL('1st Run'!H:H,N193),"")))</f>
        <v/>
      </c>
      <c r="G193" s="202"/>
      <c r="H193" s="200" t="str">
        <f t="shared" si="2"/>
        <v/>
      </c>
      <c r="I193" s="201" t="str">
        <f>IFERROR(VLOOKUP(D193,'1st Run'!$S$4:$U$32,3,FALSE),"")</f>
        <v/>
      </c>
      <c r="J193" s="72"/>
      <c r="K193" s="72"/>
      <c r="L193" s="72"/>
      <c r="M193" s="80"/>
      <c r="N193" s="80">
        <v>192</v>
      </c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</row>
    <row r="194" spans="1:26" ht="15.75" customHeight="1">
      <c r="A194" s="80" t="str">
        <f t="array" ref="A194">IFERROR(IF(D194="","",INDEX('1st Run'!$A:$H,MATCH($F194,'1st Run'!$H:$H,0),1)),"")</f>
        <v/>
      </c>
      <c r="B194" s="196" t="str">
        <f t="array" ref="B194">IFERROR(IF(D194="","",INDEX('1st Run'!$A:$H,MATCH($F194,'1st Run'!$H:$H,0),2)),"")</f>
        <v/>
      </c>
      <c r="C194" s="196" t="str">
        <f t="array" ref="C194">IFERROR(IF(D194="","",INDEX('1st Run'!$A:$H,MATCH(F194,'1st Run'!$H:$H,0),3)),"")</f>
        <v/>
      </c>
      <c r="D194" s="82" t="str">
        <f t="shared" si="0"/>
        <v/>
      </c>
      <c r="E194" s="197" t="str">
        <f>IFERROR(IF(AND(SMALL('1st Run'!H:H,N194)&gt;1000,SMALL('1st Run'!H:H,N194)&lt;3000),"nt",IF(SMALL('1st Run'!H:H,N194)&gt;3000,"",SMALL('1st Run'!H:H,N194))),"")</f>
        <v/>
      </c>
      <c r="F194" s="198" t="str">
        <f>IF(D194="nt",IFERROR(SMALL('1st Run'!H:H,N194),""),IF(D194&gt;3000,"",IFERROR(SMALL('1st Run'!H:H,N194),"")))</f>
        <v/>
      </c>
      <c r="G194" s="202"/>
      <c r="H194" s="200" t="str">
        <f t="shared" si="2"/>
        <v/>
      </c>
      <c r="I194" s="201" t="str">
        <f>IFERROR(VLOOKUP(D194,'1st Run'!$S$4:$U$32,3,FALSE),"")</f>
        <v/>
      </c>
      <c r="J194" s="72"/>
      <c r="K194" s="72"/>
      <c r="L194" s="72"/>
      <c r="M194" s="80"/>
      <c r="N194" s="80">
        <v>193</v>
      </c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</row>
    <row r="195" spans="1:26" ht="15.75" customHeight="1">
      <c r="A195" s="80" t="str">
        <f t="array" ref="A195">IFERROR(IF(D195="","",INDEX('1st Run'!$A:$H,MATCH($F195,'1st Run'!$H:$H,0),1)),"")</f>
        <v/>
      </c>
      <c r="B195" s="196" t="str">
        <f t="array" ref="B195">IFERROR(IF(D195="","",INDEX('1st Run'!$A:$H,MATCH($F195,'1st Run'!$H:$H,0),2)),"")</f>
        <v/>
      </c>
      <c r="C195" s="196" t="str">
        <f t="array" ref="C195">IFERROR(IF(D195="","",INDEX('1st Run'!$A:$H,MATCH(F195,'1st Run'!$H:$H,0),3)),"")</f>
        <v/>
      </c>
      <c r="D195" s="82" t="str">
        <f t="shared" si="0"/>
        <v/>
      </c>
      <c r="E195" s="197" t="str">
        <f>IFERROR(IF(AND(SMALL('1st Run'!H:H,N195)&gt;1000,SMALL('1st Run'!H:H,N195)&lt;3000),"nt",IF(SMALL('1st Run'!H:H,N195)&gt;3000,"",SMALL('1st Run'!H:H,N195))),"")</f>
        <v/>
      </c>
      <c r="F195" s="198" t="str">
        <f>IF(D195="nt",IFERROR(SMALL('1st Run'!H:H,N195),""),IF(D195&gt;3000,"",IFERROR(SMALL('1st Run'!H:H,N195),"")))</f>
        <v/>
      </c>
      <c r="G195" s="202"/>
      <c r="H195" s="200" t="str">
        <f t="shared" si="2"/>
        <v/>
      </c>
      <c r="I195" s="201" t="str">
        <f>IFERROR(VLOOKUP(D195,'1st Run'!$S$4:$U$32,3,FALSE),"")</f>
        <v/>
      </c>
      <c r="J195" s="72"/>
      <c r="K195" s="72"/>
      <c r="L195" s="72"/>
      <c r="M195" s="80"/>
      <c r="N195" s="80">
        <v>194</v>
      </c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</row>
    <row r="196" spans="1:26" ht="15.75" customHeight="1">
      <c r="A196" s="80" t="str">
        <f t="array" ref="A196">IFERROR(IF(D196="","",INDEX('1st Run'!$A:$H,MATCH($F196,'1st Run'!$H:$H,0),1)),"")</f>
        <v/>
      </c>
      <c r="B196" s="196" t="str">
        <f t="array" ref="B196">IFERROR(IF(D196="","",INDEX('1st Run'!$A:$H,MATCH($F196,'1st Run'!$H:$H,0),2)),"")</f>
        <v/>
      </c>
      <c r="C196" s="196" t="str">
        <f t="array" ref="C196">IFERROR(IF(D196="","",INDEX('1st Run'!$A:$H,MATCH(F196,'1st Run'!$H:$H,0),3)),"")</f>
        <v/>
      </c>
      <c r="D196" s="82" t="str">
        <f t="shared" si="0"/>
        <v/>
      </c>
      <c r="E196" s="197" t="str">
        <f>IFERROR(IF(AND(SMALL('1st Run'!H:H,N196)&gt;1000,SMALL('1st Run'!H:H,N196)&lt;3000),"nt",IF(SMALL('1st Run'!H:H,N196)&gt;3000,"",SMALL('1st Run'!H:H,N196))),"")</f>
        <v/>
      </c>
      <c r="F196" s="198" t="str">
        <f>IF(D196="nt",IFERROR(SMALL('1st Run'!H:H,N196),""),IF(D196&gt;3000,"",IFERROR(SMALL('1st Run'!H:H,N196),"")))</f>
        <v/>
      </c>
      <c r="G196" s="202"/>
      <c r="H196" s="200" t="str">
        <f t="shared" si="2"/>
        <v/>
      </c>
      <c r="I196" s="201" t="str">
        <f>IFERROR(VLOOKUP(D196,'1st Run'!$S$4:$U$32,3,FALSE),"")</f>
        <v/>
      </c>
      <c r="J196" s="72"/>
      <c r="K196" s="72"/>
      <c r="L196" s="72"/>
      <c r="M196" s="80"/>
      <c r="N196" s="80">
        <v>195</v>
      </c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</row>
    <row r="197" spans="1:26" ht="15.75" customHeight="1">
      <c r="A197" s="80" t="str">
        <f t="array" ref="A197">IFERROR(IF(D197="","",INDEX('1st Run'!$A:$H,MATCH($F197,'1st Run'!$H:$H,0),1)),"")</f>
        <v/>
      </c>
      <c r="B197" s="196" t="str">
        <f t="array" ref="B197">IFERROR(IF(D197="","",INDEX('1st Run'!$A:$H,MATCH($F197,'1st Run'!$H:$H,0),2)),"")</f>
        <v/>
      </c>
      <c r="C197" s="196" t="str">
        <f t="array" ref="C197">IFERROR(IF(D197="","",INDEX('1st Run'!$A:$H,MATCH(F197,'1st Run'!$H:$H,0),3)),"")</f>
        <v/>
      </c>
      <c r="D197" s="82" t="str">
        <f t="shared" si="0"/>
        <v/>
      </c>
      <c r="E197" s="197" t="str">
        <f>IFERROR(IF(AND(SMALL('1st Run'!H:H,N197)&gt;1000,SMALL('1st Run'!H:H,N197)&lt;3000),"nt",IF(SMALL('1st Run'!H:H,N197)&gt;3000,"",SMALL('1st Run'!H:H,N197))),"")</f>
        <v/>
      </c>
      <c r="F197" s="198" t="str">
        <f>IF(D197="nt",IFERROR(SMALL('1st Run'!H:H,N197),""),IF(D197&gt;3000,"",IFERROR(SMALL('1st Run'!H:H,N197),"")))</f>
        <v/>
      </c>
      <c r="G197" s="202"/>
      <c r="H197" s="200" t="str">
        <f t="shared" si="2"/>
        <v/>
      </c>
      <c r="I197" s="201" t="str">
        <f>IFERROR(VLOOKUP(D197,'1st Run'!$S$4:$U$32,3,FALSE),"")</f>
        <v/>
      </c>
      <c r="J197" s="72"/>
      <c r="K197" s="72"/>
      <c r="L197" s="72"/>
      <c r="M197" s="80"/>
      <c r="N197" s="80">
        <v>196</v>
      </c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</row>
    <row r="198" spans="1:26" ht="15.75" customHeight="1">
      <c r="A198" s="80" t="str">
        <f t="array" ref="A198">IFERROR(IF(D198="","",INDEX('1st Run'!$A:$H,MATCH($F198,'1st Run'!$H:$H,0),1)),"")</f>
        <v/>
      </c>
      <c r="B198" s="196" t="str">
        <f t="array" ref="B198">IFERROR(IF(D198="","",INDEX('1st Run'!$A:$H,MATCH($F198,'1st Run'!$H:$H,0),2)),"")</f>
        <v/>
      </c>
      <c r="C198" s="196" t="str">
        <f t="array" ref="C198">IFERROR(IF(D198="","",INDEX('1st Run'!$A:$H,MATCH(F198,'1st Run'!$H:$H,0),3)),"")</f>
        <v/>
      </c>
      <c r="D198" s="82" t="str">
        <f t="shared" si="0"/>
        <v/>
      </c>
      <c r="E198" s="197" t="str">
        <f>IFERROR(IF(AND(SMALL('1st Run'!H:H,N198)&gt;1000,SMALL('1st Run'!H:H,N198)&lt;3000),"nt",IF(SMALL('1st Run'!H:H,N198)&gt;3000,"",SMALL('1st Run'!H:H,N198))),"")</f>
        <v/>
      </c>
      <c r="F198" s="198" t="str">
        <f>IF(D198="nt",IFERROR(SMALL('1st Run'!H:H,N198),""),IF(D198&gt;3000,"",IFERROR(SMALL('1st Run'!H:H,N198),"")))</f>
        <v/>
      </c>
      <c r="G198" s="202"/>
      <c r="H198" s="200" t="str">
        <f t="shared" si="2"/>
        <v/>
      </c>
      <c r="I198" s="201" t="str">
        <f>IFERROR(VLOOKUP(D198,'1st Run'!$S$4:$U$32,3,FALSE),"")</f>
        <v/>
      </c>
      <c r="J198" s="72"/>
      <c r="K198" s="72"/>
      <c r="L198" s="72"/>
      <c r="M198" s="80"/>
      <c r="N198" s="80">
        <v>197</v>
      </c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</row>
    <row r="199" spans="1:26" ht="15.75" customHeight="1">
      <c r="A199" s="80" t="str">
        <f t="array" ref="A199">IFERROR(IF(D199="","",INDEX('1st Run'!$A:$H,MATCH($F199,'1st Run'!$H:$H,0),1)),"")</f>
        <v/>
      </c>
      <c r="B199" s="196" t="str">
        <f t="array" ref="B199">IFERROR(IF(D199="","",INDEX('1st Run'!$A:$H,MATCH($F199,'1st Run'!$H:$H,0),2)),"")</f>
        <v/>
      </c>
      <c r="C199" s="196" t="str">
        <f t="array" ref="C199">IFERROR(IF(D199="","",INDEX('1st Run'!$A:$H,MATCH(F199,'1st Run'!$H:$H,0),3)),"")</f>
        <v/>
      </c>
      <c r="D199" s="82" t="str">
        <f t="shared" si="0"/>
        <v/>
      </c>
      <c r="E199" s="197" t="str">
        <f>IFERROR(IF(AND(SMALL('1st Run'!H:H,N199)&gt;1000,SMALL('1st Run'!H:H,N199)&lt;3000),"nt",IF(SMALL('1st Run'!H:H,N199)&gt;3000,"",SMALL('1st Run'!H:H,N199))),"")</f>
        <v/>
      </c>
      <c r="F199" s="198" t="str">
        <f>IF(D199="nt",IFERROR(SMALL('1st Run'!H:H,N199),""),IF(D199&gt;3000,"",IFERROR(SMALL('1st Run'!H:H,N199),"")))</f>
        <v/>
      </c>
      <c r="G199" s="202"/>
      <c r="H199" s="200" t="str">
        <f t="shared" si="2"/>
        <v/>
      </c>
      <c r="I199" s="201" t="str">
        <f>IFERROR(VLOOKUP(D199,'1st Run'!$S$4:$U$32,3,FALSE),"")</f>
        <v/>
      </c>
      <c r="J199" s="72"/>
      <c r="K199" s="72"/>
      <c r="L199" s="72"/>
      <c r="M199" s="80"/>
      <c r="N199" s="80">
        <v>198</v>
      </c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</row>
    <row r="200" spans="1:26" ht="15.75" customHeight="1">
      <c r="A200" s="80" t="str">
        <f t="array" ref="A200">IFERROR(IF(D200="","",INDEX('1st Run'!$A:$H,MATCH($F200,'1st Run'!$H:$H,0),1)),"")</f>
        <v/>
      </c>
      <c r="B200" s="196" t="str">
        <f t="array" ref="B200">IFERROR(IF(D200="","",INDEX('1st Run'!$A:$H,MATCH($F200,'1st Run'!$H:$H,0),2)),"")</f>
        <v/>
      </c>
      <c r="C200" s="196" t="str">
        <f t="array" ref="C200">IFERROR(IF(D200="","",INDEX('1st Run'!$A:$H,MATCH(F200,'1st Run'!$H:$H,0),3)),"")</f>
        <v/>
      </c>
      <c r="D200" s="82" t="str">
        <f t="shared" si="0"/>
        <v/>
      </c>
      <c r="E200" s="197" t="str">
        <f>IFERROR(IF(AND(SMALL('1st Run'!H:H,N200)&gt;1000,SMALL('1st Run'!H:H,N200)&lt;3000),"nt",IF(SMALL('1st Run'!H:H,N200)&gt;3000,"",SMALL('1st Run'!H:H,N200))),"")</f>
        <v/>
      </c>
      <c r="F200" s="198" t="str">
        <f>IF(D200="nt",IFERROR(SMALL('1st Run'!H:H,N200),""),IF(D200&gt;3000,"",IFERROR(SMALL('1st Run'!H:H,N200),"")))</f>
        <v/>
      </c>
      <c r="G200" s="202"/>
      <c r="H200" s="200" t="str">
        <f t="shared" si="2"/>
        <v/>
      </c>
      <c r="I200" s="201" t="str">
        <f>IFERROR(VLOOKUP(D200,'1st Run'!$S$4:$U$32,3,FALSE),"")</f>
        <v/>
      </c>
      <c r="J200" s="72"/>
      <c r="K200" s="72"/>
      <c r="L200" s="72"/>
      <c r="M200" s="80"/>
      <c r="N200" s="80">
        <v>199</v>
      </c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 spans="1:26" ht="15.75" customHeight="1">
      <c r="A201" s="80" t="str">
        <f t="array" ref="A201">IFERROR(IF(D201="","",INDEX('1st Run'!$A:$H,MATCH($F201,'1st Run'!$H:$H,0),1)),"")</f>
        <v/>
      </c>
      <c r="B201" s="196" t="str">
        <f t="array" ref="B201">IFERROR(IF(D201="","",INDEX('1st Run'!$A:$H,MATCH($F201,'1st Run'!$H:$H,0),2)),"")</f>
        <v/>
      </c>
      <c r="C201" s="196" t="str">
        <f t="array" ref="C201">IFERROR(IF(D201="","",INDEX('1st Run'!$A:$H,MATCH(F201,'1st Run'!$H:$H,0),3)),"")</f>
        <v/>
      </c>
      <c r="D201" s="82" t="str">
        <f t="shared" si="0"/>
        <v/>
      </c>
      <c r="E201" s="197" t="str">
        <f>IFERROR(IF(AND(SMALL('1st Run'!H:H,N201)&gt;1000,SMALL('1st Run'!H:H,N201)&lt;3000),"nt",IF(SMALL('1st Run'!H:H,N201)&gt;3000,"",SMALL('1st Run'!H:H,N201))),"")</f>
        <v/>
      </c>
      <c r="F201" s="198" t="str">
        <f>IF(D201="nt",IFERROR(SMALL('1st Run'!H:H,N201),""),IF(D201&gt;3000,"",IFERROR(SMALL('1st Run'!H:H,N201),"")))</f>
        <v/>
      </c>
      <c r="G201" s="202"/>
      <c r="H201" s="200" t="str">
        <f t="shared" si="2"/>
        <v/>
      </c>
      <c r="I201" s="201" t="str">
        <f>IFERROR(VLOOKUP(D201,'1st Run'!$S$4:$U$32,3,FALSE),"")</f>
        <v/>
      </c>
      <c r="J201" s="72"/>
      <c r="K201" s="72"/>
      <c r="L201" s="72"/>
      <c r="M201" s="80"/>
      <c r="N201" s="80">
        <v>200</v>
      </c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</row>
    <row r="202" spans="1:26" ht="15.75" customHeight="1">
      <c r="A202" s="80" t="str">
        <f t="array" ref="A202">IFERROR(IF(D202="","",INDEX('1st Run'!$A:$H,MATCH($F202,'1st Run'!$H:$H,0),1)),"")</f>
        <v/>
      </c>
      <c r="B202" s="196" t="str">
        <f t="array" ref="B202">IFERROR(IF(D202="","",INDEX('1st Run'!$A:$H,MATCH($F202,'1st Run'!$H:$H,0),2)),"")</f>
        <v/>
      </c>
      <c r="C202" s="196" t="str">
        <f t="array" ref="C202">IFERROR(IF(D202="","",INDEX('1st Run'!$A:$H,MATCH(F202,'1st Run'!$H:$H,0),3)),"")</f>
        <v/>
      </c>
      <c r="D202" s="82" t="str">
        <f t="shared" si="0"/>
        <v/>
      </c>
      <c r="E202" s="197" t="str">
        <f>IFERROR(IF(AND(SMALL('1st Run'!H:H,N202)&gt;1000,SMALL('1st Run'!H:H,N202)&lt;3000),"nt",IF(SMALL('1st Run'!H:H,N202)&gt;3000,"",SMALL('1st Run'!H:H,N202))),"")</f>
        <v/>
      </c>
      <c r="F202" s="198" t="str">
        <f>IF(D202="nt",IFERROR(SMALL('1st Run'!H:H,N202),""),IF(D202&gt;3000,"",IFERROR(SMALL('1st Run'!H:H,N202),"")))</f>
        <v/>
      </c>
      <c r="G202" s="202"/>
      <c r="H202" s="200" t="str">
        <f t="shared" si="2"/>
        <v/>
      </c>
      <c r="I202" s="201" t="str">
        <f>IFERROR(VLOOKUP(D202,'1st Run'!$S$4:$U$32,3,FALSE),"")</f>
        <v/>
      </c>
      <c r="J202" s="72"/>
      <c r="K202" s="72"/>
      <c r="L202" s="72"/>
      <c r="M202" s="80"/>
      <c r="N202" s="80">
        <v>201</v>
      </c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</row>
    <row r="203" spans="1:26" ht="15.75" customHeight="1">
      <c r="A203" s="80" t="str">
        <f t="array" ref="A203">IFERROR(IF(D203="","",INDEX('1st Run'!$A:$H,MATCH($F203,'1st Run'!$H:$H,0),1)),"")</f>
        <v/>
      </c>
      <c r="B203" s="196" t="str">
        <f t="array" ref="B203">IFERROR(IF(D203="","",INDEX('1st Run'!$A:$H,MATCH($F203,'1st Run'!$H:$H,0),2)),"")</f>
        <v/>
      </c>
      <c r="C203" s="196" t="str">
        <f t="array" ref="C203">IFERROR(IF(D203="","",INDEX('1st Run'!$A:$H,MATCH(F203,'1st Run'!$H:$H,0),3)),"")</f>
        <v/>
      </c>
      <c r="D203" s="82" t="str">
        <f t="shared" si="0"/>
        <v/>
      </c>
      <c r="E203" s="197" t="str">
        <f>IFERROR(IF(AND(SMALL('1st Run'!H:H,N203)&gt;1000,SMALL('1st Run'!H:H,N203)&lt;3000),"nt",IF(SMALL('1st Run'!H:H,N203)&gt;3000,"",SMALL('1st Run'!H:H,N203))),"")</f>
        <v/>
      </c>
      <c r="F203" s="198" t="str">
        <f>IF(D203="nt",IFERROR(SMALL('1st Run'!H:H,N203),""),IF(D203&gt;3000,"",IFERROR(SMALL('1st Run'!H:H,N203),"")))</f>
        <v/>
      </c>
      <c r="G203" s="202"/>
      <c r="H203" s="200" t="str">
        <f t="shared" si="2"/>
        <v/>
      </c>
      <c r="I203" s="201" t="str">
        <f>IFERROR(VLOOKUP(D203,'1st Run'!$S$4:$U$32,3,FALSE),"")</f>
        <v/>
      </c>
      <c r="J203" s="72"/>
      <c r="K203" s="72"/>
      <c r="L203" s="72"/>
      <c r="M203" s="80"/>
      <c r="N203" s="80">
        <v>202</v>
      </c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</row>
    <row r="204" spans="1:26" ht="15.75" customHeight="1">
      <c r="A204" s="80" t="str">
        <f t="array" ref="A204">IFERROR(IF(D204="","",INDEX('1st Run'!$A:$H,MATCH($F204,'1st Run'!$H:$H,0),1)),"")</f>
        <v/>
      </c>
      <c r="B204" s="196" t="str">
        <f t="array" ref="B204">IFERROR(IF(D204="","",INDEX('1st Run'!$A:$H,MATCH($F204,'1st Run'!$H:$H,0),2)),"")</f>
        <v/>
      </c>
      <c r="C204" s="196" t="str">
        <f t="array" ref="C204">IFERROR(IF(D204="","",INDEX('1st Run'!$A:$H,MATCH(F204,'1st Run'!$H:$H,0),3)),"")</f>
        <v/>
      </c>
      <c r="D204" s="82" t="str">
        <f t="shared" si="0"/>
        <v/>
      </c>
      <c r="E204" s="197" t="str">
        <f>IFERROR(IF(AND(SMALL('1st Run'!H:H,N204)&gt;1000,SMALL('1st Run'!H:H,N204)&lt;3000),"nt",IF(SMALL('1st Run'!H:H,N204)&gt;3000,"",SMALL('1st Run'!H:H,N204))),"")</f>
        <v/>
      </c>
      <c r="F204" s="198" t="str">
        <f>IF(D204="nt",IFERROR(SMALL('1st Run'!H:H,N204),""),IF(D204&gt;3000,"",IFERROR(SMALL('1st Run'!H:H,N204),"")))</f>
        <v/>
      </c>
      <c r="G204" s="202"/>
      <c r="H204" s="200" t="str">
        <f t="shared" si="2"/>
        <v/>
      </c>
      <c r="I204" s="201" t="str">
        <f>IFERROR(VLOOKUP(D204,'1st Run'!$S$4:$U$32,3,FALSE),"")</f>
        <v/>
      </c>
      <c r="J204" s="72"/>
      <c r="K204" s="72"/>
      <c r="L204" s="72"/>
      <c r="M204" s="80"/>
      <c r="N204" s="80">
        <v>203</v>
      </c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</row>
    <row r="205" spans="1:26" ht="15.75" customHeight="1">
      <c r="A205" s="80" t="str">
        <f t="array" ref="A205">IFERROR(IF(D205="","",INDEX('1st Run'!$A:$H,MATCH($F205,'1st Run'!$H:$H,0),1)),"")</f>
        <v/>
      </c>
      <c r="B205" s="196" t="str">
        <f t="array" ref="B205">IFERROR(IF(D205="","",INDEX('1st Run'!$A:$H,MATCH($F205,'1st Run'!$H:$H,0),2)),"")</f>
        <v/>
      </c>
      <c r="C205" s="196" t="str">
        <f t="array" ref="C205">IFERROR(IF(D205="","",INDEX('1st Run'!$A:$H,MATCH(F205,'1st Run'!$H:$H,0),3)),"")</f>
        <v/>
      </c>
      <c r="D205" s="82" t="str">
        <f t="shared" si="0"/>
        <v/>
      </c>
      <c r="E205" s="197" t="str">
        <f>IFERROR(IF(AND(SMALL('1st Run'!H:H,N205)&gt;1000,SMALL('1st Run'!H:H,N205)&lt;3000),"nt",IF(SMALL('1st Run'!H:H,N205)&gt;3000,"",SMALL('1st Run'!H:H,N205))),"")</f>
        <v/>
      </c>
      <c r="F205" s="198" t="str">
        <f>IF(D205="nt",IFERROR(SMALL('1st Run'!H:H,N205),""),IF(D205&gt;3000,"",IFERROR(SMALL('1st Run'!H:H,N205),"")))</f>
        <v/>
      </c>
      <c r="G205" s="202"/>
      <c r="H205" s="200" t="str">
        <f t="shared" si="2"/>
        <v/>
      </c>
      <c r="I205" s="201" t="str">
        <f>IFERROR(VLOOKUP(D205,'1st Run'!$S$4:$U$32,3,FALSE),"")</f>
        <v/>
      </c>
      <c r="J205" s="72"/>
      <c r="K205" s="72"/>
      <c r="L205" s="72"/>
      <c r="M205" s="80"/>
      <c r="N205" s="80">
        <v>204</v>
      </c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</row>
    <row r="206" spans="1:26" ht="15.75" customHeight="1">
      <c r="A206" s="80" t="str">
        <f t="array" ref="A206">IFERROR(IF(D206="","",INDEX('1st Run'!$A:$H,MATCH($F206,'1st Run'!$H:$H,0),1)),"")</f>
        <v/>
      </c>
      <c r="B206" s="196" t="str">
        <f t="array" ref="B206">IFERROR(IF(D206="","",INDEX('1st Run'!$A:$H,MATCH($F206,'1st Run'!$H:$H,0),2)),"")</f>
        <v/>
      </c>
      <c r="C206" s="196" t="str">
        <f t="array" ref="C206">IFERROR(IF(D206="","",INDEX('1st Run'!$A:$H,MATCH(F206,'1st Run'!$H:$H,0),3)),"")</f>
        <v/>
      </c>
      <c r="D206" s="82" t="str">
        <f t="shared" si="0"/>
        <v/>
      </c>
      <c r="E206" s="197" t="str">
        <f>IFERROR(IF(AND(SMALL('1st Run'!H:H,N206)&gt;1000,SMALL('1st Run'!H:H,N206)&lt;3000),"nt",IF(SMALL('1st Run'!H:H,N206)&gt;3000,"",SMALL('1st Run'!H:H,N206))),"")</f>
        <v/>
      </c>
      <c r="F206" s="198" t="str">
        <f>IF(D206="nt",IFERROR(SMALL('1st Run'!H:H,N206),""),IF(D206&gt;3000,"",IFERROR(SMALL('1st Run'!H:H,N206),"")))</f>
        <v/>
      </c>
      <c r="G206" s="202"/>
      <c r="H206" s="200" t="str">
        <f t="shared" si="2"/>
        <v/>
      </c>
      <c r="I206" s="201" t="str">
        <f>IFERROR(VLOOKUP(D206,'1st Run'!$S$4:$U$32,3,FALSE),"")</f>
        <v/>
      </c>
      <c r="J206" s="72"/>
      <c r="K206" s="72"/>
      <c r="L206" s="72"/>
      <c r="M206" s="80"/>
      <c r="N206" s="80">
        <v>205</v>
      </c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</row>
    <row r="207" spans="1:26" ht="15.75" customHeight="1">
      <c r="A207" s="80" t="str">
        <f t="array" ref="A207">IFERROR(IF(D207="","",INDEX('1st Run'!$A:$H,MATCH($F207,'1st Run'!$H:$H,0),1)),"")</f>
        <v/>
      </c>
      <c r="B207" s="196" t="str">
        <f t="array" ref="B207">IFERROR(IF(D207="","",INDEX('1st Run'!$A:$H,MATCH($F207,'1st Run'!$H:$H,0),2)),"")</f>
        <v/>
      </c>
      <c r="C207" s="196" t="str">
        <f t="array" ref="C207">IFERROR(IF(D207="","",INDEX('1st Run'!$A:$H,MATCH(F207,'1st Run'!$H:$H,0),3)),"")</f>
        <v/>
      </c>
      <c r="D207" s="82" t="str">
        <f t="shared" si="0"/>
        <v/>
      </c>
      <c r="E207" s="197" t="str">
        <f>IFERROR(IF(AND(SMALL('1st Run'!H:H,N207)&gt;1000,SMALL('1st Run'!H:H,N207)&lt;3000),"nt",IF(SMALL('1st Run'!H:H,N207)&gt;3000,"",SMALL('1st Run'!H:H,N207))),"")</f>
        <v/>
      </c>
      <c r="F207" s="198" t="str">
        <f>IF(D207="nt",IFERROR(SMALL('1st Run'!H:H,N207),""),IF(D207&gt;3000,"",IFERROR(SMALL('1st Run'!H:H,N207),"")))</f>
        <v/>
      </c>
      <c r="G207" s="202"/>
      <c r="H207" s="200" t="str">
        <f t="shared" si="2"/>
        <v/>
      </c>
      <c r="I207" s="201" t="str">
        <f>IFERROR(VLOOKUP(D207,'1st Run'!$S$4:$U$32,3,FALSE),"")</f>
        <v/>
      </c>
      <c r="J207" s="72"/>
      <c r="K207" s="72"/>
      <c r="L207" s="72"/>
      <c r="M207" s="80"/>
      <c r="N207" s="80">
        <v>206</v>
      </c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</row>
    <row r="208" spans="1:26" ht="15.75" customHeight="1">
      <c r="A208" s="80" t="str">
        <f t="array" ref="A208">IFERROR(IF(D208="","",INDEX('1st Run'!$A:$H,MATCH($F208,'1st Run'!$H:$H,0),1)),"")</f>
        <v/>
      </c>
      <c r="B208" s="196" t="str">
        <f t="array" ref="B208">IFERROR(IF(D208="","",INDEX('1st Run'!$A:$H,MATCH($F208,'1st Run'!$H:$H,0),2)),"")</f>
        <v/>
      </c>
      <c r="C208" s="196" t="str">
        <f t="array" ref="C208">IFERROR(IF(D208="","",INDEX('1st Run'!$A:$H,MATCH(F208,'1st Run'!$H:$H,0),3)),"")</f>
        <v/>
      </c>
      <c r="D208" s="82" t="str">
        <f t="shared" si="0"/>
        <v/>
      </c>
      <c r="E208" s="197" t="str">
        <f>IFERROR(IF(AND(SMALL('1st Run'!H:H,N208)&gt;1000,SMALL('1st Run'!H:H,N208)&lt;3000),"nt",IF(SMALL('1st Run'!H:H,N208)&gt;3000,"",SMALL('1st Run'!H:H,N208))),"")</f>
        <v/>
      </c>
      <c r="F208" s="198" t="str">
        <f>IF(D208="nt",IFERROR(SMALL('1st Run'!H:H,N208),""),IF(D208&gt;3000,"",IFERROR(SMALL('1st Run'!H:H,N208),"")))</f>
        <v/>
      </c>
      <c r="G208" s="202"/>
      <c r="H208" s="200" t="str">
        <f t="shared" si="2"/>
        <v/>
      </c>
      <c r="I208" s="201" t="str">
        <f>IFERROR(VLOOKUP(D208,'1st Run'!$S$4:$U$32,3,FALSE),"")</f>
        <v/>
      </c>
      <c r="J208" s="72"/>
      <c r="K208" s="72"/>
      <c r="L208" s="72"/>
      <c r="M208" s="80"/>
      <c r="N208" s="80">
        <v>207</v>
      </c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</row>
    <row r="209" spans="1:26" ht="15.75" customHeight="1">
      <c r="A209" s="80" t="str">
        <f t="array" ref="A209">IFERROR(IF(D209="","",INDEX('1st Run'!$A:$H,MATCH($F209,'1st Run'!$H:$H,0),1)),"")</f>
        <v/>
      </c>
      <c r="B209" s="196" t="str">
        <f t="array" ref="B209">IFERROR(IF(D209="","",INDEX('1st Run'!$A:$H,MATCH($F209,'1st Run'!$H:$H,0),2)),"")</f>
        <v/>
      </c>
      <c r="C209" s="196" t="str">
        <f t="array" ref="C209">IFERROR(IF(D209="","",INDEX('1st Run'!$A:$H,MATCH(F209,'1st Run'!$H:$H,0),3)),"")</f>
        <v/>
      </c>
      <c r="D209" s="82" t="str">
        <f t="shared" si="0"/>
        <v/>
      </c>
      <c r="E209" s="197" t="str">
        <f>IFERROR(IF(AND(SMALL('1st Run'!H:H,N209)&gt;1000,SMALL('1st Run'!H:H,N209)&lt;3000),"nt",IF(SMALL('1st Run'!H:H,N209)&gt;3000,"",SMALL('1st Run'!H:H,N209))),"")</f>
        <v/>
      </c>
      <c r="F209" s="198" t="str">
        <f>IF(D209="nt",IFERROR(SMALL('1st Run'!H:H,N209),""),IF(D209&gt;3000,"",IFERROR(SMALL('1st Run'!H:H,N209),"")))</f>
        <v/>
      </c>
      <c r="G209" s="202"/>
      <c r="H209" s="200" t="str">
        <f t="shared" si="2"/>
        <v/>
      </c>
      <c r="I209" s="201" t="str">
        <f>IFERROR(VLOOKUP(D209,'1st Run'!$S$4:$U$32,3,FALSE),"")</f>
        <v/>
      </c>
      <c r="J209" s="72"/>
      <c r="K209" s="72"/>
      <c r="L209" s="72"/>
      <c r="M209" s="80"/>
      <c r="N209" s="80">
        <v>208</v>
      </c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</row>
    <row r="210" spans="1:26" ht="15.75" customHeight="1">
      <c r="A210" s="80" t="str">
        <f t="array" ref="A210">IFERROR(IF(D210="","",INDEX('1st Run'!$A:$H,MATCH($F210,'1st Run'!$H:$H,0),1)),"")</f>
        <v/>
      </c>
      <c r="B210" s="196" t="str">
        <f t="array" ref="B210">IFERROR(IF(D210="","",INDEX('1st Run'!$A:$H,MATCH($F210,'1st Run'!$H:$H,0),2)),"")</f>
        <v/>
      </c>
      <c r="C210" s="196" t="str">
        <f t="array" ref="C210">IFERROR(IF(D210="","",INDEX('1st Run'!$A:$H,MATCH(F210,'1st Run'!$H:$H,0),3)),"")</f>
        <v/>
      </c>
      <c r="D210" s="82" t="str">
        <f t="shared" si="0"/>
        <v/>
      </c>
      <c r="E210" s="197" t="str">
        <f>IFERROR(IF(AND(SMALL('1st Run'!H:H,N210)&gt;1000,SMALL('1st Run'!H:H,N210)&lt;3000),"nt",IF(SMALL('1st Run'!H:H,N210)&gt;3000,"",SMALL('1st Run'!H:H,N210))),"")</f>
        <v/>
      </c>
      <c r="F210" s="198" t="str">
        <f>IF(D210="nt",IFERROR(SMALL('1st Run'!H:H,N210),""),IF(D210&gt;3000,"",IFERROR(SMALL('1st Run'!H:H,N210),"")))</f>
        <v/>
      </c>
      <c r="G210" s="202"/>
      <c r="H210" s="200" t="str">
        <f t="shared" si="2"/>
        <v/>
      </c>
      <c r="I210" s="201" t="str">
        <f>IFERROR(VLOOKUP(D210,'1st Run'!$S$4:$U$32,3,FALSE),"")</f>
        <v/>
      </c>
      <c r="J210" s="72"/>
      <c r="K210" s="72"/>
      <c r="L210" s="72"/>
      <c r="M210" s="80"/>
      <c r="N210" s="80">
        <v>209</v>
      </c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 spans="1:26" ht="15.75" customHeight="1">
      <c r="A211" s="80" t="str">
        <f t="array" ref="A211">IFERROR(IF(D211="","",INDEX('1st Run'!$A:$H,MATCH($F211,'1st Run'!$H:$H,0),1)),"")</f>
        <v/>
      </c>
      <c r="B211" s="196" t="str">
        <f t="array" ref="B211">IFERROR(IF(D211="","",INDEX('1st Run'!$A:$H,MATCH($F211,'1st Run'!$H:$H,0),2)),"")</f>
        <v/>
      </c>
      <c r="C211" s="196" t="str">
        <f t="array" ref="C211">IFERROR(IF(D211="","",INDEX('1st Run'!$A:$H,MATCH(F211,'1st Run'!$H:$H,0),3)),"")</f>
        <v/>
      </c>
      <c r="D211" s="82" t="str">
        <f t="shared" si="0"/>
        <v/>
      </c>
      <c r="E211" s="197" t="str">
        <f>IFERROR(IF(AND(SMALL('1st Run'!H:H,N211)&gt;1000,SMALL('1st Run'!H:H,N211)&lt;3000),"nt",IF(SMALL('1st Run'!H:H,N211)&gt;3000,"",SMALL('1st Run'!H:H,N211))),"")</f>
        <v/>
      </c>
      <c r="F211" s="198" t="str">
        <f>IF(D211="nt",IFERROR(SMALL('1st Run'!H:H,N211),""),IF(D211&gt;3000,"",IFERROR(SMALL('1st Run'!H:H,N211),"")))</f>
        <v/>
      </c>
      <c r="G211" s="202"/>
      <c r="H211" s="200" t="str">
        <f t="shared" si="2"/>
        <v/>
      </c>
      <c r="I211" s="201" t="str">
        <f>IFERROR(VLOOKUP(D211,'1st Run'!$S$4:$U$32,3,FALSE),"")</f>
        <v/>
      </c>
      <c r="J211" s="72"/>
      <c r="K211" s="72"/>
      <c r="L211" s="72"/>
      <c r="M211" s="80"/>
      <c r="N211" s="80">
        <v>210</v>
      </c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 spans="1:26" ht="15.75" customHeight="1">
      <c r="A212" s="80" t="str">
        <f t="array" ref="A212">IFERROR(IF(D212="","",INDEX('1st Run'!$A:$H,MATCH($F212,'1st Run'!$H:$H,0),1)),"")</f>
        <v/>
      </c>
      <c r="B212" s="196" t="str">
        <f t="array" ref="B212">IFERROR(IF(D212="","",INDEX('1st Run'!$A:$H,MATCH($F212,'1st Run'!$H:$H,0),2)),"")</f>
        <v/>
      </c>
      <c r="C212" s="196" t="str">
        <f t="array" ref="C212">IFERROR(IF(D212="","",INDEX('1st Run'!$A:$H,MATCH(F212,'1st Run'!$H:$H,0),3)),"")</f>
        <v/>
      </c>
      <c r="D212" s="82" t="str">
        <f t="shared" si="0"/>
        <v/>
      </c>
      <c r="E212" s="197" t="str">
        <f>IFERROR(IF(AND(SMALL('1st Run'!H:H,N212)&gt;1000,SMALL('1st Run'!H:H,N212)&lt;3000),"nt",IF(SMALL('1st Run'!H:H,N212)&gt;3000,"",SMALL('1st Run'!H:H,N212))),"")</f>
        <v/>
      </c>
      <c r="F212" s="198" t="str">
        <f>IF(D212="nt",IFERROR(SMALL('1st Run'!H:H,N212),""),IF(D212&gt;3000,"",IFERROR(SMALL('1st Run'!H:H,N212),"")))</f>
        <v/>
      </c>
      <c r="G212" s="202"/>
      <c r="H212" s="200" t="str">
        <f t="shared" si="2"/>
        <v/>
      </c>
      <c r="I212" s="201" t="str">
        <f>IFERROR(VLOOKUP(D212,'1st Run'!$S$4:$U$32,3,FALSE),"")</f>
        <v/>
      </c>
      <c r="J212" s="72"/>
      <c r="K212" s="72"/>
      <c r="L212" s="72"/>
      <c r="M212" s="80"/>
      <c r="N212" s="80">
        <v>211</v>
      </c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</row>
    <row r="213" spans="1:26" ht="15.75" customHeight="1">
      <c r="A213" s="80" t="str">
        <f t="array" ref="A213">IFERROR(IF(D213="","",INDEX('1st Run'!$A:$H,MATCH($F213,'1st Run'!$H:$H,0),1)),"")</f>
        <v/>
      </c>
      <c r="B213" s="196" t="str">
        <f t="array" ref="B213">IFERROR(IF(D213="","",INDEX('1st Run'!$A:$H,MATCH($F213,'1st Run'!$H:$H,0),2)),"")</f>
        <v/>
      </c>
      <c r="C213" s="196" t="str">
        <f t="array" ref="C213">IFERROR(IF(D213="","",INDEX('1st Run'!$A:$H,MATCH(F213,'1st Run'!$H:$H,0),3)),"")</f>
        <v/>
      </c>
      <c r="D213" s="82" t="str">
        <f t="shared" si="0"/>
        <v/>
      </c>
      <c r="E213" s="197" t="str">
        <f>IFERROR(IF(AND(SMALL('1st Run'!H:H,N213)&gt;1000,SMALL('1st Run'!H:H,N213)&lt;3000),"nt",IF(SMALL('1st Run'!H:H,N213)&gt;3000,"",SMALL('1st Run'!H:H,N213))),"")</f>
        <v/>
      </c>
      <c r="F213" s="198" t="str">
        <f>IF(D213="nt",IFERROR(SMALL('1st Run'!H:H,N213),""),IF(D213&gt;3000,"",IFERROR(SMALL('1st Run'!H:H,N213),"")))</f>
        <v/>
      </c>
      <c r="G213" s="202"/>
      <c r="H213" s="200" t="str">
        <f t="shared" si="2"/>
        <v/>
      </c>
      <c r="I213" s="201" t="str">
        <f>IFERROR(VLOOKUP(D213,'1st Run'!$S$4:$U$32,3,FALSE),"")</f>
        <v/>
      </c>
      <c r="J213" s="72"/>
      <c r="K213" s="72"/>
      <c r="L213" s="72"/>
      <c r="M213" s="80"/>
      <c r="N213" s="80">
        <v>212</v>
      </c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</row>
    <row r="214" spans="1:26" ht="15.75" customHeight="1">
      <c r="A214" s="80" t="str">
        <f t="array" ref="A214">IFERROR(IF(D214="","",INDEX('1st Run'!$A:$H,MATCH($F214,'1st Run'!$H:$H,0),1)),"")</f>
        <v/>
      </c>
      <c r="B214" s="196" t="str">
        <f t="array" ref="B214">IFERROR(IF(D214="","",INDEX('1st Run'!$A:$H,MATCH($F214,'1st Run'!$H:$H,0),2)),"")</f>
        <v/>
      </c>
      <c r="C214" s="196" t="str">
        <f t="array" ref="C214">IFERROR(IF(D214="","",INDEX('1st Run'!$A:$H,MATCH(F214,'1st Run'!$H:$H,0),3)),"")</f>
        <v/>
      </c>
      <c r="D214" s="82" t="str">
        <f t="shared" si="0"/>
        <v/>
      </c>
      <c r="E214" s="197" t="str">
        <f>IFERROR(IF(AND(SMALL('1st Run'!H:H,N214)&gt;1000,SMALL('1st Run'!H:H,N214)&lt;3000),"nt",IF(SMALL('1st Run'!H:H,N214)&gt;3000,"",SMALL('1st Run'!H:H,N214))),"")</f>
        <v/>
      </c>
      <c r="F214" s="198" t="str">
        <f>IF(D214="nt",IFERROR(SMALL('1st Run'!H:H,N214),""),IF(D214&gt;3000,"",IFERROR(SMALL('1st Run'!H:H,N214),"")))</f>
        <v/>
      </c>
      <c r="G214" s="202"/>
      <c r="H214" s="200" t="str">
        <f t="shared" si="2"/>
        <v/>
      </c>
      <c r="I214" s="201" t="str">
        <f>IFERROR(VLOOKUP(D214,'1st Run'!$S$4:$U$32,3,FALSE),"")</f>
        <v/>
      </c>
      <c r="J214" s="72"/>
      <c r="K214" s="72"/>
      <c r="L214" s="72"/>
      <c r="M214" s="80"/>
      <c r="N214" s="80">
        <v>213</v>
      </c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</row>
    <row r="215" spans="1:26" ht="15.75" customHeight="1">
      <c r="A215" s="80" t="str">
        <f t="array" ref="A215">IFERROR(IF(D215="","",INDEX('1st Run'!$A:$H,MATCH($F215,'1st Run'!$H:$H,0),1)),"")</f>
        <v/>
      </c>
      <c r="B215" s="196" t="str">
        <f t="array" ref="B215">IFERROR(IF(D215="","",INDEX('1st Run'!$A:$H,MATCH($F215,'1st Run'!$H:$H,0),2)),"")</f>
        <v/>
      </c>
      <c r="C215" s="196" t="str">
        <f t="array" ref="C215">IFERROR(IF(D215="","",INDEX('1st Run'!$A:$H,MATCH(F215,'1st Run'!$H:$H,0),3)),"")</f>
        <v/>
      </c>
      <c r="D215" s="82" t="str">
        <f t="shared" si="0"/>
        <v/>
      </c>
      <c r="E215" s="197" t="str">
        <f>IFERROR(IF(AND(SMALL('1st Run'!H:H,N215)&gt;1000,SMALL('1st Run'!H:H,N215)&lt;3000),"nt",IF(SMALL('1st Run'!H:H,N215)&gt;3000,"",SMALL('1st Run'!H:H,N215))),"")</f>
        <v/>
      </c>
      <c r="F215" s="198" t="str">
        <f>IF(D215="nt",IFERROR(SMALL('1st Run'!H:H,N215),""),IF(D215&gt;3000,"",IFERROR(SMALL('1st Run'!H:H,N215),"")))</f>
        <v/>
      </c>
      <c r="G215" s="202"/>
      <c r="H215" s="200" t="str">
        <f t="shared" si="2"/>
        <v/>
      </c>
      <c r="I215" s="201" t="str">
        <f>IFERROR(VLOOKUP(D215,'1st Run'!$S$4:$U$32,3,FALSE),"")</f>
        <v/>
      </c>
      <c r="J215" s="72"/>
      <c r="K215" s="72"/>
      <c r="L215" s="72"/>
      <c r="M215" s="80"/>
      <c r="N215" s="80">
        <v>214</v>
      </c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spans="1:26" ht="15.75" customHeight="1">
      <c r="A216" s="80" t="str">
        <f t="array" ref="A216">IFERROR(IF(D216="","",INDEX('1st Run'!$A:$H,MATCH($F216,'1st Run'!$H:$H,0),1)),"")</f>
        <v/>
      </c>
      <c r="B216" s="196" t="str">
        <f t="array" ref="B216">IFERROR(IF(D216="","",INDEX('1st Run'!$A:$H,MATCH($F216,'1st Run'!$H:$H,0),2)),"")</f>
        <v/>
      </c>
      <c r="C216" s="196" t="str">
        <f t="array" ref="C216">IFERROR(IF(D216="","",INDEX('1st Run'!$A:$H,MATCH(F216,'1st Run'!$H:$H,0),3)),"")</f>
        <v/>
      </c>
      <c r="D216" s="82" t="str">
        <f t="shared" si="0"/>
        <v/>
      </c>
      <c r="E216" s="197" t="str">
        <f>IFERROR(IF(AND(SMALL('1st Run'!H:H,N216)&gt;1000,SMALL('1st Run'!H:H,N216)&lt;3000),"nt",IF(SMALL('1st Run'!H:H,N216)&gt;3000,"",SMALL('1st Run'!H:H,N216))),"")</f>
        <v/>
      </c>
      <c r="F216" s="198" t="str">
        <f>IF(D216="nt",IFERROR(SMALL('1st Run'!H:H,N216),""),IF(D216&gt;3000,"",IFERROR(SMALL('1st Run'!H:H,N216),"")))</f>
        <v/>
      </c>
      <c r="G216" s="202"/>
      <c r="H216" s="200" t="str">
        <f t="shared" si="2"/>
        <v/>
      </c>
      <c r="I216" s="201" t="str">
        <f>IFERROR(VLOOKUP(D216,'1st Run'!$S$4:$U$32,3,FALSE),"")</f>
        <v/>
      </c>
      <c r="J216" s="72"/>
      <c r="K216" s="72"/>
      <c r="L216" s="72"/>
      <c r="M216" s="80"/>
      <c r="N216" s="80">
        <v>215</v>
      </c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</row>
    <row r="217" spans="1:26" ht="15.75" customHeight="1">
      <c r="A217" s="80" t="str">
        <f t="array" ref="A217">IFERROR(IF(D217="","",INDEX('1st Run'!$A:$H,MATCH($F217,'1st Run'!$H:$H,0),1)),"")</f>
        <v/>
      </c>
      <c r="B217" s="196" t="str">
        <f t="array" ref="B217">IFERROR(IF(D217="","",INDEX('1st Run'!$A:$H,MATCH($F217,'1st Run'!$H:$H,0),2)),"")</f>
        <v/>
      </c>
      <c r="C217" s="196" t="str">
        <f t="array" ref="C217">IFERROR(IF(D217="","",INDEX('1st Run'!$A:$H,MATCH(F217,'1st Run'!$H:$H,0),3)),"")</f>
        <v/>
      </c>
      <c r="D217" s="82" t="str">
        <f t="shared" si="0"/>
        <v/>
      </c>
      <c r="E217" s="197" t="str">
        <f>IFERROR(IF(AND(SMALL('1st Run'!H:H,N217)&gt;1000,SMALL('1st Run'!H:H,N217)&lt;3000),"nt",IF(SMALL('1st Run'!H:H,N217)&gt;3000,"",SMALL('1st Run'!H:H,N217))),"")</f>
        <v/>
      </c>
      <c r="F217" s="198" t="str">
        <f>IF(D217="nt",IFERROR(SMALL('1st Run'!H:H,N217),""),IF(D217&gt;3000,"",IFERROR(SMALL('1st Run'!H:H,N217),"")))</f>
        <v/>
      </c>
      <c r="G217" s="202"/>
      <c r="H217" s="200" t="str">
        <f t="shared" si="2"/>
        <v/>
      </c>
      <c r="I217" s="201" t="str">
        <f>IFERROR(VLOOKUP(D217,'1st Run'!$S$4:$U$32,3,FALSE),"")</f>
        <v/>
      </c>
      <c r="J217" s="72"/>
      <c r="K217" s="72"/>
      <c r="L217" s="72"/>
      <c r="M217" s="80"/>
      <c r="N217" s="80">
        <v>216</v>
      </c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</row>
    <row r="218" spans="1:26" ht="15.75" customHeight="1">
      <c r="A218" s="80" t="str">
        <f t="array" ref="A218">IFERROR(IF(D218="","",INDEX('1st Run'!$A:$H,MATCH($F218,'1st Run'!$H:$H,0),1)),"")</f>
        <v/>
      </c>
      <c r="B218" s="196" t="str">
        <f t="array" ref="B218">IFERROR(IF(D218="","",INDEX('1st Run'!$A:$H,MATCH($F218,'1st Run'!$H:$H,0),2)),"")</f>
        <v/>
      </c>
      <c r="C218" s="196" t="str">
        <f t="array" ref="C218">IFERROR(IF(D218="","",INDEX('1st Run'!$A:$H,MATCH(F218,'1st Run'!$H:$H,0),3)),"")</f>
        <v/>
      </c>
      <c r="D218" s="82" t="str">
        <f t="shared" si="0"/>
        <v/>
      </c>
      <c r="E218" s="197" t="str">
        <f>IFERROR(IF(AND(SMALL('1st Run'!H:H,N218)&gt;1000,SMALL('1st Run'!H:H,N218)&lt;3000),"nt",IF(SMALL('1st Run'!H:H,N218)&gt;3000,"",SMALL('1st Run'!H:H,N218))),"")</f>
        <v/>
      </c>
      <c r="F218" s="198" t="str">
        <f>IF(D218="nt",IFERROR(SMALL('1st Run'!H:H,N218),""),IF(D218&gt;3000,"",IFERROR(SMALL('1st Run'!H:H,N218),"")))</f>
        <v/>
      </c>
      <c r="G218" s="202"/>
      <c r="H218" s="200" t="str">
        <f t="shared" si="2"/>
        <v/>
      </c>
      <c r="I218" s="201" t="str">
        <f>IFERROR(VLOOKUP(D218,'1st Run'!$S$4:$U$32,3,FALSE),"")</f>
        <v/>
      </c>
      <c r="J218" s="72"/>
      <c r="K218" s="72"/>
      <c r="L218" s="72"/>
      <c r="M218" s="80"/>
      <c r="N218" s="80">
        <v>217</v>
      </c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</row>
    <row r="219" spans="1:26" ht="15.75" customHeight="1">
      <c r="A219" s="80" t="str">
        <f t="array" ref="A219">IFERROR(IF(D219="","",INDEX('1st Run'!$A:$H,MATCH($F219,'1st Run'!$H:$H,0),1)),"")</f>
        <v/>
      </c>
      <c r="B219" s="196" t="str">
        <f t="array" ref="B219">IFERROR(IF(D219="","",INDEX('1st Run'!$A:$H,MATCH($F219,'1st Run'!$H:$H,0),2)),"")</f>
        <v/>
      </c>
      <c r="C219" s="196" t="str">
        <f t="array" ref="C219">IFERROR(IF(D219="","",INDEX('1st Run'!$A:$H,MATCH(F219,'1st Run'!$H:$H,0),3)),"")</f>
        <v/>
      </c>
      <c r="D219" s="82" t="str">
        <f t="shared" si="0"/>
        <v/>
      </c>
      <c r="E219" s="197" t="str">
        <f>IFERROR(IF(AND(SMALL('1st Run'!H:H,N219)&gt;1000,SMALL('1st Run'!H:H,N219)&lt;3000),"nt",IF(SMALL('1st Run'!H:H,N219)&gt;3000,"",SMALL('1st Run'!H:H,N219))),"")</f>
        <v/>
      </c>
      <c r="F219" s="198" t="str">
        <f>IF(D219="nt",IFERROR(SMALL('1st Run'!H:H,N219),""),IF(D219&gt;3000,"",IFERROR(SMALL('1st Run'!H:H,N219),"")))</f>
        <v/>
      </c>
      <c r="G219" s="202"/>
      <c r="H219" s="200" t="str">
        <f t="shared" si="2"/>
        <v/>
      </c>
      <c r="I219" s="201" t="str">
        <f>IFERROR(VLOOKUP(D219,'1st Run'!$S$4:$U$32,3,FALSE),"")</f>
        <v/>
      </c>
      <c r="J219" s="72"/>
      <c r="K219" s="72"/>
      <c r="L219" s="72"/>
      <c r="M219" s="80"/>
      <c r="N219" s="80">
        <v>218</v>
      </c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</row>
    <row r="220" spans="1:26" ht="15.75" customHeight="1">
      <c r="A220" s="80" t="str">
        <f t="array" ref="A220">IFERROR(IF(D220="","",INDEX('1st Run'!$A:$H,MATCH($F220,'1st Run'!$H:$H,0),1)),"")</f>
        <v/>
      </c>
      <c r="B220" s="196" t="str">
        <f t="array" ref="B220">IFERROR(IF(D220="","",INDEX('1st Run'!$A:$H,MATCH($F220,'1st Run'!$H:$H,0),2)),"")</f>
        <v/>
      </c>
      <c r="C220" s="196" t="str">
        <f t="array" ref="C220">IFERROR(IF(D220="","",INDEX('1st Run'!$A:$H,MATCH(F220,'1st Run'!$H:$H,0),3)),"")</f>
        <v/>
      </c>
      <c r="D220" s="82" t="str">
        <f t="shared" si="0"/>
        <v/>
      </c>
      <c r="E220" s="197" t="str">
        <f>IFERROR(IF(AND(SMALL('1st Run'!H:H,N220)&gt;1000,SMALL('1st Run'!H:H,N220)&lt;3000),"nt",IF(SMALL('1st Run'!H:H,N220)&gt;3000,"",SMALL('1st Run'!H:H,N220))),"")</f>
        <v/>
      </c>
      <c r="F220" s="198" t="str">
        <f>IF(D220="nt",IFERROR(SMALL('1st Run'!H:H,N220),""),IF(D220&gt;3000,"",IFERROR(SMALL('1st Run'!H:H,N220),"")))</f>
        <v/>
      </c>
      <c r="G220" s="202"/>
      <c r="H220" s="200" t="str">
        <f t="shared" si="2"/>
        <v/>
      </c>
      <c r="I220" s="201" t="str">
        <f>IFERROR(VLOOKUP(D220,'1st Run'!$S$4:$U$32,3,FALSE),"")</f>
        <v/>
      </c>
      <c r="J220" s="72"/>
      <c r="K220" s="72"/>
      <c r="L220" s="72"/>
      <c r="M220" s="80"/>
      <c r="N220" s="80">
        <v>219</v>
      </c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</row>
    <row r="221" spans="1:26" ht="15.75" customHeight="1">
      <c r="A221" s="80" t="str">
        <f t="array" ref="A221">IFERROR(IF(D221="","",INDEX('1st Run'!$A:$H,MATCH($F221,'1st Run'!$H:$H,0),1)),"")</f>
        <v/>
      </c>
      <c r="B221" s="196" t="str">
        <f t="array" ref="B221">IFERROR(IF(D221="","",INDEX('1st Run'!$A:$H,MATCH($F221,'1st Run'!$H:$H,0),2)),"")</f>
        <v/>
      </c>
      <c r="C221" s="196" t="str">
        <f t="array" ref="C221">IFERROR(IF(D221="","",INDEX('1st Run'!$A:$H,MATCH(F221,'1st Run'!$H:$H,0),3)),"")</f>
        <v/>
      </c>
      <c r="D221" s="82" t="str">
        <f t="shared" si="0"/>
        <v/>
      </c>
      <c r="E221" s="197" t="str">
        <f>IFERROR(IF(AND(SMALL('1st Run'!H:H,N221)&gt;1000,SMALL('1st Run'!H:H,N221)&lt;3000),"nt",IF(SMALL('1st Run'!H:H,N221)&gt;3000,"",SMALL('1st Run'!H:H,N221))),"")</f>
        <v/>
      </c>
      <c r="F221" s="198" t="str">
        <f>IF(D221="nt",IFERROR(SMALL('1st Run'!H:H,N221),""),IF(D221&gt;3000,"",IFERROR(SMALL('1st Run'!H:H,N221),"")))</f>
        <v/>
      </c>
      <c r="G221" s="202"/>
      <c r="H221" s="200" t="str">
        <f t="shared" si="2"/>
        <v/>
      </c>
      <c r="I221" s="201" t="str">
        <f>IFERROR(VLOOKUP(D221,'1st Run'!$S$4:$U$32,3,FALSE),"")</f>
        <v/>
      </c>
      <c r="J221" s="72"/>
      <c r="K221" s="72"/>
      <c r="L221" s="72"/>
      <c r="M221" s="80"/>
      <c r="N221" s="80">
        <v>220</v>
      </c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</row>
    <row r="222" spans="1:26" ht="15.75" customHeight="1">
      <c r="A222" s="80" t="str">
        <f t="array" ref="A222">IFERROR(IF(D222="","",INDEX('1st Run'!$A:$H,MATCH($F222,'1st Run'!$H:$H,0),1)),"")</f>
        <v/>
      </c>
      <c r="B222" s="196" t="str">
        <f t="array" ref="B222">IFERROR(IF(D222="","",INDEX('1st Run'!$A:$H,MATCH($F222,'1st Run'!$H:$H,0),2)),"")</f>
        <v/>
      </c>
      <c r="C222" s="196" t="str">
        <f t="array" ref="C222">IFERROR(IF(D222="","",INDEX('1st Run'!$A:$H,MATCH(F222,'1st Run'!$H:$H,0),3)),"")</f>
        <v/>
      </c>
      <c r="D222" s="82" t="str">
        <f t="shared" si="0"/>
        <v/>
      </c>
      <c r="E222" s="197" t="str">
        <f>IFERROR(IF(AND(SMALL('1st Run'!H:H,N222)&gt;1000,SMALL('1st Run'!H:H,N222)&lt;3000),"nt",IF(SMALL('1st Run'!H:H,N222)&gt;3000,"",SMALL('1st Run'!H:H,N222))),"")</f>
        <v/>
      </c>
      <c r="F222" s="198" t="str">
        <f>IF(D222="nt",IFERROR(SMALL('1st Run'!H:H,N222),""),IF(D222&gt;3000,"",IFERROR(SMALL('1st Run'!H:H,N222),"")))</f>
        <v/>
      </c>
      <c r="G222" s="202"/>
      <c r="H222" s="200" t="str">
        <f t="shared" si="2"/>
        <v/>
      </c>
      <c r="I222" s="201" t="str">
        <f>IFERROR(VLOOKUP(D222,'1st Run'!$S$4:$U$32,3,FALSE),"")</f>
        <v/>
      </c>
      <c r="J222" s="72"/>
      <c r="K222" s="72"/>
      <c r="L222" s="72"/>
      <c r="M222" s="80"/>
      <c r="N222" s="80">
        <v>221</v>
      </c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</row>
    <row r="223" spans="1:26" ht="15.75" customHeight="1">
      <c r="A223" s="80" t="str">
        <f t="array" ref="A223">IFERROR(IF(D223="","",INDEX('1st Run'!$A:$H,MATCH($F223,'1st Run'!$H:$H,0),1)),"")</f>
        <v/>
      </c>
      <c r="B223" s="196" t="str">
        <f t="array" ref="B223">IFERROR(IF(D223="","",INDEX('1st Run'!$A:$H,MATCH($F223,'1st Run'!$H:$H,0),2)),"")</f>
        <v/>
      </c>
      <c r="C223" s="196" t="str">
        <f t="array" ref="C223">IFERROR(IF(D223="","",INDEX('1st Run'!$A:$H,MATCH(F223,'1st Run'!$H:$H,0),3)),"")</f>
        <v/>
      </c>
      <c r="D223" s="82" t="str">
        <f t="shared" si="0"/>
        <v/>
      </c>
      <c r="E223" s="197" t="str">
        <f>IFERROR(IF(AND(SMALL('1st Run'!H:H,N223)&gt;1000,SMALL('1st Run'!H:H,N223)&lt;3000),"nt",IF(SMALL('1st Run'!H:H,N223)&gt;3000,"",SMALL('1st Run'!H:H,N223))),"")</f>
        <v/>
      </c>
      <c r="F223" s="198" t="str">
        <f>IF(D223="nt",IFERROR(SMALL('1st Run'!H:H,N223),""),IF(D223&gt;3000,"",IFERROR(SMALL('1st Run'!H:H,N223),"")))</f>
        <v/>
      </c>
      <c r="G223" s="202"/>
      <c r="H223" s="200" t="str">
        <f t="shared" si="2"/>
        <v/>
      </c>
      <c r="I223" s="201" t="str">
        <f>IFERROR(VLOOKUP(D223,'1st Run'!$S$4:$U$32,3,FALSE),"")</f>
        <v/>
      </c>
      <c r="J223" s="72"/>
      <c r="K223" s="72"/>
      <c r="L223" s="72"/>
      <c r="M223" s="80"/>
      <c r="N223" s="80">
        <v>222</v>
      </c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</row>
    <row r="224" spans="1:26" ht="15.75" customHeight="1">
      <c r="A224" s="80" t="str">
        <f t="array" ref="A224">IFERROR(IF(D224="","",INDEX('1st Run'!$A:$H,MATCH($F224,'1st Run'!$H:$H,0),1)),"")</f>
        <v/>
      </c>
      <c r="B224" s="196" t="str">
        <f t="array" ref="B224">IFERROR(IF(D224="","",INDEX('1st Run'!$A:$H,MATCH($F224,'1st Run'!$H:$H,0),2)),"")</f>
        <v/>
      </c>
      <c r="C224" s="196" t="str">
        <f t="array" ref="C224">IFERROR(IF(D224="","",INDEX('1st Run'!$A:$H,MATCH(F224,'1st Run'!$H:$H,0),3)),"")</f>
        <v/>
      </c>
      <c r="D224" s="82" t="str">
        <f t="shared" si="0"/>
        <v/>
      </c>
      <c r="E224" s="197" t="str">
        <f>IFERROR(IF(AND(SMALL('1st Run'!H:H,N224)&gt;1000,SMALL('1st Run'!H:H,N224)&lt;3000),"nt",IF(SMALL('1st Run'!H:H,N224)&gt;3000,"",SMALL('1st Run'!H:H,N224))),"")</f>
        <v/>
      </c>
      <c r="F224" s="198" t="str">
        <f>IF(D224="nt",IFERROR(SMALL('1st Run'!H:H,N224),""),IF(D224&gt;3000,"",IFERROR(SMALL('1st Run'!H:H,N224),"")))</f>
        <v/>
      </c>
      <c r="G224" s="202"/>
      <c r="H224" s="200" t="str">
        <f t="shared" si="2"/>
        <v/>
      </c>
      <c r="I224" s="201" t="str">
        <f>IFERROR(VLOOKUP(D224,'1st Run'!$S$4:$U$32,3,FALSE),"")</f>
        <v/>
      </c>
      <c r="J224" s="72"/>
      <c r="K224" s="72"/>
      <c r="L224" s="72"/>
      <c r="M224" s="80"/>
      <c r="N224" s="80">
        <v>223</v>
      </c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</row>
    <row r="225" spans="1:26" ht="15.75" customHeight="1">
      <c r="A225" s="80" t="str">
        <f t="array" ref="A225">IFERROR(IF(D225="","",INDEX('1st Run'!$A:$H,MATCH($F225,'1st Run'!$H:$H,0),1)),"")</f>
        <v/>
      </c>
      <c r="B225" s="196" t="str">
        <f t="array" ref="B225">IFERROR(IF(D225="","",INDEX('1st Run'!$A:$H,MATCH($F225,'1st Run'!$H:$H,0),2)),"")</f>
        <v/>
      </c>
      <c r="C225" s="196" t="str">
        <f t="array" ref="C225">IFERROR(IF(D225="","",INDEX('1st Run'!$A:$H,MATCH(F225,'1st Run'!$H:$H,0),3)),"")</f>
        <v/>
      </c>
      <c r="D225" s="82" t="str">
        <f t="shared" si="0"/>
        <v/>
      </c>
      <c r="E225" s="197" t="str">
        <f>IFERROR(IF(AND(SMALL('1st Run'!H:H,N225)&gt;1000,SMALL('1st Run'!H:H,N225)&lt;3000),"nt",IF(SMALL('1st Run'!H:H,N225)&gt;3000,"",SMALL('1st Run'!H:H,N225))),"")</f>
        <v/>
      </c>
      <c r="F225" s="198" t="str">
        <f>IF(D225="nt",IFERROR(SMALL('1st Run'!H:H,N225),""),IF(D225&gt;3000,"",IFERROR(SMALL('1st Run'!H:H,N225),"")))</f>
        <v/>
      </c>
      <c r="G225" s="202"/>
      <c r="H225" s="200" t="str">
        <f t="shared" si="2"/>
        <v/>
      </c>
      <c r="I225" s="201" t="str">
        <f>IFERROR(VLOOKUP(D225,'1st Run'!$S$4:$U$32,3,FALSE),"")</f>
        <v/>
      </c>
      <c r="J225" s="72"/>
      <c r="K225" s="72"/>
      <c r="L225" s="72"/>
      <c r="M225" s="80"/>
      <c r="N225" s="80">
        <v>224</v>
      </c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</row>
    <row r="226" spans="1:26" ht="15.75" customHeight="1">
      <c r="A226" s="80" t="str">
        <f t="array" ref="A226">IFERROR(IF(D226="","",INDEX('1st Run'!$A:$H,MATCH($F226,'1st Run'!$H:$H,0),1)),"")</f>
        <v/>
      </c>
      <c r="B226" s="196" t="str">
        <f t="array" ref="B226">IFERROR(IF(D226="","",INDEX('1st Run'!$A:$H,MATCH($F226,'1st Run'!$H:$H,0),2)),"")</f>
        <v/>
      </c>
      <c r="C226" s="196" t="str">
        <f t="array" ref="C226">IFERROR(IF(D226="","",INDEX('1st Run'!$A:$H,MATCH(F226,'1st Run'!$H:$H,0),3)),"")</f>
        <v/>
      </c>
      <c r="D226" s="82" t="str">
        <f t="shared" si="0"/>
        <v/>
      </c>
      <c r="E226" s="197" t="str">
        <f>IFERROR(IF(AND(SMALL('1st Run'!H:H,N226)&gt;1000,SMALL('1st Run'!H:H,N226)&lt;3000),"nt",IF(SMALL('1st Run'!H:H,N226)&gt;3000,"",SMALL('1st Run'!H:H,N226))),"")</f>
        <v/>
      </c>
      <c r="F226" s="198" t="str">
        <f>IF(D226="nt",IFERROR(SMALL('1st Run'!H:H,N226),""),IF(D226&gt;3000,"",IFERROR(SMALL('1st Run'!H:H,N226),"")))</f>
        <v/>
      </c>
      <c r="G226" s="202"/>
      <c r="H226" s="200" t="str">
        <f t="shared" si="2"/>
        <v/>
      </c>
      <c r="I226" s="201" t="str">
        <f>IFERROR(VLOOKUP(D226,'1st Run'!$S$4:$U$32,3,FALSE),"")</f>
        <v/>
      </c>
      <c r="J226" s="72"/>
      <c r="K226" s="72"/>
      <c r="L226" s="72"/>
      <c r="M226" s="80"/>
      <c r="N226" s="80">
        <v>225</v>
      </c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</row>
    <row r="227" spans="1:26" ht="15.75" customHeight="1">
      <c r="A227" s="80" t="str">
        <f t="array" ref="A227">IFERROR(IF(D227="","",INDEX('1st Run'!$A:$H,MATCH($F227,'1st Run'!$H:$H,0),1)),"")</f>
        <v/>
      </c>
      <c r="B227" s="196" t="str">
        <f t="array" ref="B227">IFERROR(IF(D227="","",INDEX('1st Run'!$A:$H,MATCH($F227,'1st Run'!$H:$H,0),2)),"")</f>
        <v/>
      </c>
      <c r="C227" s="196" t="str">
        <f t="array" ref="C227">IFERROR(IF(D227="","",INDEX('1st Run'!$A:$H,MATCH(F227,'1st Run'!$H:$H,0),3)),"")</f>
        <v/>
      </c>
      <c r="D227" s="82" t="str">
        <f t="shared" si="0"/>
        <v/>
      </c>
      <c r="E227" s="197" t="str">
        <f>IFERROR(IF(AND(SMALL('1st Run'!H:H,N227)&gt;1000,SMALL('1st Run'!H:H,N227)&lt;3000),"nt",IF(SMALL('1st Run'!H:H,N227)&gt;3000,"",SMALL('1st Run'!H:H,N227))),"")</f>
        <v/>
      </c>
      <c r="F227" s="198" t="str">
        <f>IF(D227="nt",IFERROR(SMALL('1st Run'!H:H,N227),""),IF(D227&gt;3000,"",IFERROR(SMALL('1st Run'!H:H,N227),"")))</f>
        <v/>
      </c>
      <c r="G227" s="202"/>
      <c r="H227" s="200" t="str">
        <f t="shared" si="2"/>
        <v/>
      </c>
      <c r="I227" s="201" t="str">
        <f>IFERROR(VLOOKUP(D227,'1st Run'!$S$4:$U$32,3,FALSE),"")</f>
        <v/>
      </c>
      <c r="J227" s="72"/>
      <c r="K227" s="72"/>
      <c r="L227" s="72"/>
      <c r="M227" s="80"/>
      <c r="N227" s="80">
        <v>226</v>
      </c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</row>
    <row r="228" spans="1:26" ht="15.75" customHeight="1">
      <c r="A228" s="80" t="str">
        <f t="array" ref="A228">IFERROR(IF(D228="","",INDEX('1st Run'!$A:$H,MATCH($F228,'1st Run'!$H:$H,0),1)),"")</f>
        <v/>
      </c>
      <c r="B228" s="196" t="str">
        <f t="array" ref="B228">IFERROR(IF(D228="","",INDEX('1st Run'!$A:$H,MATCH($F228,'1st Run'!$H:$H,0),2)),"")</f>
        <v/>
      </c>
      <c r="C228" s="196" t="str">
        <f t="array" ref="C228">IFERROR(IF(D228="","",INDEX('1st Run'!$A:$H,MATCH(F228,'1st Run'!$H:$H,0),3)),"")</f>
        <v/>
      </c>
      <c r="D228" s="82" t="str">
        <f t="shared" si="0"/>
        <v/>
      </c>
      <c r="E228" s="197" t="str">
        <f>IFERROR(IF(AND(SMALL('1st Run'!H:H,N228)&gt;1000,SMALL('1st Run'!H:H,N228)&lt;3000),"nt",IF(SMALL('1st Run'!H:H,N228)&gt;3000,"",SMALL('1st Run'!H:H,N228))),"")</f>
        <v/>
      </c>
      <c r="F228" s="198" t="str">
        <f>IF(D228="nt",IFERROR(SMALL('1st Run'!H:H,N228),""),IF(D228&gt;3000,"",IFERROR(SMALL('1st Run'!H:H,N228),"")))</f>
        <v/>
      </c>
      <c r="G228" s="202"/>
      <c r="H228" s="200" t="str">
        <f t="shared" si="2"/>
        <v/>
      </c>
      <c r="I228" s="201" t="str">
        <f>IFERROR(VLOOKUP(D228,'1st Run'!$S$4:$U$32,3,FALSE),"")</f>
        <v/>
      </c>
      <c r="J228" s="72"/>
      <c r="K228" s="72"/>
      <c r="L228" s="72"/>
      <c r="M228" s="80"/>
      <c r="N228" s="80">
        <v>227</v>
      </c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</row>
    <row r="229" spans="1:26" ht="15.75" customHeight="1">
      <c r="A229" s="80" t="str">
        <f t="array" ref="A229">IFERROR(IF(D229="","",INDEX('1st Run'!$A:$H,MATCH($F229,'1st Run'!$H:$H,0),1)),"")</f>
        <v/>
      </c>
      <c r="B229" s="196" t="str">
        <f t="array" ref="B229">IFERROR(IF(D229="","",INDEX('1st Run'!$A:$H,MATCH($F229,'1st Run'!$H:$H,0),2)),"")</f>
        <v/>
      </c>
      <c r="C229" s="196" t="str">
        <f t="array" ref="C229">IFERROR(IF(D229="","",INDEX('1st Run'!$A:$H,MATCH(F229,'1st Run'!$H:$H,0),3)),"")</f>
        <v/>
      </c>
      <c r="D229" s="82" t="str">
        <f t="shared" si="0"/>
        <v/>
      </c>
      <c r="E229" s="197" t="str">
        <f>IFERROR(IF(AND(SMALL('1st Run'!H:H,N229)&gt;1000,SMALL('1st Run'!H:H,N229)&lt;3000),"nt",IF(SMALL('1st Run'!H:H,N229)&gt;3000,"",SMALL('1st Run'!H:H,N229))),"")</f>
        <v/>
      </c>
      <c r="F229" s="198" t="str">
        <f>IF(D229="nt",IFERROR(SMALL('1st Run'!H:H,N229),""),IF(D229&gt;3000,"",IFERROR(SMALL('1st Run'!H:H,N229),"")))</f>
        <v/>
      </c>
      <c r="G229" s="202"/>
      <c r="H229" s="200" t="str">
        <f t="shared" si="2"/>
        <v/>
      </c>
      <c r="I229" s="201" t="str">
        <f>IFERROR(VLOOKUP(D229,'1st Run'!$S$4:$U$32,3,FALSE),"")</f>
        <v/>
      </c>
      <c r="J229" s="72"/>
      <c r="K229" s="72"/>
      <c r="L229" s="72"/>
      <c r="M229" s="80"/>
      <c r="N229" s="80">
        <v>228</v>
      </c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</row>
    <row r="230" spans="1:26" ht="15.75" customHeight="1">
      <c r="A230" s="80" t="str">
        <f t="array" ref="A230">IFERROR(IF(D230="","",INDEX('1st Run'!$A:$H,MATCH($F230,'1st Run'!$H:$H,0),1)),"")</f>
        <v/>
      </c>
      <c r="B230" s="196" t="str">
        <f t="array" ref="B230">IFERROR(IF(D230="","",INDEX('1st Run'!$A:$H,MATCH($F230,'1st Run'!$H:$H,0),2)),"")</f>
        <v/>
      </c>
      <c r="C230" s="196" t="str">
        <f t="array" ref="C230">IFERROR(IF(D230="","",INDEX('1st Run'!$A:$H,MATCH(F230,'1st Run'!$H:$H,0),3)),"")</f>
        <v/>
      </c>
      <c r="D230" s="82" t="str">
        <f t="shared" si="0"/>
        <v/>
      </c>
      <c r="E230" s="197" t="str">
        <f>IFERROR(IF(AND(SMALL('1st Run'!H:H,N230)&gt;1000,SMALL('1st Run'!H:H,N230)&lt;3000),"nt",IF(SMALL('1st Run'!H:H,N230)&gt;3000,"",SMALL('1st Run'!H:H,N230))),"")</f>
        <v/>
      </c>
      <c r="F230" s="198" t="str">
        <f>IF(D230="nt",IFERROR(SMALL('1st Run'!H:H,N230),""),IF(D230&gt;3000,"",IFERROR(SMALL('1st Run'!H:H,N230),"")))</f>
        <v/>
      </c>
      <c r="G230" s="202"/>
      <c r="H230" s="200" t="str">
        <f t="shared" si="2"/>
        <v/>
      </c>
      <c r="I230" s="201" t="str">
        <f>IFERROR(VLOOKUP(D230,'1st Run'!$S$4:$U$32,3,FALSE),"")</f>
        <v/>
      </c>
      <c r="J230" s="72"/>
      <c r="K230" s="72"/>
      <c r="L230" s="72"/>
      <c r="M230" s="80"/>
      <c r="N230" s="80">
        <v>229</v>
      </c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</row>
    <row r="231" spans="1:26" ht="15.75" customHeight="1">
      <c r="A231" s="80" t="str">
        <f t="array" ref="A231">IFERROR(IF(D231="","",INDEX('1st Run'!$A:$H,MATCH($F231,'1st Run'!$H:$H,0),1)),"")</f>
        <v/>
      </c>
      <c r="B231" s="196" t="str">
        <f t="array" ref="B231">IFERROR(IF(D231="","",INDEX('1st Run'!$A:$H,MATCH($F231,'1st Run'!$H:$H,0),2)),"")</f>
        <v/>
      </c>
      <c r="C231" s="196" t="str">
        <f t="array" ref="C231">IFERROR(IF(D231="","",INDEX('1st Run'!$A:$H,MATCH(F231,'1st Run'!$H:$H,0),3)),"")</f>
        <v/>
      </c>
      <c r="D231" s="82" t="str">
        <f t="shared" si="0"/>
        <v/>
      </c>
      <c r="E231" s="197" t="str">
        <f>IFERROR(IF(AND(SMALL('1st Run'!H:H,N231)&gt;1000,SMALL('1st Run'!H:H,N231)&lt;3000),"nt",IF(SMALL('1st Run'!H:H,N231)&gt;3000,"",SMALL('1st Run'!H:H,N231))),"")</f>
        <v/>
      </c>
      <c r="F231" s="198" t="str">
        <f>IF(D231="nt",IFERROR(SMALL('1st Run'!H:H,N231),""),IF(D231&gt;3000,"",IFERROR(SMALL('1st Run'!H:H,N231),"")))</f>
        <v/>
      </c>
      <c r="G231" s="202"/>
      <c r="H231" s="200" t="str">
        <f t="shared" si="2"/>
        <v/>
      </c>
      <c r="I231" s="201" t="str">
        <f>IFERROR(VLOOKUP(D231,'1st Run'!$S$4:$U$32,3,FALSE),"")</f>
        <v/>
      </c>
      <c r="J231" s="72"/>
      <c r="K231" s="72"/>
      <c r="L231" s="72"/>
      <c r="M231" s="80"/>
      <c r="N231" s="80">
        <v>230</v>
      </c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</row>
    <row r="232" spans="1:26" ht="15.75" customHeight="1">
      <c r="A232" s="80" t="str">
        <f t="array" ref="A232">IFERROR(IF(D232="","",INDEX('1st Run'!$A:$H,MATCH($F232,'1st Run'!$H:$H,0),1)),"")</f>
        <v/>
      </c>
      <c r="B232" s="196" t="str">
        <f t="array" ref="B232">IFERROR(IF(D232="","",INDEX('1st Run'!$A:$H,MATCH($F232,'1st Run'!$H:$H,0),2)),"")</f>
        <v/>
      </c>
      <c r="C232" s="196" t="str">
        <f t="array" ref="C232">IFERROR(IF(D232="","",INDEX('1st Run'!$A:$H,MATCH(F232,'1st Run'!$H:$H,0),3)),"")</f>
        <v/>
      </c>
      <c r="D232" s="82" t="str">
        <f t="shared" si="0"/>
        <v/>
      </c>
      <c r="E232" s="197" t="str">
        <f>IFERROR(IF(AND(SMALL('1st Run'!H:H,N232)&gt;1000,SMALL('1st Run'!H:H,N232)&lt;3000),"nt",IF(SMALL('1st Run'!H:H,N232)&gt;3000,"",SMALL('1st Run'!H:H,N232))),"")</f>
        <v/>
      </c>
      <c r="F232" s="198" t="str">
        <f>IF(D232="nt",IFERROR(SMALL('1st Run'!H:H,N232),""),IF(D232&gt;3000,"",IFERROR(SMALL('1st Run'!H:H,N232),"")))</f>
        <v/>
      </c>
      <c r="G232" s="202"/>
      <c r="H232" s="200" t="str">
        <f t="shared" si="2"/>
        <v/>
      </c>
      <c r="I232" s="201" t="str">
        <f>IFERROR(VLOOKUP(D232,'1st Run'!$S$4:$U$32,3,FALSE),"")</f>
        <v/>
      </c>
      <c r="J232" s="72"/>
      <c r="K232" s="72"/>
      <c r="L232" s="72"/>
      <c r="M232" s="80"/>
      <c r="N232" s="80">
        <v>231</v>
      </c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</row>
    <row r="233" spans="1:26" ht="15.75" customHeight="1">
      <c r="A233" s="80" t="str">
        <f t="array" ref="A233">IFERROR(IF(D233="","",INDEX('1st Run'!$A:$H,MATCH($F233,'1st Run'!$H:$H,0),1)),"")</f>
        <v/>
      </c>
      <c r="B233" s="196" t="str">
        <f t="array" ref="B233">IFERROR(IF(D233="","",INDEX('1st Run'!$A:$H,MATCH($F233,'1st Run'!$H:$H,0),2)),"")</f>
        <v/>
      </c>
      <c r="C233" s="196" t="str">
        <f t="array" ref="C233">IFERROR(IF(D233="","",INDEX('1st Run'!$A:$H,MATCH(F233,'1st Run'!$H:$H,0),3)),"")</f>
        <v/>
      </c>
      <c r="D233" s="82" t="str">
        <f t="shared" si="0"/>
        <v/>
      </c>
      <c r="E233" s="197" t="str">
        <f>IFERROR(IF(AND(SMALL('1st Run'!H:H,N233)&gt;1000,SMALL('1st Run'!H:H,N233)&lt;3000),"nt",IF(SMALL('1st Run'!H:H,N233)&gt;3000,"",SMALL('1st Run'!H:H,N233))),"")</f>
        <v/>
      </c>
      <c r="F233" s="198" t="str">
        <f>IF(D233="nt",IFERROR(SMALL('1st Run'!H:H,N233),""),IF(D233&gt;3000,"",IFERROR(SMALL('1st Run'!H:H,N233),"")))</f>
        <v/>
      </c>
      <c r="G233" s="202"/>
      <c r="H233" s="200" t="str">
        <f t="shared" si="2"/>
        <v/>
      </c>
      <c r="I233" s="201" t="str">
        <f>IFERROR(VLOOKUP(D233,'1st Run'!$S$4:$U$32,3,FALSE),"")</f>
        <v/>
      </c>
      <c r="J233" s="72"/>
      <c r="K233" s="72"/>
      <c r="L233" s="72"/>
      <c r="M233" s="80"/>
      <c r="N233" s="80">
        <v>232</v>
      </c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</row>
    <row r="234" spans="1:26" ht="15.75" customHeight="1">
      <c r="A234" s="80" t="str">
        <f t="array" ref="A234">IFERROR(IF(D234="","",INDEX('1st Run'!$A:$H,MATCH($F234,'1st Run'!$H:$H,0),1)),"")</f>
        <v/>
      </c>
      <c r="B234" s="196" t="str">
        <f t="array" ref="B234">IFERROR(IF(D234="","",INDEX('1st Run'!$A:$H,MATCH($F234,'1st Run'!$H:$H,0),2)),"")</f>
        <v/>
      </c>
      <c r="C234" s="196" t="str">
        <f t="array" ref="C234">IFERROR(IF(D234="","",INDEX('1st Run'!$A:$H,MATCH(F234,'1st Run'!$H:$H,0),3)),"")</f>
        <v/>
      </c>
      <c r="D234" s="82" t="str">
        <f t="shared" si="0"/>
        <v/>
      </c>
      <c r="E234" s="197" t="str">
        <f>IFERROR(IF(AND(SMALL('1st Run'!H:H,N234)&gt;1000,SMALL('1st Run'!H:H,N234)&lt;3000),"nt",IF(SMALL('1st Run'!H:H,N234)&gt;3000,"",SMALL('1st Run'!H:H,N234))),"")</f>
        <v/>
      </c>
      <c r="F234" s="198" t="str">
        <f>IF(D234="nt",IFERROR(SMALL('1st Run'!H:H,N234),""),IF(D234&gt;3000,"",IFERROR(SMALL('1st Run'!H:H,N234),"")))</f>
        <v/>
      </c>
      <c r="G234" s="202"/>
      <c r="H234" s="200" t="str">
        <f t="shared" si="2"/>
        <v/>
      </c>
      <c r="I234" s="201" t="str">
        <f>IFERROR(VLOOKUP(D234,'1st Run'!$S$4:$U$32,3,FALSE),"")</f>
        <v/>
      </c>
      <c r="J234" s="72"/>
      <c r="K234" s="72"/>
      <c r="L234" s="72"/>
      <c r="M234" s="80"/>
      <c r="N234" s="80">
        <v>233</v>
      </c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</row>
    <row r="235" spans="1:26" ht="15.75" customHeight="1">
      <c r="A235" s="80" t="str">
        <f t="array" ref="A235">IFERROR(IF(D235="","",INDEX('1st Run'!$A:$H,MATCH($F235,'1st Run'!$H:$H,0),1)),"")</f>
        <v/>
      </c>
      <c r="B235" s="196" t="str">
        <f t="array" ref="B235">IFERROR(IF(D235="","",INDEX('1st Run'!$A:$H,MATCH($F235,'1st Run'!$H:$H,0),2)),"")</f>
        <v/>
      </c>
      <c r="C235" s="196" t="str">
        <f t="array" ref="C235">IFERROR(IF(D235="","",INDEX('1st Run'!$A:$H,MATCH(F235,'1st Run'!$H:$H,0),3)),"")</f>
        <v/>
      </c>
      <c r="D235" s="82" t="str">
        <f t="shared" si="0"/>
        <v/>
      </c>
      <c r="E235" s="197" t="str">
        <f>IFERROR(IF(AND(SMALL('1st Run'!H:H,N235)&gt;1000,SMALL('1st Run'!H:H,N235)&lt;3000),"nt",IF(SMALL('1st Run'!H:H,N235)&gt;3000,"",SMALL('1st Run'!H:H,N235))),"")</f>
        <v/>
      </c>
      <c r="F235" s="198" t="str">
        <f>IF(D235="nt",IFERROR(SMALL('1st Run'!H:H,N235),""),IF(D235&gt;3000,"",IFERROR(SMALL('1st Run'!H:H,N235),"")))</f>
        <v/>
      </c>
      <c r="G235" s="202"/>
      <c r="H235" s="200" t="str">
        <f t="shared" si="2"/>
        <v/>
      </c>
      <c r="I235" s="201" t="str">
        <f>IFERROR(VLOOKUP(D235,'1st Run'!$S$4:$U$32,3,FALSE),"")</f>
        <v/>
      </c>
      <c r="J235" s="72"/>
      <c r="K235" s="72"/>
      <c r="L235" s="72"/>
      <c r="M235" s="80"/>
      <c r="N235" s="80">
        <v>234</v>
      </c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</row>
    <row r="236" spans="1:26" ht="15.75" customHeight="1">
      <c r="A236" s="80" t="str">
        <f t="array" ref="A236">IFERROR(IF(D236="","",INDEX('1st Run'!$A:$H,MATCH($F236,'1st Run'!$H:$H,0),1)),"")</f>
        <v/>
      </c>
      <c r="B236" s="196" t="str">
        <f t="array" ref="B236">IFERROR(IF(D236="","",INDEX('1st Run'!$A:$H,MATCH($F236,'1st Run'!$H:$H,0),2)),"")</f>
        <v/>
      </c>
      <c r="C236" s="196" t="str">
        <f t="array" ref="C236">IFERROR(IF(D236="","",INDEX('1st Run'!$A:$H,MATCH(F236,'1st Run'!$H:$H,0),3)),"")</f>
        <v/>
      </c>
      <c r="D236" s="82" t="str">
        <f t="shared" si="0"/>
        <v/>
      </c>
      <c r="E236" s="197" t="str">
        <f>IFERROR(IF(AND(SMALL('1st Run'!H:H,N236)&gt;1000,SMALL('1st Run'!H:H,N236)&lt;3000),"nt",IF(SMALL('1st Run'!H:H,N236)&gt;3000,"",SMALL('1st Run'!H:H,N236))),"")</f>
        <v/>
      </c>
      <c r="F236" s="198" t="str">
        <f>IF(D236="nt",IFERROR(SMALL('1st Run'!H:H,N236),""),IF(D236&gt;3000,"",IFERROR(SMALL('1st Run'!H:H,N236),"")))</f>
        <v/>
      </c>
      <c r="G236" s="202"/>
      <c r="H236" s="200" t="str">
        <f t="shared" si="2"/>
        <v/>
      </c>
      <c r="I236" s="201" t="str">
        <f>IFERROR(VLOOKUP(D236,'1st Run'!$S$4:$U$32,3,FALSE),"")</f>
        <v/>
      </c>
      <c r="J236" s="72"/>
      <c r="K236" s="72"/>
      <c r="L236" s="72"/>
      <c r="M236" s="80"/>
      <c r="N236" s="80">
        <v>235</v>
      </c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</row>
    <row r="237" spans="1:26" ht="15.75" customHeight="1">
      <c r="A237" s="80" t="str">
        <f t="array" ref="A237">IFERROR(IF(D237="","",INDEX('1st Run'!$A:$H,MATCH($F237,'1st Run'!$H:$H,0),1)),"")</f>
        <v/>
      </c>
      <c r="B237" s="196" t="str">
        <f t="array" ref="B237">IFERROR(IF(D237="","",INDEX('1st Run'!$A:$H,MATCH($F237,'1st Run'!$H:$H,0),2)),"")</f>
        <v/>
      </c>
      <c r="C237" s="196" t="str">
        <f t="array" ref="C237">IFERROR(IF(D237="","",INDEX('1st Run'!$A:$H,MATCH(F237,'1st Run'!$H:$H,0),3)),"")</f>
        <v/>
      </c>
      <c r="D237" s="82" t="str">
        <f t="shared" si="0"/>
        <v/>
      </c>
      <c r="E237" s="197" t="str">
        <f>IFERROR(IF(AND(SMALL('1st Run'!H:H,N237)&gt;1000,SMALL('1st Run'!H:H,N237)&lt;3000),"nt",IF(SMALL('1st Run'!H:H,N237)&gt;3000,"",SMALL('1st Run'!H:H,N237))),"")</f>
        <v/>
      </c>
      <c r="F237" s="198" t="str">
        <f>IF(D237="nt",IFERROR(SMALL('1st Run'!H:H,N237),""),IF(D237&gt;3000,"",IFERROR(SMALL('1st Run'!H:H,N237),"")))</f>
        <v/>
      </c>
      <c r="G237" s="202"/>
      <c r="H237" s="200" t="str">
        <f t="shared" si="2"/>
        <v/>
      </c>
      <c r="I237" s="201" t="str">
        <f>IFERROR(VLOOKUP(D237,'1st Run'!$S$4:$U$32,3,FALSE),"")</f>
        <v/>
      </c>
      <c r="J237" s="72"/>
      <c r="K237" s="72"/>
      <c r="L237" s="72"/>
      <c r="M237" s="80"/>
      <c r="N237" s="80">
        <v>236</v>
      </c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</row>
    <row r="238" spans="1:26" ht="15.75" customHeight="1">
      <c r="A238" s="80" t="str">
        <f t="array" ref="A238">IFERROR(IF(D238="","",INDEX('1st Run'!$A:$H,MATCH($F238,'1st Run'!$H:$H,0),1)),"")</f>
        <v/>
      </c>
      <c r="B238" s="196" t="str">
        <f t="array" ref="B238">IFERROR(IF(D238="","",INDEX('1st Run'!$A:$H,MATCH($F238,'1st Run'!$H:$H,0),2)),"")</f>
        <v/>
      </c>
      <c r="C238" s="196" t="str">
        <f t="array" ref="C238">IFERROR(IF(D238="","",INDEX('1st Run'!$A:$H,MATCH(F238,'1st Run'!$H:$H,0),3)),"")</f>
        <v/>
      </c>
      <c r="D238" s="82" t="str">
        <f t="shared" si="0"/>
        <v/>
      </c>
      <c r="E238" s="197" t="str">
        <f>IFERROR(IF(AND(SMALL('1st Run'!H:H,N238)&gt;1000,SMALL('1st Run'!H:H,N238)&lt;3000),"nt",IF(SMALL('1st Run'!H:H,N238)&gt;3000,"",SMALL('1st Run'!H:H,N238))),"")</f>
        <v/>
      </c>
      <c r="F238" s="198" t="str">
        <f>IF(D238="nt",IFERROR(SMALL('1st Run'!H:H,N238),""),IF(D238&gt;3000,"",IFERROR(SMALL('1st Run'!H:H,N238),"")))</f>
        <v/>
      </c>
      <c r="G238" s="202"/>
      <c r="H238" s="200" t="str">
        <f t="shared" si="2"/>
        <v/>
      </c>
      <c r="I238" s="201" t="str">
        <f>IFERROR(VLOOKUP(D238,'1st Run'!$S$4:$U$32,3,FALSE),"")</f>
        <v/>
      </c>
      <c r="J238" s="72"/>
      <c r="K238" s="72"/>
      <c r="L238" s="72"/>
      <c r="M238" s="80"/>
      <c r="N238" s="80">
        <v>237</v>
      </c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</row>
    <row r="239" spans="1:26" ht="15.75" customHeight="1">
      <c r="A239" s="80" t="str">
        <f t="array" ref="A239">IFERROR(IF(D239="","",INDEX('1st Run'!$A:$H,MATCH($F239,'1st Run'!$H:$H,0),1)),"")</f>
        <v/>
      </c>
      <c r="B239" s="196" t="str">
        <f t="array" ref="B239">IFERROR(IF(D239="","",INDEX('1st Run'!$A:$H,MATCH($F239,'1st Run'!$H:$H,0),2)),"")</f>
        <v/>
      </c>
      <c r="C239" s="196" t="str">
        <f t="array" ref="C239">IFERROR(IF(D239="","",INDEX('1st Run'!$A:$H,MATCH(F239,'1st Run'!$H:$H,0),3)),"")</f>
        <v/>
      </c>
      <c r="D239" s="82" t="str">
        <f t="shared" si="0"/>
        <v/>
      </c>
      <c r="E239" s="197" t="str">
        <f>IFERROR(IF(AND(SMALL('1st Run'!H:H,N239)&gt;1000,SMALL('1st Run'!H:H,N239)&lt;3000),"nt",IF(SMALL('1st Run'!H:H,N239)&gt;3000,"",SMALL('1st Run'!H:H,N239))),"")</f>
        <v/>
      </c>
      <c r="F239" s="198" t="str">
        <f>IF(D239="nt",IFERROR(SMALL('1st Run'!H:H,N239),""),IF(D239&gt;3000,"",IFERROR(SMALL('1st Run'!H:H,N239),"")))</f>
        <v/>
      </c>
      <c r="G239" s="202"/>
      <c r="H239" s="200" t="str">
        <f t="shared" si="2"/>
        <v/>
      </c>
      <c r="I239" s="201" t="str">
        <f>IFERROR(VLOOKUP(D239,'1st Run'!$S$4:$U$32,3,FALSE),"")</f>
        <v/>
      </c>
      <c r="J239" s="72"/>
      <c r="K239" s="72"/>
      <c r="L239" s="72"/>
      <c r="M239" s="80"/>
      <c r="N239" s="80">
        <v>238</v>
      </c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</row>
    <row r="240" spans="1:26" ht="15.75" customHeight="1">
      <c r="A240" s="80" t="str">
        <f t="array" ref="A240">IFERROR(IF(D240="","",INDEX('1st Run'!$A:$H,MATCH($F240,'1st Run'!$H:$H,0),1)),"")</f>
        <v/>
      </c>
      <c r="B240" s="196" t="str">
        <f t="array" ref="B240">IFERROR(IF(D240="","",INDEX('1st Run'!$A:$H,MATCH($F240,'1st Run'!$H:$H,0),2)),"")</f>
        <v/>
      </c>
      <c r="C240" s="196" t="str">
        <f t="array" ref="C240">IFERROR(IF(D240="","",INDEX('1st Run'!$A:$H,MATCH(F240,'1st Run'!$H:$H,0),3)),"")</f>
        <v/>
      </c>
      <c r="D240" s="82" t="str">
        <f t="shared" si="0"/>
        <v/>
      </c>
      <c r="E240" s="197" t="str">
        <f>IFERROR(IF(AND(SMALL('1st Run'!H:H,N240)&gt;1000,SMALL('1st Run'!H:H,N240)&lt;3000),"nt",IF(SMALL('1st Run'!H:H,N240)&gt;3000,"",SMALL('1st Run'!H:H,N240))),"")</f>
        <v/>
      </c>
      <c r="F240" s="198" t="str">
        <f>IF(D240="nt",IFERROR(SMALL('1st Run'!H:H,N240),""),IF(D240&gt;3000,"",IFERROR(SMALL('1st Run'!H:H,N240),"")))</f>
        <v/>
      </c>
      <c r="G240" s="202"/>
      <c r="H240" s="200" t="str">
        <f t="shared" si="2"/>
        <v/>
      </c>
      <c r="I240" s="201" t="str">
        <f>IFERROR(VLOOKUP(D240,'1st Run'!$S$4:$U$32,3,FALSE),"")</f>
        <v/>
      </c>
      <c r="J240" s="72"/>
      <c r="K240" s="72"/>
      <c r="L240" s="72"/>
      <c r="M240" s="80"/>
      <c r="N240" s="80">
        <v>239</v>
      </c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</row>
    <row r="241" spans="1:26" ht="15.75" customHeight="1">
      <c r="A241" s="80" t="str">
        <f t="array" ref="A241">IFERROR(IF(D241="","",INDEX('1st Run'!$A:$H,MATCH($F241,'1st Run'!$H:$H,0),1)),"")</f>
        <v/>
      </c>
      <c r="B241" s="196" t="str">
        <f t="array" ref="B241">IFERROR(IF(D241="","",INDEX('1st Run'!$A:$H,MATCH($F241,'1st Run'!$H:$H,0),2)),"")</f>
        <v/>
      </c>
      <c r="C241" s="196" t="str">
        <f t="array" ref="C241">IFERROR(IF(D241="","",INDEX('1st Run'!$A:$H,MATCH(F241,'1st Run'!$H:$H,0),3)),"")</f>
        <v/>
      </c>
      <c r="D241" s="82" t="str">
        <f t="shared" si="0"/>
        <v/>
      </c>
      <c r="E241" s="197" t="str">
        <f>IFERROR(IF(AND(SMALL('1st Run'!H:H,N241)&gt;1000,SMALL('1st Run'!H:H,N241)&lt;3000),"nt",IF(SMALL('1st Run'!H:H,N241)&gt;3000,"",SMALL('1st Run'!H:H,N241))),"")</f>
        <v/>
      </c>
      <c r="F241" s="198" t="str">
        <f>IF(D241="nt",IFERROR(SMALL('1st Run'!H:H,N241),""),IF(D241&gt;3000,"",IFERROR(SMALL('1st Run'!H:H,N241),"")))</f>
        <v/>
      </c>
      <c r="G241" s="202"/>
      <c r="H241" s="200" t="str">
        <f t="shared" si="2"/>
        <v/>
      </c>
      <c r="I241" s="201" t="str">
        <f>IFERROR(VLOOKUP(D241,'1st Run'!$S$4:$U$32,3,FALSE),"")</f>
        <v/>
      </c>
      <c r="J241" s="72"/>
      <c r="K241" s="72"/>
      <c r="L241" s="72"/>
      <c r="M241" s="80"/>
      <c r="N241" s="80">
        <v>240</v>
      </c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</row>
    <row r="242" spans="1:26" ht="15.75" customHeight="1">
      <c r="A242" s="80" t="str">
        <f t="array" ref="A242">IFERROR(IF(D242="","",INDEX('1st Run'!$A:$H,MATCH($F242,'1st Run'!$H:$H,0),1)),"")</f>
        <v/>
      </c>
      <c r="B242" s="196" t="str">
        <f t="array" ref="B242">IFERROR(IF(D242="","",INDEX('1st Run'!$A:$H,MATCH($F242,'1st Run'!$H:$H,0),2)),"")</f>
        <v/>
      </c>
      <c r="C242" s="196" t="str">
        <f t="array" ref="C242">IFERROR(IF(D242="","",INDEX('1st Run'!$A:$H,MATCH(F242,'1st Run'!$H:$H,0),3)),"")</f>
        <v/>
      </c>
      <c r="D242" s="82" t="str">
        <f t="shared" si="0"/>
        <v/>
      </c>
      <c r="E242" s="197" t="str">
        <f>IFERROR(IF(AND(SMALL('1st Run'!H:H,N242)&gt;1000,SMALL('1st Run'!H:H,N242)&lt;3000),"nt",IF(SMALL('1st Run'!H:H,N242)&gt;3000,"",SMALL('1st Run'!H:H,N242))),"")</f>
        <v/>
      </c>
      <c r="F242" s="198" t="str">
        <f>IF(D242="nt",IFERROR(SMALL('1st Run'!H:H,N242),""),IF(D242&gt;3000,"",IFERROR(SMALL('1st Run'!H:H,N242),"")))</f>
        <v/>
      </c>
      <c r="G242" s="202"/>
      <c r="H242" s="200" t="str">
        <f t="shared" si="2"/>
        <v/>
      </c>
      <c r="I242" s="201" t="str">
        <f>IFERROR(VLOOKUP(D242,'1st Run'!$S$4:$U$32,3,FALSE),"")</f>
        <v/>
      </c>
      <c r="J242" s="72"/>
      <c r="K242" s="72"/>
      <c r="L242" s="72"/>
      <c r="M242" s="80"/>
      <c r="N242" s="80">
        <v>241</v>
      </c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</row>
    <row r="243" spans="1:26" ht="15.75" customHeight="1">
      <c r="A243" s="80" t="str">
        <f t="array" ref="A243">IFERROR(IF(D243="","",INDEX('1st Run'!$A:$H,MATCH($F243,'1st Run'!$H:$H,0),1)),"")</f>
        <v/>
      </c>
      <c r="B243" s="196" t="str">
        <f t="array" ref="B243">IFERROR(IF(D243="","",INDEX('1st Run'!$A:$H,MATCH($F243,'1st Run'!$H:$H,0),2)),"")</f>
        <v/>
      </c>
      <c r="C243" s="196" t="str">
        <f t="array" ref="C243">IFERROR(IF(D243="","",INDEX('1st Run'!$A:$H,MATCH(F243,'1st Run'!$H:$H,0),3)),"")</f>
        <v/>
      </c>
      <c r="D243" s="82" t="str">
        <f t="shared" si="0"/>
        <v/>
      </c>
      <c r="E243" s="197" t="str">
        <f>IFERROR(IF(AND(SMALL('1st Run'!H:H,N243)&gt;1000,SMALL('1st Run'!H:H,N243)&lt;3000),"nt",IF(SMALL('1st Run'!H:H,N243)&gt;3000,"",SMALL('1st Run'!H:H,N243))),"")</f>
        <v/>
      </c>
      <c r="F243" s="198" t="str">
        <f>IF(D243="nt",IFERROR(SMALL('1st Run'!H:H,N243),""),IF(D243&gt;3000,"",IFERROR(SMALL('1st Run'!H:H,N243),"")))</f>
        <v/>
      </c>
      <c r="G243" s="202"/>
      <c r="H243" s="200" t="str">
        <f t="shared" si="2"/>
        <v/>
      </c>
      <c r="I243" s="201" t="str">
        <f>IFERROR(VLOOKUP(D243,'1st Run'!$S$4:$U$32,3,FALSE),"")</f>
        <v/>
      </c>
      <c r="J243" s="72"/>
      <c r="K243" s="72"/>
      <c r="L243" s="72"/>
      <c r="M243" s="80"/>
      <c r="N243" s="80">
        <v>242</v>
      </c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</row>
    <row r="244" spans="1:26" ht="15.75" customHeight="1">
      <c r="A244" s="80" t="str">
        <f t="array" ref="A244">IFERROR(IF(D244="","",INDEX('1st Run'!$A:$H,MATCH($F244,'1st Run'!$H:$H,0),1)),"")</f>
        <v/>
      </c>
      <c r="B244" s="196" t="str">
        <f t="array" ref="B244">IFERROR(IF(D244="","",INDEX('1st Run'!$A:$H,MATCH($F244,'1st Run'!$H:$H,0),2)),"")</f>
        <v/>
      </c>
      <c r="C244" s="196" t="str">
        <f t="array" ref="C244">IFERROR(IF(D244="","",INDEX('1st Run'!$A:$H,MATCH(F244,'1st Run'!$H:$H,0),3)),"")</f>
        <v/>
      </c>
      <c r="D244" s="82" t="str">
        <f t="shared" si="0"/>
        <v/>
      </c>
      <c r="E244" s="197" t="str">
        <f>IFERROR(IF(AND(SMALL('1st Run'!H:H,N244)&gt;1000,SMALL('1st Run'!H:H,N244)&lt;3000),"nt",IF(SMALL('1st Run'!H:H,N244)&gt;3000,"",SMALL('1st Run'!H:H,N244))),"")</f>
        <v/>
      </c>
      <c r="F244" s="198" t="str">
        <f>IF(D244="nt",IFERROR(SMALL('1st Run'!H:H,N244),""),IF(D244&gt;3000,"",IFERROR(SMALL('1st Run'!H:H,N244),"")))</f>
        <v/>
      </c>
      <c r="G244" s="202"/>
      <c r="H244" s="200" t="str">
        <f t="shared" si="2"/>
        <v/>
      </c>
      <c r="I244" s="201" t="str">
        <f>IFERROR(VLOOKUP(D244,'1st Run'!$S$4:$U$32,3,FALSE),"")</f>
        <v/>
      </c>
      <c r="J244" s="72"/>
      <c r="K244" s="72"/>
      <c r="L244" s="72"/>
      <c r="M244" s="80"/>
      <c r="N244" s="80">
        <v>243</v>
      </c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</row>
    <row r="245" spans="1:26" ht="15.75" customHeight="1">
      <c r="A245" s="80" t="str">
        <f t="array" ref="A245">IFERROR(IF(D245="","",INDEX('1st Run'!$A:$H,MATCH($F245,'1st Run'!$H:$H,0),1)),"")</f>
        <v/>
      </c>
      <c r="B245" s="196" t="str">
        <f t="array" ref="B245">IFERROR(IF(D245="","",INDEX('1st Run'!$A:$H,MATCH($F245,'1st Run'!$H:$H,0),2)),"")</f>
        <v/>
      </c>
      <c r="C245" s="196" t="str">
        <f t="array" ref="C245">IFERROR(IF(D245="","",INDEX('1st Run'!$A:$H,MATCH(F245,'1st Run'!$H:$H,0),3)),"")</f>
        <v/>
      </c>
      <c r="D245" s="82" t="str">
        <f t="shared" si="0"/>
        <v/>
      </c>
      <c r="E245" s="197" t="str">
        <f>IFERROR(IF(AND(SMALL('1st Run'!H:H,N245)&gt;1000,SMALL('1st Run'!H:H,N245)&lt;3000),"nt",IF(SMALL('1st Run'!H:H,N245)&gt;3000,"",SMALL('1st Run'!H:H,N245))),"")</f>
        <v/>
      </c>
      <c r="F245" s="198" t="str">
        <f>IF(D245="nt",IFERROR(SMALL('1st Run'!H:H,N245),""),IF(D245&gt;3000,"",IFERROR(SMALL('1st Run'!H:H,N245),"")))</f>
        <v/>
      </c>
      <c r="G245" s="202"/>
      <c r="H245" s="200" t="str">
        <f t="shared" si="2"/>
        <v/>
      </c>
      <c r="I245" s="201" t="str">
        <f>IFERROR(VLOOKUP(D245,'1st Run'!$S$4:$U$32,3,FALSE),"")</f>
        <v/>
      </c>
      <c r="J245" s="72"/>
      <c r="K245" s="72"/>
      <c r="L245" s="72"/>
      <c r="M245" s="80"/>
      <c r="N245" s="80">
        <v>244</v>
      </c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</row>
    <row r="246" spans="1:26" ht="15.75" customHeight="1">
      <c r="A246" s="80" t="str">
        <f t="array" ref="A246">IFERROR(IF(D246="","",INDEX('1st Run'!$A:$H,MATCH($F246,'1st Run'!$H:$H,0),1)),"")</f>
        <v/>
      </c>
      <c r="B246" s="196" t="str">
        <f t="array" ref="B246">IFERROR(IF(D246="","",INDEX('1st Run'!$A:$H,MATCH($F246,'1st Run'!$H:$H,0),2)),"")</f>
        <v/>
      </c>
      <c r="C246" s="196" t="str">
        <f t="array" ref="C246">IFERROR(IF(D246="","",INDEX('1st Run'!$A:$H,MATCH(F246,'1st Run'!$H:$H,0),3)),"")</f>
        <v/>
      </c>
      <c r="D246" s="82" t="str">
        <f t="shared" si="0"/>
        <v/>
      </c>
      <c r="E246" s="197" t="str">
        <f>IFERROR(IF(AND(SMALL('1st Run'!H:H,N246)&gt;1000,SMALL('1st Run'!H:H,N246)&lt;3000),"nt",IF(SMALL('1st Run'!H:H,N246)&gt;3000,"",SMALL('1st Run'!H:H,N246))),"")</f>
        <v/>
      </c>
      <c r="F246" s="198" t="str">
        <f>IF(D246="nt",IFERROR(SMALL('1st Run'!H:H,N246),""),IF(D246&gt;3000,"",IFERROR(SMALL('1st Run'!H:H,N246),"")))</f>
        <v/>
      </c>
      <c r="G246" s="202"/>
      <c r="H246" s="200" t="str">
        <f t="shared" si="2"/>
        <v/>
      </c>
      <c r="I246" s="201" t="str">
        <f>IFERROR(VLOOKUP(D246,'1st Run'!$S$4:$U$32,3,FALSE),"")</f>
        <v/>
      </c>
      <c r="J246" s="72"/>
      <c r="K246" s="72"/>
      <c r="L246" s="72"/>
      <c r="M246" s="80"/>
      <c r="N246" s="80">
        <v>245</v>
      </c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</row>
    <row r="247" spans="1:26" ht="15.75" customHeight="1">
      <c r="A247" s="80" t="str">
        <f t="array" ref="A247">IFERROR(IF(D247="","",INDEX('1st Run'!$A:$H,MATCH($F247,'1st Run'!$H:$H,0),1)),"")</f>
        <v/>
      </c>
      <c r="B247" s="196" t="str">
        <f t="array" ref="B247">IFERROR(IF(D247="","",INDEX('1st Run'!$A:$H,MATCH($F247,'1st Run'!$H:$H,0),2)),"")</f>
        <v/>
      </c>
      <c r="C247" s="196" t="str">
        <f t="array" ref="C247">IFERROR(IF(D247="","",INDEX('1st Run'!$A:$H,MATCH(F247,'1st Run'!$H:$H,0),3)),"")</f>
        <v/>
      </c>
      <c r="D247" s="82" t="str">
        <f t="shared" si="0"/>
        <v/>
      </c>
      <c r="E247" s="197" t="str">
        <f>IFERROR(IF(AND(SMALL('1st Run'!H:H,N247)&gt;1000,SMALL('1st Run'!H:H,N247)&lt;3000),"nt",IF(SMALL('1st Run'!H:H,N247)&gt;3000,"",SMALL('1st Run'!H:H,N247))),"")</f>
        <v/>
      </c>
      <c r="F247" s="198" t="str">
        <f>IF(D247="nt",IFERROR(SMALL('1st Run'!H:H,N247),""),IF(D247&gt;3000,"",IFERROR(SMALL('1st Run'!H:H,N247),"")))</f>
        <v/>
      </c>
      <c r="G247" s="202"/>
      <c r="H247" s="200" t="str">
        <f t="shared" si="2"/>
        <v/>
      </c>
      <c r="I247" s="201" t="str">
        <f>IFERROR(VLOOKUP(D247,'1st Run'!$S$4:$U$32,3,FALSE),"")</f>
        <v/>
      </c>
      <c r="J247" s="72"/>
      <c r="K247" s="72"/>
      <c r="L247" s="72"/>
      <c r="M247" s="80"/>
      <c r="N247" s="80">
        <v>246</v>
      </c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</row>
    <row r="248" spans="1:26" ht="15.75" customHeight="1">
      <c r="A248" s="80" t="str">
        <f t="array" ref="A248">IFERROR(IF(D248="","",INDEX('1st Run'!$A:$H,MATCH($F248,'1st Run'!$H:$H,0),1)),"")</f>
        <v/>
      </c>
      <c r="B248" s="196" t="str">
        <f t="array" ref="B248">IFERROR(IF(D248="","",INDEX('1st Run'!$A:$H,MATCH($F248,'1st Run'!$H:$H,0),2)),"")</f>
        <v/>
      </c>
      <c r="C248" s="196" t="str">
        <f t="array" ref="C248">IFERROR(IF(D248="","",INDEX('1st Run'!$A:$H,MATCH(F248,'1st Run'!$H:$H,0),3)),"")</f>
        <v/>
      </c>
      <c r="D248" s="82" t="str">
        <f t="shared" si="0"/>
        <v/>
      </c>
      <c r="E248" s="197" t="str">
        <f>IFERROR(IF(AND(SMALL('1st Run'!H:H,N248)&gt;1000,SMALL('1st Run'!H:H,N248)&lt;3000),"nt",IF(SMALL('1st Run'!H:H,N248)&gt;3000,"",SMALL('1st Run'!H:H,N248))),"")</f>
        <v/>
      </c>
      <c r="F248" s="198" t="str">
        <f>IF(D248="nt",IFERROR(SMALL('1st Run'!H:H,N248),""),IF(D248&gt;3000,"",IFERROR(SMALL('1st Run'!H:H,N248),"")))</f>
        <v/>
      </c>
      <c r="G248" s="202"/>
      <c r="H248" s="200" t="str">
        <f t="shared" si="2"/>
        <v/>
      </c>
      <c r="I248" s="201" t="str">
        <f>IFERROR(VLOOKUP(D248,'1st Run'!$S$4:$U$32,3,FALSE),"")</f>
        <v/>
      </c>
      <c r="J248" s="72"/>
      <c r="K248" s="72"/>
      <c r="L248" s="72"/>
      <c r="M248" s="80"/>
      <c r="N248" s="80">
        <v>247</v>
      </c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</row>
    <row r="249" spans="1:26" ht="15.75" customHeight="1">
      <c r="A249" s="80" t="str">
        <f t="array" ref="A249">IFERROR(IF(D249="","",INDEX('1st Run'!$A:$H,MATCH($F249,'1st Run'!$H:$H,0),1)),"")</f>
        <v/>
      </c>
      <c r="B249" s="196" t="str">
        <f t="array" ref="B249">IFERROR(IF(D249="","",INDEX('1st Run'!$A:$H,MATCH($F249,'1st Run'!$H:$H,0),2)),"")</f>
        <v/>
      </c>
      <c r="C249" s="196" t="str">
        <f t="array" ref="C249">IFERROR(IF(D249="","",INDEX('1st Run'!$A:$H,MATCH(F249,'1st Run'!$H:$H,0),3)),"")</f>
        <v/>
      </c>
      <c r="D249" s="82" t="str">
        <f t="shared" si="0"/>
        <v/>
      </c>
      <c r="E249" s="197" t="str">
        <f>IFERROR(IF(AND(SMALL('1st Run'!H:H,N249)&gt;1000,SMALL('1st Run'!H:H,N249)&lt;3000),"nt",IF(SMALL('1st Run'!H:H,N249)&gt;3000,"",SMALL('1st Run'!H:H,N249))),"")</f>
        <v/>
      </c>
      <c r="F249" s="198" t="str">
        <f>IF(D249="nt",IFERROR(SMALL('1st Run'!H:H,N249),""),IF(D249&gt;3000,"",IFERROR(SMALL('1st Run'!H:H,N249),"")))</f>
        <v/>
      </c>
      <c r="G249" s="202"/>
      <c r="H249" s="200" t="str">
        <f t="shared" si="2"/>
        <v/>
      </c>
      <c r="I249" s="201" t="str">
        <f>IFERROR(VLOOKUP(D249,'1st Run'!$S$4:$U$32,3,FALSE),"")</f>
        <v/>
      </c>
      <c r="J249" s="72"/>
      <c r="K249" s="72"/>
      <c r="L249" s="72"/>
      <c r="M249" s="80"/>
      <c r="N249" s="80">
        <v>248</v>
      </c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</row>
    <row r="250" spans="1:26" ht="15.75" customHeight="1">
      <c r="A250" s="80" t="str">
        <f t="array" ref="A250">IFERROR(IF(D250="","",INDEX('1st Run'!$A:$H,MATCH($F250,'1st Run'!$H:$H,0),1)),"")</f>
        <v/>
      </c>
      <c r="B250" s="196" t="str">
        <f t="array" ref="B250">IFERROR(IF(D250="","",INDEX('1st Run'!$A:$H,MATCH($F250,'1st Run'!$H:$H,0),2)),"")</f>
        <v/>
      </c>
      <c r="C250" s="196" t="str">
        <f t="array" ref="C250">IFERROR(IF(D250="","",INDEX('1st Run'!$A:$H,MATCH(F250,'1st Run'!$H:$H,0),3)),"")</f>
        <v/>
      </c>
      <c r="D250" s="82" t="str">
        <f t="shared" si="0"/>
        <v/>
      </c>
      <c r="E250" s="197" t="str">
        <f>IFERROR(IF(AND(SMALL('1st Run'!H:H,N250)&gt;1000,SMALL('1st Run'!H:H,N250)&lt;3000),"nt",IF(SMALL('1st Run'!H:H,N250)&gt;3000,"",SMALL('1st Run'!H:H,N250))),"")</f>
        <v/>
      </c>
      <c r="F250" s="198" t="str">
        <f>IF(D250="nt",IFERROR(SMALL('1st Run'!H:H,N250),""),IF(D250&gt;3000,"",IFERROR(SMALL('1st Run'!H:H,N250),"")))</f>
        <v/>
      </c>
      <c r="G250" s="202"/>
      <c r="H250" s="200" t="str">
        <f t="shared" si="2"/>
        <v/>
      </c>
      <c r="I250" s="201" t="str">
        <f>IFERROR(VLOOKUP(D250,'1st Run'!$S$4:$U$32,3,FALSE),"")</f>
        <v/>
      </c>
      <c r="J250" s="72"/>
      <c r="K250" s="72"/>
      <c r="L250" s="72"/>
      <c r="M250" s="80"/>
      <c r="N250" s="80">
        <v>249</v>
      </c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</row>
    <row r="251" spans="1:26" ht="15.75" customHeight="1">
      <c r="A251" s="80" t="str">
        <f t="array" ref="A251">IFERROR(IF(D251="","",INDEX('1st Run'!$A:$H,MATCH($F251,'1st Run'!$H:$H,0),1)),"")</f>
        <v/>
      </c>
      <c r="B251" s="196" t="str">
        <f t="array" ref="B251">IFERROR(IF(D251="","",INDEX('1st Run'!$A:$H,MATCH($F251,'1st Run'!$H:$H,0),2)),"")</f>
        <v/>
      </c>
      <c r="C251" s="196" t="str">
        <f t="array" ref="C251">IFERROR(IF(D251="","",INDEX('1st Run'!$A:$H,MATCH(F251,'1st Run'!$H:$H,0),3)),"")</f>
        <v/>
      </c>
      <c r="D251" s="82" t="str">
        <f t="shared" si="0"/>
        <v/>
      </c>
      <c r="E251" s="197" t="str">
        <f>IFERROR(IF(AND(SMALL('1st Run'!H:H,N251)&gt;1000,SMALL('1st Run'!H:H,N251)&lt;3000),"nt",IF(SMALL('1st Run'!H:H,N251)&gt;3000,"",SMALL('1st Run'!H:H,N251))),"")</f>
        <v/>
      </c>
      <c r="F251" s="198" t="str">
        <f>IF(D251="nt",IFERROR(SMALL('1st Run'!H:H,N251),""),IF(D251&gt;3000,"",IFERROR(SMALL('1st Run'!H:H,N251),"")))</f>
        <v/>
      </c>
      <c r="G251" s="202"/>
      <c r="H251" s="200" t="str">
        <f t="shared" si="2"/>
        <v/>
      </c>
      <c r="I251" s="201" t="str">
        <f>IFERROR(VLOOKUP(D251,'1st Run'!$S$4:$U$32,3,FALSE),"")</f>
        <v/>
      </c>
      <c r="J251" s="72"/>
      <c r="K251" s="72"/>
      <c r="L251" s="72"/>
      <c r="M251" s="80"/>
      <c r="N251" s="80">
        <v>250</v>
      </c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</row>
    <row r="252" spans="1:26" ht="15.75" customHeight="1">
      <c r="A252" s="80" t="str">
        <f t="array" ref="A252">IFERROR(IF(D252="","",INDEX('1st Run'!$A:$H,MATCH($F252,'1st Run'!$H:$H,0),1)),"")</f>
        <v/>
      </c>
      <c r="B252" s="196" t="str">
        <f t="array" ref="B252">IFERROR(IF(D252="","",INDEX('1st Run'!$A:$H,MATCH($F252,'1st Run'!$H:$H,0),2)),"")</f>
        <v/>
      </c>
      <c r="C252" s="196" t="str">
        <f t="array" ref="C252">IFERROR(IF(D252="","",INDEX('1st Run'!$A:$H,MATCH(F252,'1st Run'!$H:$H,0),3)),"")</f>
        <v/>
      </c>
      <c r="D252" s="82" t="str">
        <f t="shared" si="0"/>
        <v/>
      </c>
      <c r="E252" s="197" t="str">
        <f>IFERROR(IF(AND(SMALL('1st Run'!H:H,N252)&gt;1000,SMALL('1st Run'!H:H,N252)&lt;3000),"nt",IF(SMALL('1st Run'!H:H,N252)&gt;3000,"",SMALL('1st Run'!H:H,N252))),"")</f>
        <v/>
      </c>
      <c r="F252" s="199"/>
      <c r="G252" s="202"/>
      <c r="H252" s="88"/>
      <c r="I252" s="201" t="str">
        <f>IFERROR(VLOOKUP(D252,'1st Run'!$S$4:$U$32,3,FALSE),"")</f>
        <v/>
      </c>
      <c r="J252" s="72"/>
      <c r="K252" s="72"/>
      <c r="L252" s="72"/>
      <c r="M252" s="80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</row>
    <row r="253" spans="1:26" ht="15.75" customHeight="1">
      <c r="A253" s="80" t="str">
        <f t="array" ref="A253">IFERROR(IF(D253="","",INDEX('1st Run'!$A:$H,MATCH($F253,'1st Run'!$H:$H,0),1)),"")</f>
        <v/>
      </c>
      <c r="B253" s="196" t="str">
        <f t="array" ref="B253">IFERROR(IF(D253="","",INDEX('1st Run'!$A:$H,MATCH($F253,'1st Run'!$H:$H,0),2)),"")</f>
        <v/>
      </c>
      <c r="C253" s="196" t="str">
        <f t="array" ref="C253">IFERROR(IF(D253="","",INDEX('1st Run'!$A:$H,MATCH(F253,'1st Run'!$H:$H,0),3)),"")</f>
        <v/>
      </c>
      <c r="D253" s="82" t="str">
        <f t="shared" si="0"/>
        <v/>
      </c>
      <c r="E253" s="197" t="str">
        <f>IFERROR(IF(AND(SMALL('1st Run'!H:H,N253)&gt;1000,SMALL('1st Run'!H:H,N253)&lt;3000),"nt",IF(SMALL('1st Run'!H:H,N253)&gt;3000,"",SMALL('1st Run'!H:H,N253))),"")</f>
        <v/>
      </c>
      <c r="F253" s="199"/>
      <c r="G253" s="202"/>
      <c r="H253" s="88"/>
      <c r="I253" s="201" t="str">
        <f>IFERROR(VLOOKUP(D253,'1st Run'!$S$4:$U$32,3,FALSE),"")</f>
        <v/>
      </c>
      <c r="J253" s="72"/>
      <c r="K253" s="72"/>
      <c r="L253" s="72"/>
      <c r="M253" s="80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</row>
    <row r="254" spans="1:26" ht="15.75" customHeight="1">
      <c r="A254" s="80" t="str">
        <f t="array" ref="A254">IFERROR(IF(D254="","",INDEX('1st Run'!$A:$H,MATCH($F254,'1st Run'!$H:$H,0),1)),"")</f>
        <v/>
      </c>
      <c r="B254" s="196" t="str">
        <f t="array" ref="B254">IFERROR(IF(D254="","",INDEX('1st Run'!$A:$H,MATCH($F254,'1st Run'!$H:$H,0),2)),"")</f>
        <v/>
      </c>
      <c r="C254" s="196" t="str">
        <f t="array" ref="C254">IFERROR(IF(D254="","",INDEX('1st Run'!$A:$H,MATCH(F254,'1st Run'!$H:$H,0),3)),"")</f>
        <v/>
      </c>
      <c r="D254" s="82" t="str">
        <f t="shared" si="0"/>
        <v/>
      </c>
      <c r="E254" s="197" t="str">
        <f>IFERROR(IF(AND(SMALL('1st Run'!H:H,N254)&gt;1000,SMALL('1st Run'!H:H,N254)&lt;3000),"nt",IF(SMALL('1st Run'!H:H,N254)&gt;3000,"",SMALL('1st Run'!H:H,N254))),"")</f>
        <v/>
      </c>
      <c r="F254" s="199"/>
      <c r="G254" s="202"/>
      <c r="H254" s="88"/>
      <c r="I254" s="201" t="str">
        <f>IFERROR(VLOOKUP(D254,'1st Run'!$S$4:$U$32,3,FALSE),"")</f>
        <v/>
      </c>
      <c r="J254" s="72"/>
      <c r="K254" s="72"/>
      <c r="L254" s="72"/>
      <c r="M254" s="80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</row>
    <row r="255" spans="1:26" ht="15.75" customHeight="1">
      <c r="A255" s="80" t="str">
        <f t="array" ref="A255">IFERROR(IF(D255="","",INDEX('1st Run'!$A:$H,MATCH($F255,'1st Run'!$H:$H,0),1)),"")</f>
        <v/>
      </c>
      <c r="B255" s="196" t="str">
        <f t="array" ref="B255">IFERROR(IF(D255="","",INDEX('1st Run'!$A:$H,MATCH($F255,'1st Run'!$H:$H,0),2)),"")</f>
        <v/>
      </c>
      <c r="C255" s="196" t="str">
        <f t="array" ref="C255">IFERROR(IF(D255="","",INDEX('1st Run'!$A:$H,MATCH(F255,'1st Run'!$H:$H,0),3)),"")</f>
        <v/>
      </c>
      <c r="D255" s="82" t="str">
        <f t="shared" si="0"/>
        <v/>
      </c>
      <c r="E255" s="197" t="str">
        <f>IFERROR(IF(AND(SMALL('1st Run'!H:H,N255)&gt;1000,SMALL('1st Run'!H:H,N255)&lt;3000),"nt",IF(SMALL('1st Run'!H:H,N255)&gt;3000,"",SMALL('1st Run'!H:H,N255))),"")</f>
        <v/>
      </c>
      <c r="F255" s="199"/>
      <c r="G255" s="202"/>
      <c r="H255" s="88"/>
      <c r="I255" s="201" t="str">
        <f>IFERROR(VLOOKUP(D255,'1st Run'!$S$4:$U$32,3,FALSE),"")</f>
        <v/>
      </c>
      <c r="J255" s="72"/>
      <c r="K255" s="72"/>
      <c r="L255" s="72"/>
      <c r="M255" s="80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</row>
    <row r="256" spans="1:26" ht="15.75" customHeight="1">
      <c r="A256" s="80" t="str">
        <f t="array" ref="A256">IFERROR(IF(D256="","",INDEX('1st Run'!$A:$H,MATCH($F256,'1st Run'!$H:$H,0),1)),"")</f>
        <v/>
      </c>
      <c r="B256" s="196" t="str">
        <f t="array" ref="B256">IFERROR(IF(D256="","",INDEX('1st Run'!$A:$H,MATCH($F256,'1st Run'!$H:$H,0),2)),"")</f>
        <v/>
      </c>
      <c r="C256" s="196" t="str">
        <f t="array" ref="C256">IFERROR(IF(D256="","",INDEX('1st Run'!$A:$H,MATCH(F256,'1st Run'!$H:$H,0),3)),"")</f>
        <v/>
      </c>
      <c r="D256" s="82" t="str">
        <f t="shared" si="0"/>
        <v/>
      </c>
      <c r="E256" s="197" t="str">
        <f>IFERROR(IF(AND(SMALL('1st Run'!H:H,N256)&gt;1000,SMALL('1st Run'!H:H,N256)&lt;3000),"nt",IF(SMALL('1st Run'!H:H,N256)&gt;3000,"",SMALL('1st Run'!H:H,N256))),"")</f>
        <v/>
      </c>
      <c r="F256" s="199"/>
      <c r="G256" s="202"/>
      <c r="H256" s="88"/>
      <c r="I256" s="201" t="str">
        <f>IFERROR(VLOOKUP(D256,'1st Run'!$S$4:$U$32,3,FALSE),"")</f>
        <v/>
      </c>
      <c r="J256" s="72"/>
      <c r="K256" s="72"/>
      <c r="L256" s="72"/>
      <c r="M256" s="80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</row>
    <row r="257" spans="1:26" ht="15.75" customHeight="1">
      <c r="A257" s="80" t="str">
        <f t="array" ref="A257">IFERROR(IF(D257="","",INDEX('1st Run'!$A:$H,MATCH($F257,'1st Run'!$H:$H,0),1)),"")</f>
        <v/>
      </c>
      <c r="B257" s="196" t="str">
        <f t="array" ref="B257">IFERROR(IF(D257="","",INDEX('1st Run'!$A:$H,MATCH($F257,'1st Run'!$H:$H,0),2)),"")</f>
        <v/>
      </c>
      <c r="C257" s="196" t="str">
        <f t="array" ref="C257">IFERROR(IF(D257="","",INDEX('1st Run'!$A:$H,MATCH(F257,'1st Run'!$H:$H,0),3)),"")</f>
        <v/>
      </c>
      <c r="D257" s="82" t="str">
        <f t="shared" ref="D257:D261" si="3">IFERROR(IF(E257&gt;2,E257,""),"")</f>
        <v/>
      </c>
      <c r="E257" s="197" t="str">
        <f>IFERROR(IF(AND(SMALL('1st Run'!H:H,N257)&gt;1000,SMALL('1st Run'!H:H,N257)&lt;3000),"nt",IF(SMALL('1st Run'!H:H,N257)&gt;3000,"",SMALL('1st Run'!H:H,N257))),"")</f>
        <v/>
      </c>
      <c r="F257" s="199"/>
      <c r="G257" s="202"/>
      <c r="H257" s="88"/>
      <c r="I257" s="201" t="str">
        <f>IFERROR(VLOOKUP(D257,'1st Run'!$S$4:$U$32,3,FALSE),"")</f>
        <v/>
      </c>
      <c r="J257" s="72"/>
      <c r="K257" s="72"/>
      <c r="L257" s="72"/>
      <c r="M257" s="80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</row>
    <row r="258" spans="1:26" ht="15.75" customHeight="1">
      <c r="A258" s="80" t="str">
        <f t="array" ref="A258">IFERROR(IF(D258="","",INDEX('1st Run'!$A:$H,MATCH($F258,'1st Run'!$H:$H,0),1)),"")</f>
        <v/>
      </c>
      <c r="B258" s="196" t="str">
        <f t="array" ref="B258">IFERROR(IF(D258="","",INDEX('1st Run'!$A:$H,MATCH($F258,'1st Run'!$H:$H,0),2)),"")</f>
        <v/>
      </c>
      <c r="C258" s="196" t="str">
        <f t="array" ref="C258">IFERROR(IF(D258="","",INDEX('1st Run'!$A:$H,MATCH(F258,'1st Run'!$H:$H,0),3)),"")</f>
        <v/>
      </c>
      <c r="D258" s="82" t="str">
        <f t="shared" si="3"/>
        <v/>
      </c>
      <c r="E258" s="197" t="str">
        <f>IFERROR(IF(AND(SMALL('1st Run'!H:H,N258)&gt;1000,SMALL('1st Run'!H:H,N258)&lt;3000),"nt",IF(SMALL('1st Run'!H:H,N258)&gt;3000,"",SMALL('1st Run'!H:H,N258))),"")</f>
        <v/>
      </c>
      <c r="F258" s="199"/>
      <c r="G258" s="202"/>
      <c r="H258" s="88"/>
      <c r="I258" s="201" t="str">
        <f>IFERROR(VLOOKUP(D258,'1st Run'!$S$4:$U$32,3,FALSE),"")</f>
        <v/>
      </c>
      <c r="J258" s="72"/>
      <c r="K258" s="72"/>
      <c r="L258" s="72"/>
      <c r="M258" s="80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</row>
    <row r="259" spans="1:26" ht="15.75" customHeight="1">
      <c r="A259" s="80" t="str">
        <f t="array" ref="A259">IFERROR(IF(D259="","",INDEX('1st Run'!$A:$H,MATCH($F259,'1st Run'!$H:$H,0),1)),"")</f>
        <v/>
      </c>
      <c r="B259" s="196" t="str">
        <f t="array" ref="B259">IFERROR(IF(D259="","",INDEX('1st Run'!$A:$H,MATCH($F259,'1st Run'!$H:$H,0),2)),"")</f>
        <v/>
      </c>
      <c r="C259" s="196" t="str">
        <f t="array" ref="C259">IFERROR(IF(D259="","",INDEX('1st Run'!$A:$H,MATCH(F259,'1st Run'!$H:$H,0),3)),"")</f>
        <v/>
      </c>
      <c r="D259" s="82" t="str">
        <f t="shared" si="3"/>
        <v/>
      </c>
      <c r="E259" s="197" t="str">
        <f>IFERROR(IF(AND(SMALL('1st Run'!H:H,N259)&gt;1000,SMALL('1st Run'!H:H,N259)&lt;3000),"nt",IF(SMALL('1st Run'!H:H,N259)&gt;3000,"",SMALL('1st Run'!H:H,N259))),"")</f>
        <v/>
      </c>
      <c r="F259" s="199"/>
      <c r="G259" s="202"/>
      <c r="H259" s="88"/>
      <c r="I259" s="201" t="str">
        <f>IFERROR(VLOOKUP(D259,'1st Run'!$S$4:$U$32,3,FALSE),"")</f>
        <v/>
      </c>
      <c r="J259" s="72"/>
      <c r="K259" s="72"/>
      <c r="L259" s="72"/>
      <c r="M259" s="80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</row>
    <row r="260" spans="1:26" ht="15.75" customHeight="1">
      <c r="A260" s="80" t="str">
        <f t="array" ref="A260">IFERROR(IF(D260="","",INDEX('1st Run'!$A:$H,MATCH($F260,'1st Run'!$H:$H,0),1)),"")</f>
        <v/>
      </c>
      <c r="B260" s="196" t="str">
        <f t="array" ref="B260">IFERROR(IF(D260="","",INDEX('1st Run'!$A:$H,MATCH($F260,'1st Run'!$H:$H,0),2)),"")</f>
        <v/>
      </c>
      <c r="C260" s="196" t="str">
        <f t="array" ref="C260">IFERROR(IF(D260="","",INDEX('1st Run'!$A:$H,MATCH(F260,'1st Run'!$H:$H,0),3)),"")</f>
        <v/>
      </c>
      <c r="D260" s="82" t="str">
        <f t="shared" si="3"/>
        <v/>
      </c>
      <c r="E260" s="197" t="str">
        <f>IFERROR(IF(AND(SMALL('1st Run'!H:H,N260)&gt;1000,SMALL('1st Run'!H:H,N260)&lt;3000),"nt",IF(SMALL('1st Run'!H:H,N260)&gt;3000,"",SMALL('1st Run'!H:H,N260))),"")</f>
        <v/>
      </c>
      <c r="F260" s="199"/>
      <c r="G260" s="202"/>
      <c r="H260" s="88"/>
      <c r="I260" s="201" t="str">
        <f>IFERROR(VLOOKUP(D260,'1st Run'!$S$4:$U$32,3,FALSE),"")</f>
        <v/>
      </c>
      <c r="J260" s="72"/>
      <c r="K260" s="72"/>
      <c r="L260" s="72"/>
      <c r="M260" s="80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</row>
    <row r="261" spans="1:26" ht="15.75" customHeight="1">
      <c r="A261" s="80" t="str">
        <f t="array" ref="A261">IFERROR(IF(D261="","",INDEX('1st Run'!$A:$H,MATCH($F261,'1st Run'!$H:$H,0),1)),"")</f>
        <v/>
      </c>
      <c r="B261" s="196" t="str">
        <f t="array" ref="B261">IFERROR(IF(D261="","",INDEX('1st Run'!$A:$H,MATCH($F261,'1st Run'!$H:$H,0),2)),"")</f>
        <v/>
      </c>
      <c r="C261" s="196" t="str">
        <f t="array" ref="C261">IFERROR(IF(D261="","",INDEX('1st Run'!$A:$H,MATCH(F261,'1st Run'!$H:$H,0),3)),"")</f>
        <v/>
      </c>
      <c r="D261" s="82" t="str">
        <f t="shared" si="3"/>
        <v/>
      </c>
      <c r="E261" s="197" t="str">
        <f>IFERROR(IF(AND(SMALL('1st Run'!H:H,N261)&gt;1000,SMALL('1st Run'!H:H,N261)&lt;3000),"nt",IF(SMALL('1st Run'!H:H,N261)&gt;3000,"",SMALL('1st Run'!H:H,N261))),"")</f>
        <v/>
      </c>
      <c r="F261" s="199"/>
      <c r="G261" s="202"/>
      <c r="H261" s="88"/>
      <c r="I261" s="201" t="str">
        <f>IFERROR(VLOOKUP(D261,'1st Run'!$S$4:$U$32,3,FALSE),"")</f>
        <v/>
      </c>
      <c r="J261" s="72"/>
      <c r="K261" s="72"/>
      <c r="L261" s="72"/>
      <c r="M261" s="80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</row>
    <row r="262" spans="1:26" ht="15.75" customHeight="1">
      <c r="A262" s="80" t="str">
        <f t="array" ref="A262">IFERROR(IF(D262="","",INDEX('1st Run'!$A:$H,MATCH($F262,'1st Run'!$H:$H,0),1)),"")</f>
        <v/>
      </c>
      <c r="B262" s="196" t="str">
        <f t="array" ref="B262">IFERROR(IF(D262="","",INDEX('1st Run'!$A:$H,MATCH($F262,'1st Run'!$H:$H,0),2)),"")</f>
        <v/>
      </c>
      <c r="C262" s="196" t="str">
        <f t="array" ref="C262">IFERROR(IF(D262="","",INDEX('1st Run'!$A:$H,MATCH(F262,'1st Run'!$H:$H,0),3)),"")</f>
        <v/>
      </c>
      <c r="D262" s="82"/>
      <c r="E262" s="197" t="str">
        <f>IFERROR(IF(AND(SMALL('1st Run'!H:H,N262)&gt;1000,SMALL('1st Run'!H:H,N262)&lt;3000),"nt",IF(SMALL('1st Run'!H:H,N262)&gt;3000,"",SMALL('1st Run'!H:H,N262))),"")</f>
        <v/>
      </c>
      <c r="F262" s="199"/>
      <c r="G262" s="202"/>
      <c r="H262" s="88"/>
      <c r="I262" s="201" t="str">
        <f>IFERROR(VLOOKUP(D262,'1st Run'!$S$4:$U$32,3,FALSE),"")</f>
        <v/>
      </c>
      <c r="J262" s="72"/>
      <c r="K262" s="72"/>
      <c r="L262" s="72"/>
      <c r="M262" s="80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</row>
    <row r="263" spans="1:26" ht="15.75" customHeight="1">
      <c r="A263" s="80" t="str">
        <f t="array" ref="A263">IFERROR(IF(D263="","",INDEX('1st Run'!$A:$H,MATCH($F263,'1st Run'!$H:$H,0),1)),"")</f>
        <v/>
      </c>
      <c r="B263" s="196" t="str">
        <f t="array" ref="B263">IFERROR(IF(D263="","",INDEX('1st Run'!$A:$H,MATCH($F263,'1st Run'!$H:$H,0),2)),"")</f>
        <v/>
      </c>
      <c r="C263" s="196" t="str">
        <f t="array" ref="C263">IFERROR(IF(D263="","",INDEX('1st Run'!$A:$H,MATCH(F263,'1st Run'!$H:$H,0),3)),"")</f>
        <v/>
      </c>
      <c r="D263" s="82"/>
      <c r="E263" s="203"/>
      <c r="F263" s="199"/>
      <c r="G263" s="202"/>
      <c r="H263" s="88"/>
      <c r="I263" s="201" t="str">
        <f>IFERROR(VLOOKUP(D263,'1st Run'!$S$4:$U$32,3,FALSE),"")</f>
        <v/>
      </c>
      <c r="J263" s="72"/>
      <c r="K263" s="72"/>
      <c r="L263" s="72"/>
      <c r="M263" s="80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</row>
    <row r="264" spans="1:26" ht="15.75" customHeight="1">
      <c r="A264" s="80" t="str">
        <f t="array" ref="A264">IFERROR(IF(D264="","",INDEX('1st Run'!$A:$H,MATCH($F264,'1st Run'!$H:$H,0),1)),"")</f>
        <v/>
      </c>
      <c r="B264" s="196" t="str">
        <f t="array" ref="B264">IFERROR(IF(D264="","",INDEX('1st Run'!$A:$H,MATCH($F264,'1st Run'!$H:$H,0),2)),"")</f>
        <v/>
      </c>
      <c r="C264" s="196" t="str">
        <f t="array" ref="C264">IFERROR(IF(D264="","",INDEX('1st Run'!$A:$H,MATCH(F264,'1st Run'!$H:$H,0),3)),"")</f>
        <v/>
      </c>
      <c r="D264" s="82"/>
      <c r="E264" s="203"/>
      <c r="F264" s="199"/>
      <c r="G264" s="202"/>
      <c r="H264" s="88"/>
      <c r="I264" s="201" t="str">
        <f>IFERROR(VLOOKUP(D264,'1st Run'!$S$4:$U$32,3,FALSE),"")</f>
        <v/>
      </c>
      <c r="J264" s="72"/>
      <c r="K264" s="72"/>
      <c r="L264" s="72"/>
      <c r="M264" s="80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</row>
    <row r="265" spans="1:26" ht="15.75" customHeight="1">
      <c r="A265" s="80" t="str">
        <f t="array" ref="A265">IFERROR(IF(D265="","",INDEX('1st Run'!$A:$H,MATCH($F265,'1st Run'!$H:$H,0),1)),"")</f>
        <v/>
      </c>
      <c r="B265" s="196" t="str">
        <f t="array" ref="B265">IFERROR(IF(D265="","",INDEX('1st Run'!$A:$H,MATCH($F265,'1st Run'!$H:$H,0),2)),"")</f>
        <v/>
      </c>
      <c r="C265" s="196" t="str">
        <f t="array" ref="C265">IFERROR(IF(D265="","",INDEX('1st Run'!$A:$H,MATCH(F265,'1st Run'!$H:$H,0),3)),"")</f>
        <v/>
      </c>
      <c r="D265" s="82"/>
      <c r="E265" s="203"/>
      <c r="F265" s="199"/>
      <c r="G265" s="202"/>
      <c r="H265" s="88"/>
      <c r="I265" s="201" t="str">
        <f>IFERROR(VLOOKUP(D265,'1st Run'!$S$4:$U$32,3,FALSE),"")</f>
        <v/>
      </c>
      <c r="J265" s="72"/>
      <c r="K265" s="72"/>
      <c r="L265" s="72"/>
      <c r="M265" s="80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</row>
    <row r="266" spans="1:26" ht="15.75" customHeight="1">
      <c r="A266" s="80" t="str">
        <f t="array" ref="A266">IFERROR(IF(D266="","",INDEX('1st Run'!$A:$H,MATCH($F266,'1st Run'!$H:$H,0),1)),"")</f>
        <v/>
      </c>
      <c r="B266" s="196" t="str">
        <f t="array" ref="B266">IFERROR(IF(D266="","",INDEX('1st Run'!$A:$H,MATCH($F266,'1st Run'!$H:$H,0),2)),"")</f>
        <v/>
      </c>
      <c r="C266" s="196" t="str">
        <f t="array" ref="C266">IFERROR(IF(D266="","",INDEX('1st Run'!$A:$H,MATCH(F266,'1st Run'!$H:$H,0),3)),"")</f>
        <v/>
      </c>
      <c r="D266" s="82"/>
      <c r="E266" s="203"/>
      <c r="F266" s="199"/>
      <c r="G266" s="202"/>
      <c r="H266" s="88"/>
      <c r="I266" s="201" t="str">
        <f>IFERROR(VLOOKUP(D266,'1st Run'!$S$4:$U$32,3,FALSE),"")</f>
        <v/>
      </c>
      <c r="J266" s="72"/>
      <c r="K266" s="72"/>
      <c r="L266" s="72"/>
      <c r="M266" s="80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</row>
    <row r="267" spans="1:26" ht="15.75" customHeight="1">
      <c r="A267" s="80" t="str">
        <f t="array" ref="A267">IFERROR(IF(D267="","",INDEX('1st Run'!$A:$H,MATCH($F267,'1st Run'!$H:$H,0),1)),"")</f>
        <v/>
      </c>
      <c r="B267" s="196" t="str">
        <f t="array" ref="B267">IFERROR(IF(D267="","",INDEX('1st Run'!$A:$H,MATCH($F267,'1st Run'!$H:$H,0),2)),"")</f>
        <v/>
      </c>
      <c r="C267" s="196" t="str">
        <f t="array" ref="C267">IFERROR(IF(D267="","",INDEX('1st Run'!$A:$H,MATCH(F267,'1st Run'!$H:$H,0),3)),"")</f>
        <v/>
      </c>
      <c r="D267" s="82"/>
      <c r="E267" s="203"/>
      <c r="F267" s="199"/>
      <c r="G267" s="202"/>
      <c r="H267" s="88"/>
      <c r="I267" s="201" t="str">
        <f>IFERROR(VLOOKUP(D267,'1st Run'!$S$4:$U$32,3,FALSE),"")</f>
        <v/>
      </c>
      <c r="J267" s="72"/>
      <c r="K267" s="72"/>
      <c r="L267" s="72"/>
      <c r="M267" s="80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</row>
    <row r="268" spans="1:26" ht="15.75" customHeight="1">
      <c r="A268" s="80" t="str">
        <f t="array" ref="A268">IFERROR(IF(D268="","",INDEX('1st Run'!$A:$H,MATCH($F268,'1st Run'!$H:$H,0),1)),"")</f>
        <v/>
      </c>
      <c r="B268" s="196" t="str">
        <f t="array" ref="B268">IFERROR(IF(D268="","",INDEX('1st Run'!$A:$H,MATCH($F268,'1st Run'!$H:$H,0),2)),"")</f>
        <v/>
      </c>
      <c r="C268" s="196" t="str">
        <f t="array" ref="C268">IFERROR(IF(D268="","",INDEX('1st Run'!$A:$H,MATCH(F268,'1st Run'!$H:$H,0),3)),"")</f>
        <v/>
      </c>
      <c r="D268" s="82"/>
      <c r="E268" s="203"/>
      <c r="F268" s="199"/>
      <c r="G268" s="202"/>
      <c r="H268" s="88"/>
      <c r="I268" s="201" t="str">
        <f>IFERROR(VLOOKUP(D268,'1st Run'!$S$4:$U$32,3,FALSE),"")</f>
        <v/>
      </c>
      <c r="J268" s="72"/>
      <c r="K268" s="72"/>
      <c r="L268" s="72"/>
      <c r="M268" s="80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</row>
    <row r="269" spans="1:26" ht="15.75" customHeight="1">
      <c r="A269" s="80" t="str">
        <f t="array" ref="A269">IFERROR(IF(D269="","",INDEX('1st Run'!$A:$H,MATCH($F269,'1st Run'!$H:$H,0),1)),"")</f>
        <v/>
      </c>
      <c r="B269" s="196" t="str">
        <f t="array" ref="B269">IFERROR(IF(D269="","",INDEX('1st Run'!$A:$H,MATCH($F269,'1st Run'!$H:$H,0),2)),"")</f>
        <v/>
      </c>
      <c r="C269" s="196" t="str">
        <f t="array" ref="C269">IFERROR(IF(D269="","",INDEX('1st Run'!$A:$H,MATCH(F269,'1st Run'!$H:$H,0),3)),"")</f>
        <v/>
      </c>
      <c r="D269" s="82"/>
      <c r="E269" s="203"/>
      <c r="F269" s="199"/>
      <c r="G269" s="202"/>
      <c r="H269" s="88"/>
      <c r="I269" s="201" t="str">
        <f>IFERROR(VLOOKUP(D269,'1st Run'!$S$4:$U$32,3,FALSE),"")</f>
        <v/>
      </c>
      <c r="J269" s="72"/>
      <c r="K269" s="72"/>
      <c r="L269" s="72"/>
      <c r="M269" s="80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</row>
    <row r="270" spans="1:26" ht="15.75" customHeight="1">
      <c r="A270" s="80" t="str">
        <f t="array" ref="A270">IFERROR(IF(D270="","",INDEX('1st Run'!$A:$H,MATCH($F270,'1st Run'!$H:$H,0),1)),"")</f>
        <v/>
      </c>
      <c r="B270" s="196" t="str">
        <f t="array" ref="B270">IFERROR(IF(D270="","",INDEX('1st Run'!$A:$H,MATCH($F270,'1st Run'!$H:$H,0),2)),"")</f>
        <v/>
      </c>
      <c r="C270" s="196" t="str">
        <f t="array" ref="C270">IFERROR(IF(D270="","",INDEX('1st Run'!$A:$H,MATCH(F270,'1st Run'!$H:$H,0),3)),"")</f>
        <v/>
      </c>
      <c r="D270" s="82"/>
      <c r="E270" s="203"/>
      <c r="F270" s="199"/>
      <c r="G270" s="202"/>
      <c r="H270" s="88"/>
      <c r="I270" s="201" t="str">
        <f>IFERROR(VLOOKUP(D270,'1st Run'!$S$4:$U$32,3,FALSE),"")</f>
        <v/>
      </c>
      <c r="J270" s="72"/>
      <c r="K270" s="72"/>
      <c r="L270" s="72"/>
      <c r="M270" s="80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</row>
    <row r="271" spans="1:26" ht="15.75" customHeight="1">
      <c r="A271" s="80" t="str">
        <f t="array" ref="A271">IFERROR(IF(D271="","",INDEX('1st Run'!$A:$H,MATCH($F271,'1st Run'!$H:$H,0),1)),"")</f>
        <v/>
      </c>
      <c r="B271" s="196" t="str">
        <f t="array" ref="B271">IFERROR(IF(D271="","",INDEX('1st Run'!$A:$H,MATCH($F271,'1st Run'!$H:$H,0),2)),"")</f>
        <v/>
      </c>
      <c r="C271" s="196" t="str">
        <f t="array" ref="C271">IFERROR(IF(D271="","",INDEX('1st Run'!$A:$H,MATCH(F271,'1st Run'!$H:$H,0),3)),"")</f>
        <v/>
      </c>
      <c r="D271" s="82"/>
      <c r="E271" s="203"/>
      <c r="F271" s="199"/>
      <c r="G271" s="202"/>
      <c r="H271" s="88"/>
      <c r="I271" s="201" t="str">
        <f>IFERROR(VLOOKUP(D271,'1st Run'!$S$4:$U$32,3,FALSE),"")</f>
        <v/>
      </c>
      <c r="J271" s="72"/>
      <c r="K271" s="72"/>
      <c r="L271" s="72"/>
      <c r="M271" s="80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</row>
    <row r="272" spans="1:26" ht="15.75" customHeight="1">
      <c r="A272" s="80" t="str">
        <f t="array" ref="A272">IFERROR(IF(D272="","",INDEX('1st Run'!$A:$H,MATCH($F272,'1st Run'!$H:$H,0),1)),"")</f>
        <v/>
      </c>
      <c r="B272" s="196" t="str">
        <f t="array" ref="B272">IFERROR(IF(D272="","",INDEX('1st Run'!$A:$H,MATCH($F272,'1st Run'!$H:$H,0),2)),"")</f>
        <v/>
      </c>
      <c r="C272" s="196" t="str">
        <f t="array" ref="C272">IFERROR(IF(D272="","",INDEX('1st Run'!$A:$H,MATCH(F272,'1st Run'!$H:$H,0),3)),"")</f>
        <v/>
      </c>
      <c r="D272" s="82"/>
      <c r="E272" s="203"/>
      <c r="F272" s="199"/>
      <c r="G272" s="202"/>
      <c r="H272" s="88"/>
      <c r="I272" s="201" t="str">
        <f>IFERROR(VLOOKUP(D272,'1st Run'!$S$4:$U$32,3,FALSE),"")</f>
        <v/>
      </c>
      <c r="J272" s="72"/>
      <c r="K272" s="72"/>
      <c r="L272" s="72"/>
      <c r="M272" s="80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</row>
    <row r="273" spans="1:26" ht="15.75" customHeight="1">
      <c r="A273" s="80" t="str">
        <f t="array" ref="A273">IFERROR(IF(D273="","",INDEX('1st Run'!$A:$H,MATCH($F273,'1st Run'!$H:$H,0),1)),"")</f>
        <v/>
      </c>
      <c r="B273" s="196" t="str">
        <f t="array" ref="B273">IFERROR(IF(D273="","",INDEX('1st Run'!$A:$H,MATCH($F273,'1st Run'!$H:$H,0),2)),"")</f>
        <v/>
      </c>
      <c r="C273" s="196" t="str">
        <f t="array" ref="C273">IFERROR(IF(D273="","",INDEX('1st Run'!$A:$H,MATCH(F273,'1st Run'!$H:$H,0),3)),"")</f>
        <v/>
      </c>
      <c r="D273" s="82"/>
      <c r="E273" s="203"/>
      <c r="F273" s="199"/>
      <c r="G273" s="202"/>
      <c r="H273" s="88"/>
      <c r="I273" s="201" t="str">
        <f>IFERROR(VLOOKUP(D273,'1st Run'!$S$4:$U$32,3,FALSE),"")</f>
        <v/>
      </c>
      <c r="J273" s="72"/>
      <c r="K273" s="72"/>
      <c r="L273" s="72"/>
      <c r="M273" s="80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</row>
    <row r="274" spans="1:26" ht="15.75" customHeight="1">
      <c r="A274" s="80" t="str">
        <f t="array" ref="A274">IFERROR(IF(D274="","",INDEX('1st Run'!$A:$H,MATCH($F274,'1st Run'!$H:$H,0),1)),"")</f>
        <v/>
      </c>
      <c r="B274" s="196" t="str">
        <f t="array" ref="B274">IFERROR(IF(D274="","",INDEX('1st Run'!$A:$H,MATCH($F274,'1st Run'!$H:$H,0),2)),"")</f>
        <v/>
      </c>
      <c r="C274" s="196" t="str">
        <f t="array" ref="C274">IFERROR(IF(D274="","",INDEX('1st Run'!$A:$H,MATCH(F274,'1st Run'!$H:$H,0),3)),"")</f>
        <v/>
      </c>
      <c r="D274" s="82"/>
      <c r="E274" s="203"/>
      <c r="F274" s="199"/>
      <c r="G274" s="202"/>
      <c r="H274" s="88"/>
      <c r="I274" s="201" t="str">
        <f>IFERROR(VLOOKUP(D274,'1st Run'!$S$4:$U$32,3,FALSE),"")</f>
        <v/>
      </c>
      <c r="J274" s="72"/>
      <c r="K274" s="72"/>
      <c r="L274" s="72"/>
      <c r="M274" s="80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</row>
    <row r="275" spans="1:26" ht="15.75" customHeight="1">
      <c r="A275" s="80" t="str">
        <f t="array" ref="A275">IFERROR(IF(D275="","",INDEX('1st Run'!$A:$H,MATCH($F275,'1st Run'!$H:$H,0),1)),"")</f>
        <v/>
      </c>
      <c r="B275" s="196" t="str">
        <f t="array" ref="B275">IFERROR(IF(D275="","",INDEX('1st Run'!$A:$H,MATCH($F275,'1st Run'!$H:$H,0),2)),"")</f>
        <v/>
      </c>
      <c r="C275" s="196" t="str">
        <f t="array" ref="C275">IFERROR(IF(D275="","",INDEX('1st Run'!$A:$H,MATCH(F275,'1st Run'!$H:$H,0),3)),"")</f>
        <v/>
      </c>
      <c r="D275" s="82"/>
      <c r="E275" s="203"/>
      <c r="F275" s="199"/>
      <c r="G275" s="202"/>
      <c r="H275" s="88"/>
      <c r="I275" s="201" t="str">
        <f>IFERROR(VLOOKUP(D275,'1st Run'!$S$4:$U$32,3,FALSE),"")</f>
        <v/>
      </c>
      <c r="J275" s="72"/>
      <c r="K275" s="72"/>
      <c r="L275" s="72"/>
      <c r="M275" s="80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</row>
    <row r="276" spans="1:26" ht="15.75" customHeight="1">
      <c r="A276" s="80" t="str">
        <f t="array" ref="A276">IFERROR(IF(D276="","",INDEX('1st Run'!$A:$H,MATCH($F276,'1st Run'!$H:$H,0),1)),"")</f>
        <v/>
      </c>
      <c r="B276" s="196" t="str">
        <f t="array" ref="B276">IFERROR(IF(D276="","",INDEX('1st Run'!$A:$H,MATCH($F276,'1st Run'!$H:$H,0),2)),"")</f>
        <v/>
      </c>
      <c r="C276" s="196" t="str">
        <f t="array" ref="C276">IFERROR(IF(D276="","",INDEX('1st Run'!$A:$H,MATCH(F276,'1st Run'!$H:$H,0),3)),"")</f>
        <v/>
      </c>
      <c r="D276" s="82"/>
      <c r="E276" s="203"/>
      <c r="F276" s="199"/>
      <c r="G276" s="202"/>
      <c r="H276" s="88"/>
      <c r="I276" s="201" t="str">
        <f>IFERROR(VLOOKUP(D276,'1st Run'!$S$4:$U$32,3,FALSE),"")</f>
        <v/>
      </c>
      <c r="J276" s="72"/>
      <c r="K276" s="72"/>
      <c r="L276" s="72"/>
      <c r="M276" s="80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</row>
    <row r="277" spans="1:26" ht="15.75" customHeight="1">
      <c r="A277" s="80" t="str">
        <f t="array" ref="A277">IFERROR(IF(D277="","",INDEX('1st Run'!$A:$H,MATCH($F277,'1st Run'!$H:$H,0),1)),"")</f>
        <v/>
      </c>
      <c r="B277" s="196" t="str">
        <f t="array" ref="B277">IFERROR(IF(D277="","",INDEX('1st Run'!$A:$H,MATCH($F277,'1st Run'!$H:$H,0),2)),"")</f>
        <v/>
      </c>
      <c r="C277" s="196" t="str">
        <f t="array" ref="C277">IFERROR(IF(D277="","",INDEX('1st Run'!$A:$H,MATCH(F277,'1st Run'!$H:$H,0),3)),"")</f>
        <v/>
      </c>
      <c r="D277" s="82"/>
      <c r="E277" s="203"/>
      <c r="F277" s="199"/>
      <c r="G277" s="202"/>
      <c r="H277" s="88"/>
      <c r="I277" s="201" t="str">
        <f>IFERROR(VLOOKUP(D277,'1st Run'!$S$4:$U$32,3,FALSE),"")</f>
        <v/>
      </c>
      <c r="J277" s="72"/>
      <c r="K277" s="72"/>
      <c r="L277" s="72"/>
      <c r="M277" s="80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</row>
    <row r="278" spans="1:26" ht="15.75" customHeight="1">
      <c r="A278" s="80" t="str">
        <f t="array" ref="A278">IFERROR(IF(D278="","",INDEX('1st Run'!$A:$H,MATCH($F278,'1st Run'!$H:$H,0),1)),"")</f>
        <v/>
      </c>
      <c r="B278" s="196" t="str">
        <f t="array" ref="B278">IFERROR(IF(D278="","",INDEX('1st Run'!$A:$H,MATCH($F278,'1st Run'!$H:$H,0),2)),"")</f>
        <v/>
      </c>
      <c r="C278" s="196" t="str">
        <f t="array" ref="C278">IFERROR(IF(D278="","",INDEX('1st Run'!$A:$H,MATCH(F278,'1st Run'!$H:$H,0),3)),"")</f>
        <v/>
      </c>
      <c r="D278" s="82"/>
      <c r="E278" s="203"/>
      <c r="F278" s="199"/>
      <c r="G278" s="202"/>
      <c r="H278" s="88"/>
      <c r="I278" s="201" t="str">
        <f>IFERROR(VLOOKUP(D278,'1st Run'!$S$4:$U$32,3,FALSE),"")</f>
        <v/>
      </c>
      <c r="J278" s="72"/>
      <c r="K278" s="72"/>
      <c r="L278" s="72"/>
      <c r="M278" s="80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</row>
    <row r="279" spans="1:26" ht="15.75" customHeight="1">
      <c r="A279" s="80" t="str">
        <f t="array" ref="A279">IFERROR(IF(D279="","",INDEX('1st Run'!$A:$H,MATCH($F279,'1st Run'!$H:$H,0),1)),"")</f>
        <v/>
      </c>
      <c r="B279" s="196" t="str">
        <f t="array" ref="B279">IFERROR(IF(D279="","",INDEX('1st Run'!$A:$H,MATCH($F279,'1st Run'!$H:$H,0),2)),"")</f>
        <v/>
      </c>
      <c r="C279" s="196" t="str">
        <f t="array" ref="C279">IFERROR(IF(D279="","",INDEX('1st Run'!$A:$H,MATCH(F279,'1st Run'!$H:$H,0),3)),"")</f>
        <v/>
      </c>
      <c r="D279" s="82"/>
      <c r="E279" s="203"/>
      <c r="F279" s="199"/>
      <c r="G279" s="202"/>
      <c r="H279" s="88"/>
      <c r="I279" s="201" t="str">
        <f>IFERROR(VLOOKUP(D279,'1st Run'!$S$4:$U$32,3,FALSE),"")</f>
        <v/>
      </c>
      <c r="J279" s="72"/>
      <c r="K279" s="72"/>
      <c r="L279" s="72"/>
      <c r="M279" s="80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</row>
    <row r="280" spans="1:26" ht="15.75" customHeight="1">
      <c r="A280" s="80" t="str">
        <f t="array" ref="A280">IFERROR(IF(D280="","",INDEX('1st Run'!$A:$H,MATCH($F280,'1st Run'!$H:$H,0),1)),"")</f>
        <v/>
      </c>
      <c r="B280" s="196" t="str">
        <f t="array" ref="B280">IFERROR(IF(D280="","",INDEX('1st Run'!$A:$H,MATCH($F280,'1st Run'!$H:$H,0),2)),"")</f>
        <v/>
      </c>
      <c r="C280" s="196" t="str">
        <f t="array" ref="C280">IFERROR(IF(D280="","",INDEX('1st Run'!$A:$H,MATCH(F280,'1st Run'!$H:$H,0),3)),"")</f>
        <v/>
      </c>
      <c r="D280" s="82"/>
      <c r="E280" s="203"/>
      <c r="F280" s="199"/>
      <c r="G280" s="202"/>
      <c r="H280" s="88"/>
      <c r="I280" s="201" t="str">
        <f>IFERROR(VLOOKUP(D280,'1st Run'!$S$4:$U$32,3,FALSE),"")</f>
        <v/>
      </c>
      <c r="J280" s="72"/>
      <c r="K280" s="72"/>
      <c r="L280" s="72"/>
      <c r="M280" s="80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</row>
    <row r="281" spans="1:26" ht="15.75" customHeight="1">
      <c r="A281" s="80" t="str">
        <f t="array" ref="A281">IFERROR(IF(D281="","",INDEX('1st Run'!$A:$H,MATCH($F281,'1st Run'!$H:$H,0),1)),"")</f>
        <v/>
      </c>
      <c r="B281" s="196" t="str">
        <f t="array" ref="B281">IFERROR(IF(D281="","",INDEX('1st Run'!$A:$H,MATCH($F281,'1st Run'!$H:$H,0),2)),"")</f>
        <v/>
      </c>
      <c r="C281" s="196" t="str">
        <f t="array" ref="C281">IFERROR(IF(D281="","",INDEX('1st Run'!$A:$H,MATCH(F281,'1st Run'!$H:$H,0),3)),"")</f>
        <v/>
      </c>
      <c r="D281" s="82"/>
      <c r="E281" s="203"/>
      <c r="F281" s="199"/>
      <c r="G281" s="202"/>
      <c r="H281" s="88"/>
      <c r="I281" s="201" t="str">
        <f>IFERROR(VLOOKUP(D281,'1st Run'!$S$4:$U$32,3,FALSE),"")</f>
        <v/>
      </c>
      <c r="J281" s="72"/>
      <c r="K281" s="72"/>
      <c r="L281" s="72"/>
      <c r="M281" s="80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</row>
    <row r="282" spans="1:26" ht="15.75" customHeight="1">
      <c r="A282" s="80" t="str">
        <f t="array" ref="A282">IFERROR(IF(D282="","",INDEX('1st Run'!$A:$H,MATCH($F282,'1st Run'!$H:$H,0),1)),"")</f>
        <v/>
      </c>
      <c r="B282" s="196" t="str">
        <f t="array" ref="B282">IFERROR(IF(D282="","",INDEX('1st Run'!$A:$H,MATCH($F282,'1st Run'!$H:$H,0),2)),"")</f>
        <v/>
      </c>
      <c r="C282" s="196" t="str">
        <f t="array" ref="C282">IFERROR(IF(D282="","",INDEX('1st Run'!$A:$H,MATCH(F282,'1st Run'!$H:$H,0),3)),"")</f>
        <v/>
      </c>
      <c r="D282" s="82"/>
      <c r="E282" s="203"/>
      <c r="F282" s="199"/>
      <c r="G282" s="202"/>
      <c r="H282" s="88"/>
      <c r="I282" s="201" t="str">
        <f>IFERROR(VLOOKUP(D282,'1st Run'!$S$4:$U$32,3,FALSE),"")</f>
        <v/>
      </c>
      <c r="J282" s="72"/>
      <c r="K282" s="72"/>
      <c r="L282" s="72"/>
      <c r="M282" s="80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</row>
    <row r="283" spans="1:26" ht="15.75" customHeight="1">
      <c r="A283" s="80" t="str">
        <f t="array" ref="A283">IFERROR(IF(D283="","",INDEX('1st Run'!$A:$H,MATCH($F283,'1st Run'!$H:$H,0),1)),"")</f>
        <v/>
      </c>
      <c r="B283" s="196" t="str">
        <f t="array" ref="B283">IFERROR(IF(D283="","",INDEX('1st Run'!$A:$H,MATCH($F283,'1st Run'!$H:$H,0),2)),"")</f>
        <v/>
      </c>
      <c r="C283" s="196" t="str">
        <f t="array" ref="C283">IFERROR(IF(D283="","",INDEX('1st Run'!$A:$H,MATCH(F283,'1st Run'!$H:$H,0),3)),"")</f>
        <v/>
      </c>
      <c r="D283" s="82"/>
      <c r="E283" s="203"/>
      <c r="F283" s="199"/>
      <c r="G283" s="202"/>
      <c r="H283" s="88"/>
      <c r="I283" s="201" t="str">
        <f>IFERROR(VLOOKUP(D283,'1st Run'!$S$4:$U$32,3,FALSE),"")</f>
        <v/>
      </c>
      <c r="J283" s="72"/>
      <c r="K283" s="72"/>
      <c r="L283" s="72"/>
      <c r="M283" s="80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</row>
    <row r="284" spans="1:26" ht="15.75" customHeight="1">
      <c r="A284" s="80" t="str">
        <f t="array" ref="A284">IFERROR(IF(D284="","",INDEX('1st Run'!$A:$H,MATCH($F284,'1st Run'!$H:$H,0),1)),"")</f>
        <v/>
      </c>
      <c r="B284" s="196" t="str">
        <f t="array" ref="B284">IFERROR(IF(D284="","",INDEX('1st Run'!$A:$H,MATCH($F284,'1st Run'!$H:$H,0),2)),"")</f>
        <v/>
      </c>
      <c r="C284" s="196" t="str">
        <f t="array" ref="C284">IFERROR(IF(D284="","",INDEX('1st Run'!$A:$H,MATCH(F284,'1st Run'!$H:$H,0),3)),"")</f>
        <v/>
      </c>
      <c r="D284" s="82"/>
      <c r="E284" s="203"/>
      <c r="F284" s="199"/>
      <c r="G284" s="202"/>
      <c r="H284" s="88"/>
      <c r="I284" s="201" t="str">
        <f>IFERROR(VLOOKUP(D284,'1st Run'!$S$4:$U$32,3,FALSE),"")</f>
        <v/>
      </c>
      <c r="J284" s="72"/>
      <c r="K284" s="72"/>
      <c r="L284" s="72"/>
      <c r="M284" s="80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</row>
    <row r="285" spans="1:26" ht="15.75" customHeight="1">
      <c r="A285" s="80" t="str">
        <f t="array" ref="A285">IFERROR(IF(D285="","",INDEX('1st Run'!$A:$H,MATCH($F285,'1st Run'!$H:$H,0),1)),"")</f>
        <v/>
      </c>
      <c r="B285" s="196" t="str">
        <f t="array" ref="B285">IFERROR(IF(D285="","",INDEX('1st Run'!$A:$H,MATCH($F285,'1st Run'!$H:$H,0),2)),"")</f>
        <v/>
      </c>
      <c r="C285" s="196" t="str">
        <f t="array" ref="C285">IFERROR(IF(D285="","",INDEX('1st Run'!$A:$H,MATCH(F285,'1st Run'!$H:$H,0),3)),"")</f>
        <v/>
      </c>
      <c r="D285" s="82"/>
      <c r="E285" s="203"/>
      <c r="F285" s="199"/>
      <c r="G285" s="202"/>
      <c r="H285" s="88"/>
      <c r="I285" s="201" t="str">
        <f>IFERROR(VLOOKUP(D285,'1st Run'!$S$4:$U$32,3,FALSE),"")</f>
        <v/>
      </c>
      <c r="J285" s="72"/>
      <c r="K285" s="72"/>
      <c r="L285" s="72"/>
      <c r="M285" s="80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</row>
    <row r="286" spans="1:26" ht="15.75" customHeight="1">
      <c r="A286" s="80" t="str">
        <f t="array" ref="A286">IFERROR(IF(D286="","",INDEX('1st Run'!$A:$H,MATCH($F286,'1st Run'!$H:$H,0),1)),"")</f>
        <v/>
      </c>
      <c r="B286" s="196" t="str">
        <f t="array" ref="B286">IFERROR(IF(D286="","",INDEX('1st Run'!$A:$H,MATCH($F286,'1st Run'!$H:$H,0),2)),"")</f>
        <v/>
      </c>
      <c r="C286" s="196" t="str">
        <f t="array" ref="C286">IFERROR(IF(D286="","",INDEX('1st Run'!$A:$H,MATCH(F286,'1st Run'!$H:$H,0),3)),"")</f>
        <v/>
      </c>
      <c r="D286" s="82"/>
      <c r="E286" s="203"/>
      <c r="F286" s="199"/>
      <c r="G286" s="202"/>
      <c r="H286" s="88"/>
      <c r="I286" s="201" t="str">
        <f>IFERROR(VLOOKUP(D286,'1st Run'!$S$4:$U$32,3,FALSE),"")</f>
        <v/>
      </c>
      <c r="J286" s="72"/>
      <c r="K286" s="72"/>
      <c r="L286" s="72"/>
      <c r="M286" s="80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</row>
    <row r="287" spans="1:26" ht="15.75" customHeight="1">
      <c r="A287" s="80" t="str">
        <f t="array" ref="A287">IFERROR(IF(D287="","",INDEX('1st Run'!$A:$H,MATCH($F287,'1st Run'!$H:$H,0),1)),"")</f>
        <v/>
      </c>
      <c r="B287" s="196" t="str">
        <f t="array" ref="B287">IFERROR(IF(D287="","",INDEX('1st Run'!$A:$H,MATCH($F287,'1st Run'!$H:$H,0),2)),"")</f>
        <v/>
      </c>
      <c r="C287" s="196" t="str">
        <f t="array" ref="C287">IFERROR(IF(D287="","",INDEX('1st Run'!$A:$H,MATCH(F287,'1st Run'!$H:$H,0),3)),"")</f>
        <v/>
      </c>
      <c r="D287" s="82"/>
      <c r="E287" s="203"/>
      <c r="F287" s="199"/>
      <c r="G287" s="202"/>
      <c r="H287" s="88"/>
      <c r="I287" s="201" t="str">
        <f>IFERROR(VLOOKUP(D287,'1st Run'!$S$4:$U$32,3,FALSE),"")</f>
        <v/>
      </c>
      <c r="J287" s="72"/>
      <c r="K287" s="72"/>
      <c r="L287" s="72"/>
      <c r="M287" s="80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</row>
    <row r="288" spans="1:26" ht="15.75" customHeight="1">
      <c r="A288" s="80" t="str">
        <f t="array" ref="A288">IFERROR(IF(D288="","",INDEX('1st Run'!$A:$H,MATCH($F288,'1st Run'!$H:$H,0),1)),"")</f>
        <v/>
      </c>
      <c r="B288" s="196" t="str">
        <f t="array" ref="B288">IFERROR(IF(D288="","",INDEX('1st Run'!$A:$H,MATCH($F288,'1st Run'!$H:$H,0),2)),"")</f>
        <v/>
      </c>
      <c r="C288" s="196" t="str">
        <f t="array" ref="C288">IFERROR(IF(D288="","",INDEX('1st Run'!$A:$H,MATCH(F288,'1st Run'!$H:$H,0),3)),"")</f>
        <v/>
      </c>
      <c r="D288" s="82"/>
      <c r="E288" s="203"/>
      <c r="F288" s="199"/>
      <c r="G288" s="202"/>
      <c r="H288" s="88"/>
      <c r="I288" s="201" t="str">
        <f>IFERROR(VLOOKUP(D288,'1st Run'!$S$4:$U$32,3,FALSE),"")</f>
        <v/>
      </c>
      <c r="J288" s="72"/>
      <c r="K288" s="72"/>
      <c r="L288" s="72"/>
      <c r="M288" s="80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</row>
    <row r="289" spans="1:26" ht="15.75" customHeight="1">
      <c r="A289" s="80" t="str">
        <f t="array" ref="A289">IFERROR(IF(D289="","",INDEX('1st Run'!$A:$H,MATCH($F289,'1st Run'!$H:$H,0),1)),"")</f>
        <v/>
      </c>
      <c r="B289" s="196" t="str">
        <f t="array" ref="B289">IFERROR(IF(D289="","",INDEX('1st Run'!$A:$H,MATCH($F289,'1st Run'!$H:$H,0),2)),"")</f>
        <v/>
      </c>
      <c r="C289" s="196" t="str">
        <f t="array" ref="C289">IFERROR(IF(D289="","",INDEX('1st Run'!$A:$H,MATCH(F289,'1st Run'!$H:$H,0),3)),"")</f>
        <v/>
      </c>
      <c r="D289" s="82"/>
      <c r="E289" s="203"/>
      <c r="F289" s="199"/>
      <c r="G289" s="202"/>
      <c r="H289" s="88"/>
      <c r="I289" s="201" t="str">
        <f>IFERROR(VLOOKUP(D289,'1st Run'!$S$4:$U$32,3,FALSE),"")</f>
        <v/>
      </c>
      <c r="J289" s="72"/>
      <c r="K289" s="72"/>
      <c r="L289" s="72"/>
      <c r="M289" s="80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</row>
    <row r="290" spans="1:26" ht="15.75" customHeight="1">
      <c r="A290" s="80" t="str">
        <f t="array" ref="A290">IFERROR(IF(D290="","",INDEX('1st Run'!$A:$H,MATCH($F290,'1st Run'!$H:$H,0),1)),"")</f>
        <v/>
      </c>
      <c r="B290" s="196" t="str">
        <f t="array" ref="B290">IFERROR(IF(D290="","",INDEX('1st Run'!$A:$H,MATCH($F290,'1st Run'!$H:$H,0),2)),"")</f>
        <v/>
      </c>
      <c r="C290" s="196" t="str">
        <f t="array" ref="C290">IFERROR(IF(D290="","",INDEX('1st Run'!$A:$H,MATCH(F290,'1st Run'!$H:$H,0),3)),"")</f>
        <v/>
      </c>
      <c r="D290" s="82"/>
      <c r="E290" s="203"/>
      <c r="F290" s="199"/>
      <c r="G290" s="202"/>
      <c r="H290" s="88"/>
      <c r="I290" s="201" t="str">
        <f>IFERROR(VLOOKUP(D290,'1st Run'!$S$4:$U$32,3,FALSE),"")</f>
        <v/>
      </c>
      <c r="J290" s="72"/>
      <c r="K290" s="72"/>
      <c r="L290" s="72"/>
      <c r="M290" s="80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</row>
    <row r="291" spans="1:26" ht="15.75" customHeight="1">
      <c r="A291" s="80" t="str">
        <f t="array" ref="A291">IFERROR(IF(D291="","",INDEX('1st Run'!$A:$H,MATCH($F291,'1st Run'!$H:$H,0),1)),"")</f>
        <v/>
      </c>
      <c r="B291" s="196" t="str">
        <f t="array" ref="B291">IFERROR(IF(D291="","",INDEX('1st Run'!$A:$H,MATCH($F291,'1st Run'!$H:$H,0),2)),"")</f>
        <v/>
      </c>
      <c r="C291" s="196" t="str">
        <f t="array" ref="C291">IFERROR(IF(D291="","",INDEX('1st Run'!$A:$H,MATCH(F291,'1st Run'!$H:$H,0),3)),"")</f>
        <v/>
      </c>
      <c r="D291" s="82"/>
      <c r="E291" s="203"/>
      <c r="F291" s="199"/>
      <c r="G291" s="202"/>
      <c r="H291" s="88"/>
      <c r="I291" s="201" t="str">
        <f>IFERROR(VLOOKUP(D291,'1st Run'!$S$4:$U$32,3,FALSE),"")</f>
        <v/>
      </c>
      <c r="J291" s="72"/>
      <c r="K291" s="72"/>
      <c r="L291" s="72"/>
      <c r="M291" s="80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</row>
    <row r="292" spans="1:26" ht="15.75" customHeight="1">
      <c r="A292" s="80"/>
      <c r="B292" s="72"/>
      <c r="C292" s="72"/>
      <c r="D292" s="82"/>
      <c r="E292" s="203"/>
      <c r="F292" s="199"/>
      <c r="G292" s="202"/>
      <c r="H292" s="88"/>
      <c r="I292" s="194"/>
      <c r="J292" s="72"/>
      <c r="K292" s="72"/>
      <c r="L292" s="72"/>
      <c r="M292" s="80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</row>
    <row r="293" spans="1:26" ht="15.75" customHeight="1">
      <c r="A293" s="80"/>
      <c r="B293" s="72"/>
      <c r="C293" s="72"/>
      <c r="D293" s="82"/>
      <c r="E293" s="203"/>
      <c r="F293" s="199"/>
      <c r="G293" s="202"/>
      <c r="H293" s="88"/>
      <c r="I293" s="194"/>
      <c r="J293" s="72"/>
      <c r="K293" s="72"/>
      <c r="L293" s="72"/>
      <c r="M293" s="80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</row>
    <row r="294" spans="1:26" ht="15.75" customHeight="1">
      <c r="A294" s="80"/>
      <c r="B294" s="72"/>
      <c r="C294" s="72"/>
      <c r="D294" s="82"/>
      <c r="E294" s="203"/>
      <c r="F294" s="199"/>
      <c r="G294" s="202"/>
      <c r="H294" s="88"/>
      <c r="I294" s="194"/>
      <c r="J294" s="72"/>
      <c r="K294" s="72"/>
      <c r="L294" s="72"/>
      <c r="M294" s="80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</row>
    <row r="295" spans="1:26" ht="15.75" customHeight="1">
      <c r="A295" s="80"/>
      <c r="B295" s="72"/>
      <c r="C295" s="72"/>
      <c r="D295" s="82"/>
      <c r="E295" s="203"/>
      <c r="F295" s="199"/>
      <c r="G295" s="202"/>
      <c r="H295" s="88"/>
      <c r="I295" s="194"/>
      <c r="J295" s="72"/>
      <c r="K295" s="72"/>
      <c r="L295" s="72"/>
      <c r="M295" s="80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</row>
    <row r="296" spans="1:26" ht="15.75" customHeight="1">
      <c r="A296" s="80"/>
      <c r="B296" s="72"/>
      <c r="C296" s="72"/>
      <c r="D296" s="82"/>
      <c r="E296" s="203"/>
      <c r="F296" s="199"/>
      <c r="G296" s="202"/>
      <c r="H296" s="88"/>
      <c r="I296" s="194"/>
      <c r="J296" s="72"/>
      <c r="K296" s="72"/>
      <c r="L296" s="72"/>
      <c r="M296" s="80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</row>
    <row r="297" spans="1:26" ht="15.75" customHeight="1">
      <c r="A297" s="80"/>
      <c r="B297" s="72"/>
      <c r="C297" s="72"/>
      <c r="D297" s="82"/>
      <c r="E297" s="203"/>
      <c r="F297" s="199"/>
      <c r="G297" s="202"/>
      <c r="H297" s="88"/>
      <c r="I297" s="194"/>
      <c r="J297" s="72"/>
      <c r="K297" s="72"/>
      <c r="L297" s="72"/>
      <c r="M297" s="80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</row>
    <row r="298" spans="1:26" ht="15.75" customHeight="1">
      <c r="A298" s="80"/>
      <c r="B298" s="72"/>
      <c r="C298" s="72"/>
      <c r="D298" s="82"/>
      <c r="E298" s="203"/>
      <c r="F298" s="199"/>
      <c r="G298" s="202"/>
      <c r="H298" s="88"/>
      <c r="I298" s="194"/>
      <c r="J298" s="72"/>
      <c r="K298" s="72"/>
      <c r="L298" s="72"/>
      <c r="M298" s="80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</row>
    <row r="299" spans="1:26" ht="15.75" customHeight="1">
      <c r="A299" s="80"/>
      <c r="B299" s="72"/>
      <c r="C299" s="72"/>
      <c r="D299" s="82"/>
      <c r="E299" s="203"/>
      <c r="F299" s="199"/>
      <c r="G299" s="202"/>
      <c r="H299" s="88"/>
      <c r="I299" s="194"/>
      <c r="J299" s="72"/>
      <c r="K299" s="72"/>
      <c r="L299" s="72"/>
      <c r="M299" s="80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</row>
    <row r="300" spans="1:26" ht="15.75" customHeight="1">
      <c r="A300" s="80"/>
      <c r="B300" s="72"/>
      <c r="C300" s="72"/>
      <c r="D300" s="82"/>
      <c r="E300" s="203"/>
      <c r="F300" s="199"/>
      <c r="G300" s="202"/>
      <c r="H300" s="88"/>
      <c r="I300" s="194"/>
      <c r="J300" s="72"/>
      <c r="K300" s="72"/>
      <c r="L300" s="72"/>
      <c r="M300" s="80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</row>
    <row r="301" spans="1:26" ht="15.75" customHeight="1">
      <c r="A301" s="80"/>
      <c r="B301" s="72"/>
      <c r="C301" s="72"/>
      <c r="D301" s="82"/>
      <c r="E301" s="203"/>
      <c r="F301" s="199"/>
      <c r="G301" s="202"/>
      <c r="H301" s="88"/>
      <c r="I301" s="194"/>
      <c r="J301" s="72"/>
      <c r="K301" s="72"/>
      <c r="L301" s="72"/>
      <c r="M301" s="80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</row>
    <row r="302" spans="1:26" ht="15.75" customHeight="1">
      <c r="A302" s="80"/>
      <c r="B302" s="72"/>
      <c r="C302" s="72"/>
      <c r="D302" s="82"/>
      <c r="E302" s="203"/>
      <c r="F302" s="199"/>
      <c r="G302" s="202"/>
      <c r="H302" s="88"/>
      <c r="I302" s="194"/>
      <c r="J302" s="72"/>
      <c r="K302" s="72"/>
      <c r="L302" s="72"/>
      <c r="M302" s="80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</row>
    <row r="303" spans="1:26" ht="15.75" customHeight="1">
      <c r="A303" s="80"/>
      <c r="B303" s="72"/>
      <c r="C303" s="72"/>
      <c r="D303" s="82"/>
      <c r="E303" s="203"/>
      <c r="F303" s="199"/>
      <c r="G303" s="202"/>
      <c r="H303" s="88"/>
      <c r="I303" s="194"/>
      <c r="J303" s="72"/>
      <c r="K303" s="72"/>
      <c r="L303" s="72"/>
      <c r="M303" s="80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</row>
    <row r="304" spans="1:26" ht="15.75" customHeight="1">
      <c r="A304" s="80"/>
      <c r="B304" s="72"/>
      <c r="C304" s="72"/>
      <c r="D304" s="82"/>
      <c r="E304" s="203"/>
      <c r="F304" s="199"/>
      <c r="G304" s="202"/>
      <c r="H304" s="88"/>
      <c r="I304" s="194"/>
      <c r="J304" s="72"/>
      <c r="K304" s="72"/>
      <c r="L304" s="72"/>
      <c r="M304" s="80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</row>
    <row r="305" spans="1:26" ht="15.75" customHeight="1">
      <c r="A305" s="80"/>
      <c r="B305" s="72"/>
      <c r="C305" s="72"/>
      <c r="D305" s="82"/>
      <c r="E305" s="203"/>
      <c r="F305" s="199"/>
      <c r="G305" s="202"/>
      <c r="H305" s="88"/>
      <c r="I305" s="194"/>
      <c r="J305" s="72"/>
      <c r="K305" s="72"/>
      <c r="L305" s="72"/>
      <c r="M305" s="80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</row>
    <row r="306" spans="1:26" ht="15.75" customHeight="1">
      <c r="A306" s="80"/>
      <c r="B306" s="72"/>
      <c r="C306" s="72"/>
      <c r="D306" s="82"/>
      <c r="E306" s="203"/>
      <c r="F306" s="199"/>
      <c r="G306" s="202"/>
      <c r="H306" s="88"/>
      <c r="I306" s="194"/>
      <c r="J306" s="72"/>
      <c r="K306" s="72"/>
      <c r="L306" s="72"/>
      <c r="M306" s="80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spans="1:26" ht="15.75" customHeight="1">
      <c r="A307" s="80"/>
      <c r="B307" s="72"/>
      <c r="C307" s="72"/>
      <c r="D307" s="82"/>
      <c r="E307" s="203"/>
      <c r="F307" s="199"/>
      <c r="G307" s="202"/>
      <c r="H307" s="88"/>
      <c r="I307" s="194"/>
      <c r="J307" s="72"/>
      <c r="K307" s="72"/>
      <c r="L307" s="72"/>
      <c r="M307" s="80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</row>
    <row r="308" spans="1:26" ht="15.75" customHeight="1">
      <c r="A308" s="80"/>
      <c r="B308" s="72"/>
      <c r="C308" s="72"/>
      <c r="D308" s="82"/>
      <c r="E308" s="203"/>
      <c r="F308" s="199"/>
      <c r="G308" s="202"/>
      <c r="H308" s="88"/>
      <c r="I308" s="194"/>
      <c r="J308" s="72"/>
      <c r="K308" s="72"/>
      <c r="L308" s="72"/>
      <c r="M308" s="80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</row>
    <row r="309" spans="1:26" ht="15.75" customHeight="1">
      <c r="A309" s="80"/>
      <c r="B309" s="72"/>
      <c r="C309" s="72"/>
      <c r="D309" s="82"/>
      <c r="E309" s="203"/>
      <c r="F309" s="199"/>
      <c r="G309" s="202"/>
      <c r="H309" s="88"/>
      <c r="I309" s="194"/>
      <c r="J309" s="72"/>
      <c r="K309" s="72"/>
      <c r="L309" s="72"/>
      <c r="M309" s="80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</row>
    <row r="310" spans="1:26" ht="15.75" customHeight="1">
      <c r="A310" s="80"/>
      <c r="B310" s="72"/>
      <c r="C310" s="72"/>
      <c r="D310" s="82"/>
      <c r="E310" s="203"/>
      <c r="F310" s="199"/>
      <c r="G310" s="202"/>
      <c r="H310" s="88"/>
      <c r="I310" s="194"/>
      <c r="J310" s="72"/>
      <c r="K310" s="72"/>
      <c r="L310" s="72"/>
      <c r="M310" s="80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</row>
    <row r="311" spans="1:26" ht="15.75" customHeight="1">
      <c r="A311" s="80"/>
      <c r="B311" s="72"/>
      <c r="C311" s="72"/>
      <c r="D311" s="82"/>
      <c r="E311" s="203"/>
      <c r="F311" s="199"/>
      <c r="G311" s="202"/>
      <c r="H311" s="88"/>
      <c r="I311" s="194"/>
      <c r="J311" s="72"/>
      <c r="K311" s="72"/>
      <c r="L311" s="72"/>
      <c r="M311" s="80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</row>
    <row r="312" spans="1:26" ht="15.75" customHeight="1">
      <c r="A312" s="80"/>
      <c r="B312" s="72"/>
      <c r="C312" s="72"/>
      <c r="D312" s="82"/>
      <c r="E312" s="203"/>
      <c r="F312" s="199"/>
      <c r="G312" s="202"/>
      <c r="H312" s="88"/>
      <c r="I312" s="194"/>
      <c r="J312" s="72"/>
      <c r="K312" s="72"/>
      <c r="L312" s="72"/>
      <c r="M312" s="80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</row>
    <row r="313" spans="1:26" ht="15.75" customHeight="1">
      <c r="A313" s="80"/>
      <c r="B313" s="72"/>
      <c r="C313" s="72"/>
      <c r="D313" s="82"/>
      <c r="E313" s="203"/>
      <c r="F313" s="199"/>
      <c r="G313" s="202"/>
      <c r="H313" s="88"/>
      <c r="I313" s="194"/>
      <c r="J313" s="72"/>
      <c r="K313" s="72"/>
      <c r="L313" s="72"/>
      <c r="M313" s="80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</row>
    <row r="314" spans="1:26" ht="15.75" customHeight="1">
      <c r="A314" s="80"/>
      <c r="B314" s="72"/>
      <c r="C314" s="72"/>
      <c r="D314" s="82"/>
      <c r="E314" s="203"/>
      <c r="F314" s="199"/>
      <c r="G314" s="202"/>
      <c r="H314" s="88"/>
      <c r="I314" s="194"/>
      <c r="J314" s="72"/>
      <c r="K314" s="72"/>
      <c r="L314" s="72"/>
      <c r="M314" s="80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</row>
    <row r="315" spans="1:26" ht="15.75" customHeight="1">
      <c r="A315" s="80"/>
      <c r="B315" s="72"/>
      <c r="C315" s="72"/>
      <c r="D315" s="82"/>
      <c r="E315" s="203"/>
      <c r="F315" s="199"/>
      <c r="G315" s="202"/>
      <c r="H315" s="88"/>
      <c r="I315" s="194"/>
      <c r="J315" s="72"/>
      <c r="K315" s="72"/>
      <c r="L315" s="72"/>
      <c r="M315" s="80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</row>
    <row r="316" spans="1:26" ht="15.75" customHeight="1">
      <c r="A316" s="80"/>
      <c r="B316" s="72"/>
      <c r="C316" s="72"/>
      <c r="D316" s="82"/>
      <c r="E316" s="203"/>
      <c r="F316" s="199"/>
      <c r="G316" s="202"/>
      <c r="H316" s="88"/>
      <c r="I316" s="194"/>
      <c r="J316" s="72"/>
      <c r="K316" s="72"/>
      <c r="L316" s="72"/>
      <c r="M316" s="80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</row>
    <row r="317" spans="1:26" ht="15.75" customHeight="1">
      <c r="A317" s="80"/>
      <c r="B317" s="72"/>
      <c r="C317" s="72"/>
      <c r="D317" s="82"/>
      <c r="E317" s="203"/>
      <c r="F317" s="199"/>
      <c r="G317" s="202"/>
      <c r="H317" s="88"/>
      <c r="I317" s="194"/>
      <c r="J317" s="72"/>
      <c r="K317" s="72"/>
      <c r="L317" s="72"/>
      <c r="M317" s="80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</row>
    <row r="318" spans="1:26" ht="15.75" customHeight="1">
      <c r="A318" s="80"/>
      <c r="B318" s="72"/>
      <c r="C318" s="72"/>
      <c r="D318" s="82"/>
      <c r="E318" s="203"/>
      <c r="F318" s="199"/>
      <c r="G318" s="202"/>
      <c r="H318" s="88"/>
      <c r="I318" s="194"/>
      <c r="J318" s="72"/>
      <c r="K318" s="72"/>
      <c r="L318" s="72"/>
      <c r="M318" s="80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</row>
    <row r="319" spans="1:26" ht="15.75" customHeight="1">
      <c r="A319" s="80"/>
      <c r="B319" s="72"/>
      <c r="C319" s="72"/>
      <c r="D319" s="82"/>
      <c r="E319" s="203"/>
      <c r="F319" s="199"/>
      <c r="G319" s="202"/>
      <c r="H319" s="88"/>
      <c r="I319" s="194"/>
      <c r="J319" s="72"/>
      <c r="K319" s="72"/>
      <c r="L319" s="72"/>
      <c r="M319" s="80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</row>
    <row r="320" spans="1:26" ht="15.75" customHeight="1">
      <c r="A320" s="80"/>
      <c r="B320" s="72"/>
      <c r="C320" s="72"/>
      <c r="D320" s="82"/>
      <c r="E320" s="203"/>
      <c r="F320" s="199"/>
      <c r="G320" s="202"/>
      <c r="H320" s="88"/>
      <c r="I320" s="194"/>
      <c r="J320" s="72"/>
      <c r="K320" s="72"/>
      <c r="L320" s="72"/>
      <c r="M320" s="80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</row>
    <row r="321" spans="1:26" ht="15.75" customHeight="1">
      <c r="A321" s="80"/>
      <c r="B321" s="72"/>
      <c r="C321" s="72"/>
      <c r="D321" s="82"/>
      <c r="E321" s="203"/>
      <c r="F321" s="199"/>
      <c r="G321" s="202"/>
      <c r="H321" s="88"/>
      <c r="I321" s="194"/>
      <c r="J321" s="72"/>
      <c r="K321" s="72"/>
      <c r="L321" s="72"/>
      <c r="M321" s="80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</row>
    <row r="322" spans="1:26" ht="15.75" customHeight="1">
      <c r="A322" s="80"/>
      <c r="B322" s="72"/>
      <c r="C322" s="72"/>
      <c r="D322" s="82"/>
      <c r="E322" s="203"/>
      <c r="F322" s="199"/>
      <c r="G322" s="202"/>
      <c r="H322" s="88"/>
      <c r="I322" s="194"/>
      <c r="J322" s="72"/>
      <c r="K322" s="72"/>
      <c r="L322" s="72"/>
      <c r="M322" s="80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</row>
    <row r="323" spans="1:26" ht="15.75" customHeight="1">
      <c r="A323" s="80"/>
      <c r="B323" s="72"/>
      <c r="C323" s="72"/>
      <c r="D323" s="82"/>
      <c r="E323" s="203"/>
      <c r="F323" s="199"/>
      <c r="G323" s="202"/>
      <c r="H323" s="88"/>
      <c r="I323" s="194"/>
      <c r="J323" s="72"/>
      <c r="K323" s="72"/>
      <c r="L323" s="72"/>
      <c r="M323" s="80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</row>
    <row r="324" spans="1:26" ht="15.75" customHeight="1">
      <c r="A324" s="80"/>
      <c r="B324" s="72"/>
      <c r="C324" s="72"/>
      <c r="D324" s="82"/>
      <c r="E324" s="203"/>
      <c r="F324" s="199"/>
      <c r="G324" s="202"/>
      <c r="H324" s="88"/>
      <c r="I324" s="194"/>
      <c r="J324" s="72"/>
      <c r="K324" s="72"/>
      <c r="L324" s="72"/>
      <c r="M324" s="80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 spans="1:26" ht="15.75" customHeight="1">
      <c r="A325" s="80"/>
      <c r="B325" s="72"/>
      <c r="C325" s="72"/>
      <c r="D325" s="82"/>
      <c r="E325" s="203"/>
      <c r="F325" s="199"/>
      <c r="G325" s="202"/>
      <c r="H325" s="88"/>
      <c r="I325" s="194"/>
      <c r="J325" s="72"/>
      <c r="K325" s="72"/>
      <c r="L325" s="72"/>
      <c r="M325" s="80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 spans="1:26" ht="15.75" customHeight="1">
      <c r="A326" s="80"/>
      <c r="B326" s="72"/>
      <c r="C326" s="72"/>
      <c r="D326" s="82"/>
      <c r="E326" s="203"/>
      <c r="F326" s="199"/>
      <c r="G326" s="202"/>
      <c r="H326" s="88"/>
      <c r="I326" s="194"/>
      <c r="J326" s="72"/>
      <c r="K326" s="72"/>
      <c r="L326" s="72"/>
      <c r="M326" s="80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 spans="1:26" ht="15.75" customHeight="1">
      <c r="A327" s="80"/>
      <c r="B327" s="72"/>
      <c r="C327" s="72"/>
      <c r="D327" s="82"/>
      <c r="E327" s="203"/>
      <c r="F327" s="199"/>
      <c r="G327" s="202"/>
      <c r="H327" s="88"/>
      <c r="I327" s="194"/>
      <c r="J327" s="72"/>
      <c r="K327" s="72"/>
      <c r="L327" s="72"/>
      <c r="M327" s="80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 spans="1:26" ht="15.75" customHeight="1">
      <c r="A328" s="80"/>
      <c r="B328" s="72"/>
      <c r="C328" s="72"/>
      <c r="D328" s="82"/>
      <c r="E328" s="203"/>
      <c r="F328" s="199"/>
      <c r="G328" s="202"/>
      <c r="H328" s="88"/>
      <c r="I328" s="194"/>
      <c r="J328" s="72"/>
      <c r="K328" s="72"/>
      <c r="L328" s="72"/>
      <c r="M328" s="80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 spans="1:26" ht="15.75" customHeight="1">
      <c r="A329" s="80"/>
      <c r="B329" s="72"/>
      <c r="C329" s="72"/>
      <c r="D329" s="82"/>
      <c r="E329" s="203"/>
      <c r="F329" s="199"/>
      <c r="G329" s="202"/>
      <c r="H329" s="88"/>
      <c r="I329" s="194"/>
      <c r="J329" s="72"/>
      <c r="K329" s="72"/>
      <c r="L329" s="72"/>
      <c r="M329" s="80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 spans="1:26" ht="15.75" customHeight="1">
      <c r="A330" s="80"/>
      <c r="B330" s="72"/>
      <c r="C330" s="72"/>
      <c r="D330" s="82"/>
      <c r="E330" s="203"/>
      <c r="F330" s="199"/>
      <c r="G330" s="202"/>
      <c r="H330" s="88"/>
      <c r="I330" s="194"/>
      <c r="J330" s="72"/>
      <c r="K330" s="72"/>
      <c r="L330" s="72"/>
      <c r="M330" s="80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 spans="1:26" ht="15.75" customHeight="1">
      <c r="A331" s="80"/>
      <c r="B331" s="72"/>
      <c r="C331" s="72"/>
      <c r="D331" s="82"/>
      <c r="E331" s="203"/>
      <c r="F331" s="199"/>
      <c r="G331" s="202"/>
      <c r="H331" s="88"/>
      <c r="I331" s="194"/>
      <c r="J331" s="72"/>
      <c r="K331" s="72"/>
      <c r="L331" s="72"/>
      <c r="M331" s="80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 spans="1:26" ht="15.75" customHeight="1">
      <c r="A332" s="80"/>
      <c r="B332" s="72"/>
      <c r="C332" s="72"/>
      <c r="D332" s="82"/>
      <c r="E332" s="203"/>
      <c r="F332" s="199"/>
      <c r="G332" s="202"/>
      <c r="H332" s="88"/>
      <c r="I332" s="194"/>
      <c r="J332" s="72"/>
      <c r="K332" s="72"/>
      <c r="L332" s="72"/>
      <c r="M332" s="80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 spans="1:26" ht="15.75" customHeight="1">
      <c r="A333" s="80"/>
      <c r="B333" s="72"/>
      <c r="C333" s="72"/>
      <c r="D333" s="82"/>
      <c r="E333" s="203"/>
      <c r="F333" s="199"/>
      <c r="G333" s="202"/>
      <c r="H333" s="88"/>
      <c r="I333" s="194"/>
      <c r="J333" s="72"/>
      <c r="K333" s="72"/>
      <c r="L333" s="72"/>
      <c r="M333" s="80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 spans="1:26" ht="15.75" customHeight="1">
      <c r="A334" s="80"/>
      <c r="B334" s="72"/>
      <c r="C334" s="72"/>
      <c r="D334" s="82"/>
      <c r="E334" s="203"/>
      <c r="F334" s="199"/>
      <c r="G334" s="202"/>
      <c r="H334" s="88"/>
      <c r="I334" s="194"/>
      <c r="J334" s="72"/>
      <c r="K334" s="72"/>
      <c r="L334" s="72"/>
      <c r="M334" s="80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 spans="1:26" ht="15.75" customHeight="1">
      <c r="A335" s="80"/>
      <c r="B335" s="72"/>
      <c r="C335" s="72"/>
      <c r="D335" s="82"/>
      <c r="E335" s="203"/>
      <c r="F335" s="199"/>
      <c r="G335" s="202"/>
      <c r="H335" s="88"/>
      <c r="I335" s="194"/>
      <c r="J335" s="72"/>
      <c r="K335" s="72"/>
      <c r="L335" s="72"/>
      <c r="M335" s="80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 spans="1:26" ht="15.75" customHeight="1">
      <c r="A336" s="80"/>
      <c r="B336" s="72"/>
      <c r="C336" s="72"/>
      <c r="D336" s="82"/>
      <c r="E336" s="203"/>
      <c r="F336" s="199"/>
      <c r="G336" s="202"/>
      <c r="H336" s="88"/>
      <c r="I336" s="194"/>
      <c r="J336" s="72"/>
      <c r="K336" s="72"/>
      <c r="L336" s="72"/>
      <c r="M336" s="80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 spans="1:26" ht="15.75" customHeight="1">
      <c r="A337" s="80"/>
      <c r="B337" s="72"/>
      <c r="C337" s="72"/>
      <c r="D337" s="82"/>
      <c r="E337" s="203"/>
      <c r="F337" s="199"/>
      <c r="G337" s="202"/>
      <c r="H337" s="88"/>
      <c r="I337" s="194"/>
      <c r="J337" s="72"/>
      <c r="K337" s="72"/>
      <c r="L337" s="72"/>
      <c r="M337" s="80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 spans="1:26" ht="15.75" customHeight="1">
      <c r="A338" s="80"/>
      <c r="B338" s="72"/>
      <c r="C338" s="72"/>
      <c r="D338" s="82"/>
      <c r="E338" s="203"/>
      <c r="F338" s="199"/>
      <c r="G338" s="202"/>
      <c r="H338" s="88"/>
      <c r="I338" s="194"/>
      <c r="J338" s="72"/>
      <c r="K338" s="72"/>
      <c r="L338" s="72"/>
      <c r="M338" s="80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 spans="1:26" ht="15.75" customHeight="1">
      <c r="A339" s="80"/>
      <c r="B339" s="72"/>
      <c r="C339" s="72"/>
      <c r="D339" s="82"/>
      <c r="E339" s="203"/>
      <c r="F339" s="199"/>
      <c r="G339" s="202"/>
      <c r="H339" s="88"/>
      <c r="I339" s="194"/>
      <c r="J339" s="72"/>
      <c r="K339" s="72"/>
      <c r="L339" s="72"/>
      <c r="M339" s="80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 spans="1:26" ht="15.75" customHeight="1">
      <c r="A340" s="80"/>
      <c r="B340" s="72"/>
      <c r="C340" s="72"/>
      <c r="D340" s="82"/>
      <c r="E340" s="203"/>
      <c r="F340" s="199"/>
      <c r="G340" s="202"/>
      <c r="H340" s="88"/>
      <c r="I340" s="194"/>
      <c r="J340" s="72"/>
      <c r="K340" s="72"/>
      <c r="L340" s="72"/>
      <c r="M340" s="80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 spans="1:26" ht="15.75" customHeight="1">
      <c r="A341" s="80"/>
      <c r="B341" s="72"/>
      <c r="C341" s="72"/>
      <c r="D341" s="82"/>
      <c r="E341" s="203"/>
      <c r="F341" s="199"/>
      <c r="G341" s="202"/>
      <c r="H341" s="88"/>
      <c r="I341" s="194"/>
      <c r="J341" s="72"/>
      <c r="K341" s="72"/>
      <c r="L341" s="72"/>
      <c r="M341" s="80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 spans="1:26" ht="15.75" customHeight="1">
      <c r="A342" s="80"/>
      <c r="B342" s="72"/>
      <c r="C342" s="72"/>
      <c r="D342" s="82"/>
      <c r="E342" s="203"/>
      <c r="F342" s="199"/>
      <c r="G342" s="202"/>
      <c r="H342" s="88"/>
      <c r="I342" s="194"/>
      <c r="J342" s="72"/>
      <c r="K342" s="72"/>
      <c r="L342" s="72"/>
      <c r="M342" s="80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 spans="1:26" ht="15.75" customHeight="1">
      <c r="A343" s="80"/>
      <c r="B343" s="72"/>
      <c r="C343" s="72"/>
      <c r="D343" s="82"/>
      <c r="E343" s="203"/>
      <c r="F343" s="199"/>
      <c r="G343" s="202"/>
      <c r="H343" s="88"/>
      <c r="I343" s="194"/>
      <c r="J343" s="72"/>
      <c r="K343" s="72"/>
      <c r="L343" s="72"/>
      <c r="M343" s="80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 spans="1:26" ht="15.75" customHeight="1">
      <c r="A344" s="80"/>
      <c r="B344" s="72"/>
      <c r="C344" s="72"/>
      <c r="D344" s="82"/>
      <c r="E344" s="203"/>
      <c r="F344" s="199"/>
      <c r="G344" s="202"/>
      <c r="H344" s="88"/>
      <c r="I344" s="194"/>
      <c r="J344" s="72"/>
      <c r="K344" s="72"/>
      <c r="L344" s="72"/>
      <c r="M344" s="80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 spans="1:26" ht="15.75" customHeight="1">
      <c r="A345" s="80"/>
      <c r="B345" s="72"/>
      <c r="C345" s="72"/>
      <c r="D345" s="82"/>
      <c r="E345" s="203"/>
      <c r="F345" s="199"/>
      <c r="G345" s="202"/>
      <c r="H345" s="88"/>
      <c r="I345" s="194"/>
      <c r="J345" s="72"/>
      <c r="K345" s="72"/>
      <c r="L345" s="72"/>
      <c r="M345" s="80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 spans="1:26" ht="15.75" customHeight="1">
      <c r="A346" s="80"/>
      <c r="B346" s="72"/>
      <c r="C346" s="72"/>
      <c r="D346" s="82"/>
      <c r="E346" s="203"/>
      <c r="F346" s="199"/>
      <c r="G346" s="202"/>
      <c r="H346" s="88"/>
      <c r="I346" s="194"/>
      <c r="J346" s="72"/>
      <c r="K346" s="72"/>
      <c r="L346" s="72"/>
      <c r="M346" s="80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 spans="1:26" ht="15.75" customHeight="1">
      <c r="A347" s="80"/>
      <c r="B347" s="72"/>
      <c r="C347" s="72"/>
      <c r="D347" s="82"/>
      <c r="E347" s="203"/>
      <c r="F347" s="199"/>
      <c r="G347" s="202"/>
      <c r="H347" s="88"/>
      <c r="I347" s="194"/>
      <c r="J347" s="72"/>
      <c r="K347" s="72"/>
      <c r="L347" s="72"/>
      <c r="M347" s="80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 spans="1:26" ht="15.75" customHeight="1">
      <c r="A348" s="80"/>
      <c r="B348" s="72"/>
      <c r="C348" s="72"/>
      <c r="D348" s="82"/>
      <c r="E348" s="203"/>
      <c r="F348" s="199"/>
      <c r="G348" s="202"/>
      <c r="H348" s="88"/>
      <c r="I348" s="194"/>
      <c r="J348" s="72"/>
      <c r="K348" s="72"/>
      <c r="L348" s="72"/>
      <c r="M348" s="80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 spans="1:26" ht="15.75" customHeight="1">
      <c r="A349" s="80"/>
      <c r="B349" s="72"/>
      <c r="C349" s="72"/>
      <c r="D349" s="82"/>
      <c r="E349" s="203"/>
      <c r="F349" s="199"/>
      <c r="G349" s="202"/>
      <c r="H349" s="88"/>
      <c r="I349" s="194"/>
      <c r="J349" s="72"/>
      <c r="K349" s="72"/>
      <c r="L349" s="72"/>
      <c r="M349" s="80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 spans="1:26" ht="15.75" customHeight="1">
      <c r="A350" s="80"/>
      <c r="B350" s="72"/>
      <c r="C350" s="72"/>
      <c r="D350" s="82"/>
      <c r="E350" s="203"/>
      <c r="F350" s="199"/>
      <c r="G350" s="202"/>
      <c r="H350" s="88"/>
      <c r="I350" s="194"/>
      <c r="J350" s="72"/>
      <c r="K350" s="72"/>
      <c r="L350" s="72"/>
      <c r="M350" s="80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 spans="1:26" ht="15.75" customHeight="1">
      <c r="A351" s="80"/>
      <c r="B351" s="72"/>
      <c r="C351" s="72"/>
      <c r="D351" s="82"/>
      <c r="E351" s="203"/>
      <c r="F351" s="199"/>
      <c r="G351" s="202"/>
      <c r="H351" s="88"/>
      <c r="I351" s="194"/>
      <c r="J351" s="72"/>
      <c r="K351" s="72"/>
      <c r="L351" s="72"/>
      <c r="M351" s="80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 spans="1:26" ht="15.75" customHeight="1">
      <c r="A352" s="80"/>
      <c r="B352" s="72"/>
      <c r="C352" s="72"/>
      <c r="D352" s="82"/>
      <c r="E352" s="203"/>
      <c r="F352" s="199"/>
      <c r="G352" s="202"/>
      <c r="H352" s="88"/>
      <c r="I352" s="194"/>
      <c r="J352" s="72"/>
      <c r="K352" s="72"/>
      <c r="L352" s="72"/>
      <c r="M352" s="80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 spans="1:26" ht="15.75" customHeight="1">
      <c r="A353" s="80"/>
      <c r="B353" s="72"/>
      <c r="C353" s="72"/>
      <c r="D353" s="82"/>
      <c r="E353" s="203"/>
      <c r="F353" s="199"/>
      <c r="G353" s="202"/>
      <c r="H353" s="88"/>
      <c r="I353" s="194"/>
      <c r="J353" s="72"/>
      <c r="K353" s="72"/>
      <c r="L353" s="72"/>
      <c r="M353" s="80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 spans="1:26" ht="15.75" customHeight="1">
      <c r="A354" s="80"/>
      <c r="B354" s="72"/>
      <c r="C354" s="72"/>
      <c r="D354" s="82"/>
      <c r="E354" s="203"/>
      <c r="F354" s="199"/>
      <c r="G354" s="202"/>
      <c r="H354" s="88"/>
      <c r="I354" s="194"/>
      <c r="J354" s="72"/>
      <c r="K354" s="72"/>
      <c r="L354" s="72"/>
      <c r="M354" s="80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 spans="1:26" ht="15.75" customHeight="1">
      <c r="A355" s="80"/>
      <c r="B355" s="72"/>
      <c r="C355" s="72"/>
      <c r="D355" s="82"/>
      <c r="E355" s="203"/>
      <c r="F355" s="199"/>
      <c r="G355" s="202"/>
      <c r="H355" s="88"/>
      <c r="I355" s="194"/>
      <c r="J355" s="72"/>
      <c r="K355" s="72"/>
      <c r="L355" s="72"/>
      <c r="M355" s="80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 spans="1:26" ht="15.75" customHeight="1">
      <c r="A356" s="80"/>
      <c r="B356" s="72"/>
      <c r="C356" s="72"/>
      <c r="D356" s="82"/>
      <c r="E356" s="203"/>
      <c r="F356" s="199"/>
      <c r="G356" s="202"/>
      <c r="H356" s="88"/>
      <c r="I356" s="194"/>
      <c r="J356" s="72"/>
      <c r="K356" s="72"/>
      <c r="L356" s="72"/>
      <c r="M356" s="80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 spans="1:26" ht="15.75" customHeight="1">
      <c r="A357" s="80"/>
      <c r="B357" s="72"/>
      <c r="C357" s="72"/>
      <c r="D357" s="82"/>
      <c r="E357" s="203"/>
      <c r="F357" s="199"/>
      <c r="G357" s="202"/>
      <c r="H357" s="88"/>
      <c r="I357" s="194"/>
      <c r="J357" s="72"/>
      <c r="K357" s="72"/>
      <c r="L357" s="72"/>
      <c r="M357" s="80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 spans="1:26" ht="15.75" customHeight="1">
      <c r="A358" s="80"/>
      <c r="B358" s="72"/>
      <c r="C358" s="72"/>
      <c r="D358" s="82"/>
      <c r="E358" s="203"/>
      <c r="F358" s="199"/>
      <c r="G358" s="202"/>
      <c r="H358" s="88"/>
      <c r="I358" s="194"/>
      <c r="J358" s="72"/>
      <c r="K358" s="72"/>
      <c r="L358" s="72"/>
      <c r="M358" s="80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 spans="1:26" ht="15.75" customHeight="1">
      <c r="A359" s="80"/>
      <c r="B359" s="72"/>
      <c r="C359" s="72"/>
      <c r="D359" s="82"/>
      <c r="E359" s="203"/>
      <c r="F359" s="199"/>
      <c r="G359" s="202"/>
      <c r="H359" s="88"/>
      <c r="I359" s="194"/>
      <c r="J359" s="72"/>
      <c r="K359" s="72"/>
      <c r="L359" s="72"/>
      <c r="M359" s="80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 spans="1:26" ht="15.75" customHeight="1">
      <c r="A360" s="80"/>
      <c r="B360" s="72"/>
      <c r="C360" s="72"/>
      <c r="D360" s="82"/>
      <c r="E360" s="203"/>
      <c r="F360" s="199"/>
      <c r="G360" s="202"/>
      <c r="H360" s="88"/>
      <c r="I360" s="194"/>
      <c r="J360" s="72"/>
      <c r="K360" s="72"/>
      <c r="L360" s="72"/>
      <c r="M360" s="80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 spans="1:26" ht="15.75" customHeight="1">
      <c r="A361" s="80"/>
      <c r="B361" s="72"/>
      <c r="C361" s="72"/>
      <c r="D361" s="82"/>
      <c r="E361" s="203"/>
      <c r="F361" s="199"/>
      <c r="G361" s="202"/>
      <c r="H361" s="88"/>
      <c r="I361" s="194"/>
      <c r="J361" s="72"/>
      <c r="K361" s="72"/>
      <c r="L361" s="72"/>
      <c r="M361" s="80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 spans="1:26" ht="15.75" customHeight="1">
      <c r="A362" s="80"/>
      <c r="B362" s="72"/>
      <c r="C362" s="72"/>
      <c r="D362" s="82"/>
      <c r="E362" s="203"/>
      <c r="F362" s="199"/>
      <c r="G362" s="202"/>
      <c r="H362" s="88"/>
      <c r="I362" s="194"/>
      <c r="J362" s="72"/>
      <c r="K362" s="72"/>
      <c r="L362" s="72"/>
      <c r="M362" s="80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 spans="1:26" ht="15.75" customHeight="1">
      <c r="A363" s="80"/>
      <c r="B363" s="72"/>
      <c r="C363" s="72"/>
      <c r="D363" s="82"/>
      <c r="E363" s="203"/>
      <c r="F363" s="199"/>
      <c r="G363" s="202"/>
      <c r="H363" s="88"/>
      <c r="I363" s="194"/>
      <c r="J363" s="72"/>
      <c r="K363" s="72"/>
      <c r="L363" s="72"/>
      <c r="M363" s="80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 spans="1:26" ht="15.75" customHeight="1">
      <c r="A364" s="80"/>
      <c r="B364" s="72"/>
      <c r="C364" s="72"/>
      <c r="D364" s="82"/>
      <c r="E364" s="203"/>
      <c r="F364" s="199"/>
      <c r="G364" s="202"/>
      <c r="H364" s="88"/>
      <c r="I364" s="194"/>
      <c r="J364" s="72"/>
      <c r="K364" s="72"/>
      <c r="L364" s="72"/>
      <c r="M364" s="80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 spans="1:26" ht="15.75" customHeight="1">
      <c r="A365" s="80"/>
      <c r="B365" s="72"/>
      <c r="C365" s="72"/>
      <c r="D365" s="82"/>
      <c r="E365" s="203"/>
      <c r="F365" s="199"/>
      <c r="G365" s="202"/>
      <c r="H365" s="88"/>
      <c r="I365" s="194"/>
      <c r="J365" s="72"/>
      <c r="K365" s="72"/>
      <c r="L365" s="72"/>
      <c r="M365" s="80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 spans="1:26" ht="15.75" customHeight="1">
      <c r="A366" s="80"/>
      <c r="B366" s="72"/>
      <c r="C366" s="72"/>
      <c r="D366" s="82"/>
      <c r="E366" s="203"/>
      <c r="F366" s="199"/>
      <c r="G366" s="202"/>
      <c r="H366" s="88"/>
      <c r="I366" s="194"/>
      <c r="J366" s="72"/>
      <c r="K366" s="72"/>
      <c r="L366" s="72"/>
      <c r="M366" s="80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 spans="1:26" ht="15.75" customHeight="1">
      <c r="A367" s="80"/>
      <c r="B367" s="72"/>
      <c r="C367" s="72"/>
      <c r="D367" s="82"/>
      <c r="E367" s="203"/>
      <c r="F367" s="199"/>
      <c r="G367" s="202"/>
      <c r="H367" s="88"/>
      <c r="I367" s="194"/>
      <c r="J367" s="72"/>
      <c r="K367" s="72"/>
      <c r="L367" s="72"/>
      <c r="M367" s="80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 spans="1:26" ht="15.75" customHeight="1">
      <c r="A368" s="80"/>
      <c r="B368" s="72"/>
      <c r="C368" s="72"/>
      <c r="D368" s="82"/>
      <c r="E368" s="203"/>
      <c r="F368" s="199"/>
      <c r="G368" s="202"/>
      <c r="H368" s="88"/>
      <c r="I368" s="194"/>
      <c r="J368" s="72"/>
      <c r="K368" s="72"/>
      <c r="L368" s="72"/>
      <c r="M368" s="80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 spans="1:26" ht="15.75" customHeight="1">
      <c r="A369" s="80"/>
      <c r="B369" s="72"/>
      <c r="C369" s="72"/>
      <c r="D369" s="82"/>
      <c r="E369" s="203"/>
      <c r="F369" s="199"/>
      <c r="G369" s="202"/>
      <c r="H369" s="88"/>
      <c r="I369" s="194"/>
      <c r="J369" s="72"/>
      <c r="K369" s="72"/>
      <c r="L369" s="72"/>
      <c r="M369" s="80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 spans="1:26" ht="15.75" customHeight="1">
      <c r="A370" s="80"/>
      <c r="B370" s="72"/>
      <c r="C370" s="72"/>
      <c r="D370" s="82"/>
      <c r="E370" s="203"/>
      <c r="F370" s="199"/>
      <c r="G370" s="202"/>
      <c r="H370" s="88"/>
      <c r="I370" s="194"/>
      <c r="J370" s="72"/>
      <c r="K370" s="72"/>
      <c r="L370" s="72"/>
      <c r="M370" s="80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 spans="1:26" ht="15.75" customHeight="1">
      <c r="A371" s="80"/>
      <c r="B371" s="72"/>
      <c r="C371" s="72"/>
      <c r="D371" s="82"/>
      <c r="E371" s="203"/>
      <c r="F371" s="199"/>
      <c r="G371" s="202"/>
      <c r="H371" s="88"/>
      <c r="I371" s="194"/>
      <c r="J371" s="72"/>
      <c r="K371" s="72"/>
      <c r="L371" s="72"/>
      <c r="M371" s="80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 spans="1:26" ht="15.75" customHeight="1">
      <c r="A372" s="80"/>
      <c r="B372" s="72"/>
      <c r="C372" s="72"/>
      <c r="D372" s="82"/>
      <c r="E372" s="203"/>
      <c r="F372" s="199"/>
      <c r="G372" s="202"/>
      <c r="H372" s="88"/>
      <c r="I372" s="194"/>
      <c r="J372" s="72"/>
      <c r="K372" s="72"/>
      <c r="L372" s="72"/>
      <c r="M372" s="80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 spans="1:26" ht="15.75" customHeight="1">
      <c r="A373" s="80"/>
      <c r="B373" s="72"/>
      <c r="C373" s="72"/>
      <c r="D373" s="82"/>
      <c r="E373" s="203"/>
      <c r="F373" s="199"/>
      <c r="G373" s="202"/>
      <c r="H373" s="88"/>
      <c r="I373" s="194"/>
      <c r="J373" s="72"/>
      <c r="K373" s="72"/>
      <c r="L373" s="72"/>
      <c r="M373" s="80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 spans="1:26" ht="15.75" customHeight="1">
      <c r="A374" s="80"/>
      <c r="B374" s="72"/>
      <c r="C374" s="72"/>
      <c r="D374" s="82"/>
      <c r="E374" s="203"/>
      <c r="F374" s="199"/>
      <c r="G374" s="202"/>
      <c r="H374" s="88"/>
      <c r="I374" s="194"/>
      <c r="J374" s="72"/>
      <c r="K374" s="72"/>
      <c r="L374" s="72"/>
      <c r="M374" s="80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 spans="1:26" ht="15.75" customHeight="1">
      <c r="A375" s="80"/>
      <c r="B375" s="72"/>
      <c r="C375" s="72"/>
      <c r="D375" s="82"/>
      <c r="E375" s="203"/>
      <c r="F375" s="199"/>
      <c r="G375" s="202"/>
      <c r="H375" s="88"/>
      <c r="I375" s="194"/>
      <c r="J375" s="72"/>
      <c r="K375" s="72"/>
      <c r="L375" s="72"/>
      <c r="M375" s="80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 spans="1:26" ht="15.75" customHeight="1">
      <c r="A376" s="80"/>
      <c r="B376" s="72"/>
      <c r="C376" s="72"/>
      <c r="D376" s="82"/>
      <c r="E376" s="203"/>
      <c r="F376" s="199"/>
      <c r="G376" s="202"/>
      <c r="H376" s="88"/>
      <c r="I376" s="194"/>
      <c r="J376" s="72"/>
      <c r="K376" s="72"/>
      <c r="L376" s="72"/>
      <c r="M376" s="80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 spans="1:26" ht="15.75" customHeight="1">
      <c r="A377" s="80"/>
      <c r="B377" s="72"/>
      <c r="C377" s="72"/>
      <c r="D377" s="82"/>
      <c r="E377" s="203"/>
      <c r="F377" s="199"/>
      <c r="G377" s="202"/>
      <c r="H377" s="88"/>
      <c r="I377" s="194"/>
      <c r="J377" s="72"/>
      <c r="K377" s="72"/>
      <c r="L377" s="72"/>
      <c r="M377" s="80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 spans="1:26" ht="15.75" customHeight="1">
      <c r="A378" s="80"/>
      <c r="B378" s="72"/>
      <c r="C378" s="72"/>
      <c r="D378" s="82"/>
      <c r="E378" s="203"/>
      <c r="F378" s="199"/>
      <c r="G378" s="202"/>
      <c r="H378" s="88"/>
      <c r="I378" s="194"/>
      <c r="J378" s="72"/>
      <c r="K378" s="72"/>
      <c r="L378" s="72"/>
      <c r="M378" s="80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 spans="1:26" ht="15.75" customHeight="1">
      <c r="A379" s="80"/>
      <c r="B379" s="72"/>
      <c r="C379" s="72"/>
      <c r="D379" s="82"/>
      <c r="E379" s="203"/>
      <c r="F379" s="199"/>
      <c r="G379" s="202"/>
      <c r="H379" s="88"/>
      <c r="I379" s="194"/>
      <c r="J379" s="72"/>
      <c r="K379" s="72"/>
      <c r="L379" s="72"/>
      <c r="M379" s="80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 spans="1:26" ht="15.75" customHeight="1">
      <c r="A380" s="80"/>
      <c r="B380" s="72"/>
      <c r="C380" s="72"/>
      <c r="D380" s="82"/>
      <c r="E380" s="203"/>
      <c r="F380" s="199"/>
      <c r="G380" s="202"/>
      <c r="H380" s="88"/>
      <c r="I380" s="194"/>
      <c r="J380" s="72"/>
      <c r="K380" s="72"/>
      <c r="L380" s="72"/>
      <c r="M380" s="80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 spans="1:26" ht="15.75" customHeight="1">
      <c r="A381" s="80"/>
      <c r="B381" s="72"/>
      <c r="C381" s="72"/>
      <c r="D381" s="82"/>
      <c r="E381" s="203"/>
      <c r="F381" s="199"/>
      <c r="G381" s="202"/>
      <c r="H381" s="88"/>
      <c r="I381" s="194"/>
      <c r="J381" s="72"/>
      <c r="K381" s="72"/>
      <c r="L381" s="72"/>
      <c r="M381" s="80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 spans="1:26" ht="15.75" customHeight="1">
      <c r="A382" s="80"/>
      <c r="B382" s="72"/>
      <c r="C382" s="72"/>
      <c r="D382" s="82"/>
      <c r="E382" s="203"/>
      <c r="F382" s="199"/>
      <c r="G382" s="202"/>
      <c r="H382" s="88"/>
      <c r="I382" s="194"/>
      <c r="J382" s="72"/>
      <c r="K382" s="72"/>
      <c r="L382" s="72"/>
      <c r="M382" s="80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 spans="1:26" ht="15.75" customHeight="1">
      <c r="A383" s="80"/>
      <c r="B383" s="72"/>
      <c r="C383" s="72"/>
      <c r="D383" s="82"/>
      <c r="E383" s="203"/>
      <c r="F383" s="199"/>
      <c r="G383" s="202"/>
      <c r="H383" s="88"/>
      <c r="I383" s="194"/>
      <c r="J383" s="72"/>
      <c r="K383" s="72"/>
      <c r="L383" s="72"/>
      <c r="M383" s="80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 spans="1:26" ht="15.75" customHeight="1">
      <c r="A384" s="80"/>
      <c r="B384" s="72"/>
      <c r="C384" s="72"/>
      <c r="D384" s="82"/>
      <c r="E384" s="203"/>
      <c r="F384" s="199"/>
      <c r="G384" s="202"/>
      <c r="H384" s="88"/>
      <c r="I384" s="194"/>
      <c r="J384" s="72"/>
      <c r="K384" s="72"/>
      <c r="L384" s="72"/>
      <c r="M384" s="80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 spans="1:26" ht="15.75" customHeight="1">
      <c r="A385" s="80"/>
      <c r="B385" s="72"/>
      <c r="C385" s="72"/>
      <c r="D385" s="82"/>
      <c r="E385" s="203"/>
      <c r="F385" s="199"/>
      <c r="G385" s="202"/>
      <c r="H385" s="88"/>
      <c r="I385" s="194"/>
      <c r="J385" s="72"/>
      <c r="K385" s="72"/>
      <c r="L385" s="72"/>
      <c r="M385" s="80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 spans="1:26" ht="15.75" customHeight="1">
      <c r="A386" s="80"/>
      <c r="B386" s="72"/>
      <c r="C386" s="72"/>
      <c r="D386" s="82"/>
      <c r="E386" s="203"/>
      <c r="F386" s="199"/>
      <c r="G386" s="202"/>
      <c r="H386" s="88"/>
      <c r="I386" s="194"/>
      <c r="J386" s="72"/>
      <c r="K386" s="72"/>
      <c r="L386" s="72"/>
      <c r="M386" s="80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 spans="1:26" ht="15.75" customHeight="1">
      <c r="A387" s="80"/>
      <c r="B387" s="72"/>
      <c r="C387" s="72"/>
      <c r="D387" s="82"/>
      <c r="E387" s="203"/>
      <c r="F387" s="199"/>
      <c r="G387" s="202"/>
      <c r="H387" s="88"/>
      <c r="I387" s="194"/>
      <c r="J387" s="72"/>
      <c r="K387" s="72"/>
      <c r="L387" s="72"/>
      <c r="M387" s="80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 spans="1:26" ht="15.75" customHeight="1">
      <c r="A388" s="80"/>
      <c r="B388" s="72"/>
      <c r="C388" s="72"/>
      <c r="D388" s="82"/>
      <c r="E388" s="203"/>
      <c r="F388" s="199"/>
      <c r="G388" s="202"/>
      <c r="H388" s="88"/>
      <c r="I388" s="194"/>
      <c r="J388" s="72"/>
      <c r="K388" s="72"/>
      <c r="L388" s="72"/>
      <c r="M388" s="80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 spans="1:26" ht="15.75" customHeight="1">
      <c r="A389" s="80"/>
      <c r="B389" s="72"/>
      <c r="C389" s="72"/>
      <c r="D389" s="82"/>
      <c r="E389" s="203"/>
      <c r="F389" s="199"/>
      <c r="G389" s="202"/>
      <c r="H389" s="88"/>
      <c r="I389" s="194"/>
      <c r="J389" s="72"/>
      <c r="K389" s="72"/>
      <c r="L389" s="72"/>
      <c r="M389" s="80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 spans="1:26" ht="15.75" customHeight="1">
      <c r="A390" s="80"/>
      <c r="B390" s="72"/>
      <c r="C390" s="72"/>
      <c r="D390" s="82"/>
      <c r="E390" s="203"/>
      <c r="F390" s="199"/>
      <c r="G390" s="202"/>
      <c r="H390" s="88"/>
      <c r="I390" s="194"/>
      <c r="J390" s="72"/>
      <c r="K390" s="72"/>
      <c r="L390" s="72"/>
      <c r="M390" s="80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 spans="1:26" ht="15.75" customHeight="1">
      <c r="A391" s="80"/>
      <c r="B391" s="72"/>
      <c r="C391" s="72"/>
      <c r="D391" s="82"/>
      <c r="E391" s="203"/>
      <c r="F391" s="199"/>
      <c r="G391" s="202"/>
      <c r="H391" s="88"/>
      <c r="I391" s="194"/>
      <c r="J391" s="72"/>
      <c r="K391" s="72"/>
      <c r="L391" s="72"/>
      <c r="M391" s="80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 spans="1:26" ht="15.75" customHeight="1">
      <c r="A392" s="80"/>
      <c r="B392" s="72"/>
      <c r="C392" s="72"/>
      <c r="D392" s="82"/>
      <c r="E392" s="203"/>
      <c r="F392" s="199"/>
      <c r="G392" s="202"/>
      <c r="H392" s="88"/>
      <c r="I392" s="194"/>
      <c r="J392" s="72"/>
      <c r="K392" s="72"/>
      <c r="L392" s="72"/>
      <c r="M392" s="80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 spans="1:26" ht="15.75" customHeight="1">
      <c r="A393" s="80"/>
      <c r="B393" s="72"/>
      <c r="C393" s="72"/>
      <c r="D393" s="82"/>
      <c r="E393" s="203"/>
      <c r="F393" s="199"/>
      <c r="G393" s="202"/>
      <c r="H393" s="88"/>
      <c r="I393" s="194"/>
      <c r="J393" s="72"/>
      <c r="K393" s="72"/>
      <c r="L393" s="72"/>
      <c r="M393" s="80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 spans="1:26" ht="15.75" customHeight="1">
      <c r="A394" s="80"/>
      <c r="B394" s="72"/>
      <c r="C394" s="72"/>
      <c r="D394" s="82"/>
      <c r="E394" s="203"/>
      <c r="F394" s="199"/>
      <c r="G394" s="202"/>
      <c r="H394" s="88"/>
      <c r="I394" s="194"/>
      <c r="J394" s="72"/>
      <c r="K394" s="72"/>
      <c r="L394" s="72"/>
      <c r="M394" s="80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 spans="1:26" ht="15.75" customHeight="1">
      <c r="A395" s="80"/>
      <c r="B395" s="72"/>
      <c r="C395" s="72"/>
      <c r="D395" s="82"/>
      <c r="E395" s="203"/>
      <c r="F395" s="199"/>
      <c r="G395" s="202"/>
      <c r="H395" s="88"/>
      <c r="I395" s="194"/>
      <c r="J395" s="72"/>
      <c r="K395" s="72"/>
      <c r="L395" s="72"/>
      <c r="M395" s="80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 spans="1:26" ht="15.75" customHeight="1">
      <c r="A396" s="80"/>
      <c r="B396" s="72"/>
      <c r="C396" s="72"/>
      <c r="D396" s="82"/>
      <c r="E396" s="203"/>
      <c r="F396" s="199"/>
      <c r="G396" s="202"/>
      <c r="H396" s="88"/>
      <c r="I396" s="194"/>
      <c r="J396" s="72"/>
      <c r="K396" s="72"/>
      <c r="L396" s="72"/>
      <c r="M396" s="80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 spans="1:26" ht="15.75" customHeight="1">
      <c r="A397" s="80"/>
      <c r="B397" s="72"/>
      <c r="C397" s="72"/>
      <c r="D397" s="82"/>
      <c r="E397" s="203"/>
      <c r="F397" s="199"/>
      <c r="G397" s="202"/>
      <c r="H397" s="88"/>
      <c r="I397" s="194"/>
      <c r="J397" s="72"/>
      <c r="K397" s="72"/>
      <c r="L397" s="72"/>
      <c r="M397" s="80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ht="15.75" customHeight="1">
      <c r="A398" s="80"/>
      <c r="B398" s="72"/>
      <c r="C398" s="72"/>
      <c r="D398" s="82"/>
      <c r="E398" s="203"/>
      <c r="F398" s="199"/>
      <c r="G398" s="202"/>
      <c r="H398" s="88"/>
      <c r="I398" s="194"/>
      <c r="J398" s="72"/>
      <c r="K398" s="72"/>
      <c r="L398" s="72"/>
      <c r="M398" s="80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 spans="1:26" ht="15.75" customHeight="1">
      <c r="A399" s="80"/>
      <c r="B399" s="72"/>
      <c r="C399" s="72"/>
      <c r="D399" s="82"/>
      <c r="E399" s="203"/>
      <c r="F399" s="199"/>
      <c r="G399" s="202"/>
      <c r="H399" s="88"/>
      <c r="I399" s="194"/>
      <c r="J399" s="72"/>
      <c r="K399" s="72"/>
      <c r="L399" s="72"/>
      <c r="M399" s="80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 spans="1:26" ht="15.75" customHeight="1">
      <c r="A400" s="80"/>
      <c r="B400" s="72"/>
      <c r="C400" s="72"/>
      <c r="D400" s="82"/>
      <c r="E400" s="203"/>
      <c r="F400" s="199"/>
      <c r="G400" s="202"/>
      <c r="H400" s="88"/>
      <c r="I400" s="194"/>
      <c r="J400" s="72"/>
      <c r="K400" s="72"/>
      <c r="L400" s="72"/>
      <c r="M400" s="80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 spans="1:26" ht="15.75" customHeight="1">
      <c r="A401" s="80"/>
      <c r="B401" s="72"/>
      <c r="C401" s="72"/>
      <c r="D401" s="82"/>
      <c r="E401" s="203"/>
      <c r="F401" s="199"/>
      <c r="G401" s="202"/>
      <c r="H401" s="88"/>
      <c r="I401" s="194"/>
      <c r="J401" s="72"/>
      <c r="K401" s="72"/>
      <c r="L401" s="72"/>
      <c r="M401" s="80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 spans="1:26" ht="15.75" customHeight="1">
      <c r="A402" s="80"/>
      <c r="B402" s="72"/>
      <c r="C402" s="72"/>
      <c r="D402" s="82"/>
      <c r="E402" s="203"/>
      <c r="F402" s="199"/>
      <c r="G402" s="202"/>
      <c r="H402" s="88"/>
      <c r="I402" s="194"/>
      <c r="J402" s="72"/>
      <c r="K402" s="72"/>
      <c r="L402" s="72"/>
      <c r="M402" s="80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 spans="1:26" ht="15.75" customHeight="1">
      <c r="A403" s="80"/>
      <c r="B403" s="72"/>
      <c r="C403" s="72"/>
      <c r="D403" s="82"/>
      <c r="E403" s="203"/>
      <c r="F403" s="199"/>
      <c r="G403" s="202"/>
      <c r="H403" s="88"/>
      <c r="I403" s="194"/>
      <c r="J403" s="72"/>
      <c r="K403" s="72"/>
      <c r="L403" s="72"/>
      <c r="M403" s="80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 spans="1:26" ht="15.75" customHeight="1">
      <c r="A404" s="80"/>
      <c r="B404" s="72"/>
      <c r="C404" s="72"/>
      <c r="D404" s="82"/>
      <c r="E404" s="203"/>
      <c r="F404" s="199"/>
      <c r="G404" s="202"/>
      <c r="H404" s="88"/>
      <c r="I404" s="194"/>
      <c r="J404" s="72"/>
      <c r="K404" s="72"/>
      <c r="L404" s="72"/>
      <c r="M404" s="80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 spans="1:26" ht="15.75" customHeight="1">
      <c r="A405" s="80"/>
      <c r="B405" s="72"/>
      <c r="C405" s="72"/>
      <c r="D405" s="82"/>
      <c r="E405" s="203"/>
      <c r="F405" s="199"/>
      <c r="G405" s="202"/>
      <c r="H405" s="88"/>
      <c r="I405" s="194"/>
      <c r="J405" s="72"/>
      <c r="K405" s="72"/>
      <c r="L405" s="72"/>
      <c r="M405" s="80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 spans="1:26" ht="15.75" customHeight="1">
      <c r="A406" s="80"/>
      <c r="B406" s="72"/>
      <c r="C406" s="72"/>
      <c r="D406" s="82"/>
      <c r="E406" s="203"/>
      <c r="F406" s="199"/>
      <c r="G406" s="202"/>
      <c r="H406" s="88"/>
      <c r="I406" s="194"/>
      <c r="J406" s="72"/>
      <c r="K406" s="72"/>
      <c r="L406" s="72"/>
      <c r="M406" s="80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 spans="1:26" ht="15.75" customHeight="1">
      <c r="A407" s="80"/>
      <c r="B407" s="72"/>
      <c r="C407" s="72"/>
      <c r="D407" s="82"/>
      <c r="E407" s="203"/>
      <c r="F407" s="199"/>
      <c r="G407" s="202"/>
      <c r="H407" s="88"/>
      <c r="I407" s="194"/>
      <c r="J407" s="72"/>
      <c r="K407" s="72"/>
      <c r="L407" s="72"/>
      <c r="M407" s="80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 spans="1:26" ht="15.75" customHeight="1">
      <c r="A408" s="80"/>
      <c r="B408" s="72"/>
      <c r="C408" s="72"/>
      <c r="D408" s="82"/>
      <c r="E408" s="203"/>
      <c r="F408" s="199"/>
      <c r="G408" s="202"/>
      <c r="H408" s="88"/>
      <c r="I408" s="194"/>
      <c r="J408" s="72"/>
      <c r="K408" s="72"/>
      <c r="L408" s="72"/>
      <c r="M408" s="80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ht="15.75" customHeight="1">
      <c r="A409" s="80"/>
      <c r="B409" s="72"/>
      <c r="C409" s="72"/>
      <c r="D409" s="82"/>
      <c r="E409" s="203"/>
      <c r="F409" s="199"/>
      <c r="G409" s="202"/>
      <c r="H409" s="88"/>
      <c r="I409" s="194"/>
      <c r="J409" s="72"/>
      <c r="K409" s="72"/>
      <c r="L409" s="72"/>
      <c r="M409" s="80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ht="15.75" customHeight="1">
      <c r="A410" s="80"/>
      <c r="B410" s="72"/>
      <c r="C410" s="72"/>
      <c r="D410" s="82"/>
      <c r="E410" s="203"/>
      <c r="F410" s="199"/>
      <c r="G410" s="202"/>
      <c r="H410" s="88"/>
      <c r="I410" s="194"/>
      <c r="J410" s="72"/>
      <c r="K410" s="72"/>
      <c r="L410" s="72"/>
      <c r="M410" s="80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 spans="1:26" ht="15.75" customHeight="1">
      <c r="A411" s="80"/>
      <c r="B411" s="72"/>
      <c r="C411" s="72"/>
      <c r="D411" s="82"/>
      <c r="E411" s="203"/>
      <c r="F411" s="199"/>
      <c r="G411" s="202"/>
      <c r="H411" s="88"/>
      <c r="I411" s="194"/>
      <c r="J411" s="72"/>
      <c r="K411" s="72"/>
      <c r="L411" s="72"/>
      <c r="M411" s="80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 spans="1:26" ht="15.75" customHeight="1">
      <c r="A412" s="80"/>
      <c r="B412" s="72"/>
      <c r="C412" s="72"/>
      <c r="D412" s="82"/>
      <c r="E412" s="203"/>
      <c r="F412" s="199"/>
      <c r="G412" s="202"/>
      <c r="H412" s="88"/>
      <c r="I412" s="194"/>
      <c r="J412" s="72"/>
      <c r="K412" s="72"/>
      <c r="L412" s="72"/>
      <c r="M412" s="80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 spans="1:26" ht="15.75" customHeight="1">
      <c r="A413" s="80"/>
      <c r="B413" s="72"/>
      <c r="C413" s="72"/>
      <c r="D413" s="82"/>
      <c r="E413" s="203"/>
      <c r="F413" s="199"/>
      <c r="G413" s="202"/>
      <c r="H413" s="88"/>
      <c r="I413" s="194"/>
      <c r="J413" s="72"/>
      <c r="K413" s="72"/>
      <c r="L413" s="72"/>
      <c r="M413" s="80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 spans="1:26" ht="15.75" customHeight="1">
      <c r="A414" s="80"/>
      <c r="B414" s="72"/>
      <c r="C414" s="72"/>
      <c r="D414" s="82"/>
      <c r="E414" s="203"/>
      <c r="F414" s="199"/>
      <c r="G414" s="202"/>
      <c r="H414" s="88"/>
      <c r="I414" s="194"/>
      <c r="J414" s="72"/>
      <c r="K414" s="72"/>
      <c r="L414" s="72"/>
      <c r="M414" s="80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 spans="1:26" ht="15.75" customHeight="1">
      <c r="A415" s="80"/>
      <c r="B415" s="72"/>
      <c r="C415" s="72"/>
      <c r="D415" s="82"/>
      <c r="E415" s="203"/>
      <c r="F415" s="199"/>
      <c r="G415" s="202"/>
      <c r="H415" s="88"/>
      <c r="I415" s="194"/>
      <c r="J415" s="72"/>
      <c r="K415" s="72"/>
      <c r="L415" s="72"/>
      <c r="M415" s="80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 spans="1:26" ht="15.75" customHeight="1">
      <c r="A416" s="80"/>
      <c r="B416" s="72"/>
      <c r="C416" s="72"/>
      <c r="D416" s="82"/>
      <c r="E416" s="203"/>
      <c r="F416" s="199"/>
      <c r="G416" s="202"/>
      <c r="H416" s="88"/>
      <c r="I416" s="194"/>
      <c r="J416" s="72"/>
      <c r="K416" s="72"/>
      <c r="L416" s="72"/>
      <c r="M416" s="80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 spans="1:26" ht="15.75" customHeight="1">
      <c r="A417" s="80"/>
      <c r="B417" s="72"/>
      <c r="C417" s="72"/>
      <c r="D417" s="82"/>
      <c r="E417" s="203"/>
      <c r="F417" s="199"/>
      <c r="G417" s="202"/>
      <c r="H417" s="88"/>
      <c r="I417" s="194"/>
      <c r="J417" s="72"/>
      <c r="K417" s="72"/>
      <c r="L417" s="72"/>
      <c r="M417" s="80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 spans="1:26" ht="15.75" customHeight="1">
      <c r="A418" s="80"/>
      <c r="B418" s="72"/>
      <c r="C418" s="72"/>
      <c r="D418" s="82"/>
      <c r="E418" s="203"/>
      <c r="F418" s="199"/>
      <c r="G418" s="202"/>
      <c r="H418" s="88"/>
      <c r="I418" s="194"/>
      <c r="J418" s="72"/>
      <c r="K418" s="72"/>
      <c r="L418" s="72"/>
      <c r="M418" s="80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 spans="1:26" ht="15.75" customHeight="1">
      <c r="A419" s="80"/>
      <c r="B419" s="72"/>
      <c r="C419" s="72"/>
      <c r="D419" s="82"/>
      <c r="E419" s="203"/>
      <c r="F419" s="199"/>
      <c r="G419" s="202"/>
      <c r="H419" s="88"/>
      <c r="I419" s="194"/>
      <c r="J419" s="72"/>
      <c r="K419" s="72"/>
      <c r="L419" s="72"/>
      <c r="M419" s="80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 spans="1:26" ht="15.75" customHeight="1">
      <c r="A420" s="80"/>
      <c r="B420" s="72"/>
      <c r="C420" s="72"/>
      <c r="D420" s="82"/>
      <c r="E420" s="203"/>
      <c r="F420" s="199"/>
      <c r="G420" s="202"/>
      <c r="H420" s="88"/>
      <c r="I420" s="194"/>
      <c r="J420" s="72"/>
      <c r="K420" s="72"/>
      <c r="L420" s="72"/>
      <c r="M420" s="80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 spans="1:26" ht="15.75" customHeight="1">
      <c r="A421" s="80"/>
      <c r="B421" s="72"/>
      <c r="C421" s="72"/>
      <c r="D421" s="82"/>
      <c r="E421" s="203"/>
      <c r="F421" s="199"/>
      <c r="G421" s="202"/>
      <c r="H421" s="88"/>
      <c r="I421" s="194"/>
      <c r="J421" s="72"/>
      <c r="K421" s="72"/>
      <c r="L421" s="72"/>
      <c r="M421" s="80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 spans="1:26" ht="15.75" customHeight="1">
      <c r="A422" s="80"/>
      <c r="B422" s="72"/>
      <c r="C422" s="72"/>
      <c r="D422" s="82"/>
      <c r="E422" s="203"/>
      <c r="F422" s="199"/>
      <c r="G422" s="202"/>
      <c r="H422" s="88"/>
      <c r="I422" s="194"/>
      <c r="J422" s="72"/>
      <c r="K422" s="72"/>
      <c r="L422" s="72"/>
      <c r="M422" s="80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 spans="1:26" ht="15.75" customHeight="1">
      <c r="A423" s="80"/>
      <c r="B423" s="72"/>
      <c r="C423" s="72"/>
      <c r="D423" s="82"/>
      <c r="E423" s="203"/>
      <c r="F423" s="199"/>
      <c r="G423" s="202"/>
      <c r="H423" s="88"/>
      <c r="I423" s="194"/>
      <c r="J423" s="72"/>
      <c r="K423" s="72"/>
      <c r="L423" s="72"/>
      <c r="M423" s="80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 spans="1:26" ht="15.75" customHeight="1">
      <c r="A424" s="80"/>
      <c r="B424" s="72"/>
      <c r="C424" s="72"/>
      <c r="D424" s="82"/>
      <c r="E424" s="203"/>
      <c r="F424" s="199"/>
      <c r="G424" s="202"/>
      <c r="H424" s="88"/>
      <c r="I424" s="194"/>
      <c r="J424" s="72"/>
      <c r="K424" s="72"/>
      <c r="L424" s="72"/>
      <c r="M424" s="80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 spans="1:26" ht="15.75" customHeight="1">
      <c r="A425" s="80"/>
      <c r="B425" s="72"/>
      <c r="C425" s="72"/>
      <c r="D425" s="82"/>
      <c r="E425" s="203"/>
      <c r="F425" s="199"/>
      <c r="G425" s="202"/>
      <c r="H425" s="88"/>
      <c r="I425" s="194"/>
      <c r="J425" s="72"/>
      <c r="K425" s="72"/>
      <c r="L425" s="72"/>
      <c r="M425" s="80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 spans="1:26" ht="15.75" customHeight="1">
      <c r="A426" s="80"/>
      <c r="B426" s="72"/>
      <c r="C426" s="72"/>
      <c r="D426" s="82"/>
      <c r="E426" s="203"/>
      <c r="F426" s="199"/>
      <c r="G426" s="202"/>
      <c r="H426" s="88"/>
      <c r="I426" s="194"/>
      <c r="J426" s="72"/>
      <c r="K426" s="72"/>
      <c r="L426" s="72"/>
      <c r="M426" s="80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 spans="1:26" ht="15.75" customHeight="1">
      <c r="A427" s="80"/>
      <c r="B427" s="72"/>
      <c r="C427" s="72"/>
      <c r="D427" s="82"/>
      <c r="E427" s="203"/>
      <c r="F427" s="199"/>
      <c r="G427" s="202"/>
      <c r="H427" s="88"/>
      <c r="I427" s="194"/>
      <c r="J427" s="72"/>
      <c r="K427" s="72"/>
      <c r="L427" s="72"/>
      <c r="M427" s="80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 spans="1:26" ht="15.75" customHeight="1">
      <c r="A428" s="80"/>
      <c r="B428" s="72"/>
      <c r="C428" s="72"/>
      <c r="D428" s="82"/>
      <c r="E428" s="203"/>
      <c r="F428" s="199"/>
      <c r="G428" s="202"/>
      <c r="H428" s="88"/>
      <c r="I428" s="194"/>
      <c r="J428" s="72"/>
      <c r="K428" s="72"/>
      <c r="L428" s="72"/>
      <c r="M428" s="80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 spans="1:26" ht="15.75" customHeight="1">
      <c r="A429" s="80"/>
      <c r="B429" s="72"/>
      <c r="C429" s="72"/>
      <c r="D429" s="82"/>
      <c r="E429" s="203"/>
      <c r="F429" s="199"/>
      <c r="G429" s="202"/>
      <c r="H429" s="88"/>
      <c r="I429" s="194"/>
      <c r="J429" s="72"/>
      <c r="K429" s="72"/>
      <c r="L429" s="72"/>
      <c r="M429" s="80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 spans="1:26" ht="15.75" customHeight="1">
      <c r="A430" s="80"/>
      <c r="B430" s="72"/>
      <c r="C430" s="72"/>
      <c r="D430" s="82"/>
      <c r="E430" s="203"/>
      <c r="F430" s="199"/>
      <c r="G430" s="202"/>
      <c r="H430" s="88"/>
      <c r="I430" s="194"/>
      <c r="J430" s="72"/>
      <c r="K430" s="72"/>
      <c r="L430" s="72"/>
      <c r="M430" s="80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 spans="1:26" ht="15.75" customHeight="1">
      <c r="A431" s="80"/>
      <c r="B431" s="72"/>
      <c r="C431" s="72"/>
      <c r="D431" s="82"/>
      <c r="E431" s="203"/>
      <c r="F431" s="199"/>
      <c r="G431" s="202"/>
      <c r="H431" s="88"/>
      <c r="I431" s="194"/>
      <c r="J431" s="72"/>
      <c r="K431" s="72"/>
      <c r="L431" s="72"/>
      <c r="M431" s="80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 spans="1:26" ht="15.75" customHeight="1">
      <c r="A432" s="80"/>
      <c r="B432" s="72"/>
      <c r="C432" s="72"/>
      <c r="D432" s="82"/>
      <c r="E432" s="203"/>
      <c r="F432" s="199"/>
      <c r="G432" s="202"/>
      <c r="H432" s="88"/>
      <c r="I432" s="194"/>
      <c r="J432" s="72"/>
      <c r="K432" s="72"/>
      <c r="L432" s="72"/>
      <c r="M432" s="80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 spans="1:26" ht="15.75" customHeight="1">
      <c r="A433" s="80"/>
      <c r="B433" s="72"/>
      <c r="C433" s="72"/>
      <c r="D433" s="82"/>
      <c r="E433" s="203"/>
      <c r="F433" s="199"/>
      <c r="G433" s="202"/>
      <c r="H433" s="88"/>
      <c r="I433" s="194"/>
      <c r="J433" s="72"/>
      <c r="K433" s="72"/>
      <c r="L433" s="72"/>
      <c r="M433" s="80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 spans="1:26" ht="15.75" customHeight="1">
      <c r="A434" s="80"/>
      <c r="B434" s="72"/>
      <c r="C434" s="72"/>
      <c r="D434" s="82"/>
      <c r="E434" s="203"/>
      <c r="F434" s="199"/>
      <c r="G434" s="202"/>
      <c r="H434" s="88"/>
      <c r="I434" s="194"/>
      <c r="J434" s="72"/>
      <c r="K434" s="72"/>
      <c r="L434" s="72"/>
      <c r="M434" s="80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 spans="1:26" ht="15.75" customHeight="1">
      <c r="A435" s="80"/>
      <c r="B435" s="72"/>
      <c r="C435" s="72"/>
      <c r="D435" s="82"/>
      <c r="E435" s="203"/>
      <c r="F435" s="199"/>
      <c r="G435" s="202"/>
      <c r="H435" s="88"/>
      <c r="I435" s="194"/>
      <c r="J435" s="72"/>
      <c r="K435" s="72"/>
      <c r="L435" s="72"/>
      <c r="M435" s="80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 spans="1:26" ht="15.75" customHeight="1">
      <c r="A436" s="80"/>
      <c r="B436" s="72"/>
      <c r="C436" s="72"/>
      <c r="D436" s="82"/>
      <c r="E436" s="203"/>
      <c r="F436" s="199"/>
      <c r="G436" s="202"/>
      <c r="H436" s="88"/>
      <c r="I436" s="194"/>
      <c r="J436" s="72"/>
      <c r="K436" s="72"/>
      <c r="L436" s="72"/>
      <c r="M436" s="80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 spans="1:26" ht="15.75" customHeight="1">
      <c r="A437" s="80"/>
      <c r="B437" s="72"/>
      <c r="C437" s="72"/>
      <c r="D437" s="82"/>
      <c r="E437" s="203"/>
      <c r="F437" s="199"/>
      <c r="G437" s="202"/>
      <c r="H437" s="88"/>
      <c r="I437" s="194"/>
      <c r="J437" s="72"/>
      <c r="K437" s="72"/>
      <c r="L437" s="72"/>
      <c r="M437" s="80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 spans="1:26" ht="15.75" customHeight="1">
      <c r="A438" s="80"/>
      <c r="B438" s="72"/>
      <c r="C438" s="72"/>
      <c r="D438" s="82"/>
      <c r="E438" s="203"/>
      <c r="F438" s="199"/>
      <c r="G438" s="202"/>
      <c r="H438" s="88"/>
      <c r="I438" s="194"/>
      <c r="J438" s="72"/>
      <c r="K438" s="72"/>
      <c r="L438" s="72"/>
      <c r="M438" s="80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 spans="1:26" ht="15.75" customHeight="1">
      <c r="A439" s="80"/>
      <c r="B439" s="72"/>
      <c r="C439" s="72"/>
      <c r="D439" s="82"/>
      <c r="E439" s="203"/>
      <c r="F439" s="199"/>
      <c r="G439" s="202"/>
      <c r="H439" s="88"/>
      <c r="I439" s="194"/>
      <c r="J439" s="72"/>
      <c r="K439" s="72"/>
      <c r="L439" s="72"/>
      <c r="M439" s="80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 spans="1:26" ht="15.75" customHeight="1">
      <c r="A440" s="80"/>
      <c r="B440" s="72"/>
      <c r="C440" s="72"/>
      <c r="D440" s="82"/>
      <c r="E440" s="203"/>
      <c r="F440" s="199"/>
      <c r="G440" s="202"/>
      <c r="H440" s="88"/>
      <c r="I440" s="194"/>
      <c r="J440" s="72"/>
      <c r="K440" s="72"/>
      <c r="L440" s="72"/>
      <c r="M440" s="80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 spans="1:26" ht="15.75" customHeight="1">
      <c r="A441" s="80"/>
      <c r="B441" s="72"/>
      <c r="C441" s="72"/>
      <c r="D441" s="82"/>
      <c r="E441" s="203"/>
      <c r="F441" s="199"/>
      <c r="G441" s="202"/>
      <c r="H441" s="88"/>
      <c r="I441" s="194"/>
      <c r="J441" s="72"/>
      <c r="K441" s="72"/>
      <c r="L441" s="72"/>
      <c r="M441" s="80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 spans="1:26" ht="15.75" customHeight="1">
      <c r="A442" s="80"/>
      <c r="B442" s="72"/>
      <c r="C442" s="72"/>
      <c r="D442" s="82"/>
      <c r="E442" s="203"/>
      <c r="F442" s="199"/>
      <c r="G442" s="202"/>
      <c r="H442" s="88"/>
      <c r="I442" s="194"/>
      <c r="J442" s="72"/>
      <c r="K442" s="72"/>
      <c r="L442" s="72"/>
      <c r="M442" s="80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 spans="1:26" ht="15.75" customHeight="1">
      <c r="A443" s="80"/>
      <c r="B443" s="72"/>
      <c r="C443" s="72"/>
      <c r="D443" s="82"/>
      <c r="E443" s="203"/>
      <c r="F443" s="199"/>
      <c r="G443" s="202"/>
      <c r="H443" s="88"/>
      <c r="I443" s="194"/>
      <c r="J443" s="72"/>
      <c r="K443" s="72"/>
      <c r="L443" s="72"/>
      <c r="M443" s="80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 spans="1:26" ht="15.75" customHeight="1">
      <c r="A444" s="80"/>
      <c r="B444" s="72"/>
      <c r="C444" s="72"/>
      <c r="D444" s="82"/>
      <c r="E444" s="203"/>
      <c r="F444" s="199"/>
      <c r="G444" s="202"/>
      <c r="H444" s="88"/>
      <c r="I444" s="194"/>
      <c r="J444" s="72"/>
      <c r="K444" s="72"/>
      <c r="L444" s="72"/>
      <c r="M444" s="80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 spans="1:26" ht="15.75" customHeight="1">
      <c r="A445" s="80"/>
      <c r="B445" s="72"/>
      <c r="C445" s="72"/>
      <c r="D445" s="82"/>
      <c r="E445" s="203"/>
      <c r="F445" s="199"/>
      <c r="G445" s="202"/>
      <c r="H445" s="88"/>
      <c r="I445" s="194"/>
      <c r="J445" s="72"/>
      <c r="K445" s="72"/>
      <c r="L445" s="72"/>
      <c r="M445" s="80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 spans="1:26" ht="15.75" customHeight="1">
      <c r="A446" s="80"/>
      <c r="B446" s="72"/>
      <c r="C446" s="72"/>
      <c r="D446" s="82"/>
      <c r="E446" s="203"/>
      <c r="F446" s="199"/>
      <c r="G446" s="202"/>
      <c r="H446" s="88"/>
      <c r="I446" s="194"/>
      <c r="J446" s="72"/>
      <c r="K446" s="72"/>
      <c r="L446" s="72"/>
      <c r="M446" s="80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 spans="1:26" ht="15.75" customHeight="1">
      <c r="A447" s="80"/>
      <c r="B447" s="72"/>
      <c r="C447" s="72"/>
      <c r="D447" s="82"/>
      <c r="E447" s="203"/>
      <c r="F447" s="199"/>
      <c r="G447" s="202"/>
      <c r="H447" s="88"/>
      <c r="I447" s="194"/>
      <c r="J447" s="72"/>
      <c r="K447" s="72"/>
      <c r="L447" s="72"/>
      <c r="M447" s="80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 spans="1:26" ht="15.75" customHeight="1">
      <c r="A448" s="80"/>
      <c r="B448" s="72"/>
      <c r="C448" s="72"/>
      <c r="D448" s="82"/>
      <c r="E448" s="203"/>
      <c r="F448" s="199"/>
      <c r="G448" s="202"/>
      <c r="H448" s="88"/>
      <c r="I448" s="194"/>
      <c r="J448" s="72"/>
      <c r="K448" s="72"/>
      <c r="L448" s="72"/>
      <c r="M448" s="80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 spans="1:26" ht="15.75" customHeight="1">
      <c r="A449" s="80"/>
      <c r="B449" s="72"/>
      <c r="C449" s="72"/>
      <c r="D449" s="82"/>
      <c r="E449" s="203"/>
      <c r="F449" s="199"/>
      <c r="G449" s="202"/>
      <c r="H449" s="88"/>
      <c r="I449" s="194"/>
      <c r="J449" s="72"/>
      <c r="K449" s="72"/>
      <c r="L449" s="72"/>
      <c r="M449" s="80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 spans="1:26" ht="15.75" customHeight="1">
      <c r="A450" s="80"/>
      <c r="B450" s="72"/>
      <c r="C450" s="72"/>
      <c r="D450" s="82"/>
      <c r="E450" s="203"/>
      <c r="F450" s="199"/>
      <c r="G450" s="202"/>
      <c r="H450" s="88"/>
      <c r="I450" s="194"/>
      <c r="J450" s="72"/>
      <c r="K450" s="72"/>
      <c r="L450" s="72"/>
      <c r="M450" s="80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 spans="1:26" ht="15.75" customHeight="1">
      <c r="A451" s="80"/>
      <c r="B451" s="72"/>
      <c r="C451" s="72"/>
      <c r="D451" s="82"/>
      <c r="E451" s="203"/>
      <c r="F451" s="199"/>
      <c r="G451" s="202"/>
      <c r="H451" s="88"/>
      <c r="I451" s="194"/>
      <c r="J451" s="72"/>
      <c r="K451" s="72"/>
      <c r="L451" s="72"/>
      <c r="M451" s="80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 spans="1:26" ht="15.75" customHeight="1">
      <c r="A452" s="80"/>
      <c r="B452" s="72"/>
      <c r="C452" s="72"/>
      <c r="D452" s="82"/>
      <c r="E452" s="203"/>
      <c r="F452" s="199"/>
      <c r="G452" s="202"/>
      <c r="H452" s="88"/>
      <c r="I452" s="194"/>
      <c r="J452" s="72"/>
      <c r="K452" s="72"/>
      <c r="L452" s="72"/>
      <c r="M452" s="80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 spans="1:26" ht="15.75" customHeight="1">
      <c r="A453" s="80"/>
      <c r="B453" s="72"/>
      <c r="C453" s="72"/>
      <c r="D453" s="82"/>
      <c r="E453" s="203"/>
      <c r="F453" s="199"/>
      <c r="G453" s="202"/>
      <c r="H453" s="88"/>
      <c r="I453" s="194"/>
      <c r="J453" s="72"/>
      <c r="K453" s="72"/>
      <c r="L453" s="72"/>
      <c r="M453" s="80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 spans="1:26" ht="15.75" customHeight="1">
      <c r="A454" s="80"/>
      <c r="B454" s="72"/>
      <c r="C454" s="72"/>
      <c r="D454" s="82"/>
      <c r="E454" s="203"/>
      <c r="F454" s="199"/>
      <c r="G454" s="202"/>
      <c r="H454" s="88"/>
      <c r="I454" s="194"/>
      <c r="J454" s="72"/>
      <c r="K454" s="72"/>
      <c r="L454" s="72"/>
      <c r="M454" s="80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 spans="1:26" ht="15.75" customHeight="1">
      <c r="A455" s="80"/>
      <c r="B455" s="72"/>
      <c r="C455" s="72"/>
      <c r="D455" s="82"/>
      <c r="E455" s="203"/>
      <c r="F455" s="199"/>
      <c r="G455" s="202"/>
      <c r="H455" s="88"/>
      <c r="I455" s="194"/>
      <c r="J455" s="72"/>
      <c r="K455" s="72"/>
      <c r="L455" s="72"/>
      <c r="M455" s="80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 spans="1:26" ht="15.75" customHeight="1">
      <c r="A456" s="80"/>
      <c r="B456" s="72"/>
      <c r="C456" s="72"/>
      <c r="D456" s="82"/>
      <c r="E456" s="203"/>
      <c r="F456" s="199"/>
      <c r="G456" s="202"/>
      <c r="H456" s="88"/>
      <c r="I456" s="194"/>
      <c r="J456" s="72"/>
      <c r="K456" s="72"/>
      <c r="L456" s="72"/>
      <c r="M456" s="80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 spans="1:26" ht="15.75" customHeight="1">
      <c r="A457" s="80"/>
      <c r="B457" s="72"/>
      <c r="C457" s="72"/>
      <c r="D457" s="82"/>
      <c r="E457" s="203"/>
      <c r="F457" s="199"/>
      <c r="G457" s="202"/>
      <c r="H457" s="88"/>
      <c r="I457" s="194"/>
      <c r="J457" s="72"/>
      <c r="K457" s="72"/>
      <c r="L457" s="72"/>
      <c r="M457" s="80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 spans="1:26" ht="15.75" customHeight="1">
      <c r="A458" s="80"/>
      <c r="B458" s="72"/>
      <c r="C458" s="72"/>
      <c r="D458" s="82"/>
      <c r="E458" s="203"/>
      <c r="F458" s="199"/>
      <c r="G458" s="202"/>
      <c r="H458" s="88"/>
      <c r="I458" s="194"/>
      <c r="J458" s="72"/>
      <c r="K458" s="72"/>
      <c r="L458" s="72"/>
      <c r="M458" s="80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 spans="1:26" ht="15.75" customHeight="1">
      <c r="A459" s="80"/>
      <c r="B459" s="72"/>
      <c r="C459" s="72"/>
      <c r="D459" s="82"/>
      <c r="E459" s="203"/>
      <c r="F459" s="199"/>
      <c r="G459" s="202"/>
      <c r="H459" s="88"/>
      <c r="I459" s="194"/>
      <c r="J459" s="72"/>
      <c r="K459" s="72"/>
      <c r="L459" s="72"/>
      <c r="M459" s="80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 spans="1:26" ht="15.75" customHeight="1">
      <c r="A460" s="80"/>
      <c r="B460" s="72"/>
      <c r="C460" s="72"/>
      <c r="D460" s="82"/>
      <c r="E460" s="203"/>
      <c r="F460" s="199"/>
      <c r="G460" s="202"/>
      <c r="H460" s="88"/>
      <c r="I460" s="194"/>
      <c r="J460" s="72"/>
      <c r="K460" s="72"/>
      <c r="L460" s="72"/>
      <c r="M460" s="80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 spans="1:26" ht="15.75" customHeight="1">
      <c r="A461" s="80"/>
      <c r="B461" s="72"/>
      <c r="C461" s="72"/>
      <c r="D461" s="82"/>
      <c r="E461" s="203"/>
      <c r="F461" s="199"/>
      <c r="G461" s="202"/>
      <c r="H461" s="88"/>
      <c r="I461" s="194"/>
      <c r="J461" s="72"/>
      <c r="K461" s="72"/>
      <c r="L461" s="72"/>
      <c r="M461" s="80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 spans="1:26" ht="15.75" customHeight="1">
      <c r="A462" s="80"/>
      <c r="B462" s="72"/>
      <c r="C462" s="72"/>
      <c r="D462" s="82"/>
      <c r="E462" s="203"/>
      <c r="F462" s="199"/>
      <c r="G462" s="202"/>
      <c r="H462" s="88"/>
      <c r="I462" s="194"/>
      <c r="J462" s="72"/>
      <c r="K462" s="72"/>
      <c r="L462" s="72"/>
      <c r="M462" s="80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 spans="1:26" ht="15.75" customHeight="1">
      <c r="A463" s="80"/>
      <c r="B463" s="72"/>
      <c r="C463" s="72"/>
      <c r="D463" s="82"/>
      <c r="E463" s="203"/>
      <c r="F463" s="199"/>
      <c r="G463" s="202"/>
      <c r="H463" s="88"/>
      <c r="I463" s="194"/>
      <c r="J463" s="72"/>
      <c r="K463" s="72"/>
      <c r="L463" s="72"/>
      <c r="M463" s="80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 spans="1:26" ht="15.75" customHeight="1">
      <c r="A464" s="80"/>
      <c r="B464" s="72"/>
      <c r="C464" s="72"/>
      <c r="D464" s="82"/>
      <c r="E464" s="203"/>
      <c r="F464" s="199"/>
      <c r="G464" s="202"/>
      <c r="H464" s="88"/>
      <c r="I464" s="194"/>
      <c r="J464" s="72"/>
      <c r="K464" s="72"/>
      <c r="L464" s="72"/>
      <c r="M464" s="80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 spans="1:26" ht="15.75" customHeight="1">
      <c r="A465" s="80"/>
      <c r="B465" s="72"/>
      <c r="C465" s="72"/>
      <c r="D465" s="82"/>
      <c r="E465" s="203"/>
      <c r="F465" s="199"/>
      <c r="G465" s="202"/>
      <c r="H465" s="88"/>
      <c r="I465" s="194"/>
      <c r="J465" s="72"/>
      <c r="K465" s="72"/>
      <c r="L465" s="72"/>
      <c r="M465" s="80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 spans="1:26" ht="15.75" customHeight="1">
      <c r="A466" s="80"/>
      <c r="B466" s="72"/>
      <c r="C466" s="72"/>
      <c r="D466" s="82"/>
      <c r="E466" s="203"/>
      <c r="F466" s="199"/>
      <c r="G466" s="202"/>
      <c r="H466" s="88"/>
      <c r="I466" s="194"/>
      <c r="J466" s="72"/>
      <c r="K466" s="72"/>
      <c r="L466" s="72"/>
      <c r="M466" s="80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 spans="1:26" ht="15.75" customHeight="1">
      <c r="A467" s="80"/>
      <c r="B467" s="72"/>
      <c r="C467" s="72"/>
      <c r="D467" s="82"/>
      <c r="E467" s="203"/>
      <c r="F467" s="199"/>
      <c r="G467" s="202"/>
      <c r="H467" s="88"/>
      <c r="I467" s="194"/>
      <c r="J467" s="72"/>
      <c r="K467" s="72"/>
      <c r="L467" s="72"/>
      <c r="M467" s="80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 spans="1:26" ht="15.75" customHeight="1">
      <c r="A468" s="80"/>
      <c r="B468" s="72"/>
      <c r="C468" s="72"/>
      <c r="D468" s="82"/>
      <c r="E468" s="203"/>
      <c r="F468" s="199"/>
      <c r="G468" s="202"/>
      <c r="H468" s="88"/>
      <c r="I468" s="194"/>
      <c r="J468" s="72"/>
      <c r="K468" s="72"/>
      <c r="L468" s="72"/>
      <c r="M468" s="80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 spans="1:26" ht="15.75" customHeight="1">
      <c r="A469" s="80"/>
      <c r="B469" s="72"/>
      <c r="C469" s="72"/>
      <c r="D469" s="82"/>
      <c r="E469" s="203"/>
      <c r="F469" s="199"/>
      <c r="G469" s="202"/>
      <c r="H469" s="88"/>
      <c r="I469" s="194"/>
      <c r="J469" s="72"/>
      <c r="K469" s="72"/>
      <c r="L469" s="72"/>
      <c r="M469" s="80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 spans="1:26" ht="15.75" customHeight="1">
      <c r="A470" s="80"/>
      <c r="B470" s="72"/>
      <c r="C470" s="72"/>
      <c r="D470" s="82"/>
      <c r="E470" s="203"/>
      <c r="F470" s="199"/>
      <c r="G470" s="202"/>
      <c r="H470" s="88"/>
      <c r="I470" s="194"/>
      <c r="J470" s="72"/>
      <c r="K470" s="72"/>
      <c r="L470" s="72"/>
      <c r="M470" s="80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 spans="1:26" ht="15.75" customHeight="1">
      <c r="A471" s="80"/>
      <c r="B471" s="72"/>
      <c r="C471" s="72"/>
      <c r="D471" s="82"/>
      <c r="E471" s="203"/>
      <c r="F471" s="199"/>
      <c r="G471" s="202"/>
      <c r="H471" s="88"/>
      <c r="I471" s="194"/>
      <c r="J471" s="72"/>
      <c r="K471" s="72"/>
      <c r="L471" s="72"/>
      <c r="M471" s="80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 spans="1:26" ht="15.75" customHeight="1">
      <c r="A472" s="80"/>
      <c r="B472" s="72"/>
      <c r="C472" s="72"/>
      <c r="D472" s="82"/>
      <c r="E472" s="203"/>
      <c r="F472" s="199"/>
      <c r="G472" s="202"/>
      <c r="H472" s="88"/>
      <c r="I472" s="194"/>
      <c r="J472" s="72"/>
      <c r="K472" s="72"/>
      <c r="L472" s="72"/>
      <c r="M472" s="80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 spans="1:26" ht="15.75" customHeight="1">
      <c r="A473" s="80"/>
      <c r="B473" s="72"/>
      <c r="C473" s="72"/>
      <c r="D473" s="82"/>
      <c r="E473" s="203"/>
      <c r="F473" s="199"/>
      <c r="G473" s="202"/>
      <c r="H473" s="88"/>
      <c r="I473" s="194"/>
      <c r="J473" s="72"/>
      <c r="K473" s="72"/>
      <c r="L473" s="72"/>
      <c r="M473" s="80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 spans="1:26" ht="15.75" customHeight="1">
      <c r="A474" s="80"/>
      <c r="B474" s="72"/>
      <c r="C474" s="72"/>
      <c r="D474" s="82"/>
      <c r="E474" s="203"/>
      <c r="F474" s="199"/>
      <c r="G474" s="202"/>
      <c r="H474" s="88"/>
      <c r="I474" s="194"/>
      <c r="J474" s="72"/>
      <c r="K474" s="72"/>
      <c r="L474" s="72"/>
      <c r="M474" s="80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 spans="1:26" ht="15.75" customHeight="1">
      <c r="A475" s="80"/>
      <c r="B475" s="72"/>
      <c r="C475" s="72"/>
      <c r="D475" s="82"/>
      <c r="E475" s="203"/>
      <c r="F475" s="199"/>
      <c r="G475" s="202"/>
      <c r="H475" s="88"/>
      <c r="I475" s="194"/>
      <c r="J475" s="72"/>
      <c r="K475" s="72"/>
      <c r="L475" s="72"/>
      <c r="M475" s="80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 spans="1:26" ht="15.75" customHeight="1">
      <c r="A476" s="80"/>
      <c r="B476" s="72"/>
      <c r="C476" s="72"/>
      <c r="D476" s="82"/>
      <c r="E476" s="203"/>
      <c r="F476" s="199"/>
      <c r="G476" s="202"/>
      <c r="H476" s="88"/>
      <c r="I476" s="194"/>
      <c r="J476" s="72"/>
      <c r="K476" s="72"/>
      <c r="L476" s="72"/>
      <c r="M476" s="80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 spans="1:26" ht="15.75" customHeight="1">
      <c r="A477" s="80"/>
      <c r="B477" s="72"/>
      <c r="C477" s="72"/>
      <c r="D477" s="82"/>
      <c r="E477" s="203"/>
      <c r="F477" s="199"/>
      <c r="G477" s="202"/>
      <c r="H477" s="88"/>
      <c r="I477" s="194"/>
      <c r="J477" s="72"/>
      <c r="K477" s="72"/>
      <c r="L477" s="72"/>
      <c r="M477" s="80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 spans="1:26" ht="15.75" customHeight="1">
      <c r="A478" s="80"/>
      <c r="B478" s="72"/>
      <c r="C478" s="72"/>
      <c r="D478" s="82"/>
      <c r="E478" s="203"/>
      <c r="F478" s="199"/>
      <c r="G478" s="202"/>
      <c r="H478" s="88"/>
      <c r="I478" s="194"/>
      <c r="J478" s="72"/>
      <c r="K478" s="72"/>
      <c r="L478" s="72"/>
      <c r="M478" s="80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 spans="1:26" ht="15.75" customHeight="1">
      <c r="A479" s="80"/>
      <c r="B479" s="72"/>
      <c r="C479" s="72"/>
      <c r="D479" s="82"/>
      <c r="E479" s="203"/>
      <c r="F479" s="199"/>
      <c r="G479" s="202"/>
      <c r="H479" s="88"/>
      <c r="I479" s="194"/>
      <c r="J479" s="72"/>
      <c r="K479" s="72"/>
      <c r="L479" s="72"/>
      <c r="M479" s="80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 spans="1:26" ht="15.75" customHeight="1">
      <c r="A480" s="80"/>
      <c r="B480" s="72"/>
      <c r="C480" s="72"/>
      <c r="D480" s="82"/>
      <c r="E480" s="203"/>
      <c r="F480" s="199"/>
      <c r="G480" s="202"/>
      <c r="H480" s="88"/>
      <c r="I480" s="194"/>
      <c r="J480" s="72"/>
      <c r="K480" s="72"/>
      <c r="L480" s="72"/>
      <c r="M480" s="80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 spans="1:26" ht="15.75" customHeight="1">
      <c r="A481" s="80"/>
      <c r="B481" s="72"/>
      <c r="C481" s="72"/>
      <c r="D481" s="82"/>
      <c r="E481" s="203"/>
      <c r="F481" s="199"/>
      <c r="G481" s="202"/>
      <c r="H481" s="88"/>
      <c r="I481" s="194"/>
      <c r="J481" s="72"/>
      <c r="K481" s="72"/>
      <c r="L481" s="72"/>
      <c r="M481" s="80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 spans="1:26" ht="15.75" customHeight="1">
      <c r="A482" s="80"/>
      <c r="B482" s="72"/>
      <c r="C482" s="72"/>
      <c r="D482" s="82"/>
      <c r="E482" s="203"/>
      <c r="F482" s="199"/>
      <c r="G482" s="202"/>
      <c r="H482" s="88"/>
      <c r="I482" s="194"/>
      <c r="J482" s="72"/>
      <c r="K482" s="72"/>
      <c r="L482" s="72"/>
      <c r="M482" s="80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 spans="1:26" ht="15.75" customHeight="1">
      <c r="A483" s="80"/>
      <c r="B483" s="72"/>
      <c r="C483" s="72"/>
      <c r="D483" s="82"/>
      <c r="E483" s="203"/>
      <c r="F483" s="199"/>
      <c r="G483" s="202"/>
      <c r="H483" s="88"/>
      <c r="I483" s="194"/>
      <c r="J483" s="72"/>
      <c r="K483" s="72"/>
      <c r="L483" s="72"/>
      <c r="M483" s="80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 spans="1:26" ht="15.75" customHeight="1">
      <c r="A484" s="80"/>
      <c r="B484" s="72"/>
      <c r="C484" s="72"/>
      <c r="D484" s="82"/>
      <c r="E484" s="203"/>
      <c r="F484" s="199"/>
      <c r="G484" s="202"/>
      <c r="H484" s="88"/>
      <c r="I484" s="194"/>
      <c r="J484" s="72"/>
      <c r="K484" s="72"/>
      <c r="L484" s="72"/>
      <c r="M484" s="80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 spans="1:26" ht="15.75" customHeight="1">
      <c r="A485" s="80"/>
      <c r="B485" s="72"/>
      <c r="C485" s="72"/>
      <c r="D485" s="82"/>
      <c r="E485" s="203"/>
      <c r="F485" s="199"/>
      <c r="G485" s="202"/>
      <c r="H485" s="88"/>
      <c r="I485" s="194"/>
      <c r="J485" s="72"/>
      <c r="K485" s="72"/>
      <c r="L485" s="72"/>
      <c r="M485" s="80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 spans="1:26" ht="15.75" customHeight="1">
      <c r="A486" s="80"/>
      <c r="B486" s="72"/>
      <c r="C486" s="72"/>
      <c r="D486" s="82"/>
      <c r="E486" s="203"/>
      <c r="F486" s="199"/>
      <c r="G486" s="202"/>
      <c r="H486" s="88"/>
      <c r="I486" s="194"/>
      <c r="J486" s="72"/>
      <c r="K486" s="72"/>
      <c r="L486" s="72"/>
      <c r="M486" s="80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 spans="1:26" ht="15.75" customHeight="1">
      <c r="A487" s="80"/>
      <c r="B487" s="72"/>
      <c r="C487" s="72"/>
      <c r="D487" s="82"/>
      <c r="E487" s="203"/>
      <c r="F487" s="199"/>
      <c r="G487" s="202"/>
      <c r="H487" s="88"/>
      <c r="I487" s="194"/>
      <c r="J487" s="72"/>
      <c r="K487" s="72"/>
      <c r="L487" s="72"/>
      <c r="M487" s="80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 spans="1:26" ht="15.75" customHeight="1">
      <c r="A488" s="80"/>
      <c r="B488" s="72"/>
      <c r="C488" s="72"/>
      <c r="D488" s="82"/>
      <c r="E488" s="203"/>
      <c r="F488" s="199"/>
      <c r="G488" s="202"/>
      <c r="H488" s="88"/>
      <c r="I488" s="194"/>
      <c r="J488" s="72"/>
      <c r="K488" s="72"/>
      <c r="L488" s="72"/>
      <c r="M488" s="80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 spans="1:26" ht="15.75" customHeight="1">
      <c r="A489" s="80"/>
      <c r="B489" s="72"/>
      <c r="C489" s="72"/>
      <c r="D489" s="82"/>
      <c r="E489" s="203"/>
      <c r="F489" s="199"/>
      <c r="G489" s="202"/>
      <c r="H489" s="88"/>
      <c r="I489" s="194"/>
      <c r="J489" s="72"/>
      <c r="K489" s="72"/>
      <c r="L489" s="72"/>
      <c r="M489" s="80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 spans="1:26" ht="15.75" customHeight="1">
      <c r="A490" s="80"/>
      <c r="B490" s="72"/>
      <c r="C490" s="72"/>
      <c r="D490" s="82"/>
      <c r="E490" s="203"/>
      <c r="F490" s="199"/>
      <c r="G490" s="202"/>
      <c r="H490" s="88"/>
      <c r="I490" s="194"/>
      <c r="J490" s="72"/>
      <c r="K490" s="72"/>
      <c r="L490" s="72"/>
      <c r="M490" s="80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 spans="1:26" ht="15.75" customHeight="1">
      <c r="A491" s="80"/>
      <c r="B491" s="72"/>
      <c r="C491" s="72"/>
      <c r="D491" s="82"/>
      <c r="E491" s="203"/>
      <c r="F491" s="199"/>
      <c r="G491" s="202"/>
      <c r="H491" s="88"/>
      <c r="I491" s="194"/>
      <c r="J491" s="72"/>
      <c r="K491" s="72"/>
      <c r="L491" s="72"/>
      <c r="M491" s="80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 spans="1:26" ht="15.75" customHeight="1">
      <c r="A492" s="72"/>
      <c r="B492" s="72"/>
      <c r="C492" s="72"/>
      <c r="D492" s="72"/>
      <c r="E492" s="72"/>
      <c r="F492" s="72"/>
      <c r="G492" s="72"/>
      <c r="H492" s="72"/>
      <c r="I492" s="194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 spans="1:26" ht="15.75" customHeight="1">
      <c r="A493" s="72"/>
      <c r="B493" s="72"/>
      <c r="C493" s="72"/>
      <c r="D493" s="72"/>
      <c r="E493" s="72"/>
      <c r="F493" s="72"/>
      <c r="G493" s="72"/>
      <c r="H493" s="72"/>
      <c r="I493" s="194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 spans="1:26" ht="15.75" customHeight="1">
      <c r="A494" s="72"/>
      <c r="B494" s="72"/>
      <c r="C494" s="72"/>
      <c r="D494" s="72"/>
      <c r="E494" s="72"/>
      <c r="F494" s="72"/>
      <c r="G494" s="72"/>
      <c r="H494" s="72"/>
      <c r="I494" s="194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 spans="1:26" ht="15.75" customHeight="1">
      <c r="A495" s="72"/>
      <c r="B495" s="72"/>
      <c r="C495" s="72"/>
      <c r="D495" s="72"/>
      <c r="E495" s="72"/>
      <c r="F495" s="72"/>
      <c r="G495" s="72"/>
      <c r="H495" s="72"/>
      <c r="I495" s="194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 spans="1:26" ht="15.75" customHeight="1">
      <c r="A496" s="72"/>
      <c r="B496" s="72"/>
      <c r="C496" s="72"/>
      <c r="D496" s="72"/>
      <c r="E496" s="72"/>
      <c r="F496" s="72"/>
      <c r="G496" s="72"/>
      <c r="H496" s="72"/>
      <c r="I496" s="194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 spans="1:26" ht="15.75" customHeight="1">
      <c r="A497" s="72"/>
      <c r="B497" s="72"/>
      <c r="C497" s="72"/>
      <c r="D497" s="72"/>
      <c r="E497" s="72"/>
      <c r="F497" s="72"/>
      <c r="G497" s="72"/>
      <c r="H497" s="72"/>
      <c r="I497" s="194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 spans="1:26" ht="15.75" customHeight="1">
      <c r="A498" s="72"/>
      <c r="B498" s="72"/>
      <c r="C498" s="72"/>
      <c r="D498" s="72"/>
      <c r="E498" s="72"/>
      <c r="F498" s="72"/>
      <c r="G498" s="72"/>
      <c r="H498" s="72"/>
      <c r="I498" s="194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 spans="1:26" ht="15.75" customHeight="1">
      <c r="A499" s="72"/>
      <c r="B499" s="72"/>
      <c r="C499" s="72"/>
      <c r="D499" s="72"/>
      <c r="E499" s="72"/>
      <c r="F499" s="72"/>
      <c r="G499" s="72"/>
      <c r="H499" s="72"/>
      <c r="I499" s="194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 spans="1:26" ht="15.75" customHeight="1">
      <c r="A500" s="72"/>
      <c r="B500" s="72"/>
      <c r="C500" s="72"/>
      <c r="D500" s="72"/>
      <c r="E500" s="72"/>
      <c r="F500" s="72"/>
      <c r="G500" s="72"/>
      <c r="H500" s="72"/>
      <c r="I500" s="194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 spans="1:26" ht="15.75" customHeight="1">
      <c r="A501" s="72"/>
      <c r="B501" s="72"/>
      <c r="C501" s="72"/>
      <c r="D501" s="72"/>
      <c r="E501" s="72"/>
      <c r="F501" s="72"/>
      <c r="G501" s="72"/>
      <c r="H501" s="72"/>
      <c r="I501" s="194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 spans="1:26" ht="15.75" customHeight="1">
      <c r="A502" s="72"/>
      <c r="B502" s="72"/>
      <c r="C502" s="72"/>
      <c r="D502" s="72"/>
      <c r="E502" s="72"/>
      <c r="F502" s="72"/>
      <c r="G502" s="72"/>
      <c r="H502" s="72"/>
      <c r="I502" s="194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 spans="1:26" ht="15.75" customHeight="1">
      <c r="A503" s="72"/>
      <c r="B503" s="72"/>
      <c r="C503" s="72"/>
      <c r="D503" s="72"/>
      <c r="E503" s="72"/>
      <c r="F503" s="72"/>
      <c r="G503" s="72"/>
      <c r="H503" s="72"/>
      <c r="I503" s="194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 spans="1:26" ht="15.75" customHeight="1">
      <c r="A504" s="72"/>
      <c r="B504" s="72"/>
      <c r="C504" s="72"/>
      <c r="D504" s="72"/>
      <c r="E504" s="72"/>
      <c r="F504" s="72"/>
      <c r="G504" s="72"/>
      <c r="H504" s="72"/>
      <c r="I504" s="194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 spans="1:26" ht="15.75" customHeight="1">
      <c r="A505" s="72"/>
      <c r="B505" s="72"/>
      <c r="C505" s="72"/>
      <c r="D505" s="72"/>
      <c r="E505" s="72"/>
      <c r="F505" s="72"/>
      <c r="G505" s="72"/>
      <c r="H505" s="72"/>
      <c r="I505" s="194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 spans="1:26" ht="15.75" customHeight="1">
      <c r="A506" s="72"/>
      <c r="B506" s="72"/>
      <c r="C506" s="72"/>
      <c r="D506" s="72"/>
      <c r="E506" s="72"/>
      <c r="F506" s="72"/>
      <c r="G506" s="72"/>
      <c r="H506" s="72"/>
      <c r="I506" s="194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 spans="1:26" ht="15.75" customHeight="1">
      <c r="A507" s="72"/>
      <c r="B507" s="72"/>
      <c r="C507" s="72"/>
      <c r="D507" s="72"/>
      <c r="E507" s="72"/>
      <c r="F507" s="72"/>
      <c r="G507" s="72"/>
      <c r="H507" s="72"/>
      <c r="I507" s="194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 spans="1:26" ht="15.75" customHeight="1">
      <c r="A508" s="72"/>
      <c r="B508" s="72"/>
      <c r="C508" s="72"/>
      <c r="D508" s="72"/>
      <c r="E508" s="72"/>
      <c r="F508" s="72"/>
      <c r="G508" s="72"/>
      <c r="H508" s="72"/>
      <c r="I508" s="194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 spans="1:26" ht="15.75" customHeight="1">
      <c r="A509" s="72"/>
      <c r="B509" s="72"/>
      <c r="C509" s="72"/>
      <c r="D509" s="72"/>
      <c r="E509" s="72"/>
      <c r="F509" s="72"/>
      <c r="G509" s="72"/>
      <c r="H509" s="72"/>
      <c r="I509" s="194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 spans="1:26" ht="15.75" customHeight="1">
      <c r="A510" s="72"/>
      <c r="B510" s="72"/>
      <c r="C510" s="72"/>
      <c r="D510" s="72"/>
      <c r="E510" s="72"/>
      <c r="F510" s="72"/>
      <c r="G510" s="72"/>
      <c r="H510" s="72"/>
      <c r="I510" s="194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 spans="1:26" ht="15.75" customHeight="1">
      <c r="A511" s="72"/>
      <c r="B511" s="72"/>
      <c r="C511" s="72"/>
      <c r="D511" s="72"/>
      <c r="E511" s="72"/>
      <c r="F511" s="72"/>
      <c r="G511" s="72"/>
      <c r="H511" s="72"/>
      <c r="I511" s="194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 spans="1:26" ht="15.75" customHeight="1">
      <c r="A512" s="72"/>
      <c r="B512" s="72"/>
      <c r="C512" s="72"/>
      <c r="D512" s="72"/>
      <c r="E512" s="72"/>
      <c r="F512" s="72"/>
      <c r="G512" s="72"/>
      <c r="H512" s="72"/>
      <c r="I512" s="194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 spans="1:26" ht="15.75" customHeight="1">
      <c r="A513" s="72"/>
      <c r="B513" s="72"/>
      <c r="C513" s="72"/>
      <c r="D513" s="72"/>
      <c r="E513" s="72"/>
      <c r="F513" s="72"/>
      <c r="G513" s="72"/>
      <c r="H513" s="72"/>
      <c r="I513" s="194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 spans="1:26" ht="15.75" customHeight="1">
      <c r="A514" s="72"/>
      <c r="B514" s="72"/>
      <c r="C514" s="72"/>
      <c r="D514" s="72"/>
      <c r="E514" s="72"/>
      <c r="F514" s="72"/>
      <c r="G514" s="72"/>
      <c r="H514" s="72"/>
      <c r="I514" s="194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 spans="1:26" ht="15.75" customHeight="1">
      <c r="A515" s="72"/>
      <c r="B515" s="72"/>
      <c r="C515" s="72"/>
      <c r="D515" s="72"/>
      <c r="E515" s="72"/>
      <c r="F515" s="72"/>
      <c r="G515" s="72"/>
      <c r="H515" s="72"/>
      <c r="I515" s="194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 spans="1:26" ht="15.75" customHeight="1">
      <c r="A516" s="72"/>
      <c r="B516" s="72"/>
      <c r="C516" s="72"/>
      <c r="D516" s="72"/>
      <c r="E516" s="72"/>
      <c r="F516" s="72"/>
      <c r="G516" s="72"/>
      <c r="H516" s="72"/>
      <c r="I516" s="194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 spans="1:26" ht="15.75" customHeight="1">
      <c r="A517" s="72"/>
      <c r="B517" s="72"/>
      <c r="C517" s="72"/>
      <c r="D517" s="72"/>
      <c r="E517" s="72"/>
      <c r="F517" s="72"/>
      <c r="G517" s="72"/>
      <c r="H517" s="72"/>
      <c r="I517" s="194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 spans="1:26" ht="15.75" customHeight="1">
      <c r="A518" s="72"/>
      <c r="B518" s="72"/>
      <c r="C518" s="72"/>
      <c r="D518" s="72"/>
      <c r="E518" s="72"/>
      <c r="F518" s="72"/>
      <c r="G518" s="72"/>
      <c r="H518" s="72"/>
      <c r="I518" s="194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 spans="1:26" ht="15.75" customHeight="1">
      <c r="A519" s="72"/>
      <c r="B519" s="72"/>
      <c r="C519" s="72"/>
      <c r="D519" s="72"/>
      <c r="E519" s="72"/>
      <c r="F519" s="72"/>
      <c r="G519" s="72"/>
      <c r="H519" s="72"/>
      <c r="I519" s="194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 spans="1:26" ht="15.75" customHeight="1">
      <c r="A520" s="72"/>
      <c r="B520" s="72"/>
      <c r="C520" s="72"/>
      <c r="D520" s="72"/>
      <c r="E520" s="72"/>
      <c r="F520" s="72"/>
      <c r="G520" s="72"/>
      <c r="H520" s="72"/>
      <c r="I520" s="194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 spans="1:26" ht="15.75" customHeight="1">
      <c r="A521" s="72"/>
      <c r="B521" s="72"/>
      <c r="C521" s="72"/>
      <c r="D521" s="72"/>
      <c r="E521" s="72"/>
      <c r="F521" s="72"/>
      <c r="G521" s="72"/>
      <c r="H521" s="72"/>
      <c r="I521" s="194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 spans="1:26" ht="15.75" customHeight="1">
      <c r="A522" s="72"/>
      <c r="B522" s="72"/>
      <c r="C522" s="72"/>
      <c r="D522" s="72"/>
      <c r="E522" s="72"/>
      <c r="F522" s="72"/>
      <c r="G522" s="72"/>
      <c r="H522" s="72"/>
      <c r="I522" s="194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 spans="1:26" ht="15.75" customHeight="1">
      <c r="A523" s="72"/>
      <c r="B523" s="72"/>
      <c r="C523" s="72"/>
      <c r="D523" s="72"/>
      <c r="E523" s="72"/>
      <c r="F523" s="72"/>
      <c r="G523" s="72"/>
      <c r="H523" s="72"/>
      <c r="I523" s="194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 spans="1:26" ht="15.75" customHeight="1">
      <c r="A524" s="72"/>
      <c r="B524" s="72"/>
      <c r="C524" s="72"/>
      <c r="D524" s="72"/>
      <c r="E524" s="72"/>
      <c r="F524" s="72"/>
      <c r="G524" s="72"/>
      <c r="H524" s="72"/>
      <c r="I524" s="194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 spans="1:26" ht="15.75" customHeight="1">
      <c r="A525" s="72"/>
      <c r="B525" s="72"/>
      <c r="C525" s="72"/>
      <c r="D525" s="72"/>
      <c r="E525" s="72"/>
      <c r="F525" s="72"/>
      <c r="G525" s="72"/>
      <c r="H525" s="72"/>
      <c r="I525" s="194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 spans="1:26" ht="15.75" customHeight="1">
      <c r="A526" s="72"/>
      <c r="B526" s="72"/>
      <c r="C526" s="72"/>
      <c r="D526" s="72"/>
      <c r="E526" s="72"/>
      <c r="F526" s="72"/>
      <c r="G526" s="72"/>
      <c r="H526" s="72"/>
      <c r="I526" s="194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 spans="1:26" ht="15.75" customHeight="1">
      <c r="A527" s="72"/>
      <c r="B527" s="72"/>
      <c r="C527" s="72"/>
      <c r="D527" s="72"/>
      <c r="E527" s="72"/>
      <c r="F527" s="72"/>
      <c r="G527" s="72"/>
      <c r="H527" s="72"/>
      <c r="I527" s="194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 spans="1:26" ht="15.75" customHeight="1">
      <c r="A528" s="72"/>
      <c r="B528" s="72"/>
      <c r="C528" s="72"/>
      <c r="D528" s="72"/>
      <c r="E528" s="72"/>
      <c r="F528" s="72"/>
      <c r="G528" s="72"/>
      <c r="H528" s="72"/>
      <c r="I528" s="194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 spans="1:26" ht="15.75" customHeight="1">
      <c r="A529" s="72"/>
      <c r="B529" s="72"/>
      <c r="C529" s="72"/>
      <c r="D529" s="72"/>
      <c r="E529" s="72"/>
      <c r="F529" s="72"/>
      <c r="G529" s="72"/>
      <c r="H529" s="72"/>
      <c r="I529" s="194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 spans="1:26" ht="15.75" customHeight="1">
      <c r="A530" s="72"/>
      <c r="B530" s="72"/>
      <c r="C530" s="72"/>
      <c r="D530" s="72"/>
      <c r="E530" s="72"/>
      <c r="F530" s="72"/>
      <c r="G530" s="72"/>
      <c r="H530" s="72"/>
      <c r="I530" s="194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 spans="1:26" ht="15.75" customHeight="1">
      <c r="A531" s="72"/>
      <c r="B531" s="72"/>
      <c r="C531" s="72"/>
      <c r="D531" s="72"/>
      <c r="E531" s="72"/>
      <c r="F531" s="72"/>
      <c r="G531" s="72"/>
      <c r="H531" s="72"/>
      <c r="I531" s="194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 spans="1:26" ht="15.75" customHeight="1">
      <c r="A532" s="72"/>
      <c r="B532" s="72"/>
      <c r="C532" s="72"/>
      <c r="D532" s="72"/>
      <c r="E532" s="72"/>
      <c r="F532" s="72"/>
      <c r="G532" s="72"/>
      <c r="H532" s="72"/>
      <c r="I532" s="194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 spans="1:26" ht="15.75" customHeight="1">
      <c r="A533" s="72"/>
      <c r="B533" s="72"/>
      <c r="C533" s="72"/>
      <c r="D533" s="72"/>
      <c r="E533" s="72"/>
      <c r="F533" s="72"/>
      <c r="G533" s="72"/>
      <c r="H533" s="72"/>
      <c r="I533" s="194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 spans="1:26" ht="15.75" customHeight="1">
      <c r="A534" s="72"/>
      <c r="B534" s="72"/>
      <c r="C534" s="72"/>
      <c r="D534" s="72"/>
      <c r="E534" s="72"/>
      <c r="F534" s="72"/>
      <c r="G534" s="72"/>
      <c r="H534" s="72"/>
      <c r="I534" s="194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 spans="1:26" ht="15.75" customHeight="1">
      <c r="A535" s="72"/>
      <c r="B535" s="72"/>
      <c r="C535" s="72"/>
      <c r="D535" s="72"/>
      <c r="E535" s="72"/>
      <c r="F535" s="72"/>
      <c r="G535" s="72"/>
      <c r="H535" s="72"/>
      <c r="I535" s="194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 spans="1:26" ht="15.75" customHeight="1">
      <c r="A536" s="72"/>
      <c r="B536" s="72"/>
      <c r="C536" s="72"/>
      <c r="D536" s="72"/>
      <c r="E536" s="72"/>
      <c r="F536" s="72"/>
      <c r="G536" s="72"/>
      <c r="H536" s="72"/>
      <c r="I536" s="194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 spans="1:26" ht="15.75" customHeight="1">
      <c r="A537" s="72"/>
      <c r="B537" s="72"/>
      <c r="C537" s="72"/>
      <c r="D537" s="72"/>
      <c r="E537" s="72"/>
      <c r="F537" s="72"/>
      <c r="G537" s="72"/>
      <c r="H537" s="72"/>
      <c r="I537" s="194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 spans="1:26" ht="15.75" customHeight="1">
      <c r="A538" s="72"/>
      <c r="B538" s="72"/>
      <c r="C538" s="72"/>
      <c r="D538" s="72"/>
      <c r="E538" s="72"/>
      <c r="F538" s="72"/>
      <c r="G538" s="72"/>
      <c r="H538" s="72"/>
      <c r="I538" s="194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 spans="1:26" ht="15.75" customHeight="1">
      <c r="A539" s="72"/>
      <c r="B539" s="72"/>
      <c r="C539" s="72"/>
      <c r="D539" s="72"/>
      <c r="E539" s="72"/>
      <c r="F539" s="72"/>
      <c r="G539" s="72"/>
      <c r="H539" s="72"/>
      <c r="I539" s="194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 spans="1:26" ht="15.75" customHeight="1">
      <c r="A540" s="72"/>
      <c r="B540" s="72"/>
      <c r="C540" s="72"/>
      <c r="D540" s="72"/>
      <c r="E540" s="72"/>
      <c r="F540" s="72"/>
      <c r="G540" s="72"/>
      <c r="H540" s="72"/>
      <c r="I540" s="194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 spans="1:26" ht="15.75" customHeight="1">
      <c r="A541" s="72"/>
      <c r="B541" s="72"/>
      <c r="C541" s="72"/>
      <c r="D541" s="72"/>
      <c r="E541" s="72"/>
      <c r="F541" s="72"/>
      <c r="G541" s="72"/>
      <c r="H541" s="72"/>
      <c r="I541" s="194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 spans="1:26" ht="15.75" customHeight="1">
      <c r="A542" s="72"/>
      <c r="B542" s="72"/>
      <c r="C542" s="72"/>
      <c r="D542" s="72"/>
      <c r="E542" s="72"/>
      <c r="F542" s="72"/>
      <c r="G542" s="72"/>
      <c r="H542" s="72"/>
      <c r="I542" s="194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 spans="1:26" ht="15.75" customHeight="1">
      <c r="A543" s="72"/>
      <c r="B543" s="72"/>
      <c r="C543" s="72"/>
      <c r="D543" s="72"/>
      <c r="E543" s="72"/>
      <c r="F543" s="72"/>
      <c r="G543" s="72"/>
      <c r="H543" s="72"/>
      <c r="I543" s="194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 spans="1:26" ht="15.75" customHeight="1">
      <c r="A544" s="72"/>
      <c r="B544" s="72"/>
      <c r="C544" s="72"/>
      <c r="D544" s="72"/>
      <c r="E544" s="72"/>
      <c r="F544" s="72"/>
      <c r="G544" s="72"/>
      <c r="H544" s="72"/>
      <c r="I544" s="194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 spans="1:26" ht="15.75" customHeight="1">
      <c r="A545" s="72"/>
      <c r="B545" s="72"/>
      <c r="C545" s="72"/>
      <c r="D545" s="72"/>
      <c r="E545" s="72"/>
      <c r="F545" s="72"/>
      <c r="G545" s="72"/>
      <c r="H545" s="72"/>
      <c r="I545" s="194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 spans="1:26" ht="15.75" customHeight="1">
      <c r="A546" s="72"/>
      <c r="B546" s="72"/>
      <c r="C546" s="72"/>
      <c r="D546" s="72"/>
      <c r="E546" s="72"/>
      <c r="F546" s="72"/>
      <c r="G546" s="72"/>
      <c r="H546" s="72"/>
      <c r="I546" s="194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 spans="1:26" ht="15.75" customHeight="1">
      <c r="A547" s="72"/>
      <c r="B547" s="72"/>
      <c r="C547" s="72"/>
      <c r="D547" s="72"/>
      <c r="E547" s="72"/>
      <c r="F547" s="72"/>
      <c r="G547" s="72"/>
      <c r="H547" s="72"/>
      <c r="I547" s="194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 spans="1:26" ht="15.75" customHeight="1">
      <c r="A548" s="72"/>
      <c r="B548" s="72"/>
      <c r="C548" s="72"/>
      <c r="D548" s="72"/>
      <c r="E548" s="72"/>
      <c r="F548" s="72"/>
      <c r="G548" s="72"/>
      <c r="H548" s="72"/>
      <c r="I548" s="194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 spans="1:26" ht="15.75" customHeight="1">
      <c r="A549" s="72"/>
      <c r="B549" s="72"/>
      <c r="C549" s="72"/>
      <c r="D549" s="72"/>
      <c r="E549" s="72"/>
      <c r="F549" s="72"/>
      <c r="G549" s="72"/>
      <c r="H549" s="72"/>
      <c r="I549" s="194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 spans="1:26" ht="15.75" customHeight="1">
      <c r="A550" s="72"/>
      <c r="B550" s="72"/>
      <c r="C550" s="72"/>
      <c r="D550" s="72"/>
      <c r="E550" s="72"/>
      <c r="F550" s="72"/>
      <c r="G550" s="72"/>
      <c r="H550" s="72"/>
      <c r="I550" s="194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 spans="1:26" ht="15.75" customHeight="1">
      <c r="A551" s="72"/>
      <c r="B551" s="72"/>
      <c r="C551" s="72"/>
      <c r="D551" s="72"/>
      <c r="E551" s="72"/>
      <c r="F551" s="72"/>
      <c r="G551" s="72"/>
      <c r="H551" s="72"/>
      <c r="I551" s="194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 spans="1:26" ht="15.75" customHeight="1">
      <c r="A552" s="72"/>
      <c r="B552" s="72"/>
      <c r="C552" s="72"/>
      <c r="D552" s="72"/>
      <c r="E552" s="72"/>
      <c r="F552" s="72"/>
      <c r="G552" s="72"/>
      <c r="H552" s="72"/>
      <c r="I552" s="194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 spans="1:26" ht="15.75" customHeight="1">
      <c r="A553" s="72"/>
      <c r="B553" s="72"/>
      <c r="C553" s="72"/>
      <c r="D553" s="72"/>
      <c r="E553" s="72"/>
      <c r="F553" s="72"/>
      <c r="G553" s="72"/>
      <c r="H553" s="72"/>
      <c r="I553" s="194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 spans="1:26" ht="15.75" customHeight="1">
      <c r="A554" s="72"/>
      <c r="B554" s="72"/>
      <c r="C554" s="72"/>
      <c r="D554" s="72"/>
      <c r="E554" s="72"/>
      <c r="F554" s="72"/>
      <c r="G554" s="72"/>
      <c r="H554" s="72"/>
      <c r="I554" s="194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 spans="1:26" ht="15.75" customHeight="1">
      <c r="A555" s="72"/>
      <c r="B555" s="72"/>
      <c r="C555" s="72"/>
      <c r="D555" s="72"/>
      <c r="E555" s="72"/>
      <c r="F555" s="72"/>
      <c r="G555" s="72"/>
      <c r="H555" s="72"/>
      <c r="I555" s="194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 spans="1:26" ht="15.75" customHeight="1">
      <c r="A556" s="72"/>
      <c r="B556" s="72"/>
      <c r="C556" s="72"/>
      <c r="D556" s="72"/>
      <c r="E556" s="72"/>
      <c r="F556" s="72"/>
      <c r="G556" s="72"/>
      <c r="H556" s="72"/>
      <c r="I556" s="194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 spans="1:26" ht="15.75" customHeight="1">
      <c r="A557" s="72"/>
      <c r="B557" s="72"/>
      <c r="C557" s="72"/>
      <c r="D557" s="72"/>
      <c r="E557" s="72"/>
      <c r="F557" s="72"/>
      <c r="G557" s="72"/>
      <c r="H557" s="72"/>
      <c r="I557" s="194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 spans="1:26" ht="15.75" customHeight="1">
      <c r="A558" s="72"/>
      <c r="B558" s="72"/>
      <c r="C558" s="72"/>
      <c r="D558" s="72"/>
      <c r="E558" s="72"/>
      <c r="F558" s="72"/>
      <c r="G558" s="72"/>
      <c r="H558" s="72"/>
      <c r="I558" s="194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 spans="1:26" ht="15.75" customHeight="1">
      <c r="A559" s="72"/>
      <c r="B559" s="72"/>
      <c r="C559" s="72"/>
      <c r="D559" s="72"/>
      <c r="E559" s="72"/>
      <c r="F559" s="72"/>
      <c r="G559" s="72"/>
      <c r="H559" s="72"/>
      <c r="I559" s="194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 spans="1:26" ht="15.75" customHeight="1">
      <c r="A560" s="72"/>
      <c r="B560" s="72"/>
      <c r="C560" s="72"/>
      <c r="D560" s="72"/>
      <c r="E560" s="72"/>
      <c r="F560" s="72"/>
      <c r="G560" s="72"/>
      <c r="H560" s="72"/>
      <c r="I560" s="194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 spans="1:26" ht="15.75" customHeight="1">
      <c r="A561" s="72"/>
      <c r="B561" s="72"/>
      <c r="C561" s="72"/>
      <c r="D561" s="72"/>
      <c r="E561" s="72"/>
      <c r="F561" s="72"/>
      <c r="G561" s="72"/>
      <c r="H561" s="72"/>
      <c r="I561" s="194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 spans="1:26" ht="15.75" customHeight="1">
      <c r="A562" s="72"/>
      <c r="B562" s="72"/>
      <c r="C562" s="72"/>
      <c r="D562" s="72"/>
      <c r="E562" s="72"/>
      <c r="F562" s="72"/>
      <c r="G562" s="72"/>
      <c r="H562" s="72"/>
      <c r="I562" s="194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 spans="1:26" ht="15.75" customHeight="1">
      <c r="A563" s="72"/>
      <c r="B563" s="72"/>
      <c r="C563" s="72"/>
      <c r="D563" s="72"/>
      <c r="E563" s="72"/>
      <c r="F563" s="72"/>
      <c r="G563" s="72"/>
      <c r="H563" s="72"/>
      <c r="I563" s="194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 spans="1:26" ht="15.75" customHeight="1">
      <c r="A564" s="72"/>
      <c r="B564" s="72"/>
      <c r="C564" s="72"/>
      <c r="D564" s="72"/>
      <c r="E564" s="72"/>
      <c r="F564" s="72"/>
      <c r="G564" s="72"/>
      <c r="H564" s="72"/>
      <c r="I564" s="194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 spans="1:26" ht="15.75" customHeight="1">
      <c r="A565" s="72"/>
      <c r="B565" s="72"/>
      <c r="C565" s="72"/>
      <c r="D565" s="72"/>
      <c r="E565" s="72"/>
      <c r="F565" s="72"/>
      <c r="G565" s="72"/>
      <c r="H565" s="72"/>
      <c r="I565" s="194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 spans="1:26" ht="15.75" customHeight="1">
      <c r="A566" s="72"/>
      <c r="B566" s="72"/>
      <c r="C566" s="72"/>
      <c r="D566" s="72"/>
      <c r="E566" s="72"/>
      <c r="F566" s="72"/>
      <c r="G566" s="72"/>
      <c r="H566" s="72"/>
      <c r="I566" s="194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 spans="1:26" ht="15.75" customHeight="1">
      <c r="A567" s="72"/>
      <c r="B567" s="72"/>
      <c r="C567" s="72"/>
      <c r="D567" s="72"/>
      <c r="E567" s="72"/>
      <c r="F567" s="72"/>
      <c r="G567" s="72"/>
      <c r="H567" s="72"/>
      <c r="I567" s="194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 spans="1:26" ht="15.75" customHeight="1">
      <c r="A568" s="72"/>
      <c r="B568" s="72"/>
      <c r="C568" s="72"/>
      <c r="D568" s="72"/>
      <c r="E568" s="72"/>
      <c r="F568" s="72"/>
      <c r="G568" s="72"/>
      <c r="H568" s="72"/>
      <c r="I568" s="194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 spans="1:26" ht="15.75" customHeight="1">
      <c r="A569" s="72"/>
      <c r="B569" s="72"/>
      <c r="C569" s="72"/>
      <c r="D569" s="72"/>
      <c r="E569" s="72"/>
      <c r="F569" s="72"/>
      <c r="G569" s="72"/>
      <c r="H569" s="72"/>
      <c r="I569" s="194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 spans="1:26" ht="15.75" customHeight="1">
      <c r="A570" s="72"/>
      <c r="B570" s="72"/>
      <c r="C570" s="72"/>
      <c r="D570" s="72"/>
      <c r="E570" s="72"/>
      <c r="F570" s="72"/>
      <c r="G570" s="72"/>
      <c r="H570" s="72"/>
      <c r="I570" s="194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 spans="1:26" ht="15.75" customHeight="1">
      <c r="A571" s="72"/>
      <c r="B571" s="72"/>
      <c r="C571" s="72"/>
      <c r="D571" s="72"/>
      <c r="E571" s="72"/>
      <c r="F571" s="72"/>
      <c r="G571" s="72"/>
      <c r="H571" s="72"/>
      <c r="I571" s="194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 spans="1:26" ht="15.75" customHeight="1">
      <c r="A572" s="72"/>
      <c r="B572" s="72"/>
      <c r="C572" s="72"/>
      <c r="D572" s="72"/>
      <c r="E572" s="72"/>
      <c r="F572" s="72"/>
      <c r="G572" s="72"/>
      <c r="H572" s="72"/>
      <c r="I572" s="194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 spans="1:26" ht="15.75" customHeight="1">
      <c r="A573" s="72"/>
      <c r="B573" s="72"/>
      <c r="C573" s="72"/>
      <c r="D573" s="72"/>
      <c r="E573" s="72"/>
      <c r="F573" s="72"/>
      <c r="G573" s="72"/>
      <c r="H573" s="72"/>
      <c r="I573" s="194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 spans="1:26" ht="15.75" customHeight="1">
      <c r="A574" s="72"/>
      <c r="B574" s="72"/>
      <c r="C574" s="72"/>
      <c r="D574" s="72"/>
      <c r="E574" s="72"/>
      <c r="F574" s="72"/>
      <c r="G574" s="72"/>
      <c r="H574" s="72"/>
      <c r="I574" s="194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 spans="1:26" ht="15.75" customHeight="1">
      <c r="A575" s="72"/>
      <c r="B575" s="72"/>
      <c r="C575" s="72"/>
      <c r="D575" s="72"/>
      <c r="E575" s="72"/>
      <c r="F575" s="72"/>
      <c r="G575" s="72"/>
      <c r="H575" s="72"/>
      <c r="I575" s="194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 spans="1:26" ht="15.75" customHeight="1">
      <c r="A576" s="72"/>
      <c r="B576" s="72"/>
      <c r="C576" s="72"/>
      <c r="D576" s="72"/>
      <c r="E576" s="72"/>
      <c r="F576" s="72"/>
      <c r="G576" s="72"/>
      <c r="H576" s="72"/>
      <c r="I576" s="194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 spans="1:26" ht="15.75" customHeight="1">
      <c r="A577" s="72"/>
      <c r="B577" s="72"/>
      <c r="C577" s="72"/>
      <c r="D577" s="72"/>
      <c r="E577" s="72"/>
      <c r="F577" s="72"/>
      <c r="G577" s="72"/>
      <c r="H577" s="72"/>
      <c r="I577" s="194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 spans="1:26" ht="15.75" customHeight="1">
      <c r="A578" s="72"/>
      <c r="B578" s="72"/>
      <c r="C578" s="72"/>
      <c r="D578" s="72"/>
      <c r="E578" s="72"/>
      <c r="F578" s="72"/>
      <c r="G578" s="72"/>
      <c r="H578" s="72"/>
      <c r="I578" s="194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 spans="1:26" ht="15.75" customHeight="1">
      <c r="A579" s="72"/>
      <c r="B579" s="72"/>
      <c r="C579" s="72"/>
      <c r="D579" s="72"/>
      <c r="E579" s="72"/>
      <c r="F579" s="72"/>
      <c r="G579" s="72"/>
      <c r="H579" s="72"/>
      <c r="I579" s="194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 spans="1:26" ht="15.75" customHeight="1">
      <c r="A580" s="72"/>
      <c r="B580" s="72"/>
      <c r="C580" s="72"/>
      <c r="D580" s="72"/>
      <c r="E580" s="72"/>
      <c r="F580" s="72"/>
      <c r="G580" s="72"/>
      <c r="H580" s="72"/>
      <c r="I580" s="194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 spans="1:26" ht="15.75" customHeight="1">
      <c r="A581" s="72"/>
      <c r="B581" s="72"/>
      <c r="C581" s="72"/>
      <c r="D581" s="72"/>
      <c r="E581" s="72"/>
      <c r="F581" s="72"/>
      <c r="G581" s="72"/>
      <c r="H581" s="72"/>
      <c r="I581" s="194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spans="1:26" ht="15.75" customHeight="1">
      <c r="A582" s="72"/>
      <c r="B582" s="72"/>
      <c r="C582" s="72"/>
      <c r="D582" s="72"/>
      <c r="E582" s="72"/>
      <c r="F582" s="72"/>
      <c r="G582" s="72"/>
      <c r="H582" s="72"/>
      <c r="I582" s="194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spans="1:26" ht="15.75" customHeight="1">
      <c r="A583" s="72"/>
      <c r="B583" s="72"/>
      <c r="C583" s="72"/>
      <c r="D583" s="72"/>
      <c r="E583" s="72"/>
      <c r="F583" s="72"/>
      <c r="G583" s="72"/>
      <c r="H583" s="72"/>
      <c r="I583" s="194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spans="1:26" ht="15.75" customHeight="1">
      <c r="A584" s="72"/>
      <c r="B584" s="72"/>
      <c r="C584" s="72"/>
      <c r="D584" s="72"/>
      <c r="E584" s="72"/>
      <c r="F584" s="72"/>
      <c r="G584" s="72"/>
      <c r="H584" s="72"/>
      <c r="I584" s="194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spans="1:26" ht="15.75" customHeight="1">
      <c r="A585" s="72"/>
      <c r="B585" s="72"/>
      <c r="C585" s="72"/>
      <c r="D585" s="72"/>
      <c r="E585" s="72"/>
      <c r="F585" s="72"/>
      <c r="G585" s="72"/>
      <c r="H585" s="72"/>
      <c r="I585" s="194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spans="1:26" ht="15.75" customHeight="1">
      <c r="A586" s="72"/>
      <c r="B586" s="72"/>
      <c r="C586" s="72"/>
      <c r="D586" s="72"/>
      <c r="E586" s="72"/>
      <c r="F586" s="72"/>
      <c r="G586" s="72"/>
      <c r="H586" s="72"/>
      <c r="I586" s="194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spans="1:26" ht="15.75" customHeight="1">
      <c r="A587" s="72"/>
      <c r="B587" s="72"/>
      <c r="C587" s="72"/>
      <c r="D587" s="72"/>
      <c r="E587" s="72"/>
      <c r="F587" s="72"/>
      <c r="G587" s="72"/>
      <c r="H587" s="72"/>
      <c r="I587" s="194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spans="1:26" ht="15.75" customHeight="1">
      <c r="A588" s="72"/>
      <c r="B588" s="72"/>
      <c r="C588" s="72"/>
      <c r="D588" s="72"/>
      <c r="E588" s="72"/>
      <c r="F588" s="72"/>
      <c r="G588" s="72"/>
      <c r="H588" s="72"/>
      <c r="I588" s="194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spans="1:26" ht="15.75" customHeight="1">
      <c r="A589" s="72"/>
      <c r="B589" s="72"/>
      <c r="C589" s="72"/>
      <c r="D589" s="72"/>
      <c r="E589" s="72"/>
      <c r="F589" s="72"/>
      <c r="G589" s="72"/>
      <c r="H589" s="72"/>
      <c r="I589" s="194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spans="1:26" ht="15.75" customHeight="1">
      <c r="A590" s="72"/>
      <c r="B590" s="72"/>
      <c r="C590" s="72"/>
      <c r="D590" s="72"/>
      <c r="E590" s="72"/>
      <c r="F590" s="72"/>
      <c r="G590" s="72"/>
      <c r="H590" s="72"/>
      <c r="I590" s="194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spans="1:26" ht="15.75" customHeight="1">
      <c r="A591" s="72"/>
      <c r="B591" s="72"/>
      <c r="C591" s="72"/>
      <c r="D591" s="72"/>
      <c r="E591" s="72"/>
      <c r="F591" s="72"/>
      <c r="G591" s="72"/>
      <c r="H591" s="72"/>
      <c r="I591" s="194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spans="1:26" ht="15.75" customHeight="1">
      <c r="A592" s="72"/>
      <c r="B592" s="72"/>
      <c r="C592" s="72"/>
      <c r="D592" s="72"/>
      <c r="E592" s="72"/>
      <c r="F592" s="72"/>
      <c r="G592" s="72"/>
      <c r="H592" s="72"/>
      <c r="I592" s="194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spans="1:26" ht="15.75" customHeight="1">
      <c r="A593" s="72"/>
      <c r="B593" s="72"/>
      <c r="C593" s="72"/>
      <c r="D593" s="72"/>
      <c r="E593" s="72"/>
      <c r="F593" s="72"/>
      <c r="G593" s="72"/>
      <c r="H593" s="72"/>
      <c r="I593" s="194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spans="1:26" ht="15.75" customHeight="1">
      <c r="A594" s="72"/>
      <c r="B594" s="72"/>
      <c r="C594" s="72"/>
      <c r="D594" s="72"/>
      <c r="E594" s="72"/>
      <c r="F594" s="72"/>
      <c r="G594" s="72"/>
      <c r="H594" s="72"/>
      <c r="I594" s="194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spans="1:26" ht="15.75" customHeight="1">
      <c r="A595" s="72"/>
      <c r="B595" s="72"/>
      <c r="C595" s="72"/>
      <c r="D595" s="72"/>
      <c r="E595" s="72"/>
      <c r="F595" s="72"/>
      <c r="G595" s="72"/>
      <c r="H595" s="72"/>
      <c r="I595" s="194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spans="1:26" ht="15.75" customHeight="1">
      <c r="A596" s="72"/>
      <c r="B596" s="72"/>
      <c r="C596" s="72"/>
      <c r="D596" s="72"/>
      <c r="E596" s="72"/>
      <c r="F596" s="72"/>
      <c r="G596" s="72"/>
      <c r="H596" s="72"/>
      <c r="I596" s="194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spans="1:26" ht="15.75" customHeight="1">
      <c r="A597" s="72"/>
      <c r="B597" s="72"/>
      <c r="C597" s="72"/>
      <c r="D597" s="72"/>
      <c r="E597" s="72"/>
      <c r="F597" s="72"/>
      <c r="G597" s="72"/>
      <c r="H597" s="72"/>
      <c r="I597" s="194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spans="1:26" ht="15.75" customHeight="1">
      <c r="A598" s="72"/>
      <c r="B598" s="72"/>
      <c r="C598" s="72"/>
      <c r="D598" s="72"/>
      <c r="E598" s="72"/>
      <c r="F598" s="72"/>
      <c r="G598" s="72"/>
      <c r="H598" s="72"/>
      <c r="I598" s="194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spans="1:26" ht="15.75" customHeight="1">
      <c r="A599" s="72"/>
      <c r="B599" s="72"/>
      <c r="C599" s="72"/>
      <c r="D599" s="72"/>
      <c r="E599" s="72"/>
      <c r="F599" s="72"/>
      <c r="G599" s="72"/>
      <c r="H599" s="72"/>
      <c r="I599" s="194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spans="1:26" ht="15.75" customHeight="1">
      <c r="A600" s="72"/>
      <c r="B600" s="72"/>
      <c r="C600" s="72"/>
      <c r="D600" s="72"/>
      <c r="E600" s="72"/>
      <c r="F600" s="72"/>
      <c r="G600" s="72"/>
      <c r="H600" s="72"/>
      <c r="I600" s="194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spans="1:26" ht="15.75" customHeight="1">
      <c r="A601" s="72"/>
      <c r="B601" s="72"/>
      <c r="C601" s="72"/>
      <c r="D601" s="72"/>
      <c r="E601" s="72"/>
      <c r="F601" s="72"/>
      <c r="G601" s="72"/>
      <c r="H601" s="72"/>
      <c r="I601" s="194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spans="1:26" ht="15.75" customHeight="1">
      <c r="A602" s="72"/>
      <c r="B602" s="72"/>
      <c r="C602" s="72"/>
      <c r="D602" s="72"/>
      <c r="E602" s="72"/>
      <c r="F602" s="72"/>
      <c r="G602" s="72"/>
      <c r="H602" s="72"/>
      <c r="I602" s="194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spans="1:26" ht="15.75" customHeight="1">
      <c r="A603" s="72"/>
      <c r="B603" s="72"/>
      <c r="C603" s="72"/>
      <c r="D603" s="72"/>
      <c r="E603" s="72"/>
      <c r="F603" s="72"/>
      <c r="G603" s="72"/>
      <c r="H603" s="72"/>
      <c r="I603" s="194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spans="1:26" ht="15.75" customHeight="1">
      <c r="A604" s="72"/>
      <c r="B604" s="72"/>
      <c r="C604" s="72"/>
      <c r="D604" s="72"/>
      <c r="E604" s="72"/>
      <c r="F604" s="72"/>
      <c r="G604" s="72"/>
      <c r="H604" s="72"/>
      <c r="I604" s="194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spans="1:26" ht="15.75" customHeight="1">
      <c r="A605" s="72"/>
      <c r="B605" s="72"/>
      <c r="C605" s="72"/>
      <c r="D605" s="72"/>
      <c r="E605" s="72"/>
      <c r="F605" s="72"/>
      <c r="G605" s="72"/>
      <c r="H605" s="72"/>
      <c r="I605" s="194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spans="1:26" ht="15.75" customHeight="1">
      <c r="A606" s="72"/>
      <c r="B606" s="72"/>
      <c r="C606" s="72"/>
      <c r="D606" s="72"/>
      <c r="E606" s="72"/>
      <c r="F606" s="72"/>
      <c r="G606" s="72"/>
      <c r="H606" s="72"/>
      <c r="I606" s="194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spans="1:26" ht="15.75" customHeight="1">
      <c r="A607" s="72"/>
      <c r="B607" s="72"/>
      <c r="C607" s="72"/>
      <c r="D607" s="72"/>
      <c r="E607" s="72"/>
      <c r="F607" s="72"/>
      <c r="G607" s="72"/>
      <c r="H607" s="72"/>
      <c r="I607" s="194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spans="1:26" ht="15.75" customHeight="1">
      <c r="A608" s="72"/>
      <c r="B608" s="72"/>
      <c r="C608" s="72"/>
      <c r="D608" s="72"/>
      <c r="E608" s="72"/>
      <c r="F608" s="72"/>
      <c r="G608" s="72"/>
      <c r="H608" s="72"/>
      <c r="I608" s="194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spans="1:26" ht="15.75" customHeight="1">
      <c r="A609" s="72"/>
      <c r="B609" s="72"/>
      <c r="C609" s="72"/>
      <c r="D609" s="72"/>
      <c r="E609" s="72"/>
      <c r="F609" s="72"/>
      <c r="G609" s="72"/>
      <c r="H609" s="72"/>
      <c r="I609" s="194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spans="1:26" ht="15.75" customHeight="1">
      <c r="A610" s="72"/>
      <c r="B610" s="72"/>
      <c r="C610" s="72"/>
      <c r="D610" s="72"/>
      <c r="E610" s="72"/>
      <c r="F610" s="72"/>
      <c r="G610" s="72"/>
      <c r="H610" s="72"/>
      <c r="I610" s="194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spans="1:26" ht="15.75" customHeight="1">
      <c r="A611" s="72"/>
      <c r="B611" s="72"/>
      <c r="C611" s="72"/>
      <c r="D611" s="72"/>
      <c r="E611" s="72"/>
      <c r="F611" s="72"/>
      <c r="G611" s="72"/>
      <c r="H611" s="72"/>
      <c r="I611" s="194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spans="1:26" ht="15.75" customHeight="1">
      <c r="A612" s="72"/>
      <c r="B612" s="72"/>
      <c r="C612" s="72"/>
      <c r="D612" s="72"/>
      <c r="E612" s="72"/>
      <c r="F612" s="72"/>
      <c r="G612" s="72"/>
      <c r="H612" s="72"/>
      <c r="I612" s="194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spans="1:26" ht="15.75" customHeight="1">
      <c r="A613" s="72"/>
      <c r="B613" s="72"/>
      <c r="C613" s="72"/>
      <c r="D613" s="72"/>
      <c r="E613" s="72"/>
      <c r="F613" s="72"/>
      <c r="G613" s="72"/>
      <c r="H613" s="72"/>
      <c r="I613" s="194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spans="1:26" ht="15.75" customHeight="1">
      <c r="A614" s="72"/>
      <c r="B614" s="72"/>
      <c r="C614" s="72"/>
      <c r="D614" s="72"/>
      <c r="E614" s="72"/>
      <c r="F614" s="72"/>
      <c r="G614" s="72"/>
      <c r="H614" s="72"/>
      <c r="I614" s="194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spans="1:26" ht="15.75" customHeight="1">
      <c r="A615" s="72"/>
      <c r="B615" s="72"/>
      <c r="C615" s="72"/>
      <c r="D615" s="72"/>
      <c r="E615" s="72"/>
      <c r="F615" s="72"/>
      <c r="G615" s="72"/>
      <c r="H615" s="72"/>
      <c r="I615" s="194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spans="1:26" ht="15.75" customHeight="1">
      <c r="A616" s="72"/>
      <c r="B616" s="72"/>
      <c r="C616" s="72"/>
      <c r="D616" s="72"/>
      <c r="E616" s="72"/>
      <c r="F616" s="72"/>
      <c r="G616" s="72"/>
      <c r="H616" s="72"/>
      <c r="I616" s="194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spans="1:26" ht="15.75" customHeight="1">
      <c r="A617" s="72"/>
      <c r="B617" s="72"/>
      <c r="C617" s="72"/>
      <c r="D617" s="72"/>
      <c r="E617" s="72"/>
      <c r="F617" s="72"/>
      <c r="G617" s="72"/>
      <c r="H617" s="72"/>
      <c r="I617" s="194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spans="1:26" ht="15.75" customHeight="1">
      <c r="A618" s="72"/>
      <c r="B618" s="72"/>
      <c r="C618" s="72"/>
      <c r="D618" s="72"/>
      <c r="E618" s="72"/>
      <c r="F618" s="72"/>
      <c r="G618" s="72"/>
      <c r="H618" s="72"/>
      <c r="I618" s="194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spans="1:26" ht="15.75" customHeight="1">
      <c r="A619" s="72"/>
      <c r="B619" s="72"/>
      <c r="C619" s="72"/>
      <c r="D619" s="72"/>
      <c r="E619" s="72"/>
      <c r="F619" s="72"/>
      <c r="G619" s="72"/>
      <c r="H619" s="72"/>
      <c r="I619" s="194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spans="1:26" ht="15.75" customHeight="1">
      <c r="A620" s="72"/>
      <c r="B620" s="72"/>
      <c r="C620" s="72"/>
      <c r="D620" s="72"/>
      <c r="E620" s="72"/>
      <c r="F620" s="72"/>
      <c r="G620" s="72"/>
      <c r="H620" s="72"/>
      <c r="I620" s="194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spans="1:26" ht="15.75" customHeight="1">
      <c r="A621" s="72"/>
      <c r="B621" s="72"/>
      <c r="C621" s="72"/>
      <c r="D621" s="72"/>
      <c r="E621" s="72"/>
      <c r="F621" s="72"/>
      <c r="G621" s="72"/>
      <c r="H621" s="72"/>
      <c r="I621" s="194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spans="1:26" ht="15.75" customHeight="1">
      <c r="A622" s="72"/>
      <c r="B622" s="72"/>
      <c r="C622" s="72"/>
      <c r="D622" s="72"/>
      <c r="E622" s="72"/>
      <c r="F622" s="72"/>
      <c r="G622" s="72"/>
      <c r="H622" s="72"/>
      <c r="I622" s="194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spans="1:26" ht="15.75" customHeight="1">
      <c r="A623" s="72"/>
      <c r="B623" s="72"/>
      <c r="C623" s="72"/>
      <c r="D623" s="72"/>
      <c r="E623" s="72"/>
      <c r="F623" s="72"/>
      <c r="G623" s="72"/>
      <c r="H623" s="72"/>
      <c r="I623" s="194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spans="1:26" ht="15.75" customHeight="1">
      <c r="A624" s="72"/>
      <c r="B624" s="72"/>
      <c r="C624" s="72"/>
      <c r="D624" s="72"/>
      <c r="E624" s="72"/>
      <c r="F624" s="72"/>
      <c r="G624" s="72"/>
      <c r="H624" s="72"/>
      <c r="I624" s="194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spans="1:26" ht="15.75" customHeight="1">
      <c r="A625" s="72"/>
      <c r="B625" s="72"/>
      <c r="C625" s="72"/>
      <c r="D625" s="72"/>
      <c r="E625" s="72"/>
      <c r="F625" s="72"/>
      <c r="G625" s="72"/>
      <c r="H625" s="72"/>
      <c r="I625" s="194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spans="1:26" ht="15.75" customHeight="1">
      <c r="A626" s="72"/>
      <c r="B626" s="72"/>
      <c r="C626" s="72"/>
      <c r="D626" s="72"/>
      <c r="E626" s="72"/>
      <c r="F626" s="72"/>
      <c r="G626" s="72"/>
      <c r="H626" s="72"/>
      <c r="I626" s="194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spans="1:26" ht="15.75" customHeight="1">
      <c r="A627" s="72"/>
      <c r="B627" s="72"/>
      <c r="C627" s="72"/>
      <c r="D627" s="72"/>
      <c r="E627" s="72"/>
      <c r="F627" s="72"/>
      <c r="G627" s="72"/>
      <c r="H627" s="72"/>
      <c r="I627" s="194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spans="1:26" ht="15.75" customHeight="1">
      <c r="A628" s="72"/>
      <c r="B628" s="72"/>
      <c r="C628" s="72"/>
      <c r="D628" s="72"/>
      <c r="E628" s="72"/>
      <c r="F628" s="72"/>
      <c r="G628" s="72"/>
      <c r="H628" s="72"/>
      <c r="I628" s="194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spans="1:26" ht="15.75" customHeight="1">
      <c r="A629" s="72"/>
      <c r="B629" s="72"/>
      <c r="C629" s="72"/>
      <c r="D629" s="72"/>
      <c r="E629" s="72"/>
      <c r="F629" s="72"/>
      <c r="G629" s="72"/>
      <c r="H629" s="72"/>
      <c r="I629" s="194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spans="1:26" ht="15.75" customHeight="1">
      <c r="A630" s="72"/>
      <c r="B630" s="72"/>
      <c r="C630" s="72"/>
      <c r="D630" s="72"/>
      <c r="E630" s="72"/>
      <c r="F630" s="72"/>
      <c r="G630" s="72"/>
      <c r="H630" s="72"/>
      <c r="I630" s="194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spans="1:26" ht="15.75" customHeight="1">
      <c r="A631" s="72"/>
      <c r="B631" s="72"/>
      <c r="C631" s="72"/>
      <c r="D631" s="72"/>
      <c r="E631" s="72"/>
      <c r="F631" s="72"/>
      <c r="G631" s="72"/>
      <c r="H631" s="72"/>
      <c r="I631" s="194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spans="1:26" ht="15.75" customHeight="1">
      <c r="A632" s="72"/>
      <c r="B632" s="72"/>
      <c r="C632" s="72"/>
      <c r="D632" s="72"/>
      <c r="E632" s="72"/>
      <c r="F632" s="72"/>
      <c r="G632" s="72"/>
      <c r="H632" s="72"/>
      <c r="I632" s="194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spans="1:26" ht="15.75" customHeight="1">
      <c r="A633" s="72"/>
      <c r="B633" s="72"/>
      <c r="C633" s="72"/>
      <c r="D633" s="72"/>
      <c r="E633" s="72"/>
      <c r="F633" s="72"/>
      <c r="G633" s="72"/>
      <c r="H633" s="72"/>
      <c r="I633" s="194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spans="1:26" ht="15.75" customHeight="1">
      <c r="A634" s="72"/>
      <c r="B634" s="72"/>
      <c r="C634" s="72"/>
      <c r="D634" s="72"/>
      <c r="E634" s="72"/>
      <c r="F634" s="72"/>
      <c r="G634" s="72"/>
      <c r="H634" s="72"/>
      <c r="I634" s="194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spans="1:26" ht="15.75" customHeight="1">
      <c r="A635" s="72"/>
      <c r="B635" s="72"/>
      <c r="C635" s="72"/>
      <c r="D635" s="72"/>
      <c r="E635" s="72"/>
      <c r="F635" s="72"/>
      <c r="G635" s="72"/>
      <c r="H635" s="72"/>
      <c r="I635" s="194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spans="1:26" ht="15.75" customHeight="1">
      <c r="A636" s="72"/>
      <c r="B636" s="72"/>
      <c r="C636" s="72"/>
      <c r="D636" s="72"/>
      <c r="E636" s="72"/>
      <c r="F636" s="72"/>
      <c r="G636" s="72"/>
      <c r="H636" s="72"/>
      <c r="I636" s="194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spans="1:26" ht="15.75" customHeight="1">
      <c r="A637" s="72"/>
      <c r="B637" s="72"/>
      <c r="C637" s="72"/>
      <c r="D637" s="72"/>
      <c r="E637" s="72"/>
      <c r="F637" s="72"/>
      <c r="G637" s="72"/>
      <c r="H637" s="72"/>
      <c r="I637" s="194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spans="1:26" ht="15.75" customHeight="1">
      <c r="A638" s="72"/>
      <c r="B638" s="72"/>
      <c r="C638" s="72"/>
      <c r="D638" s="72"/>
      <c r="E638" s="72"/>
      <c r="F638" s="72"/>
      <c r="G638" s="72"/>
      <c r="H638" s="72"/>
      <c r="I638" s="194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spans="1:26" ht="15.75" customHeight="1">
      <c r="A639" s="72"/>
      <c r="B639" s="72"/>
      <c r="C639" s="72"/>
      <c r="D639" s="72"/>
      <c r="E639" s="72"/>
      <c r="F639" s="72"/>
      <c r="G639" s="72"/>
      <c r="H639" s="72"/>
      <c r="I639" s="194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spans="1:26" ht="15.75" customHeight="1">
      <c r="A640" s="72"/>
      <c r="B640" s="72"/>
      <c r="C640" s="72"/>
      <c r="D640" s="72"/>
      <c r="E640" s="72"/>
      <c r="F640" s="72"/>
      <c r="G640" s="72"/>
      <c r="H640" s="72"/>
      <c r="I640" s="194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spans="1:26" ht="15.75" customHeight="1">
      <c r="A641" s="72"/>
      <c r="B641" s="72"/>
      <c r="C641" s="72"/>
      <c r="D641" s="72"/>
      <c r="E641" s="72"/>
      <c r="F641" s="72"/>
      <c r="G641" s="72"/>
      <c r="H641" s="72"/>
      <c r="I641" s="194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spans="1:26" ht="15.75" customHeight="1">
      <c r="A642" s="72"/>
      <c r="B642" s="72"/>
      <c r="C642" s="72"/>
      <c r="D642" s="72"/>
      <c r="E642" s="72"/>
      <c r="F642" s="72"/>
      <c r="G642" s="72"/>
      <c r="H642" s="72"/>
      <c r="I642" s="194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spans="1:26" ht="15.75" customHeight="1">
      <c r="A643" s="72"/>
      <c r="B643" s="72"/>
      <c r="C643" s="72"/>
      <c r="D643" s="72"/>
      <c r="E643" s="72"/>
      <c r="F643" s="72"/>
      <c r="G643" s="72"/>
      <c r="H643" s="72"/>
      <c r="I643" s="194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spans="1:26" ht="15.75" customHeight="1">
      <c r="A644" s="72"/>
      <c r="B644" s="72"/>
      <c r="C644" s="72"/>
      <c r="D644" s="72"/>
      <c r="E644" s="72"/>
      <c r="F644" s="72"/>
      <c r="G644" s="72"/>
      <c r="H644" s="72"/>
      <c r="I644" s="194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spans="1:26" ht="15.75" customHeight="1">
      <c r="A645" s="72"/>
      <c r="B645" s="72"/>
      <c r="C645" s="72"/>
      <c r="D645" s="72"/>
      <c r="E645" s="72"/>
      <c r="F645" s="72"/>
      <c r="G645" s="72"/>
      <c r="H645" s="72"/>
      <c r="I645" s="194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spans="1:26" ht="15.75" customHeight="1">
      <c r="A646" s="72"/>
      <c r="B646" s="72"/>
      <c r="C646" s="72"/>
      <c r="D646" s="72"/>
      <c r="E646" s="72"/>
      <c r="F646" s="72"/>
      <c r="G646" s="72"/>
      <c r="H646" s="72"/>
      <c r="I646" s="194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spans="1:26" ht="15.75" customHeight="1">
      <c r="A647" s="72"/>
      <c r="B647" s="72"/>
      <c r="C647" s="72"/>
      <c r="D647" s="72"/>
      <c r="E647" s="72"/>
      <c r="F647" s="72"/>
      <c r="G647" s="72"/>
      <c r="H647" s="72"/>
      <c r="I647" s="194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spans="1:26" ht="15.75" customHeight="1">
      <c r="A648" s="72"/>
      <c r="B648" s="72"/>
      <c r="C648" s="72"/>
      <c r="D648" s="72"/>
      <c r="E648" s="72"/>
      <c r="F648" s="72"/>
      <c r="G648" s="72"/>
      <c r="H648" s="72"/>
      <c r="I648" s="194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spans="1:26" ht="15.75" customHeight="1">
      <c r="A649" s="72"/>
      <c r="B649" s="72"/>
      <c r="C649" s="72"/>
      <c r="D649" s="72"/>
      <c r="E649" s="72"/>
      <c r="F649" s="72"/>
      <c r="G649" s="72"/>
      <c r="H649" s="72"/>
      <c r="I649" s="194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spans="1:26" ht="15.75" customHeight="1">
      <c r="A650" s="72"/>
      <c r="B650" s="72"/>
      <c r="C650" s="72"/>
      <c r="D650" s="72"/>
      <c r="E650" s="72"/>
      <c r="F650" s="72"/>
      <c r="G650" s="72"/>
      <c r="H650" s="72"/>
      <c r="I650" s="194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spans="1:26" ht="15.75" customHeight="1">
      <c r="A651" s="72"/>
      <c r="B651" s="72"/>
      <c r="C651" s="72"/>
      <c r="D651" s="72"/>
      <c r="E651" s="72"/>
      <c r="F651" s="72"/>
      <c r="G651" s="72"/>
      <c r="H651" s="72"/>
      <c r="I651" s="194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spans="1:26" ht="15.75" customHeight="1">
      <c r="A652" s="72"/>
      <c r="B652" s="72"/>
      <c r="C652" s="72"/>
      <c r="D652" s="72"/>
      <c r="E652" s="72"/>
      <c r="F652" s="72"/>
      <c r="G652" s="72"/>
      <c r="H652" s="72"/>
      <c r="I652" s="194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spans="1:26" ht="15.75" customHeight="1">
      <c r="A653" s="72"/>
      <c r="B653" s="72"/>
      <c r="C653" s="72"/>
      <c r="D653" s="72"/>
      <c r="E653" s="72"/>
      <c r="F653" s="72"/>
      <c r="G653" s="72"/>
      <c r="H653" s="72"/>
      <c r="I653" s="194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spans="1:26" ht="15.75" customHeight="1">
      <c r="A654" s="72"/>
      <c r="B654" s="72"/>
      <c r="C654" s="72"/>
      <c r="D654" s="72"/>
      <c r="E654" s="72"/>
      <c r="F654" s="72"/>
      <c r="G654" s="72"/>
      <c r="H654" s="72"/>
      <c r="I654" s="194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spans="1:26" ht="15.75" customHeight="1">
      <c r="A655" s="72"/>
      <c r="B655" s="72"/>
      <c r="C655" s="72"/>
      <c r="D655" s="72"/>
      <c r="E655" s="72"/>
      <c r="F655" s="72"/>
      <c r="G655" s="72"/>
      <c r="H655" s="72"/>
      <c r="I655" s="194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spans="1:26" ht="15.75" customHeight="1">
      <c r="A656" s="72"/>
      <c r="B656" s="72"/>
      <c r="C656" s="72"/>
      <c r="D656" s="72"/>
      <c r="E656" s="72"/>
      <c r="F656" s="72"/>
      <c r="G656" s="72"/>
      <c r="H656" s="72"/>
      <c r="I656" s="194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spans="1:26" ht="15.75" customHeight="1">
      <c r="A657" s="72"/>
      <c r="B657" s="72"/>
      <c r="C657" s="72"/>
      <c r="D657" s="72"/>
      <c r="E657" s="72"/>
      <c r="F657" s="72"/>
      <c r="G657" s="72"/>
      <c r="H657" s="72"/>
      <c r="I657" s="194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spans="1:26" ht="15.75" customHeight="1">
      <c r="A658" s="72"/>
      <c r="B658" s="72"/>
      <c r="C658" s="72"/>
      <c r="D658" s="72"/>
      <c r="E658" s="72"/>
      <c r="F658" s="72"/>
      <c r="G658" s="72"/>
      <c r="H658" s="72"/>
      <c r="I658" s="194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spans="1:26" ht="15.75" customHeight="1">
      <c r="A659" s="72"/>
      <c r="B659" s="72"/>
      <c r="C659" s="72"/>
      <c r="D659" s="72"/>
      <c r="E659" s="72"/>
      <c r="F659" s="72"/>
      <c r="G659" s="72"/>
      <c r="H659" s="72"/>
      <c r="I659" s="194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spans="1:26" ht="15.75" customHeight="1">
      <c r="A660" s="72"/>
      <c r="B660" s="72"/>
      <c r="C660" s="72"/>
      <c r="D660" s="72"/>
      <c r="E660" s="72"/>
      <c r="F660" s="72"/>
      <c r="G660" s="72"/>
      <c r="H660" s="72"/>
      <c r="I660" s="194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spans="1:26" ht="15.75" customHeight="1">
      <c r="A661" s="72"/>
      <c r="B661" s="72"/>
      <c r="C661" s="72"/>
      <c r="D661" s="72"/>
      <c r="E661" s="72"/>
      <c r="F661" s="72"/>
      <c r="G661" s="72"/>
      <c r="H661" s="72"/>
      <c r="I661" s="194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spans="1:26" ht="15.75" customHeight="1">
      <c r="A662" s="72"/>
      <c r="B662" s="72"/>
      <c r="C662" s="72"/>
      <c r="D662" s="72"/>
      <c r="E662" s="72"/>
      <c r="F662" s="72"/>
      <c r="G662" s="72"/>
      <c r="H662" s="72"/>
      <c r="I662" s="194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spans="1:26" ht="15.75" customHeight="1">
      <c r="A663" s="72"/>
      <c r="B663" s="72"/>
      <c r="C663" s="72"/>
      <c r="D663" s="72"/>
      <c r="E663" s="72"/>
      <c r="F663" s="72"/>
      <c r="G663" s="72"/>
      <c r="H663" s="72"/>
      <c r="I663" s="194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spans="1:26" ht="15.75" customHeight="1">
      <c r="A664" s="72"/>
      <c r="B664" s="72"/>
      <c r="C664" s="72"/>
      <c r="D664" s="72"/>
      <c r="E664" s="72"/>
      <c r="F664" s="72"/>
      <c r="G664" s="72"/>
      <c r="H664" s="72"/>
      <c r="I664" s="194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spans="1:26" ht="15.75" customHeight="1">
      <c r="A665" s="72"/>
      <c r="B665" s="72"/>
      <c r="C665" s="72"/>
      <c r="D665" s="72"/>
      <c r="E665" s="72"/>
      <c r="F665" s="72"/>
      <c r="G665" s="72"/>
      <c r="H665" s="72"/>
      <c r="I665" s="194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spans="1:26" ht="15.75" customHeight="1">
      <c r="A666" s="72"/>
      <c r="B666" s="72"/>
      <c r="C666" s="72"/>
      <c r="D666" s="72"/>
      <c r="E666" s="72"/>
      <c r="F666" s="72"/>
      <c r="G666" s="72"/>
      <c r="H666" s="72"/>
      <c r="I666" s="194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spans="1:26" ht="15.75" customHeight="1">
      <c r="A667" s="72"/>
      <c r="B667" s="72"/>
      <c r="C667" s="72"/>
      <c r="D667" s="72"/>
      <c r="E667" s="72"/>
      <c r="F667" s="72"/>
      <c r="G667" s="72"/>
      <c r="H667" s="72"/>
      <c r="I667" s="194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spans="1:26" ht="15.75" customHeight="1">
      <c r="A668" s="72"/>
      <c r="B668" s="72"/>
      <c r="C668" s="72"/>
      <c r="D668" s="72"/>
      <c r="E668" s="72"/>
      <c r="F668" s="72"/>
      <c r="G668" s="72"/>
      <c r="H668" s="72"/>
      <c r="I668" s="194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spans="1:26" ht="15.75" customHeight="1">
      <c r="A669" s="72"/>
      <c r="B669" s="72"/>
      <c r="C669" s="72"/>
      <c r="D669" s="72"/>
      <c r="E669" s="72"/>
      <c r="F669" s="72"/>
      <c r="G669" s="72"/>
      <c r="H669" s="72"/>
      <c r="I669" s="194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spans="1:26" ht="15.75" customHeight="1">
      <c r="A670" s="72"/>
      <c r="B670" s="72"/>
      <c r="C670" s="72"/>
      <c r="D670" s="72"/>
      <c r="E670" s="72"/>
      <c r="F670" s="72"/>
      <c r="G670" s="72"/>
      <c r="H670" s="72"/>
      <c r="I670" s="194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spans="1:26" ht="15.75" customHeight="1">
      <c r="A671" s="72"/>
      <c r="B671" s="72"/>
      <c r="C671" s="72"/>
      <c r="D671" s="72"/>
      <c r="E671" s="72"/>
      <c r="F671" s="72"/>
      <c r="G671" s="72"/>
      <c r="H671" s="72"/>
      <c r="I671" s="194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spans="1:26" ht="15.75" customHeight="1">
      <c r="A672" s="72"/>
      <c r="B672" s="72"/>
      <c r="C672" s="72"/>
      <c r="D672" s="72"/>
      <c r="E672" s="72"/>
      <c r="F672" s="72"/>
      <c r="G672" s="72"/>
      <c r="H672" s="72"/>
      <c r="I672" s="194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spans="1:26" ht="15.75" customHeight="1">
      <c r="A673" s="72"/>
      <c r="B673" s="72"/>
      <c r="C673" s="72"/>
      <c r="D673" s="72"/>
      <c r="E673" s="72"/>
      <c r="F673" s="72"/>
      <c r="G673" s="72"/>
      <c r="H673" s="72"/>
      <c r="I673" s="194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spans="1:26" ht="15.75" customHeight="1">
      <c r="A674" s="72"/>
      <c r="B674" s="72"/>
      <c r="C674" s="72"/>
      <c r="D674" s="72"/>
      <c r="E674" s="72"/>
      <c r="F674" s="72"/>
      <c r="G674" s="72"/>
      <c r="H674" s="72"/>
      <c r="I674" s="194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spans="1:26" ht="15.75" customHeight="1">
      <c r="A675" s="72"/>
      <c r="B675" s="72"/>
      <c r="C675" s="72"/>
      <c r="D675" s="72"/>
      <c r="E675" s="72"/>
      <c r="F675" s="72"/>
      <c r="G675" s="72"/>
      <c r="H675" s="72"/>
      <c r="I675" s="194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spans="1:26" ht="15.75" customHeight="1">
      <c r="A676" s="72"/>
      <c r="B676" s="72"/>
      <c r="C676" s="72"/>
      <c r="D676" s="72"/>
      <c r="E676" s="72"/>
      <c r="F676" s="72"/>
      <c r="G676" s="72"/>
      <c r="H676" s="72"/>
      <c r="I676" s="194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spans="1:26" ht="15.75" customHeight="1">
      <c r="A677" s="72"/>
      <c r="B677" s="72"/>
      <c r="C677" s="72"/>
      <c r="D677" s="72"/>
      <c r="E677" s="72"/>
      <c r="F677" s="72"/>
      <c r="G677" s="72"/>
      <c r="H677" s="72"/>
      <c r="I677" s="194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spans="1:26" ht="15.75" customHeight="1">
      <c r="A678" s="72"/>
      <c r="B678" s="72"/>
      <c r="C678" s="72"/>
      <c r="D678" s="72"/>
      <c r="E678" s="72"/>
      <c r="F678" s="72"/>
      <c r="G678" s="72"/>
      <c r="H678" s="72"/>
      <c r="I678" s="194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spans="1:26" ht="15.75" customHeight="1">
      <c r="A679" s="72"/>
      <c r="B679" s="72"/>
      <c r="C679" s="72"/>
      <c r="D679" s="72"/>
      <c r="E679" s="72"/>
      <c r="F679" s="72"/>
      <c r="G679" s="72"/>
      <c r="H679" s="72"/>
      <c r="I679" s="194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spans="1:26" ht="15.75" customHeight="1">
      <c r="A680" s="72"/>
      <c r="B680" s="72"/>
      <c r="C680" s="72"/>
      <c r="D680" s="72"/>
      <c r="E680" s="72"/>
      <c r="F680" s="72"/>
      <c r="G680" s="72"/>
      <c r="H680" s="72"/>
      <c r="I680" s="194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spans="1:26" ht="15.75" customHeight="1">
      <c r="A681" s="72"/>
      <c r="B681" s="72"/>
      <c r="C681" s="72"/>
      <c r="D681" s="72"/>
      <c r="E681" s="72"/>
      <c r="F681" s="72"/>
      <c r="G681" s="72"/>
      <c r="H681" s="72"/>
      <c r="I681" s="194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spans="1:26" ht="15.75" customHeight="1">
      <c r="A682" s="72"/>
      <c r="B682" s="72"/>
      <c r="C682" s="72"/>
      <c r="D682" s="72"/>
      <c r="E682" s="72"/>
      <c r="F682" s="72"/>
      <c r="G682" s="72"/>
      <c r="H682" s="72"/>
      <c r="I682" s="194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spans="1:26" ht="15.75" customHeight="1">
      <c r="A683" s="72"/>
      <c r="B683" s="72"/>
      <c r="C683" s="72"/>
      <c r="D683" s="72"/>
      <c r="E683" s="72"/>
      <c r="F683" s="72"/>
      <c r="G683" s="72"/>
      <c r="H683" s="72"/>
      <c r="I683" s="194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spans="1:26" ht="15.75" customHeight="1">
      <c r="A684" s="72"/>
      <c r="B684" s="72"/>
      <c r="C684" s="72"/>
      <c r="D684" s="72"/>
      <c r="E684" s="72"/>
      <c r="F684" s="72"/>
      <c r="G684" s="72"/>
      <c r="H684" s="72"/>
      <c r="I684" s="194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spans="1:26" ht="15.75" customHeight="1">
      <c r="A685" s="72"/>
      <c r="B685" s="72"/>
      <c r="C685" s="72"/>
      <c r="D685" s="72"/>
      <c r="E685" s="72"/>
      <c r="F685" s="72"/>
      <c r="G685" s="72"/>
      <c r="H685" s="72"/>
      <c r="I685" s="194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spans="1:26" ht="15.75" customHeight="1">
      <c r="A686" s="72"/>
      <c r="B686" s="72"/>
      <c r="C686" s="72"/>
      <c r="D686" s="72"/>
      <c r="E686" s="72"/>
      <c r="F686" s="72"/>
      <c r="G686" s="72"/>
      <c r="H686" s="72"/>
      <c r="I686" s="194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spans="1:26" ht="15.75" customHeight="1">
      <c r="A687" s="72"/>
      <c r="B687" s="72"/>
      <c r="C687" s="72"/>
      <c r="D687" s="72"/>
      <c r="E687" s="72"/>
      <c r="F687" s="72"/>
      <c r="G687" s="72"/>
      <c r="H687" s="72"/>
      <c r="I687" s="194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spans="1:26" ht="15.75" customHeight="1">
      <c r="A688" s="72"/>
      <c r="B688" s="72"/>
      <c r="C688" s="72"/>
      <c r="D688" s="72"/>
      <c r="E688" s="72"/>
      <c r="F688" s="72"/>
      <c r="G688" s="72"/>
      <c r="H688" s="72"/>
      <c r="I688" s="194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spans="1:26" ht="15.75" customHeight="1">
      <c r="A689" s="72"/>
      <c r="B689" s="72"/>
      <c r="C689" s="72"/>
      <c r="D689" s="72"/>
      <c r="E689" s="72"/>
      <c r="F689" s="72"/>
      <c r="G689" s="72"/>
      <c r="H689" s="72"/>
      <c r="I689" s="194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spans="1:26" ht="15.75" customHeight="1">
      <c r="A690" s="72"/>
      <c r="B690" s="72"/>
      <c r="C690" s="72"/>
      <c r="D690" s="72"/>
      <c r="E690" s="72"/>
      <c r="F690" s="72"/>
      <c r="G690" s="72"/>
      <c r="H690" s="72"/>
      <c r="I690" s="194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spans="1:26" ht="15.75" customHeight="1">
      <c r="A691" s="72"/>
      <c r="B691" s="72"/>
      <c r="C691" s="72"/>
      <c r="D691" s="72"/>
      <c r="E691" s="72"/>
      <c r="F691" s="72"/>
      <c r="G691" s="72"/>
      <c r="H691" s="72"/>
      <c r="I691" s="194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spans="1:26" ht="15.75" customHeight="1">
      <c r="A692" s="72"/>
      <c r="B692" s="72"/>
      <c r="C692" s="72"/>
      <c r="D692" s="72"/>
      <c r="E692" s="72"/>
      <c r="F692" s="72"/>
      <c r="G692" s="72"/>
      <c r="H692" s="72"/>
      <c r="I692" s="194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spans="1:26" ht="15.75" customHeight="1">
      <c r="A693" s="72"/>
      <c r="B693" s="72"/>
      <c r="C693" s="72"/>
      <c r="D693" s="72"/>
      <c r="E693" s="72"/>
      <c r="F693" s="72"/>
      <c r="G693" s="72"/>
      <c r="H693" s="72"/>
      <c r="I693" s="194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spans="1:26" ht="15.75" customHeight="1">
      <c r="A694" s="72"/>
      <c r="B694" s="72"/>
      <c r="C694" s="72"/>
      <c r="D694" s="72"/>
      <c r="E694" s="72"/>
      <c r="F694" s="72"/>
      <c r="G694" s="72"/>
      <c r="H694" s="72"/>
      <c r="I694" s="194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spans="1:26" ht="15.75" customHeight="1">
      <c r="A695" s="72"/>
      <c r="B695" s="72"/>
      <c r="C695" s="72"/>
      <c r="D695" s="72"/>
      <c r="E695" s="72"/>
      <c r="F695" s="72"/>
      <c r="G695" s="72"/>
      <c r="H695" s="72"/>
      <c r="I695" s="194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spans="1:26" ht="15.75" customHeight="1">
      <c r="A696" s="72"/>
      <c r="B696" s="72"/>
      <c r="C696" s="72"/>
      <c r="D696" s="72"/>
      <c r="E696" s="72"/>
      <c r="F696" s="72"/>
      <c r="G696" s="72"/>
      <c r="H696" s="72"/>
      <c r="I696" s="194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spans="1:26" ht="15.75" customHeight="1">
      <c r="A697" s="72"/>
      <c r="B697" s="72"/>
      <c r="C697" s="72"/>
      <c r="D697" s="72"/>
      <c r="E697" s="72"/>
      <c r="F697" s="72"/>
      <c r="G697" s="72"/>
      <c r="H697" s="72"/>
      <c r="I697" s="194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spans="1:26" ht="15.75" customHeight="1">
      <c r="A698" s="72"/>
      <c r="B698" s="72"/>
      <c r="C698" s="72"/>
      <c r="D698" s="72"/>
      <c r="E698" s="72"/>
      <c r="F698" s="72"/>
      <c r="G698" s="72"/>
      <c r="H698" s="72"/>
      <c r="I698" s="194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spans="1:26" ht="15.75" customHeight="1">
      <c r="A699" s="72"/>
      <c r="B699" s="72"/>
      <c r="C699" s="72"/>
      <c r="D699" s="72"/>
      <c r="E699" s="72"/>
      <c r="F699" s="72"/>
      <c r="G699" s="72"/>
      <c r="H699" s="72"/>
      <c r="I699" s="194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spans="1:26" ht="15.75" customHeight="1">
      <c r="A700" s="72"/>
      <c r="B700" s="72"/>
      <c r="C700" s="72"/>
      <c r="D700" s="72"/>
      <c r="E700" s="72"/>
      <c r="F700" s="72"/>
      <c r="G700" s="72"/>
      <c r="H700" s="72"/>
      <c r="I700" s="194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spans="1:26" ht="15.75" customHeight="1">
      <c r="A701" s="72"/>
      <c r="B701" s="72"/>
      <c r="C701" s="72"/>
      <c r="D701" s="72"/>
      <c r="E701" s="72"/>
      <c r="F701" s="72"/>
      <c r="G701" s="72"/>
      <c r="H701" s="72"/>
      <c r="I701" s="194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spans="1:26" ht="15.75" customHeight="1">
      <c r="A702" s="72"/>
      <c r="B702" s="72"/>
      <c r="C702" s="72"/>
      <c r="D702" s="72"/>
      <c r="E702" s="72"/>
      <c r="F702" s="72"/>
      <c r="G702" s="72"/>
      <c r="H702" s="72"/>
      <c r="I702" s="194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spans="1:26" ht="15.75" customHeight="1">
      <c r="A703" s="72"/>
      <c r="B703" s="72"/>
      <c r="C703" s="72"/>
      <c r="D703" s="72"/>
      <c r="E703" s="72"/>
      <c r="F703" s="72"/>
      <c r="G703" s="72"/>
      <c r="H703" s="72"/>
      <c r="I703" s="194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spans="1:26" ht="15.75" customHeight="1">
      <c r="A704" s="72"/>
      <c r="B704" s="72"/>
      <c r="C704" s="72"/>
      <c r="D704" s="72"/>
      <c r="E704" s="72"/>
      <c r="F704" s="72"/>
      <c r="G704" s="72"/>
      <c r="H704" s="72"/>
      <c r="I704" s="194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spans="1:26" ht="15.75" customHeight="1">
      <c r="A705" s="72"/>
      <c r="B705" s="72"/>
      <c r="C705" s="72"/>
      <c r="D705" s="72"/>
      <c r="E705" s="72"/>
      <c r="F705" s="72"/>
      <c r="G705" s="72"/>
      <c r="H705" s="72"/>
      <c r="I705" s="194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spans="1:26" ht="15.75" customHeight="1">
      <c r="A706" s="72"/>
      <c r="B706" s="72"/>
      <c r="C706" s="72"/>
      <c r="D706" s="72"/>
      <c r="E706" s="72"/>
      <c r="F706" s="72"/>
      <c r="G706" s="72"/>
      <c r="H706" s="72"/>
      <c r="I706" s="194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spans="1:26" ht="15.75" customHeight="1">
      <c r="A707" s="72"/>
      <c r="B707" s="72"/>
      <c r="C707" s="72"/>
      <c r="D707" s="72"/>
      <c r="E707" s="72"/>
      <c r="F707" s="72"/>
      <c r="G707" s="72"/>
      <c r="H707" s="72"/>
      <c r="I707" s="194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spans="1:26" ht="15.75" customHeight="1">
      <c r="A708" s="72"/>
      <c r="B708" s="72"/>
      <c r="C708" s="72"/>
      <c r="D708" s="72"/>
      <c r="E708" s="72"/>
      <c r="F708" s="72"/>
      <c r="G708" s="72"/>
      <c r="H708" s="72"/>
      <c r="I708" s="194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spans="1:26" ht="15.75" customHeight="1">
      <c r="A709" s="72"/>
      <c r="B709" s="72"/>
      <c r="C709" s="72"/>
      <c r="D709" s="72"/>
      <c r="E709" s="72"/>
      <c r="F709" s="72"/>
      <c r="G709" s="72"/>
      <c r="H709" s="72"/>
      <c r="I709" s="194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spans="1:26" ht="15.75" customHeight="1">
      <c r="A710" s="72"/>
      <c r="B710" s="72"/>
      <c r="C710" s="72"/>
      <c r="D710" s="72"/>
      <c r="E710" s="72"/>
      <c r="F710" s="72"/>
      <c r="G710" s="72"/>
      <c r="H710" s="72"/>
      <c r="I710" s="194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spans="1:26" ht="15.75" customHeight="1">
      <c r="A711" s="72"/>
      <c r="B711" s="72"/>
      <c r="C711" s="72"/>
      <c r="D711" s="72"/>
      <c r="E711" s="72"/>
      <c r="F711" s="72"/>
      <c r="G711" s="72"/>
      <c r="H711" s="72"/>
      <c r="I711" s="194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spans="1:26" ht="15.75" customHeight="1">
      <c r="A712" s="72"/>
      <c r="B712" s="72"/>
      <c r="C712" s="72"/>
      <c r="D712" s="72"/>
      <c r="E712" s="72"/>
      <c r="F712" s="72"/>
      <c r="G712" s="72"/>
      <c r="H712" s="72"/>
      <c r="I712" s="194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spans="1:26" ht="15.75" customHeight="1">
      <c r="A713" s="72"/>
      <c r="B713" s="72"/>
      <c r="C713" s="72"/>
      <c r="D713" s="72"/>
      <c r="E713" s="72"/>
      <c r="F713" s="72"/>
      <c r="G713" s="72"/>
      <c r="H713" s="72"/>
      <c r="I713" s="194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spans="1:26" ht="15.75" customHeight="1">
      <c r="A714" s="72"/>
      <c r="B714" s="72"/>
      <c r="C714" s="72"/>
      <c r="D714" s="72"/>
      <c r="E714" s="72"/>
      <c r="F714" s="72"/>
      <c r="G714" s="72"/>
      <c r="H714" s="72"/>
      <c r="I714" s="194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spans="1:26" ht="15.75" customHeight="1">
      <c r="A715" s="72"/>
      <c r="B715" s="72"/>
      <c r="C715" s="72"/>
      <c r="D715" s="72"/>
      <c r="E715" s="72"/>
      <c r="F715" s="72"/>
      <c r="G715" s="72"/>
      <c r="H715" s="72"/>
      <c r="I715" s="194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spans="1:26" ht="15.75" customHeight="1">
      <c r="A716" s="72"/>
      <c r="B716" s="72"/>
      <c r="C716" s="72"/>
      <c r="D716" s="72"/>
      <c r="E716" s="72"/>
      <c r="F716" s="72"/>
      <c r="G716" s="72"/>
      <c r="H716" s="72"/>
      <c r="I716" s="194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spans="1:26" ht="15.75" customHeight="1">
      <c r="A717" s="72"/>
      <c r="B717" s="72"/>
      <c r="C717" s="72"/>
      <c r="D717" s="72"/>
      <c r="E717" s="72"/>
      <c r="F717" s="72"/>
      <c r="G717" s="72"/>
      <c r="H717" s="72"/>
      <c r="I717" s="194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spans="1:26" ht="15.75" customHeight="1">
      <c r="A718" s="72"/>
      <c r="B718" s="72"/>
      <c r="C718" s="72"/>
      <c r="D718" s="72"/>
      <c r="E718" s="72"/>
      <c r="F718" s="72"/>
      <c r="G718" s="72"/>
      <c r="H718" s="72"/>
      <c r="I718" s="194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spans="1:26" ht="15.75" customHeight="1">
      <c r="A719" s="72"/>
      <c r="B719" s="72"/>
      <c r="C719" s="72"/>
      <c r="D719" s="72"/>
      <c r="E719" s="72"/>
      <c r="F719" s="72"/>
      <c r="G719" s="72"/>
      <c r="H719" s="72"/>
      <c r="I719" s="194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spans="1:26" ht="15.75" customHeight="1">
      <c r="A720" s="72"/>
      <c r="B720" s="72"/>
      <c r="C720" s="72"/>
      <c r="D720" s="72"/>
      <c r="E720" s="72"/>
      <c r="F720" s="72"/>
      <c r="G720" s="72"/>
      <c r="H720" s="72"/>
      <c r="I720" s="194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spans="1:26" ht="15.75" customHeight="1">
      <c r="A721" s="72"/>
      <c r="B721" s="72"/>
      <c r="C721" s="72"/>
      <c r="D721" s="72"/>
      <c r="E721" s="72"/>
      <c r="F721" s="72"/>
      <c r="G721" s="72"/>
      <c r="H721" s="72"/>
      <c r="I721" s="194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spans="1:26" ht="15.75" customHeight="1">
      <c r="A722" s="72"/>
      <c r="B722" s="72"/>
      <c r="C722" s="72"/>
      <c r="D722" s="72"/>
      <c r="E722" s="72"/>
      <c r="F722" s="72"/>
      <c r="G722" s="72"/>
      <c r="H722" s="72"/>
      <c r="I722" s="194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spans="1:26" ht="15.75" customHeight="1">
      <c r="A723" s="72"/>
      <c r="B723" s="72"/>
      <c r="C723" s="72"/>
      <c r="D723" s="72"/>
      <c r="E723" s="72"/>
      <c r="F723" s="72"/>
      <c r="G723" s="72"/>
      <c r="H723" s="72"/>
      <c r="I723" s="194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spans="1:26" ht="15.75" customHeight="1">
      <c r="A724" s="72"/>
      <c r="B724" s="72"/>
      <c r="C724" s="72"/>
      <c r="D724" s="72"/>
      <c r="E724" s="72"/>
      <c r="F724" s="72"/>
      <c r="G724" s="72"/>
      <c r="H724" s="72"/>
      <c r="I724" s="194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spans="1:26" ht="15.75" customHeight="1">
      <c r="A725" s="72"/>
      <c r="B725" s="72"/>
      <c r="C725" s="72"/>
      <c r="D725" s="72"/>
      <c r="E725" s="72"/>
      <c r="F725" s="72"/>
      <c r="G725" s="72"/>
      <c r="H725" s="72"/>
      <c r="I725" s="194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spans="1:26" ht="15.75" customHeight="1">
      <c r="A726" s="72"/>
      <c r="B726" s="72"/>
      <c r="C726" s="72"/>
      <c r="D726" s="72"/>
      <c r="E726" s="72"/>
      <c r="F726" s="72"/>
      <c r="G726" s="72"/>
      <c r="H726" s="72"/>
      <c r="I726" s="194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spans="1:26" ht="15.75" customHeight="1">
      <c r="A727" s="72"/>
      <c r="B727" s="72"/>
      <c r="C727" s="72"/>
      <c r="D727" s="72"/>
      <c r="E727" s="72"/>
      <c r="F727" s="72"/>
      <c r="G727" s="72"/>
      <c r="H727" s="72"/>
      <c r="I727" s="194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spans="1:26" ht="15.75" customHeight="1">
      <c r="A728" s="72"/>
      <c r="B728" s="72"/>
      <c r="C728" s="72"/>
      <c r="D728" s="72"/>
      <c r="E728" s="72"/>
      <c r="F728" s="72"/>
      <c r="G728" s="72"/>
      <c r="H728" s="72"/>
      <c r="I728" s="194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spans="1:26" ht="15.75" customHeight="1">
      <c r="A729" s="72"/>
      <c r="B729" s="72"/>
      <c r="C729" s="72"/>
      <c r="D729" s="72"/>
      <c r="E729" s="72"/>
      <c r="F729" s="72"/>
      <c r="G729" s="72"/>
      <c r="H729" s="72"/>
      <c r="I729" s="194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spans="1:26" ht="15.75" customHeight="1">
      <c r="A730" s="72"/>
      <c r="B730" s="72"/>
      <c r="C730" s="72"/>
      <c r="D730" s="72"/>
      <c r="E730" s="72"/>
      <c r="F730" s="72"/>
      <c r="G730" s="72"/>
      <c r="H730" s="72"/>
      <c r="I730" s="194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spans="1:26" ht="15.75" customHeight="1">
      <c r="A731" s="72"/>
      <c r="B731" s="72"/>
      <c r="C731" s="72"/>
      <c r="D731" s="72"/>
      <c r="E731" s="72"/>
      <c r="F731" s="72"/>
      <c r="G731" s="72"/>
      <c r="H731" s="72"/>
      <c r="I731" s="194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spans="1:26" ht="15.75" customHeight="1">
      <c r="A732" s="72"/>
      <c r="B732" s="72"/>
      <c r="C732" s="72"/>
      <c r="D732" s="72"/>
      <c r="E732" s="72"/>
      <c r="F732" s="72"/>
      <c r="G732" s="72"/>
      <c r="H732" s="72"/>
      <c r="I732" s="194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spans="1:26" ht="15.75" customHeight="1">
      <c r="A733" s="72"/>
      <c r="B733" s="72"/>
      <c r="C733" s="72"/>
      <c r="D733" s="72"/>
      <c r="E733" s="72"/>
      <c r="F733" s="72"/>
      <c r="G733" s="72"/>
      <c r="H733" s="72"/>
      <c r="I733" s="194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spans="1:26" ht="15.75" customHeight="1">
      <c r="A734" s="72"/>
      <c r="B734" s="72"/>
      <c r="C734" s="72"/>
      <c r="D734" s="72"/>
      <c r="E734" s="72"/>
      <c r="F734" s="72"/>
      <c r="G734" s="72"/>
      <c r="H734" s="72"/>
      <c r="I734" s="194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spans="1:26" ht="15.75" customHeight="1">
      <c r="A735" s="72"/>
      <c r="B735" s="72"/>
      <c r="C735" s="72"/>
      <c r="D735" s="72"/>
      <c r="E735" s="72"/>
      <c r="F735" s="72"/>
      <c r="G735" s="72"/>
      <c r="H735" s="72"/>
      <c r="I735" s="194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spans="1:26" ht="15.75" customHeight="1">
      <c r="A736" s="72"/>
      <c r="B736" s="72"/>
      <c r="C736" s="72"/>
      <c r="D736" s="72"/>
      <c r="E736" s="72"/>
      <c r="F736" s="72"/>
      <c r="G736" s="72"/>
      <c r="H736" s="72"/>
      <c r="I736" s="194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spans="1:26" ht="15.75" customHeight="1">
      <c r="A737" s="72"/>
      <c r="B737" s="72"/>
      <c r="C737" s="72"/>
      <c r="D737" s="72"/>
      <c r="E737" s="72"/>
      <c r="F737" s="72"/>
      <c r="G737" s="72"/>
      <c r="H737" s="72"/>
      <c r="I737" s="194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spans="1:26" ht="15.75" customHeight="1">
      <c r="A738" s="72"/>
      <c r="B738" s="72"/>
      <c r="C738" s="72"/>
      <c r="D738" s="72"/>
      <c r="E738" s="72"/>
      <c r="F738" s="72"/>
      <c r="G738" s="72"/>
      <c r="H738" s="72"/>
      <c r="I738" s="194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spans="1:26" ht="15.75" customHeight="1">
      <c r="A739" s="72"/>
      <c r="B739" s="72"/>
      <c r="C739" s="72"/>
      <c r="D739" s="72"/>
      <c r="E739" s="72"/>
      <c r="F739" s="72"/>
      <c r="G739" s="72"/>
      <c r="H739" s="72"/>
      <c r="I739" s="194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spans="1:26" ht="15.75" customHeight="1">
      <c r="A740" s="72"/>
      <c r="B740" s="72"/>
      <c r="C740" s="72"/>
      <c r="D740" s="72"/>
      <c r="E740" s="72"/>
      <c r="F740" s="72"/>
      <c r="G740" s="72"/>
      <c r="H740" s="72"/>
      <c r="I740" s="194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spans="1:26" ht="15.75" customHeight="1">
      <c r="A741" s="72"/>
      <c r="B741" s="72"/>
      <c r="C741" s="72"/>
      <c r="D741" s="72"/>
      <c r="E741" s="72"/>
      <c r="F741" s="72"/>
      <c r="G741" s="72"/>
      <c r="H741" s="72"/>
      <c r="I741" s="194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spans="1:26" ht="15.75" customHeight="1">
      <c r="A742" s="72"/>
      <c r="B742" s="72"/>
      <c r="C742" s="72"/>
      <c r="D742" s="72"/>
      <c r="E742" s="72"/>
      <c r="F742" s="72"/>
      <c r="G742" s="72"/>
      <c r="H742" s="72"/>
      <c r="I742" s="194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spans="1:26" ht="15.75" customHeight="1">
      <c r="A743" s="72"/>
      <c r="B743" s="72"/>
      <c r="C743" s="72"/>
      <c r="D743" s="72"/>
      <c r="E743" s="72"/>
      <c r="F743" s="72"/>
      <c r="G743" s="72"/>
      <c r="H743" s="72"/>
      <c r="I743" s="194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spans="1:26" ht="15.75" customHeight="1">
      <c r="A744" s="72"/>
      <c r="B744" s="72"/>
      <c r="C744" s="72"/>
      <c r="D744" s="72"/>
      <c r="E744" s="72"/>
      <c r="F744" s="72"/>
      <c r="G744" s="72"/>
      <c r="H744" s="72"/>
      <c r="I744" s="194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spans="1:26" ht="15.75" customHeight="1">
      <c r="A745" s="72"/>
      <c r="B745" s="72"/>
      <c r="C745" s="72"/>
      <c r="D745" s="72"/>
      <c r="E745" s="72"/>
      <c r="F745" s="72"/>
      <c r="G745" s="72"/>
      <c r="H745" s="72"/>
      <c r="I745" s="194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spans="1:26" ht="15.75" customHeight="1">
      <c r="A746" s="72"/>
      <c r="B746" s="72"/>
      <c r="C746" s="72"/>
      <c r="D746" s="72"/>
      <c r="E746" s="72"/>
      <c r="F746" s="72"/>
      <c r="G746" s="72"/>
      <c r="H746" s="72"/>
      <c r="I746" s="194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spans="1:26" ht="15.75" customHeight="1">
      <c r="A747" s="72"/>
      <c r="B747" s="72"/>
      <c r="C747" s="72"/>
      <c r="D747" s="72"/>
      <c r="E747" s="72"/>
      <c r="F747" s="72"/>
      <c r="G747" s="72"/>
      <c r="H747" s="72"/>
      <c r="I747" s="194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spans="1:26" ht="15.75" customHeight="1">
      <c r="A748" s="72"/>
      <c r="B748" s="72"/>
      <c r="C748" s="72"/>
      <c r="D748" s="72"/>
      <c r="E748" s="72"/>
      <c r="F748" s="72"/>
      <c r="G748" s="72"/>
      <c r="H748" s="72"/>
      <c r="I748" s="194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spans="1:26" ht="15.75" customHeight="1">
      <c r="A749" s="72"/>
      <c r="B749" s="72"/>
      <c r="C749" s="72"/>
      <c r="D749" s="72"/>
      <c r="E749" s="72"/>
      <c r="F749" s="72"/>
      <c r="G749" s="72"/>
      <c r="H749" s="72"/>
      <c r="I749" s="194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spans="1:26" ht="15.75" customHeight="1">
      <c r="A750" s="72"/>
      <c r="B750" s="72"/>
      <c r="C750" s="72"/>
      <c r="D750" s="72"/>
      <c r="E750" s="72"/>
      <c r="F750" s="72"/>
      <c r="G750" s="72"/>
      <c r="H750" s="72"/>
      <c r="I750" s="194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spans="1:26" ht="15.75" customHeight="1">
      <c r="A751" s="72"/>
      <c r="B751" s="72"/>
      <c r="C751" s="72"/>
      <c r="D751" s="72"/>
      <c r="E751" s="72"/>
      <c r="F751" s="72"/>
      <c r="G751" s="72"/>
      <c r="H751" s="72"/>
      <c r="I751" s="194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spans="1:26" ht="15.75" customHeight="1">
      <c r="A752" s="72"/>
      <c r="B752" s="72"/>
      <c r="C752" s="72"/>
      <c r="D752" s="72"/>
      <c r="E752" s="72"/>
      <c r="F752" s="72"/>
      <c r="G752" s="72"/>
      <c r="H752" s="72"/>
      <c r="I752" s="194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spans="1:26" ht="15.75" customHeight="1">
      <c r="A753" s="72"/>
      <c r="B753" s="72"/>
      <c r="C753" s="72"/>
      <c r="D753" s="72"/>
      <c r="E753" s="72"/>
      <c r="F753" s="72"/>
      <c r="G753" s="72"/>
      <c r="H753" s="72"/>
      <c r="I753" s="194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spans="1:26" ht="15.75" customHeight="1">
      <c r="A754" s="72"/>
      <c r="B754" s="72"/>
      <c r="C754" s="72"/>
      <c r="D754" s="72"/>
      <c r="E754" s="72"/>
      <c r="F754" s="72"/>
      <c r="G754" s="72"/>
      <c r="H754" s="72"/>
      <c r="I754" s="194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spans="1:26" ht="15.75" customHeight="1">
      <c r="A755" s="72"/>
      <c r="B755" s="72"/>
      <c r="C755" s="72"/>
      <c r="D755" s="72"/>
      <c r="E755" s="72"/>
      <c r="F755" s="72"/>
      <c r="G755" s="72"/>
      <c r="H755" s="72"/>
      <c r="I755" s="194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spans="1:26" ht="15.75" customHeight="1">
      <c r="A756" s="72"/>
      <c r="B756" s="72"/>
      <c r="C756" s="72"/>
      <c r="D756" s="72"/>
      <c r="E756" s="72"/>
      <c r="F756" s="72"/>
      <c r="G756" s="72"/>
      <c r="H756" s="72"/>
      <c r="I756" s="194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spans="1:26" ht="15.75" customHeight="1">
      <c r="A757" s="72"/>
      <c r="B757" s="72"/>
      <c r="C757" s="72"/>
      <c r="D757" s="72"/>
      <c r="E757" s="72"/>
      <c r="F757" s="72"/>
      <c r="G757" s="72"/>
      <c r="H757" s="72"/>
      <c r="I757" s="194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spans="1:26" ht="15.75" customHeight="1">
      <c r="A758" s="72"/>
      <c r="B758" s="72"/>
      <c r="C758" s="72"/>
      <c r="D758" s="72"/>
      <c r="E758" s="72"/>
      <c r="F758" s="72"/>
      <c r="G758" s="72"/>
      <c r="H758" s="72"/>
      <c r="I758" s="194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spans="1:26" ht="15.75" customHeight="1">
      <c r="A759" s="72"/>
      <c r="B759" s="72"/>
      <c r="C759" s="72"/>
      <c r="D759" s="72"/>
      <c r="E759" s="72"/>
      <c r="F759" s="72"/>
      <c r="G759" s="72"/>
      <c r="H759" s="72"/>
      <c r="I759" s="194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spans="1:26" ht="15.75" customHeight="1">
      <c r="A760" s="72"/>
      <c r="B760" s="72"/>
      <c r="C760" s="72"/>
      <c r="D760" s="72"/>
      <c r="E760" s="72"/>
      <c r="F760" s="72"/>
      <c r="G760" s="72"/>
      <c r="H760" s="72"/>
      <c r="I760" s="194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spans="1:26" ht="15.75" customHeight="1">
      <c r="A761" s="72"/>
      <c r="B761" s="72"/>
      <c r="C761" s="72"/>
      <c r="D761" s="72"/>
      <c r="E761" s="72"/>
      <c r="F761" s="72"/>
      <c r="G761" s="72"/>
      <c r="H761" s="72"/>
      <c r="I761" s="194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spans="1:26" ht="15.75" customHeight="1">
      <c r="A762" s="72"/>
      <c r="B762" s="72"/>
      <c r="C762" s="72"/>
      <c r="D762" s="72"/>
      <c r="E762" s="72"/>
      <c r="F762" s="72"/>
      <c r="G762" s="72"/>
      <c r="H762" s="72"/>
      <c r="I762" s="194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spans="1:26" ht="15.75" customHeight="1">
      <c r="A763" s="72"/>
      <c r="B763" s="72"/>
      <c r="C763" s="72"/>
      <c r="D763" s="72"/>
      <c r="E763" s="72"/>
      <c r="F763" s="72"/>
      <c r="G763" s="72"/>
      <c r="H763" s="72"/>
      <c r="I763" s="194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spans="1:26" ht="15.75" customHeight="1">
      <c r="A764" s="72"/>
      <c r="B764" s="72"/>
      <c r="C764" s="72"/>
      <c r="D764" s="72"/>
      <c r="E764" s="72"/>
      <c r="F764" s="72"/>
      <c r="G764" s="72"/>
      <c r="H764" s="72"/>
      <c r="I764" s="194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spans="1:26" ht="15.75" customHeight="1">
      <c r="A765" s="72"/>
      <c r="B765" s="72"/>
      <c r="C765" s="72"/>
      <c r="D765" s="72"/>
      <c r="E765" s="72"/>
      <c r="F765" s="72"/>
      <c r="G765" s="72"/>
      <c r="H765" s="72"/>
      <c r="I765" s="194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spans="1:26" ht="15.75" customHeight="1">
      <c r="A766" s="72"/>
      <c r="B766" s="72"/>
      <c r="C766" s="72"/>
      <c r="D766" s="72"/>
      <c r="E766" s="72"/>
      <c r="F766" s="72"/>
      <c r="G766" s="72"/>
      <c r="H766" s="72"/>
      <c r="I766" s="194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spans="1:26" ht="15.75" customHeight="1">
      <c r="A767" s="72"/>
      <c r="B767" s="72"/>
      <c r="C767" s="72"/>
      <c r="D767" s="72"/>
      <c r="E767" s="72"/>
      <c r="F767" s="72"/>
      <c r="G767" s="72"/>
      <c r="H767" s="72"/>
      <c r="I767" s="194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spans="1:26" ht="15.75" customHeight="1">
      <c r="A768" s="72"/>
      <c r="B768" s="72"/>
      <c r="C768" s="72"/>
      <c r="D768" s="72"/>
      <c r="E768" s="72"/>
      <c r="F768" s="72"/>
      <c r="G768" s="72"/>
      <c r="H768" s="72"/>
      <c r="I768" s="194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spans="1:26" ht="15.75" customHeight="1">
      <c r="A769" s="72"/>
      <c r="B769" s="72"/>
      <c r="C769" s="72"/>
      <c r="D769" s="72"/>
      <c r="E769" s="72"/>
      <c r="F769" s="72"/>
      <c r="G769" s="72"/>
      <c r="H769" s="72"/>
      <c r="I769" s="194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spans="1:26" ht="15.75" customHeight="1">
      <c r="A770" s="72"/>
      <c r="B770" s="72"/>
      <c r="C770" s="72"/>
      <c r="D770" s="72"/>
      <c r="E770" s="72"/>
      <c r="F770" s="72"/>
      <c r="G770" s="72"/>
      <c r="H770" s="72"/>
      <c r="I770" s="194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spans="1:26" ht="15.75" customHeight="1">
      <c r="A771" s="72"/>
      <c r="B771" s="72"/>
      <c r="C771" s="72"/>
      <c r="D771" s="72"/>
      <c r="E771" s="72"/>
      <c r="F771" s="72"/>
      <c r="G771" s="72"/>
      <c r="H771" s="72"/>
      <c r="I771" s="194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spans="1:26" ht="15.75" customHeight="1">
      <c r="A772" s="72"/>
      <c r="B772" s="72"/>
      <c r="C772" s="72"/>
      <c r="D772" s="72"/>
      <c r="E772" s="72"/>
      <c r="F772" s="72"/>
      <c r="G772" s="72"/>
      <c r="H772" s="72"/>
      <c r="I772" s="194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spans="1:26" ht="15.75" customHeight="1">
      <c r="A773" s="72"/>
      <c r="B773" s="72"/>
      <c r="C773" s="72"/>
      <c r="D773" s="72"/>
      <c r="E773" s="72"/>
      <c r="F773" s="72"/>
      <c r="G773" s="72"/>
      <c r="H773" s="72"/>
      <c r="I773" s="194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spans="1:26" ht="15.75" customHeight="1">
      <c r="A774" s="72"/>
      <c r="B774" s="72"/>
      <c r="C774" s="72"/>
      <c r="D774" s="72"/>
      <c r="E774" s="72"/>
      <c r="F774" s="72"/>
      <c r="G774" s="72"/>
      <c r="H774" s="72"/>
      <c r="I774" s="194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spans="1:26" ht="15.75" customHeight="1">
      <c r="A775" s="72"/>
      <c r="B775" s="72"/>
      <c r="C775" s="72"/>
      <c r="D775" s="72"/>
      <c r="E775" s="72"/>
      <c r="F775" s="72"/>
      <c r="G775" s="72"/>
      <c r="H775" s="72"/>
      <c r="I775" s="194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spans="1:26" ht="15.75" customHeight="1">
      <c r="A776" s="72"/>
      <c r="B776" s="72"/>
      <c r="C776" s="72"/>
      <c r="D776" s="72"/>
      <c r="E776" s="72"/>
      <c r="F776" s="72"/>
      <c r="G776" s="72"/>
      <c r="H776" s="72"/>
      <c r="I776" s="194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spans="1:26" ht="15.75" customHeight="1">
      <c r="A777" s="72"/>
      <c r="B777" s="72"/>
      <c r="C777" s="72"/>
      <c r="D777" s="72"/>
      <c r="E777" s="72"/>
      <c r="F777" s="72"/>
      <c r="G777" s="72"/>
      <c r="H777" s="72"/>
      <c r="I777" s="194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spans="1:26" ht="15.75" customHeight="1">
      <c r="A778" s="72"/>
      <c r="B778" s="72"/>
      <c r="C778" s="72"/>
      <c r="D778" s="72"/>
      <c r="E778" s="72"/>
      <c r="F778" s="72"/>
      <c r="G778" s="72"/>
      <c r="H778" s="72"/>
      <c r="I778" s="194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spans="1:26" ht="15.75" customHeight="1">
      <c r="A779" s="72"/>
      <c r="B779" s="72"/>
      <c r="C779" s="72"/>
      <c r="D779" s="72"/>
      <c r="E779" s="72"/>
      <c r="F779" s="72"/>
      <c r="G779" s="72"/>
      <c r="H779" s="72"/>
      <c r="I779" s="194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spans="1:26" ht="15.75" customHeight="1">
      <c r="A780" s="72"/>
      <c r="B780" s="72"/>
      <c r="C780" s="72"/>
      <c r="D780" s="72"/>
      <c r="E780" s="72"/>
      <c r="F780" s="72"/>
      <c r="G780" s="72"/>
      <c r="H780" s="72"/>
      <c r="I780" s="194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spans="1:26" ht="15.75" customHeight="1">
      <c r="A781" s="72"/>
      <c r="B781" s="72"/>
      <c r="C781" s="72"/>
      <c r="D781" s="72"/>
      <c r="E781" s="72"/>
      <c r="F781" s="72"/>
      <c r="G781" s="72"/>
      <c r="H781" s="72"/>
      <c r="I781" s="194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spans="1:26" ht="15.75" customHeight="1">
      <c r="A782" s="72"/>
      <c r="B782" s="72"/>
      <c r="C782" s="72"/>
      <c r="D782" s="72"/>
      <c r="E782" s="72"/>
      <c r="F782" s="72"/>
      <c r="G782" s="72"/>
      <c r="H782" s="72"/>
      <c r="I782" s="194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spans="1:26" ht="15.75" customHeight="1">
      <c r="A783" s="72"/>
      <c r="B783" s="72"/>
      <c r="C783" s="72"/>
      <c r="D783" s="72"/>
      <c r="E783" s="72"/>
      <c r="F783" s="72"/>
      <c r="G783" s="72"/>
      <c r="H783" s="72"/>
      <c r="I783" s="194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spans="1:26" ht="15.75" customHeight="1">
      <c r="A784" s="72"/>
      <c r="B784" s="72"/>
      <c r="C784" s="72"/>
      <c r="D784" s="72"/>
      <c r="E784" s="72"/>
      <c r="F784" s="72"/>
      <c r="G784" s="72"/>
      <c r="H784" s="72"/>
      <c r="I784" s="194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spans="1:26" ht="15.75" customHeight="1">
      <c r="A785" s="72"/>
      <c r="B785" s="72"/>
      <c r="C785" s="72"/>
      <c r="D785" s="72"/>
      <c r="E785" s="72"/>
      <c r="F785" s="72"/>
      <c r="G785" s="72"/>
      <c r="H785" s="72"/>
      <c r="I785" s="194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spans="1:26" ht="15.75" customHeight="1">
      <c r="A786" s="72"/>
      <c r="B786" s="72"/>
      <c r="C786" s="72"/>
      <c r="D786" s="72"/>
      <c r="E786" s="72"/>
      <c r="F786" s="72"/>
      <c r="G786" s="72"/>
      <c r="H786" s="72"/>
      <c r="I786" s="194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spans="1:26" ht="15.75" customHeight="1">
      <c r="A787" s="72"/>
      <c r="B787" s="72"/>
      <c r="C787" s="72"/>
      <c r="D787" s="72"/>
      <c r="E787" s="72"/>
      <c r="F787" s="72"/>
      <c r="G787" s="72"/>
      <c r="H787" s="72"/>
      <c r="I787" s="194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spans="1:26" ht="15.75" customHeight="1">
      <c r="A788" s="72"/>
      <c r="B788" s="72"/>
      <c r="C788" s="72"/>
      <c r="D788" s="72"/>
      <c r="E788" s="72"/>
      <c r="F788" s="72"/>
      <c r="G788" s="72"/>
      <c r="H788" s="72"/>
      <c r="I788" s="194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spans="1:26" ht="15.75" customHeight="1">
      <c r="A789" s="72"/>
      <c r="B789" s="72"/>
      <c r="C789" s="72"/>
      <c r="D789" s="72"/>
      <c r="E789" s="72"/>
      <c r="F789" s="72"/>
      <c r="G789" s="72"/>
      <c r="H789" s="72"/>
      <c r="I789" s="194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spans="1:26" ht="15.75" customHeight="1">
      <c r="A790" s="72"/>
      <c r="B790" s="72"/>
      <c r="C790" s="72"/>
      <c r="D790" s="72"/>
      <c r="E790" s="72"/>
      <c r="F790" s="72"/>
      <c r="G790" s="72"/>
      <c r="H790" s="72"/>
      <c r="I790" s="194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spans="1:26" ht="15.75" customHeight="1">
      <c r="A791" s="72"/>
      <c r="B791" s="72"/>
      <c r="C791" s="72"/>
      <c r="D791" s="72"/>
      <c r="E791" s="72"/>
      <c r="F791" s="72"/>
      <c r="G791" s="72"/>
      <c r="H791" s="72"/>
      <c r="I791" s="194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spans="1:26" ht="15.75" customHeight="1">
      <c r="A792" s="72"/>
      <c r="B792" s="72"/>
      <c r="C792" s="72"/>
      <c r="D792" s="72"/>
      <c r="E792" s="72"/>
      <c r="F792" s="72"/>
      <c r="G792" s="72"/>
      <c r="H792" s="72"/>
      <c r="I792" s="194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spans="1:26" ht="15.75" customHeight="1">
      <c r="A793" s="72"/>
      <c r="B793" s="72"/>
      <c r="C793" s="72"/>
      <c r="D793" s="72"/>
      <c r="E793" s="72"/>
      <c r="F793" s="72"/>
      <c r="G793" s="72"/>
      <c r="H793" s="72"/>
      <c r="I793" s="194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spans="1:26" ht="15.75" customHeight="1">
      <c r="A794" s="72"/>
      <c r="B794" s="72"/>
      <c r="C794" s="72"/>
      <c r="D794" s="72"/>
      <c r="E794" s="72"/>
      <c r="F794" s="72"/>
      <c r="G794" s="72"/>
      <c r="H794" s="72"/>
      <c r="I794" s="194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spans="1:26" ht="15.75" customHeight="1">
      <c r="A795" s="72"/>
      <c r="B795" s="72"/>
      <c r="C795" s="72"/>
      <c r="D795" s="72"/>
      <c r="E795" s="72"/>
      <c r="F795" s="72"/>
      <c r="G795" s="72"/>
      <c r="H795" s="72"/>
      <c r="I795" s="194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spans="1:26" ht="15.75" customHeight="1">
      <c r="A796" s="72"/>
      <c r="B796" s="72"/>
      <c r="C796" s="72"/>
      <c r="D796" s="72"/>
      <c r="E796" s="72"/>
      <c r="F796" s="72"/>
      <c r="G796" s="72"/>
      <c r="H796" s="72"/>
      <c r="I796" s="194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spans="1:26" ht="15.75" customHeight="1">
      <c r="A797" s="72"/>
      <c r="B797" s="72"/>
      <c r="C797" s="72"/>
      <c r="D797" s="72"/>
      <c r="E797" s="72"/>
      <c r="F797" s="72"/>
      <c r="G797" s="72"/>
      <c r="H797" s="72"/>
      <c r="I797" s="194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spans="1:26" ht="15.75" customHeight="1">
      <c r="A798" s="72"/>
      <c r="B798" s="72"/>
      <c r="C798" s="72"/>
      <c r="D798" s="72"/>
      <c r="E798" s="72"/>
      <c r="F798" s="72"/>
      <c r="G798" s="72"/>
      <c r="H798" s="72"/>
      <c r="I798" s="194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spans="1:26" ht="15.75" customHeight="1">
      <c r="A799" s="72"/>
      <c r="B799" s="72"/>
      <c r="C799" s="72"/>
      <c r="D799" s="72"/>
      <c r="E799" s="72"/>
      <c r="F799" s="72"/>
      <c r="G799" s="72"/>
      <c r="H799" s="72"/>
      <c r="I799" s="194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spans="1:26" ht="15.75" customHeight="1">
      <c r="A800" s="72"/>
      <c r="B800" s="72"/>
      <c r="C800" s="72"/>
      <c r="D800" s="72"/>
      <c r="E800" s="72"/>
      <c r="F800" s="72"/>
      <c r="G800" s="72"/>
      <c r="H800" s="72"/>
      <c r="I800" s="194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spans="1:26" ht="15.75" customHeight="1">
      <c r="A801" s="72"/>
      <c r="B801" s="72"/>
      <c r="C801" s="72"/>
      <c r="D801" s="72"/>
      <c r="E801" s="72"/>
      <c r="F801" s="72"/>
      <c r="G801" s="72"/>
      <c r="H801" s="72"/>
      <c r="I801" s="194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spans="1:26" ht="15.75" customHeight="1">
      <c r="A802" s="72"/>
      <c r="B802" s="72"/>
      <c r="C802" s="72"/>
      <c r="D802" s="72"/>
      <c r="E802" s="72"/>
      <c r="F802" s="72"/>
      <c r="G802" s="72"/>
      <c r="H802" s="72"/>
      <c r="I802" s="194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spans="1:26" ht="15.75" customHeight="1">
      <c r="A803" s="72"/>
      <c r="B803" s="72"/>
      <c r="C803" s="72"/>
      <c r="D803" s="72"/>
      <c r="E803" s="72"/>
      <c r="F803" s="72"/>
      <c r="G803" s="72"/>
      <c r="H803" s="72"/>
      <c r="I803" s="194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spans="1:26" ht="15.75" customHeight="1">
      <c r="A804" s="72"/>
      <c r="B804" s="72"/>
      <c r="C804" s="72"/>
      <c r="D804" s="72"/>
      <c r="E804" s="72"/>
      <c r="F804" s="72"/>
      <c r="G804" s="72"/>
      <c r="H804" s="72"/>
      <c r="I804" s="194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spans="1:26" ht="15.75" customHeight="1">
      <c r="A805" s="72"/>
      <c r="B805" s="72"/>
      <c r="C805" s="72"/>
      <c r="D805" s="72"/>
      <c r="E805" s="72"/>
      <c r="F805" s="72"/>
      <c r="G805" s="72"/>
      <c r="H805" s="72"/>
      <c r="I805" s="194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spans="1:26" ht="15.75" customHeight="1">
      <c r="A806" s="72"/>
      <c r="B806" s="72"/>
      <c r="C806" s="72"/>
      <c r="D806" s="72"/>
      <c r="E806" s="72"/>
      <c r="F806" s="72"/>
      <c r="G806" s="72"/>
      <c r="H806" s="72"/>
      <c r="I806" s="194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spans="1:26" ht="15.75" customHeight="1">
      <c r="A807" s="72"/>
      <c r="B807" s="72"/>
      <c r="C807" s="72"/>
      <c r="D807" s="72"/>
      <c r="E807" s="72"/>
      <c r="F807" s="72"/>
      <c r="G807" s="72"/>
      <c r="H807" s="72"/>
      <c r="I807" s="194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spans="1:26" ht="15.75" customHeight="1">
      <c r="A808" s="72"/>
      <c r="B808" s="72"/>
      <c r="C808" s="72"/>
      <c r="D808" s="72"/>
      <c r="E808" s="72"/>
      <c r="F808" s="72"/>
      <c r="G808" s="72"/>
      <c r="H808" s="72"/>
      <c r="I808" s="194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spans="1:26" ht="15.75" customHeight="1">
      <c r="A809" s="72"/>
      <c r="B809" s="72"/>
      <c r="C809" s="72"/>
      <c r="D809" s="72"/>
      <c r="E809" s="72"/>
      <c r="F809" s="72"/>
      <c r="G809" s="72"/>
      <c r="H809" s="72"/>
      <c r="I809" s="194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spans="1:26" ht="15.75" customHeight="1">
      <c r="A810" s="72"/>
      <c r="B810" s="72"/>
      <c r="C810" s="72"/>
      <c r="D810" s="72"/>
      <c r="E810" s="72"/>
      <c r="F810" s="72"/>
      <c r="G810" s="72"/>
      <c r="H810" s="72"/>
      <c r="I810" s="194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spans="1:26" ht="15.75" customHeight="1">
      <c r="A811" s="72"/>
      <c r="B811" s="72"/>
      <c r="C811" s="72"/>
      <c r="D811" s="72"/>
      <c r="E811" s="72"/>
      <c r="F811" s="72"/>
      <c r="G811" s="72"/>
      <c r="H811" s="72"/>
      <c r="I811" s="194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spans="1:26" ht="15.75" customHeight="1">
      <c r="A812" s="72"/>
      <c r="B812" s="72"/>
      <c r="C812" s="72"/>
      <c r="D812" s="72"/>
      <c r="E812" s="72"/>
      <c r="F812" s="72"/>
      <c r="G812" s="72"/>
      <c r="H812" s="72"/>
      <c r="I812" s="194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spans="1:26" ht="15.75" customHeight="1">
      <c r="A813" s="72"/>
      <c r="B813" s="72"/>
      <c r="C813" s="72"/>
      <c r="D813" s="72"/>
      <c r="E813" s="72"/>
      <c r="F813" s="72"/>
      <c r="G813" s="72"/>
      <c r="H813" s="72"/>
      <c r="I813" s="194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spans="1:26" ht="15.75" customHeight="1">
      <c r="A814" s="72"/>
      <c r="B814" s="72"/>
      <c r="C814" s="72"/>
      <c r="D814" s="72"/>
      <c r="E814" s="72"/>
      <c r="F814" s="72"/>
      <c r="G814" s="72"/>
      <c r="H814" s="72"/>
      <c r="I814" s="194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spans="1:26" ht="15.75" customHeight="1">
      <c r="A815" s="72"/>
      <c r="B815" s="72"/>
      <c r="C815" s="72"/>
      <c r="D815" s="72"/>
      <c r="E815" s="72"/>
      <c r="F815" s="72"/>
      <c r="G815" s="72"/>
      <c r="H815" s="72"/>
      <c r="I815" s="194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spans="1:26" ht="15.75" customHeight="1">
      <c r="A816" s="72"/>
      <c r="B816" s="72"/>
      <c r="C816" s="72"/>
      <c r="D816" s="72"/>
      <c r="E816" s="72"/>
      <c r="F816" s="72"/>
      <c r="G816" s="72"/>
      <c r="H816" s="72"/>
      <c r="I816" s="194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spans="1:26" ht="15.75" customHeight="1">
      <c r="A817" s="72"/>
      <c r="B817" s="72"/>
      <c r="C817" s="72"/>
      <c r="D817" s="72"/>
      <c r="E817" s="72"/>
      <c r="F817" s="72"/>
      <c r="G817" s="72"/>
      <c r="H817" s="72"/>
      <c r="I817" s="194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spans="1:26" ht="15.75" customHeight="1">
      <c r="A818" s="72"/>
      <c r="B818" s="72"/>
      <c r="C818" s="72"/>
      <c r="D818" s="72"/>
      <c r="E818" s="72"/>
      <c r="F818" s="72"/>
      <c r="G818" s="72"/>
      <c r="H818" s="72"/>
      <c r="I818" s="194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spans="1:26" ht="15.75" customHeight="1">
      <c r="A819" s="72"/>
      <c r="B819" s="72"/>
      <c r="C819" s="72"/>
      <c r="D819" s="72"/>
      <c r="E819" s="72"/>
      <c r="F819" s="72"/>
      <c r="G819" s="72"/>
      <c r="H819" s="72"/>
      <c r="I819" s="194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spans="1:26" ht="15.75" customHeight="1">
      <c r="A820" s="72"/>
      <c r="B820" s="72"/>
      <c r="C820" s="72"/>
      <c r="D820" s="72"/>
      <c r="E820" s="72"/>
      <c r="F820" s="72"/>
      <c r="G820" s="72"/>
      <c r="H820" s="72"/>
      <c r="I820" s="194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spans="1:26" ht="15.75" customHeight="1">
      <c r="A821" s="72"/>
      <c r="B821" s="72"/>
      <c r="C821" s="72"/>
      <c r="D821" s="72"/>
      <c r="E821" s="72"/>
      <c r="F821" s="72"/>
      <c r="G821" s="72"/>
      <c r="H821" s="72"/>
      <c r="I821" s="194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spans="1:26" ht="15.75" customHeight="1">
      <c r="A822" s="72"/>
      <c r="B822" s="72"/>
      <c r="C822" s="72"/>
      <c r="D822" s="72"/>
      <c r="E822" s="72"/>
      <c r="F822" s="72"/>
      <c r="G822" s="72"/>
      <c r="H822" s="72"/>
      <c r="I822" s="194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spans="1:26" ht="15.75" customHeight="1">
      <c r="A823" s="72"/>
      <c r="B823" s="72"/>
      <c r="C823" s="72"/>
      <c r="D823" s="72"/>
      <c r="E823" s="72"/>
      <c r="F823" s="72"/>
      <c r="G823" s="72"/>
      <c r="H823" s="72"/>
      <c r="I823" s="194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spans="1:26" ht="15.75" customHeight="1">
      <c r="A824" s="72"/>
      <c r="B824" s="72"/>
      <c r="C824" s="72"/>
      <c r="D824" s="72"/>
      <c r="E824" s="72"/>
      <c r="F824" s="72"/>
      <c r="G824" s="72"/>
      <c r="H824" s="72"/>
      <c r="I824" s="194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spans="1:26" ht="15.75" customHeight="1">
      <c r="A825" s="72"/>
      <c r="B825" s="72"/>
      <c r="C825" s="72"/>
      <c r="D825" s="72"/>
      <c r="E825" s="72"/>
      <c r="F825" s="72"/>
      <c r="G825" s="72"/>
      <c r="H825" s="72"/>
      <c r="I825" s="194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spans="1:26" ht="15.75" customHeight="1">
      <c r="A826" s="72"/>
      <c r="B826" s="72"/>
      <c r="C826" s="72"/>
      <c r="D826" s="72"/>
      <c r="E826" s="72"/>
      <c r="F826" s="72"/>
      <c r="G826" s="72"/>
      <c r="H826" s="72"/>
      <c r="I826" s="194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spans="1:26" ht="15.75" customHeight="1">
      <c r="A827" s="72"/>
      <c r="B827" s="72"/>
      <c r="C827" s="72"/>
      <c r="D827" s="72"/>
      <c r="E827" s="72"/>
      <c r="F827" s="72"/>
      <c r="G827" s="72"/>
      <c r="H827" s="72"/>
      <c r="I827" s="194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spans="1:26" ht="15.75" customHeight="1">
      <c r="A828" s="72"/>
      <c r="B828" s="72"/>
      <c r="C828" s="72"/>
      <c r="D828" s="72"/>
      <c r="E828" s="72"/>
      <c r="F828" s="72"/>
      <c r="G828" s="72"/>
      <c r="H828" s="72"/>
      <c r="I828" s="194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spans="1:26" ht="15.75" customHeight="1">
      <c r="A829" s="72"/>
      <c r="B829" s="72"/>
      <c r="C829" s="72"/>
      <c r="D829" s="72"/>
      <c r="E829" s="72"/>
      <c r="F829" s="72"/>
      <c r="G829" s="72"/>
      <c r="H829" s="72"/>
      <c r="I829" s="194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spans="1:26" ht="15.75" customHeight="1">
      <c r="A830" s="72"/>
      <c r="B830" s="72"/>
      <c r="C830" s="72"/>
      <c r="D830" s="72"/>
      <c r="E830" s="72"/>
      <c r="F830" s="72"/>
      <c r="G830" s="72"/>
      <c r="H830" s="72"/>
      <c r="I830" s="194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spans="1:26" ht="15.75" customHeight="1">
      <c r="A831" s="72"/>
      <c r="B831" s="72"/>
      <c r="C831" s="72"/>
      <c r="D831" s="72"/>
      <c r="E831" s="72"/>
      <c r="F831" s="72"/>
      <c r="G831" s="72"/>
      <c r="H831" s="72"/>
      <c r="I831" s="194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spans="1:26" ht="15.75" customHeight="1">
      <c r="A832" s="72"/>
      <c r="B832" s="72"/>
      <c r="C832" s="72"/>
      <c r="D832" s="72"/>
      <c r="E832" s="72"/>
      <c r="F832" s="72"/>
      <c r="G832" s="72"/>
      <c r="H832" s="72"/>
      <c r="I832" s="194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spans="1:26" ht="15.75" customHeight="1">
      <c r="A833" s="72"/>
      <c r="B833" s="72"/>
      <c r="C833" s="72"/>
      <c r="D833" s="72"/>
      <c r="E833" s="72"/>
      <c r="F833" s="72"/>
      <c r="G833" s="72"/>
      <c r="H833" s="72"/>
      <c r="I833" s="194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spans="1:26" ht="15.75" customHeight="1">
      <c r="A834" s="72"/>
      <c r="B834" s="72"/>
      <c r="C834" s="72"/>
      <c r="D834" s="72"/>
      <c r="E834" s="72"/>
      <c r="F834" s="72"/>
      <c r="G834" s="72"/>
      <c r="H834" s="72"/>
      <c r="I834" s="194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spans="1:26" ht="15.75" customHeight="1">
      <c r="A835" s="72"/>
      <c r="B835" s="72"/>
      <c r="C835" s="72"/>
      <c r="D835" s="72"/>
      <c r="E835" s="72"/>
      <c r="F835" s="72"/>
      <c r="G835" s="72"/>
      <c r="H835" s="72"/>
      <c r="I835" s="194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spans="1:26" ht="15.75" customHeight="1">
      <c r="A836" s="72"/>
      <c r="B836" s="72"/>
      <c r="C836" s="72"/>
      <c r="D836" s="72"/>
      <c r="E836" s="72"/>
      <c r="F836" s="72"/>
      <c r="G836" s="72"/>
      <c r="H836" s="72"/>
      <c r="I836" s="194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spans="1:26" ht="15.75" customHeight="1">
      <c r="A837" s="72"/>
      <c r="B837" s="72"/>
      <c r="C837" s="72"/>
      <c r="D837" s="72"/>
      <c r="E837" s="72"/>
      <c r="F837" s="72"/>
      <c r="G837" s="72"/>
      <c r="H837" s="72"/>
      <c r="I837" s="194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spans="1:26" ht="15.75" customHeight="1">
      <c r="A838" s="72"/>
      <c r="B838" s="72"/>
      <c r="C838" s="72"/>
      <c r="D838" s="72"/>
      <c r="E838" s="72"/>
      <c r="F838" s="72"/>
      <c r="G838" s="72"/>
      <c r="H838" s="72"/>
      <c r="I838" s="194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spans="1:26" ht="15.75" customHeight="1">
      <c r="A839" s="72"/>
      <c r="B839" s="72"/>
      <c r="C839" s="72"/>
      <c r="D839" s="72"/>
      <c r="E839" s="72"/>
      <c r="F839" s="72"/>
      <c r="G839" s="72"/>
      <c r="H839" s="72"/>
      <c r="I839" s="194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spans="1:26" ht="15.75" customHeight="1">
      <c r="A840" s="72"/>
      <c r="B840" s="72"/>
      <c r="C840" s="72"/>
      <c r="D840" s="72"/>
      <c r="E840" s="72"/>
      <c r="F840" s="72"/>
      <c r="G840" s="72"/>
      <c r="H840" s="72"/>
      <c r="I840" s="194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spans="1:26" ht="15.75" customHeight="1">
      <c r="A841" s="72"/>
      <c r="B841" s="72"/>
      <c r="C841" s="72"/>
      <c r="D841" s="72"/>
      <c r="E841" s="72"/>
      <c r="F841" s="72"/>
      <c r="G841" s="72"/>
      <c r="H841" s="72"/>
      <c r="I841" s="194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spans="1:26" ht="15.75" customHeight="1">
      <c r="A842" s="72"/>
      <c r="B842" s="72"/>
      <c r="C842" s="72"/>
      <c r="D842" s="72"/>
      <c r="E842" s="72"/>
      <c r="F842" s="72"/>
      <c r="G842" s="72"/>
      <c r="H842" s="72"/>
      <c r="I842" s="194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spans="1:26" ht="15.75" customHeight="1">
      <c r="A843" s="72"/>
      <c r="B843" s="72"/>
      <c r="C843" s="72"/>
      <c r="D843" s="72"/>
      <c r="E843" s="72"/>
      <c r="F843" s="72"/>
      <c r="G843" s="72"/>
      <c r="H843" s="72"/>
      <c r="I843" s="194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spans="1:26" ht="15.75" customHeight="1">
      <c r="A844" s="72"/>
      <c r="B844" s="72"/>
      <c r="C844" s="72"/>
      <c r="D844" s="72"/>
      <c r="E844" s="72"/>
      <c r="F844" s="72"/>
      <c r="G844" s="72"/>
      <c r="H844" s="72"/>
      <c r="I844" s="194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spans="1:26" ht="15.75" customHeight="1">
      <c r="A845" s="72"/>
      <c r="B845" s="72"/>
      <c r="C845" s="72"/>
      <c r="D845" s="72"/>
      <c r="E845" s="72"/>
      <c r="F845" s="72"/>
      <c r="G845" s="72"/>
      <c r="H845" s="72"/>
      <c r="I845" s="194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spans="1:26" ht="15.75" customHeight="1">
      <c r="A846" s="72"/>
      <c r="B846" s="72"/>
      <c r="C846" s="72"/>
      <c r="D846" s="72"/>
      <c r="E846" s="72"/>
      <c r="F846" s="72"/>
      <c r="G846" s="72"/>
      <c r="H846" s="72"/>
      <c r="I846" s="194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spans="1:26" ht="15.75" customHeight="1">
      <c r="A847" s="72"/>
      <c r="B847" s="72"/>
      <c r="C847" s="72"/>
      <c r="D847" s="72"/>
      <c r="E847" s="72"/>
      <c r="F847" s="72"/>
      <c r="G847" s="72"/>
      <c r="H847" s="72"/>
      <c r="I847" s="194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spans="1:26" ht="15.75" customHeight="1">
      <c r="A848" s="72"/>
      <c r="B848" s="72"/>
      <c r="C848" s="72"/>
      <c r="D848" s="72"/>
      <c r="E848" s="72"/>
      <c r="F848" s="72"/>
      <c r="G848" s="72"/>
      <c r="H848" s="72"/>
      <c r="I848" s="194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spans="1:26" ht="15.75" customHeight="1">
      <c r="A849" s="72"/>
      <c r="B849" s="72"/>
      <c r="C849" s="72"/>
      <c r="D849" s="72"/>
      <c r="E849" s="72"/>
      <c r="F849" s="72"/>
      <c r="G849" s="72"/>
      <c r="H849" s="72"/>
      <c r="I849" s="194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spans="1:26" ht="15.75" customHeight="1">
      <c r="A850" s="72"/>
      <c r="B850" s="72"/>
      <c r="C850" s="72"/>
      <c r="D850" s="72"/>
      <c r="E850" s="72"/>
      <c r="F850" s="72"/>
      <c r="G850" s="72"/>
      <c r="H850" s="72"/>
      <c r="I850" s="194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spans="1:26" ht="15.75" customHeight="1">
      <c r="A851" s="72"/>
      <c r="B851" s="72"/>
      <c r="C851" s="72"/>
      <c r="D851" s="72"/>
      <c r="E851" s="72"/>
      <c r="F851" s="72"/>
      <c r="G851" s="72"/>
      <c r="H851" s="72"/>
      <c r="I851" s="194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spans="1:26" ht="15.75" customHeight="1">
      <c r="A852" s="72"/>
      <c r="B852" s="72"/>
      <c r="C852" s="72"/>
      <c r="D852" s="72"/>
      <c r="E852" s="72"/>
      <c r="F852" s="72"/>
      <c r="G852" s="72"/>
      <c r="H852" s="72"/>
      <c r="I852" s="194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spans="1:26" ht="15.75" customHeight="1">
      <c r="A853" s="72"/>
      <c r="B853" s="72"/>
      <c r="C853" s="72"/>
      <c r="D853" s="72"/>
      <c r="E853" s="72"/>
      <c r="F853" s="72"/>
      <c r="G853" s="72"/>
      <c r="H853" s="72"/>
      <c r="I853" s="194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spans="1:26" ht="15.75" customHeight="1">
      <c r="A854" s="72"/>
      <c r="B854" s="72"/>
      <c r="C854" s="72"/>
      <c r="D854" s="72"/>
      <c r="E854" s="72"/>
      <c r="F854" s="72"/>
      <c r="G854" s="72"/>
      <c r="H854" s="72"/>
      <c r="I854" s="194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spans="1:26" ht="15.75" customHeight="1">
      <c r="A855" s="72"/>
      <c r="B855" s="72"/>
      <c r="C855" s="72"/>
      <c r="D855" s="72"/>
      <c r="E855" s="72"/>
      <c r="F855" s="72"/>
      <c r="G855" s="72"/>
      <c r="H855" s="72"/>
      <c r="I855" s="194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spans="1:26" ht="15.75" customHeight="1">
      <c r="A856" s="72"/>
      <c r="B856" s="72"/>
      <c r="C856" s="72"/>
      <c r="D856" s="72"/>
      <c r="E856" s="72"/>
      <c r="F856" s="72"/>
      <c r="G856" s="72"/>
      <c r="H856" s="72"/>
      <c r="I856" s="194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spans="1:26" ht="15.75" customHeight="1">
      <c r="A857" s="72"/>
      <c r="B857" s="72"/>
      <c r="C857" s="72"/>
      <c r="D857" s="72"/>
      <c r="E857" s="72"/>
      <c r="F857" s="72"/>
      <c r="G857" s="72"/>
      <c r="H857" s="72"/>
      <c r="I857" s="194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spans="1:26" ht="15.75" customHeight="1">
      <c r="A858" s="72"/>
      <c r="B858" s="72"/>
      <c r="C858" s="72"/>
      <c r="D858" s="72"/>
      <c r="E858" s="72"/>
      <c r="F858" s="72"/>
      <c r="G858" s="72"/>
      <c r="H858" s="72"/>
      <c r="I858" s="194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spans="1:26" ht="15.75" customHeight="1">
      <c r="A859" s="72"/>
      <c r="B859" s="72"/>
      <c r="C859" s="72"/>
      <c r="D859" s="72"/>
      <c r="E859" s="72"/>
      <c r="F859" s="72"/>
      <c r="G859" s="72"/>
      <c r="H859" s="72"/>
      <c r="I859" s="194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spans="1:26" ht="15.75" customHeight="1">
      <c r="A860" s="72"/>
      <c r="B860" s="72"/>
      <c r="C860" s="72"/>
      <c r="D860" s="72"/>
      <c r="E860" s="72"/>
      <c r="F860" s="72"/>
      <c r="G860" s="72"/>
      <c r="H860" s="72"/>
      <c r="I860" s="194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spans="1:26" ht="15.75" customHeight="1">
      <c r="A861" s="72"/>
      <c r="B861" s="72"/>
      <c r="C861" s="72"/>
      <c r="D861" s="72"/>
      <c r="E861" s="72"/>
      <c r="F861" s="72"/>
      <c r="G861" s="72"/>
      <c r="H861" s="72"/>
      <c r="I861" s="194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spans="1:26" ht="15.75" customHeight="1">
      <c r="A862" s="72"/>
      <c r="B862" s="72"/>
      <c r="C862" s="72"/>
      <c r="D862" s="72"/>
      <c r="E862" s="72"/>
      <c r="F862" s="72"/>
      <c r="G862" s="72"/>
      <c r="H862" s="72"/>
      <c r="I862" s="194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spans="1:26" ht="15.75" customHeight="1">
      <c r="A863" s="72"/>
      <c r="B863" s="72"/>
      <c r="C863" s="72"/>
      <c r="D863" s="72"/>
      <c r="E863" s="72"/>
      <c r="F863" s="72"/>
      <c r="G863" s="72"/>
      <c r="H863" s="72"/>
      <c r="I863" s="194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spans="1:26" ht="15.75" customHeight="1">
      <c r="A864" s="72"/>
      <c r="B864" s="72"/>
      <c r="C864" s="72"/>
      <c r="D864" s="72"/>
      <c r="E864" s="72"/>
      <c r="F864" s="72"/>
      <c r="G864" s="72"/>
      <c r="H864" s="72"/>
      <c r="I864" s="194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spans="1:26" ht="15.75" customHeight="1">
      <c r="A865" s="72"/>
      <c r="B865" s="72"/>
      <c r="C865" s="72"/>
      <c r="D865" s="72"/>
      <c r="E865" s="72"/>
      <c r="F865" s="72"/>
      <c r="G865" s="72"/>
      <c r="H865" s="72"/>
      <c r="I865" s="194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spans="1:26" ht="15.75" customHeight="1">
      <c r="A866" s="72"/>
      <c r="B866" s="72"/>
      <c r="C866" s="72"/>
      <c r="D866" s="72"/>
      <c r="E866" s="72"/>
      <c r="F866" s="72"/>
      <c r="G866" s="72"/>
      <c r="H866" s="72"/>
      <c r="I866" s="194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spans="1:26" ht="15.75" customHeight="1">
      <c r="A867" s="72"/>
      <c r="B867" s="72"/>
      <c r="C867" s="72"/>
      <c r="D867" s="72"/>
      <c r="E867" s="72"/>
      <c r="F867" s="72"/>
      <c r="G867" s="72"/>
      <c r="H867" s="72"/>
      <c r="I867" s="194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spans="1:26" ht="15.75" customHeight="1">
      <c r="A868" s="72"/>
      <c r="B868" s="72"/>
      <c r="C868" s="72"/>
      <c r="D868" s="72"/>
      <c r="E868" s="72"/>
      <c r="F868" s="72"/>
      <c r="G868" s="72"/>
      <c r="H868" s="72"/>
      <c r="I868" s="194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spans="1:26" ht="15.75" customHeight="1">
      <c r="A869" s="72"/>
      <c r="B869" s="72"/>
      <c r="C869" s="72"/>
      <c r="D869" s="72"/>
      <c r="E869" s="72"/>
      <c r="F869" s="72"/>
      <c r="G869" s="72"/>
      <c r="H869" s="72"/>
      <c r="I869" s="194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spans="1:26" ht="15.75" customHeight="1">
      <c r="A870" s="72"/>
      <c r="B870" s="72"/>
      <c r="C870" s="72"/>
      <c r="D870" s="72"/>
      <c r="E870" s="72"/>
      <c r="F870" s="72"/>
      <c r="G870" s="72"/>
      <c r="H870" s="72"/>
      <c r="I870" s="194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spans="1:26" ht="15.75" customHeight="1">
      <c r="A871" s="72"/>
      <c r="B871" s="72"/>
      <c r="C871" s="72"/>
      <c r="D871" s="72"/>
      <c r="E871" s="72"/>
      <c r="F871" s="72"/>
      <c r="G871" s="72"/>
      <c r="H871" s="72"/>
      <c r="I871" s="194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spans="1:26" ht="15.75" customHeight="1">
      <c r="A872" s="72"/>
      <c r="B872" s="72"/>
      <c r="C872" s="72"/>
      <c r="D872" s="72"/>
      <c r="E872" s="72"/>
      <c r="F872" s="72"/>
      <c r="G872" s="72"/>
      <c r="H872" s="72"/>
      <c r="I872" s="194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spans="1:26" ht="15.75" customHeight="1">
      <c r="A873" s="72"/>
      <c r="B873" s="72"/>
      <c r="C873" s="72"/>
      <c r="D873" s="72"/>
      <c r="E873" s="72"/>
      <c r="F873" s="72"/>
      <c r="G873" s="72"/>
      <c r="H873" s="72"/>
      <c r="I873" s="194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spans="1:26" ht="15.75" customHeight="1">
      <c r="A874" s="72"/>
      <c r="B874" s="72"/>
      <c r="C874" s="72"/>
      <c r="D874" s="72"/>
      <c r="E874" s="72"/>
      <c r="F874" s="72"/>
      <c r="G874" s="72"/>
      <c r="H874" s="72"/>
      <c r="I874" s="194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spans="1:26" ht="15.75" customHeight="1">
      <c r="A875" s="72"/>
      <c r="B875" s="72"/>
      <c r="C875" s="72"/>
      <c r="D875" s="72"/>
      <c r="E875" s="72"/>
      <c r="F875" s="72"/>
      <c r="G875" s="72"/>
      <c r="H875" s="72"/>
      <c r="I875" s="194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spans="1:26" ht="15.75" customHeight="1">
      <c r="A876" s="72"/>
      <c r="B876" s="72"/>
      <c r="C876" s="72"/>
      <c r="D876" s="72"/>
      <c r="E876" s="72"/>
      <c r="F876" s="72"/>
      <c r="G876" s="72"/>
      <c r="H876" s="72"/>
      <c r="I876" s="194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spans="1:26" ht="15.75" customHeight="1">
      <c r="A877" s="72"/>
      <c r="B877" s="72"/>
      <c r="C877" s="72"/>
      <c r="D877" s="72"/>
      <c r="E877" s="72"/>
      <c r="F877" s="72"/>
      <c r="G877" s="72"/>
      <c r="H877" s="72"/>
      <c r="I877" s="194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spans="1:26" ht="15.75" customHeight="1">
      <c r="A878" s="72"/>
      <c r="B878" s="72"/>
      <c r="C878" s="72"/>
      <c r="D878" s="72"/>
      <c r="E878" s="72"/>
      <c r="F878" s="72"/>
      <c r="G878" s="72"/>
      <c r="H878" s="72"/>
      <c r="I878" s="194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spans="1:26" ht="15.75" customHeight="1">
      <c r="A879" s="72"/>
      <c r="B879" s="72"/>
      <c r="C879" s="72"/>
      <c r="D879" s="72"/>
      <c r="E879" s="72"/>
      <c r="F879" s="72"/>
      <c r="G879" s="72"/>
      <c r="H879" s="72"/>
      <c r="I879" s="194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spans="1:26" ht="15.75" customHeight="1">
      <c r="A880" s="72"/>
      <c r="B880" s="72"/>
      <c r="C880" s="72"/>
      <c r="D880" s="72"/>
      <c r="E880" s="72"/>
      <c r="F880" s="72"/>
      <c r="G880" s="72"/>
      <c r="H880" s="72"/>
      <c r="I880" s="194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spans="1:26" ht="15.75" customHeight="1">
      <c r="A881" s="72"/>
      <c r="B881" s="72"/>
      <c r="C881" s="72"/>
      <c r="D881" s="72"/>
      <c r="E881" s="72"/>
      <c r="F881" s="72"/>
      <c r="G881" s="72"/>
      <c r="H881" s="72"/>
      <c r="I881" s="194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spans="1:26" ht="15.75" customHeight="1">
      <c r="A882" s="72"/>
      <c r="B882" s="72"/>
      <c r="C882" s="72"/>
      <c r="D882" s="72"/>
      <c r="E882" s="72"/>
      <c r="F882" s="72"/>
      <c r="G882" s="72"/>
      <c r="H882" s="72"/>
      <c r="I882" s="194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spans="1:26" ht="15.75" customHeight="1">
      <c r="A883" s="72"/>
      <c r="B883" s="72"/>
      <c r="C883" s="72"/>
      <c r="D883" s="72"/>
      <c r="E883" s="72"/>
      <c r="F883" s="72"/>
      <c r="G883" s="72"/>
      <c r="H883" s="72"/>
      <c r="I883" s="194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spans="1:26" ht="15.75" customHeight="1">
      <c r="A884" s="72"/>
      <c r="B884" s="72"/>
      <c r="C884" s="72"/>
      <c r="D884" s="72"/>
      <c r="E884" s="72"/>
      <c r="F884" s="72"/>
      <c r="G884" s="72"/>
      <c r="H884" s="72"/>
      <c r="I884" s="194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spans="1:26" ht="15.75" customHeight="1">
      <c r="A885" s="72"/>
      <c r="B885" s="72"/>
      <c r="C885" s="72"/>
      <c r="D885" s="72"/>
      <c r="E885" s="72"/>
      <c r="F885" s="72"/>
      <c r="G885" s="72"/>
      <c r="H885" s="72"/>
      <c r="I885" s="194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spans="1:26" ht="15.75" customHeight="1">
      <c r="A886" s="72"/>
      <c r="B886" s="72"/>
      <c r="C886" s="72"/>
      <c r="D886" s="72"/>
      <c r="E886" s="72"/>
      <c r="F886" s="72"/>
      <c r="G886" s="72"/>
      <c r="H886" s="72"/>
      <c r="I886" s="194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spans="1:26" ht="15.75" customHeight="1">
      <c r="A887" s="72"/>
      <c r="B887" s="72"/>
      <c r="C887" s="72"/>
      <c r="D887" s="72"/>
      <c r="E887" s="72"/>
      <c r="F887" s="72"/>
      <c r="G887" s="72"/>
      <c r="H887" s="72"/>
      <c r="I887" s="194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spans="1:26" ht="15.75" customHeight="1">
      <c r="A888" s="72"/>
      <c r="B888" s="72"/>
      <c r="C888" s="72"/>
      <c r="D888" s="72"/>
      <c r="E888" s="72"/>
      <c r="F888" s="72"/>
      <c r="G888" s="72"/>
      <c r="H888" s="72"/>
      <c r="I888" s="194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spans="1:26" ht="15.75" customHeight="1">
      <c r="A889" s="72"/>
      <c r="B889" s="72"/>
      <c r="C889" s="72"/>
      <c r="D889" s="72"/>
      <c r="E889" s="72"/>
      <c r="F889" s="72"/>
      <c r="G889" s="72"/>
      <c r="H889" s="72"/>
      <c r="I889" s="194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spans="1:26" ht="15.75" customHeight="1">
      <c r="A890" s="72"/>
      <c r="B890" s="72"/>
      <c r="C890" s="72"/>
      <c r="D890" s="72"/>
      <c r="E890" s="72"/>
      <c r="F890" s="72"/>
      <c r="G890" s="72"/>
      <c r="H890" s="72"/>
      <c r="I890" s="194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spans="1:26" ht="15.75" customHeight="1">
      <c r="A891" s="72"/>
      <c r="B891" s="72"/>
      <c r="C891" s="72"/>
      <c r="D891" s="72"/>
      <c r="E891" s="72"/>
      <c r="F891" s="72"/>
      <c r="G891" s="72"/>
      <c r="H891" s="72"/>
      <c r="I891" s="194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spans="1:26" ht="15.75" customHeight="1">
      <c r="A892" s="72"/>
      <c r="B892" s="72"/>
      <c r="C892" s="72"/>
      <c r="D892" s="72"/>
      <c r="E892" s="72"/>
      <c r="F892" s="72"/>
      <c r="G892" s="72"/>
      <c r="H892" s="72"/>
      <c r="I892" s="194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spans="1:26" ht="15.75" customHeight="1">
      <c r="A893" s="72"/>
      <c r="B893" s="72"/>
      <c r="C893" s="72"/>
      <c r="D893" s="72"/>
      <c r="E893" s="72"/>
      <c r="F893" s="72"/>
      <c r="G893" s="72"/>
      <c r="H893" s="72"/>
      <c r="I893" s="194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spans="1:26" ht="15.75" customHeight="1">
      <c r="A894" s="72"/>
      <c r="B894" s="72"/>
      <c r="C894" s="72"/>
      <c r="D894" s="72"/>
      <c r="E894" s="72"/>
      <c r="F894" s="72"/>
      <c r="G894" s="72"/>
      <c r="H894" s="72"/>
      <c r="I894" s="194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spans="1:26" ht="15.75" customHeight="1">
      <c r="A895" s="72"/>
      <c r="B895" s="72"/>
      <c r="C895" s="72"/>
      <c r="D895" s="72"/>
      <c r="E895" s="72"/>
      <c r="F895" s="72"/>
      <c r="G895" s="72"/>
      <c r="H895" s="72"/>
      <c r="I895" s="194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spans="1:26" ht="15.75" customHeight="1">
      <c r="A896" s="72"/>
      <c r="B896" s="72"/>
      <c r="C896" s="72"/>
      <c r="D896" s="72"/>
      <c r="E896" s="72"/>
      <c r="F896" s="72"/>
      <c r="G896" s="72"/>
      <c r="H896" s="72"/>
      <c r="I896" s="194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spans="1:26" ht="15.75" customHeight="1">
      <c r="A897" s="72"/>
      <c r="B897" s="72"/>
      <c r="C897" s="72"/>
      <c r="D897" s="72"/>
      <c r="E897" s="72"/>
      <c r="F897" s="72"/>
      <c r="G897" s="72"/>
      <c r="H897" s="72"/>
      <c r="I897" s="194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spans="1:26" ht="15.75" customHeight="1">
      <c r="A898" s="72"/>
      <c r="B898" s="72"/>
      <c r="C898" s="72"/>
      <c r="D898" s="72"/>
      <c r="E898" s="72"/>
      <c r="F898" s="72"/>
      <c r="G898" s="72"/>
      <c r="H898" s="72"/>
      <c r="I898" s="194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spans="1:26" ht="15.75" customHeight="1">
      <c r="A899" s="72"/>
      <c r="B899" s="72"/>
      <c r="C899" s="72"/>
      <c r="D899" s="72"/>
      <c r="E899" s="72"/>
      <c r="F899" s="72"/>
      <c r="G899" s="72"/>
      <c r="H899" s="72"/>
      <c r="I899" s="194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spans="1:26" ht="15.75" customHeight="1">
      <c r="A900" s="72"/>
      <c r="B900" s="72"/>
      <c r="C900" s="72"/>
      <c r="D900" s="72"/>
      <c r="E900" s="72"/>
      <c r="F900" s="72"/>
      <c r="G900" s="72"/>
      <c r="H900" s="72"/>
      <c r="I900" s="194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spans="1:26" ht="15.75" customHeight="1">
      <c r="A901" s="72"/>
      <c r="B901" s="72"/>
      <c r="C901" s="72"/>
      <c r="D901" s="72"/>
      <c r="E901" s="72"/>
      <c r="F901" s="72"/>
      <c r="G901" s="72"/>
      <c r="H901" s="72"/>
      <c r="I901" s="194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spans="1:26" ht="15.75" customHeight="1">
      <c r="A902" s="72"/>
      <c r="B902" s="72"/>
      <c r="C902" s="72"/>
      <c r="D902" s="72"/>
      <c r="E902" s="72"/>
      <c r="F902" s="72"/>
      <c r="G902" s="72"/>
      <c r="H902" s="72"/>
      <c r="I902" s="194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spans="1:26" ht="15.75" customHeight="1">
      <c r="A903" s="72"/>
      <c r="B903" s="72"/>
      <c r="C903" s="72"/>
      <c r="D903" s="72"/>
      <c r="E903" s="72"/>
      <c r="F903" s="72"/>
      <c r="G903" s="72"/>
      <c r="H903" s="72"/>
      <c r="I903" s="194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spans="1:26" ht="15.75" customHeight="1">
      <c r="A904" s="72"/>
      <c r="B904" s="72"/>
      <c r="C904" s="72"/>
      <c r="D904" s="72"/>
      <c r="E904" s="72"/>
      <c r="F904" s="72"/>
      <c r="G904" s="72"/>
      <c r="H904" s="72"/>
      <c r="I904" s="194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spans="1:26" ht="15.75" customHeight="1">
      <c r="A905" s="72"/>
      <c r="B905" s="72"/>
      <c r="C905" s="72"/>
      <c r="D905" s="72"/>
      <c r="E905" s="72"/>
      <c r="F905" s="72"/>
      <c r="G905" s="72"/>
      <c r="H905" s="72"/>
      <c r="I905" s="194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spans="1:26" ht="15.75" customHeight="1">
      <c r="A906" s="72"/>
      <c r="B906" s="72"/>
      <c r="C906" s="72"/>
      <c r="D906" s="72"/>
      <c r="E906" s="72"/>
      <c r="F906" s="72"/>
      <c r="G906" s="72"/>
      <c r="H906" s="72"/>
      <c r="I906" s="194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spans="1:26" ht="15.75" customHeight="1">
      <c r="A907" s="72"/>
      <c r="B907" s="72"/>
      <c r="C907" s="72"/>
      <c r="D907" s="72"/>
      <c r="E907" s="72"/>
      <c r="F907" s="72"/>
      <c r="G907" s="72"/>
      <c r="H907" s="72"/>
      <c r="I907" s="194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spans="1:26" ht="15.75" customHeight="1">
      <c r="A908" s="72"/>
      <c r="B908" s="72"/>
      <c r="C908" s="72"/>
      <c r="D908" s="72"/>
      <c r="E908" s="72"/>
      <c r="F908" s="72"/>
      <c r="G908" s="72"/>
      <c r="H908" s="72"/>
      <c r="I908" s="194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spans="1:26" ht="15.75" customHeight="1">
      <c r="A909" s="72"/>
      <c r="B909" s="72"/>
      <c r="C909" s="72"/>
      <c r="D909" s="72"/>
      <c r="E909" s="72"/>
      <c r="F909" s="72"/>
      <c r="G909" s="72"/>
      <c r="H909" s="72"/>
      <c r="I909" s="194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spans="1:26" ht="15.75" customHeight="1">
      <c r="A910" s="72"/>
      <c r="B910" s="72"/>
      <c r="C910" s="72"/>
      <c r="D910" s="72"/>
      <c r="E910" s="72"/>
      <c r="F910" s="72"/>
      <c r="G910" s="72"/>
      <c r="H910" s="72"/>
      <c r="I910" s="194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spans="1:26" ht="15.75" customHeight="1">
      <c r="A911" s="72"/>
      <c r="B911" s="72"/>
      <c r="C911" s="72"/>
      <c r="D911" s="72"/>
      <c r="E911" s="72"/>
      <c r="F911" s="72"/>
      <c r="G911" s="72"/>
      <c r="H911" s="72"/>
      <c r="I911" s="194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spans="1:26" ht="15.75" customHeight="1">
      <c r="A912" s="72"/>
      <c r="B912" s="72"/>
      <c r="C912" s="72"/>
      <c r="D912" s="72"/>
      <c r="E912" s="72"/>
      <c r="F912" s="72"/>
      <c r="G912" s="72"/>
      <c r="H912" s="72"/>
      <c r="I912" s="194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spans="1:26" ht="15.75" customHeight="1">
      <c r="A913" s="72"/>
      <c r="B913" s="72"/>
      <c r="C913" s="72"/>
      <c r="D913" s="72"/>
      <c r="E913" s="72"/>
      <c r="F913" s="72"/>
      <c r="G913" s="72"/>
      <c r="H913" s="72"/>
      <c r="I913" s="194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spans="1:26" ht="15.75" customHeight="1">
      <c r="A914" s="72"/>
      <c r="B914" s="72"/>
      <c r="C914" s="72"/>
      <c r="D914" s="72"/>
      <c r="E914" s="72"/>
      <c r="F914" s="72"/>
      <c r="G914" s="72"/>
      <c r="H914" s="72"/>
      <c r="I914" s="194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spans="1:26" ht="15.75" customHeight="1">
      <c r="A915" s="72"/>
      <c r="B915" s="72"/>
      <c r="C915" s="72"/>
      <c r="D915" s="72"/>
      <c r="E915" s="72"/>
      <c r="F915" s="72"/>
      <c r="G915" s="72"/>
      <c r="H915" s="72"/>
      <c r="I915" s="194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spans="1:26" ht="15.75" customHeight="1">
      <c r="A916" s="72"/>
      <c r="B916" s="72"/>
      <c r="C916" s="72"/>
      <c r="D916" s="72"/>
      <c r="E916" s="72"/>
      <c r="F916" s="72"/>
      <c r="G916" s="72"/>
      <c r="H916" s="72"/>
      <c r="I916" s="194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spans="1:26" ht="15.75" customHeight="1">
      <c r="A917" s="72"/>
      <c r="B917" s="72"/>
      <c r="C917" s="72"/>
      <c r="D917" s="72"/>
      <c r="E917" s="72"/>
      <c r="F917" s="72"/>
      <c r="G917" s="72"/>
      <c r="H917" s="72"/>
      <c r="I917" s="194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spans="1:26" ht="15.75" customHeight="1">
      <c r="A918" s="72"/>
      <c r="B918" s="72"/>
      <c r="C918" s="72"/>
      <c r="D918" s="72"/>
      <c r="E918" s="72"/>
      <c r="F918" s="72"/>
      <c r="G918" s="72"/>
      <c r="H918" s="72"/>
      <c r="I918" s="194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spans="1:26" ht="15.75" customHeight="1">
      <c r="A919" s="72"/>
      <c r="B919" s="72"/>
      <c r="C919" s="72"/>
      <c r="D919" s="72"/>
      <c r="E919" s="72"/>
      <c r="F919" s="72"/>
      <c r="G919" s="72"/>
      <c r="H919" s="72"/>
      <c r="I919" s="194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spans="1:26" ht="15.75" customHeight="1">
      <c r="A920" s="72"/>
      <c r="B920" s="72"/>
      <c r="C920" s="72"/>
      <c r="D920" s="72"/>
      <c r="E920" s="72"/>
      <c r="F920" s="72"/>
      <c r="G920" s="72"/>
      <c r="H920" s="72"/>
      <c r="I920" s="194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spans="1:26" ht="15.75" customHeight="1">
      <c r="A921" s="72"/>
      <c r="B921" s="72"/>
      <c r="C921" s="72"/>
      <c r="D921" s="72"/>
      <c r="E921" s="72"/>
      <c r="F921" s="72"/>
      <c r="G921" s="72"/>
      <c r="H921" s="72"/>
      <c r="I921" s="194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spans="1:26" ht="15.75" customHeight="1">
      <c r="A922" s="72"/>
      <c r="B922" s="72"/>
      <c r="C922" s="72"/>
      <c r="D922" s="72"/>
      <c r="E922" s="72"/>
      <c r="F922" s="72"/>
      <c r="G922" s="72"/>
      <c r="H922" s="72"/>
      <c r="I922" s="194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spans="1:26" ht="15.75" customHeight="1">
      <c r="A923" s="72"/>
      <c r="B923" s="72"/>
      <c r="C923" s="72"/>
      <c r="D923" s="72"/>
      <c r="E923" s="72"/>
      <c r="F923" s="72"/>
      <c r="G923" s="72"/>
      <c r="H923" s="72"/>
      <c r="I923" s="194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 spans="1:26" ht="15.75" customHeight="1">
      <c r="A924" s="72"/>
      <c r="B924" s="72"/>
      <c r="C924" s="72"/>
      <c r="D924" s="72"/>
      <c r="E924" s="72"/>
      <c r="F924" s="72"/>
      <c r="G924" s="72"/>
      <c r="H924" s="72"/>
      <c r="I924" s="194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 spans="1:26" ht="15.75" customHeight="1">
      <c r="A925" s="72"/>
      <c r="B925" s="72"/>
      <c r="C925" s="72"/>
      <c r="D925" s="72"/>
      <c r="E925" s="72"/>
      <c r="F925" s="72"/>
      <c r="G925" s="72"/>
      <c r="H925" s="72"/>
      <c r="I925" s="194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 spans="1:26" ht="15.75" customHeight="1">
      <c r="A926" s="72"/>
      <c r="B926" s="72"/>
      <c r="C926" s="72"/>
      <c r="D926" s="72"/>
      <c r="E926" s="72"/>
      <c r="F926" s="72"/>
      <c r="G926" s="72"/>
      <c r="H926" s="72"/>
      <c r="I926" s="194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 spans="1:26" ht="15.75" customHeight="1">
      <c r="A927" s="72"/>
      <c r="B927" s="72"/>
      <c r="C927" s="72"/>
      <c r="D927" s="72"/>
      <c r="E927" s="72"/>
      <c r="F927" s="72"/>
      <c r="G927" s="72"/>
      <c r="H927" s="72"/>
      <c r="I927" s="194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 spans="1:26" ht="15.75" customHeight="1">
      <c r="A928" s="72"/>
      <c r="B928" s="72"/>
      <c r="C928" s="72"/>
      <c r="D928" s="72"/>
      <c r="E928" s="72"/>
      <c r="F928" s="72"/>
      <c r="G928" s="72"/>
      <c r="H928" s="72"/>
      <c r="I928" s="194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 spans="1:26" ht="15.75" customHeight="1">
      <c r="A929" s="72"/>
      <c r="B929" s="72"/>
      <c r="C929" s="72"/>
      <c r="D929" s="72"/>
      <c r="E929" s="72"/>
      <c r="F929" s="72"/>
      <c r="G929" s="72"/>
      <c r="H929" s="72"/>
      <c r="I929" s="194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 spans="1:26" ht="15.75" customHeight="1">
      <c r="A930" s="72"/>
      <c r="B930" s="72"/>
      <c r="C930" s="72"/>
      <c r="D930" s="72"/>
      <c r="E930" s="72"/>
      <c r="F930" s="72"/>
      <c r="G930" s="72"/>
      <c r="H930" s="72"/>
      <c r="I930" s="194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 spans="1:26" ht="15.75" customHeight="1">
      <c r="A931" s="72"/>
      <c r="B931" s="72"/>
      <c r="C931" s="72"/>
      <c r="D931" s="72"/>
      <c r="E931" s="72"/>
      <c r="F931" s="72"/>
      <c r="G931" s="72"/>
      <c r="H931" s="72"/>
      <c r="I931" s="194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 spans="1:26" ht="15.75" customHeight="1">
      <c r="A932" s="72"/>
      <c r="B932" s="72"/>
      <c r="C932" s="72"/>
      <c r="D932" s="72"/>
      <c r="E932" s="72"/>
      <c r="F932" s="72"/>
      <c r="G932" s="72"/>
      <c r="H932" s="72"/>
      <c r="I932" s="194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 spans="1:26" ht="15.75" customHeight="1">
      <c r="A933" s="72"/>
      <c r="B933" s="72"/>
      <c r="C933" s="72"/>
      <c r="D933" s="72"/>
      <c r="E933" s="72"/>
      <c r="F933" s="72"/>
      <c r="G933" s="72"/>
      <c r="H933" s="72"/>
      <c r="I933" s="194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 spans="1:26" ht="15.75" customHeight="1">
      <c r="A934" s="72"/>
      <c r="B934" s="72"/>
      <c r="C934" s="72"/>
      <c r="D934" s="72"/>
      <c r="E934" s="72"/>
      <c r="F934" s="72"/>
      <c r="G934" s="72"/>
      <c r="H934" s="72"/>
      <c r="I934" s="194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 spans="1:26" ht="15.75" customHeight="1">
      <c r="A935" s="72"/>
      <c r="B935" s="72"/>
      <c r="C935" s="72"/>
      <c r="D935" s="72"/>
      <c r="E935" s="72"/>
      <c r="F935" s="72"/>
      <c r="G935" s="72"/>
      <c r="H935" s="72"/>
      <c r="I935" s="194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 spans="1:26" ht="15.75" customHeight="1">
      <c r="A936" s="72"/>
      <c r="B936" s="72"/>
      <c r="C936" s="72"/>
      <c r="D936" s="72"/>
      <c r="E936" s="72"/>
      <c r="F936" s="72"/>
      <c r="G936" s="72"/>
      <c r="H936" s="72"/>
      <c r="I936" s="194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 spans="1:26" ht="15.75" customHeight="1">
      <c r="A937" s="72"/>
      <c r="B937" s="72"/>
      <c r="C937" s="72"/>
      <c r="D937" s="72"/>
      <c r="E937" s="72"/>
      <c r="F937" s="72"/>
      <c r="G937" s="72"/>
      <c r="H937" s="72"/>
      <c r="I937" s="194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 spans="1:26" ht="15.75" customHeight="1">
      <c r="A938" s="72"/>
      <c r="B938" s="72"/>
      <c r="C938" s="72"/>
      <c r="D938" s="72"/>
      <c r="E938" s="72"/>
      <c r="F938" s="72"/>
      <c r="G938" s="72"/>
      <c r="H938" s="72"/>
      <c r="I938" s="194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 spans="1:26" ht="15.75" customHeight="1">
      <c r="A939" s="72"/>
      <c r="B939" s="72"/>
      <c r="C939" s="72"/>
      <c r="D939" s="72"/>
      <c r="E939" s="72"/>
      <c r="F939" s="72"/>
      <c r="G939" s="72"/>
      <c r="H939" s="72"/>
      <c r="I939" s="194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 spans="1:26" ht="15.75" customHeight="1">
      <c r="A940" s="72"/>
      <c r="B940" s="72"/>
      <c r="C940" s="72"/>
      <c r="D940" s="72"/>
      <c r="E940" s="72"/>
      <c r="F940" s="72"/>
      <c r="G940" s="72"/>
      <c r="H940" s="72"/>
      <c r="I940" s="194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 spans="1:26" ht="15.75" customHeight="1">
      <c r="A941" s="72"/>
      <c r="B941" s="72"/>
      <c r="C941" s="72"/>
      <c r="D941" s="72"/>
      <c r="E941" s="72"/>
      <c r="F941" s="72"/>
      <c r="G941" s="72"/>
      <c r="H941" s="72"/>
      <c r="I941" s="194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 spans="1:26" ht="15.75" customHeight="1">
      <c r="A942" s="72"/>
      <c r="B942" s="72"/>
      <c r="C942" s="72"/>
      <c r="D942" s="72"/>
      <c r="E942" s="72"/>
      <c r="F942" s="72"/>
      <c r="G942" s="72"/>
      <c r="H942" s="72"/>
      <c r="I942" s="194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 spans="1:26" ht="15.75" customHeight="1">
      <c r="A943" s="72"/>
      <c r="B943" s="72"/>
      <c r="C943" s="72"/>
      <c r="D943" s="72"/>
      <c r="E943" s="72"/>
      <c r="F943" s="72"/>
      <c r="G943" s="72"/>
      <c r="H943" s="72"/>
      <c r="I943" s="194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 spans="1:26" ht="15.75" customHeight="1">
      <c r="A944" s="72"/>
      <c r="B944" s="72"/>
      <c r="C944" s="72"/>
      <c r="D944" s="72"/>
      <c r="E944" s="72"/>
      <c r="F944" s="72"/>
      <c r="G944" s="72"/>
      <c r="H944" s="72"/>
      <c r="I944" s="194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 spans="1:26" ht="15.75" customHeight="1">
      <c r="A945" s="72"/>
      <c r="B945" s="72"/>
      <c r="C945" s="72"/>
      <c r="D945" s="72"/>
      <c r="E945" s="72"/>
      <c r="F945" s="72"/>
      <c r="G945" s="72"/>
      <c r="H945" s="72"/>
      <c r="I945" s="194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 spans="1:26" ht="15.75" customHeight="1">
      <c r="A946" s="72"/>
      <c r="B946" s="72"/>
      <c r="C946" s="72"/>
      <c r="D946" s="72"/>
      <c r="E946" s="72"/>
      <c r="F946" s="72"/>
      <c r="G946" s="72"/>
      <c r="H946" s="72"/>
      <c r="I946" s="194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 spans="1:26" ht="15.75" customHeight="1">
      <c r="A947" s="72"/>
      <c r="B947" s="72"/>
      <c r="C947" s="72"/>
      <c r="D947" s="72"/>
      <c r="E947" s="72"/>
      <c r="F947" s="72"/>
      <c r="G947" s="72"/>
      <c r="H947" s="72"/>
      <c r="I947" s="194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 spans="1:26" ht="15.75" customHeight="1">
      <c r="A948" s="72"/>
      <c r="B948" s="72"/>
      <c r="C948" s="72"/>
      <c r="D948" s="72"/>
      <c r="E948" s="72"/>
      <c r="F948" s="72"/>
      <c r="G948" s="72"/>
      <c r="H948" s="72"/>
      <c r="I948" s="194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 spans="1:26" ht="15.75" customHeight="1">
      <c r="A949" s="72"/>
      <c r="B949" s="72"/>
      <c r="C949" s="72"/>
      <c r="D949" s="72"/>
      <c r="E949" s="72"/>
      <c r="F949" s="72"/>
      <c r="G949" s="72"/>
      <c r="H949" s="72"/>
      <c r="I949" s="194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 spans="1:26" ht="15.75" customHeight="1">
      <c r="A950" s="72"/>
      <c r="B950" s="72"/>
      <c r="C950" s="72"/>
      <c r="D950" s="72"/>
      <c r="E950" s="72"/>
      <c r="F950" s="72"/>
      <c r="G950" s="72"/>
      <c r="H950" s="72"/>
      <c r="I950" s="194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 spans="1:26" ht="15.75" customHeight="1">
      <c r="A951" s="72"/>
      <c r="B951" s="72"/>
      <c r="C951" s="72"/>
      <c r="D951" s="72"/>
      <c r="E951" s="72"/>
      <c r="F951" s="72"/>
      <c r="G951" s="72"/>
      <c r="H951" s="72"/>
      <c r="I951" s="194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 spans="1:26" ht="15.75" customHeight="1">
      <c r="A952" s="72"/>
      <c r="B952" s="72"/>
      <c r="C952" s="72"/>
      <c r="D952" s="72"/>
      <c r="E952" s="72"/>
      <c r="F952" s="72"/>
      <c r="G952" s="72"/>
      <c r="H952" s="72"/>
      <c r="I952" s="194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 spans="1:26" ht="15.75" customHeight="1">
      <c r="A953" s="72"/>
      <c r="B953" s="72"/>
      <c r="C953" s="72"/>
      <c r="D953" s="72"/>
      <c r="E953" s="72"/>
      <c r="F953" s="72"/>
      <c r="G953" s="72"/>
      <c r="H953" s="72"/>
      <c r="I953" s="194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 spans="1:26" ht="15.75" customHeight="1">
      <c r="A954" s="72"/>
      <c r="B954" s="72"/>
      <c r="C954" s="72"/>
      <c r="D954" s="72"/>
      <c r="E954" s="72"/>
      <c r="F954" s="72"/>
      <c r="G954" s="72"/>
      <c r="H954" s="72"/>
      <c r="I954" s="194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 spans="1:26" ht="15.75" customHeight="1">
      <c r="A955" s="72"/>
      <c r="B955" s="72"/>
      <c r="C955" s="72"/>
      <c r="D955" s="72"/>
      <c r="E955" s="72"/>
      <c r="F955" s="72"/>
      <c r="G955" s="72"/>
      <c r="H955" s="72"/>
      <c r="I955" s="194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 spans="1:26" ht="15.75" customHeight="1">
      <c r="A956" s="72"/>
      <c r="B956" s="72"/>
      <c r="C956" s="72"/>
      <c r="D956" s="72"/>
      <c r="E956" s="72"/>
      <c r="F956" s="72"/>
      <c r="G956" s="72"/>
      <c r="H956" s="72"/>
      <c r="I956" s="194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 spans="1:26" ht="15.75" customHeight="1">
      <c r="A957" s="72"/>
      <c r="B957" s="72"/>
      <c r="C957" s="72"/>
      <c r="D957" s="72"/>
      <c r="E957" s="72"/>
      <c r="F957" s="72"/>
      <c r="G957" s="72"/>
      <c r="H957" s="72"/>
      <c r="I957" s="194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 spans="1:26" ht="15.75" customHeight="1">
      <c r="A958" s="72"/>
      <c r="B958" s="72"/>
      <c r="C958" s="72"/>
      <c r="D958" s="72"/>
      <c r="E958" s="72"/>
      <c r="F958" s="72"/>
      <c r="G958" s="72"/>
      <c r="H958" s="72"/>
      <c r="I958" s="194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 spans="1:26" ht="15.75" customHeight="1">
      <c r="A959" s="72"/>
      <c r="B959" s="72"/>
      <c r="C959" s="72"/>
      <c r="D959" s="72"/>
      <c r="E959" s="72"/>
      <c r="F959" s="72"/>
      <c r="G959" s="72"/>
      <c r="H959" s="72"/>
      <c r="I959" s="194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 spans="1:26" ht="15.75" customHeight="1">
      <c r="A960" s="72"/>
      <c r="B960" s="72"/>
      <c r="C960" s="72"/>
      <c r="D960" s="72"/>
      <c r="E960" s="72"/>
      <c r="F960" s="72"/>
      <c r="G960" s="72"/>
      <c r="H960" s="72"/>
      <c r="I960" s="194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 spans="1:26" ht="15.75" customHeight="1">
      <c r="A961" s="72"/>
      <c r="B961" s="72"/>
      <c r="C961" s="72"/>
      <c r="D961" s="72"/>
      <c r="E961" s="72"/>
      <c r="F961" s="72"/>
      <c r="G961" s="72"/>
      <c r="H961" s="72"/>
      <c r="I961" s="194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 spans="1:26" ht="15.75" customHeight="1">
      <c r="A962" s="72"/>
      <c r="B962" s="72"/>
      <c r="C962" s="72"/>
      <c r="D962" s="72"/>
      <c r="E962" s="72"/>
      <c r="F962" s="72"/>
      <c r="G962" s="72"/>
      <c r="H962" s="72"/>
      <c r="I962" s="194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 spans="1:26" ht="15.75" customHeight="1">
      <c r="A963" s="72"/>
      <c r="B963" s="72"/>
      <c r="C963" s="72"/>
      <c r="D963" s="72"/>
      <c r="E963" s="72"/>
      <c r="F963" s="72"/>
      <c r="G963" s="72"/>
      <c r="H963" s="72"/>
      <c r="I963" s="194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 spans="1:26" ht="15.75" customHeight="1">
      <c r="A964" s="72"/>
      <c r="B964" s="72"/>
      <c r="C964" s="72"/>
      <c r="D964" s="72"/>
      <c r="E964" s="72"/>
      <c r="F964" s="72"/>
      <c r="G964" s="72"/>
      <c r="H964" s="72"/>
      <c r="I964" s="194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  <row r="965" spans="1:26" ht="15.75" customHeight="1">
      <c r="A965" s="72"/>
      <c r="B965" s="72"/>
      <c r="C965" s="72"/>
      <c r="D965" s="72"/>
      <c r="E965" s="72"/>
      <c r="F965" s="72"/>
      <c r="G965" s="72"/>
      <c r="H965" s="72"/>
      <c r="I965" s="194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</row>
    <row r="966" spans="1:26" ht="15.75" customHeight="1">
      <c r="A966" s="72"/>
      <c r="B966" s="72"/>
      <c r="C966" s="72"/>
      <c r="D966" s="72"/>
      <c r="E966" s="72"/>
      <c r="F966" s="72"/>
      <c r="G966" s="72"/>
      <c r="H966" s="72"/>
      <c r="I966" s="194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</row>
    <row r="967" spans="1:26" ht="15.75" customHeight="1">
      <c r="A967" s="72"/>
      <c r="B967" s="72"/>
      <c r="C967" s="72"/>
      <c r="D967" s="72"/>
      <c r="E967" s="72"/>
      <c r="F967" s="72"/>
      <c r="G967" s="72"/>
      <c r="H967" s="72"/>
      <c r="I967" s="194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</row>
    <row r="968" spans="1:26" ht="15.75" customHeight="1">
      <c r="A968" s="72"/>
      <c r="B968" s="72"/>
      <c r="C968" s="72"/>
      <c r="D968" s="72"/>
      <c r="E968" s="72"/>
      <c r="F968" s="72"/>
      <c r="G968" s="72"/>
      <c r="H968" s="72"/>
      <c r="I968" s="194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</row>
    <row r="969" spans="1:26" ht="15.75" customHeight="1">
      <c r="A969" s="72"/>
      <c r="B969" s="72"/>
      <c r="C969" s="72"/>
      <c r="D969" s="72"/>
      <c r="E969" s="72"/>
      <c r="F969" s="72"/>
      <c r="G969" s="72"/>
      <c r="H969" s="72"/>
      <c r="I969" s="194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</row>
    <row r="970" spans="1:26" ht="15.75" customHeight="1">
      <c r="A970" s="72"/>
      <c r="B970" s="72"/>
      <c r="C970" s="72"/>
      <c r="D970" s="72"/>
      <c r="E970" s="72"/>
      <c r="F970" s="72"/>
      <c r="G970" s="72"/>
      <c r="H970" s="72"/>
      <c r="I970" s="194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</row>
    <row r="971" spans="1:26" ht="15.75" customHeight="1">
      <c r="A971" s="72"/>
      <c r="B971" s="72"/>
      <c r="C971" s="72"/>
      <c r="D971" s="72"/>
      <c r="E971" s="72"/>
      <c r="F971" s="72"/>
      <c r="G971" s="72"/>
      <c r="H971" s="72"/>
      <c r="I971" s="194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</row>
    <row r="972" spans="1:26" ht="15.75" customHeight="1">
      <c r="A972" s="72"/>
      <c r="B972" s="72"/>
      <c r="C972" s="72"/>
      <c r="D972" s="72"/>
      <c r="E972" s="72"/>
      <c r="F972" s="72"/>
      <c r="G972" s="72"/>
      <c r="H972" s="72"/>
      <c r="I972" s="194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</row>
    <row r="973" spans="1:26" ht="15.75" customHeight="1">
      <c r="A973" s="72"/>
      <c r="B973" s="72"/>
      <c r="C973" s="72"/>
      <c r="D973" s="72"/>
      <c r="E973" s="72"/>
      <c r="F973" s="72"/>
      <c r="G973" s="72"/>
      <c r="H973" s="72"/>
      <c r="I973" s="194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</row>
    <row r="974" spans="1:26" ht="15.75" customHeight="1">
      <c r="A974" s="72"/>
      <c r="B974" s="72"/>
      <c r="C974" s="72"/>
      <c r="D974" s="72"/>
      <c r="E974" s="72"/>
      <c r="F974" s="72"/>
      <c r="G974" s="72"/>
      <c r="H974" s="72"/>
      <c r="I974" s="194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</row>
    <row r="975" spans="1:26" ht="15.75" customHeight="1">
      <c r="A975" s="72"/>
      <c r="B975" s="72"/>
      <c r="C975" s="72"/>
      <c r="D975" s="72"/>
      <c r="E975" s="72"/>
      <c r="F975" s="72"/>
      <c r="G975" s="72"/>
      <c r="H975" s="72"/>
      <c r="I975" s="194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</row>
    <row r="976" spans="1:26" ht="15.75" customHeight="1">
      <c r="A976" s="72"/>
      <c r="B976" s="72"/>
      <c r="C976" s="72"/>
      <c r="D976" s="72"/>
      <c r="E976" s="72"/>
      <c r="F976" s="72"/>
      <c r="G976" s="72"/>
      <c r="H976" s="72"/>
      <c r="I976" s="194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</row>
    <row r="977" spans="1:26" ht="15.75" customHeight="1">
      <c r="A977" s="72"/>
      <c r="B977" s="72"/>
      <c r="C977" s="72"/>
      <c r="D977" s="72"/>
      <c r="E977" s="72"/>
      <c r="F977" s="72"/>
      <c r="G977" s="72"/>
      <c r="H977" s="72"/>
      <c r="I977" s="194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</row>
    <row r="978" spans="1:26" ht="15.75" customHeight="1">
      <c r="A978" s="72"/>
      <c r="B978" s="72"/>
      <c r="C978" s="72"/>
      <c r="D978" s="72"/>
      <c r="E978" s="72"/>
      <c r="F978" s="72"/>
      <c r="G978" s="72"/>
      <c r="H978" s="72"/>
      <c r="I978" s="194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</row>
    <row r="979" spans="1:26" ht="15.75" customHeight="1">
      <c r="A979" s="72"/>
      <c r="B979" s="72"/>
      <c r="C979" s="72"/>
      <c r="D979" s="72"/>
      <c r="E979" s="72"/>
      <c r="F979" s="72"/>
      <c r="G979" s="72"/>
      <c r="H979" s="72"/>
      <c r="I979" s="194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</row>
    <row r="980" spans="1:26" ht="15.75" customHeight="1">
      <c r="A980" s="72"/>
      <c r="B980" s="72"/>
      <c r="C980" s="72"/>
      <c r="D980" s="72"/>
      <c r="E980" s="72"/>
      <c r="F980" s="72"/>
      <c r="G980" s="72"/>
      <c r="H980" s="72"/>
      <c r="I980" s="194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</row>
    <row r="981" spans="1:26" ht="15.75" customHeight="1">
      <c r="A981" s="72"/>
      <c r="B981" s="72"/>
      <c r="C981" s="72"/>
      <c r="D981" s="72"/>
      <c r="E981" s="72"/>
      <c r="F981" s="72"/>
      <c r="G981" s="72"/>
      <c r="H981" s="72"/>
      <c r="I981" s="194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</row>
    <row r="982" spans="1:26" ht="15.75" customHeight="1">
      <c r="A982" s="72"/>
      <c r="B982" s="72"/>
      <c r="C982" s="72"/>
      <c r="D982" s="72"/>
      <c r="E982" s="72"/>
      <c r="F982" s="72"/>
      <c r="G982" s="72"/>
      <c r="H982" s="72"/>
      <c r="I982" s="194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</row>
    <row r="983" spans="1:26" ht="15.75" customHeight="1">
      <c r="A983" s="72"/>
      <c r="B983" s="72"/>
      <c r="C983" s="72"/>
      <c r="D983" s="72"/>
      <c r="E983" s="72"/>
      <c r="F983" s="72"/>
      <c r="G983" s="72"/>
      <c r="H983" s="72"/>
      <c r="I983" s="194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</row>
    <row r="984" spans="1:26" ht="15.75" customHeight="1">
      <c r="A984" s="72"/>
      <c r="B984" s="72"/>
      <c r="C984" s="72"/>
      <c r="D984" s="72"/>
      <c r="E984" s="72"/>
      <c r="F984" s="72"/>
      <c r="G984" s="72"/>
      <c r="H984" s="72"/>
      <c r="I984" s="194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</row>
    <row r="985" spans="1:26" ht="15.75" customHeight="1">
      <c r="A985" s="72"/>
      <c r="B985" s="72"/>
      <c r="C985" s="72"/>
      <c r="D985" s="72"/>
      <c r="E985" s="72"/>
      <c r="F985" s="72"/>
      <c r="G985" s="72"/>
      <c r="H985" s="72"/>
      <c r="I985" s="194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</row>
    <row r="986" spans="1:26" ht="15.75" customHeight="1">
      <c r="A986" s="72"/>
      <c r="B986" s="72"/>
      <c r="C986" s="72"/>
      <c r="D986" s="72"/>
      <c r="E986" s="72"/>
      <c r="F986" s="72"/>
      <c r="G986" s="72"/>
      <c r="H986" s="72"/>
      <c r="I986" s="194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</row>
    <row r="987" spans="1:26" ht="15.75" customHeight="1">
      <c r="A987" s="72"/>
      <c r="B987" s="72"/>
      <c r="C987" s="72"/>
      <c r="D987" s="72"/>
      <c r="E987" s="72"/>
      <c r="F987" s="72"/>
      <c r="G987" s="72"/>
      <c r="H987" s="72"/>
      <c r="I987" s="194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</row>
    <row r="988" spans="1:26" ht="15.75" customHeight="1">
      <c r="A988" s="72"/>
      <c r="B988" s="72"/>
      <c r="C988" s="72"/>
      <c r="D988" s="72"/>
      <c r="E988" s="72"/>
      <c r="F988" s="72"/>
      <c r="G988" s="72"/>
      <c r="H988" s="72"/>
      <c r="I988" s="194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</row>
    <row r="989" spans="1:26" ht="15.75" customHeight="1">
      <c r="A989" s="72"/>
      <c r="B989" s="72"/>
      <c r="C989" s="72"/>
      <c r="D989" s="72"/>
      <c r="E989" s="72"/>
      <c r="F989" s="72"/>
      <c r="G989" s="72"/>
      <c r="H989" s="72"/>
      <c r="I989" s="194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</row>
    <row r="990" spans="1:26" ht="15.75" customHeight="1">
      <c r="A990" s="72"/>
      <c r="B990" s="72"/>
      <c r="C990" s="72"/>
      <c r="D990" s="72"/>
      <c r="E990" s="72"/>
      <c r="F990" s="72"/>
      <c r="G990" s="72"/>
      <c r="H990" s="72"/>
      <c r="I990" s="194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</row>
    <row r="991" spans="1:26" ht="15.75" customHeight="1">
      <c r="A991" s="72"/>
      <c r="B991" s="72"/>
      <c r="C991" s="72"/>
      <c r="D991" s="72"/>
      <c r="E991" s="72"/>
      <c r="F991" s="72"/>
      <c r="G991" s="72"/>
      <c r="H991" s="72"/>
      <c r="I991" s="194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</row>
    <row r="992" spans="1:26" ht="15.75" customHeight="1">
      <c r="A992" s="72"/>
      <c r="B992" s="72"/>
      <c r="C992" s="72"/>
      <c r="D992" s="72"/>
      <c r="E992" s="72"/>
      <c r="F992" s="72"/>
      <c r="G992" s="72"/>
      <c r="H992" s="72"/>
      <c r="I992" s="194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</row>
    <row r="993" spans="1:26" ht="15.75" customHeight="1">
      <c r="A993" s="72"/>
      <c r="B993" s="72"/>
      <c r="C993" s="72"/>
      <c r="D993" s="72"/>
      <c r="E993" s="72"/>
      <c r="F993" s="72"/>
      <c r="G993" s="72"/>
      <c r="H993" s="72"/>
      <c r="I993" s="194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</row>
    <row r="994" spans="1:26" ht="15.75" customHeight="1">
      <c r="A994" s="72"/>
      <c r="B994" s="72"/>
      <c r="C994" s="72"/>
      <c r="D994" s="72"/>
      <c r="E994" s="72"/>
      <c r="F994" s="72"/>
      <c r="G994" s="72"/>
      <c r="H994" s="72"/>
      <c r="I994" s="194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</row>
    <row r="995" spans="1:26" ht="15.75" customHeight="1">
      <c r="A995" s="72"/>
      <c r="B995" s="72"/>
      <c r="C995" s="72"/>
      <c r="D995" s="72"/>
      <c r="E995" s="72"/>
      <c r="F995" s="72"/>
      <c r="G995" s="72"/>
      <c r="H995" s="72"/>
      <c r="I995" s="194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</row>
    <row r="996" spans="1:26" ht="15.75" customHeight="1">
      <c r="A996" s="72"/>
      <c r="B996" s="72"/>
      <c r="C996" s="72"/>
      <c r="D996" s="72"/>
      <c r="E996" s="72"/>
      <c r="F996" s="72"/>
      <c r="G996" s="72"/>
      <c r="H996" s="72"/>
      <c r="I996" s="194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</row>
    <row r="997" spans="1:26" ht="15.75" customHeight="1">
      <c r="A997" s="72"/>
      <c r="B997" s="72"/>
      <c r="C997" s="72"/>
      <c r="D997" s="72"/>
      <c r="E997" s="72"/>
      <c r="F997" s="72"/>
      <c r="G997" s="72"/>
      <c r="H997" s="72"/>
      <c r="I997" s="194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</row>
    <row r="998" spans="1:26" ht="15.75" customHeight="1">
      <c r="A998" s="72"/>
      <c r="B998" s="72"/>
      <c r="C998" s="72"/>
      <c r="D998" s="72"/>
      <c r="E998" s="72"/>
      <c r="F998" s="72"/>
      <c r="G998" s="72"/>
      <c r="H998" s="72"/>
      <c r="I998" s="194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</row>
    <row r="999" spans="1:26" ht="15.75" customHeight="1">
      <c r="A999" s="72"/>
      <c r="B999" s="72"/>
      <c r="C999" s="72"/>
      <c r="D999" s="72"/>
      <c r="E999" s="72"/>
      <c r="F999" s="72"/>
      <c r="G999" s="72"/>
      <c r="H999" s="72"/>
      <c r="I999" s="194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</row>
    <row r="1000" spans="1:26" ht="15.75" customHeight="1">
      <c r="A1000" s="72"/>
      <c r="B1000" s="72"/>
      <c r="C1000" s="72"/>
      <c r="D1000" s="72"/>
      <c r="E1000" s="72"/>
      <c r="F1000" s="72"/>
      <c r="G1000" s="72"/>
      <c r="H1000" s="72"/>
      <c r="I1000" s="194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</row>
  </sheetData>
  <conditionalFormatting sqref="A2:D2">
    <cfRule type="expression" dxfId="30" priority="1">
      <formula>NOT($A2="")</formula>
    </cfRule>
  </conditionalFormatting>
  <conditionalFormatting sqref="A3:D259">
    <cfRule type="expression" dxfId="29" priority="2">
      <formula>NOT($A3="")</formula>
    </cfRule>
  </conditionalFormatting>
  <pageMargins left="0.7" right="0.7" top="0.75" bottom="0.75" header="0" footer="0"/>
  <pageSetup orientation="portrait"/>
  <headerFooter>
    <oddHeader>&amp;LOpen 1 Results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CC2E5"/>
  </sheetPr>
  <dimension ref="A1:AU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customWidth="1"/>
    <col min="6" max="6" width="8" customWidth="1"/>
    <col min="7" max="7" width="8.125" customWidth="1"/>
    <col min="8" max="8" width="6.625" customWidth="1"/>
    <col min="9" max="9" width="8.75" customWidth="1"/>
    <col min="10" max="10" width="9.62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18" width="8" customWidth="1"/>
    <col min="19" max="20" width="7.625" hidden="1" customWidth="1"/>
    <col min="21" max="21" width="8" customWidth="1"/>
    <col min="22" max="22" width="2" customWidth="1"/>
    <col min="23" max="25" width="5.75" customWidth="1"/>
    <col min="26" max="27" width="2.875" customWidth="1"/>
    <col min="28" max="28" width="3.75" customWidth="1"/>
    <col min="29" max="29" width="4.875" customWidth="1"/>
    <col min="30" max="30" width="6.375" customWidth="1"/>
    <col min="31" max="31" width="5" customWidth="1"/>
    <col min="32" max="32" width="5.375" customWidth="1"/>
    <col min="33" max="33" width="4.75" customWidth="1"/>
    <col min="34" max="34" width="6.25" customWidth="1"/>
    <col min="35" max="35" width="1.75" customWidth="1"/>
    <col min="36" max="37" width="8" customWidth="1"/>
    <col min="38" max="38" width="5.125" customWidth="1"/>
    <col min="39" max="40" width="4.375" customWidth="1"/>
    <col min="41" max="41" width="9" customWidth="1"/>
    <col min="42" max="42" width="4.375" customWidth="1"/>
    <col min="43" max="46" width="7.625" customWidth="1"/>
    <col min="47" max="47" width="5.125" customWidth="1"/>
  </cols>
  <sheetData>
    <row r="1" spans="1:47" ht="22.5" customHeight="1">
      <c r="A1" s="204" t="s">
        <v>113</v>
      </c>
      <c r="B1" s="205" t="s">
        <v>41</v>
      </c>
      <c r="C1" s="205" t="s">
        <v>42</v>
      </c>
      <c r="D1" s="206" t="s">
        <v>114</v>
      </c>
      <c r="E1" s="207"/>
      <c r="F1" s="208"/>
      <c r="G1" s="209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18" t="s">
        <v>133</v>
      </c>
      <c r="W1" s="210" t="s">
        <v>134</v>
      </c>
      <c r="X1" s="210" t="s">
        <v>135</v>
      </c>
      <c r="Y1" s="210" t="s">
        <v>136</v>
      </c>
      <c r="Z1" s="210" t="s">
        <v>137</v>
      </c>
      <c r="AA1" s="211" t="s">
        <v>138</v>
      </c>
      <c r="AB1" s="18"/>
      <c r="AL1" s="208"/>
      <c r="AM1" s="208"/>
      <c r="AN1" s="208"/>
      <c r="AO1" s="208"/>
      <c r="AP1" s="208"/>
      <c r="AQ1" s="208"/>
      <c r="AR1" s="208"/>
      <c r="AS1" s="208"/>
      <c r="AT1" s="208"/>
      <c r="AU1" s="208"/>
    </row>
    <row r="2" spans="1:47" ht="15.75" customHeight="1">
      <c r="A2" s="212" t="str">
        <f>IF(B2="","",Draw!Q2)</f>
        <v/>
      </c>
      <c r="B2" s="213" t="str">
        <f>IFERROR(Draw!R2,"")</f>
        <v/>
      </c>
      <c r="C2" s="213" t="str">
        <f>IFERROR(Draw!S2,"")</f>
        <v/>
      </c>
      <c r="D2" s="214"/>
      <c r="E2" s="207">
        <v>1.0000000000000001E-9</v>
      </c>
      <c r="F2" s="215" t="str">
        <f t="shared" ref="F2:F256" si="0">IF(D2="scratch",3000+E2,IF(D2="nt",1000+E2,IF((D2+E2)&gt;5,D2+E2,"")))</f>
        <v/>
      </c>
      <c r="G2" s="216" t="str">
        <f>IF(A2="oco",VLOOKUP(CONCAT(B2,C2),'1st Run'!W:Y,2,FALSE),IF(OR(AND(D2&gt;1,D2&lt;1050),D2="nt",D2="",D2="scratch"),"","Not valid"))</f>
        <v/>
      </c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 t="e">
        <f t="shared" ref="S2:S256" ca="1" si="1">CONCAT(B2,C2)</f>
        <v>#NAME?</v>
      </c>
      <c r="T2" s="215">
        <f t="shared" ref="T2:T256" si="2">D2</f>
        <v>0</v>
      </c>
      <c r="U2" s="208"/>
      <c r="V2" s="217" t="str">
        <f>IFERROR(VLOOKUP('1st Run'!I2,$AC$3:$AD$7,2,TRUE),"")</f>
        <v/>
      </c>
      <c r="W2" s="218" t="str">
        <f>IFERROR(IF(V2=$W$1,'1st Run'!I2,""),"")</f>
        <v/>
      </c>
      <c r="X2" s="218" t="str">
        <f>IFERROR(IF(V2=$X$1,'1st Run'!I2,""),"")</f>
        <v/>
      </c>
      <c r="Y2" s="218" t="str">
        <f>IFERROR(IF(V2=$Y$1,'1st Run'!I2,""),"")</f>
        <v/>
      </c>
      <c r="Z2" s="218" t="str">
        <f>IFERROR(IF($V2=$Z$1,'1st Run'!I2,""),"")</f>
        <v/>
      </c>
      <c r="AA2" s="218" t="str">
        <f>IFERROR(IF(V2=$AA$1,'1st Run'!I2,""),"")</f>
        <v/>
      </c>
      <c r="AB2" s="217"/>
      <c r="AL2" s="208"/>
      <c r="AM2" s="208"/>
      <c r="AN2" s="208"/>
      <c r="AO2" s="208"/>
      <c r="AP2" s="208"/>
      <c r="AQ2" s="219">
        <v>0.35</v>
      </c>
      <c r="AR2" s="219">
        <v>0.3</v>
      </c>
      <c r="AS2" s="219">
        <v>0.2</v>
      </c>
      <c r="AT2" s="219">
        <v>0.15</v>
      </c>
      <c r="AU2" s="219">
        <f>SUM(AQ2:AT2)</f>
        <v>0.99999999999999989</v>
      </c>
    </row>
    <row r="3" spans="1:47" ht="15.75" customHeight="1">
      <c r="A3" s="220" t="str">
        <f>IF(B3="","",Draw!Q3)</f>
        <v/>
      </c>
      <c r="B3" s="221" t="str">
        <f>IFERROR(Draw!R3,"")</f>
        <v/>
      </c>
      <c r="C3" s="221" t="str">
        <f>IFERROR(Draw!S3,"")</f>
        <v/>
      </c>
      <c r="D3" s="222"/>
      <c r="E3" s="207">
        <v>2.0000000000000001E-9</v>
      </c>
      <c r="F3" s="215" t="str">
        <f t="shared" si="0"/>
        <v/>
      </c>
      <c r="G3" s="216" t="str">
        <f>IF(A3="oco",VLOOKUP(CONCAT(B3,C3),'1st Run'!W:Y,2,FALSE),IF(OR(AND(D3&gt;1,D3&lt;1050),D3="nt",D3="",D3="scratch"),"","Not valid"))</f>
        <v/>
      </c>
      <c r="H3" s="400" t="s">
        <v>139</v>
      </c>
      <c r="I3" s="369"/>
      <c r="J3" s="223">
        <v>0</v>
      </c>
      <c r="K3" s="208"/>
      <c r="L3" s="224"/>
      <c r="M3" s="204" t="s">
        <v>149</v>
      </c>
      <c r="N3" s="205" t="s">
        <v>41</v>
      </c>
      <c r="O3" s="205" t="s">
        <v>42</v>
      </c>
      <c r="P3" s="225" t="s">
        <v>131</v>
      </c>
      <c r="Q3" s="225" t="s">
        <v>143</v>
      </c>
      <c r="R3" s="208"/>
      <c r="S3" s="208" t="e">
        <f t="shared" ca="1" si="1"/>
        <v>#NAME?</v>
      </c>
      <c r="T3" s="215">
        <f t="shared" si="2"/>
        <v>0</v>
      </c>
      <c r="U3" s="208"/>
      <c r="V3" s="217" t="str">
        <f>IFERROR(VLOOKUP('1st Run'!I3,$AC$3:$AD$7,2,TRUE),"")</f>
        <v/>
      </c>
      <c r="W3" s="218" t="str">
        <f>IFERROR(IF(V3=$W$1,'1st Run'!I3,""),"")</f>
        <v/>
      </c>
      <c r="X3" s="218" t="str">
        <f>IFERROR(IF(V3=$X$1,'1st Run'!I3,""),"")</f>
        <v/>
      </c>
      <c r="Y3" s="218" t="str">
        <f>IFERROR(IF(V3=$Y$1,'1st Run'!I3,""),"")</f>
        <v/>
      </c>
      <c r="Z3" s="218" t="str">
        <f>IFERROR(IF($V3=$Z$1,'1st Run'!I3,""),"")</f>
        <v/>
      </c>
      <c r="AA3" s="218" t="str">
        <f>IFERROR(IF(V3=$AA$1,'1st Run'!I3,""),"")</f>
        <v/>
      </c>
      <c r="AB3" s="217"/>
      <c r="AC3" s="226">
        <f>MIN('1st Run'!E:E)</f>
        <v>19.483000000000001</v>
      </c>
      <c r="AD3" s="227" t="s">
        <v>134</v>
      </c>
      <c r="AE3" s="20"/>
      <c r="AL3" s="208"/>
      <c r="AM3" s="208"/>
      <c r="AN3" s="208"/>
      <c r="AO3" s="208"/>
      <c r="AP3" s="208"/>
      <c r="AQ3" s="209" t="s">
        <v>134</v>
      </c>
      <c r="AR3" s="209" t="s">
        <v>135</v>
      </c>
      <c r="AS3" s="209" t="s">
        <v>136</v>
      </c>
      <c r="AT3" s="209" t="s">
        <v>137</v>
      </c>
      <c r="AU3" s="209"/>
    </row>
    <row r="4" spans="1:47" ht="15.75" customHeight="1">
      <c r="A4" s="220" t="str">
        <f>IF(B4="","",Draw!Q4)</f>
        <v/>
      </c>
      <c r="B4" s="221" t="str">
        <f>IFERROR(Draw!R4,"")</f>
        <v/>
      </c>
      <c r="C4" s="221" t="str">
        <f>IFERROR(Draw!S4,"")</f>
        <v/>
      </c>
      <c r="D4" s="222"/>
      <c r="E4" s="207">
        <v>3E-9</v>
      </c>
      <c r="F4" s="215" t="str">
        <f t="shared" si="0"/>
        <v/>
      </c>
      <c r="G4" s="216" t="str">
        <f>IF(A4="oco",VLOOKUP(CONCAT(B4,C4),'1st Run'!W:Y,2,FALSE),IF(OR(AND(D4&gt;1,D4&lt;1050),D4="nt",D4="",D4="scratch"),"","Not valid"))</f>
        <v/>
      </c>
      <c r="H4" s="208"/>
      <c r="I4" s="208"/>
      <c r="J4" s="208"/>
      <c r="K4" s="208"/>
      <c r="L4" s="401" t="s">
        <v>134</v>
      </c>
      <c r="M4" s="228" t="str">
        <f>'Youth Calc'!AD10</f>
        <v>1st</v>
      </c>
      <c r="N4" s="212" t="str">
        <f>'Youth Calc'!AE10</f>
        <v>jackie feikema (Y)</v>
      </c>
      <c r="O4" s="212" t="str">
        <f>'Youth Calc'!AF10</f>
        <v>marked with chrome</v>
      </c>
      <c r="P4" s="229">
        <f>'Youth Calc'!AG10</f>
        <v>19.483000016000002</v>
      </c>
      <c r="Q4" s="230">
        <f t="shared" ref="Q4:Q8" si="3">AH10</f>
        <v>58.8</v>
      </c>
      <c r="R4" s="208"/>
      <c r="S4" s="208" t="e">
        <f t="shared" ca="1" si="1"/>
        <v>#NAME?</v>
      </c>
      <c r="T4" s="215">
        <f t="shared" si="2"/>
        <v>0</v>
      </c>
      <c r="U4" s="208"/>
      <c r="V4" s="217" t="str">
        <f>IFERROR(VLOOKUP('1st Run'!I4,$AC$3:$AD$7,2,TRUE),"")</f>
        <v/>
      </c>
      <c r="W4" s="218" t="str">
        <f>IFERROR(IF(V4=$W$1,'1st Run'!I4,""),"")</f>
        <v/>
      </c>
      <c r="X4" s="218" t="str">
        <f>IFERROR(IF(V4=$X$1,'1st Run'!I4,""),"")</f>
        <v/>
      </c>
      <c r="Y4" s="218" t="str">
        <f>IFERROR(IF(V4=$Y$1,'1st Run'!I4,""),"")</f>
        <v/>
      </c>
      <c r="Z4" s="218" t="str">
        <f>IFERROR(IF($V4=$Z$1,'1st Run'!I4,""),"")</f>
        <v/>
      </c>
      <c r="AA4" s="218" t="str">
        <f>IFERROR(IF(V4=$AA$1,'1st Run'!I4,""),"")</f>
        <v/>
      </c>
      <c r="AB4" s="217"/>
      <c r="AC4" s="231">
        <f t="shared" ref="AC4:AC5" si="4">AC3+0.5</f>
        <v>19.983000000000001</v>
      </c>
      <c r="AD4" s="232" t="s">
        <v>135</v>
      </c>
      <c r="AE4" s="20"/>
      <c r="AL4" s="233">
        <v>1</v>
      </c>
      <c r="AM4" s="233">
        <v>0.6</v>
      </c>
      <c r="AN4" s="233">
        <v>0.5</v>
      </c>
      <c r="AO4" s="233">
        <v>0.4</v>
      </c>
      <c r="AP4" s="233">
        <v>0.3</v>
      </c>
      <c r="AQ4" s="234">
        <f t="shared" ref="AQ4:AT4" si="5">IF($J$10&lt;=12,$AL4,IF(AND($J$10&gt;12,$J$10&lt;=20),$AM4,IF(AND($J$10&gt;20,$J$10&lt;=40),$AN4,IF(AND($J$10&gt;40,$J$10&lt;=80),$AO4,IF(AND($J$10&gt;80,$J$10&lt;=120),$AP4,"")))))*AQ$9</f>
        <v>58.8</v>
      </c>
      <c r="AR4" s="234">
        <f t="shared" si="5"/>
        <v>50.4</v>
      </c>
      <c r="AS4" s="234">
        <f t="shared" si="5"/>
        <v>33.6</v>
      </c>
      <c r="AT4" s="234">
        <f t="shared" si="5"/>
        <v>25.2</v>
      </c>
      <c r="AU4" s="208"/>
    </row>
    <row r="5" spans="1:47" ht="15.75" customHeight="1">
      <c r="A5" s="220" t="str">
        <f>IF(B5="","",Draw!Q5)</f>
        <v/>
      </c>
      <c r="B5" s="221" t="str">
        <f>IFERROR(Draw!R5,"")</f>
        <v/>
      </c>
      <c r="C5" s="221" t="str">
        <f>IFERROR(Draw!S5,"")</f>
        <v/>
      </c>
      <c r="D5" s="222"/>
      <c r="E5" s="207">
        <v>4.0000000000000002E-9</v>
      </c>
      <c r="F5" s="215" t="str">
        <f t="shared" si="0"/>
        <v/>
      </c>
      <c r="G5" s="216" t="str">
        <f>IF(A5="oco",VLOOKUP(CONCAT(B5,C5),'1st Run'!W:Y,2,FALSE),IF(OR(AND(D5&gt;1,D5&lt;1050),D5="nt",D5="",D5="scratch"),"","Not valid"))</f>
        <v/>
      </c>
      <c r="H5" s="208"/>
      <c r="I5" s="235" t="s">
        <v>134</v>
      </c>
      <c r="J5" s="236">
        <f>'Youth Calc'!AC3</f>
        <v>19.483000000000001</v>
      </c>
      <c r="K5" s="208"/>
      <c r="L5" s="379"/>
      <c r="M5" s="237" t="str">
        <f>IF($J$12&lt;"2","",'Youth Calc'!AD11)</f>
        <v/>
      </c>
      <c r="N5" s="220" t="str">
        <f>IF(M5="","",'Youth Calc'!AE11)</f>
        <v/>
      </c>
      <c r="O5" s="220" t="str">
        <f>IF(N5="","",'Youth Calc'!AF11)</f>
        <v/>
      </c>
      <c r="P5" s="238" t="str">
        <f>IF(O5="","",'Youth Calc'!AG11)</f>
        <v/>
      </c>
      <c r="Q5" s="239" t="str">
        <f t="shared" si="3"/>
        <v/>
      </c>
      <c r="R5" s="208"/>
      <c r="S5" s="208" t="e">
        <f t="shared" ca="1" si="1"/>
        <v>#NAME?</v>
      </c>
      <c r="T5" s="215">
        <f t="shared" si="2"/>
        <v>0</v>
      </c>
      <c r="U5" s="208"/>
      <c r="V5" s="217" t="str">
        <f>IFERROR(VLOOKUP('1st Run'!I5,$AC$3:$AD$7,2,TRUE),"")</f>
        <v>3D</v>
      </c>
      <c r="W5" s="218" t="str">
        <f>IFERROR(IF(V5=$W$1,'1st Run'!I5,""),"")</f>
        <v/>
      </c>
      <c r="X5" s="218" t="str">
        <f>IFERROR(IF(V5=$X$1,'1st Run'!I5,""),"")</f>
        <v/>
      </c>
      <c r="Y5" s="218">
        <f>IFERROR(IF(V5=$Y$1,'1st Run'!I5,""),"")</f>
        <v>20.516000003999999</v>
      </c>
      <c r="Z5" s="218" t="str">
        <f>IFERROR(IF($V5=$Z$1,'1st Run'!I5,""),"")</f>
        <v/>
      </c>
      <c r="AA5" s="218" t="str">
        <f>IFERROR(IF(V5=$AA$1,'1st Run'!I5,""),"")</f>
        <v/>
      </c>
      <c r="AB5" s="217"/>
      <c r="AC5" s="231">
        <f t="shared" si="4"/>
        <v>20.483000000000001</v>
      </c>
      <c r="AD5" s="232" t="s">
        <v>136</v>
      </c>
      <c r="AE5" s="20"/>
      <c r="AL5" s="233"/>
      <c r="AM5" s="233">
        <v>0.4</v>
      </c>
      <c r="AN5" s="233">
        <v>0.3</v>
      </c>
      <c r="AO5" s="233">
        <v>0.3</v>
      </c>
      <c r="AP5" s="233">
        <v>0.25</v>
      </c>
      <c r="AQ5" s="234">
        <f t="shared" ref="AQ5:AT5" si="6">IF($J$10&lt;=12,$AL5,IF(AND($J$10&gt;12,$J$10&lt;=20),$AM5,IF(AND($J$10&gt;20,$J$10&lt;=40),$AN5,IF(AND($J$10&gt;40,$J$10&lt;=80),$AO5,IF(AND($J$10&gt;80,$J$10&lt;=120),$AP5,"")))))*AQ$9</f>
        <v>0</v>
      </c>
      <c r="AR5" s="234">
        <f t="shared" si="6"/>
        <v>0</v>
      </c>
      <c r="AS5" s="234">
        <f t="shared" si="6"/>
        <v>0</v>
      </c>
      <c r="AT5" s="234">
        <f t="shared" si="6"/>
        <v>0</v>
      </c>
      <c r="AU5" s="208"/>
    </row>
    <row r="6" spans="1:47" ht="15.75" customHeight="1">
      <c r="A6" s="220" t="str">
        <f>IF(B6="","",Draw!Q6)</f>
        <v/>
      </c>
      <c r="B6" s="221" t="str">
        <f>IFERROR(Draw!R6,"")</f>
        <v/>
      </c>
      <c r="C6" s="221" t="str">
        <f>IFERROR(Draw!S6,"")</f>
        <v/>
      </c>
      <c r="D6" s="240"/>
      <c r="E6" s="207">
        <v>5.0000000000000001E-9</v>
      </c>
      <c r="F6" s="215" t="str">
        <f t="shared" si="0"/>
        <v/>
      </c>
      <c r="G6" s="216" t="str">
        <f>IF(A6="oco",VLOOKUP(CONCAT(B6,C6),'1st Run'!W:Y,2,FALSE),IF(OR(AND(D6&gt;1,D6&lt;1050),D6="nt",D6="",D6="scratch"),"","Not valid"))</f>
        <v/>
      </c>
      <c r="H6" s="208"/>
      <c r="I6" s="241" t="s">
        <v>135</v>
      </c>
      <c r="J6" s="236">
        <f>'Youth Calc'!AC4</f>
        <v>19.983000000000001</v>
      </c>
      <c r="K6" s="208"/>
      <c r="L6" s="379"/>
      <c r="M6" s="237" t="str">
        <f>IF($J$12&lt;"3","",'Youth Calc'!AD12)</f>
        <v/>
      </c>
      <c r="N6" s="220" t="str">
        <f>IF(M6="","",'Youth Calc'!AE12)</f>
        <v/>
      </c>
      <c r="O6" s="220" t="str">
        <f>IF(N6="","",'Youth Calc'!AF12)</f>
        <v/>
      </c>
      <c r="P6" s="238" t="str">
        <f>IF(O6="","",'Youth Calc'!AG12)</f>
        <v/>
      </c>
      <c r="Q6" s="239" t="str">
        <f t="shared" si="3"/>
        <v/>
      </c>
      <c r="R6" s="208"/>
      <c r="S6" s="208" t="e">
        <f t="shared" ca="1" si="1"/>
        <v>#NAME?</v>
      </c>
      <c r="T6" s="215">
        <f t="shared" si="2"/>
        <v>0</v>
      </c>
      <c r="U6" s="208"/>
      <c r="V6" s="217" t="str">
        <f>IFERROR(VLOOKUP('1st Run'!I6,$AC$3:$AD$7,2,TRUE),"")</f>
        <v/>
      </c>
      <c r="W6" s="218" t="str">
        <f>IFERROR(IF(V6=$W$1,'1st Run'!I6,""),"")</f>
        <v/>
      </c>
      <c r="X6" s="218" t="str">
        <f>IFERROR(IF(V6=$X$1,'1st Run'!I6,""),"")</f>
        <v/>
      </c>
      <c r="Y6" s="218" t="str">
        <f>IFERROR(IF(V6=$Y$1,'1st Run'!I6,""),"")</f>
        <v/>
      </c>
      <c r="Z6" s="218" t="str">
        <f>IFERROR(IF($V6=$Z$1,'1st Run'!I6,""),"")</f>
        <v/>
      </c>
      <c r="AA6" s="218" t="str">
        <f>IFERROR(IF(V6=$AA$1,'1st Run'!I6,""),"")</f>
        <v/>
      </c>
      <c r="AB6" s="217"/>
      <c r="AC6" s="231">
        <f>AC5+1</f>
        <v>21.483000000000001</v>
      </c>
      <c r="AD6" s="232" t="s">
        <v>137</v>
      </c>
      <c r="AE6" s="20"/>
      <c r="AL6" s="233"/>
      <c r="AM6" s="233"/>
      <c r="AN6" s="233">
        <v>0.2</v>
      </c>
      <c r="AO6" s="233">
        <v>0.2</v>
      </c>
      <c r="AP6" s="233">
        <v>0.2</v>
      </c>
      <c r="AQ6" s="234">
        <f t="shared" ref="AQ6:AT6" si="7">IF($J$10&lt;=12,$AL6,IF(AND($J$10&gt;12,$J$10&lt;=20),$AM6,IF(AND($J$10&gt;20,$J$10&lt;=40),$AN6,IF(AND($J$10&gt;40,$J$10&lt;=80),$AO6,IF(AND($J$10&gt;80,$J$10&lt;=120),$AP6,"")))))*AQ$9</f>
        <v>0</v>
      </c>
      <c r="AR6" s="234">
        <f t="shared" si="7"/>
        <v>0</v>
      </c>
      <c r="AS6" s="234">
        <f t="shared" si="7"/>
        <v>0</v>
      </c>
      <c r="AT6" s="234">
        <f t="shared" si="7"/>
        <v>0</v>
      </c>
      <c r="AU6" s="208"/>
    </row>
    <row r="7" spans="1:47" ht="15.75" customHeight="1">
      <c r="A7" s="220" t="str">
        <f>IF(B7="","",Draw!Q7)</f>
        <v/>
      </c>
      <c r="B7" s="221" t="str">
        <f>IFERROR(Draw!R7,"")</f>
        <v/>
      </c>
      <c r="C7" s="221" t="str">
        <f>IFERROR(Draw!S7,"")</f>
        <v/>
      </c>
      <c r="D7" s="242"/>
      <c r="E7" s="207">
        <v>6E-9</v>
      </c>
      <c r="F7" s="215" t="str">
        <f t="shared" si="0"/>
        <v/>
      </c>
      <c r="G7" s="216" t="str">
        <f>IF(A7="oco",VLOOKUP(CONCAT(B7,C7),'1st Run'!W:Y,2,FALSE),IF(OR(AND(D7&gt;1,D7&lt;1050),D7="nt",D7="",D7="scratch"),"","Not valid"))</f>
        <v/>
      </c>
      <c r="H7" s="208"/>
      <c r="I7" s="243" t="s">
        <v>136</v>
      </c>
      <c r="J7" s="244">
        <f>'Youth Calc'!AC5</f>
        <v>20.483000000000001</v>
      </c>
      <c r="K7" s="208"/>
      <c r="L7" s="379"/>
      <c r="M7" s="237" t="str">
        <f>IF($J$12&lt;"4","",'Youth Calc'!AD13)</f>
        <v/>
      </c>
      <c r="N7" s="220" t="str">
        <f>IF(M7="","",'Youth Calc'!AE13)</f>
        <v/>
      </c>
      <c r="O7" s="220" t="str">
        <f>IF(N7="","",'Youth Calc'!AF13)</f>
        <v/>
      </c>
      <c r="P7" s="238" t="str">
        <f>IF(O7="","",'Youth Calc'!AG13)</f>
        <v/>
      </c>
      <c r="Q7" s="239" t="str">
        <f t="shared" si="3"/>
        <v/>
      </c>
      <c r="R7" s="208"/>
      <c r="S7" s="208" t="e">
        <f t="shared" ca="1" si="1"/>
        <v>#NAME?</v>
      </c>
      <c r="T7" s="215">
        <f t="shared" si="2"/>
        <v>0</v>
      </c>
      <c r="U7" s="208"/>
      <c r="V7" s="217" t="str">
        <f>IFERROR(VLOOKUP('1st Run'!I7,$AC$3:$AD$7,2,TRUE),"")</f>
        <v/>
      </c>
      <c r="W7" s="218" t="str">
        <f>IFERROR(IF(V7=$W$1,'1st Run'!I7,""),"")</f>
        <v/>
      </c>
      <c r="X7" s="218" t="str">
        <f>IFERROR(IF(V7=$X$1,'1st Run'!I7,""),"")</f>
        <v/>
      </c>
      <c r="Y7" s="218" t="str">
        <f>IFERROR(IF(V7=$Y$1,'1st Run'!I7,""),"")</f>
        <v/>
      </c>
      <c r="Z7" s="218" t="str">
        <f>IFERROR(IF($V7=$Z$1,'1st Run'!I7,""),"")</f>
        <v/>
      </c>
      <c r="AA7" s="218" t="str">
        <f>IFERROR(IF(V7=$AA$1,'1st Run'!I7,""),"")</f>
        <v/>
      </c>
      <c r="AB7" s="217"/>
      <c r="AC7" s="245" t="s">
        <v>169</v>
      </c>
      <c r="AD7" s="246" t="s">
        <v>138</v>
      </c>
      <c r="AL7" s="233"/>
      <c r="AM7" s="233"/>
      <c r="AN7" s="233"/>
      <c r="AO7" s="233">
        <v>0.1</v>
      </c>
      <c r="AP7" s="233">
        <v>0.15</v>
      </c>
      <c r="AQ7" s="234">
        <f t="shared" ref="AQ7:AT7" si="8">IF($J$10&lt;=12,$AL7,IF(AND($J$10&gt;12,$J$10&lt;=20),$AM7,IF(AND($J$10&gt;20,$J$10&lt;=40),$AN7,IF(AND($J$10&gt;40,$J$10&lt;=80),$AO7,IF(AND($J$10&gt;80,$J$10&lt;=120),$AP7,"")))))*AQ$9</f>
        <v>0</v>
      </c>
      <c r="AR7" s="234">
        <f t="shared" si="8"/>
        <v>0</v>
      </c>
      <c r="AS7" s="234">
        <f t="shared" si="8"/>
        <v>0</v>
      </c>
      <c r="AT7" s="234">
        <f t="shared" si="8"/>
        <v>0</v>
      </c>
      <c r="AU7" s="208"/>
    </row>
    <row r="8" spans="1:47" ht="15.75" customHeight="1">
      <c r="A8" s="220" t="str">
        <f>IF(B8="","",Draw!Q8)</f>
        <v/>
      </c>
      <c r="B8" s="221" t="str">
        <f>IFERROR(Draw!R8,"")</f>
        <v/>
      </c>
      <c r="C8" s="221" t="str">
        <f>IFERROR(Draw!S8,"")</f>
        <v/>
      </c>
      <c r="D8" s="247"/>
      <c r="E8" s="207">
        <v>6.9999999999999998E-9</v>
      </c>
      <c r="F8" s="215" t="str">
        <f t="shared" si="0"/>
        <v/>
      </c>
      <c r="G8" s="216" t="str">
        <f>IF(A8="oco",VLOOKUP(CONCAT(B8,C8),'1st Run'!W:Y,2,FALSE),IF(OR(AND(D8&gt;1,D8&lt;1050),D8="nt",D8="",D8="scratch"),"","Not valid"))</f>
        <v/>
      </c>
      <c r="H8" s="208"/>
      <c r="I8" s="248" t="s">
        <v>137</v>
      </c>
      <c r="J8" s="249">
        <f>AC6</f>
        <v>21.483000000000001</v>
      </c>
      <c r="K8" s="208"/>
      <c r="L8" s="374"/>
      <c r="M8" s="250" t="str">
        <f>IF($J$12&lt;"5","",'Youth Calc'!AD14)</f>
        <v/>
      </c>
      <c r="N8" s="251" t="str">
        <f>IF(M8="","",'Youth Calc'!AE14)</f>
        <v/>
      </c>
      <c r="O8" s="251" t="str">
        <f>IF(N8="","",'Youth Calc'!AF14)</f>
        <v/>
      </c>
      <c r="P8" s="252" t="str">
        <f>IF(O8="","",'Youth Calc'!AG14)</f>
        <v/>
      </c>
      <c r="Q8" s="253" t="str">
        <f t="shared" si="3"/>
        <v/>
      </c>
      <c r="R8" s="208"/>
      <c r="S8" s="208" t="e">
        <f t="shared" ca="1" si="1"/>
        <v>#NAME?</v>
      </c>
      <c r="T8" s="215">
        <f t="shared" si="2"/>
        <v>0</v>
      </c>
      <c r="U8" s="208"/>
      <c r="V8" s="217" t="str">
        <f>IFERROR(VLOOKUP('1st Run'!I8,$AC$3:$AD$7,2,TRUE),"")</f>
        <v>3D</v>
      </c>
      <c r="W8" s="218" t="str">
        <f>IFERROR(IF(V8=$W$1,'1st Run'!I8,""),"")</f>
        <v/>
      </c>
      <c r="X8" s="218" t="str">
        <f>IFERROR(IF(V8=$X$1,'1st Run'!I8,""),"")</f>
        <v/>
      </c>
      <c r="Y8" s="218">
        <f>IFERROR(IF(V8=$Y$1,'1st Run'!I8,""),"")</f>
        <v>21.158000007000002</v>
      </c>
      <c r="Z8" s="218" t="str">
        <f>IFERROR(IF($V8=$Z$1,'1st Run'!I8,""),"")</f>
        <v/>
      </c>
      <c r="AA8" s="218" t="str">
        <f>IFERROR(IF(V8=$AA$1,'1st Run'!I8,""),"")</f>
        <v/>
      </c>
      <c r="AB8" s="217"/>
      <c r="AD8" s="19"/>
      <c r="AE8" s="19"/>
      <c r="AL8" s="208"/>
      <c r="AM8" s="208"/>
      <c r="AN8" s="208"/>
      <c r="AO8" s="208"/>
      <c r="AP8" s="233">
        <v>0.1</v>
      </c>
      <c r="AQ8" s="234">
        <f t="shared" ref="AQ8:AT8" si="9">IF($J$10&lt;=12,$AL8,IF(AND($J$10&gt;12,$J$10&lt;=20),$AM8,IF(AND($J$10&gt;20,$J$10&lt;=40),$AN8,IF(AND($J$10&gt;40,$J$10&lt;=80),$AO8,IF(AND($J$10&gt;80,$J$10&lt;=120),$AP8,"")))))*AQ$9</f>
        <v>0</v>
      </c>
      <c r="AR8" s="234">
        <f t="shared" si="9"/>
        <v>0</v>
      </c>
      <c r="AS8" s="234">
        <f t="shared" si="9"/>
        <v>0</v>
      </c>
      <c r="AT8" s="234">
        <f t="shared" si="9"/>
        <v>0</v>
      </c>
      <c r="AU8" s="208"/>
    </row>
    <row r="9" spans="1:47" ht="15.75" customHeight="1">
      <c r="A9" s="220" t="str">
        <f>IF(B9="","",Draw!Q9)</f>
        <v/>
      </c>
      <c r="B9" s="221" t="str">
        <f>IFERROR(Draw!R9,"")</f>
        <v/>
      </c>
      <c r="C9" s="221" t="str">
        <f>IFERROR(Draw!S9,"")</f>
        <v/>
      </c>
      <c r="D9" s="222"/>
      <c r="E9" s="207">
        <v>8.0000000000000005E-9</v>
      </c>
      <c r="F9" s="215" t="str">
        <f t="shared" si="0"/>
        <v/>
      </c>
      <c r="G9" s="216" t="str">
        <f>IF(A9="oco",VLOOKUP(CONCAT(B9,C9),'1st Run'!W:Y,2,FALSE),IF(OR(AND(D9&gt;1,D9&lt;1050),D9="nt",D9="",D9="scratch"),"","Not valid"))</f>
        <v/>
      </c>
      <c r="H9" s="208"/>
      <c r="I9" s="208"/>
      <c r="J9" s="208"/>
      <c r="K9" s="209"/>
      <c r="L9" s="254"/>
      <c r="M9" s="255"/>
      <c r="N9" s="256"/>
      <c r="O9" s="256"/>
      <c r="P9" s="257"/>
      <c r="Q9" s="258"/>
      <c r="R9" s="208"/>
      <c r="S9" s="208" t="e">
        <f t="shared" ca="1" si="1"/>
        <v>#NAME?</v>
      </c>
      <c r="T9" s="215">
        <f t="shared" si="2"/>
        <v>0</v>
      </c>
      <c r="U9" s="208"/>
      <c r="V9" s="217" t="str">
        <f>IFERROR(VLOOKUP('1st Run'!I9,$AC$3:$AD$7,2,TRUE),"")</f>
        <v/>
      </c>
      <c r="W9" s="218" t="str">
        <f>IFERROR(IF(V9=$W$1,'1st Run'!I9,""),"")</f>
        <v/>
      </c>
      <c r="X9" s="218" t="str">
        <f>IFERROR(IF(V9=$X$1,'1st Run'!I9,""),"")</f>
        <v/>
      </c>
      <c r="Y9" s="218" t="str">
        <f>IFERROR(IF(V9=$Y$1,'1st Run'!I9,""),"")</f>
        <v/>
      </c>
      <c r="Z9" s="218" t="str">
        <f>IFERROR(IF($V9=$Z$1,'1st Run'!I9,""),"")</f>
        <v/>
      </c>
      <c r="AA9" s="218" t="str">
        <f>IFERROR(IF(V9=$AA$1,'1st Run'!I9,""),"")</f>
        <v/>
      </c>
      <c r="AB9" s="217"/>
      <c r="AC9" s="259" t="s">
        <v>133</v>
      </c>
      <c r="AD9" s="260" t="s">
        <v>149</v>
      </c>
      <c r="AE9" s="260" t="s">
        <v>150</v>
      </c>
      <c r="AF9" s="260" t="s">
        <v>42</v>
      </c>
      <c r="AG9" s="260" t="s">
        <v>131</v>
      </c>
      <c r="AH9" s="261" t="s">
        <v>143</v>
      </c>
      <c r="AL9" s="208"/>
      <c r="AM9" s="208"/>
      <c r="AN9" s="208"/>
      <c r="AO9" s="208"/>
      <c r="AP9" s="208"/>
      <c r="AQ9" s="234">
        <f t="shared" ref="AQ9:AT9" si="10">AQ2*$AO$12</f>
        <v>58.8</v>
      </c>
      <c r="AR9" s="234">
        <f t="shared" si="10"/>
        <v>50.4</v>
      </c>
      <c r="AS9" s="234">
        <f t="shared" si="10"/>
        <v>33.6</v>
      </c>
      <c r="AT9" s="234">
        <f t="shared" si="10"/>
        <v>25.2</v>
      </c>
      <c r="AU9" s="208"/>
    </row>
    <row r="10" spans="1:47" ht="15.75" customHeight="1">
      <c r="A10" s="220" t="str">
        <f>IF(B10="","",Draw!Q10)</f>
        <v/>
      </c>
      <c r="B10" s="221" t="str">
        <f>IFERROR(Draw!R10,"")</f>
        <v/>
      </c>
      <c r="C10" s="221" t="str">
        <f>IFERROR(Draw!S10,"")</f>
        <v/>
      </c>
      <c r="D10" s="222"/>
      <c r="E10" s="207">
        <v>8.9999999999999995E-9</v>
      </c>
      <c r="F10" s="215" t="str">
        <f t="shared" si="0"/>
        <v/>
      </c>
      <c r="G10" s="216" t="str">
        <f>IF(A10="oco",VLOOKUP(CONCAT(B10,C10),'1st Run'!W:Y,2,FALSE),IF(OR(AND(D10&gt;1,D10&lt;1050),D10="nt",D10="",D10="scratch"),"","Not valid"))</f>
        <v/>
      </c>
      <c r="H10" s="400" t="s">
        <v>170</v>
      </c>
      <c r="I10" s="369"/>
      <c r="J10" s="262">
        <f>COUNTIF('1st Run'!$J$2:$J$286,"o")+COUNTIF('1st Run'!$J$2:$J$286,"x")-COUNTIF('1st Run'!E2:E286,"scratch")</f>
        <v>12</v>
      </c>
      <c r="K10" s="263">
        <v>1</v>
      </c>
      <c r="L10" s="397" t="s">
        <v>135</v>
      </c>
      <c r="M10" s="228" t="str">
        <f>'Youth Calc'!AD16</f>
        <v>1st</v>
      </c>
      <c r="N10" s="212" t="str">
        <f>'Youth Calc'!AE16</f>
        <v>Jasmine Fuller (Y only)</v>
      </c>
      <c r="O10" s="212" t="str">
        <f>'Youth Calc'!AF16</f>
        <v>Hank</v>
      </c>
      <c r="P10" s="229">
        <f>'Youth Calc'!AG16</f>
        <v>20.038000030999999</v>
      </c>
      <c r="Q10" s="230">
        <f t="shared" ref="Q10:Q14" si="11">AH16</f>
        <v>50.4</v>
      </c>
      <c r="R10" s="208"/>
      <c r="S10" s="208" t="e">
        <f t="shared" ca="1" si="1"/>
        <v>#NAME?</v>
      </c>
      <c r="T10" s="215">
        <f t="shared" si="2"/>
        <v>0</v>
      </c>
      <c r="U10" s="208"/>
      <c r="V10" s="217" t="str">
        <f>IFERROR(VLOOKUP('1st Run'!I10,$AC$3:$AD$7,2,TRUE),"")</f>
        <v/>
      </c>
      <c r="W10" s="218" t="str">
        <f>IFERROR(IF(V10=$W$1,'1st Run'!I10,""),"")</f>
        <v/>
      </c>
      <c r="X10" s="218" t="str">
        <f>IFERROR(IF(V10=$X$1,'1st Run'!I10,""),"")</f>
        <v/>
      </c>
      <c r="Y10" s="218" t="str">
        <f>IFERROR(IF(V10=$Y$1,'1st Run'!I10,""),"")</f>
        <v/>
      </c>
      <c r="Z10" s="218" t="str">
        <f>IFERROR(IF($V10=$Z$1,'1st Run'!I10,""),"")</f>
        <v/>
      </c>
      <c r="AA10" s="218" t="str">
        <f>IFERROR(IF(V10=$AA$1,'1st Run'!I10,""),"")</f>
        <v/>
      </c>
      <c r="AB10" s="217" t="s">
        <v>47</v>
      </c>
      <c r="AC10" s="402" t="s">
        <v>134</v>
      </c>
      <c r="AD10" s="218" t="str">
        <f t="shared" ref="AD10:AD14" si="12">IF(AE10="-","-",AB10)</f>
        <v>1st</v>
      </c>
      <c r="AE10" s="264" t="str">
        <f t="array" ref="AE10">IFERROR(INDEX('1st Run'!B:I,MATCH(AG10,'1st Run'!$I:$I,0),1),"-")</f>
        <v>jackie feikema (Y)</v>
      </c>
      <c r="AF10" s="264" t="str">
        <f t="array" ref="AF10">IFERROR(INDEX('1st Run'!$B:$I,MATCH(AG10,'1st Run'!$I:$I,0),2),"-")</f>
        <v>marked with chrome</v>
      </c>
      <c r="AG10" s="218">
        <f t="shared" ref="AG10:AG14" si="13">IFERROR(SMALL($W$2:$W$286,AI10),"-")</f>
        <v>19.483000016000002</v>
      </c>
      <c r="AH10" s="265">
        <f t="shared" ref="AH10:AH14" si="14">IF(AQ4&gt;0,AQ4,"")</f>
        <v>58.8</v>
      </c>
      <c r="AI10" s="20">
        <v>1</v>
      </c>
      <c r="AL10" s="394" t="s">
        <v>153</v>
      </c>
      <c r="AM10" s="361"/>
      <c r="AN10" s="361"/>
      <c r="AO10" s="266">
        <f>J10</f>
        <v>12</v>
      </c>
      <c r="AP10" s="208"/>
      <c r="AQ10" s="208"/>
      <c r="AR10" s="208"/>
      <c r="AS10" s="208"/>
      <c r="AT10" s="208"/>
      <c r="AU10" s="208"/>
    </row>
    <row r="11" spans="1:47" ht="15.75" customHeight="1">
      <c r="A11" s="220" t="str">
        <f>IF(B11="","",Draw!Q11)</f>
        <v/>
      </c>
      <c r="B11" s="221" t="str">
        <f>IFERROR(Draw!R11,"")</f>
        <v/>
      </c>
      <c r="C11" s="221" t="str">
        <f>IFERROR(Draw!S11,"")</f>
        <v/>
      </c>
      <c r="D11" s="222"/>
      <c r="E11" s="207">
        <v>1E-8</v>
      </c>
      <c r="F11" s="215" t="str">
        <f t="shared" si="0"/>
        <v/>
      </c>
      <c r="G11" s="216" t="str">
        <f>IF(A11="oco",VLOOKUP(CONCAT(B11,C11),'1st Run'!W:Y,2,FALSE),IF(OR(AND(D11&gt;1,D11&lt;1050),D11="nt",D11="",D11="scratch"),"","Not valid"))</f>
        <v/>
      </c>
      <c r="H11" s="208"/>
      <c r="I11" s="208"/>
      <c r="J11" s="208"/>
      <c r="K11" s="263">
        <v>2</v>
      </c>
      <c r="L11" s="379"/>
      <c r="M11" s="237" t="str">
        <f>IF($J$12&lt;"2","",'Youth Calc'!AD17)</f>
        <v/>
      </c>
      <c r="N11" s="220" t="str">
        <f>IF(M11="","",'Youth Calc'!AE17)</f>
        <v/>
      </c>
      <c r="O11" s="220" t="str">
        <f>IF(N11="","",'Youth Calc'!AF17)</f>
        <v/>
      </c>
      <c r="P11" s="238" t="str">
        <f>IF(O11="","",'Youth Calc'!AG17)</f>
        <v/>
      </c>
      <c r="Q11" s="239" t="str">
        <f t="shared" si="11"/>
        <v/>
      </c>
      <c r="R11" s="208"/>
      <c r="S11" s="208" t="e">
        <f t="shared" ca="1" si="1"/>
        <v>#NAME?</v>
      </c>
      <c r="T11" s="215">
        <f t="shared" si="2"/>
        <v>0</v>
      </c>
      <c r="U11" s="208"/>
      <c r="V11" s="217" t="str">
        <f>IFERROR(VLOOKUP('1st Run'!I11,$AC$3:$AD$7,2,TRUE),"")</f>
        <v>4D</v>
      </c>
      <c r="W11" s="218" t="str">
        <f>IFERROR(IF(V11=$W$1,'1st Run'!I11,""),"")</f>
        <v/>
      </c>
      <c r="X11" s="218" t="str">
        <f>IFERROR(IF(V11=$X$1,'1st Run'!I11,""),"")</f>
        <v/>
      </c>
      <c r="Y11" s="218" t="str">
        <f>IFERROR(IF(V11=$Y$1,'1st Run'!I11,""),"")</f>
        <v/>
      </c>
      <c r="Z11" s="218">
        <f>IFERROR(IF($V11=$Z$1,'1st Run'!I11,""),"")</f>
        <v>33.55200001</v>
      </c>
      <c r="AA11" s="218" t="str">
        <f>IFERROR(IF(V11=$AA$1,'1st Run'!I11,""),"")</f>
        <v/>
      </c>
      <c r="AB11" s="217" t="s">
        <v>48</v>
      </c>
      <c r="AC11" s="387"/>
      <c r="AD11" s="264" t="str">
        <f t="shared" si="12"/>
        <v>-</v>
      </c>
      <c r="AE11" s="264" t="str">
        <f t="array" ref="AE11">IFERROR(INDEX('1st Run'!B:I,MATCH(AG11,'1st Run'!$I:$I,0),1),"-")</f>
        <v>-</v>
      </c>
      <c r="AF11" s="264" t="str">
        <f t="array" ref="AF11">IFERROR(INDEX('1st Run'!$B:$I,MATCH(AG11,'1st Run'!$I:$I,0),2),"-")</f>
        <v>-</v>
      </c>
      <c r="AG11" s="218" t="str">
        <f t="shared" si="13"/>
        <v>-</v>
      </c>
      <c r="AH11" s="265" t="str">
        <f t="shared" si="14"/>
        <v/>
      </c>
      <c r="AI11" s="20">
        <v>2</v>
      </c>
      <c r="AL11" s="394" t="s">
        <v>145</v>
      </c>
      <c r="AM11" s="361"/>
      <c r="AN11" s="361"/>
      <c r="AO11" s="234">
        <f>'1st Run'!M7*'1st Run'!M8</f>
        <v>14</v>
      </c>
      <c r="AP11" s="208"/>
      <c r="AQ11" s="208"/>
      <c r="AR11" s="208"/>
      <c r="AS11" s="208"/>
      <c r="AT11" s="208"/>
      <c r="AU11" s="208"/>
    </row>
    <row r="12" spans="1:47" ht="15.75" customHeight="1">
      <c r="A12" s="220" t="str">
        <f>IF(B12="","",Draw!Q12)</f>
        <v/>
      </c>
      <c r="B12" s="221" t="str">
        <f>IFERROR(Draw!R12,"")</f>
        <v/>
      </c>
      <c r="C12" s="221" t="str">
        <f>IFERROR(Draw!S12,"")</f>
        <v/>
      </c>
      <c r="D12" s="240"/>
      <c r="E12" s="207">
        <v>1.0999999999999999E-8</v>
      </c>
      <c r="F12" s="215" t="str">
        <f t="shared" si="0"/>
        <v/>
      </c>
      <c r="G12" s="216" t="str">
        <f>IF(A12="oco",VLOOKUP(CONCAT(B12,C12),'1st Run'!W:Y,2,FALSE),IF(OR(AND(D12&gt;1,D12&lt;1050),D12="nt",D12="",D12="scratch"),"","Not valid"))</f>
        <v/>
      </c>
      <c r="H12" s="208"/>
      <c r="I12" s="267" t="s">
        <v>159</v>
      </c>
      <c r="J12" s="268" t="str">
        <f>IF(J10&lt;=12,"1",IF(AND(J10&gt;12,J10&lt;=20),"2",IF(AND(J10&gt;20,J10&lt;=40),"3",IF(AND(J10&gt;40,J10&lt;=80),"4",IF(J10&gt;80,"5")))))</f>
        <v>1</v>
      </c>
      <c r="K12" s="263">
        <v>3</v>
      </c>
      <c r="L12" s="379"/>
      <c r="M12" s="237" t="str">
        <f>IF($J$12&lt;"3","",'Youth Calc'!AD18)</f>
        <v/>
      </c>
      <c r="N12" s="220" t="str">
        <f>IF(M12="","",'Youth Calc'!AE18)</f>
        <v/>
      </c>
      <c r="O12" s="220" t="str">
        <f>IF(N12="","",'Youth Calc'!AF18)</f>
        <v/>
      </c>
      <c r="P12" s="238" t="str">
        <f>IF(O12="","",'Youth Calc'!AG18)</f>
        <v/>
      </c>
      <c r="Q12" s="239" t="str">
        <f t="shared" si="11"/>
        <v/>
      </c>
      <c r="R12" s="208"/>
      <c r="S12" s="208" t="e">
        <f t="shared" ca="1" si="1"/>
        <v>#NAME?</v>
      </c>
      <c r="T12" s="215">
        <f t="shared" si="2"/>
        <v>0</v>
      </c>
      <c r="U12" s="208"/>
      <c r="V12" s="217" t="str">
        <f>IFERROR(VLOOKUP('1st Run'!I12,$AC$3:$AD$7,2,TRUE),"")</f>
        <v/>
      </c>
      <c r="W12" s="218" t="str">
        <f>IFERROR(IF(V12=$W$1,'1st Run'!I12,""),"")</f>
        <v/>
      </c>
      <c r="X12" s="218" t="str">
        <f>IFERROR(IF(V12=$X$1,'1st Run'!I12,""),"")</f>
        <v/>
      </c>
      <c r="Y12" s="218" t="str">
        <f>IFERROR(IF(V12=$Y$1,'1st Run'!I12,""),"")</f>
        <v/>
      </c>
      <c r="Z12" s="218" t="str">
        <f>IFERROR(IF($V12=$Z$1,'1st Run'!I12,""),"")</f>
        <v/>
      </c>
      <c r="AA12" s="218" t="str">
        <f>IFERROR(IF(V12=$AA$1,'1st Run'!I12,""),"")</f>
        <v/>
      </c>
      <c r="AB12" s="217" t="s">
        <v>146</v>
      </c>
      <c r="AC12" s="387"/>
      <c r="AD12" s="264" t="str">
        <f t="shared" si="12"/>
        <v>-</v>
      </c>
      <c r="AE12" s="264" t="str">
        <f t="array" ref="AE12">IFERROR(INDEX('1st Run'!B:I,MATCH(AG12,'1st Run'!$I:$I,0),1),"-")</f>
        <v>-</v>
      </c>
      <c r="AF12" s="264" t="str">
        <f t="array" ref="AF12">IFERROR(INDEX('1st Run'!$B:$I,MATCH(AG12,'1st Run'!$I:$I,0),2),"-")</f>
        <v>-</v>
      </c>
      <c r="AG12" s="218" t="str">
        <f t="shared" si="13"/>
        <v>-</v>
      </c>
      <c r="AH12" s="265" t="str">
        <f t="shared" si="14"/>
        <v/>
      </c>
      <c r="AI12" s="20">
        <v>3</v>
      </c>
      <c r="AL12" s="394" t="s">
        <v>171</v>
      </c>
      <c r="AM12" s="361"/>
      <c r="AN12" s="361"/>
      <c r="AO12" s="234">
        <f>(AO10*AO11)+'1st Run'!M4</f>
        <v>168</v>
      </c>
      <c r="AP12" s="208"/>
      <c r="AQ12" s="208"/>
      <c r="AR12" s="208"/>
      <c r="AS12" s="208"/>
      <c r="AT12" s="208"/>
      <c r="AU12" s="208"/>
    </row>
    <row r="13" spans="1:47" ht="15.75" customHeight="1">
      <c r="A13" s="220" t="str">
        <f>IF(B13="","",Draw!Q13)</f>
        <v/>
      </c>
      <c r="B13" s="221" t="str">
        <f>IFERROR(Draw!R13,"")</f>
        <v/>
      </c>
      <c r="C13" s="221" t="str">
        <f>IFERROR(Draw!S13,"")</f>
        <v/>
      </c>
      <c r="D13" s="242"/>
      <c r="E13" s="207">
        <v>1.2E-8</v>
      </c>
      <c r="F13" s="215" t="str">
        <f t="shared" si="0"/>
        <v/>
      </c>
      <c r="G13" s="216" t="str">
        <f>IF(A13="oco",VLOOKUP(CONCAT(B13,C13),'1st Run'!W:Y,2,FALSE),IF(OR(AND(D13&gt;1,D13&lt;1050),D13="nt",D13="",D13="scratch"),"","Not valid"))</f>
        <v/>
      </c>
      <c r="H13" s="208"/>
      <c r="I13" s="208"/>
      <c r="J13" s="208"/>
      <c r="K13" s="263">
        <v>4</v>
      </c>
      <c r="L13" s="379"/>
      <c r="M13" s="237" t="str">
        <f>IF($J$12&lt;"4","",'Youth Calc'!AD19)</f>
        <v/>
      </c>
      <c r="N13" s="220" t="str">
        <f>IF(M13="","",'Youth Calc'!AE19)</f>
        <v/>
      </c>
      <c r="O13" s="220" t="str">
        <f>IF(N13="","",'Youth Calc'!AF19)</f>
        <v/>
      </c>
      <c r="P13" s="238" t="str">
        <f>IF(O13="","",'Youth Calc'!AG19)</f>
        <v/>
      </c>
      <c r="Q13" s="239" t="str">
        <f t="shared" si="11"/>
        <v/>
      </c>
      <c r="R13" s="208"/>
      <c r="S13" s="208" t="e">
        <f t="shared" ca="1" si="1"/>
        <v>#NAME?</v>
      </c>
      <c r="T13" s="215">
        <f t="shared" si="2"/>
        <v>0</v>
      </c>
      <c r="U13" s="208"/>
      <c r="V13" s="217" t="str">
        <f>IFERROR(VLOOKUP('1st Run'!I13,$AC$3:$AD$7,2,TRUE),"")</f>
        <v/>
      </c>
      <c r="W13" s="218" t="str">
        <f>IFERROR(IF(V13=$W$1,'1st Run'!I13,""),"")</f>
        <v/>
      </c>
      <c r="X13" s="218" t="str">
        <f>IFERROR(IF(V13=$X$1,'1st Run'!I13,""),"")</f>
        <v/>
      </c>
      <c r="Y13" s="218" t="str">
        <f>IFERROR(IF(V13=$Y$1,'1st Run'!I13,""),"")</f>
        <v/>
      </c>
      <c r="Z13" s="218" t="str">
        <f>IFERROR(IF($V13=$Z$1,'1st Run'!I13,""),"")</f>
        <v/>
      </c>
      <c r="AA13" s="218" t="str">
        <f>IFERROR(IF(V13=$AA$1,'1st Run'!I13,""),"")</f>
        <v/>
      </c>
      <c r="AB13" s="217" t="s">
        <v>148</v>
      </c>
      <c r="AC13" s="387"/>
      <c r="AD13" s="264" t="str">
        <f t="shared" si="12"/>
        <v>-</v>
      </c>
      <c r="AE13" s="264" t="str">
        <f t="array" ref="AE13">IFERROR(INDEX('1st Run'!B:I,MATCH(AG13,'1st Run'!$I:$I,0),1),"-")</f>
        <v>-</v>
      </c>
      <c r="AF13" s="264" t="str">
        <f t="array" ref="AF13">IFERROR(INDEX('1st Run'!$B:$I,MATCH(AG13,'1st Run'!$I:$I,0),2),"-")</f>
        <v>-</v>
      </c>
      <c r="AG13" s="218" t="str">
        <f t="shared" si="13"/>
        <v>-</v>
      </c>
      <c r="AH13" s="265" t="str">
        <f t="shared" si="14"/>
        <v/>
      </c>
      <c r="AI13" s="20">
        <v>4</v>
      </c>
      <c r="AL13" s="394" t="s">
        <v>143</v>
      </c>
      <c r="AM13" s="361"/>
      <c r="AN13" s="361"/>
      <c r="AO13" s="234">
        <f>AO12*AU2</f>
        <v>167.99999999999997</v>
      </c>
      <c r="AP13" s="208"/>
      <c r="AQ13" s="208"/>
      <c r="AR13" s="208"/>
      <c r="AS13" s="208"/>
      <c r="AT13" s="208"/>
      <c r="AU13" s="208"/>
    </row>
    <row r="14" spans="1:47" ht="15.75" customHeight="1">
      <c r="A14" s="220" t="str">
        <f>IF(B14="","",Draw!Q14)</f>
        <v/>
      </c>
      <c r="B14" s="221" t="str">
        <f>IFERROR(Draw!R14,"")</f>
        <v/>
      </c>
      <c r="C14" s="221" t="str">
        <f>IFERROR(Draw!S14,"")</f>
        <v/>
      </c>
      <c r="D14" s="247"/>
      <c r="E14" s="207">
        <v>1.3000000000000001E-8</v>
      </c>
      <c r="F14" s="215" t="str">
        <f t="shared" si="0"/>
        <v/>
      </c>
      <c r="G14" s="216" t="str">
        <f>IF(A14="oco",VLOOKUP(CONCAT(B14,C14),'1st Run'!W:Y,2,FALSE),IF(OR(AND(D14&gt;1,D14&lt;1050),D14="nt",D14="",D14="scratch"),"","Not valid"))</f>
        <v/>
      </c>
      <c r="H14" s="208"/>
      <c r="I14" s="395" t="s">
        <v>160</v>
      </c>
      <c r="J14" s="385"/>
      <c r="K14" s="263">
        <v>5</v>
      </c>
      <c r="L14" s="374"/>
      <c r="M14" s="269" t="str">
        <f>IF($J$12&lt;"5","",'Youth Calc'!AD20)</f>
        <v/>
      </c>
      <c r="N14" s="220" t="str">
        <f>IF(M14="","",'Youth Calc'!AE20)</f>
        <v/>
      </c>
      <c r="O14" s="220" t="str">
        <f>IF(N14="","",'Youth Calc'!AF20)</f>
        <v/>
      </c>
      <c r="P14" s="238" t="str">
        <f>IF(O14="","",'Youth Calc'!AG20)</f>
        <v/>
      </c>
      <c r="Q14" s="270" t="str">
        <f t="shared" si="11"/>
        <v/>
      </c>
      <c r="R14" s="208"/>
      <c r="S14" s="208" t="e">
        <f t="shared" ca="1" si="1"/>
        <v>#NAME?</v>
      </c>
      <c r="T14" s="215">
        <f t="shared" si="2"/>
        <v>0</v>
      </c>
      <c r="U14" s="208"/>
      <c r="V14" s="217" t="str">
        <f>IFERROR(VLOOKUP('1st Run'!I14,$AC$3:$AD$7,2,TRUE),"")</f>
        <v/>
      </c>
      <c r="W14" s="218" t="str">
        <f>IFERROR(IF(V14=$W$1,'1st Run'!I14,""),"")</f>
        <v/>
      </c>
      <c r="X14" s="218" t="str">
        <f>IFERROR(IF(V14=$X$1,'1st Run'!I14,""),"")</f>
        <v/>
      </c>
      <c r="Y14" s="218" t="str">
        <f>IFERROR(IF(V14=$Y$1,'1st Run'!I14,""),"")</f>
        <v/>
      </c>
      <c r="Z14" s="218" t="str">
        <f>IFERROR(IF($V14=$Z$1,'1st Run'!I14,""),"")</f>
        <v/>
      </c>
      <c r="AA14" s="218" t="str">
        <f>IFERROR(IF(V14=$AA$1,'1st Run'!I14,""),"")</f>
        <v/>
      </c>
      <c r="AB14" s="217" t="s">
        <v>151</v>
      </c>
      <c r="AC14" s="388"/>
      <c r="AD14" s="264" t="str">
        <f t="shared" si="12"/>
        <v>-</v>
      </c>
      <c r="AE14" s="264" t="str">
        <f t="array" ref="AE14">IFERROR(INDEX('1st Run'!B:I,MATCH(AG14,'1st Run'!$I:$I,0),1),"-")</f>
        <v>-</v>
      </c>
      <c r="AF14" s="264" t="str">
        <f t="array" ref="AF14">IFERROR(INDEX('1st Run'!$B:$I,MATCH(AG14,'1st Run'!$I:$I,0),2),"-")</f>
        <v>-</v>
      </c>
      <c r="AG14" s="218" t="str">
        <f t="shared" si="13"/>
        <v>-</v>
      </c>
      <c r="AH14" s="265" t="str">
        <f t="shared" si="14"/>
        <v/>
      </c>
      <c r="AI14" s="20">
        <v>5</v>
      </c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</row>
    <row r="15" spans="1:47" ht="15.75" customHeight="1">
      <c r="A15" s="220" t="str">
        <f>IF(B15="","",Draw!Q15)</f>
        <v/>
      </c>
      <c r="B15" s="221" t="str">
        <f>IFERROR(Draw!R15,"")</f>
        <v/>
      </c>
      <c r="C15" s="221" t="str">
        <f>IFERROR(Draw!S15,"")</f>
        <v/>
      </c>
      <c r="D15" s="222"/>
      <c r="E15" s="207">
        <v>1.4E-8</v>
      </c>
      <c r="F15" s="215" t="str">
        <f t="shared" si="0"/>
        <v/>
      </c>
      <c r="G15" s="216" t="str">
        <f>IF(A15="oco",VLOOKUP(CONCAT(B15,C15),'1st Run'!W:Y,2,FALSE),IF(OR(AND(D15&gt;1,D15&lt;1050),D15="nt",D15="",D15="scratch"),"","Not valid"))</f>
        <v/>
      </c>
      <c r="H15" s="208"/>
      <c r="I15" s="271" t="s">
        <v>172</v>
      </c>
      <c r="J15" s="272" t="s">
        <v>162</v>
      </c>
      <c r="K15" s="263"/>
      <c r="L15" s="254"/>
      <c r="M15" s="273"/>
      <c r="N15" s="274"/>
      <c r="O15" s="274"/>
      <c r="P15" s="275"/>
      <c r="Q15" s="258"/>
      <c r="R15" s="208"/>
      <c r="S15" s="208" t="e">
        <f t="shared" ca="1" si="1"/>
        <v>#NAME?</v>
      </c>
      <c r="T15" s="215">
        <f t="shared" si="2"/>
        <v>0</v>
      </c>
      <c r="U15" s="208"/>
      <c r="V15" s="217" t="str">
        <f>IFERROR(VLOOKUP('1st Run'!I15,$AC$3:$AD$7,2,TRUE),"")</f>
        <v/>
      </c>
      <c r="W15" s="218" t="str">
        <f>IFERROR(IF(V15=$W$1,'1st Run'!I15,""),"")</f>
        <v/>
      </c>
      <c r="X15" s="218" t="str">
        <f>IFERROR(IF(V15=$X$1,'1st Run'!I15,""),"")</f>
        <v/>
      </c>
      <c r="Y15" s="218" t="str">
        <f>IFERROR(IF(V15=$Y$1,'1st Run'!I15,""),"")</f>
        <v/>
      </c>
      <c r="Z15" s="218" t="str">
        <f>IFERROR(IF($V15=$Z$1,'1st Run'!I15,""),"")</f>
        <v/>
      </c>
      <c r="AA15" s="218" t="str">
        <f>IFERROR(IF(V15=$AA$1,'1st Run'!I15,""),"")</f>
        <v/>
      </c>
      <c r="AB15" s="217"/>
      <c r="AC15" s="276"/>
      <c r="AD15" s="277"/>
      <c r="AE15" s="277"/>
      <c r="AF15" s="277"/>
      <c r="AG15" s="278"/>
      <c r="AH15" s="279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</row>
    <row r="16" spans="1:47" ht="15.75" customHeight="1">
      <c r="A16" s="220" t="str">
        <f>IF(B16="","",Draw!Q16)</f>
        <v/>
      </c>
      <c r="B16" s="221" t="str">
        <f>IFERROR(Draw!R16,"")</f>
        <v/>
      </c>
      <c r="C16" s="221" t="str">
        <f>IFERROR(Draw!S16,"")</f>
        <v/>
      </c>
      <c r="D16" s="222"/>
      <c r="E16" s="207">
        <v>1.4999999999999999E-8</v>
      </c>
      <c r="F16" s="215" t="str">
        <f t="shared" si="0"/>
        <v/>
      </c>
      <c r="G16" s="216" t="str">
        <f>IF(A16="oco",VLOOKUP(CONCAT(B16,C16),'1st Run'!W:Y,2,FALSE),IF(OR(AND(D16&gt;1,D16&lt;1050),D16="nt",D16="",D16="scratch"),"","Not valid"))</f>
        <v/>
      </c>
      <c r="H16" s="208"/>
      <c r="I16" s="271" t="s">
        <v>173</v>
      </c>
      <c r="J16" s="272" t="s">
        <v>164</v>
      </c>
      <c r="K16" s="208"/>
      <c r="L16" s="398" t="s">
        <v>136</v>
      </c>
      <c r="M16" s="280" t="str">
        <f>'Youth Calc'!AD22</f>
        <v>1st</v>
      </c>
      <c r="N16" s="281" t="str">
        <f>'Youth Calc'!AE22</f>
        <v>sadie deruyter (Y only)</v>
      </c>
      <c r="O16" s="281" t="str">
        <f>'Youth Calc'!AF22</f>
        <v>dutch</v>
      </c>
      <c r="P16" s="282">
        <f>'Youth Calc'!AG22</f>
        <v>20.514000028999998</v>
      </c>
      <c r="Q16" s="230">
        <f t="shared" ref="Q16:Q20" si="15">AH22</f>
        <v>33.6</v>
      </c>
      <c r="R16" s="208"/>
      <c r="S16" s="208" t="e">
        <f t="shared" ca="1" si="1"/>
        <v>#NAME?</v>
      </c>
      <c r="T16" s="215">
        <f t="shared" si="2"/>
        <v>0</v>
      </c>
      <c r="U16" s="208"/>
      <c r="V16" s="217" t="str">
        <f>IFERROR(VLOOKUP('1st Run'!I16,$AC$3:$AD$7,2,TRUE),"")</f>
        <v>4D</v>
      </c>
      <c r="W16" s="218" t="str">
        <f>IFERROR(IF(V16=$W$1,'1st Run'!I16,""),"")</f>
        <v/>
      </c>
      <c r="X16" s="218" t="str">
        <f>IFERROR(IF(V16=$X$1,'1st Run'!I16,""),"")</f>
        <v/>
      </c>
      <c r="Y16" s="218" t="str">
        <f>IFERROR(IF(V16=$Y$1,'1st Run'!I16,""),"")</f>
        <v/>
      </c>
      <c r="Z16" s="218">
        <f>IFERROR(IF($V16=$Z$1,'1st Run'!I16,""),"")</f>
        <v>3000.0000000149998</v>
      </c>
      <c r="AA16" s="218" t="str">
        <f>IFERROR(IF(V16=$AA$1,'1st Run'!I16,""),"")</f>
        <v/>
      </c>
      <c r="AB16" s="217" t="s">
        <v>47</v>
      </c>
      <c r="AC16" s="396" t="s">
        <v>135</v>
      </c>
      <c r="AD16" s="283" t="str">
        <f t="shared" ref="AD16:AD20" si="16">IF(AE16="-","-",AB16)</f>
        <v>1st</v>
      </c>
      <c r="AE16" s="284" t="str">
        <f t="array" ref="AE16">IFERROR(INDEX('1st Run'!B:I,MATCH(AG16,'1st Run'!I:I,0),1),"-")</f>
        <v>Jasmine Fuller (Y only)</v>
      </c>
      <c r="AF16" s="284" t="str">
        <f t="array" ref="AF16">IFERROR(INDEX('1st Run'!B:I,MATCH(AG16,'1st Run'!I:I,0),2),"-")</f>
        <v>Hank</v>
      </c>
      <c r="AG16" s="283">
        <f t="shared" ref="AG16:AG20" si="17">IFERROR(SMALL($X$2:$X$286,AI16),"-")</f>
        <v>20.038000030999999</v>
      </c>
      <c r="AH16" s="279">
        <f t="shared" ref="AH16:AH20" si="18">IF(AR4&gt;0,AR4,"")</f>
        <v>50.4</v>
      </c>
      <c r="AI16" s="20">
        <v>1</v>
      </c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</row>
    <row r="17" spans="1:47" ht="15.75" customHeight="1">
      <c r="A17" s="220" t="str">
        <f>IF(B17="","",Draw!Q17)</f>
        <v/>
      </c>
      <c r="B17" s="221" t="str">
        <f>IFERROR(Draw!R17,"")</f>
        <v/>
      </c>
      <c r="C17" s="221" t="str">
        <f>IFERROR(Draw!S17,"")</f>
        <v/>
      </c>
      <c r="D17" s="222"/>
      <c r="E17" s="207">
        <v>1.6000000000000001E-8</v>
      </c>
      <c r="F17" s="215" t="str">
        <f t="shared" si="0"/>
        <v/>
      </c>
      <c r="G17" s="216" t="str">
        <f>IF(A17="oco",VLOOKUP(CONCAT(B17,C17),'1st Run'!W:Y,2,FALSE),IF(OR(AND(D17&gt;1,D17&lt;1050),D17="nt",D17="",D17="scratch"),"","Not valid"))</f>
        <v/>
      </c>
      <c r="H17" s="208"/>
      <c r="I17" s="285" t="s">
        <v>174</v>
      </c>
      <c r="J17" s="286" t="s">
        <v>127</v>
      </c>
      <c r="K17" s="208"/>
      <c r="L17" s="379"/>
      <c r="M17" s="237" t="str">
        <f>IF($J$12&lt;"2","",'Youth Calc'!AD23)</f>
        <v/>
      </c>
      <c r="N17" s="220" t="str">
        <f>IF(M17="","",'Youth Calc'!AE23)</f>
        <v/>
      </c>
      <c r="O17" s="220" t="str">
        <f>IF(N17="","",'Youth Calc'!AF23)</f>
        <v/>
      </c>
      <c r="P17" s="238" t="str">
        <f>IF(O17="","",'Youth Calc'!AG23)</f>
        <v/>
      </c>
      <c r="Q17" s="239" t="str">
        <f t="shared" si="15"/>
        <v/>
      </c>
      <c r="R17" s="208"/>
      <c r="S17" s="208" t="e">
        <f t="shared" ca="1" si="1"/>
        <v>#NAME?</v>
      </c>
      <c r="T17" s="215">
        <f t="shared" si="2"/>
        <v>0</v>
      </c>
      <c r="U17" s="208"/>
      <c r="V17" s="217" t="str">
        <f>IFERROR(VLOOKUP('1st Run'!I17,$AC$3:$AD$7,2,TRUE),"")</f>
        <v>1D</v>
      </c>
      <c r="W17" s="218">
        <f>IFERROR(IF(V17=$W$1,'1st Run'!I17,""),"")</f>
        <v>19.483000016000002</v>
      </c>
      <c r="X17" s="218" t="str">
        <f>IFERROR(IF(V17=$X$1,'1st Run'!I17,""),"")</f>
        <v/>
      </c>
      <c r="Y17" s="218" t="str">
        <f>IFERROR(IF(V17=$Y$1,'1st Run'!I17,""),"")</f>
        <v/>
      </c>
      <c r="Z17" s="218" t="str">
        <f>IFERROR(IF($V17=$Z$1,'1st Run'!I17,""),"")</f>
        <v/>
      </c>
      <c r="AA17" s="218" t="str">
        <f>IFERROR(IF(V17=$AA$1,'1st Run'!I17,""),"")</f>
        <v/>
      </c>
      <c r="AB17" s="217" t="s">
        <v>48</v>
      </c>
      <c r="AC17" s="387"/>
      <c r="AD17" s="283" t="str">
        <f t="shared" si="16"/>
        <v>2nd</v>
      </c>
      <c r="AE17" s="284" t="str">
        <f t="array" ref="AE17">IFERROR(INDEX('1st Run'!B:I,MATCH(AG17,'1st Run'!I:I,0),1),"-")</f>
        <v>Kenley Fluit (Y)</v>
      </c>
      <c r="AF17" s="284" t="str">
        <f t="array" ref="AF17">IFERROR(INDEX('1st Run'!B:I,MATCH(AG17,'1st Run'!I:I,0),2),"-")</f>
        <v>Kodie</v>
      </c>
      <c r="AG17" s="283">
        <f t="shared" si="17"/>
        <v>20.360000027999998</v>
      </c>
      <c r="AH17" s="279" t="str">
        <f t="shared" si="18"/>
        <v/>
      </c>
      <c r="AI17" s="20">
        <v>2</v>
      </c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</row>
    <row r="18" spans="1:47" ht="15.75" customHeight="1">
      <c r="A18" s="220" t="str">
        <f>IF(B18="","",Draw!Q18)</f>
        <v/>
      </c>
      <c r="B18" s="221" t="str">
        <f>IFERROR(Draw!R18,"")</f>
        <v/>
      </c>
      <c r="C18" s="221" t="str">
        <f>IFERROR(Draw!S18,"")</f>
        <v/>
      </c>
      <c r="D18" s="240"/>
      <c r="E18" s="207">
        <v>1.7E-8</v>
      </c>
      <c r="F18" s="215" t="str">
        <f t="shared" si="0"/>
        <v/>
      </c>
      <c r="G18" s="216" t="str">
        <f>IF(A18="oco",VLOOKUP(CONCAT(B18,C18),'1st Run'!W:Y,2,FALSE),IF(OR(AND(D18&gt;1,D18&lt;1050),D18="nt",D18="",D18="scratch"),"","Not valid"))</f>
        <v/>
      </c>
      <c r="H18" s="208"/>
      <c r="I18" s="208"/>
      <c r="J18" s="208"/>
      <c r="K18" s="208"/>
      <c r="L18" s="379"/>
      <c r="M18" s="237" t="str">
        <f>IF($J$12&lt;"3","",'Youth Calc'!AD24)</f>
        <v/>
      </c>
      <c r="N18" s="220" t="str">
        <f>IF(M18="","",'Youth Calc'!AE24)</f>
        <v/>
      </c>
      <c r="O18" s="220" t="str">
        <f>IF(N18="","",'Youth Calc'!AF24)</f>
        <v/>
      </c>
      <c r="P18" s="238" t="str">
        <f>IF(O18="","",'Youth Calc'!AG24)</f>
        <v/>
      </c>
      <c r="Q18" s="239" t="str">
        <f t="shared" si="15"/>
        <v/>
      </c>
      <c r="R18" s="208"/>
      <c r="S18" s="208" t="e">
        <f t="shared" ca="1" si="1"/>
        <v>#NAME?</v>
      </c>
      <c r="T18" s="215">
        <f t="shared" si="2"/>
        <v>0</v>
      </c>
      <c r="U18" s="208"/>
      <c r="V18" s="217" t="str">
        <f>IFERROR(VLOOKUP('1st Run'!I18,$AC$3:$AD$7,2,TRUE),"")</f>
        <v>4D</v>
      </c>
      <c r="W18" s="218" t="str">
        <f>IFERROR(IF(V18=$W$1,'1st Run'!I18,""),"")</f>
        <v/>
      </c>
      <c r="X18" s="218" t="str">
        <f>IFERROR(IF(V18=$X$1,'1st Run'!I18,""),"")</f>
        <v/>
      </c>
      <c r="Y18" s="218" t="str">
        <f>IFERROR(IF(V18=$Y$1,'1st Run'!I18,""),"")</f>
        <v/>
      </c>
      <c r="Z18" s="218">
        <f>IFERROR(IF($V18=$Z$1,'1st Run'!I18,""),"")</f>
        <v>25.232000017000001</v>
      </c>
      <c r="AA18" s="218" t="str">
        <f>IFERROR(IF(V18=$AA$1,'1st Run'!I18,""),"")</f>
        <v/>
      </c>
      <c r="AB18" s="217" t="s">
        <v>146</v>
      </c>
      <c r="AC18" s="387"/>
      <c r="AD18" s="284" t="str">
        <f t="shared" si="16"/>
        <v>-</v>
      </c>
      <c r="AE18" s="284" t="str">
        <f t="array" ref="AE18">IFERROR(INDEX('1st Run'!B:I,MATCH(AG18,'1st Run'!I:I,0),1),"-")</f>
        <v>-</v>
      </c>
      <c r="AF18" s="284" t="str">
        <f t="array" ref="AF18">IFERROR(INDEX('1st Run'!B:I,MATCH(AG18,'1st Run'!I:I,0),2),"-")</f>
        <v>-</v>
      </c>
      <c r="AG18" s="283" t="str">
        <f t="shared" si="17"/>
        <v>-</v>
      </c>
      <c r="AH18" s="279" t="str">
        <f t="shared" si="18"/>
        <v/>
      </c>
      <c r="AI18" s="20">
        <v>3</v>
      </c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</row>
    <row r="19" spans="1:47" ht="15.75" customHeight="1">
      <c r="A19" s="220" t="str">
        <f>IF(B19="","",Draw!Q19)</f>
        <v/>
      </c>
      <c r="B19" s="221" t="str">
        <f>IFERROR(Draw!R19,"")</f>
        <v/>
      </c>
      <c r="C19" s="221" t="str">
        <f>IFERROR(Draw!S19,"")</f>
        <v/>
      </c>
      <c r="D19" s="242"/>
      <c r="E19" s="207">
        <v>1.7999999999999999E-8</v>
      </c>
      <c r="F19" s="215" t="str">
        <f t="shared" si="0"/>
        <v/>
      </c>
      <c r="G19" s="216" t="str">
        <f>IF(A19="oco",VLOOKUP(CONCAT(B19,C19),'1st Run'!W:Y,2,FALSE),IF(OR(AND(D19&gt;1,D19&lt;1050),D19="nt",D19="",D19="scratch"),"","Not valid"))</f>
        <v/>
      </c>
      <c r="H19" s="208"/>
      <c r="I19" s="208"/>
      <c r="J19" s="208"/>
      <c r="K19" s="208"/>
      <c r="L19" s="379"/>
      <c r="M19" s="237" t="str">
        <f>IF($J$12&lt;"4","",'Youth Calc'!AD25)</f>
        <v/>
      </c>
      <c r="N19" s="220" t="str">
        <f>IF(M19="","",'Youth Calc'!AE25)</f>
        <v/>
      </c>
      <c r="O19" s="220" t="str">
        <f>IF(N19="","",'Youth Calc'!AF25)</f>
        <v/>
      </c>
      <c r="P19" s="238" t="str">
        <f>IF(O19="","",'Youth Calc'!AG25)</f>
        <v/>
      </c>
      <c r="Q19" s="239" t="str">
        <f t="shared" si="15"/>
        <v/>
      </c>
      <c r="R19" s="208"/>
      <c r="S19" s="208" t="e">
        <f t="shared" ca="1" si="1"/>
        <v>#NAME?</v>
      </c>
      <c r="T19" s="215">
        <f t="shared" si="2"/>
        <v>0</v>
      </c>
      <c r="U19" s="208"/>
      <c r="V19" s="217" t="str">
        <f>IFERROR(VLOOKUP('1st Run'!I19,$AC$3:$AD$7,2,TRUE),"")</f>
        <v/>
      </c>
      <c r="W19" s="218" t="str">
        <f>IFERROR(IF(V19=$W$1,'1st Run'!I19,""),"")</f>
        <v/>
      </c>
      <c r="X19" s="218" t="str">
        <f>IFERROR(IF(V19=$X$1,'1st Run'!I19,""),"")</f>
        <v/>
      </c>
      <c r="Y19" s="218" t="str">
        <f>IFERROR(IF(V19=$Y$1,'1st Run'!I19,""),"")</f>
        <v/>
      </c>
      <c r="Z19" s="218" t="str">
        <f>IFERROR(IF($V19=$Z$1,'1st Run'!I19,""),"")</f>
        <v/>
      </c>
      <c r="AA19" s="218" t="str">
        <f>IFERROR(IF(V19=$AA$1,'1st Run'!I19,""),"")</f>
        <v/>
      </c>
      <c r="AB19" s="217" t="s">
        <v>148</v>
      </c>
      <c r="AC19" s="387"/>
      <c r="AD19" s="284" t="str">
        <f t="shared" si="16"/>
        <v>-</v>
      </c>
      <c r="AE19" s="284" t="str">
        <f t="array" ref="AE19">IFERROR(INDEX('1st Run'!B:I,MATCH(AG19,'1st Run'!I:I,0),1),"-")</f>
        <v>-</v>
      </c>
      <c r="AF19" s="284" t="str">
        <f t="array" ref="AF19">IFERROR(INDEX('1st Run'!B:I,MATCH(AG19,'1st Run'!I:I,0),2),"-")</f>
        <v>-</v>
      </c>
      <c r="AG19" s="283" t="str">
        <f t="shared" si="17"/>
        <v>-</v>
      </c>
      <c r="AH19" s="279" t="str">
        <f t="shared" si="18"/>
        <v/>
      </c>
      <c r="AI19" s="20">
        <v>4</v>
      </c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</row>
    <row r="20" spans="1:47" ht="15.75" customHeight="1">
      <c r="A20" s="220" t="str">
        <f>IF(B20="","",Draw!Q20)</f>
        <v/>
      </c>
      <c r="B20" s="221" t="str">
        <f>IFERROR(Draw!R20,"")</f>
        <v/>
      </c>
      <c r="C20" s="221" t="str">
        <f>IFERROR(Draw!S20,"")</f>
        <v/>
      </c>
      <c r="D20" s="247"/>
      <c r="E20" s="207">
        <v>1.9000000000000001E-8</v>
      </c>
      <c r="F20" s="215" t="str">
        <f t="shared" si="0"/>
        <v/>
      </c>
      <c r="G20" s="216" t="str">
        <f>IF(A20="oco",VLOOKUP(CONCAT(B20,C20),'1st Run'!W:Y,2,FALSE),IF(OR(AND(D20&gt;1,D20&lt;1050),D20="nt",D20="",D20="scratch"),"","Not valid"))</f>
        <v/>
      </c>
      <c r="H20" s="208"/>
      <c r="I20" s="208"/>
      <c r="J20" s="208"/>
      <c r="K20" s="208"/>
      <c r="L20" s="374"/>
      <c r="M20" s="250" t="str">
        <f>IF($J$12&lt;"5","",'Youth Calc'!AD26)</f>
        <v/>
      </c>
      <c r="N20" s="251" t="str">
        <f>IF(M20="","",'Youth Calc'!AE26)</f>
        <v/>
      </c>
      <c r="O20" s="251" t="str">
        <f>IF(N20="","",'Youth Calc'!AF26)</f>
        <v/>
      </c>
      <c r="P20" s="252" t="str">
        <f>IF(O20="","",'Youth Calc'!AG26)</f>
        <v/>
      </c>
      <c r="Q20" s="287" t="str">
        <f t="shared" si="15"/>
        <v/>
      </c>
      <c r="R20" s="208"/>
      <c r="S20" s="208" t="e">
        <f t="shared" ca="1" si="1"/>
        <v>#NAME?</v>
      </c>
      <c r="T20" s="215">
        <f t="shared" si="2"/>
        <v>0</v>
      </c>
      <c r="U20" s="208"/>
      <c r="V20" s="217" t="str">
        <f>IFERROR(VLOOKUP('1st Run'!I20,$AC$3:$AD$7,2,TRUE),"")</f>
        <v>4D</v>
      </c>
      <c r="W20" s="218" t="str">
        <f>IFERROR(IF(V20=$W$1,'1st Run'!I20,""),"")</f>
        <v/>
      </c>
      <c r="X20" s="218" t="str">
        <f>IFERROR(IF(V20=$X$1,'1st Run'!I20,""),"")</f>
        <v/>
      </c>
      <c r="Y20" s="218" t="str">
        <f>IFERROR(IF(V20=$Y$1,'1st Run'!I20,""),"")</f>
        <v/>
      </c>
      <c r="Z20" s="218">
        <f>IFERROR(IF($V20=$Z$1,'1st Run'!I20,""),"")</f>
        <v>34.767000019000001</v>
      </c>
      <c r="AA20" s="218" t="str">
        <f>IFERROR(IF(V20=$AA$1,'1st Run'!I20,""),"")</f>
        <v/>
      </c>
      <c r="AB20" s="217" t="s">
        <v>151</v>
      </c>
      <c r="AC20" s="388"/>
      <c r="AD20" s="284" t="str">
        <f t="shared" si="16"/>
        <v>-</v>
      </c>
      <c r="AE20" s="284" t="str">
        <f t="array" ref="AE20">IFERROR(INDEX('1st Run'!B:I,MATCH(AG20,'1st Run'!I:I,0),1),"-")</f>
        <v>-</v>
      </c>
      <c r="AF20" s="284" t="str">
        <f t="array" ref="AF20">IFERROR(INDEX('1st Run'!B:I,MATCH(AG20,'1st Run'!I:I,0),2),"-")</f>
        <v>-</v>
      </c>
      <c r="AG20" s="283" t="str">
        <f t="shared" si="17"/>
        <v>-</v>
      </c>
      <c r="AH20" s="279" t="str">
        <f t="shared" si="18"/>
        <v/>
      </c>
      <c r="AI20" s="20">
        <v>5</v>
      </c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</row>
    <row r="21" spans="1:47" ht="15.75" customHeight="1">
      <c r="A21" s="220" t="str">
        <f>IF(B21="","",Draw!Q21)</f>
        <v/>
      </c>
      <c r="B21" s="221" t="str">
        <f>IFERROR(Draw!R21,"")</f>
        <v/>
      </c>
      <c r="C21" s="221" t="str">
        <f>IFERROR(Draw!S21,"")</f>
        <v/>
      </c>
      <c r="D21" s="222"/>
      <c r="E21" s="207">
        <v>2E-8</v>
      </c>
      <c r="F21" s="215" t="str">
        <f t="shared" si="0"/>
        <v/>
      </c>
      <c r="G21" s="216" t="str">
        <f>IF(A21="oco",VLOOKUP(CONCAT(B21,C21),'1st Run'!W:Y,2,FALSE),IF(OR(AND(D21&gt;1,D21&lt;1050),D21="nt",D21="",D21="scratch"),"","Not valid"))</f>
        <v/>
      </c>
      <c r="H21" s="208"/>
      <c r="I21" s="263"/>
      <c r="J21" s="208"/>
      <c r="K21" s="208"/>
      <c r="L21" s="254"/>
      <c r="M21" s="273"/>
      <c r="N21" s="274"/>
      <c r="O21" s="274"/>
      <c r="P21" s="275"/>
      <c r="Q21" s="258"/>
      <c r="R21" s="208"/>
      <c r="S21" s="208" t="e">
        <f t="shared" ca="1" si="1"/>
        <v>#NAME?</v>
      </c>
      <c r="T21" s="215">
        <f t="shared" si="2"/>
        <v>0</v>
      </c>
      <c r="U21" s="208"/>
      <c r="V21" s="217" t="str">
        <f>IFERROR(VLOOKUP('1st Run'!I21,$AC$3:$AD$7,2,TRUE),"")</f>
        <v/>
      </c>
      <c r="W21" s="218" t="str">
        <f>IFERROR(IF(V21=$W$1,'1st Run'!I21,""),"")</f>
        <v/>
      </c>
      <c r="X21" s="218" t="str">
        <f>IFERROR(IF(V21=$X$1,'1st Run'!I21,""),"")</f>
        <v/>
      </c>
      <c r="Y21" s="218" t="str">
        <f>IFERROR(IF(V21=$Y$1,'1st Run'!I21,""),"")</f>
        <v/>
      </c>
      <c r="Z21" s="218" t="str">
        <f>IFERROR(IF($V21=$Z$1,'1st Run'!I21,""),"")</f>
        <v/>
      </c>
      <c r="AA21" s="218" t="str">
        <f>IFERROR(IF(V21=$AA$1,'1st Run'!I21,""),"")</f>
        <v/>
      </c>
      <c r="AB21" s="217"/>
      <c r="AC21" s="276"/>
      <c r="AD21" s="277"/>
      <c r="AE21" s="277"/>
      <c r="AF21" s="277"/>
      <c r="AG21" s="278"/>
      <c r="AH21" s="279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</row>
    <row r="22" spans="1:47" ht="15.75" customHeight="1">
      <c r="A22" s="220" t="str">
        <f>IF(B22="","",Draw!Q22)</f>
        <v/>
      </c>
      <c r="B22" s="221" t="str">
        <f>IFERROR(Draw!R22,"")</f>
        <v/>
      </c>
      <c r="C22" s="221" t="str">
        <f>IFERROR(Draw!S22,"")</f>
        <v/>
      </c>
      <c r="D22" s="222"/>
      <c r="E22" s="207">
        <v>2.0999999999999999E-8</v>
      </c>
      <c r="F22" s="215" t="str">
        <f t="shared" si="0"/>
        <v/>
      </c>
      <c r="G22" s="216" t="str">
        <f>IF(A22="oco",VLOOKUP(CONCAT(B22,C22),'1st Run'!W:Y,2,FALSE),IF(OR(AND(D22&gt;1,D22&lt;1050),D22="nt",D22="",D22="scratch"),"","Not valid"))</f>
        <v/>
      </c>
      <c r="H22" s="208"/>
      <c r="I22" s="208"/>
      <c r="J22" s="208"/>
      <c r="K22" s="208"/>
      <c r="L22" s="399" t="s">
        <v>137</v>
      </c>
      <c r="M22" s="280" t="str">
        <f>'Youth Calc'!AD28</f>
        <v>1st</v>
      </c>
      <c r="N22" s="281" t="str">
        <f>'Youth Calc'!AE28</f>
        <v>macy gubbins (Y only)</v>
      </c>
      <c r="O22" s="281" t="str">
        <f>'Youth Calc'!AF28</f>
        <v>dual cha cha</v>
      </c>
      <c r="P22" s="282">
        <f>'Youth Calc'!AG28</f>
        <v>25.232000017000001</v>
      </c>
      <c r="Q22" s="230">
        <f t="shared" ref="Q22:Q26" si="19">AH28</f>
        <v>25.2</v>
      </c>
      <c r="R22" s="208"/>
      <c r="S22" s="208" t="e">
        <f t="shared" ca="1" si="1"/>
        <v>#NAME?</v>
      </c>
      <c r="T22" s="215">
        <f t="shared" si="2"/>
        <v>0</v>
      </c>
      <c r="U22" s="208"/>
      <c r="V22" s="217" t="str">
        <f>IFERROR(VLOOKUP('1st Run'!I22,$AC$3:$AD$7,2,TRUE),"")</f>
        <v/>
      </c>
      <c r="W22" s="218" t="str">
        <f>IFERROR(IF(V22=$W$1,'1st Run'!I22,""),"")</f>
        <v/>
      </c>
      <c r="X22" s="218" t="str">
        <f>IFERROR(IF(V22=$X$1,'1st Run'!I22,""),"")</f>
        <v/>
      </c>
      <c r="Y22" s="218" t="str">
        <f>IFERROR(IF(V22=$Y$1,'1st Run'!I22,""),"")</f>
        <v/>
      </c>
      <c r="Z22" s="218" t="str">
        <f>IFERROR(IF($V22=$Z$1,'1st Run'!I22,""),"")</f>
        <v/>
      </c>
      <c r="AA22" s="218" t="str">
        <f>IFERROR(IF(V22=$AA$1,'1st Run'!I22,""),"")</f>
        <v/>
      </c>
      <c r="AB22" s="217" t="s">
        <v>47</v>
      </c>
      <c r="AC22" s="396" t="s">
        <v>136</v>
      </c>
      <c r="AD22" s="284" t="str">
        <f>IF(AE22="-","-","1st")</f>
        <v>1st</v>
      </c>
      <c r="AE22" s="284" t="str">
        <f t="array" ref="AE22">IFERROR(INDEX('1st Run'!B:I,MATCH(AG22,'1st Run'!I:I,0),1),"-")</f>
        <v>sadie deruyter (Y only)</v>
      </c>
      <c r="AF22" s="284" t="str">
        <f t="array" ref="AF22">IFERROR(INDEX('1st Run'!B:I,MATCH(AG22,'1st Run'!I:I,0),2),"-")</f>
        <v>dutch</v>
      </c>
      <c r="AG22" s="283">
        <f t="shared" ref="AG22:AG26" si="20">IFERROR(IF(SMALL($Y$2:$Y$286,AI22)&lt;900,SMALL($Y$2:$Y$286,AI22),"-"),"-")</f>
        <v>20.514000028999998</v>
      </c>
      <c r="AH22" s="279">
        <f t="shared" ref="AH22:AH26" si="21">IF(AS4&gt;0,AS4,"")</f>
        <v>33.6</v>
      </c>
      <c r="AI22" s="20">
        <v>1</v>
      </c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</row>
    <row r="23" spans="1:47" ht="15.75" customHeight="1">
      <c r="A23" s="220" t="str">
        <f>IF(B23="","",Draw!Q23)</f>
        <v/>
      </c>
      <c r="B23" s="221" t="str">
        <f>IFERROR(Draw!R23,"")</f>
        <v/>
      </c>
      <c r="C23" s="221" t="str">
        <f>IFERROR(Draw!S23,"")</f>
        <v/>
      </c>
      <c r="D23" s="222"/>
      <c r="E23" s="207">
        <v>2.1999999999999998E-8</v>
      </c>
      <c r="F23" s="215" t="str">
        <f t="shared" si="0"/>
        <v/>
      </c>
      <c r="G23" s="216" t="str">
        <f>IF(A23="oco",VLOOKUP(CONCAT(B23,C23),'1st Run'!W:Y,2,FALSE),IF(OR(AND(D23&gt;1,D23&lt;1050),D23="nt",D23="",D23="scratch"),"","Not valid"))</f>
        <v/>
      </c>
      <c r="H23" s="208"/>
      <c r="I23" s="208"/>
      <c r="J23" s="208"/>
      <c r="K23" s="208"/>
      <c r="L23" s="379"/>
      <c r="M23" s="237" t="str">
        <f>IF($J$12&lt;"2","",'Youth Calc'!AD29)</f>
        <v/>
      </c>
      <c r="N23" s="220" t="str">
        <f>IF(M23="","",'Youth Calc'!AE29)</f>
        <v/>
      </c>
      <c r="O23" s="220" t="str">
        <f>IF(N23="","",'Youth Calc'!AF29)</f>
        <v/>
      </c>
      <c r="P23" s="238" t="str">
        <f>IF(O23="","",'Youth Calc'!AG29)</f>
        <v/>
      </c>
      <c r="Q23" s="239" t="str">
        <f t="shared" si="19"/>
        <v/>
      </c>
      <c r="R23" s="208"/>
      <c r="S23" s="208" t="e">
        <f t="shared" ca="1" si="1"/>
        <v>#NAME?</v>
      </c>
      <c r="T23" s="215">
        <f t="shared" si="2"/>
        <v>0</v>
      </c>
      <c r="U23" s="208"/>
      <c r="V23" s="217" t="str">
        <f>IFERROR(VLOOKUP('1st Run'!I23,$AC$3:$AD$7,2,TRUE),"")</f>
        <v>4D</v>
      </c>
      <c r="W23" s="218" t="str">
        <f>IFERROR(IF(V23=$W$1,'1st Run'!I23,""),"")</f>
        <v/>
      </c>
      <c r="X23" s="218" t="str">
        <f>IFERROR(IF(V23=$X$1,'1st Run'!I23,""),"")</f>
        <v/>
      </c>
      <c r="Y23" s="218" t="str">
        <f>IFERROR(IF(V23=$Y$1,'1st Run'!I23,""),"")</f>
        <v/>
      </c>
      <c r="Z23" s="218">
        <f>IFERROR(IF($V23=$Z$1,'1st Run'!I23,""),"")</f>
        <v>37.135000022</v>
      </c>
      <c r="AA23" s="218" t="str">
        <f>IFERROR(IF(V23=$AA$1,'1st Run'!I23,""),"")</f>
        <v/>
      </c>
      <c r="AB23" s="217" t="s">
        <v>48</v>
      </c>
      <c r="AC23" s="387"/>
      <c r="AD23" s="284" t="str">
        <f>IF(AE23="-","-","2nd")</f>
        <v>2nd</v>
      </c>
      <c r="AE23" s="284" t="str">
        <f t="array" ref="AE23">IFERROR(INDEX('1st Run'!B:I,MATCH(AG23,'1st Run'!I:I,0),1),"-")</f>
        <v>tavian moody (Y only)</v>
      </c>
      <c r="AF23" s="284" t="str">
        <f t="array" ref="AF23">IFERROR(INDEX('1st Run'!B:I,MATCH(AG23,'1st Run'!I:I,0),2),"-")</f>
        <v>chester</v>
      </c>
      <c r="AG23" s="283">
        <f t="shared" si="20"/>
        <v>20.516000003999999</v>
      </c>
      <c r="AH23" s="279" t="str">
        <f t="shared" si="21"/>
        <v/>
      </c>
      <c r="AI23" s="20">
        <v>2</v>
      </c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</row>
    <row r="24" spans="1:47" ht="15.75" customHeight="1">
      <c r="A24" s="220" t="str">
        <f>IF(B24="","",Draw!Q24)</f>
        <v/>
      </c>
      <c r="B24" s="221" t="str">
        <f>IFERROR(Draw!R24,"")</f>
        <v/>
      </c>
      <c r="C24" s="221" t="str">
        <f>IFERROR(Draw!S24,"")</f>
        <v/>
      </c>
      <c r="D24" s="240"/>
      <c r="E24" s="207">
        <v>2.3000000000000001E-8</v>
      </c>
      <c r="F24" s="215" t="str">
        <f t="shared" si="0"/>
        <v/>
      </c>
      <c r="G24" s="216" t="str">
        <f>IF(A24="oco",VLOOKUP(CONCAT(B24,C24),'1st Run'!W:Y,2,FALSE),IF(OR(AND(D24&gt;1,D24&lt;1050),D24="nt",D24="",D24="scratch"),"","Not valid"))</f>
        <v/>
      </c>
      <c r="H24" s="208"/>
      <c r="I24" s="208"/>
      <c r="J24" s="208"/>
      <c r="K24" s="208"/>
      <c r="L24" s="379"/>
      <c r="M24" s="237" t="str">
        <f>IF($J$12&lt;"3","",'Youth Calc'!AD30)</f>
        <v/>
      </c>
      <c r="N24" s="220" t="str">
        <f>IF(M24="","",'Youth Calc'!AE30)</f>
        <v/>
      </c>
      <c r="O24" s="220" t="str">
        <f>IF(N24="","",'Youth Calc'!AF30)</f>
        <v/>
      </c>
      <c r="P24" s="238" t="str">
        <f>IF(O24="","",'Youth Calc'!AG30)</f>
        <v/>
      </c>
      <c r="Q24" s="239" t="str">
        <f t="shared" si="19"/>
        <v/>
      </c>
      <c r="R24" s="208"/>
      <c r="S24" s="208" t="e">
        <f t="shared" ca="1" si="1"/>
        <v>#NAME?</v>
      </c>
      <c r="T24" s="215">
        <f t="shared" si="2"/>
        <v>0</v>
      </c>
      <c r="U24" s="208"/>
      <c r="V24" s="217" t="str">
        <f>IFERROR(VLOOKUP('1st Run'!I24,$AC$3:$AD$7,2,TRUE),"")</f>
        <v/>
      </c>
      <c r="W24" s="218" t="str">
        <f>IFERROR(IF(V24=$W$1,'1st Run'!I24,""),"")</f>
        <v/>
      </c>
      <c r="X24" s="218" t="str">
        <f>IFERROR(IF(V24=$X$1,'1st Run'!I24,""),"")</f>
        <v/>
      </c>
      <c r="Y24" s="218" t="str">
        <f>IFERROR(IF(V24=$Y$1,'1st Run'!I24,""),"")</f>
        <v/>
      </c>
      <c r="Z24" s="218" t="str">
        <f>IFERROR(IF($V24=$Z$1,'1st Run'!I24,""),"")</f>
        <v/>
      </c>
      <c r="AA24" s="218" t="str">
        <f>IFERROR(IF(V24=$AA$1,'1st Run'!I24,""),"")</f>
        <v/>
      </c>
      <c r="AB24" s="217" t="s">
        <v>146</v>
      </c>
      <c r="AC24" s="387"/>
      <c r="AD24" s="284" t="str">
        <f>IF(AE24="-","-","3rd")</f>
        <v>3rd</v>
      </c>
      <c r="AE24" s="284" t="str">
        <f t="array" ref="AE24">IFERROR(INDEX('1st Run'!B:I,MATCH(AG24,'1st Run'!I:I,0),1),"-")</f>
        <v>alexis gilbertson (Y only)</v>
      </c>
      <c r="AF24" s="284" t="str">
        <f t="array" ref="AF24">IFERROR(INDEX('1st Run'!B:I,MATCH(AG24,'1st Run'!I:I,0),2),"-")</f>
        <v>autumn</v>
      </c>
      <c r="AG24" s="283">
        <f t="shared" si="20"/>
        <v>21.158000007000002</v>
      </c>
      <c r="AH24" s="279" t="str">
        <f t="shared" si="21"/>
        <v/>
      </c>
      <c r="AI24" s="20">
        <v>3</v>
      </c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</row>
    <row r="25" spans="1:47" ht="15.75" customHeight="1">
      <c r="A25" s="220" t="str">
        <f>IF(B25="","",Draw!Q25)</f>
        <v/>
      </c>
      <c r="B25" s="221" t="str">
        <f>IFERROR(Draw!R25,"")</f>
        <v/>
      </c>
      <c r="C25" s="221" t="str">
        <f>IFERROR(Draw!S25,"")</f>
        <v/>
      </c>
      <c r="D25" s="242"/>
      <c r="E25" s="207">
        <v>2.4E-8</v>
      </c>
      <c r="F25" s="215" t="str">
        <f t="shared" si="0"/>
        <v/>
      </c>
      <c r="G25" s="216" t="str">
        <f>IF(A25="oco",VLOOKUP(CONCAT(B25,C25),'1st Run'!W:Y,2,FALSE),IF(OR(AND(D25&gt;1,D25&lt;1050),D25="nt",D25="",D25="scratch"),"","Not valid"))</f>
        <v/>
      </c>
      <c r="H25" s="208"/>
      <c r="I25" s="208"/>
      <c r="J25" s="208"/>
      <c r="K25" s="208"/>
      <c r="L25" s="379"/>
      <c r="M25" s="237" t="str">
        <f>IF($J$12&lt;"4","",'Youth Calc'!AD31)</f>
        <v/>
      </c>
      <c r="N25" s="220" t="str">
        <f>IF(M25="","",'Youth Calc'!AE31)</f>
        <v/>
      </c>
      <c r="O25" s="220" t="str">
        <f>IF(N25="","",'Youth Calc'!AF31)</f>
        <v/>
      </c>
      <c r="P25" s="238" t="str">
        <f>IF(O25="","",'Youth Calc'!AG31)</f>
        <v/>
      </c>
      <c r="Q25" s="239" t="str">
        <f t="shared" si="19"/>
        <v/>
      </c>
      <c r="R25" s="208"/>
      <c r="S25" s="208" t="e">
        <f t="shared" ca="1" si="1"/>
        <v>#NAME?</v>
      </c>
      <c r="T25" s="215">
        <f t="shared" si="2"/>
        <v>0</v>
      </c>
      <c r="U25" s="208"/>
      <c r="V25" s="217" t="str">
        <f>IFERROR(VLOOKUP('1st Run'!I25,$AC$3:$AD$7,2,TRUE),"")</f>
        <v/>
      </c>
      <c r="W25" s="218" t="str">
        <f>IFERROR(IF(V25=$W$1,'1st Run'!I25,""),"")</f>
        <v/>
      </c>
      <c r="X25" s="218" t="str">
        <f>IFERROR(IF(V25=$X$1,'1st Run'!I25,""),"")</f>
        <v/>
      </c>
      <c r="Y25" s="218" t="str">
        <f>IFERROR(IF(V25=$Y$1,'1st Run'!I25,""),"")</f>
        <v/>
      </c>
      <c r="Z25" s="218" t="str">
        <f>IFERROR(IF($V25=$Z$1,'1st Run'!I25,""),"")</f>
        <v/>
      </c>
      <c r="AA25" s="218" t="str">
        <f>IFERROR(IF(V25=$AA$1,'1st Run'!I25,""),"")</f>
        <v/>
      </c>
      <c r="AB25" s="217" t="s">
        <v>148</v>
      </c>
      <c r="AC25" s="387"/>
      <c r="AD25" s="284" t="str">
        <f>IF(AE25="-","-","4th")</f>
        <v>4th</v>
      </c>
      <c r="AE25" s="284" t="str">
        <f t="array" ref="AE25">IFERROR(INDEX('1st Run'!B:I,MATCH(AG25,'1st Run'!I:I,0),1),"-")</f>
        <v>Adair Klassen (Y only)</v>
      </c>
      <c r="AF25" s="284" t="str">
        <f t="array" ref="AF25">IFERROR(INDEX('1st Run'!B:I,MATCH(AG25,'1st Run'!I:I,0),2),"-")</f>
        <v>Rev</v>
      </c>
      <c r="AG25" s="283">
        <f t="shared" si="20"/>
        <v>21.222000032</v>
      </c>
      <c r="AH25" s="279" t="str">
        <f t="shared" si="21"/>
        <v/>
      </c>
      <c r="AI25" s="20">
        <v>4</v>
      </c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</row>
    <row r="26" spans="1:47" ht="15.75" customHeight="1">
      <c r="A26" s="220" t="str">
        <f>IF(B26="","",Draw!Q26)</f>
        <v/>
      </c>
      <c r="B26" s="221" t="str">
        <f>IFERROR(Draw!R26,"")</f>
        <v/>
      </c>
      <c r="C26" s="221" t="str">
        <f>IFERROR(Draw!S26,"")</f>
        <v/>
      </c>
      <c r="D26" s="247"/>
      <c r="E26" s="207">
        <v>2.4999999999999999E-8</v>
      </c>
      <c r="F26" s="215" t="str">
        <f t="shared" si="0"/>
        <v/>
      </c>
      <c r="G26" s="216" t="str">
        <f>IF(A26="oco",VLOOKUP(CONCAT(B26,C26),'1st Run'!W:Y,2,FALSE),IF(OR(AND(D26&gt;1,D26&lt;1050),D26="nt",D26="",D26="scratch"),"","Not valid"))</f>
        <v/>
      </c>
      <c r="H26" s="208"/>
      <c r="I26" s="208"/>
      <c r="J26" s="208"/>
      <c r="K26" s="208"/>
      <c r="L26" s="374"/>
      <c r="M26" s="250" t="str">
        <f>IF($J$12&lt;"5","",'Youth Calc'!AD32)</f>
        <v/>
      </c>
      <c r="N26" s="251" t="str">
        <f>IF(M26="","",'Youth Calc'!AE32)</f>
        <v/>
      </c>
      <c r="O26" s="251" t="str">
        <f>IF(N26="","",'Youth Calc'!AF32)</f>
        <v/>
      </c>
      <c r="P26" s="252" t="str">
        <f>IF(O26="","",'Youth Calc'!AG32)</f>
        <v/>
      </c>
      <c r="Q26" s="287" t="str">
        <f t="shared" si="19"/>
        <v/>
      </c>
      <c r="R26" s="208"/>
      <c r="S26" s="208" t="e">
        <f t="shared" ca="1" si="1"/>
        <v>#NAME?</v>
      </c>
      <c r="T26" s="215">
        <f t="shared" si="2"/>
        <v>0</v>
      </c>
      <c r="U26" s="208"/>
      <c r="V26" s="217" t="str">
        <f>IFERROR(VLOOKUP('1st Run'!I26,$AC$3:$AD$7,2,TRUE),"")</f>
        <v/>
      </c>
      <c r="W26" s="218" t="str">
        <f>IFERROR(IF(V26=$W$1,'1st Run'!I26,""),"")</f>
        <v/>
      </c>
      <c r="X26" s="218" t="str">
        <f>IFERROR(IF(V26=$X$1,'1st Run'!I26,""),"")</f>
        <v/>
      </c>
      <c r="Y26" s="218" t="str">
        <f>IFERROR(IF(V26=$Y$1,'1st Run'!I26,""),"")</f>
        <v/>
      </c>
      <c r="Z26" s="218" t="str">
        <f>IFERROR(IF($V26=$Z$1,'1st Run'!I26,""),"")</f>
        <v/>
      </c>
      <c r="AA26" s="218" t="str">
        <f>IFERROR(IF(V26=$AA$1,'1st Run'!I26,""),"")</f>
        <v/>
      </c>
      <c r="AB26" s="217" t="s">
        <v>151</v>
      </c>
      <c r="AC26" s="388"/>
      <c r="AD26" s="284" t="str">
        <f>IF(AE26="-","-","5th")</f>
        <v>-</v>
      </c>
      <c r="AE26" s="284" t="str">
        <f t="array" ref="AE26">IFERROR(INDEX('1st Run'!B:I,MATCH(AG26,'1st Run'!I:I,0),1),"-")</f>
        <v>-</v>
      </c>
      <c r="AF26" s="284" t="str">
        <f t="array" ref="AF26">IFERROR(INDEX('1st Run'!B:I,MATCH(AG26,'1st Run'!I:I,0),2),"-")</f>
        <v>-</v>
      </c>
      <c r="AG26" s="283" t="str">
        <f t="shared" si="20"/>
        <v>-</v>
      </c>
      <c r="AH26" s="279" t="str">
        <f t="shared" si="21"/>
        <v/>
      </c>
      <c r="AI26" s="20">
        <v>5</v>
      </c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</row>
    <row r="27" spans="1:47" ht="15.75" customHeight="1">
      <c r="A27" s="220" t="str">
        <f>IF(B27="","",Draw!Q27)</f>
        <v/>
      </c>
      <c r="B27" s="221" t="str">
        <f>IFERROR(Draw!R27,"")</f>
        <v/>
      </c>
      <c r="C27" s="221" t="str">
        <f>IFERROR(Draw!S27,"")</f>
        <v/>
      </c>
      <c r="D27" s="222"/>
      <c r="E27" s="207">
        <v>2.6000000000000001E-8</v>
      </c>
      <c r="F27" s="215" t="str">
        <f t="shared" si="0"/>
        <v/>
      </c>
      <c r="G27" s="216" t="str">
        <f>IF(A27="oco",VLOOKUP(CONCAT(B27,C27),'1st Run'!W:Y,2,FALSE),IF(OR(AND(D27&gt;1,D27&lt;1050),D27="nt",D27="",D27="scratch"),"","Not valid"))</f>
        <v/>
      </c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R27" s="208"/>
      <c r="S27" s="208" t="e">
        <f t="shared" ca="1" si="1"/>
        <v>#NAME?</v>
      </c>
      <c r="T27" s="215">
        <f t="shared" si="2"/>
        <v>0</v>
      </c>
      <c r="U27" s="208"/>
      <c r="V27" s="217" t="str">
        <f>IFERROR(VLOOKUP('1st Run'!I27,$AC$3:$AD$7,2,TRUE),"")</f>
        <v>4D</v>
      </c>
      <c r="W27" s="218" t="str">
        <f>IFERROR(IF(V27=$W$1,'1st Run'!I27,""),"")</f>
        <v/>
      </c>
      <c r="X27" s="218" t="str">
        <f>IFERROR(IF(V27=$X$1,'1st Run'!I27,""),"")</f>
        <v/>
      </c>
      <c r="Y27" s="218" t="str">
        <f>IFERROR(IF(V27=$Y$1,'1st Run'!I27,""),"")</f>
        <v/>
      </c>
      <c r="Z27" s="218">
        <f>IFERROR(IF($V27=$Z$1,'1st Run'!I27,""),"")</f>
        <v>117.888000026</v>
      </c>
      <c r="AA27" s="218" t="str">
        <f>IFERROR(IF(V27=$AA$1,'1st Run'!I27,""),"")</f>
        <v/>
      </c>
      <c r="AB27" s="217"/>
      <c r="AC27" s="276"/>
      <c r="AD27" s="277"/>
      <c r="AE27" s="277"/>
      <c r="AF27" s="277"/>
      <c r="AG27" s="278"/>
      <c r="AH27" s="279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</row>
    <row r="28" spans="1:47" ht="15.75" customHeight="1">
      <c r="A28" s="220" t="str">
        <f>IF(B28="","",Draw!Q28)</f>
        <v/>
      </c>
      <c r="B28" s="221" t="str">
        <f>IFERROR(Draw!R28,"")</f>
        <v/>
      </c>
      <c r="C28" s="221" t="str">
        <f>IFERROR(Draw!S28,"")</f>
        <v/>
      </c>
      <c r="D28" s="222"/>
      <c r="E28" s="207">
        <v>2.7E-8</v>
      </c>
      <c r="F28" s="215" t="str">
        <f t="shared" si="0"/>
        <v/>
      </c>
      <c r="G28" s="216" t="str">
        <f>IF(A28="oco",VLOOKUP(CONCAT(B28,C28),'1st Run'!W:Y,2,FALSE),IF(OR(AND(D28&gt;1,D28&lt;1050),D28="nt",D28="",D28="scratch"),"","Not valid"))</f>
        <v/>
      </c>
      <c r="H28" s="208"/>
      <c r="I28" s="208"/>
      <c r="J28" s="208"/>
      <c r="K28" s="208"/>
      <c r="L28" s="208"/>
      <c r="M28" s="208"/>
      <c r="N28" s="208"/>
      <c r="O28" s="208"/>
      <c r="P28" s="208"/>
      <c r="Q28" s="208"/>
      <c r="R28" s="208"/>
      <c r="S28" s="208" t="e">
        <f t="shared" ca="1" si="1"/>
        <v>#NAME?</v>
      </c>
      <c r="T28" s="215">
        <f t="shared" si="2"/>
        <v>0</v>
      </c>
      <c r="U28" s="208"/>
      <c r="V28" s="217" t="str">
        <f>IFERROR(VLOOKUP('1st Run'!I28,$AC$3:$AD$7,2,TRUE),"")</f>
        <v/>
      </c>
      <c r="W28" s="218" t="str">
        <f>IFERROR(IF(V28=$W$1,'1st Run'!I28,""),"")</f>
        <v/>
      </c>
      <c r="X28" s="218" t="str">
        <f>IFERROR(IF(V28=$X$1,'1st Run'!I28,""),"")</f>
        <v/>
      </c>
      <c r="Y28" s="218" t="str">
        <f>IFERROR(IF(V28=$Y$1,'1st Run'!I28,""),"")</f>
        <v/>
      </c>
      <c r="Z28" s="218" t="str">
        <f>IFERROR(IF($V28=$Z$1,'1st Run'!I28,""),"")</f>
        <v/>
      </c>
      <c r="AA28" s="218" t="str">
        <f>IFERROR(IF(V28=$AA$1,'1st Run'!I28,""),"")</f>
        <v/>
      </c>
      <c r="AB28" s="217" t="s">
        <v>47</v>
      </c>
      <c r="AC28" s="396" t="s">
        <v>137</v>
      </c>
      <c r="AD28" s="284" t="str">
        <f>IF(AE28="-","-","1st")</f>
        <v>1st</v>
      </c>
      <c r="AE28" s="284" t="str">
        <f t="array" ref="AE28">IFERROR(INDEX('1st Run'!B:I,MATCH(AG28,'1st Run'!I:I,0),1),"-")</f>
        <v>macy gubbins (Y only)</v>
      </c>
      <c r="AF28" s="284" t="str">
        <f t="array" ref="AF28">IFERROR(INDEX('1st Run'!B:I,MATCH(AG28,'1st Run'!I:I,0),2),"-")</f>
        <v>dual cha cha</v>
      </c>
      <c r="AG28" s="283">
        <f t="shared" ref="AG28:AG32" si="22">IFERROR(IF(SMALL($Z$2:$Z$286,AI28)&lt;900,SMALL($Z$2:$Z$286,AI28),"-"),"-")</f>
        <v>25.232000017000001</v>
      </c>
      <c r="AH28" s="279">
        <f t="shared" ref="AH28:AH32" si="23">IF(AT4&gt;0,AT4,"")</f>
        <v>25.2</v>
      </c>
      <c r="AI28" s="20">
        <v>1</v>
      </c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</row>
    <row r="29" spans="1:47" ht="15.75" customHeight="1">
      <c r="A29" s="220" t="str">
        <f>IF(B29="","",Draw!Q29)</f>
        <v/>
      </c>
      <c r="B29" s="221" t="str">
        <f>IFERROR(Draw!R29,"")</f>
        <v/>
      </c>
      <c r="C29" s="221" t="str">
        <f>IFERROR(Draw!S29,"")</f>
        <v/>
      </c>
      <c r="D29" s="222"/>
      <c r="E29" s="207">
        <v>2.7999999999999999E-8</v>
      </c>
      <c r="F29" s="215" t="str">
        <f t="shared" si="0"/>
        <v/>
      </c>
      <c r="G29" s="216" t="str">
        <f>IF(A29="oco",VLOOKUP(CONCAT(B29,C29),'1st Run'!W:Y,2,FALSE),IF(OR(AND(D29&gt;1,D29&lt;1050),D29="nt",D29="",D29="scratch"),"","Not valid"))</f>
        <v/>
      </c>
      <c r="H29" s="208"/>
      <c r="I29" s="208"/>
      <c r="J29" s="208"/>
      <c r="K29" s="208"/>
      <c r="L29" s="208"/>
      <c r="M29" s="208"/>
      <c r="N29" s="208"/>
      <c r="O29" s="208"/>
      <c r="P29" s="208"/>
      <c r="Q29" s="208"/>
      <c r="R29" s="208"/>
      <c r="S29" s="208" t="e">
        <f t="shared" ca="1" si="1"/>
        <v>#NAME?</v>
      </c>
      <c r="T29" s="215">
        <f t="shared" si="2"/>
        <v>0</v>
      </c>
      <c r="U29" s="208"/>
      <c r="V29" s="217" t="str">
        <f>IFERROR(VLOOKUP('1st Run'!I29,$AC$3:$AD$7,2,TRUE),"")</f>
        <v>2D</v>
      </c>
      <c r="W29" s="218" t="str">
        <f>IFERROR(IF(V29=$W$1,'1st Run'!I29,""),"")</f>
        <v/>
      </c>
      <c r="X29" s="218">
        <f>IFERROR(IF(V29=$X$1,'1st Run'!I29,""),"")</f>
        <v>20.360000027999998</v>
      </c>
      <c r="Y29" s="218" t="str">
        <f>IFERROR(IF(V29=$Y$1,'1st Run'!I29,""),"")</f>
        <v/>
      </c>
      <c r="Z29" s="218" t="str">
        <f>IFERROR(IF($V29=$Z$1,'1st Run'!I29,""),"")</f>
        <v/>
      </c>
      <c r="AA29" s="218" t="str">
        <f>IFERROR(IF(V29=$AA$1,'1st Run'!I29,""),"")</f>
        <v/>
      </c>
      <c r="AB29" s="217" t="s">
        <v>48</v>
      </c>
      <c r="AC29" s="387"/>
      <c r="AD29" s="284" t="str">
        <f>IF(AE29="-","-","2nd")</f>
        <v>2nd</v>
      </c>
      <c r="AE29" s="284" t="str">
        <f t="array" ref="AE29">IFERROR(INDEX('1st Run'!B:I,MATCH(AG29,'1st Run'!I:I,0),1),"-")</f>
        <v>Jacey Ilse (Y)</v>
      </c>
      <c r="AF29" s="284" t="str">
        <f t="array" ref="AF29">IFERROR(INDEX('1st Run'!B:I,MATCH(AG29,'1st Run'!I:I,0),2),"-")</f>
        <v>zanalyst babe</v>
      </c>
      <c r="AG29" s="283">
        <f t="shared" si="22"/>
        <v>33.55200001</v>
      </c>
      <c r="AH29" s="279" t="str">
        <f t="shared" si="23"/>
        <v/>
      </c>
      <c r="AI29" s="20">
        <v>2</v>
      </c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</row>
    <row r="30" spans="1:47" ht="15.75" customHeight="1">
      <c r="A30" s="220" t="str">
        <f>IF(B30="","",Draw!Q30)</f>
        <v/>
      </c>
      <c r="B30" s="221" t="str">
        <f>IFERROR(Draw!R30,"")</f>
        <v/>
      </c>
      <c r="C30" s="221" t="str">
        <f>IFERROR(Draw!S30,"")</f>
        <v/>
      </c>
      <c r="D30" s="240"/>
      <c r="E30" s="207">
        <v>2.9000000000000002E-8</v>
      </c>
      <c r="F30" s="215" t="str">
        <f t="shared" si="0"/>
        <v/>
      </c>
      <c r="G30" s="216" t="str">
        <f>IF(A30="oco",VLOOKUP(CONCAT(B30,C30),'1st Run'!W:Y,2,FALSE),IF(OR(AND(D30&gt;1,D30&lt;1050),D30="nt",D30="",D30="scratch"),"","Not valid"))</f>
        <v/>
      </c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 t="e">
        <f t="shared" ca="1" si="1"/>
        <v>#NAME?</v>
      </c>
      <c r="T30" s="215">
        <f t="shared" si="2"/>
        <v>0</v>
      </c>
      <c r="U30" s="208"/>
      <c r="V30" s="217" t="str">
        <f>IFERROR(VLOOKUP('1st Run'!I30,$AC$3:$AD$7,2,TRUE),"")</f>
        <v>3D</v>
      </c>
      <c r="W30" s="218" t="str">
        <f>IFERROR(IF(V30=$W$1,'1st Run'!I30,""),"")</f>
        <v/>
      </c>
      <c r="X30" s="218" t="str">
        <f>IFERROR(IF(V30=$X$1,'1st Run'!I30,""),"")</f>
        <v/>
      </c>
      <c r="Y30" s="218">
        <f>IFERROR(IF(V30=$Y$1,'1st Run'!I30,""),"")</f>
        <v>20.514000028999998</v>
      </c>
      <c r="Z30" s="218" t="str">
        <f>IFERROR(IF($V30=$Z$1,'1st Run'!I30,""),"")</f>
        <v/>
      </c>
      <c r="AA30" s="218" t="str">
        <f>IFERROR(IF(V30=$AA$1,'1st Run'!I30,""),"")</f>
        <v/>
      </c>
      <c r="AB30" s="217" t="s">
        <v>146</v>
      </c>
      <c r="AC30" s="387"/>
      <c r="AD30" s="284" t="str">
        <f>IF(AE30="-","-","3rd")</f>
        <v>3rd</v>
      </c>
      <c r="AE30" s="284" t="str">
        <f t="array" ref="AE30">IFERROR(INDEX('1st Run'!B:I,MATCH(AG30,'1st Run'!I:I,0),1),"-")</f>
        <v>lacey lumpkin (Y only)</v>
      </c>
      <c r="AF30" s="284" t="str">
        <f t="array" ref="AF30">IFERROR(INDEX('1st Run'!B:I,MATCH(AG30,'1st Run'!I:I,0),2),"-")</f>
        <v>bert</v>
      </c>
      <c r="AG30" s="283">
        <f t="shared" si="22"/>
        <v>34.767000019000001</v>
      </c>
      <c r="AH30" s="279" t="str">
        <f t="shared" si="23"/>
        <v/>
      </c>
      <c r="AI30" s="20">
        <v>3</v>
      </c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</row>
    <row r="31" spans="1:47" ht="15.75" customHeight="1">
      <c r="A31" s="220" t="str">
        <f>IF(B31="","",Draw!Q31)</f>
        <v/>
      </c>
      <c r="B31" s="221" t="str">
        <f>IFERROR(Draw!R31,"")</f>
        <v/>
      </c>
      <c r="C31" s="221" t="str">
        <f>IFERROR(Draw!S31,"")</f>
        <v/>
      </c>
      <c r="D31" s="242"/>
      <c r="E31" s="207">
        <v>2.9999999999999997E-8</v>
      </c>
      <c r="F31" s="215" t="str">
        <f t="shared" si="0"/>
        <v/>
      </c>
      <c r="G31" s="216" t="str">
        <f>IF(A31="oco",VLOOKUP(CONCAT(B31,C31),'1st Run'!W:Y,2,FALSE),IF(OR(AND(D31&gt;1,D31&lt;1050),D31="nt",D31="",D31="scratch"),"","Not valid"))</f>
        <v/>
      </c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 t="e">
        <f t="shared" ca="1" si="1"/>
        <v>#NAME?</v>
      </c>
      <c r="T31" s="215">
        <f t="shared" si="2"/>
        <v>0</v>
      </c>
      <c r="U31" s="208"/>
      <c r="V31" s="217" t="str">
        <f>IFERROR(VLOOKUP('1st Run'!I31,$AC$3:$AD$7,2,TRUE),"")</f>
        <v/>
      </c>
      <c r="W31" s="218" t="str">
        <f>IFERROR(IF(V31=$W$1,'1st Run'!I31,""),"")</f>
        <v/>
      </c>
      <c r="X31" s="218" t="str">
        <f>IFERROR(IF(V31=$X$1,'1st Run'!I31,""),"")</f>
        <v/>
      </c>
      <c r="Y31" s="218" t="str">
        <f>IFERROR(IF(V31=$Y$1,'1st Run'!I31,""),"")</f>
        <v/>
      </c>
      <c r="Z31" s="218" t="str">
        <f>IFERROR(IF($V31=$Z$1,'1st Run'!I31,""),"")</f>
        <v/>
      </c>
      <c r="AA31" s="218" t="str">
        <f>IFERROR(IF(V31=$AA$1,'1st Run'!I31,""),"")</f>
        <v/>
      </c>
      <c r="AB31" s="217" t="s">
        <v>148</v>
      </c>
      <c r="AC31" s="387"/>
      <c r="AD31" s="284" t="str">
        <f>IF(AE31="-","-","4th")</f>
        <v>4th</v>
      </c>
      <c r="AE31" s="284" t="str">
        <f t="array" ref="AE31">IFERROR(INDEX('1st Run'!B:I,MATCH(AG31,'1st Run'!I:I,0),1),"-")</f>
        <v>addi melby (Y only)</v>
      </c>
      <c r="AF31" s="284" t="str">
        <f t="array" ref="AF31">IFERROR(INDEX('1st Run'!B:I,MATCH(AG31,'1st Run'!I:I,0),2),"-")</f>
        <v>jj</v>
      </c>
      <c r="AG31" s="283">
        <f t="shared" si="22"/>
        <v>37.135000022</v>
      </c>
      <c r="AH31" s="279" t="str">
        <f t="shared" si="23"/>
        <v/>
      </c>
      <c r="AI31" s="20">
        <v>4</v>
      </c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</row>
    <row r="32" spans="1:47" ht="15.75" customHeight="1">
      <c r="A32" s="220" t="str">
        <f>IF(B32="","",Draw!Q32)</f>
        <v/>
      </c>
      <c r="B32" s="221" t="str">
        <f>IFERROR(Draw!R32,"")</f>
        <v/>
      </c>
      <c r="C32" s="221" t="str">
        <f>IFERROR(Draw!S32,"")</f>
        <v/>
      </c>
      <c r="D32" s="247"/>
      <c r="E32" s="207">
        <v>3.1E-8</v>
      </c>
      <c r="F32" s="215" t="str">
        <f t="shared" si="0"/>
        <v/>
      </c>
      <c r="G32" s="216" t="str">
        <f>IF(A32="oco",VLOOKUP(CONCAT(B32,C32),'1st Run'!W:Y,2,FALSE),IF(OR(AND(D32&gt;1,D32&lt;1050),D32="nt",D32="",D32="scratch"),"","Not valid"))</f>
        <v/>
      </c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 t="e">
        <f t="shared" ca="1" si="1"/>
        <v>#NAME?</v>
      </c>
      <c r="T32" s="215">
        <f t="shared" si="2"/>
        <v>0</v>
      </c>
      <c r="U32" s="208"/>
      <c r="V32" s="217" t="str">
        <f>IFERROR(VLOOKUP('1st Run'!I32,$AC$3:$AD$7,2,TRUE),"")</f>
        <v>2D</v>
      </c>
      <c r="W32" s="218" t="str">
        <f>IFERROR(IF(V32=$W$1,'1st Run'!I32,""),"")</f>
        <v/>
      </c>
      <c r="X32" s="218">
        <f>IFERROR(IF(V32=$X$1,'1st Run'!I32,""),"")</f>
        <v>20.038000030999999</v>
      </c>
      <c r="Y32" s="218" t="str">
        <f>IFERROR(IF(V32=$Y$1,'1st Run'!I32,""),"")</f>
        <v/>
      </c>
      <c r="Z32" s="218" t="str">
        <f>IFERROR(IF($V32=$Z$1,'1st Run'!I32,""),"")</f>
        <v/>
      </c>
      <c r="AA32" s="218" t="str">
        <f>IFERROR(IF(V32=$AA$1,'1st Run'!I32,""),"")</f>
        <v/>
      </c>
      <c r="AB32" s="217" t="s">
        <v>151</v>
      </c>
      <c r="AC32" s="388"/>
      <c r="AD32" s="284" t="str">
        <f>IF(AE32="-","-","5th")</f>
        <v>5th</v>
      </c>
      <c r="AE32" s="284" t="str">
        <f t="array" ref="AE32">IFERROR(INDEX('1st Run'!B:I,MATCH(AG32,'1st Run'!I:I,0),1),"-")</f>
        <v>Meritt Rustad (Y only)</v>
      </c>
      <c r="AF32" s="284" t="str">
        <f t="array" ref="AF32">IFERROR(INDEX('1st Run'!B:I,MATCH(AG32,'1st Run'!I:I,0),2),"-")</f>
        <v>Swead</v>
      </c>
      <c r="AG32" s="283">
        <f t="shared" si="22"/>
        <v>117.888000026</v>
      </c>
      <c r="AH32" s="279" t="str">
        <f t="shared" si="23"/>
        <v/>
      </c>
      <c r="AI32" s="20">
        <v>5</v>
      </c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</row>
    <row r="33" spans="1:47" ht="15.75" customHeight="1">
      <c r="A33" s="220" t="str">
        <f>IF(B33="","",Draw!Q33)</f>
        <v/>
      </c>
      <c r="B33" s="221" t="str">
        <f>IFERROR(Draw!R33,"")</f>
        <v/>
      </c>
      <c r="C33" s="221" t="str">
        <f>IFERROR(Draw!S33,"")</f>
        <v/>
      </c>
      <c r="D33" s="222"/>
      <c r="E33" s="207">
        <v>3.2000000000000002E-8</v>
      </c>
      <c r="F33" s="215" t="str">
        <f t="shared" si="0"/>
        <v/>
      </c>
      <c r="G33" s="216" t="str">
        <f>IF(A33="oco",VLOOKUP(CONCAT(B33,C33),'1st Run'!W:Y,2,FALSE),IF(OR(AND(D33&gt;1,D33&lt;1050),D33="nt",D33="",D33="scratch"),"","Not valid"))</f>
        <v/>
      </c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 t="e">
        <f t="shared" ca="1" si="1"/>
        <v>#NAME?</v>
      </c>
      <c r="T33" s="215">
        <f t="shared" si="2"/>
        <v>0</v>
      </c>
      <c r="U33" s="208"/>
      <c r="V33" s="217" t="str">
        <f>IFERROR(VLOOKUP('1st Run'!I33,$AC$3:$AD$7,2,TRUE),"")</f>
        <v>3D</v>
      </c>
      <c r="W33" s="218" t="str">
        <f>IFERROR(IF(V33=$W$1,'1st Run'!I33,""),"")</f>
        <v/>
      </c>
      <c r="X33" s="218" t="str">
        <f>IFERROR(IF(V33=$X$1,'1st Run'!I33,""),"")</f>
        <v/>
      </c>
      <c r="Y33" s="218">
        <f>IFERROR(IF(V33=$Y$1,'1st Run'!I33,""),"")</f>
        <v>21.222000032</v>
      </c>
      <c r="Z33" s="218" t="str">
        <f>IFERROR(IF($V33=$Z$1,'1st Run'!I33,""),"")</f>
        <v/>
      </c>
      <c r="AA33" s="218" t="str">
        <f>IFERROR(IF(V33=$AA$1,'1st Run'!I33,""),"")</f>
        <v/>
      </c>
      <c r="AB33" s="217"/>
      <c r="AC33" s="276"/>
      <c r="AD33" s="277"/>
      <c r="AE33" s="277"/>
      <c r="AF33" s="277"/>
      <c r="AG33" s="278"/>
      <c r="AH33" s="279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</row>
    <row r="34" spans="1:47" ht="15.75" customHeight="1">
      <c r="A34" s="220" t="str">
        <f>IF(B34="","",Draw!Q34)</f>
        <v/>
      </c>
      <c r="B34" s="221" t="str">
        <f>IFERROR(Draw!R34,"")</f>
        <v/>
      </c>
      <c r="C34" s="221" t="str">
        <f>IFERROR(Draw!S34,"")</f>
        <v/>
      </c>
      <c r="D34" s="222"/>
      <c r="E34" s="207">
        <v>3.2999999999999998E-8</v>
      </c>
      <c r="F34" s="215" t="str">
        <f t="shared" si="0"/>
        <v/>
      </c>
      <c r="G34" s="216" t="str">
        <f>IF(A34="oco",VLOOKUP(CONCAT(B34,C34),'1st Run'!W:Y,2,FALSE),IF(OR(AND(D34&gt;1,D34&lt;1050),D34="nt",D34="",D34="scratch"),"","Not valid"))</f>
        <v/>
      </c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 t="e">
        <f t="shared" ca="1" si="1"/>
        <v>#NAME?</v>
      </c>
      <c r="T34" s="215">
        <f t="shared" si="2"/>
        <v>0</v>
      </c>
      <c r="U34" s="208"/>
      <c r="V34" s="217" t="str">
        <f>IFERROR(VLOOKUP('1st Run'!I34,$AC$3:$AD$7,2,TRUE),"")</f>
        <v/>
      </c>
      <c r="W34" s="218" t="str">
        <f>IFERROR(IF(V34=$W$1,'1st Run'!I34,""),"")</f>
        <v/>
      </c>
      <c r="X34" s="218" t="str">
        <f>IFERROR(IF(V34=$X$1,'1st Run'!I34,""),"")</f>
        <v/>
      </c>
      <c r="Y34" s="218" t="str">
        <f>IFERROR(IF(V34=$Y$1,'1st Run'!I34,""),"")</f>
        <v/>
      </c>
      <c r="Z34" s="218" t="str">
        <f>IFERROR(IF($V34=$Z$1,'1st Run'!I34,""),"")</f>
        <v/>
      </c>
      <c r="AA34" s="218" t="str">
        <f>IFERROR(IF(V34=$AA$1,'1st Run'!I34,""),"")</f>
        <v/>
      </c>
      <c r="AB34" s="217" t="s">
        <v>47</v>
      </c>
      <c r="AC34" s="396" t="s">
        <v>138</v>
      </c>
      <c r="AD34" s="284" t="str">
        <f>IF(AE34="-","-","1st")</f>
        <v>-</v>
      </c>
      <c r="AE34" s="284" t="str">
        <f t="array" ref="AE34">IFERROR(INDEX('Youth Calc'!B:F,MATCH(AG34,'Youth Calc'!F:F,0),1),"-")</f>
        <v>-</v>
      </c>
      <c r="AF34" s="284" t="str">
        <f t="array" ref="AF34">IFERROR(INDEX('Youth Calc'!B:F,MATCH(AG34,'Youth Calc'!F:F,0),2),"-")</f>
        <v>-</v>
      </c>
      <c r="AG34" s="283" t="str">
        <f t="shared" ref="AG34:AG38" si="24">IFERROR(IF(SMALL($AA$2:$AA$286,AI34)&lt;900,SMALL($AA$2:$AA$286,AI34),"-"),"-")</f>
        <v>-</v>
      </c>
      <c r="AH34" s="279"/>
      <c r="AI34" s="20">
        <v>1</v>
      </c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</row>
    <row r="35" spans="1:47" ht="15.75" customHeight="1">
      <c r="A35" s="220" t="str">
        <f>IF(B35="","",Draw!Q35)</f>
        <v/>
      </c>
      <c r="B35" s="221" t="str">
        <f>IFERROR(Draw!R35,"")</f>
        <v/>
      </c>
      <c r="C35" s="221" t="str">
        <f>IFERROR(Draw!S35,"")</f>
        <v/>
      </c>
      <c r="D35" s="222"/>
      <c r="E35" s="207">
        <v>3.4E-8</v>
      </c>
      <c r="F35" s="215" t="str">
        <f t="shared" si="0"/>
        <v/>
      </c>
      <c r="G35" s="216" t="str">
        <f>IF(A35="oco",VLOOKUP(CONCAT(B35,C35),'1st Run'!W:Y,2,FALSE),IF(OR(AND(D35&gt;1,D35&lt;1050),D35="nt",D35="",D35="scratch"),"","Not valid"))</f>
        <v/>
      </c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 t="e">
        <f t="shared" ca="1" si="1"/>
        <v>#NAME?</v>
      </c>
      <c r="T35" s="215">
        <f t="shared" si="2"/>
        <v>0</v>
      </c>
      <c r="U35" s="208"/>
      <c r="V35" s="217" t="str">
        <f>IFERROR(VLOOKUP('1st Run'!I35,$AC$3:$AD$7,2,TRUE),"")</f>
        <v/>
      </c>
      <c r="W35" s="218" t="str">
        <f>IFERROR(IF(V35=$W$1,'1st Run'!I35,""),"")</f>
        <v/>
      </c>
      <c r="X35" s="218" t="str">
        <f>IFERROR(IF(V35=$X$1,'1st Run'!I35,""),"")</f>
        <v/>
      </c>
      <c r="Y35" s="218" t="str">
        <f>IFERROR(IF(V35=$Y$1,'1st Run'!I35,""),"")</f>
        <v/>
      </c>
      <c r="Z35" s="218" t="str">
        <f>IFERROR(IF($V35=$Z$1,'1st Run'!I35,""),"")</f>
        <v/>
      </c>
      <c r="AA35" s="218" t="str">
        <f>IFERROR(IF(V35=$AA$1,'1st Run'!I35,""),"")</f>
        <v/>
      </c>
      <c r="AB35" s="217" t="s">
        <v>48</v>
      </c>
      <c r="AC35" s="387"/>
      <c r="AD35" s="284" t="str">
        <f>IF(AE35="-","-","2nd")</f>
        <v>-</v>
      </c>
      <c r="AE35" s="284" t="str">
        <f t="array" ref="AE35">IFERROR(INDEX('Youth Calc'!B:F,MATCH(AG35,'Youth Calc'!F:F,0),1),"-")</f>
        <v>-</v>
      </c>
      <c r="AF35" s="284" t="str">
        <f t="array" ref="AF35">IFERROR(INDEX('Youth Calc'!B:F,MATCH(AG35,'Youth Calc'!F:F,0),2),"-")</f>
        <v>-</v>
      </c>
      <c r="AG35" s="283" t="str">
        <f t="shared" si="24"/>
        <v>-</v>
      </c>
      <c r="AH35" s="279"/>
      <c r="AI35" s="20">
        <v>2</v>
      </c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</row>
    <row r="36" spans="1:47" ht="15.75" customHeight="1">
      <c r="A36" s="220" t="str">
        <f>IF(B36="","",Draw!Q36)</f>
        <v/>
      </c>
      <c r="B36" s="221" t="str">
        <f>IFERROR(Draw!R36,"")</f>
        <v/>
      </c>
      <c r="C36" s="221" t="str">
        <f>IFERROR(Draw!S36,"")</f>
        <v/>
      </c>
      <c r="D36" s="240"/>
      <c r="E36" s="207">
        <v>3.5000000000000002E-8</v>
      </c>
      <c r="F36" s="215" t="str">
        <f t="shared" si="0"/>
        <v/>
      </c>
      <c r="G36" s="216" t="str">
        <f>IF(A36="oco",VLOOKUP(CONCAT(B36,C36),'1st Run'!W:Y,2,FALSE),IF(OR(AND(D36&gt;1,D36&lt;1050),D36="nt",D36="",D36="scratch"),"","Not valid"))</f>
        <v/>
      </c>
      <c r="H36" s="208"/>
      <c r="I36" s="208"/>
      <c r="J36" s="208"/>
      <c r="K36" s="208"/>
      <c r="L36" s="208"/>
      <c r="M36" s="208"/>
      <c r="N36" s="208"/>
      <c r="O36" s="208"/>
      <c r="P36" s="208"/>
      <c r="Q36" s="208"/>
      <c r="R36" s="208"/>
      <c r="S36" s="208" t="e">
        <f t="shared" ca="1" si="1"/>
        <v>#NAME?</v>
      </c>
      <c r="T36" s="215">
        <f t="shared" si="2"/>
        <v>0</v>
      </c>
      <c r="U36" s="208"/>
      <c r="V36" s="217" t="str">
        <f>IFERROR(VLOOKUP('1st Run'!I36,$AC$3:$AD$7,2,TRUE),"")</f>
        <v/>
      </c>
      <c r="W36" s="218" t="str">
        <f>IFERROR(IF(V36=$W$1,'1st Run'!I36,""),"")</f>
        <v/>
      </c>
      <c r="X36" s="218" t="str">
        <f>IFERROR(IF(V36=$X$1,'1st Run'!I36,""),"")</f>
        <v/>
      </c>
      <c r="Y36" s="218" t="str">
        <f>IFERROR(IF(V36=$Y$1,'1st Run'!I36,""),"")</f>
        <v/>
      </c>
      <c r="Z36" s="218" t="str">
        <f>IFERROR(IF($V36=$Z$1,'1st Run'!I36,""),"")</f>
        <v/>
      </c>
      <c r="AA36" s="218" t="str">
        <f>IFERROR(IF(V36=$AA$1,'1st Run'!I36,""),"")</f>
        <v/>
      </c>
      <c r="AB36" s="217" t="s">
        <v>146</v>
      </c>
      <c r="AC36" s="387"/>
      <c r="AD36" s="284" t="str">
        <f>IF(AE36="-","-","3rd")</f>
        <v>-</v>
      </c>
      <c r="AE36" s="284" t="str">
        <f t="array" ref="AE36">IFERROR(INDEX('Youth Calc'!B:F,MATCH(AG36,'Youth Calc'!F:F,0),1),"-")</f>
        <v>-</v>
      </c>
      <c r="AF36" s="284" t="str">
        <f t="array" ref="AF36">IFERROR(INDEX('Youth Calc'!B:F,MATCH(AG36,'Youth Calc'!F:F,0),2),"-")</f>
        <v>-</v>
      </c>
      <c r="AG36" s="283" t="str">
        <f t="shared" si="24"/>
        <v>-</v>
      </c>
      <c r="AH36" s="279"/>
      <c r="AI36" s="20">
        <v>3</v>
      </c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</row>
    <row r="37" spans="1:47" ht="15.75" customHeight="1">
      <c r="A37" s="220" t="str">
        <f>IF(B37="","",Draw!Q37)</f>
        <v/>
      </c>
      <c r="B37" s="221" t="str">
        <f>IFERROR(Draw!R37,"")</f>
        <v/>
      </c>
      <c r="C37" s="221" t="str">
        <f>IFERROR(Draw!S37,"")</f>
        <v/>
      </c>
      <c r="D37" s="242"/>
      <c r="E37" s="207">
        <v>3.5999999999999998E-8</v>
      </c>
      <c r="F37" s="215" t="str">
        <f t="shared" si="0"/>
        <v/>
      </c>
      <c r="G37" s="216" t="str">
        <f>IF(A37="oco",VLOOKUP(CONCAT(B37,C37),'1st Run'!W:Y,2,FALSE),IF(OR(AND(D37&gt;1,D37&lt;1050),D37="nt",D37="",D37="scratch"),"","Not valid"))</f>
        <v/>
      </c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 t="e">
        <f t="shared" ca="1" si="1"/>
        <v>#NAME?</v>
      </c>
      <c r="T37" s="215">
        <f t="shared" si="2"/>
        <v>0</v>
      </c>
      <c r="U37" s="208"/>
      <c r="V37" s="217" t="str">
        <f>IFERROR(VLOOKUP('1st Run'!I37,$AC$3:$AD$7,2,TRUE),"")</f>
        <v/>
      </c>
      <c r="W37" s="218" t="str">
        <f>IFERROR(IF(V37=$W$1,'1st Run'!I37,""),"")</f>
        <v/>
      </c>
      <c r="X37" s="218" t="str">
        <f>IFERROR(IF(V37=$X$1,'1st Run'!I37,""),"")</f>
        <v/>
      </c>
      <c r="Y37" s="218" t="str">
        <f>IFERROR(IF(V37=$Y$1,'1st Run'!I37,""),"")</f>
        <v/>
      </c>
      <c r="Z37" s="218" t="str">
        <f>IFERROR(IF($V37=$Z$1,'1st Run'!I37,""),"")</f>
        <v/>
      </c>
      <c r="AA37" s="218" t="str">
        <f>IFERROR(IF(V37=$AA$1,'1st Run'!I37,""),"")</f>
        <v/>
      </c>
      <c r="AB37" s="217" t="s">
        <v>148</v>
      </c>
      <c r="AC37" s="387"/>
      <c r="AD37" s="284" t="str">
        <f>IF(AE37="-","-","4th")</f>
        <v>-</v>
      </c>
      <c r="AE37" s="284" t="str">
        <f t="array" ref="AE37">IFERROR(INDEX('Youth Calc'!B:F,MATCH(AG37,'Youth Calc'!F:F,0),1),"-")</f>
        <v>-</v>
      </c>
      <c r="AF37" s="284" t="str">
        <f t="array" ref="AF37">IFERROR(INDEX('Youth Calc'!B:F,MATCH(AG37,'Youth Calc'!F:F,0),2),"-")</f>
        <v>-</v>
      </c>
      <c r="AG37" s="283" t="str">
        <f t="shared" si="24"/>
        <v>-</v>
      </c>
      <c r="AH37" s="279"/>
      <c r="AI37" s="20">
        <v>4</v>
      </c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</row>
    <row r="38" spans="1:47" ht="15.75" customHeight="1">
      <c r="A38" s="220" t="str">
        <f>IF(B38="","",Draw!Q38)</f>
        <v/>
      </c>
      <c r="B38" s="221" t="str">
        <f>IFERROR(Draw!R38,"")</f>
        <v/>
      </c>
      <c r="C38" s="221" t="str">
        <f>IFERROR(Draw!S38,"")</f>
        <v/>
      </c>
      <c r="D38" s="247"/>
      <c r="E38" s="207">
        <v>3.7E-8</v>
      </c>
      <c r="F38" s="215" t="str">
        <f t="shared" si="0"/>
        <v/>
      </c>
      <c r="G38" s="216" t="str">
        <f>IF(A38="oco",VLOOKUP(CONCAT(B38,C38),'1st Run'!W:Y,2,FALSE),IF(OR(AND(D38&gt;1,D38&lt;1050),D38="nt",D38="",D38="scratch"),"","Not valid"))</f>
        <v/>
      </c>
      <c r="H38" s="208"/>
      <c r="I38" s="208"/>
      <c r="J38" s="208"/>
      <c r="K38" s="208"/>
      <c r="L38" s="208"/>
      <c r="M38" s="208"/>
      <c r="N38" s="208"/>
      <c r="O38" s="208"/>
      <c r="P38" s="208"/>
      <c r="Q38" s="208"/>
      <c r="R38" s="208"/>
      <c r="S38" s="208" t="e">
        <f t="shared" ca="1" si="1"/>
        <v>#NAME?</v>
      </c>
      <c r="T38" s="215">
        <f t="shared" si="2"/>
        <v>0</v>
      </c>
      <c r="U38" s="208"/>
      <c r="V38" s="217" t="str">
        <f>IFERROR(VLOOKUP('1st Run'!I38,$AC$3:$AD$7,2,TRUE),"")</f>
        <v/>
      </c>
      <c r="W38" s="218" t="str">
        <f>IFERROR(IF(V38=$W$1,'1st Run'!I38,""),"")</f>
        <v/>
      </c>
      <c r="X38" s="218" t="str">
        <f>IFERROR(IF(V38=$X$1,'1st Run'!I38,""),"")</f>
        <v/>
      </c>
      <c r="Y38" s="218" t="str">
        <f>IFERROR(IF(V38=$Y$1,'1st Run'!I38,""),"")</f>
        <v/>
      </c>
      <c r="Z38" s="218" t="str">
        <f>IFERROR(IF($V38=$Z$1,'1st Run'!I38,""),"")</f>
        <v/>
      </c>
      <c r="AA38" s="218" t="str">
        <f>IFERROR(IF(V38=$AA$1,'1st Run'!I38,""),"")</f>
        <v/>
      </c>
      <c r="AB38" s="217" t="s">
        <v>151</v>
      </c>
      <c r="AC38" s="389"/>
      <c r="AD38" s="288" t="str">
        <f>IF(AE38="-","-","5th")</f>
        <v>-</v>
      </c>
      <c r="AE38" s="288" t="str">
        <f t="array" ref="AE38">IFERROR(INDEX('Youth Calc'!B:F,MATCH(AG38,'Youth Calc'!F:F,0),1),"-")</f>
        <v>-</v>
      </c>
      <c r="AF38" s="288" t="str">
        <f t="array" ref="AF38">IFERROR(INDEX('Youth Calc'!B:F,MATCH(AG38,'Youth Calc'!F:F,0),2),"-")</f>
        <v>-</v>
      </c>
      <c r="AG38" s="289" t="str">
        <f t="shared" si="24"/>
        <v>-</v>
      </c>
      <c r="AH38" s="290"/>
      <c r="AI38" s="20">
        <v>5</v>
      </c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</row>
    <row r="39" spans="1:47" ht="15.75" customHeight="1">
      <c r="A39" s="220" t="str">
        <f>IF(B39="","",Draw!Q39)</f>
        <v/>
      </c>
      <c r="B39" s="221" t="str">
        <f>IFERROR(Draw!R39,"")</f>
        <v/>
      </c>
      <c r="C39" s="221" t="str">
        <f>IFERROR(Draw!S39,"")</f>
        <v/>
      </c>
      <c r="D39" s="222"/>
      <c r="E39" s="207">
        <v>3.8000000000000003E-8</v>
      </c>
      <c r="F39" s="215" t="str">
        <f t="shared" si="0"/>
        <v/>
      </c>
      <c r="G39" s="216" t="str">
        <f>IF(A39="oco",VLOOKUP(CONCAT(B39,C39),'1st Run'!W:Y,2,FALSE),IF(OR(AND(D39&gt;1,D39&lt;1050),D39="nt",D39="",D39="scratch"),"","Not valid"))</f>
        <v/>
      </c>
      <c r="H39" s="208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 t="e">
        <f t="shared" ca="1" si="1"/>
        <v>#NAME?</v>
      </c>
      <c r="T39" s="215">
        <f t="shared" si="2"/>
        <v>0</v>
      </c>
      <c r="U39" s="208"/>
      <c r="V39" s="217" t="str">
        <f>IFERROR(VLOOKUP('1st Run'!I39,$AC$3:$AD$7,2,TRUE),"")</f>
        <v/>
      </c>
      <c r="W39" s="218" t="str">
        <f>IFERROR(IF(V39=$W$1,'1st Run'!I39,""),"")</f>
        <v/>
      </c>
      <c r="X39" s="218" t="str">
        <f>IFERROR(IF(V39=$X$1,'1st Run'!I39,""),"")</f>
        <v/>
      </c>
      <c r="Y39" s="218" t="str">
        <f>IFERROR(IF(V39=$Y$1,'1st Run'!I39,""),"")</f>
        <v/>
      </c>
      <c r="Z39" s="218" t="str">
        <f>IFERROR(IF($V39=$Z$1,'1st Run'!I39,""),"")</f>
        <v/>
      </c>
      <c r="AA39" s="218" t="str">
        <f>IFERROR(IF(V39=$AA$1,'1st Run'!I39,""),"")</f>
        <v/>
      </c>
      <c r="AB39" s="217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</row>
    <row r="40" spans="1:47" ht="15.75" customHeight="1">
      <c r="A40" s="220" t="str">
        <f>IF(B40="","",Draw!Q40)</f>
        <v/>
      </c>
      <c r="B40" s="221" t="str">
        <f>IFERROR(Draw!R40,"")</f>
        <v/>
      </c>
      <c r="C40" s="221" t="str">
        <f>IFERROR(Draw!S40,"")</f>
        <v/>
      </c>
      <c r="D40" s="222"/>
      <c r="E40" s="207">
        <v>3.8999999999999998E-8</v>
      </c>
      <c r="F40" s="215" t="str">
        <f t="shared" si="0"/>
        <v/>
      </c>
      <c r="G40" s="216" t="str">
        <f>IF(A40="oco",VLOOKUP(CONCAT(B40,C40),'1st Run'!W:Y,2,FALSE),IF(OR(AND(D40&gt;1,D40&lt;1050),D40="nt",D40="",D40="scratch"),"","Not valid"))</f>
        <v/>
      </c>
      <c r="H40" s="208"/>
      <c r="I40" s="208"/>
      <c r="J40" s="208"/>
      <c r="K40" s="208"/>
      <c r="L40" s="208"/>
      <c r="M40" s="208"/>
      <c r="N40" s="208"/>
      <c r="O40" s="208"/>
      <c r="P40" s="208"/>
      <c r="Q40" s="208"/>
      <c r="R40" s="208"/>
      <c r="S40" s="208" t="e">
        <f t="shared" ca="1" si="1"/>
        <v>#NAME?</v>
      </c>
      <c r="T40" s="215">
        <f t="shared" si="2"/>
        <v>0</v>
      </c>
      <c r="U40" s="208"/>
      <c r="V40" s="217" t="str">
        <f>IFERROR(VLOOKUP('1st Run'!I40,$AC$3:$AD$7,2,TRUE),"")</f>
        <v/>
      </c>
      <c r="W40" s="218" t="str">
        <f>IFERROR(IF(V40=$W$1,'1st Run'!I40,""),"")</f>
        <v/>
      </c>
      <c r="X40" s="218" t="str">
        <f>IFERROR(IF(V40=$X$1,'1st Run'!I40,""),"")</f>
        <v/>
      </c>
      <c r="Y40" s="218" t="str">
        <f>IFERROR(IF(V40=$Y$1,'1st Run'!I40,""),"")</f>
        <v/>
      </c>
      <c r="Z40" s="218" t="str">
        <f>IFERROR(IF($V40=$Z$1,'1st Run'!I40,""),"")</f>
        <v/>
      </c>
      <c r="AA40" s="218" t="str">
        <f>IFERROR(IF(V40=$AA$1,'1st Run'!I40,""),"")</f>
        <v/>
      </c>
      <c r="AB40" s="217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</row>
    <row r="41" spans="1:47" ht="15.75" customHeight="1">
      <c r="A41" s="220" t="str">
        <f>IF(B41="","",Draw!Q41)</f>
        <v/>
      </c>
      <c r="B41" s="221" t="str">
        <f>IFERROR(Draw!R41,"")</f>
        <v/>
      </c>
      <c r="C41" s="221" t="str">
        <f>IFERROR(Draw!S41,"")</f>
        <v/>
      </c>
      <c r="D41" s="222"/>
      <c r="E41" s="207">
        <v>4.0000000000000001E-8</v>
      </c>
      <c r="F41" s="215" t="str">
        <f t="shared" si="0"/>
        <v/>
      </c>
      <c r="G41" s="216" t="str">
        <f>IF(A41="oco",VLOOKUP(CONCAT(B41,C41),'1st Run'!W:Y,2,FALSE),IF(OR(AND(D41&gt;1,D41&lt;1050),D41="nt",D41="",D41="scratch"),"","Not valid"))</f>
        <v/>
      </c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208"/>
      <c r="S41" s="208" t="e">
        <f t="shared" ca="1" si="1"/>
        <v>#NAME?</v>
      </c>
      <c r="T41" s="215">
        <f t="shared" si="2"/>
        <v>0</v>
      </c>
      <c r="U41" s="208"/>
      <c r="V41" s="217" t="str">
        <f>IFERROR(VLOOKUP('1st Run'!I41,$AC$3:$AD$7,2,TRUE),"")</f>
        <v/>
      </c>
      <c r="W41" s="218" t="str">
        <f>IFERROR(IF(V41=$W$1,'1st Run'!I41,""),"")</f>
        <v/>
      </c>
      <c r="X41" s="218" t="str">
        <f>IFERROR(IF(V41=$X$1,'1st Run'!I41,""),"")</f>
        <v/>
      </c>
      <c r="Y41" s="218" t="str">
        <f>IFERROR(IF(V41=$Y$1,'1st Run'!I41,""),"")</f>
        <v/>
      </c>
      <c r="Z41" s="218" t="str">
        <f>IFERROR(IF($V41=$Z$1,'1st Run'!I41,""),"")</f>
        <v/>
      </c>
      <c r="AA41" s="218" t="str">
        <f>IFERROR(IF(V41=$AA$1,'1st Run'!I41,""),"")</f>
        <v/>
      </c>
      <c r="AB41" s="217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</row>
    <row r="42" spans="1:47" ht="15.75" customHeight="1">
      <c r="A42" s="220" t="str">
        <f>IF(B42="","",Draw!Q42)</f>
        <v/>
      </c>
      <c r="B42" s="221" t="str">
        <f>IFERROR(Draw!R42,"")</f>
        <v/>
      </c>
      <c r="C42" s="221" t="str">
        <f>IFERROR(Draw!S42,"")</f>
        <v/>
      </c>
      <c r="D42" s="240"/>
      <c r="E42" s="207">
        <v>4.1000000000000003E-8</v>
      </c>
      <c r="F42" s="215" t="str">
        <f t="shared" si="0"/>
        <v/>
      </c>
      <c r="G42" s="216" t="str">
        <f>IF(A42="oco",VLOOKUP(CONCAT(B42,C42),'1st Run'!W:Y,2,FALSE),IF(OR(AND(D42&gt;1,D42&lt;1050),D42="nt",D42="",D42="scratch"),"","Not valid"))</f>
        <v/>
      </c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208"/>
      <c r="S42" s="208" t="e">
        <f t="shared" ca="1" si="1"/>
        <v>#NAME?</v>
      </c>
      <c r="T42" s="215">
        <f t="shared" si="2"/>
        <v>0</v>
      </c>
      <c r="U42" s="208"/>
      <c r="V42" s="217" t="str">
        <f>IFERROR(VLOOKUP('1st Run'!I42,$AC$3:$AD$7,2,TRUE),"")</f>
        <v/>
      </c>
      <c r="W42" s="218" t="str">
        <f>IFERROR(IF(V42=$W$1,'1st Run'!I42,""),"")</f>
        <v/>
      </c>
      <c r="X42" s="218" t="str">
        <f>IFERROR(IF(V42=$X$1,'1st Run'!I42,""),"")</f>
        <v/>
      </c>
      <c r="Y42" s="218" t="str">
        <f>IFERROR(IF(V42=$Y$1,'1st Run'!I42,""),"")</f>
        <v/>
      </c>
      <c r="Z42" s="218" t="str">
        <f>IFERROR(IF($V42=$Z$1,'1st Run'!I42,""),"")</f>
        <v/>
      </c>
      <c r="AA42" s="218" t="str">
        <f>IFERROR(IF(V42=$AA$1,'1st Run'!I42,""),"")</f>
        <v/>
      </c>
      <c r="AB42" s="217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</row>
    <row r="43" spans="1:47" ht="15.75" customHeight="1">
      <c r="A43" s="220" t="str">
        <f>IF(B43="","",Draw!Q43)</f>
        <v/>
      </c>
      <c r="B43" s="221" t="str">
        <f>IFERROR(Draw!R43,"")</f>
        <v/>
      </c>
      <c r="C43" s="221" t="str">
        <f>IFERROR(Draw!S43,"")</f>
        <v/>
      </c>
      <c r="D43" s="242"/>
      <c r="E43" s="207">
        <v>4.1999999999999999E-8</v>
      </c>
      <c r="F43" s="215" t="str">
        <f t="shared" si="0"/>
        <v/>
      </c>
      <c r="G43" s="216" t="str">
        <f>IF(A43="oco",VLOOKUP(CONCAT(B43,C43),'1st Run'!W:Y,2,FALSE),IF(OR(AND(D43&gt;1,D43&lt;1050),D43="nt",D43="",D43="scratch"),"","Not valid"))</f>
        <v/>
      </c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 t="e">
        <f t="shared" ca="1" si="1"/>
        <v>#NAME?</v>
      </c>
      <c r="T43" s="215">
        <f t="shared" si="2"/>
        <v>0</v>
      </c>
      <c r="U43" s="208"/>
      <c r="V43" s="217" t="str">
        <f>IFERROR(VLOOKUP('1st Run'!I43,$AC$3:$AD$7,2,TRUE),"")</f>
        <v/>
      </c>
      <c r="W43" s="218" t="str">
        <f>IFERROR(IF(V43=$W$1,'1st Run'!I43,""),"")</f>
        <v/>
      </c>
      <c r="X43" s="218" t="str">
        <f>IFERROR(IF(V43=$X$1,'1st Run'!I43,""),"")</f>
        <v/>
      </c>
      <c r="Y43" s="218" t="str">
        <f>IFERROR(IF(V43=$Y$1,'1st Run'!I43,""),"")</f>
        <v/>
      </c>
      <c r="Z43" s="218" t="str">
        <f>IFERROR(IF($V43=$Z$1,'1st Run'!I43,""),"")</f>
        <v/>
      </c>
      <c r="AA43" s="218" t="str">
        <f>IFERROR(IF(V43=$AA$1,'1st Run'!I43,""),"")</f>
        <v/>
      </c>
      <c r="AB43" s="217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</row>
    <row r="44" spans="1:47" ht="15.75" customHeight="1">
      <c r="A44" s="220" t="str">
        <f>IF(B44="","",Draw!Q44)</f>
        <v/>
      </c>
      <c r="B44" s="221" t="str">
        <f>IFERROR(Draw!R44,"")</f>
        <v/>
      </c>
      <c r="C44" s="221" t="str">
        <f>IFERROR(Draw!S44,"")</f>
        <v/>
      </c>
      <c r="D44" s="247"/>
      <c r="E44" s="207">
        <v>4.3000000000000001E-8</v>
      </c>
      <c r="F44" s="215" t="str">
        <f t="shared" si="0"/>
        <v/>
      </c>
      <c r="G44" s="216" t="str">
        <f>IF(A44="oco",VLOOKUP(CONCAT(B44,C44),'1st Run'!W:Y,2,FALSE),IF(OR(AND(D44&gt;1,D44&lt;1050),D44="nt",D44="",D44="scratch"),"","Not valid"))</f>
        <v/>
      </c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 t="e">
        <f t="shared" ca="1" si="1"/>
        <v>#NAME?</v>
      </c>
      <c r="T44" s="215">
        <f t="shared" si="2"/>
        <v>0</v>
      </c>
      <c r="U44" s="208"/>
      <c r="V44" s="217" t="str">
        <f>IFERROR(VLOOKUP('1st Run'!I44,$AC$3:$AD$7,2,TRUE),"")</f>
        <v/>
      </c>
      <c r="W44" s="218" t="str">
        <f>IFERROR(IF(V44=$W$1,'1st Run'!I44,""),"")</f>
        <v/>
      </c>
      <c r="X44" s="218" t="str">
        <f>IFERROR(IF(V44=$X$1,'1st Run'!I44,""),"")</f>
        <v/>
      </c>
      <c r="Y44" s="218" t="str">
        <f>IFERROR(IF(V44=$Y$1,'1st Run'!I44,""),"")</f>
        <v/>
      </c>
      <c r="Z44" s="218" t="str">
        <f>IFERROR(IF($V44=$Z$1,'1st Run'!I44,""),"")</f>
        <v/>
      </c>
      <c r="AA44" s="218" t="str">
        <f>IFERROR(IF(V44=$AA$1,'1st Run'!I44,""),"")</f>
        <v/>
      </c>
      <c r="AB44" s="217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</row>
    <row r="45" spans="1:47" ht="15.75" customHeight="1">
      <c r="A45" s="220" t="str">
        <f>IF(B45="","",Draw!Q45)</f>
        <v/>
      </c>
      <c r="B45" s="221" t="str">
        <f>IFERROR(Draw!R45,"")</f>
        <v/>
      </c>
      <c r="C45" s="221" t="str">
        <f>IFERROR(Draw!S45,"")</f>
        <v/>
      </c>
      <c r="D45" s="222"/>
      <c r="E45" s="207">
        <v>4.3999999999999997E-8</v>
      </c>
      <c r="F45" s="215" t="str">
        <f t="shared" si="0"/>
        <v/>
      </c>
      <c r="G45" s="216" t="str">
        <f>IF(A45="oco",VLOOKUP(CONCAT(B45,C45),'1st Run'!W:Y,2,FALSE),IF(OR(AND(D45&gt;1,D45&lt;1050),D45="nt",D45="",D45="scratch"),"","Not valid"))</f>
        <v/>
      </c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 t="e">
        <f t="shared" ca="1" si="1"/>
        <v>#NAME?</v>
      </c>
      <c r="T45" s="215">
        <f t="shared" si="2"/>
        <v>0</v>
      </c>
      <c r="U45" s="208"/>
      <c r="V45" s="217" t="str">
        <f>IFERROR(VLOOKUP('1st Run'!I45,$AC$3:$AD$7,2,TRUE),"")</f>
        <v/>
      </c>
      <c r="W45" s="218" t="str">
        <f>IFERROR(IF(V45=$W$1,'1st Run'!I45,""),"")</f>
        <v/>
      </c>
      <c r="X45" s="218" t="str">
        <f>IFERROR(IF(V45=$X$1,'1st Run'!I45,""),"")</f>
        <v/>
      </c>
      <c r="Y45" s="218" t="str">
        <f>IFERROR(IF(V45=$Y$1,'1st Run'!I45,""),"")</f>
        <v/>
      </c>
      <c r="Z45" s="218" t="str">
        <f>IFERROR(IF($V45=$Z$1,'1st Run'!I45,""),"")</f>
        <v/>
      </c>
      <c r="AA45" s="218" t="str">
        <f>IFERROR(IF(V45=$AA$1,'1st Run'!I45,""),"")</f>
        <v/>
      </c>
      <c r="AB45" s="217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</row>
    <row r="46" spans="1:47" ht="15.75" customHeight="1">
      <c r="A46" s="220" t="str">
        <f>IF(B46="","",Draw!Q46)</f>
        <v/>
      </c>
      <c r="B46" s="221" t="str">
        <f>IFERROR(Draw!R46,"")</f>
        <v/>
      </c>
      <c r="C46" s="221" t="str">
        <f>IFERROR(Draw!S46,"")</f>
        <v/>
      </c>
      <c r="D46" s="222"/>
      <c r="E46" s="207">
        <v>4.4999999999999999E-8</v>
      </c>
      <c r="F46" s="215" t="str">
        <f t="shared" si="0"/>
        <v/>
      </c>
      <c r="G46" s="216" t="str">
        <f>IF(A46="oco",VLOOKUP(CONCAT(B46,C46),'1st Run'!W:Y,2,FALSE),IF(OR(AND(D46&gt;1,D46&lt;1050),D46="nt",D46="",D46="scratch"),"","Not valid"))</f>
        <v/>
      </c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208"/>
      <c r="S46" s="208" t="e">
        <f t="shared" ca="1" si="1"/>
        <v>#NAME?</v>
      </c>
      <c r="T46" s="215">
        <f t="shared" si="2"/>
        <v>0</v>
      </c>
      <c r="U46" s="208"/>
      <c r="V46" s="217" t="str">
        <f>IFERROR(VLOOKUP('1st Run'!I46,$AC$3:$AD$7,2,TRUE),"")</f>
        <v/>
      </c>
      <c r="W46" s="218" t="str">
        <f>IFERROR(IF(V46=$W$1,'1st Run'!I46,""),"")</f>
        <v/>
      </c>
      <c r="X46" s="218" t="str">
        <f>IFERROR(IF(V46=$X$1,'1st Run'!I46,""),"")</f>
        <v/>
      </c>
      <c r="Y46" s="218" t="str">
        <f>IFERROR(IF(V46=$Y$1,'1st Run'!I46,""),"")</f>
        <v/>
      </c>
      <c r="Z46" s="218" t="str">
        <f>IFERROR(IF($V46=$Z$1,'1st Run'!I46,""),"")</f>
        <v/>
      </c>
      <c r="AA46" s="218" t="str">
        <f>IFERROR(IF(V46=$AA$1,'1st Run'!I46,""),"")</f>
        <v/>
      </c>
      <c r="AB46" s="217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</row>
    <row r="47" spans="1:47" ht="15.75" customHeight="1">
      <c r="A47" s="220" t="str">
        <f>IF(B47="","",Draw!Q47)</f>
        <v/>
      </c>
      <c r="B47" s="221" t="str">
        <f>IFERROR(Draw!R47,"")</f>
        <v/>
      </c>
      <c r="C47" s="221" t="str">
        <f>IFERROR(Draw!S47,"")</f>
        <v/>
      </c>
      <c r="D47" s="222"/>
      <c r="E47" s="207">
        <v>4.6000000000000002E-8</v>
      </c>
      <c r="F47" s="215" t="str">
        <f t="shared" si="0"/>
        <v/>
      </c>
      <c r="G47" s="216" t="str">
        <f>IF(A47="oco",VLOOKUP(CONCAT(B47,C47),'1st Run'!W:Y,2,FALSE),IF(OR(AND(D47&gt;1,D47&lt;1050),D47="nt",D47="",D47="scratch"),"","Not valid"))</f>
        <v/>
      </c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08"/>
      <c r="S47" s="208" t="e">
        <f t="shared" ca="1" si="1"/>
        <v>#NAME?</v>
      </c>
      <c r="T47" s="215">
        <f t="shared" si="2"/>
        <v>0</v>
      </c>
      <c r="U47" s="208"/>
      <c r="V47" s="217" t="str">
        <f>IFERROR(VLOOKUP('1st Run'!I47,$AC$3:$AD$7,2,TRUE),"")</f>
        <v/>
      </c>
      <c r="W47" s="218" t="str">
        <f>IFERROR(IF(V47=$W$1,'1st Run'!I47,""),"")</f>
        <v/>
      </c>
      <c r="X47" s="218" t="str">
        <f>IFERROR(IF(V47=$X$1,'1st Run'!I47,""),"")</f>
        <v/>
      </c>
      <c r="Y47" s="218" t="str">
        <f>IFERROR(IF(V47=$Y$1,'1st Run'!I47,""),"")</f>
        <v/>
      </c>
      <c r="Z47" s="218" t="str">
        <f>IFERROR(IF($V47=$Z$1,'1st Run'!I47,""),"")</f>
        <v/>
      </c>
      <c r="AA47" s="218" t="str">
        <f>IFERROR(IF(V47=$AA$1,'1st Run'!I47,""),"")</f>
        <v/>
      </c>
      <c r="AB47" s="217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</row>
    <row r="48" spans="1:47" ht="15.75" customHeight="1">
      <c r="A48" s="220" t="str">
        <f>IF(B48="","",Draw!Q48)</f>
        <v/>
      </c>
      <c r="B48" s="221" t="str">
        <f>IFERROR(Draw!R48,"")</f>
        <v/>
      </c>
      <c r="C48" s="221" t="str">
        <f>IFERROR(Draw!S48,"")</f>
        <v/>
      </c>
      <c r="D48" s="240"/>
      <c r="E48" s="207">
        <v>4.6999999999999997E-8</v>
      </c>
      <c r="F48" s="215" t="str">
        <f t="shared" si="0"/>
        <v/>
      </c>
      <c r="G48" s="216" t="str">
        <f>IF(A48="oco",VLOOKUP(CONCAT(B48,C48),'1st Run'!W:Y,2,FALSE),IF(OR(AND(D48&gt;1,D48&lt;1050),D48="nt",D48="",D48="scratch"),"","Not valid"))</f>
        <v/>
      </c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08"/>
      <c r="S48" s="208" t="e">
        <f t="shared" ca="1" si="1"/>
        <v>#NAME?</v>
      </c>
      <c r="T48" s="215">
        <f t="shared" si="2"/>
        <v>0</v>
      </c>
      <c r="U48" s="208"/>
      <c r="V48" s="217" t="str">
        <f>IFERROR(VLOOKUP('1st Run'!I48,$AC$3:$AD$7,2,TRUE),"")</f>
        <v/>
      </c>
      <c r="W48" s="218" t="str">
        <f>IFERROR(IF(V48=$W$1,'1st Run'!I48,""),"")</f>
        <v/>
      </c>
      <c r="X48" s="218" t="str">
        <f>IFERROR(IF(V48=$X$1,'1st Run'!I48,""),"")</f>
        <v/>
      </c>
      <c r="Y48" s="218" t="str">
        <f>IFERROR(IF(V48=$Y$1,'1st Run'!I48,""),"")</f>
        <v/>
      </c>
      <c r="Z48" s="218" t="str">
        <f>IFERROR(IF($V48=$Z$1,'1st Run'!I48,""),"")</f>
        <v/>
      </c>
      <c r="AA48" s="218" t="str">
        <f>IFERROR(IF(V48=$AA$1,'1st Run'!I48,""),"")</f>
        <v/>
      </c>
      <c r="AB48" s="217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</row>
    <row r="49" spans="1:47" ht="15.75" customHeight="1">
      <c r="A49" s="220" t="str">
        <f>IF(B49="","",Draw!Q49)</f>
        <v/>
      </c>
      <c r="B49" s="221" t="str">
        <f>IFERROR(Draw!R49,"")</f>
        <v/>
      </c>
      <c r="C49" s="221" t="str">
        <f>IFERROR(Draw!S49,"")</f>
        <v/>
      </c>
      <c r="D49" s="242"/>
      <c r="E49" s="207">
        <v>4.8E-8</v>
      </c>
      <c r="F49" s="215" t="str">
        <f t="shared" si="0"/>
        <v/>
      </c>
      <c r="G49" s="216" t="str">
        <f>IF(A49="oco",VLOOKUP(CONCAT(B49,C49),'1st Run'!W:Y,2,FALSE),IF(OR(AND(D49&gt;1,D49&lt;1050),D49="nt",D49="",D49="scratch"),"","Not valid"))</f>
        <v/>
      </c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 t="e">
        <f t="shared" ca="1" si="1"/>
        <v>#NAME?</v>
      </c>
      <c r="T49" s="215">
        <f t="shared" si="2"/>
        <v>0</v>
      </c>
      <c r="U49" s="208"/>
      <c r="V49" s="217" t="str">
        <f>IFERROR(VLOOKUP('1st Run'!I49,$AC$3:$AD$7,2,TRUE),"")</f>
        <v/>
      </c>
      <c r="W49" s="218" t="str">
        <f>IFERROR(IF(V49=$W$1,'1st Run'!I49,""),"")</f>
        <v/>
      </c>
      <c r="X49" s="218" t="str">
        <f>IFERROR(IF(V49=$X$1,'1st Run'!I49,""),"")</f>
        <v/>
      </c>
      <c r="Y49" s="218" t="str">
        <f>IFERROR(IF(V49=$Y$1,'1st Run'!I49,""),"")</f>
        <v/>
      </c>
      <c r="Z49" s="218" t="str">
        <f>IFERROR(IF($V49=$Z$1,'1st Run'!I49,""),"")</f>
        <v/>
      </c>
      <c r="AA49" s="218" t="str">
        <f>IFERROR(IF(V49=$AA$1,'1st Run'!I49,""),"")</f>
        <v/>
      </c>
      <c r="AB49" s="217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</row>
    <row r="50" spans="1:47" ht="15.75" customHeight="1">
      <c r="A50" s="220" t="str">
        <f>IF(B50="","",Draw!Q50)</f>
        <v/>
      </c>
      <c r="B50" s="221" t="str">
        <f>IFERROR(Draw!R50,"")</f>
        <v/>
      </c>
      <c r="C50" s="221" t="str">
        <f>IFERROR(Draw!S50,"")</f>
        <v/>
      </c>
      <c r="D50" s="247"/>
      <c r="E50" s="207">
        <v>4.9000000000000002E-8</v>
      </c>
      <c r="F50" s="215" t="str">
        <f t="shared" si="0"/>
        <v/>
      </c>
      <c r="G50" s="216" t="str">
        <f>IF(A50="oco",VLOOKUP(CONCAT(B50,C50),'1st Run'!W:Y,2,FALSE),IF(OR(AND(D50&gt;1,D50&lt;1050),D50="nt",D50="",D50="scratch"),"","Not valid"))</f>
        <v/>
      </c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  <c r="S50" s="208" t="e">
        <f t="shared" ca="1" si="1"/>
        <v>#NAME?</v>
      </c>
      <c r="T50" s="215">
        <f t="shared" si="2"/>
        <v>0</v>
      </c>
      <c r="U50" s="208"/>
      <c r="V50" s="217" t="str">
        <f>IFERROR(VLOOKUP('1st Run'!I50,$AC$3:$AD$7,2,TRUE),"")</f>
        <v/>
      </c>
      <c r="W50" s="218" t="str">
        <f>IFERROR(IF(V50=$W$1,'1st Run'!I50,""),"")</f>
        <v/>
      </c>
      <c r="X50" s="218" t="str">
        <f>IFERROR(IF(V50=$X$1,'1st Run'!I50,""),"")</f>
        <v/>
      </c>
      <c r="Y50" s="218" t="str">
        <f>IFERROR(IF(V50=$Y$1,'1st Run'!I50,""),"")</f>
        <v/>
      </c>
      <c r="Z50" s="218" t="str">
        <f>IFERROR(IF($V50=$Z$1,'1st Run'!I50,""),"")</f>
        <v/>
      </c>
      <c r="AA50" s="218" t="str">
        <f>IFERROR(IF(V50=$AA$1,'1st Run'!I50,""),"")</f>
        <v/>
      </c>
      <c r="AB50" s="217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</row>
    <row r="51" spans="1:47" ht="15.75" customHeight="1">
      <c r="A51" s="220" t="str">
        <f>IF(B51="","",Draw!Q51)</f>
        <v/>
      </c>
      <c r="B51" s="221" t="str">
        <f>IFERROR(Draw!R51,"")</f>
        <v/>
      </c>
      <c r="C51" s="221" t="str">
        <f>IFERROR(Draw!S51,"")</f>
        <v/>
      </c>
      <c r="D51" s="222"/>
      <c r="E51" s="207">
        <v>4.9999999999999998E-8</v>
      </c>
      <c r="F51" s="215" t="str">
        <f t="shared" si="0"/>
        <v/>
      </c>
      <c r="G51" s="216" t="str">
        <f>IF(A51="oco",VLOOKUP(CONCAT(B51,C51),'1st Run'!W:Y,2,FALSE),IF(OR(AND(D51&gt;1,D51&lt;1050),D51="nt",D51="",D51="scratch"),"","Not valid"))</f>
        <v/>
      </c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8" t="e">
        <f t="shared" ca="1" si="1"/>
        <v>#NAME?</v>
      </c>
      <c r="T51" s="215">
        <f t="shared" si="2"/>
        <v>0</v>
      </c>
      <c r="U51" s="208"/>
      <c r="V51" s="217" t="str">
        <f>IFERROR(VLOOKUP('1st Run'!I51,$AC$3:$AD$7,2,TRUE),"")</f>
        <v/>
      </c>
      <c r="W51" s="218" t="str">
        <f>IFERROR(IF(V51=$W$1,'1st Run'!I51,""),"")</f>
        <v/>
      </c>
      <c r="X51" s="218" t="str">
        <f>IFERROR(IF(V51=$X$1,'1st Run'!I51,""),"")</f>
        <v/>
      </c>
      <c r="Y51" s="218" t="str">
        <f>IFERROR(IF(V51=$Y$1,'1st Run'!I51,""),"")</f>
        <v/>
      </c>
      <c r="Z51" s="218" t="str">
        <f>IFERROR(IF($V51=$Z$1,'1st Run'!I51,""),"")</f>
        <v/>
      </c>
      <c r="AA51" s="218" t="str">
        <f>IFERROR(IF(V51=$AA$1,'1st Run'!I51,""),"")</f>
        <v/>
      </c>
      <c r="AB51" s="217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</row>
    <row r="52" spans="1:47" ht="15.75" customHeight="1">
      <c r="A52" s="220" t="str">
        <f>IF(B52="","",Draw!Q52)</f>
        <v/>
      </c>
      <c r="B52" s="221" t="str">
        <f>IFERROR(Draw!R52,"")</f>
        <v/>
      </c>
      <c r="C52" s="221" t="str">
        <f>IFERROR(Draw!S52,"")</f>
        <v/>
      </c>
      <c r="D52" s="222"/>
      <c r="E52" s="207">
        <v>5.1E-8</v>
      </c>
      <c r="F52" s="215" t="str">
        <f t="shared" si="0"/>
        <v/>
      </c>
      <c r="G52" s="216" t="str">
        <f>IF(A52="oco",VLOOKUP(CONCAT(B52,C52),'1st Run'!W:Y,2,FALSE),IF(OR(AND(D52&gt;1,D52&lt;1050),D52="nt",D52="",D52="scratch"),"","Not valid"))</f>
        <v/>
      </c>
      <c r="H52" s="208"/>
      <c r="I52" s="208"/>
      <c r="J52" s="208"/>
      <c r="K52" s="208"/>
      <c r="L52" s="208"/>
      <c r="M52" s="208"/>
      <c r="N52" s="208"/>
      <c r="O52" s="208"/>
      <c r="P52" s="208"/>
      <c r="Q52" s="208"/>
      <c r="R52" s="208"/>
      <c r="S52" s="208" t="e">
        <f t="shared" ca="1" si="1"/>
        <v>#NAME?</v>
      </c>
      <c r="T52" s="215">
        <f t="shared" si="2"/>
        <v>0</v>
      </c>
      <c r="U52" s="208"/>
      <c r="V52" s="217" t="str">
        <f>IFERROR(VLOOKUP('1st Run'!I52,$AC$3:$AD$7,2,TRUE),"")</f>
        <v/>
      </c>
      <c r="W52" s="218" t="str">
        <f>IFERROR(IF(V52=$W$1,'1st Run'!I52,""),"")</f>
        <v/>
      </c>
      <c r="X52" s="218" t="str">
        <f>IFERROR(IF(V52=$X$1,'1st Run'!I52,""),"")</f>
        <v/>
      </c>
      <c r="Y52" s="218" t="str">
        <f>IFERROR(IF(V52=$Y$1,'1st Run'!I52,""),"")</f>
        <v/>
      </c>
      <c r="Z52" s="218" t="str">
        <f>IFERROR(IF($V52=$Z$1,'1st Run'!I52,""),"")</f>
        <v/>
      </c>
      <c r="AA52" s="218" t="str">
        <f>IFERROR(IF(V52=$AA$1,'1st Run'!I52,""),"")</f>
        <v/>
      </c>
      <c r="AB52" s="217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</row>
    <row r="53" spans="1:47" ht="15.75" customHeight="1">
      <c r="A53" s="220" t="str">
        <f>IF(B53="","",Draw!Q53)</f>
        <v/>
      </c>
      <c r="B53" s="221" t="str">
        <f>IFERROR(Draw!R53,"")</f>
        <v/>
      </c>
      <c r="C53" s="221" t="str">
        <f>IFERROR(Draw!S53,"")</f>
        <v/>
      </c>
      <c r="D53" s="222"/>
      <c r="E53" s="207">
        <v>5.2000000000000002E-8</v>
      </c>
      <c r="F53" s="215" t="str">
        <f t="shared" si="0"/>
        <v/>
      </c>
      <c r="G53" s="216" t="str">
        <f>IF(A53="oco",VLOOKUP(CONCAT(B53,C53),'1st Run'!W:Y,2,FALSE),IF(OR(AND(D53&gt;1,D53&lt;1050),D53="nt",D53="",D53="scratch"),"","Not valid"))</f>
        <v/>
      </c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  <c r="S53" s="208" t="e">
        <f t="shared" ca="1" si="1"/>
        <v>#NAME?</v>
      </c>
      <c r="T53" s="215">
        <f t="shared" si="2"/>
        <v>0</v>
      </c>
      <c r="U53" s="208"/>
      <c r="V53" s="217" t="str">
        <f>IFERROR(VLOOKUP('1st Run'!I53,$AC$3:$AD$7,2,TRUE),"")</f>
        <v/>
      </c>
      <c r="W53" s="218" t="str">
        <f>IFERROR(IF(V53=$W$1,'1st Run'!I53,""),"")</f>
        <v/>
      </c>
      <c r="X53" s="218" t="str">
        <f>IFERROR(IF(V53=$X$1,'1st Run'!I53,""),"")</f>
        <v/>
      </c>
      <c r="Y53" s="218" t="str">
        <f>IFERROR(IF(V53=$Y$1,'1st Run'!I53,""),"")</f>
        <v/>
      </c>
      <c r="Z53" s="218" t="str">
        <f>IFERROR(IF($V53=$Z$1,'1st Run'!I53,""),"")</f>
        <v/>
      </c>
      <c r="AA53" s="218" t="str">
        <f>IFERROR(IF(V53=$AA$1,'1st Run'!I53,""),"")</f>
        <v/>
      </c>
      <c r="AB53" s="217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</row>
    <row r="54" spans="1:47" ht="15.75" customHeight="1">
      <c r="A54" s="220" t="str">
        <f>IF(B54="","",Draw!Q54)</f>
        <v/>
      </c>
      <c r="B54" s="221" t="str">
        <f>IFERROR(Draw!R54,"")</f>
        <v/>
      </c>
      <c r="C54" s="221" t="str">
        <f>IFERROR(Draw!S54,"")</f>
        <v/>
      </c>
      <c r="D54" s="240"/>
      <c r="E54" s="207">
        <v>5.2999999999999998E-8</v>
      </c>
      <c r="F54" s="215" t="str">
        <f t="shared" si="0"/>
        <v/>
      </c>
      <c r="G54" s="216" t="str">
        <f>IF(A54="oco",VLOOKUP(CONCAT(B54,C54),'1st Run'!W:Y,2,FALSE),IF(OR(AND(D54&gt;1,D54&lt;1050),D54="nt",D54="",D54="scratch"),"","Not valid"))</f>
        <v/>
      </c>
      <c r="H54" s="208"/>
      <c r="I54" s="208"/>
      <c r="J54" s="208"/>
      <c r="K54" s="208"/>
      <c r="L54" s="208"/>
      <c r="M54" s="208"/>
      <c r="N54" s="208"/>
      <c r="O54" s="208"/>
      <c r="P54" s="208"/>
      <c r="Q54" s="208"/>
      <c r="R54" s="208"/>
      <c r="S54" s="208" t="e">
        <f t="shared" ca="1" si="1"/>
        <v>#NAME?</v>
      </c>
      <c r="T54" s="215">
        <f t="shared" si="2"/>
        <v>0</v>
      </c>
      <c r="U54" s="208"/>
      <c r="V54" s="217" t="str">
        <f>IFERROR(VLOOKUP('1st Run'!I54,$AC$3:$AD$7,2,TRUE),"")</f>
        <v/>
      </c>
      <c r="W54" s="218" t="str">
        <f>IFERROR(IF(V54=$W$1,'1st Run'!I54,""),"")</f>
        <v/>
      </c>
      <c r="X54" s="218" t="str">
        <f>IFERROR(IF(V54=$X$1,'1st Run'!I54,""),"")</f>
        <v/>
      </c>
      <c r="Y54" s="218" t="str">
        <f>IFERROR(IF(V54=$Y$1,'1st Run'!I54,""),"")</f>
        <v/>
      </c>
      <c r="Z54" s="218" t="str">
        <f>IFERROR(IF($V54=$Z$1,'1st Run'!I54,""),"")</f>
        <v/>
      </c>
      <c r="AA54" s="218" t="str">
        <f>IFERROR(IF(V54=$AA$1,'1st Run'!I54,""),"")</f>
        <v/>
      </c>
      <c r="AB54" s="217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</row>
    <row r="55" spans="1:47" ht="15.75" customHeight="1">
      <c r="A55" s="220" t="str">
        <f>IF(B55="","",Draw!Q55)</f>
        <v/>
      </c>
      <c r="B55" s="221" t="str">
        <f>IFERROR(Draw!R55,"")</f>
        <v/>
      </c>
      <c r="C55" s="221" t="str">
        <f>IFERROR(Draw!S55,"")</f>
        <v/>
      </c>
      <c r="D55" s="242"/>
      <c r="E55" s="207">
        <v>5.4E-8</v>
      </c>
      <c r="F55" s="215" t="str">
        <f t="shared" si="0"/>
        <v/>
      </c>
      <c r="G55" s="216" t="str">
        <f>IF(A55="oco",VLOOKUP(CONCAT(B55,C55),'1st Run'!W:Y,2,FALSE),IF(OR(AND(D55&gt;1,D55&lt;1050),D55="nt",D55="",D55="scratch"),"","Not valid"))</f>
        <v/>
      </c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 t="e">
        <f t="shared" ca="1" si="1"/>
        <v>#NAME?</v>
      </c>
      <c r="T55" s="215">
        <f t="shared" si="2"/>
        <v>0</v>
      </c>
      <c r="U55" s="208"/>
      <c r="V55" s="217" t="str">
        <f>IFERROR(VLOOKUP('1st Run'!I55,$AC$3:$AD$7,2,TRUE),"")</f>
        <v/>
      </c>
      <c r="W55" s="218" t="str">
        <f>IFERROR(IF(V55=$W$1,'1st Run'!I55,""),"")</f>
        <v/>
      </c>
      <c r="X55" s="218" t="str">
        <f>IFERROR(IF(V55=$X$1,'1st Run'!I55,""),"")</f>
        <v/>
      </c>
      <c r="Y55" s="218" t="str">
        <f>IFERROR(IF(V55=$Y$1,'1st Run'!I55,""),"")</f>
        <v/>
      </c>
      <c r="Z55" s="218" t="str">
        <f>IFERROR(IF($V55=$Z$1,'1st Run'!I55,""),"")</f>
        <v/>
      </c>
      <c r="AA55" s="218" t="str">
        <f>IFERROR(IF(V55=$AA$1,'1st Run'!I55,""),"")</f>
        <v/>
      </c>
      <c r="AB55" s="217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</row>
    <row r="56" spans="1:47" ht="15.75" customHeight="1">
      <c r="A56" s="220" t="str">
        <f>IF(B56="","",Draw!Q56)</f>
        <v/>
      </c>
      <c r="B56" s="221" t="str">
        <f>IFERROR(Draw!R56,"")</f>
        <v/>
      </c>
      <c r="C56" s="221" t="str">
        <f>IFERROR(Draw!S56,"")</f>
        <v/>
      </c>
      <c r="D56" s="247"/>
      <c r="E56" s="207">
        <v>5.5000000000000003E-8</v>
      </c>
      <c r="F56" s="215" t="str">
        <f t="shared" si="0"/>
        <v/>
      </c>
      <c r="G56" s="216" t="str">
        <f>IF(A56="oco",VLOOKUP(CONCAT(B56,C56),'1st Run'!W:Y,2,FALSE),IF(OR(AND(D56&gt;1,D56&lt;1050),D56="nt",D56="",D56="scratch"),"","Not valid"))</f>
        <v/>
      </c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 t="e">
        <f t="shared" ca="1" si="1"/>
        <v>#NAME?</v>
      </c>
      <c r="T56" s="215">
        <f t="shared" si="2"/>
        <v>0</v>
      </c>
      <c r="U56" s="208"/>
      <c r="V56" s="217" t="str">
        <f>IFERROR(VLOOKUP('1st Run'!I56,$AC$3:$AD$7,2,TRUE),"")</f>
        <v/>
      </c>
      <c r="W56" s="218" t="str">
        <f>IFERROR(IF(V56=$W$1,'1st Run'!I56,""),"")</f>
        <v/>
      </c>
      <c r="X56" s="218" t="str">
        <f>IFERROR(IF(V56=$X$1,'1st Run'!I56,""),"")</f>
        <v/>
      </c>
      <c r="Y56" s="218" t="str">
        <f>IFERROR(IF(V56=$Y$1,'1st Run'!I56,""),"")</f>
        <v/>
      </c>
      <c r="Z56" s="218" t="str">
        <f>IFERROR(IF($V56=$Z$1,'1st Run'!I56,""),"")</f>
        <v/>
      </c>
      <c r="AA56" s="218" t="str">
        <f>IFERROR(IF(V56=$AA$1,'1st Run'!I56,""),"")</f>
        <v/>
      </c>
      <c r="AB56" s="217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</row>
    <row r="57" spans="1:47" ht="15.75" customHeight="1">
      <c r="A57" s="220" t="str">
        <f>IF(B57="","",Draw!Q57)</f>
        <v/>
      </c>
      <c r="B57" s="221" t="str">
        <f>IFERROR(Draw!R57,"")</f>
        <v/>
      </c>
      <c r="C57" s="221" t="str">
        <f>IFERROR(Draw!S57,"")</f>
        <v/>
      </c>
      <c r="D57" s="222"/>
      <c r="E57" s="207">
        <v>5.5999999999999999E-8</v>
      </c>
      <c r="F57" s="215" t="str">
        <f t="shared" si="0"/>
        <v/>
      </c>
      <c r="G57" s="216" t="str">
        <f>IF(A57="oco",VLOOKUP(CONCAT(B57,C57),'1st Run'!W:Y,2,FALSE),IF(OR(AND(D57&gt;1,D57&lt;1050),D57="nt",D57="",D57="scratch"),"","Not valid"))</f>
        <v/>
      </c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 t="e">
        <f t="shared" ca="1" si="1"/>
        <v>#NAME?</v>
      </c>
      <c r="T57" s="215">
        <f t="shared" si="2"/>
        <v>0</v>
      </c>
      <c r="U57" s="208"/>
      <c r="V57" s="217" t="str">
        <f>IFERROR(VLOOKUP('1st Run'!I57,$AC$3:$AD$7,2,TRUE),"")</f>
        <v/>
      </c>
      <c r="W57" s="218" t="str">
        <f>IFERROR(IF(V57=$W$1,'1st Run'!I57,""),"")</f>
        <v/>
      </c>
      <c r="X57" s="218" t="str">
        <f>IFERROR(IF(V57=$X$1,'1st Run'!I57,""),"")</f>
        <v/>
      </c>
      <c r="Y57" s="218" t="str">
        <f>IFERROR(IF(V57=$Y$1,'1st Run'!I57,""),"")</f>
        <v/>
      </c>
      <c r="Z57" s="218" t="str">
        <f>IFERROR(IF($V57=$Z$1,'1st Run'!I57,""),"")</f>
        <v/>
      </c>
      <c r="AA57" s="218" t="str">
        <f>IFERROR(IF(V57=$AA$1,'1st Run'!I57,""),"")</f>
        <v/>
      </c>
      <c r="AB57" s="217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</row>
    <row r="58" spans="1:47" ht="15.75" customHeight="1">
      <c r="A58" s="220" t="str">
        <f>IF(B58="","",Draw!Q58)</f>
        <v/>
      </c>
      <c r="B58" s="221" t="str">
        <f>IFERROR(Draw!R58,"")</f>
        <v/>
      </c>
      <c r="C58" s="221" t="str">
        <f>IFERROR(Draw!S58,"")</f>
        <v/>
      </c>
      <c r="D58" s="222"/>
      <c r="E58" s="207">
        <v>5.7000000000000001E-8</v>
      </c>
      <c r="F58" s="215" t="str">
        <f t="shared" si="0"/>
        <v/>
      </c>
      <c r="G58" s="216" t="str">
        <f>IF(A58="oco",VLOOKUP(CONCAT(B58,C58),'1st Run'!W:Y,2,FALSE),IF(OR(AND(D58&gt;1,D58&lt;1050),D58="nt",D58="",D58="scratch"),"","Not valid"))</f>
        <v/>
      </c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 t="e">
        <f t="shared" ca="1" si="1"/>
        <v>#NAME?</v>
      </c>
      <c r="T58" s="215">
        <f t="shared" si="2"/>
        <v>0</v>
      </c>
      <c r="U58" s="208"/>
      <c r="V58" s="217" t="str">
        <f>IFERROR(VLOOKUP('1st Run'!I58,$AC$3:$AD$7,2,TRUE),"")</f>
        <v/>
      </c>
      <c r="W58" s="218" t="str">
        <f>IFERROR(IF(V58=$W$1,'1st Run'!I58,""),"")</f>
        <v/>
      </c>
      <c r="X58" s="218" t="str">
        <f>IFERROR(IF(V58=$X$1,'1st Run'!I58,""),"")</f>
        <v/>
      </c>
      <c r="Y58" s="218" t="str">
        <f>IFERROR(IF(V58=$Y$1,'1st Run'!I58,""),"")</f>
        <v/>
      </c>
      <c r="Z58" s="218" t="str">
        <f>IFERROR(IF($V58=$Z$1,'1st Run'!I58,""),"")</f>
        <v/>
      </c>
      <c r="AA58" s="218" t="str">
        <f>IFERROR(IF(V58=$AA$1,'1st Run'!I58,""),"")</f>
        <v/>
      </c>
      <c r="AB58" s="217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</row>
    <row r="59" spans="1:47" ht="15.75" customHeight="1">
      <c r="A59" s="220" t="str">
        <f>IF(B59="","",Draw!Q59)</f>
        <v/>
      </c>
      <c r="B59" s="221" t="str">
        <f>IFERROR(Draw!R59,"")</f>
        <v/>
      </c>
      <c r="C59" s="221" t="str">
        <f>IFERROR(Draw!S59,"")</f>
        <v/>
      </c>
      <c r="D59" s="222"/>
      <c r="E59" s="207">
        <v>5.8000000000000003E-8</v>
      </c>
      <c r="F59" s="215" t="str">
        <f t="shared" si="0"/>
        <v/>
      </c>
      <c r="G59" s="216" t="str">
        <f>IF(A59="oco",VLOOKUP(CONCAT(B59,C59),'1st Run'!W:Y,2,FALSE),IF(OR(AND(D59&gt;1,D59&lt;1050),D59="nt",D59="",D59="scratch"),"","Not valid"))</f>
        <v/>
      </c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 t="e">
        <f t="shared" ca="1" si="1"/>
        <v>#NAME?</v>
      </c>
      <c r="T59" s="215">
        <f t="shared" si="2"/>
        <v>0</v>
      </c>
      <c r="U59" s="208"/>
      <c r="V59" s="217" t="str">
        <f>IFERROR(VLOOKUP('1st Run'!I59,$AC$3:$AD$7,2,TRUE),"")</f>
        <v/>
      </c>
      <c r="W59" s="218" t="str">
        <f>IFERROR(IF(V59=$W$1,'1st Run'!I59,""),"")</f>
        <v/>
      </c>
      <c r="X59" s="218" t="str">
        <f>IFERROR(IF(V59=$X$1,'1st Run'!I59,""),"")</f>
        <v/>
      </c>
      <c r="Y59" s="218" t="str">
        <f>IFERROR(IF(V59=$Y$1,'1st Run'!I59,""),"")</f>
        <v/>
      </c>
      <c r="Z59" s="218" t="str">
        <f>IFERROR(IF($V59=$Z$1,'1st Run'!I59,""),"")</f>
        <v/>
      </c>
      <c r="AA59" s="218" t="str">
        <f>IFERROR(IF(V59=$AA$1,'1st Run'!I59,""),"")</f>
        <v/>
      </c>
      <c r="AB59" s="217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</row>
    <row r="60" spans="1:47" ht="15.75" customHeight="1">
      <c r="A60" s="220" t="str">
        <f>IF(B60="","",Draw!Q60)</f>
        <v/>
      </c>
      <c r="B60" s="221" t="str">
        <f>IFERROR(Draw!R60,"")</f>
        <v/>
      </c>
      <c r="C60" s="221" t="str">
        <f>IFERROR(Draw!S60,"")</f>
        <v/>
      </c>
      <c r="D60" s="240"/>
      <c r="E60" s="207">
        <v>5.8999999999999999E-8</v>
      </c>
      <c r="F60" s="215" t="str">
        <f t="shared" si="0"/>
        <v/>
      </c>
      <c r="G60" s="216" t="str">
        <f>IF(A60="oco",VLOOKUP(CONCAT(B60,C60),'1st Run'!W:Y,2,FALSE),IF(OR(AND(D60&gt;1,D60&lt;1050),D60="nt",D60="",D60="scratch"),"","Not valid"))</f>
        <v/>
      </c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 t="e">
        <f t="shared" ca="1" si="1"/>
        <v>#NAME?</v>
      </c>
      <c r="T60" s="215">
        <f t="shared" si="2"/>
        <v>0</v>
      </c>
      <c r="U60" s="208"/>
      <c r="V60" s="217" t="str">
        <f>IFERROR(VLOOKUP('1st Run'!I60,$AC$3:$AD$7,2,TRUE),"")</f>
        <v/>
      </c>
      <c r="W60" s="218" t="str">
        <f>IFERROR(IF(V60=$W$1,'1st Run'!I60,""),"")</f>
        <v/>
      </c>
      <c r="X60" s="218" t="str">
        <f>IFERROR(IF(V60=$X$1,'1st Run'!I60,""),"")</f>
        <v/>
      </c>
      <c r="Y60" s="218" t="str">
        <f>IFERROR(IF(V60=$Y$1,'1st Run'!I60,""),"")</f>
        <v/>
      </c>
      <c r="Z60" s="218" t="str">
        <f>IFERROR(IF($V60=$Z$1,'1st Run'!I60,""),"")</f>
        <v/>
      </c>
      <c r="AA60" s="218" t="str">
        <f>IFERROR(IF(V60=$AA$1,'1st Run'!I60,""),"")</f>
        <v/>
      </c>
      <c r="AB60" s="217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</row>
    <row r="61" spans="1:47" ht="15.75" customHeight="1">
      <c r="A61" s="220" t="str">
        <f>IF(B61="","",Draw!Q61)</f>
        <v/>
      </c>
      <c r="B61" s="221" t="str">
        <f>IFERROR(Draw!R61,"")</f>
        <v/>
      </c>
      <c r="C61" s="221" t="str">
        <f>IFERROR(Draw!S61,"")</f>
        <v/>
      </c>
      <c r="D61" s="242"/>
      <c r="E61" s="207">
        <v>5.9999999999999995E-8</v>
      </c>
      <c r="F61" s="215" t="str">
        <f t="shared" si="0"/>
        <v/>
      </c>
      <c r="G61" s="216" t="str">
        <f>IF(A61="oco",VLOOKUP(CONCAT(B61,C61),'1st Run'!W:Y,2,FALSE),IF(OR(AND(D61&gt;1,D61&lt;1050),D61="nt",D61="",D61="scratch"),"","Not valid"))</f>
        <v/>
      </c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 t="e">
        <f t="shared" ca="1" si="1"/>
        <v>#NAME?</v>
      </c>
      <c r="T61" s="215">
        <f t="shared" si="2"/>
        <v>0</v>
      </c>
      <c r="U61" s="208"/>
      <c r="V61" s="217" t="str">
        <f>IFERROR(VLOOKUP('1st Run'!I61,$AC$3:$AD$7,2,TRUE),"")</f>
        <v/>
      </c>
      <c r="W61" s="218" t="str">
        <f>IFERROR(IF(V61=$W$1,'1st Run'!I61,""),"")</f>
        <v/>
      </c>
      <c r="X61" s="218" t="str">
        <f>IFERROR(IF(V61=$X$1,'1st Run'!I61,""),"")</f>
        <v/>
      </c>
      <c r="Y61" s="218" t="str">
        <f>IFERROR(IF(V61=$Y$1,'1st Run'!I61,""),"")</f>
        <v/>
      </c>
      <c r="Z61" s="218" t="str">
        <f>IFERROR(IF($V61=$Z$1,'1st Run'!I61,""),"")</f>
        <v/>
      </c>
      <c r="AA61" s="218" t="str">
        <f>IFERROR(IF(V61=$AA$1,'1st Run'!I61,""),"")</f>
        <v/>
      </c>
      <c r="AB61" s="217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</row>
    <row r="62" spans="1:47" ht="15.75" customHeight="1">
      <c r="A62" s="220" t="str">
        <f>IF(B62="","",Draw!Q62)</f>
        <v/>
      </c>
      <c r="B62" s="221" t="str">
        <f>IFERROR(Draw!R62,"")</f>
        <v/>
      </c>
      <c r="C62" s="221" t="str">
        <f>IFERROR(Draw!S62,"")</f>
        <v/>
      </c>
      <c r="D62" s="247"/>
      <c r="E62" s="207">
        <v>6.1000000000000004E-8</v>
      </c>
      <c r="F62" s="215" t="str">
        <f t="shared" si="0"/>
        <v/>
      </c>
      <c r="G62" s="216" t="str">
        <f>IF(A62="oco",VLOOKUP(CONCAT(B62,C62),'1st Run'!W:Y,2,FALSE),IF(OR(AND(D62&gt;1,D62&lt;1050),D62="nt",D62="",D62="scratch"),"","Not valid"))</f>
        <v/>
      </c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 t="e">
        <f t="shared" ca="1" si="1"/>
        <v>#NAME?</v>
      </c>
      <c r="T62" s="215">
        <f t="shared" si="2"/>
        <v>0</v>
      </c>
      <c r="U62" s="208"/>
      <c r="V62" s="217" t="str">
        <f>IFERROR(VLOOKUP('1st Run'!I62,$AC$3:$AD$7,2,TRUE),"")</f>
        <v/>
      </c>
      <c r="W62" s="218" t="str">
        <f>IFERROR(IF(V62=$W$1,'1st Run'!I62,""),"")</f>
        <v/>
      </c>
      <c r="X62" s="218" t="str">
        <f>IFERROR(IF(V62=$X$1,'1st Run'!I62,""),"")</f>
        <v/>
      </c>
      <c r="Y62" s="218" t="str">
        <f>IFERROR(IF(V62=$Y$1,'1st Run'!I62,""),"")</f>
        <v/>
      </c>
      <c r="Z62" s="218" t="str">
        <f>IFERROR(IF($V62=$Z$1,'1st Run'!I62,""),"")</f>
        <v/>
      </c>
      <c r="AA62" s="218" t="str">
        <f>IFERROR(IF(V62=$AA$1,'1st Run'!I62,""),"")</f>
        <v/>
      </c>
      <c r="AB62" s="217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</row>
    <row r="63" spans="1:47" ht="15.75" customHeight="1">
      <c r="A63" s="220" t="str">
        <f>IF(B63="","",Draw!Q63)</f>
        <v/>
      </c>
      <c r="B63" s="221" t="str">
        <f>IFERROR(Draw!R63,"")</f>
        <v/>
      </c>
      <c r="C63" s="221" t="str">
        <f>IFERROR(Draw!S63,"")</f>
        <v/>
      </c>
      <c r="D63" s="222"/>
      <c r="E63" s="207">
        <v>6.1999999999999999E-8</v>
      </c>
      <c r="F63" s="215" t="str">
        <f t="shared" si="0"/>
        <v/>
      </c>
      <c r="G63" s="216" t="str">
        <f>IF(A63="oco",VLOOKUP(CONCAT(B63,C63),'1st Run'!W:Y,2,FALSE),IF(OR(AND(D63&gt;1,D63&lt;1050),D63="nt",D63="",D63="scratch"),"","Not valid"))</f>
        <v/>
      </c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 t="e">
        <f t="shared" ca="1" si="1"/>
        <v>#NAME?</v>
      </c>
      <c r="T63" s="215">
        <f t="shared" si="2"/>
        <v>0</v>
      </c>
      <c r="U63" s="208"/>
      <c r="V63" s="217" t="str">
        <f>IFERROR(VLOOKUP('1st Run'!I63,$AC$3:$AD$7,2,TRUE),"")</f>
        <v/>
      </c>
      <c r="W63" s="218" t="str">
        <f>IFERROR(IF(V63=$W$1,'1st Run'!I63,""),"")</f>
        <v/>
      </c>
      <c r="X63" s="218" t="str">
        <f>IFERROR(IF(V63=$X$1,'1st Run'!I63,""),"")</f>
        <v/>
      </c>
      <c r="Y63" s="218" t="str">
        <f>IFERROR(IF(V63=$Y$1,'1st Run'!I63,""),"")</f>
        <v/>
      </c>
      <c r="Z63" s="218" t="str">
        <f>IFERROR(IF($V63=$Z$1,'1st Run'!I63,""),"")</f>
        <v/>
      </c>
      <c r="AA63" s="218" t="str">
        <f>IFERROR(IF(V63=$AA$1,'1st Run'!I63,""),"")</f>
        <v/>
      </c>
      <c r="AB63" s="217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</row>
    <row r="64" spans="1:47" ht="15.75" customHeight="1">
      <c r="A64" s="220" t="str">
        <f>IF(B64="","",Draw!Q64)</f>
        <v/>
      </c>
      <c r="B64" s="221" t="str">
        <f>IFERROR(Draw!R64,"")</f>
        <v/>
      </c>
      <c r="C64" s="221" t="str">
        <f>IFERROR(Draw!S64,"")</f>
        <v/>
      </c>
      <c r="D64" s="222"/>
      <c r="E64" s="207">
        <v>6.2999999999999995E-8</v>
      </c>
      <c r="F64" s="215" t="str">
        <f t="shared" si="0"/>
        <v/>
      </c>
      <c r="G64" s="216" t="str">
        <f>IF(A64="oco",VLOOKUP(CONCAT(B64,C64),'1st Run'!W:Y,2,FALSE),IF(OR(AND(D64&gt;1,D64&lt;1050),D64="nt",D64="",D64="scratch"),"","Not valid"))</f>
        <v/>
      </c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 t="e">
        <f t="shared" ca="1" si="1"/>
        <v>#NAME?</v>
      </c>
      <c r="T64" s="215">
        <f t="shared" si="2"/>
        <v>0</v>
      </c>
      <c r="U64" s="208"/>
      <c r="V64" s="217" t="str">
        <f>IFERROR(VLOOKUP('1st Run'!I64,$AC$3:$AD$7,2,TRUE),"")</f>
        <v/>
      </c>
      <c r="W64" s="218" t="str">
        <f>IFERROR(IF(V64=$W$1,'1st Run'!I64,""),"")</f>
        <v/>
      </c>
      <c r="X64" s="218" t="str">
        <f>IFERROR(IF(V64=$X$1,'1st Run'!I64,""),"")</f>
        <v/>
      </c>
      <c r="Y64" s="218" t="str">
        <f>IFERROR(IF(V64=$Y$1,'1st Run'!I64,""),"")</f>
        <v/>
      </c>
      <c r="Z64" s="218" t="str">
        <f>IFERROR(IF($V64=$Z$1,'1st Run'!I64,""),"")</f>
        <v/>
      </c>
      <c r="AA64" s="218" t="str">
        <f>IFERROR(IF(V64=$AA$1,'1st Run'!I64,""),"")</f>
        <v/>
      </c>
      <c r="AB64" s="217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</row>
    <row r="65" spans="1:47" ht="15.75" customHeight="1">
      <c r="A65" s="220" t="str">
        <f>IF(B65="","",Draw!Q65)</f>
        <v/>
      </c>
      <c r="B65" s="221" t="str">
        <f>IFERROR(Draw!R65,"")</f>
        <v/>
      </c>
      <c r="C65" s="221" t="str">
        <f>IFERROR(Draw!S65,"")</f>
        <v/>
      </c>
      <c r="D65" s="222"/>
      <c r="E65" s="207">
        <v>6.4000000000000004E-8</v>
      </c>
      <c r="F65" s="215" t="str">
        <f t="shared" si="0"/>
        <v/>
      </c>
      <c r="G65" s="216" t="str">
        <f>IF(A65="oco",VLOOKUP(CONCAT(B65,C65),'1st Run'!W:Y,2,FALSE),IF(OR(AND(D65&gt;1,D65&lt;1050),D65="nt",D65="",D65="scratch"),"","Not valid"))</f>
        <v/>
      </c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 t="e">
        <f t="shared" ca="1" si="1"/>
        <v>#NAME?</v>
      </c>
      <c r="T65" s="215">
        <f t="shared" si="2"/>
        <v>0</v>
      </c>
      <c r="U65" s="208"/>
      <c r="V65" s="217" t="str">
        <f>IFERROR(VLOOKUP('1st Run'!I65,$AC$3:$AD$7,2,TRUE),"")</f>
        <v/>
      </c>
      <c r="W65" s="218" t="str">
        <f>IFERROR(IF(V65=$W$1,'1st Run'!I65,""),"")</f>
        <v/>
      </c>
      <c r="X65" s="218" t="str">
        <f>IFERROR(IF(V65=$X$1,'1st Run'!I65,""),"")</f>
        <v/>
      </c>
      <c r="Y65" s="218" t="str">
        <f>IFERROR(IF(V65=$Y$1,'1st Run'!I65,""),"")</f>
        <v/>
      </c>
      <c r="Z65" s="218" t="str">
        <f>IFERROR(IF($V65=$Z$1,'1st Run'!I65,""),"")</f>
        <v/>
      </c>
      <c r="AA65" s="218" t="str">
        <f>IFERROR(IF(V65=$AA$1,'1st Run'!I65,""),"")</f>
        <v/>
      </c>
      <c r="AB65" s="217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</row>
    <row r="66" spans="1:47" ht="15.75" customHeight="1">
      <c r="A66" s="220" t="str">
        <f>IF(B66="","",Draw!Q66)</f>
        <v/>
      </c>
      <c r="B66" s="221" t="str">
        <f>IFERROR(Draw!R66,"")</f>
        <v/>
      </c>
      <c r="C66" s="221" t="str">
        <f>IFERROR(Draw!S66,"")</f>
        <v/>
      </c>
      <c r="D66" s="240"/>
      <c r="E66" s="207">
        <v>6.5E-8</v>
      </c>
      <c r="F66" s="215" t="str">
        <f t="shared" si="0"/>
        <v/>
      </c>
      <c r="G66" s="216" t="str">
        <f>IF(A66="oco",VLOOKUP(CONCAT(B66,C66),'1st Run'!W:Y,2,FALSE),IF(OR(AND(D66&gt;1,D66&lt;1050),D66="nt",D66="",D66="scratch"),"","Not valid"))</f>
        <v/>
      </c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 t="e">
        <f t="shared" ca="1" si="1"/>
        <v>#NAME?</v>
      </c>
      <c r="T66" s="215">
        <f t="shared" si="2"/>
        <v>0</v>
      </c>
      <c r="U66" s="208"/>
      <c r="V66" s="217" t="str">
        <f>IFERROR(VLOOKUP('1st Run'!I66,$AC$3:$AD$7,2,TRUE),"")</f>
        <v/>
      </c>
      <c r="W66" s="218" t="str">
        <f>IFERROR(IF(V66=$W$1,'1st Run'!I66,""),"")</f>
        <v/>
      </c>
      <c r="X66" s="218" t="str">
        <f>IFERROR(IF(V66=$X$1,'1st Run'!I66,""),"")</f>
        <v/>
      </c>
      <c r="Y66" s="218" t="str">
        <f>IFERROR(IF(V66=$Y$1,'1st Run'!I66,""),"")</f>
        <v/>
      </c>
      <c r="Z66" s="218" t="str">
        <f>IFERROR(IF($V66=$Z$1,'1st Run'!I66,""),"")</f>
        <v/>
      </c>
      <c r="AA66" s="218" t="str">
        <f>IFERROR(IF(V66=$AA$1,'1st Run'!I66,""),"")</f>
        <v/>
      </c>
      <c r="AB66" s="217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</row>
    <row r="67" spans="1:47" ht="15.75" customHeight="1">
      <c r="A67" s="220" t="str">
        <f>IF(B67="","",Draw!Q67)</f>
        <v/>
      </c>
      <c r="B67" s="221" t="str">
        <f>IFERROR(Draw!R67,"")</f>
        <v/>
      </c>
      <c r="C67" s="221" t="str">
        <f>IFERROR(Draw!S67,"")</f>
        <v/>
      </c>
      <c r="D67" s="242"/>
      <c r="E67" s="207">
        <v>6.5999999999999995E-8</v>
      </c>
      <c r="F67" s="215" t="str">
        <f t="shared" si="0"/>
        <v/>
      </c>
      <c r="G67" s="216" t="str">
        <f>IF(A67="oco",VLOOKUP(CONCAT(B67,C67),'1st Run'!W:Y,2,FALSE),IF(OR(AND(D67&gt;1,D67&lt;1050),D67="nt",D67="",D67="scratch"),"","Not valid"))</f>
        <v/>
      </c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 t="e">
        <f t="shared" ca="1" si="1"/>
        <v>#NAME?</v>
      </c>
      <c r="T67" s="215">
        <f t="shared" si="2"/>
        <v>0</v>
      </c>
      <c r="U67" s="208"/>
      <c r="V67" s="217" t="str">
        <f>IFERROR(VLOOKUP('1st Run'!I67,$AC$3:$AD$7,2,TRUE),"")</f>
        <v/>
      </c>
      <c r="W67" s="218" t="str">
        <f>IFERROR(IF(V67=$W$1,'1st Run'!I67,""),"")</f>
        <v/>
      </c>
      <c r="X67" s="218" t="str">
        <f>IFERROR(IF(V67=$X$1,'1st Run'!I67,""),"")</f>
        <v/>
      </c>
      <c r="Y67" s="218" t="str">
        <f>IFERROR(IF(V67=$Y$1,'1st Run'!I67,""),"")</f>
        <v/>
      </c>
      <c r="Z67" s="218" t="str">
        <f>IFERROR(IF($V67=$Z$1,'1st Run'!I67,""),"")</f>
        <v/>
      </c>
      <c r="AA67" s="218" t="str">
        <f>IFERROR(IF(V67=$AA$1,'1st Run'!I67,""),"")</f>
        <v/>
      </c>
      <c r="AB67" s="217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</row>
    <row r="68" spans="1:47" ht="15.75" customHeight="1">
      <c r="A68" s="220" t="str">
        <f>IF(B68="","",Draw!Q68)</f>
        <v/>
      </c>
      <c r="B68" s="221" t="str">
        <f>IFERROR(Draw!R68,"")</f>
        <v/>
      </c>
      <c r="C68" s="221" t="str">
        <f>IFERROR(Draw!S68,"")</f>
        <v/>
      </c>
      <c r="D68" s="247"/>
      <c r="E68" s="207">
        <v>6.7000000000000004E-8</v>
      </c>
      <c r="F68" s="215" t="str">
        <f t="shared" si="0"/>
        <v/>
      </c>
      <c r="G68" s="216" t="str">
        <f>IF(A68="oco",VLOOKUP(CONCAT(B68,C68),'1st Run'!W:Y,2,FALSE),IF(OR(AND(D68&gt;1,D68&lt;1050),D68="nt",D68="",D68="scratch"),"","Not valid"))</f>
        <v/>
      </c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 t="e">
        <f t="shared" ca="1" si="1"/>
        <v>#NAME?</v>
      </c>
      <c r="T68" s="215">
        <f t="shared" si="2"/>
        <v>0</v>
      </c>
      <c r="U68" s="208"/>
      <c r="V68" s="217" t="str">
        <f>IFERROR(VLOOKUP('1st Run'!I68,$AC$3:$AD$7,2,TRUE),"")</f>
        <v/>
      </c>
      <c r="W68" s="218" t="str">
        <f>IFERROR(IF(V68=$W$1,'1st Run'!I68,""),"")</f>
        <v/>
      </c>
      <c r="X68" s="218" t="str">
        <f>IFERROR(IF(V68=$X$1,'1st Run'!I68,""),"")</f>
        <v/>
      </c>
      <c r="Y68" s="218" t="str">
        <f>IFERROR(IF(V68=$Y$1,'1st Run'!I68,""),"")</f>
        <v/>
      </c>
      <c r="Z68" s="218" t="str">
        <f>IFERROR(IF($V68=$Z$1,'1st Run'!I68,""),"")</f>
        <v/>
      </c>
      <c r="AA68" s="218" t="str">
        <f>IFERROR(IF(V68=$AA$1,'1st Run'!I68,""),"")</f>
        <v/>
      </c>
      <c r="AB68" s="217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</row>
    <row r="69" spans="1:47" ht="15.75" customHeight="1">
      <c r="A69" s="220" t="str">
        <f>IF(B69="","",Draw!Q69)</f>
        <v/>
      </c>
      <c r="B69" s="221" t="str">
        <f>IFERROR(Draw!R69,"")</f>
        <v/>
      </c>
      <c r="C69" s="221" t="str">
        <f>IFERROR(Draw!S69,"")</f>
        <v/>
      </c>
      <c r="D69" s="222"/>
      <c r="E69" s="207">
        <v>6.8E-8</v>
      </c>
      <c r="F69" s="215" t="str">
        <f t="shared" si="0"/>
        <v/>
      </c>
      <c r="G69" s="216" t="str">
        <f>IF(A69="oco",VLOOKUP(CONCAT(B69,C69),'1st Run'!W:Y,2,FALSE),IF(OR(AND(D69&gt;1,D69&lt;1050),D69="nt",D69="",D69="scratch"),"","Not valid"))</f>
        <v/>
      </c>
      <c r="H69" s="208"/>
      <c r="I69" s="208"/>
      <c r="J69" s="208"/>
      <c r="K69" s="208"/>
      <c r="L69" s="208"/>
      <c r="M69" s="208"/>
      <c r="N69" s="208"/>
      <c r="O69" s="208"/>
      <c r="P69" s="208"/>
      <c r="Q69" s="208"/>
      <c r="R69" s="208"/>
      <c r="S69" s="208" t="e">
        <f t="shared" ca="1" si="1"/>
        <v>#NAME?</v>
      </c>
      <c r="T69" s="215">
        <f t="shared" si="2"/>
        <v>0</v>
      </c>
      <c r="U69" s="208"/>
      <c r="V69" s="217" t="str">
        <f>IFERROR(VLOOKUP('1st Run'!I69,$AC$3:$AD$7,2,TRUE),"")</f>
        <v/>
      </c>
      <c r="W69" s="218" t="str">
        <f>IFERROR(IF(V69=$W$1,'1st Run'!I69,""),"")</f>
        <v/>
      </c>
      <c r="X69" s="218" t="str">
        <f>IFERROR(IF(V69=$X$1,'1st Run'!I69,""),"")</f>
        <v/>
      </c>
      <c r="Y69" s="218" t="str">
        <f>IFERROR(IF(V69=$Y$1,'1st Run'!I69,""),"")</f>
        <v/>
      </c>
      <c r="Z69" s="218" t="str">
        <f>IFERROR(IF($V69=$Z$1,'1st Run'!I69,""),"")</f>
        <v/>
      </c>
      <c r="AA69" s="218" t="str">
        <f>IFERROR(IF(V69=$AA$1,'1st Run'!I69,""),"")</f>
        <v/>
      </c>
      <c r="AB69" s="217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</row>
    <row r="70" spans="1:47" ht="15.75" customHeight="1">
      <c r="A70" s="220" t="str">
        <f>IF(B70="","",Draw!Q70)</f>
        <v/>
      </c>
      <c r="B70" s="221" t="str">
        <f>IFERROR(Draw!R70,"")</f>
        <v/>
      </c>
      <c r="C70" s="221" t="str">
        <f>IFERROR(Draw!S70,"")</f>
        <v/>
      </c>
      <c r="D70" s="222"/>
      <c r="E70" s="207">
        <v>6.8999999999999996E-8</v>
      </c>
      <c r="F70" s="215" t="str">
        <f t="shared" si="0"/>
        <v/>
      </c>
      <c r="G70" s="216" t="str">
        <f>IF(A70="oco",VLOOKUP(CONCAT(B70,C70),'1st Run'!W:Y,2,FALSE),IF(OR(AND(D70&gt;1,D70&lt;1050),D70="nt",D70="",D70="scratch"),"","Not valid"))</f>
        <v/>
      </c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 t="e">
        <f t="shared" ca="1" si="1"/>
        <v>#NAME?</v>
      </c>
      <c r="T70" s="215">
        <f t="shared" si="2"/>
        <v>0</v>
      </c>
      <c r="U70" s="208"/>
      <c r="V70" s="217" t="str">
        <f>IFERROR(VLOOKUP('1st Run'!I70,$AC$3:$AD$7,2,TRUE),"")</f>
        <v/>
      </c>
      <c r="W70" s="218" t="str">
        <f>IFERROR(IF(V70=$W$1,'1st Run'!I70,""),"")</f>
        <v/>
      </c>
      <c r="X70" s="218" t="str">
        <f>IFERROR(IF(V70=$X$1,'1st Run'!I70,""),"")</f>
        <v/>
      </c>
      <c r="Y70" s="218" t="str">
        <f>IFERROR(IF(V70=$Y$1,'1st Run'!I70,""),"")</f>
        <v/>
      </c>
      <c r="Z70" s="218" t="str">
        <f>IFERROR(IF($V70=$Z$1,'1st Run'!I70,""),"")</f>
        <v/>
      </c>
      <c r="AA70" s="218" t="str">
        <f>IFERROR(IF(V70=$AA$1,'1st Run'!I70,""),"")</f>
        <v/>
      </c>
      <c r="AB70" s="217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</row>
    <row r="71" spans="1:47" ht="15.75" customHeight="1">
      <c r="A71" s="220" t="str">
        <f>IF(B71="","",Draw!Q71)</f>
        <v/>
      </c>
      <c r="B71" s="221" t="str">
        <f>IFERROR(Draw!R71,"")</f>
        <v/>
      </c>
      <c r="C71" s="221" t="str">
        <f>IFERROR(Draw!S71,"")</f>
        <v/>
      </c>
      <c r="D71" s="222"/>
      <c r="E71" s="207">
        <v>7.0000000000000005E-8</v>
      </c>
      <c r="F71" s="215" t="str">
        <f t="shared" si="0"/>
        <v/>
      </c>
      <c r="G71" s="216" t="str">
        <f>IF(A71="oco",VLOOKUP(CONCAT(B71,C71),'1st Run'!W:Y,2,FALSE),IF(OR(AND(D71&gt;1,D71&lt;1050),D71="nt",D71="",D71="scratch"),"","Not valid"))</f>
        <v/>
      </c>
      <c r="H71" s="208"/>
      <c r="I71" s="208"/>
      <c r="J71" s="208"/>
      <c r="K71" s="208"/>
      <c r="L71" s="208"/>
      <c r="M71" s="208"/>
      <c r="N71" s="208"/>
      <c r="O71" s="208"/>
      <c r="P71" s="208"/>
      <c r="Q71" s="208"/>
      <c r="R71" s="208"/>
      <c r="S71" s="208" t="e">
        <f t="shared" ca="1" si="1"/>
        <v>#NAME?</v>
      </c>
      <c r="T71" s="215">
        <f t="shared" si="2"/>
        <v>0</v>
      </c>
      <c r="U71" s="208"/>
      <c r="V71" s="217" t="str">
        <f>IFERROR(VLOOKUP('1st Run'!I71,$AC$3:$AD$7,2,TRUE),"")</f>
        <v/>
      </c>
      <c r="W71" s="218" t="str">
        <f>IFERROR(IF(V71=$W$1,'1st Run'!I71,""),"")</f>
        <v/>
      </c>
      <c r="X71" s="218" t="str">
        <f>IFERROR(IF(V71=$X$1,'1st Run'!I71,""),"")</f>
        <v/>
      </c>
      <c r="Y71" s="218" t="str">
        <f>IFERROR(IF(V71=$Y$1,'1st Run'!I71,""),"")</f>
        <v/>
      </c>
      <c r="Z71" s="218" t="str">
        <f>IFERROR(IF($V71=$Z$1,'1st Run'!I71,""),"")</f>
        <v/>
      </c>
      <c r="AA71" s="218" t="str">
        <f>IFERROR(IF(V71=$AA$1,'1st Run'!I71,""),"")</f>
        <v/>
      </c>
      <c r="AB71" s="217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</row>
    <row r="72" spans="1:47" ht="15.75" customHeight="1">
      <c r="A72" s="220" t="str">
        <f>IF(B72="","",Draw!Q72)</f>
        <v/>
      </c>
      <c r="B72" s="221" t="str">
        <f>IFERROR(Draw!R72,"")</f>
        <v/>
      </c>
      <c r="C72" s="221" t="str">
        <f>IFERROR(Draw!S72,"")</f>
        <v/>
      </c>
      <c r="D72" s="240"/>
      <c r="E72" s="207">
        <v>7.1E-8</v>
      </c>
      <c r="F72" s="215" t="str">
        <f t="shared" si="0"/>
        <v/>
      </c>
      <c r="G72" s="216" t="str">
        <f>IF(A72="oco",VLOOKUP(CONCAT(B72,C72),'1st Run'!W:Y,2,FALSE),IF(OR(AND(D72&gt;1,D72&lt;1050),D72="nt",D72="",D72="scratch"),"","Not valid"))</f>
        <v/>
      </c>
      <c r="H72" s="208"/>
      <c r="I72" s="208"/>
      <c r="J72" s="208"/>
      <c r="K72" s="208"/>
      <c r="L72" s="208"/>
      <c r="M72" s="208"/>
      <c r="N72" s="208"/>
      <c r="O72" s="208"/>
      <c r="P72" s="208"/>
      <c r="Q72" s="208"/>
      <c r="R72" s="208"/>
      <c r="S72" s="208" t="e">
        <f t="shared" ca="1" si="1"/>
        <v>#NAME?</v>
      </c>
      <c r="T72" s="215">
        <f t="shared" si="2"/>
        <v>0</v>
      </c>
      <c r="U72" s="208"/>
      <c r="V72" s="217" t="str">
        <f>IFERROR(VLOOKUP('1st Run'!I72,$AC$3:$AD$7,2,TRUE),"")</f>
        <v/>
      </c>
      <c r="W72" s="218" t="str">
        <f>IFERROR(IF(V72=$W$1,'1st Run'!I72,""),"")</f>
        <v/>
      </c>
      <c r="X72" s="218" t="str">
        <f>IFERROR(IF(V72=$X$1,'1st Run'!I72,""),"")</f>
        <v/>
      </c>
      <c r="Y72" s="218" t="str">
        <f>IFERROR(IF(V72=$Y$1,'1st Run'!I72,""),"")</f>
        <v/>
      </c>
      <c r="Z72" s="218" t="str">
        <f>IFERROR(IF($V72=$Z$1,'1st Run'!I72,""),"")</f>
        <v/>
      </c>
      <c r="AA72" s="218" t="str">
        <f>IFERROR(IF(V72=$AA$1,'1st Run'!I72,""),"")</f>
        <v/>
      </c>
      <c r="AB72" s="217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</row>
    <row r="73" spans="1:47" ht="15.75" customHeight="1">
      <c r="A73" s="220" t="str">
        <f>IF(B73="","",Draw!Q73)</f>
        <v/>
      </c>
      <c r="B73" s="221" t="str">
        <f>IFERROR(Draw!R73,"")</f>
        <v/>
      </c>
      <c r="C73" s="221" t="str">
        <f>IFERROR(Draw!S73,"")</f>
        <v/>
      </c>
      <c r="D73" s="242"/>
      <c r="E73" s="207">
        <v>7.1999999999999996E-8</v>
      </c>
      <c r="F73" s="215" t="str">
        <f t="shared" si="0"/>
        <v/>
      </c>
      <c r="G73" s="216" t="str">
        <f>IF(A73="oco",VLOOKUP(CONCAT(B73,C73),'1st Run'!W:Y,2,FALSE),IF(OR(AND(D73&gt;1,D73&lt;1050),D73="nt",D73="",D73="scratch"),"","Not valid"))</f>
        <v/>
      </c>
      <c r="H73" s="208"/>
      <c r="I73" s="208"/>
      <c r="J73" s="208"/>
      <c r="K73" s="208"/>
      <c r="L73" s="208"/>
      <c r="M73" s="208"/>
      <c r="N73" s="208"/>
      <c r="O73" s="208"/>
      <c r="P73" s="208"/>
      <c r="Q73" s="208"/>
      <c r="R73" s="208"/>
      <c r="S73" s="208" t="e">
        <f t="shared" ca="1" si="1"/>
        <v>#NAME?</v>
      </c>
      <c r="T73" s="215">
        <f t="shared" si="2"/>
        <v>0</v>
      </c>
      <c r="U73" s="208"/>
      <c r="V73" s="217" t="str">
        <f>IFERROR(VLOOKUP('1st Run'!I73,$AC$3:$AD$7,2,TRUE),"")</f>
        <v/>
      </c>
      <c r="W73" s="218" t="str">
        <f>IFERROR(IF(V73=$W$1,'1st Run'!I73,""),"")</f>
        <v/>
      </c>
      <c r="X73" s="218" t="str">
        <f>IFERROR(IF(V73=$X$1,'1st Run'!I73,""),"")</f>
        <v/>
      </c>
      <c r="Y73" s="218" t="str">
        <f>IFERROR(IF(V73=$Y$1,'1st Run'!I73,""),"")</f>
        <v/>
      </c>
      <c r="Z73" s="218" t="str">
        <f>IFERROR(IF($V73=$Z$1,'1st Run'!I73,""),"")</f>
        <v/>
      </c>
      <c r="AA73" s="218" t="str">
        <f>IFERROR(IF(V73=$AA$1,'1st Run'!I73,""),"")</f>
        <v/>
      </c>
      <c r="AB73" s="217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</row>
    <row r="74" spans="1:47" ht="15.75" customHeight="1">
      <c r="A74" s="220" t="str">
        <f>IF(B74="","",Draw!Q74)</f>
        <v/>
      </c>
      <c r="B74" s="221" t="str">
        <f>IFERROR(Draw!R74,"")</f>
        <v/>
      </c>
      <c r="C74" s="221" t="str">
        <f>IFERROR(Draw!S74,"")</f>
        <v/>
      </c>
      <c r="D74" s="247"/>
      <c r="E74" s="207">
        <v>7.3000000000000005E-8</v>
      </c>
      <c r="F74" s="215" t="str">
        <f t="shared" si="0"/>
        <v/>
      </c>
      <c r="G74" s="216" t="str">
        <f>IF(A74="oco",VLOOKUP(CONCAT(B74,C74),'1st Run'!W:Y,2,FALSE),IF(OR(AND(D74&gt;1,D74&lt;1050),D74="nt",D74="",D74="scratch"),"","Not valid"))</f>
        <v/>
      </c>
      <c r="H74" s="208"/>
      <c r="I74" s="208"/>
      <c r="J74" s="208"/>
      <c r="K74" s="208"/>
      <c r="L74" s="208"/>
      <c r="M74" s="208"/>
      <c r="N74" s="208"/>
      <c r="O74" s="208"/>
      <c r="P74" s="208"/>
      <c r="Q74" s="208"/>
      <c r="R74" s="208"/>
      <c r="S74" s="208" t="e">
        <f t="shared" ca="1" si="1"/>
        <v>#NAME?</v>
      </c>
      <c r="T74" s="215">
        <f t="shared" si="2"/>
        <v>0</v>
      </c>
      <c r="U74" s="208"/>
      <c r="V74" s="217" t="str">
        <f>IFERROR(VLOOKUP('1st Run'!I74,$AC$3:$AD$7,2,TRUE),"")</f>
        <v/>
      </c>
      <c r="W74" s="218" t="str">
        <f>IFERROR(IF(V74=$W$1,'1st Run'!I74,""),"")</f>
        <v/>
      </c>
      <c r="X74" s="218" t="str">
        <f>IFERROR(IF(V74=$X$1,'1st Run'!I74,""),"")</f>
        <v/>
      </c>
      <c r="Y74" s="218" t="str">
        <f>IFERROR(IF(V74=$Y$1,'1st Run'!I74,""),"")</f>
        <v/>
      </c>
      <c r="Z74" s="218" t="str">
        <f>IFERROR(IF($V74=$Z$1,'1st Run'!I74,""),"")</f>
        <v/>
      </c>
      <c r="AA74" s="218" t="str">
        <f>IFERROR(IF(V74=$AA$1,'1st Run'!I74,""),"")</f>
        <v/>
      </c>
      <c r="AB74" s="217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</row>
    <row r="75" spans="1:47" ht="15.75" customHeight="1">
      <c r="A75" s="220" t="str">
        <f>IF(B75="","",Draw!Q75)</f>
        <v/>
      </c>
      <c r="B75" s="221" t="str">
        <f>IFERROR(Draw!R75,"")</f>
        <v/>
      </c>
      <c r="C75" s="221" t="str">
        <f>IFERROR(Draw!S75,"")</f>
        <v/>
      </c>
      <c r="D75" s="222"/>
      <c r="E75" s="207">
        <v>7.4000000000000001E-8</v>
      </c>
      <c r="F75" s="215" t="str">
        <f t="shared" si="0"/>
        <v/>
      </c>
      <c r="G75" s="216" t="str">
        <f>IF(A75="oco",VLOOKUP(CONCAT(B75,C75),'1st Run'!W:Y,2,FALSE),IF(OR(AND(D75&gt;1,D75&lt;1050),D75="nt",D75="",D75="scratch"),"","Not valid"))</f>
        <v/>
      </c>
      <c r="H75" s="208"/>
      <c r="I75" s="208"/>
      <c r="J75" s="208"/>
      <c r="K75" s="208"/>
      <c r="L75" s="208"/>
      <c r="M75" s="208"/>
      <c r="N75" s="208"/>
      <c r="O75" s="208"/>
      <c r="P75" s="208"/>
      <c r="Q75" s="208"/>
      <c r="R75" s="208"/>
      <c r="S75" s="208" t="e">
        <f t="shared" ca="1" si="1"/>
        <v>#NAME?</v>
      </c>
      <c r="T75" s="215">
        <f t="shared" si="2"/>
        <v>0</v>
      </c>
      <c r="U75" s="208"/>
      <c r="V75" s="217" t="str">
        <f>IFERROR(VLOOKUP('1st Run'!I75,$AC$3:$AD$7,2,TRUE),"")</f>
        <v/>
      </c>
      <c r="W75" s="218" t="str">
        <f>IFERROR(IF(V75=$W$1,'1st Run'!I75,""),"")</f>
        <v/>
      </c>
      <c r="X75" s="218" t="str">
        <f>IFERROR(IF(V75=$X$1,'1st Run'!I75,""),"")</f>
        <v/>
      </c>
      <c r="Y75" s="218" t="str">
        <f>IFERROR(IF(V75=$Y$1,'1st Run'!I75,""),"")</f>
        <v/>
      </c>
      <c r="Z75" s="218" t="str">
        <f>IFERROR(IF($V75=$Z$1,'1st Run'!I75,""),"")</f>
        <v/>
      </c>
      <c r="AA75" s="218" t="str">
        <f>IFERROR(IF(V75=$AA$1,'1st Run'!I75,""),"")</f>
        <v/>
      </c>
      <c r="AB75" s="217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</row>
    <row r="76" spans="1:47" ht="15.75" customHeight="1">
      <c r="A76" s="220" t="str">
        <f>IF(B76="","",Draw!Q76)</f>
        <v/>
      </c>
      <c r="B76" s="221" t="str">
        <f>IFERROR(Draw!R76,"")</f>
        <v/>
      </c>
      <c r="C76" s="221" t="str">
        <f>IFERROR(Draw!S76,"")</f>
        <v/>
      </c>
      <c r="D76" s="222"/>
      <c r="E76" s="207">
        <v>7.4999999999999997E-8</v>
      </c>
      <c r="F76" s="215" t="str">
        <f t="shared" si="0"/>
        <v/>
      </c>
      <c r="G76" s="216" t="str">
        <f>IF(A76="oco",VLOOKUP(CONCAT(B76,C76),'1st Run'!W:Y,2,FALSE),IF(OR(AND(D76&gt;1,D76&lt;1050),D76="nt",D76="",D76="scratch"),"","Not valid"))</f>
        <v/>
      </c>
      <c r="H76" s="208"/>
      <c r="I76" s="208"/>
      <c r="J76" s="208"/>
      <c r="K76" s="208"/>
      <c r="L76" s="208"/>
      <c r="M76" s="208"/>
      <c r="N76" s="208"/>
      <c r="O76" s="208"/>
      <c r="P76" s="208"/>
      <c r="Q76" s="208"/>
      <c r="R76" s="208"/>
      <c r="S76" s="208" t="e">
        <f t="shared" ca="1" si="1"/>
        <v>#NAME?</v>
      </c>
      <c r="T76" s="215">
        <f t="shared" si="2"/>
        <v>0</v>
      </c>
      <c r="U76" s="208"/>
      <c r="V76" s="217" t="str">
        <f>IFERROR(VLOOKUP('1st Run'!I76,$AC$3:$AD$7,2,TRUE),"")</f>
        <v/>
      </c>
      <c r="W76" s="218" t="str">
        <f>IFERROR(IF(V76=$W$1,'1st Run'!I76,""),"")</f>
        <v/>
      </c>
      <c r="X76" s="218" t="str">
        <f>IFERROR(IF(V76=$X$1,'1st Run'!I76,""),"")</f>
        <v/>
      </c>
      <c r="Y76" s="218" t="str">
        <f>IFERROR(IF(V76=$Y$1,'1st Run'!I76,""),"")</f>
        <v/>
      </c>
      <c r="Z76" s="218" t="str">
        <f>IFERROR(IF($V76=$Z$1,'1st Run'!I76,""),"")</f>
        <v/>
      </c>
      <c r="AA76" s="218" t="str">
        <f>IFERROR(IF(V76=$AA$1,'1st Run'!I76,""),"")</f>
        <v/>
      </c>
      <c r="AB76" s="217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</row>
    <row r="77" spans="1:47" ht="15.75" customHeight="1">
      <c r="A77" s="220" t="str">
        <f>IF(B77="","",Draw!Q77)</f>
        <v/>
      </c>
      <c r="B77" s="221" t="str">
        <f>IFERROR(Draw!R77,"")</f>
        <v/>
      </c>
      <c r="C77" s="221" t="str">
        <f>IFERROR(Draw!S77,"")</f>
        <v/>
      </c>
      <c r="D77" s="222"/>
      <c r="E77" s="207">
        <v>7.6000000000000006E-8</v>
      </c>
      <c r="F77" s="215" t="str">
        <f t="shared" si="0"/>
        <v/>
      </c>
      <c r="G77" s="216" t="str">
        <f>IF(A77="oco",VLOOKUP(CONCAT(B77,C77),'1st Run'!W:Y,2,FALSE),IF(OR(AND(D77&gt;1,D77&lt;1050),D77="nt",D77="",D77="scratch"),"","Not valid"))</f>
        <v/>
      </c>
      <c r="H77" s="208"/>
      <c r="I77" s="208"/>
      <c r="J77" s="208"/>
      <c r="K77" s="208"/>
      <c r="L77" s="208"/>
      <c r="M77" s="208"/>
      <c r="N77" s="208"/>
      <c r="O77" s="208"/>
      <c r="P77" s="208"/>
      <c r="Q77" s="208"/>
      <c r="R77" s="208"/>
      <c r="S77" s="208" t="e">
        <f t="shared" ca="1" si="1"/>
        <v>#NAME?</v>
      </c>
      <c r="T77" s="215">
        <f t="shared" si="2"/>
        <v>0</v>
      </c>
      <c r="U77" s="208"/>
      <c r="V77" s="217" t="str">
        <f>IFERROR(VLOOKUP('1st Run'!I77,$AC$3:$AD$7,2,TRUE),"")</f>
        <v/>
      </c>
      <c r="W77" s="218" t="str">
        <f>IFERROR(IF(V77=$W$1,'1st Run'!I77,""),"")</f>
        <v/>
      </c>
      <c r="X77" s="218" t="str">
        <f>IFERROR(IF(V77=$X$1,'1st Run'!I77,""),"")</f>
        <v/>
      </c>
      <c r="Y77" s="218" t="str">
        <f>IFERROR(IF(V77=$Y$1,'1st Run'!I77,""),"")</f>
        <v/>
      </c>
      <c r="Z77" s="218" t="str">
        <f>IFERROR(IF($V77=$Z$1,'1st Run'!I77,""),"")</f>
        <v/>
      </c>
      <c r="AA77" s="218" t="str">
        <f>IFERROR(IF(V77=$AA$1,'1st Run'!I77,""),"")</f>
        <v/>
      </c>
      <c r="AB77" s="217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</row>
    <row r="78" spans="1:47" ht="15.75" customHeight="1">
      <c r="A78" s="220" t="str">
        <f>IF(B78="","",Draw!Q78)</f>
        <v/>
      </c>
      <c r="B78" s="221" t="str">
        <f>IFERROR(Draw!R78,"")</f>
        <v/>
      </c>
      <c r="C78" s="221" t="str">
        <f>IFERROR(Draw!S78,"")</f>
        <v/>
      </c>
      <c r="D78" s="240"/>
      <c r="E78" s="207">
        <v>7.7000000000000001E-8</v>
      </c>
      <c r="F78" s="215" t="str">
        <f t="shared" si="0"/>
        <v/>
      </c>
      <c r="G78" s="216" t="str">
        <f>IF(A78="oco",VLOOKUP(CONCAT(B78,C78),'1st Run'!W:Y,2,FALSE),IF(OR(AND(D78&gt;1,D78&lt;1050),D78="nt",D78="",D78="scratch"),"","Not valid"))</f>
        <v/>
      </c>
      <c r="H78" s="208"/>
      <c r="I78" s="208"/>
      <c r="J78" s="208"/>
      <c r="K78" s="208"/>
      <c r="L78" s="208"/>
      <c r="M78" s="208"/>
      <c r="N78" s="208"/>
      <c r="O78" s="208"/>
      <c r="P78" s="208"/>
      <c r="Q78" s="208"/>
      <c r="R78" s="208"/>
      <c r="S78" s="208" t="e">
        <f t="shared" ca="1" si="1"/>
        <v>#NAME?</v>
      </c>
      <c r="T78" s="215">
        <f t="shared" si="2"/>
        <v>0</v>
      </c>
      <c r="U78" s="208"/>
      <c r="V78" s="217" t="str">
        <f>IFERROR(VLOOKUP('1st Run'!I78,$AC$3:$AD$7,2,TRUE),"")</f>
        <v/>
      </c>
      <c r="W78" s="218" t="str">
        <f>IFERROR(IF(V78=$W$1,'1st Run'!I78,""),"")</f>
        <v/>
      </c>
      <c r="X78" s="218" t="str">
        <f>IFERROR(IF(V78=$X$1,'1st Run'!I78,""),"")</f>
        <v/>
      </c>
      <c r="Y78" s="218" t="str">
        <f>IFERROR(IF(V78=$Y$1,'1st Run'!I78,""),"")</f>
        <v/>
      </c>
      <c r="Z78" s="218" t="str">
        <f>IFERROR(IF($V78=$Z$1,'1st Run'!I78,""),"")</f>
        <v/>
      </c>
      <c r="AA78" s="218" t="str">
        <f>IFERROR(IF(V78=$AA$1,'1st Run'!I78,""),"")</f>
        <v/>
      </c>
      <c r="AB78" s="217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</row>
    <row r="79" spans="1:47" ht="15.75" customHeight="1">
      <c r="A79" s="220" t="str">
        <f>IF(B79="","",Draw!Q79)</f>
        <v/>
      </c>
      <c r="B79" s="221" t="str">
        <f>IFERROR(Draw!R79,"")</f>
        <v/>
      </c>
      <c r="C79" s="221" t="str">
        <f>IFERROR(Draw!S79,"")</f>
        <v/>
      </c>
      <c r="D79" s="242"/>
      <c r="E79" s="207">
        <v>7.7999999999999997E-8</v>
      </c>
      <c r="F79" s="215" t="str">
        <f t="shared" si="0"/>
        <v/>
      </c>
      <c r="G79" s="216" t="str">
        <f>IF(A79="oco",VLOOKUP(CONCAT(B79,C79),'1st Run'!W:Y,2,FALSE),IF(OR(AND(D79&gt;1,D79&lt;1050),D79="nt",D79="",D79="scratch"),"","Not valid"))</f>
        <v/>
      </c>
      <c r="H79" s="208"/>
      <c r="I79" s="208"/>
      <c r="J79" s="208"/>
      <c r="K79" s="208"/>
      <c r="L79" s="208"/>
      <c r="M79" s="208"/>
      <c r="N79" s="208"/>
      <c r="O79" s="208"/>
      <c r="P79" s="208"/>
      <c r="Q79" s="208"/>
      <c r="R79" s="208"/>
      <c r="S79" s="208" t="e">
        <f t="shared" ca="1" si="1"/>
        <v>#NAME?</v>
      </c>
      <c r="T79" s="215">
        <f t="shared" si="2"/>
        <v>0</v>
      </c>
      <c r="U79" s="208"/>
      <c r="V79" s="217" t="str">
        <f>IFERROR(VLOOKUP('1st Run'!I79,$AC$3:$AD$7,2,TRUE),"")</f>
        <v/>
      </c>
      <c r="W79" s="218" t="str">
        <f>IFERROR(IF(V79=$W$1,'1st Run'!I79,""),"")</f>
        <v/>
      </c>
      <c r="X79" s="218" t="str">
        <f>IFERROR(IF(V79=$X$1,'1st Run'!I79,""),"")</f>
        <v/>
      </c>
      <c r="Y79" s="218" t="str">
        <f>IFERROR(IF(V79=$Y$1,'1st Run'!I79,""),"")</f>
        <v/>
      </c>
      <c r="Z79" s="218" t="str">
        <f>IFERROR(IF($V79=$Z$1,'1st Run'!I79,""),"")</f>
        <v/>
      </c>
      <c r="AA79" s="218" t="str">
        <f>IFERROR(IF(V79=$AA$1,'1st Run'!I79,""),"")</f>
        <v/>
      </c>
      <c r="AB79" s="217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</row>
    <row r="80" spans="1:47" ht="15.75" customHeight="1">
      <c r="A80" s="220" t="str">
        <f>IF(B80="","",Draw!Q80)</f>
        <v/>
      </c>
      <c r="B80" s="221" t="str">
        <f>IFERROR(Draw!R80,"")</f>
        <v/>
      </c>
      <c r="C80" s="221" t="str">
        <f>IFERROR(Draw!S80,"")</f>
        <v/>
      </c>
      <c r="D80" s="247"/>
      <c r="E80" s="207">
        <v>7.9000000000000006E-8</v>
      </c>
      <c r="F80" s="215" t="str">
        <f t="shared" si="0"/>
        <v/>
      </c>
      <c r="G80" s="216" t="str">
        <f>IF(A80="oco",VLOOKUP(CONCAT(B80,C80),'1st Run'!W:Y,2,FALSE),IF(OR(AND(D80&gt;1,D80&lt;1050),D80="nt",D80="",D80="scratch"),"","Not valid"))</f>
        <v/>
      </c>
      <c r="H80" s="208"/>
      <c r="I80" s="208"/>
      <c r="J80" s="208"/>
      <c r="K80" s="208"/>
      <c r="L80" s="208"/>
      <c r="M80" s="208"/>
      <c r="N80" s="208"/>
      <c r="O80" s="208"/>
      <c r="P80" s="208"/>
      <c r="Q80" s="208"/>
      <c r="R80" s="208"/>
      <c r="S80" s="208" t="e">
        <f t="shared" ca="1" si="1"/>
        <v>#NAME?</v>
      </c>
      <c r="T80" s="215">
        <f t="shared" si="2"/>
        <v>0</v>
      </c>
      <c r="U80" s="208"/>
      <c r="V80" s="217" t="str">
        <f>IFERROR(VLOOKUP('1st Run'!I80,$AC$3:$AD$7,2,TRUE),"")</f>
        <v/>
      </c>
      <c r="W80" s="218" t="str">
        <f>IFERROR(IF(V80=$W$1,'1st Run'!I80,""),"")</f>
        <v/>
      </c>
      <c r="X80" s="218" t="str">
        <f>IFERROR(IF(V80=$X$1,'1st Run'!I80,""),"")</f>
        <v/>
      </c>
      <c r="Y80" s="218" t="str">
        <f>IFERROR(IF(V80=$Y$1,'1st Run'!I80,""),"")</f>
        <v/>
      </c>
      <c r="Z80" s="218" t="str">
        <f>IFERROR(IF($V80=$Z$1,'1st Run'!I80,""),"")</f>
        <v/>
      </c>
      <c r="AA80" s="218" t="str">
        <f>IFERROR(IF(V80=$AA$1,'1st Run'!I80,""),"")</f>
        <v/>
      </c>
      <c r="AB80" s="217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</row>
    <row r="81" spans="1:47" ht="15.75" customHeight="1">
      <c r="A81" s="220" t="str">
        <f>IF(B81="","",Draw!Q81)</f>
        <v/>
      </c>
      <c r="B81" s="221" t="str">
        <f>IFERROR(Draw!R81,"")</f>
        <v/>
      </c>
      <c r="C81" s="221" t="str">
        <f>IFERROR(Draw!S81,"")</f>
        <v/>
      </c>
      <c r="D81" s="222"/>
      <c r="E81" s="207">
        <v>8.0000000000000002E-8</v>
      </c>
      <c r="F81" s="215" t="str">
        <f t="shared" si="0"/>
        <v/>
      </c>
      <c r="G81" s="216" t="str">
        <f>IF(A81="oco",VLOOKUP(CONCAT(B81,C81),'1st Run'!W:Y,2,FALSE),IF(OR(AND(D81&gt;1,D81&lt;1050),D81="nt",D81="",D81="scratch"),"","Not valid"))</f>
        <v/>
      </c>
      <c r="H81" s="208"/>
      <c r="I81" s="208"/>
      <c r="J81" s="208"/>
      <c r="K81" s="208"/>
      <c r="L81" s="208"/>
      <c r="M81" s="208"/>
      <c r="N81" s="208"/>
      <c r="O81" s="208"/>
      <c r="P81" s="208"/>
      <c r="Q81" s="208"/>
      <c r="R81" s="208"/>
      <c r="S81" s="208" t="e">
        <f t="shared" ca="1" si="1"/>
        <v>#NAME?</v>
      </c>
      <c r="T81" s="215">
        <f t="shared" si="2"/>
        <v>0</v>
      </c>
      <c r="U81" s="208"/>
      <c r="V81" s="217" t="str">
        <f>IFERROR(VLOOKUP('1st Run'!I81,$AC$3:$AD$7,2,TRUE),"")</f>
        <v/>
      </c>
      <c r="W81" s="218" t="str">
        <f>IFERROR(IF(V81=$W$1,'1st Run'!I81,""),"")</f>
        <v/>
      </c>
      <c r="X81" s="218" t="str">
        <f>IFERROR(IF(V81=$X$1,'1st Run'!I81,""),"")</f>
        <v/>
      </c>
      <c r="Y81" s="218" t="str">
        <f>IFERROR(IF(V81=$Y$1,'1st Run'!I81,""),"")</f>
        <v/>
      </c>
      <c r="Z81" s="218" t="str">
        <f>IFERROR(IF($V81=$Z$1,'1st Run'!I81,""),"")</f>
        <v/>
      </c>
      <c r="AA81" s="218" t="str">
        <f>IFERROR(IF(V81=$AA$1,'1st Run'!I81,""),"")</f>
        <v/>
      </c>
      <c r="AB81" s="217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</row>
    <row r="82" spans="1:47" ht="15.75" customHeight="1">
      <c r="A82" s="220" t="str">
        <f>IF(B82="","",Draw!Q82)</f>
        <v/>
      </c>
      <c r="B82" s="221" t="str">
        <f>IFERROR(Draw!R82,"")</f>
        <v/>
      </c>
      <c r="C82" s="221" t="str">
        <f>IFERROR(Draw!S82,"")</f>
        <v/>
      </c>
      <c r="D82" s="222"/>
      <c r="E82" s="207">
        <v>8.0999999999999997E-8</v>
      </c>
      <c r="F82" s="215" t="str">
        <f t="shared" si="0"/>
        <v/>
      </c>
      <c r="G82" s="216" t="str">
        <f>IF(A82="oco",VLOOKUP(CONCAT(B82,C82),'1st Run'!W:Y,2,FALSE),IF(OR(AND(D82&gt;1,D82&lt;1050),D82="nt",D82="",D82="scratch"),"","Not valid"))</f>
        <v/>
      </c>
      <c r="H82" s="208"/>
      <c r="I82" s="208"/>
      <c r="J82" s="208"/>
      <c r="K82" s="208"/>
      <c r="L82" s="208"/>
      <c r="M82" s="208"/>
      <c r="N82" s="208"/>
      <c r="O82" s="208"/>
      <c r="P82" s="208"/>
      <c r="Q82" s="208"/>
      <c r="R82" s="208"/>
      <c r="S82" s="208" t="e">
        <f t="shared" ca="1" si="1"/>
        <v>#NAME?</v>
      </c>
      <c r="T82" s="215">
        <f t="shared" si="2"/>
        <v>0</v>
      </c>
      <c r="U82" s="208"/>
      <c r="V82" s="217" t="str">
        <f>IFERROR(VLOOKUP('1st Run'!I82,$AC$3:$AD$7,2,TRUE),"")</f>
        <v/>
      </c>
      <c r="W82" s="218" t="str">
        <f>IFERROR(IF(V82=$W$1,'1st Run'!I82,""),"")</f>
        <v/>
      </c>
      <c r="X82" s="218" t="str">
        <f>IFERROR(IF(V82=$X$1,'1st Run'!I82,""),"")</f>
        <v/>
      </c>
      <c r="Y82" s="218" t="str">
        <f>IFERROR(IF(V82=$Y$1,'1st Run'!I82,""),"")</f>
        <v/>
      </c>
      <c r="Z82" s="218" t="str">
        <f>IFERROR(IF($V82=$Z$1,'1st Run'!I82,""),"")</f>
        <v/>
      </c>
      <c r="AA82" s="218" t="str">
        <f>IFERROR(IF(V82=$AA$1,'1st Run'!I82,""),"")</f>
        <v/>
      </c>
      <c r="AB82" s="217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</row>
    <row r="83" spans="1:47" ht="15.75" customHeight="1">
      <c r="A83" s="220" t="str">
        <f>IF(B83="","",Draw!Q83)</f>
        <v/>
      </c>
      <c r="B83" s="221" t="str">
        <f>IFERROR(Draw!R83,"")</f>
        <v/>
      </c>
      <c r="C83" s="221" t="str">
        <f>IFERROR(Draw!S83,"")</f>
        <v/>
      </c>
      <c r="D83" s="222"/>
      <c r="E83" s="207">
        <v>8.2000000000000006E-8</v>
      </c>
      <c r="F83" s="215" t="str">
        <f t="shared" si="0"/>
        <v/>
      </c>
      <c r="G83" s="216" t="str">
        <f>IF(A83="oco",VLOOKUP(CONCAT(B83,C83),'1st Run'!W:Y,2,FALSE),IF(OR(AND(D83&gt;1,D83&lt;1050),D83="nt",D83="",D83="scratch"),"","Not valid"))</f>
        <v/>
      </c>
      <c r="H83" s="208"/>
      <c r="I83" s="208"/>
      <c r="J83" s="208"/>
      <c r="K83" s="208"/>
      <c r="L83" s="208"/>
      <c r="M83" s="208"/>
      <c r="N83" s="208"/>
      <c r="O83" s="208"/>
      <c r="P83" s="208"/>
      <c r="Q83" s="208"/>
      <c r="R83" s="208"/>
      <c r="S83" s="208" t="e">
        <f t="shared" ca="1" si="1"/>
        <v>#NAME?</v>
      </c>
      <c r="T83" s="215">
        <f t="shared" si="2"/>
        <v>0</v>
      </c>
      <c r="U83" s="208"/>
      <c r="V83" s="217" t="str">
        <f>IFERROR(VLOOKUP('1st Run'!I83,$AC$3:$AD$7,2,TRUE),"")</f>
        <v/>
      </c>
      <c r="W83" s="218" t="str">
        <f>IFERROR(IF(V83=$W$1,'1st Run'!I83,""),"")</f>
        <v/>
      </c>
      <c r="X83" s="218" t="str">
        <f>IFERROR(IF(V83=$X$1,'1st Run'!I83,""),"")</f>
        <v/>
      </c>
      <c r="Y83" s="218" t="str">
        <f>IFERROR(IF(V83=$Y$1,'1st Run'!I83,""),"")</f>
        <v/>
      </c>
      <c r="Z83" s="218" t="str">
        <f>IFERROR(IF($V83=$Z$1,'1st Run'!I83,""),"")</f>
        <v/>
      </c>
      <c r="AA83" s="218" t="str">
        <f>IFERROR(IF(V83=$AA$1,'1st Run'!I83,""),"")</f>
        <v/>
      </c>
      <c r="AB83" s="217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</row>
    <row r="84" spans="1:47" ht="15.75" customHeight="1">
      <c r="A84" s="220" t="str">
        <f>IF(B84="","",Draw!Q84)</f>
        <v/>
      </c>
      <c r="B84" s="221" t="str">
        <f>IFERROR(Draw!R84,"")</f>
        <v/>
      </c>
      <c r="C84" s="221" t="str">
        <f>IFERROR(Draw!S84,"")</f>
        <v/>
      </c>
      <c r="D84" s="240"/>
      <c r="E84" s="207">
        <v>8.3000000000000002E-8</v>
      </c>
      <c r="F84" s="215" t="str">
        <f t="shared" si="0"/>
        <v/>
      </c>
      <c r="G84" s="216" t="str">
        <f>IF(A84="oco",VLOOKUP(CONCAT(B84,C84),'1st Run'!W:Y,2,FALSE),IF(OR(AND(D84&gt;1,D84&lt;1050),D84="nt",D84="",D84="scratch"),"","Not valid"))</f>
        <v/>
      </c>
      <c r="H84" s="208"/>
      <c r="I84" s="208"/>
      <c r="J84" s="208"/>
      <c r="K84" s="208"/>
      <c r="L84" s="208"/>
      <c r="M84" s="208"/>
      <c r="N84" s="208"/>
      <c r="O84" s="208"/>
      <c r="P84" s="208"/>
      <c r="Q84" s="208"/>
      <c r="R84" s="208"/>
      <c r="S84" s="208" t="e">
        <f t="shared" ca="1" si="1"/>
        <v>#NAME?</v>
      </c>
      <c r="T84" s="215">
        <f t="shared" si="2"/>
        <v>0</v>
      </c>
      <c r="U84" s="208"/>
      <c r="V84" s="217" t="str">
        <f>IFERROR(VLOOKUP('1st Run'!I84,$AC$3:$AD$7,2,TRUE),"")</f>
        <v/>
      </c>
      <c r="W84" s="218" t="str">
        <f>IFERROR(IF(V84=$W$1,'1st Run'!I84,""),"")</f>
        <v/>
      </c>
      <c r="X84" s="218" t="str">
        <f>IFERROR(IF(V84=$X$1,'1st Run'!I84,""),"")</f>
        <v/>
      </c>
      <c r="Y84" s="218" t="str">
        <f>IFERROR(IF(V84=$Y$1,'1st Run'!I84,""),"")</f>
        <v/>
      </c>
      <c r="Z84" s="218" t="str">
        <f>IFERROR(IF($V84=$Z$1,'1st Run'!I84,""),"")</f>
        <v/>
      </c>
      <c r="AA84" s="218" t="str">
        <f>IFERROR(IF(V84=$AA$1,'1st Run'!I84,""),"")</f>
        <v/>
      </c>
      <c r="AB84" s="217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</row>
    <row r="85" spans="1:47" ht="15.75" customHeight="1">
      <c r="A85" s="220" t="str">
        <f>IF(B85="","",Draw!Q85)</f>
        <v/>
      </c>
      <c r="B85" s="221" t="str">
        <f>IFERROR(Draw!R85,"")</f>
        <v/>
      </c>
      <c r="C85" s="221" t="str">
        <f>IFERROR(Draw!S85,"")</f>
        <v/>
      </c>
      <c r="D85" s="242"/>
      <c r="E85" s="207">
        <v>8.3999999999999998E-8</v>
      </c>
      <c r="F85" s="215" t="str">
        <f t="shared" si="0"/>
        <v/>
      </c>
      <c r="G85" s="216" t="str">
        <f>IF(A85="oco",VLOOKUP(CONCAT(B85,C85),'1st Run'!W:Y,2,FALSE),IF(OR(AND(D85&gt;1,D85&lt;1050),D85="nt",D85="",D85="scratch"),"","Not valid"))</f>
        <v/>
      </c>
      <c r="H85" s="208"/>
      <c r="I85" s="208"/>
      <c r="J85" s="208"/>
      <c r="K85" s="208"/>
      <c r="L85" s="208"/>
      <c r="M85" s="208"/>
      <c r="N85" s="208"/>
      <c r="O85" s="208"/>
      <c r="P85" s="208"/>
      <c r="Q85" s="208"/>
      <c r="R85" s="208"/>
      <c r="S85" s="208" t="e">
        <f t="shared" ca="1" si="1"/>
        <v>#NAME?</v>
      </c>
      <c r="T85" s="215">
        <f t="shared" si="2"/>
        <v>0</v>
      </c>
      <c r="U85" s="208"/>
      <c r="V85" s="217" t="str">
        <f>IFERROR(VLOOKUP('1st Run'!I85,$AC$3:$AD$7,2,TRUE),"")</f>
        <v/>
      </c>
      <c r="W85" s="218" t="str">
        <f>IFERROR(IF(V85=$W$1,'1st Run'!I85,""),"")</f>
        <v/>
      </c>
      <c r="X85" s="218" t="str">
        <f>IFERROR(IF(V85=$X$1,'1st Run'!I85,""),"")</f>
        <v/>
      </c>
      <c r="Y85" s="218" t="str">
        <f>IFERROR(IF(V85=$Y$1,'1st Run'!I85,""),"")</f>
        <v/>
      </c>
      <c r="Z85" s="218" t="str">
        <f>IFERROR(IF($V85=$Z$1,'1st Run'!I85,""),"")</f>
        <v/>
      </c>
      <c r="AA85" s="218" t="str">
        <f>IFERROR(IF(V85=$AA$1,'1st Run'!I85,""),"")</f>
        <v/>
      </c>
      <c r="AB85" s="217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</row>
    <row r="86" spans="1:47" ht="15.75" customHeight="1">
      <c r="A86" s="220" t="str">
        <f>IF(B86="","",Draw!Q86)</f>
        <v/>
      </c>
      <c r="B86" s="221" t="str">
        <f>IFERROR(Draw!R86,"")</f>
        <v/>
      </c>
      <c r="C86" s="221" t="str">
        <f>IFERROR(Draw!S86,"")</f>
        <v/>
      </c>
      <c r="D86" s="247"/>
      <c r="E86" s="207">
        <v>8.4999999999999994E-8</v>
      </c>
      <c r="F86" s="215" t="str">
        <f t="shared" si="0"/>
        <v/>
      </c>
      <c r="G86" s="216" t="str">
        <f>IF(A86="oco",VLOOKUP(CONCAT(B86,C86),'1st Run'!W:Y,2,FALSE),IF(OR(AND(D86&gt;1,D86&lt;1050),D86="nt",D86="",D86="scratch"),"","Not valid"))</f>
        <v/>
      </c>
      <c r="H86" s="208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08" t="e">
        <f t="shared" ca="1" si="1"/>
        <v>#NAME?</v>
      </c>
      <c r="T86" s="215">
        <f t="shared" si="2"/>
        <v>0</v>
      </c>
      <c r="U86" s="208"/>
      <c r="V86" s="217" t="str">
        <f>IFERROR(VLOOKUP('1st Run'!I86,$AC$3:$AD$7,2,TRUE),"")</f>
        <v/>
      </c>
      <c r="W86" s="218" t="str">
        <f>IFERROR(IF(V86=$W$1,'1st Run'!I86,""),"")</f>
        <v/>
      </c>
      <c r="X86" s="218" t="str">
        <f>IFERROR(IF(V86=$X$1,'1st Run'!I86,""),"")</f>
        <v/>
      </c>
      <c r="Y86" s="218" t="str">
        <f>IFERROR(IF(V86=$Y$1,'1st Run'!I86,""),"")</f>
        <v/>
      </c>
      <c r="Z86" s="218" t="str">
        <f>IFERROR(IF($V86=$Z$1,'1st Run'!I86,""),"")</f>
        <v/>
      </c>
      <c r="AA86" s="218" t="str">
        <f>IFERROR(IF(V86=$AA$1,'1st Run'!I86,""),"")</f>
        <v/>
      </c>
      <c r="AB86" s="217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</row>
    <row r="87" spans="1:47" ht="15.75" customHeight="1">
      <c r="A87" s="220" t="str">
        <f>IF(B87="","",Draw!Q87)</f>
        <v/>
      </c>
      <c r="B87" s="221" t="str">
        <f>IFERROR(Draw!R87,"")</f>
        <v/>
      </c>
      <c r="C87" s="221" t="str">
        <f>IFERROR(Draw!S87,"")</f>
        <v/>
      </c>
      <c r="D87" s="222"/>
      <c r="E87" s="207">
        <v>8.6000000000000002E-8</v>
      </c>
      <c r="F87" s="215" t="str">
        <f t="shared" si="0"/>
        <v/>
      </c>
      <c r="G87" s="216" t="str">
        <f>IF(A87="oco",VLOOKUP(CONCAT(B87,C87),'1st Run'!W:Y,2,FALSE),IF(OR(AND(D87&gt;1,D87&lt;1050),D87="nt",D87="",D87="scratch"),"","Not valid"))</f>
        <v/>
      </c>
      <c r="H87" s="208"/>
      <c r="I87" s="208"/>
      <c r="J87" s="208"/>
      <c r="K87" s="208"/>
      <c r="L87" s="208"/>
      <c r="M87" s="208"/>
      <c r="N87" s="208"/>
      <c r="O87" s="208"/>
      <c r="P87" s="208"/>
      <c r="Q87" s="208"/>
      <c r="R87" s="208"/>
      <c r="S87" s="208" t="e">
        <f t="shared" ca="1" si="1"/>
        <v>#NAME?</v>
      </c>
      <c r="T87" s="215">
        <f t="shared" si="2"/>
        <v>0</v>
      </c>
      <c r="U87" s="208"/>
      <c r="V87" s="217" t="str">
        <f>IFERROR(VLOOKUP('1st Run'!I87,$AC$3:$AD$7,2,TRUE),"")</f>
        <v/>
      </c>
      <c r="W87" s="218" t="str">
        <f>IFERROR(IF(V87=$W$1,'1st Run'!I87,""),"")</f>
        <v/>
      </c>
      <c r="X87" s="218" t="str">
        <f>IFERROR(IF(V87=$X$1,'1st Run'!I87,""),"")</f>
        <v/>
      </c>
      <c r="Y87" s="218" t="str">
        <f>IFERROR(IF(V87=$Y$1,'1st Run'!I87,""),"")</f>
        <v/>
      </c>
      <c r="Z87" s="218" t="str">
        <f>IFERROR(IF($V87=$Z$1,'1st Run'!I87,""),"")</f>
        <v/>
      </c>
      <c r="AA87" s="218" t="str">
        <f>IFERROR(IF(V87=$AA$1,'1st Run'!I87,""),"")</f>
        <v/>
      </c>
      <c r="AB87" s="217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</row>
    <row r="88" spans="1:47" ht="15.75" customHeight="1">
      <c r="A88" s="220" t="str">
        <f>IF(B88="","",Draw!Q88)</f>
        <v/>
      </c>
      <c r="B88" s="221" t="str">
        <f>IFERROR(Draw!R88,"")</f>
        <v/>
      </c>
      <c r="C88" s="221" t="str">
        <f>IFERROR(Draw!S88,"")</f>
        <v/>
      </c>
      <c r="D88" s="222"/>
      <c r="E88" s="207">
        <v>8.6999999999999998E-8</v>
      </c>
      <c r="F88" s="215" t="str">
        <f t="shared" si="0"/>
        <v/>
      </c>
      <c r="G88" s="216" t="str">
        <f>IF(A88="oco",VLOOKUP(CONCAT(B88,C88),'1st Run'!W:Y,2,FALSE),IF(OR(AND(D88&gt;1,D88&lt;1050),D88="nt",D88="",D88="scratch"),"","Not valid"))</f>
        <v/>
      </c>
      <c r="H88" s="208"/>
      <c r="I88" s="208"/>
      <c r="J88" s="208"/>
      <c r="K88" s="208"/>
      <c r="L88" s="208"/>
      <c r="M88" s="208"/>
      <c r="N88" s="208"/>
      <c r="O88" s="208"/>
      <c r="P88" s="208"/>
      <c r="Q88" s="208"/>
      <c r="R88" s="208"/>
      <c r="S88" s="208" t="e">
        <f t="shared" ca="1" si="1"/>
        <v>#NAME?</v>
      </c>
      <c r="T88" s="215">
        <f t="shared" si="2"/>
        <v>0</v>
      </c>
      <c r="U88" s="208"/>
      <c r="V88" s="217" t="str">
        <f>IFERROR(VLOOKUP('1st Run'!I88,$AC$3:$AD$7,2,TRUE),"")</f>
        <v/>
      </c>
      <c r="W88" s="218" t="str">
        <f>IFERROR(IF(V88=$W$1,'1st Run'!I88,""),"")</f>
        <v/>
      </c>
      <c r="X88" s="218" t="str">
        <f>IFERROR(IF(V88=$X$1,'1st Run'!I88,""),"")</f>
        <v/>
      </c>
      <c r="Y88" s="218" t="str">
        <f>IFERROR(IF(V88=$Y$1,'1st Run'!I88,""),"")</f>
        <v/>
      </c>
      <c r="Z88" s="218" t="str">
        <f>IFERROR(IF($V88=$Z$1,'1st Run'!I88,""),"")</f>
        <v/>
      </c>
      <c r="AA88" s="218" t="str">
        <f>IFERROR(IF(V88=$AA$1,'1st Run'!I88,""),"")</f>
        <v/>
      </c>
      <c r="AB88" s="217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</row>
    <row r="89" spans="1:47" ht="15.75" customHeight="1">
      <c r="A89" s="220" t="str">
        <f>IF(B89="","",Draw!Q89)</f>
        <v/>
      </c>
      <c r="B89" s="221" t="str">
        <f>IFERROR(Draw!R89,"")</f>
        <v/>
      </c>
      <c r="C89" s="221" t="str">
        <f>IFERROR(Draw!S89,"")</f>
        <v/>
      </c>
      <c r="D89" s="222"/>
      <c r="E89" s="207">
        <v>8.7999999999999994E-8</v>
      </c>
      <c r="F89" s="215" t="str">
        <f t="shared" si="0"/>
        <v/>
      </c>
      <c r="G89" s="216" t="str">
        <f>IF(A89="oco",VLOOKUP(CONCAT(B89,C89),'1st Run'!W:Y,2,FALSE),IF(OR(AND(D89&gt;1,D89&lt;1050),D89="nt",D89="",D89="scratch"),"","Not valid"))</f>
        <v/>
      </c>
      <c r="H89" s="208"/>
      <c r="I89" s="208"/>
      <c r="J89" s="208"/>
      <c r="K89" s="208"/>
      <c r="L89" s="208"/>
      <c r="M89" s="208"/>
      <c r="N89" s="208"/>
      <c r="O89" s="208"/>
      <c r="P89" s="208"/>
      <c r="Q89" s="208"/>
      <c r="R89" s="208"/>
      <c r="S89" s="208" t="e">
        <f t="shared" ca="1" si="1"/>
        <v>#NAME?</v>
      </c>
      <c r="T89" s="215">
        <f t="shared" si="2"/>
        <v>0</v>
      </c>
      <c r="U89" s="208"/>
      <c r="V89" s="217" t="str">
        <f>IFERROR(VLOOKUP('1st Run'!I89,$AC$3:$AD$7,2,TRUE),"")</f>
        <v/>
      </c>
      <c r="W89" s="218" t="str">
        <f>IFERROR(IF(V89=$W$1,'1st Run'!I89,""),"")</f>
        <v/>
      </c>
      <c r="X89" s="218" t="str">
        <f>IFERROR(IF(V89=$X$1,'1st Run'!I89,""),"")</f>
        <v/>
      </c>
      <c r="Y89" s="218" t="str">
        <f>IFERROR(IF(V89=$Y$1,'1st Run'!I89,""),"")</f>
        <v/>
      </c>
      <c r="Z89" s="218" t="str">
        <f>IFERROR(IF($V89=$Z$1,'1st Run'!I89,""),"")</f>
        <v/>
      </c>
      <c r="AA89" s="218" t="str">
        <f>IFERROR(IF(V89=$AA$1,'1st Run'!I89,""),"")</f>
        <v/>
      </c>
      <c r="AB89" s="217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</row>
    <row r="90" spans="1:47" ht="15.75" customHeight="1">
      <c r="A90" s="220" t="str">
        <f>IF(B90="","",Draw!Q90)</f>
        <v/>
      </c>
      <c r="B90" s="221" t="str">
        <f>IFERROR(Draw!R90,"")</f>
        <v/>
      </c>
      <c r="C90" s="221" t="str">
        <f>IFERROR(Draw!S90,"")</f>
        <v/>
      </c>
      <c r="D90" s="240"/>
      <c r="E90" s="207">
        <v>8.9000000000000003E-8</v>
      </c>
      <c r="F90" s="215" t="str">
        <f t="shared" si="0"/>
        <v/>
      </c>
      <c r="G90" s="216" t="str">
        <f>IF(A90="oco",VLOOKUP(CONCAT(B90,C90),'1st Run'!W:Y,2,FALSE),IF(OR(AND(D90&gt;1,D90&lt;1050),D90="nt",D90="",D90="scratch"),"","Not valid"))</f>
        <v/>
      </c>
      <c r="H90" s="208"/>
      <c r="I90" s="208"/>
      <c r="J90" s="208"/>
      <c r="K90" s="208"/>
      <c r="L90" s="208"/>
      <c r="M90" s="208"/>
      <c r="N90" s="208"/>
      <c r="O90" s="208"/>
      <c r="P90" s="208"/>
      <c r="Q90" s="208"/>
      <c r="R90" s="208"/>
      <c r="S90" s="208" t="e">
        <f t="shared" ca="1" si="1"/>
        <v>#NAME?</v>
      </c>
      <c r="T90" s="215">
        <f t="shared" si="2"/>
        <v>0</v>
      </c>
      <c r="U90" s="208"/>
      <c r="V90" s="217" t="str">
        <f>IFERROR(VLOOKUP('1st Run'!I90,$AC$3:$AD$7,2,TRUE),"")</f>
        <v/>
      </c>
      <c r="W90" s="218" t="str">
        <f>IFERROR(IF(V90=$W$1,'1st Run'!I90,""),"")</f>
        <v/>
      </c>
      <c r="X90" s="218" t="str">
        <f>IFERROR(IF(V90=$X$1,'1st Run'!I90,""),"")</f>
        <v/>
      </c>
      <c r="Y90" s="218" t="str">
        <f>IFERROR(IF(V90=$Y$1,'1st Run'!I90,""),"")</f>
        <v/>
      </c>
      <c r="Z90" s="218" t="str">
        <f>IFERROR(IF($V90=$Z$1,'1st Run'!I90,""),"")</f>
        <v/>
      </c>
      <c r="AA90" s="218" t="str">
        <f>IFERROR(IF(V90=$AA$1,'1st Run'!I90,""),"")</f>
        <v/>
      </c>
      <c r="AB90" s="217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</row>
    <row r="91" spans="1:47" ht="15.75" customHeight="1">
      <c r="A91" s="220" t="str">
        <f>IF(B91="","",Draw!Q91)</f>
        <v/>
      </c>
      <c r="B91" s="221" t="str">
        <f>IFERROR(Draw!R91,"")</f>
        <v/>
      </c>
      <c r="C91" s="221" t="str">
        <f>IFERROR(Draw!S91,"")</f>
        <v/>
      </c>
      <c r="D91" s="242"/>
      <c r="E91" s="207">
        <v>8.9999999999999999E-8</v>
      </c>
      <c r="F91" s="215" t="str">
        <f t="shared" si="0"/>
        <v/>
      </c>
      <c r="G91" s="216" t="str">
        <f>IF(A91="oco",VLOOKUP(CONCAT(B91,C91),'1st Run'!W:Y,2,FALSE),IF(OR(AND(D91&gt;1,D91&lt;1050),D91="nt",D91="",D91="scratch"),"","Not valid"))</f>
        <v/>
      </c>
      <c r="H91" s="208"/>
      <c r="I91" s="208"/>
      <c r="J91" s="208"/>
      <c r="K91" s="208"/>
      <c r="L91" s="208"/>
      <c r="M91" s="208"/>
      <c r="N91" s="208"/>
      <c r="O91" s="208"/>
      <c r="P91" s="208"/>
      <c r="Q91" s="208"/>
      <c r="R91" s="208"/>
      <c r="S91" s="208" t="e">
        <f t="shared" ca="1" si="1"/>
        <v>#NAME?</v>
      </c>
      <c r="T91" s="215">
        <f t="shared" si="2"/>
        <v>0</v>
      </c>
      <c r="U91" s="208"/>
      <c r="V91" s="217" t="str">
        <f>IFERROR(VLOOKUP('1st Run'!I91,$AC$3:$AD$7,2,TRUE),"")</f>
        <v/>
      </c>
      <c r="W91" s="218" t="str">
        <f>IFERROR(IF(V91=$W$1,'1st Run'!I91,""),"")</f>
        <v/>
      </c>
      <c r="X91" s="218" t="str">
        <f>IFERROR(IF(V91=$X$1,'1st Run'!I91,""),"")</f>
        <v/>
      </c>
      <c r="Y91" s="218" t="str">
        <f>IFERROR(IF(V91=$Y$1,'1st Run'!I91,""),"")</f>
        <v/>
      </c>
      <c r="Z91" s="218" t="str">
        <f>IFERROR(IF($V91=$Z$1,'1st Run'!I91,""),"")</f>
        <v/>
      </c>
      <c r="AA91" s="218" t="str">
        <f>IFERROR(IF(V91=$AA$1,'1st Run'!I91,""),"")</f>
        <v/>
      </c>
      <c r="AB91" s="217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</row>
    <row r="92" spans="1:47" ht="15.75" customHeight="1">
      <c r="A92" s="220" t="str">
        <f>IF(B92="","",Draw!Q92)</f>
        <v/>
      </c>
      <c r="B92" s="221" t="str">
        <f>IFERROR(Draw!R92,"")</f>
        <v/>
      </c>
      <c r="C92" s="221" t="str">
        <f>IFERROR(Draw!S92,"")</f>
        <v/>
      </c>
      <c r="D92" s="247"/>
      <c r="E92" s="207">
        <v>9.0999999999999994E-8</v>
      </c>
      <c r="F92" s="215" t="str">
        <f t="shared" si="0"/>
        <v/>
      </c>
      <c r="G92" s="216" t="str">
        <f>IF(A92="oco",VLOOKUP(CONCAT(B92,C92),'1st Run'!W:Y,2,FALSE),IF(OR(AND(D92&gt;1,D92&lt;1050),D92="nt",D92="",D92="scratch"),"","Not valid"))</f>
        <v/>
      </c>
      <c r="H92" s="208"/>
      <c r="I92" s="208"/>
      <c r="J92" s="208"/>
      <c r="K92" s="208"/>
      <c r="L92" s="208"/>
      <c r="M92" s="208"/>
      <c r="N92" s="208"/>
      <c r="O92" s="208"/>
      <c r="P92" s="208"/>
      <c r="Q92" s="208"/>
      <c r="R92" s="208"/>
      <c r="S92" s="208" t="e">
        <f t="shared" ca="1" si="1"/>
        <v>#NAME?</v>
      </c>
      <c r="T92" s="215">
        <f t="shared" si="2"/>
        <v>0</v>
      </c>
      <c r="U92" s="208"/>
      <c r="V92" s="217" t="str">
        <f>IFERROR(VLOOKUP('1st Run'!I92,$AC$3:$AD$7,2,TRUE),"")</f>
        <v/>
      </c>
      <c r="W92" s="218" t="str">
        <f>IFERROR(IF(V92=$W$1,'1st Run'!I92,""),"")</f>
        <v/>
      </c>
      <c r="X92" s="218" t="str">
        <f>IFERROR(IF(V92=$X$1,'1st Run'!I92,""),"")</f>
        <v/>
      </c>
      <c r="Y92" s="218" t="str">
        <f>IFERROR(IF(V92=$Y$1,'1st Run'!I92,""),"")</f>
        <v/>
      </c>
      <c r="Z92" s="218" t="str">
        <f>IFERROR(IF($V92=$Z$1,'1st Run'!I92,""),"")</f>
        <v/>
      </c>
      <c r="AA92" s="218" t="str">
        <f>IFERROR(IF(V92=$AA$1,'1st Run'!I92,""),"")</f>
        <v/>
      </c>
      <c r="AB92" s="217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</row>
    <row r="93" spans="1:47" ht="15.75" customHeight="1">
      <c r="A93" s="220" t="str">
        <f>IF(B93="","",Draw!Q93)</f>
        <v/>
      </c>
      <c r="B93" s="221" t="str">
        <f>IFERROR(Draw!R93,"")</f>
        <v/>
      </c>
      <c r="C93" s="221" t="str">
        <f>IFERROR(Draw!S93,"")</f>
        <v/>
      </c>
      <c r="D93" s="222"/>
      <c r="E93" s="207">
        <v>9.2000000000000003E-8</v>
      </c>
      <c r="F93" s="215" t="str">
        <f t="shared" si="0"/>
        <v/>
      </c>
      <c r="G93" s="216" t="str">
        <f>IF(A93="oco",VLOOKUP(CONCAT(B93,C93),'1st Run'!W:Y,2,FALSE),IF(OR(AND(D93&gt;1,D93&lt;1050),D93="nt",D93="",D93="scratch"),"","Not valid"))</f>
        <v/>
      </c>
      <c r="H93" s="208"/>
      <c r="I93" s="208"/>
      <c r="J93" s="208"/>
      <c r="K93" s="208"/>
      <c r="L93" s="208"/>
      <c r="M93" s="208"/>
      <c r="N93" s="208"/>
      <c r="O93" s="208"/>
      <c r="P93" s="208"/>
      <c r="Q93" s="208"/>
      <c r="R93" s="208"/>
      <c r="S93" s="208" t="e">
        <f t="shared" ca="1" si="1"/>
        <v>#NAME?</v>
      </c>
      <c r="T93" s="215">
        <f t="shared" si="2"/>
        <v>0</v>
      </c>
      <c r="U93" s="208"/>
      <c r="V93" s="217" t="str">
        <f>IFERROR(VLOOKUP('1st Run'!I93,$AC$3:$AD$7,2,TRUE),"")</f>
        <v/>
      </c>
      <c r="W93" s="218" t="str">
        <f>IFERROR(IF(V93=$W$1,'1st Run'!I93,""),"")</f>
        <v/>
      </c>
      <c r="X93" s="218" t="str">
        <f>IFERROR(IF(V93=$X$1,'1st Run'!I93,""),"")</f>
        <v/>
      </c>
      <c r="Y93" s="218" t="str">
        <f>IFERROR(IF(V93=$Y$1,'1st Run'!I93,""),"")</f>
        <v/>
      </c>
      <c r="Z93" s="218" t="str">
        <f>IFERROR(IF($V93=$Z$1,'1st Run'!I93,""),"")</f>
        <v/>
      </c>
      <c r="AA93" s="218" t="str">
        <f>IFERROR(IF(V93=$AA$1,'1st Run'!I93,""),"")</f>
        <v/>
      </c>
      <c r="AB93" s="217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</row>
    <row r="94" spans="1:47" ht="15.75" customHeight="1">
      <c r="A94" s="220" t="str">
        <f>IF(B94="","",Draw!Q94)</f>
        <v/>
      </c>
      <c r="B94" s="221" t="str">
        <f>IFERROR(Draw!R94,"")</f>
        <v/>
      </c>
      <c r="C94" s="221" t="str">
        <f>IFERROR(Draw!S94,"")</f>
        <v/>
      </c>
      <c r="D94" s="222"/>
      <c r="E94" s="207">
        <v>9.2999999999999999E-8</v>
      </c>
      <c r="F94" s="215" t="str">
        <f t="shared" si="0"/>
        <v/>
      </c>
      <c r="G94" s="216" t="str">
        <f>IF(A94="oco",VLOOKUP(CONCAT(B94,C94),'1st Run'!W:Y,2,FALSE),IF(OR(AND(D94&gt;1,D94&lt;1050),D94="nt",D94="",D94="scratch"),"","Not valid"))</f>
        <v/>
      </c>
      <c r="H94" s="208"/>
      <c r="I94" s="208"/>
      <c r="J94" s="208"/>
      <c r="K94" s="208"/>
      <c r="L94" s="208"/>
      <c r="M94" s="208"/>
      <c r="N94" s="208"/>
      <c r="O94" s="208"/>
      <c r="P94" s="208"/>
      <c r="Q94" s="208"/>
      <c r="R94" s="208"/>
      <c r="S94" s="208" t="e">
        <f t="shared" ca="1" si="1"/>
        <v>#NAME?</v>
      </c>
      <c r="T94" s="215">
        <f t="shared" si="2"/>
        <v>0</v>
      </c>
      <c r="U94" s="208"/>
      <c r="V94" s="217" t="str">
        <f>IFERROR(VLOOKUP('1st Run'!I94,$AC$3:$AD$7,2,TRUE),"")</f>
        <v/>
      </c>
      <c r="W94" s="218" t="str">
        <f>IFERROR(IF(V94=$W$1,'1st Run'!I94,""),"")</f>
        <v/>
      </c>
      <c r="X94" s="218" t="str">
        <f>IFERROR(IF(V94=$X$1,'1st Run'!I94,""),"")</f>
        <v/>
      </c>
      <c r="Y94" s="218" t="str">
        <f>IFERROR(IF(V94=$Y$1,'1st Run'!I94,""),"")</f>
        <v/>
      </c>
      <c r="Z94" s="218" t="str">
        <f>IFERROR(IF($V94=$Z$1,'1st Run'!I94,""),"")</f>
        <v/>
      </c>
      <c r="AA94" s="218" t="str">
        <f>IFERROR(IF(V94=$AA$1,'1st Run'!I94,""),"")</f>
        <v/>
      </c>
      <c r="AB94" s="217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</row>
    <row r="95" spans="1:47" ht="15.75" customHeight="1">
      <c r="A95" s="220" t="str">
        <f>IF(B95="","",Draw!Q95)</f>
        <v/>
      </c>
      <c r="B95" s="221" t="str">
        <f>IFERROR(Draw!R95,"")</f>
        <v/>
      </c>
      <c r="C95" s="221" t="str">
        <f>IFERROR(Draw!S95,"")</f>
        <v/>
      </c>
      <c r="D95" s="222"/>
      <c r="E95" s="207">
        <v>9.3999999999999995E-8</v>
      </c>
      <c r="F95" s="215" t="str">
        <f t="shared" si="0"/>
        <v/>
      </c>
      <c r="G95" s="216" t="str">
        <f>IF(A95="oco",VLOOKUP(CONCAT(B95,C95),'1st Run'!W:Y,2,FALSE),IF(OR(AND(D95&gt;1,D95&lt;1050),D95="nt",D95="",D95="scratch"),"","Not valid"))</f>
        <v/>
      </c>
      <c r="H95" s="208"/>
      <c r="I95" s="208"/>
      <c r="J95" s="208"/>
      <c r="K95" s="208"/>
      <c r="L95" s="208"/>
      <c r="M95" s="208"/>
      <c r="N95" s="208"/>
      <c r="O95" s="208"/>
      <c r="P95" s="208"/>
      <c r="Q95" s="208"/>
      <c r="R95" s="208"/>
      <c r="S95" s="208" t="e">
        <f t="shared" ca="1" si="1"/>
        <v>#NAME?</v>
      </c>
      <c r="T95" s="215">
        <f t="shared" si="2"/>
        <v>0</v>
      </c>
      <c r="U95" s="208"/>
      <c r="V95" s="217" t="str">
        <f>IFERROR(VLOOKUP('1st Run'!I95,$AC$3:$AD$7,2,TRUE),"")</f>
        <v/>
      </c>
      <c r="W95" s="218" t="str">
        <f>IFERROR(IF(V95=$W$1,'1st Run'!I95,""),"")</f>
        <v/>
      </c>
      <c r="X95" s="218" t="str">
        <f>IFERROR(IF(V95=$X$1,'1st Run'!I95,""),"")</f>
        <v/>
      </c>
      <c r="Y95" s="218" t="str">
        <f>IFERROR(IF(V95=$Y$1,'1st Run'!I95,""),"")</f>
        <v/>
      </c>
      <c r="Z95" s="218" t="str">
        <f>IFERROR(IF($V95=$Z$1,'1st Run'!I95,""),"")</f>
        <v/>
      </c>
      <c r="AA95" s="218" t="str">
        <f>IFERROR(IF(V95=$AA$1,'1st Run'!I95,""),"")</f>
        <v/>
      </c>
      <c r="AB95" s="217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</row>
    <row r="96" spans="1:47" ht="15.75" customHeight="1">
      <c r="A96" s="220" t="str">
        <f>IF(B96="","",Draw!Q96)</f>
        <v/>
      </c>
      <c r="B96" s="221" t="str">
        <f>IFERROR(Draw!R96,"")</f>
        <v/>
      </c>
      <c r="C96" s="221" t="str">
        <f>IFERROR(Draw!S96,"")</f>
        <v/>
      </c>
      <c r="D96" s="240"/>
      <c r="E96" s="207">
        <v>9.5000000000000004E-8</v>
      </c>
      <c r="F96" s="215" t="str">
        <f t="shared" si="0"/>
        <v/>
      </c>
      <c r="G96" s="216" t="str">
        <f>IF(A96="oco",VLOOKUP(CONCAT(B96,C96),'1st Run'!W:Y,2,FALSE),IF(OR(AND(D96&gt;1,D96&lt;1050),D96="nt",D96="",D96="scratch"),"","Not valid"))</f>
        <v/>
      </c>
      <c r="H96" s="208"/>
      <c r="I96" s="208"/>
      <c r="J96" s="208"/>
      <c r="K96" s="208"/>
      <c r="L96" s="208"/>
      <c r="M96" s="208"/>
      <c r="N96" s="208"/>
      <c r="O96" s="208"/>
      <c r="P96" s="208"/>
      <c r="Q96" s="208"/>
      <c r="R96" s="208"/>
      <c r="S96" s="208" t="e">
        <f t="shared" ca="1" si="1"/>
        <v>#NAME?</v>
      </c>
      <c r="T96" s="215">
        <f t="shared" si="2"/>
        <v>0</v>
      </c>
      <c r="U96" s="208"/>
      <c r="V96" s="217" t="str">
        <f>IFERROR(VLOOKUP('1st Run'!I96,$AC$3:$AD$7,2,TRUE),"")</f>
        <v/>
      </c>
      <c r="W96" s="218" t="str">
        <f>IFERROR(IF(V96=$W$1,'1st Run'!I96,""),"")</f>
        <v/>
      </c>
      <c r="X96" s="218" t="str">
        <f>IFERROR(IF(V96=$X$1,'1st Run'!I96,""),"")</f>
        <v/>
      </c>
      <c r="Y96" s="218" t="str">
        <f>IFERROR(IF(V96=$Y$1,'1st Run'!I96,""),"")</f>
        <v/>
      </c>
      <c r="Z96" s="218" t="str">
        <f>IFERROR(IF($V96=$Z$1,'1st Run'!I96,""),"")</f>
        <v/>
      </c>
      <c r="AA96" s="218" t="str">
        <f>IFERROR(IF(V96=$AA$1,'1st Run'!I96,""),"")</f>
        <v/>
      </c>
      <c r="AB96" s="217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</row>
    <row r="97" spans="1:47" ht="15.75" customHeight="1">
      <c r="A97" s="220" t="str">
        <f>IF(B97="","",Draw!Q97)</f>
        <v/>
      </c>
      <c r="B97" s="221" t="str">
        <f>IFERROR(Draw!R97,"")</f>
        <v/>
      </c>
      <c r="C97" s="221" t="str">
        <f>IFERROR(Draw!S97,"")</f>
        <v/>
      </c>
      <c r="D97" s="242"/>
      <c r="E97" s="207">
        <v>9.5999999999999999E-8</v>
      </c>
      <c r="F97" s="215" t="str">
        <f t="shared" si="0"/>
        <v/>
      </c>
      <c r="G97" s="216" t="str">
        <f>IF(A97="oco",VLOOKUP(CONCAT(B97,C97),'1st Run'!W:Y,2,FALSE),IF(OR(AND(D97&gt;1,D97&lt;1050),D97="nt",D97="",D97="scratch"),"","Not valid"))</f>
        <v/>
      </c>
      <c r="H97" s="208"/>
      <c r="I97" s="208"/>
      <c r="J97" s="208"/>
      <c r="K97" s="208"/>
      <c r="L97" s="208"/>
      <c r="M97" s="208"/>
      <c r="N97" s="208"/>
      <c r="O97" s="208"/>
      <c r="P97" s="208"/>
      <c r="Q97" s="208"/>
      <c r="R97" s="208"/>
      <c r="S97" s="208" t="e">
        <f t="shared" ca="1" si="1"/>
        <v>#NAME?</v>
      </c>
      <c r="T97" s="215">
        <f t="shared" si="2"/>
        <v>0</v>
      </c>
      <c r="U97" s="208"/>
      <c r="V97" s="217" t="str">
        <f>IFERROR(VLOOKUP('1st Run'!I97,$AC$3:$AD$7,2,TRUE),"")</f>
        <v/>
      </c>
      <c r="W97" s="218" t="str">
        <f>IFERROR(IF(V97=$W$1,'1st Run'!I97,""),"")</f>
        <v/>
      </c>
      <c r="X97" s="218" t="str">
        <f>IFERROR(IF(V97=$X$1,'1st Run'!I97,""),"")</f>
        <v/>
      </c>
      <c r="Y97" s="218" t="str">
        <f>IFERROR(IF(V97=$Y$1,'1st Run'!I97,""),"")</f>
        <v/>
      </c>
      <c r="Z97" s="218" t="str">
        <f>IFERROR(IF($V97=$Z$1,'1st Run'!I97,""),"")</f>
        <v/>
      </c>
      <c r="AA97" s="218" t="str">
        <f>IFERROR(IF(V97=$AA$1,'1st Run'!I97,""),"")</f>
        <v/>
      </c>
      <c r="AB97" s="217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</row>
    <row r="98" spans="1:47" ht="15.75" customHeight="1">
      <c r="A98" s="220" t="str">
        <f>IF(B98="","",Draw!Q98)</f>
        <v/>
      </c>
      <c r="B98" s="221" t="str">
        <f>IFERROR(Draw!R98,"")</f>
        <v/>
      </c>
      <c r="C98" s="221" t="str">
        <f>IFERROR(Draw!S98,"")</f>
        <v/>
      </c>
      <c r="D98" s="247"/>
      <c r="E98" s="207">
        <v>9.6999999999999995E-8</v>
      </c>
      <c r="F98" s="215" t="str">
        <f t="shared" si="0"/>
        <v/>
      </c>
      <c r="G98" s="216" t="str">
        <f>IF(A98="oco",VLOOKUP(CONCAT(B98,C98),'1st Run'!W:Y,2,FALSE),IF(OR(AND(D98&gt;1,D98&lt;1050),D98="nt",D98="",D98="scratch"),"","Not valid"))</f>
        <v/>
      </c>
      <c r="H98" s="208"/>
      <c r="I98" s="208"/>
      <c r="J98" s="208"/>
      <c r="K98" s="208"/>
      <c r="L98" s="208"/>
      <c r="M98" s="208"/>
      <c r="N98" s="208"/>
      <c r="O98" s="208"/>
      <c r="P98" s="208"/>
      <c r="Q98" s="208"/>
      <c r="R98" s="208"/>
      <c r="S98" s="208" t="e">
        <f t="shared" ca="1" si="1"/>
        <v>#NAME?</v>
      </c>
      <c r="T98" s="215">
        <f t="shared" si="2"/>
        <v>0</v>
      </c>
      <c r="U98" s="208"/>
      <c r="V98" s="217" t="str">
        <f>IFERROR(VLOOKUP('1st Run'!I98,$AC$3:$AD$7,2,TRUE),"")</f>
        <v/>
      </c>
      <c r="W98" s="218" t="str">
        <f>IFERROR(IF(V98=$W$1,'1st Run'!I98,""),"")</f>
        <v/>
      </c>
      <c r="X98" s="218" t="str">
        <f>IFERROR(IF(V98=$X$1,'1st Run'!I98,""),"")</f>
        <v/>
      </c>
      <c r="Y98" s="218" t="str">
        <f>IFERROR(IF(V98=$Y$1,'1st Run'!I98,""),"")</f>
        <v/>
      </c>
      <c r="Z98" s="218" t="str">
        <f>IFERROR(IF($V98=$Z$1,'1st Run'!I98,""),"")</f>
        <v/>
      </c>
      <c r="AA98" s="218" t="str">
        <f>IFERROR(IF(V98=$AA$1,'1st Run'!I98,""),"")</f>
        <v/>
      </c>
      <c r="AB98" s="217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</row>
    <row r="99" spans="1:47" ht="15.75" customHeight="1">
      <c r="A99" s="220" t="str">
        <f>IF(B99="","",Draw!Q99)</f>
        <v/>
      </c>
      <c r="B99" s="221" t="str">
        <f>IFERROR(Draw!R99,"")</f>
        <v/>
      </c>
      <c r="C99" s="221" t="str">
        <f>IFERROR(Draw!S99,"")</f>
        <v/>
      </c>
      <c r="D99" s="222"/>
      <c r="E99" s="207">
        <v>9.8000000000000004E-8</v>
      </c>
      <c r="F99" s="215" t="str">
        <f t="shared" si="0"/>
        <v/>
      </c>
      <c r="G99" s="216" t="str">
        <f>IF(A99="oco",VLOOKUP(CONCAT(B99,C99),'1st Run'!W:Y,2,FALSE),IF(OR(AND(D99&gt;1,D99&lt;1050),D99="nt",D99="",D99="scratch"),"","Not valid"))</f>
        <v/>
      </c>
      <c r="H99" s="208"/>
      <c r="I99" s="208"/>
      <c r="J99" s="208"/>
      <c r="K99" s="208"/>
      <c r="L99" s="208"/>
      <c r="M99" s="208"/>
      <c r="N99" s="208"/>
      <c r="O99" s="208"/>
      <c r="P99" s="208"/>
      <c r="Q99" s="208"/>
      <c r="R99" s="208"/>
      <c r="S99" s="208" t="e">
        <f t="shared" ca="1" si="1"/>
        <v>#NAME?</v>
      </c>
      <c r="T99" s="215">
        <f t="shared" si="2"/>
        <v>0</v>
      </c>
      <c r="U99" s="208"/>
      <c r="V99" s="217" t="str">
        <f>IFERROR(VLOOKUP('1st Run'!I99,$AC$3:$AD$7,2,TRUE),"")</f>
        <v/>
      </c>
      <c r="W99" s="218" t="str">
        <f>IFERROR(IF(V99=$W$1,'1st Run'!I99,""),"")</f>
        <v/>
      </c>
      <c r="X99" s="218" t="str">
        <f>IFERROR(IF(V99=$X$1,'1st Run'!I99,""),"")</f>
        <v/>
      </c>
      <c r="Y99" s="218" t="str">
        <f>IFERROR(IF(V99=$Y$1,'1st Run'!I99,""),"")</f>
        <v/>
      </c>
      <c r="Z99" s="218" t="str">
        <f>IFERROR(IF($V99=$Z$1,'1st Run'!I99,""),"")</f>
        <v/>
      </c>
      <c r="AA99" s="218" t="str">
        <f>IFERROR(IF(V99=$AA$1,'1st Run'!I99,""),"")</f>
        <v/>
      </c>
      <c r="AB99" s="217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</row>
    <row r="100" spans="1:47" ht="15.75" customHeight="1">
      <c r="A100" s="220" t="str">
        <f>IF(B100="","",Draw!Q100)</f>
        <v/>
      </c>
      <c r="B100" s="221" t="str">
        <f>IFERROR(Draw!R100,"")</f>
        <v/>
      </c>
      <c r="C100" s="221" t="str">
        <f>IFERROR(Draw!S100,"")</f>
        <v/>
      </c>
      <c r="D100" s="222"/>
      <c r="E100" s="207">
        <v>9.9E-8</v>
      </c>
      <c r="F100" s="215" t="str">
        <f t="shared" si="0"/>
        <v/>
      </c>
      <c r="G100" s="216" t="str">
        <f>IF(A100="oco",VLOOKUP(CONCAT(B100,C100),'1st Run'!W:Y,2,FALSE),IF(OR(AND(D100&gt;1,D100&lt;1050),D100="nt",D100="",D100="scratch"),"","Not valid"))</f>
        <v/>
      </c>
      <c r="H100" s="208"/>
      <c r="I100" s="208"/>
      <c r="J100" s="208"/>
      <c r="K100" s="208"/>
      <c r="L100" s="208"/>
      <c r="M100" s="208"/>
      <c r="N100" s="208"/>
      <c r="O100" s="208"/>
      <c r="P100" s="208"/>
      <c r="Q100" s="208"/>
      <c r="R100" s="208"/>
      <c r="S100" s="208" t="e">
        <f t="shared" ca="1" si="1"/>
        <v>#NAME?</v>
      </c>
      <c r="T100" s="215">
        <f t="shared" si="2"/>
        <v>0</v>
      </c>
      <c r="U100" s="208"/>
      <c r="V100" s="217" t="str">
        <f>IFERROR(VLOOKUP('1st Run'!I100,$AC$3:$AD$7,2,TRUE),"")</f>
        <v/>
      </c>
      <c r="W100" s="218" t="str">
        <f>IFERROR(IF(V100=$W$1,'1st Run'!I100,""),"")</f>
        <v/>
      </c>
      <c r="X100" s="218" t="str">
        <f>IFERROR(IF(V100=$X$1,'1st Run'!I100,""),"")</f>
        <v/>
      </c>
      <c r="Y100" s="218" t="str">
        <f>IFERROR(IF(V100=$Y$1,'1st Run'!I100,""),"")</f>
        <v/>
      </c>
      <c r="Z100" s="218" t="str">
        <f>IFERROR(IF($V100=$Z$1,'1st Run'!I100,""),"")</f>
        <v/>
      </c>
      <c r="AA100" s="218" t="str">
        <f>IFERROR(IF(V100=$AA$1,'1st Run'!I100,""),"")</f>
        <v/>
      </c>
      <c r="AB100" s="217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</row>
    <row r="101" spans="1:47" ht="15.75" customHeight="1">
      <c r="A101" s="220" t="str">
        <f>IF(B101="","",Draw!Q101)</f>
        <v/>
      </c>
      <c r="B101" s="221" t="str">
        <f>IFERROR(Draw!R101,"")</f>
        <v/>
      </c>
      <c r="C101" s="221" t="str">
        <f>IFERROR(Draw!S101,"")</f>
        <v/>
      </c>
      <c r="D101" s="222"/>
      <c r="E101" s="207">
        <v>9.9999999999999995E-8</v>
      </c>
      <c r="F101" s="215" t="str">
        <f t="shared" si="0"/>
        <v/>
      </c>
      <c r="G101" s="216" t="str">
        <f>IF(A101="oco",VLOOKUP(CONCAT(B101,C101),'1st Run'!W:Y,2,FALSE),IF(OR(AND(D101&gt;1,D101&lt;1050),D101="nt",D101="",D101="scratch"),"","Not valid"))</f>
        <v/>
      </c>
      <c r="H101" s="208"/>
      <c r="I101" s="208"/>
      <c r="J101" s="208"/>
      <c r="K101" s="208"/>
      <c r="L101" s="208"/>
      <c r="M101" s="208"/>
      <c r="N101" s="208"/>
      <c r="O101" s="208"/>
      <c r="P101" s="208"/>
      <c r="Q101" s="208"/>
      <c r="R101" s="208"/>
      <c r="S101" s="208" t="e">
        <f t="shared" ca="1" si="1"/>
        <v>#NAME?</v>
      </c>
      <c r="T101" s="215">
        <f t="shared" si="2"/>
        <v>0</v>
      </c>
      <c r="U101" s="208"/>
      <c r="V101" s="217" t="str">
        <f>IFERROR(VLOOKUP('1st Run'!I101,$AC$3:$AD$7,2,TRUE),"")</f>
        <v/>
      </c>
      <c r="W101" s="218" t="str">
        <f>IFERROR(IF(V101=$W$1,'1st Run'!I101,""),"")</f>
        <v/>
      </c>
      <c r="X101" s="218" t="str">
        <f>IFERROR(IF(V101=$X$1,'1st Run'!I101,""),"")</f>
        <v/>
      </c>
      <c r="Y101" s="218" t="str">
        <f>IFERROR(IF(V101=$Y$1,'1st Run'!I101,""),"")</f>
        <v/>
      </c>
      <c r="Z101" s="218" t="str">
        <f>IFERROR(IF($V101=$Z$1,'1st Run'!I101,""),"")</f>
        <v/>
      </c>
      <c r="AA101" s="218" t="str">
        <f>IFERROR(IF(V101=$AA$1,'1st Run'!I101,""),"")</f>
        <v/>
      </c>
      <c r="AB101" s="217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</row>
    <row r="102" spans="1:47" ht="15.75" customHeight="1">
      <c r="A102" s="220" t="str">
        <f>IF(B102="","",Draw!Q102)</f>
        <v/>
      </c>
      <c r="B102" s="221" t="str">
        <f>IFERROR(Draw!R102,"")</f>
        <v/>
      </c>
      <c r="C102" s="221" t="str">
        <f>IFERROR(Draw!S102,"")</f>
        <v/>
      </c>
      <c r="D102" s="240"/>
      <c r="E102" s="207">
        <v>1.01E-7</v>
      </c>
      <c r="F102" s="215" t="str">
        <f t="shared" si="0"/>
        <v/>
      </c>
      <c r="G102" s="216" t="str">
        <f>IF(A102="oco",VLOOKUP(CONCAT(B102,C102),'1st Run'!W:Y,2,FALSE),IF(OR(AND(D102&gt;1,D102&lt;1050),D102="nt",D102="",D102="scratch"),"","Not valid"))</f>
        <v/>
      </c>
      <c r="H102" s="208"/>
      <c r="I102" s="208"/>
      <c r="J102" s="208"/>
      <c r="K102" s="208"/>
      <c r="L102" s="208"/>
      <c r="M102" s="208"/>
      <c r="N102" s="208"/>
      <c r="O102" s="208"/>
      <c r="P102" s="208"/>
      <c r="Q102" s="208"/>
      <c r="R102" s="208"/>
      <c r="S102" s="208" t="e">
        <f t="shared" ca="1" si="1"/>
        <v>#NAME?</v>
      </c>
      <c r="T102" s="215">
        <f t="shared" si="2"/>
        <v>0</v>
      </c>
      <c r="U102" s="208"/>
      <c r="V102" s="217" t="str">
        <f>IFERROR(VLOOKUP('1st Run'!I102,$AC$3:$AD$7,2,TRUE),"")</f>
        <v/>
      </c>
      <c r="W102" s="218" t="str">
        <f>IFERROR(IF(V102=$W$1,'1st Run'!I102,""),"")</f>
        <v/>
      </c>
      <c r="X102" s="218" t="str">
        <f>IFERROR(IF(V102=$X$1,'1st Run'!I102,""),"")</f>
        <v/>
      </c>
      <c r="Y102" s="218" t="str">
        <f>IFERROR(IF(V102=$Y$1,'1st Run'!I102,""),"")</f>
        <v/>
      </c>
      <c r="Z102" s="218" t="str">
        <f>IFERROR(IF($V102=$Z$1,'1st Run'!I102,""),"")</f>
        <v/>
      </c>
      <c r="AA102" s="218" t="str">
        <f>IFERROR(IF(V102=$AA$1,'1st Run'!I102,""),"")</f>
        <v/>
      </c>
      <c r="AB102" s="217"/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</row>
    <row r="103" spans="1:47" ht="15.75" customHeight="1">
      <c r="A103" s="220" t="str">
        <f>IF(B103="","",Draw!Q103)</f>
        <v/>
      </c>
      <c r="B103" s="221" t="str">
        <f>IFERROR(Draw!R103,"")</f>
        <v/>
      </c>
      <c r="C103" s="221" t="str">
        <f>IFERROR(Draw!S103,"")</f>
        <v/>
      </c>
      <c r="D103" s="242"/>
      <c r="E103" s="207">
        <v>1.02E-7</v>
      </c>
      <c r="F103" s="215" t="str">
        <f t="shared" si="0"/>
        <v/>
      </c>
      <c r="G103" s="216" t="str">
        <f>IF(A103="oco",VLOOKUP(CONCAT(B103,C103),'1st Run'!W:Y,2,FALSE),IF(OR(AND(D103&gt;1,D103&lt;1050),D103="nt",D103="",D103="scratch"),"","Not valid"))</f>
        <v/>
      </c>
      <c r="H103" s="208"/>
      <c r="I103" s="208"/>
      <c r="J103" s="208"/>
      <c r="K103" s="208"/>
      <c r="L103" s="208"/>
      <c r="M103" s="208"/>
      <c r="N103" s="208"/>
      <c r="O103" s="208"/>
      <c r="P103" s="208"/>
      <c r="Q103" s="208"/>
      <c r="R103" s="208"/>
      <c r="S103" s="208" t="e">
        <f t="shared" ca="1" si="1"/>
        <v>#NAME?</v>
      </c>
      <c r="T103" s="215">
        <f t="shared" si="2"/>
        <v>0</v>
      </c>
      <c r="U103" s="208"/>
      <c r="V103" s="217" t="str">
        <f>IFERROR(VLOOKUP('1st Run'!I103,$AC$3:$AD$7,2,TRUE),"")</f>
        <v/>
      </c>
      <c r="W103" s="218" t="str">
        <f>IFERROR(IF(V103=$W$1,'1st Run'!I103,""),"")</f>
        <v/>
      </c>
      <c r="X103" s="218" t="str">
        <f>IFERROR(IF(V103=$X$1,'1st Run'!I103,""),"")</f>
        <v/>
      </c>
      <c r="Y103" s="218" t="str">
        <f>IFERROR(IF(V103=$Y$1,'1st Run'!I103,""),"")</f>
        <v/>
      </c>
      <c r="Z103" s="218" t="str">
        <f>IFERROR(IF($V103=$Z$1,'1st Run'!I103,""),"")</f>
        <v/>
      </c>
      <c r="AA103" s="218" t="str">
        <f>IFERROR(IF(V103=$AA$1,'1st Run'!I103,""),"")</f>
        <v/>
      </c>
      <c r="AB103" s="217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</row>
    <row r="104" spans="1:47" ht="15.75" customHeight="1">
      <c r="A104" s="220" t="str">
        <f>IF(B104="","",Draw!Q104)</f>
        <v/>
      </c>
      <c r="B104" s="221" t="str">
        <f>IFERROR(Draw!R104,"")</f>
        <v/>
      </c>
      <c r="C104" s="221" t="str">
        <f>IFERROR(Draw!S104,"")</f>
        <v/>
      </c>
      <c r="D104" s="247"/>
      <c r="E104" s="207">
        <v>1.03E-7</v>
      </c>
      <c r="F104" s="215" t="str">
        <f t="shared" si="0"/>
        <v/>
      </c>
      <c r="G104" s="216" t="str">
        <f>IF(A104="oco",VLOOKUP(CONCAT(B104,C104),'1st Run'!W:Y,2,FALSE),IF(OR(AND(D104&gt;1,D104&lt;1050),D104="nt",D104="",D104="scratch"),"","Not valid"))</f>
        <v/>
      </c>
      <c r="H104" s="208"/>
      <c r="I104" s="208"/>
      <c r="J104" s="208"/>
      <c r="K104" s="208"/>
      <c r="L104" s="208"/>
      <c r="M104" s="208"/>
      <c r="N104" s="208"/>
      <c r="O104" s="208"/>
      <c r="P104" s="208"/>
      <c r="Q104" s="208"/>
      <c r="R104" s="208"/>
      <c r="S104" s="208" t="e">
        <f t="shared" ca="1" si="1"/>
        <v>#NAME?</v>
      </c>
      <c r="T104" s="215">
        <f t="shared" si="2"/>
        <v>0</v>
      </c>
      <c r="U104" s="208"/>
      <c r="V104" s="217" t="str">
        <f>IFERROR(VLOOKUP('1st Run'!I104,$AC$3:$AD$7,2,TRUE),"")</f>
        <v/>
      </c>
      <c r="W104" s="218" t="str">
        <f>IFERROR(IF(V104=$W$1,'1st Run'!I104,""),"")</f>
        <v/>
      </c>
      <c r="X104" s="218" t="str">
        <f>IFERROR(IF(V104=$X$1,'1st Run'!I104,""),"")</f>
        <v/>
      </c>
      <c r="Y104" s="218" t="str">
        <f>IFERROR(IF(V104=$Y$1,'1st Run'!I104,""),"")</f>
        <v/>
      </c>
      <c r="Z104" s="218" t="str">
        <f>IFERROR(IF($V104=$Z$1,'1st Run'!I104,""),"")</f>
        <v/>
      </c>
      <c r="AA104" s="218" t="str">
        <f>IFERROR(IF(V104=$AA$1,'1st Run'!I104,""),"")</f>
        <v/>
      </c>
      <c r="AB104" s="217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</row>
    <row r="105" spans="1:47" ht="15.75" customHeight="1">
      <c r="A105" s="220" t="str">
        <f>IF(B105="","",Draw!Q105)</f>
        <v/>
      </c>
      <c r="B105" s="221" t="str">
        <f>IFERROR(Draw!R105,"")</f>
        <v/>
      </c>
      <c r="C105" s="221" t="str">
        <f>IFERROR(Draw!S105,"")</f>
        <v/>
      </c>
      <c r="D105" s="222"/>
      <c r="E105" s="207">
        <v>1.04E-7</v>
      </c>
      <c r="F105" s="215" t="str">
        <f t="shared" si="0"/>
        <v/>
      </c>
      <c r="G105" s="216" t="str">
        <f>IF(A105="oco",VLOOKUP(CONCAT(B105,C105),'1st Run'!W:Y,2,FALSE),IF(OR(AND(D105&gt;1,D105&lt;1050),D105="nt",D105="",D105="scratch"),"","Not valid"))</f>
        <v/>
      </c>
      <c r="H105" s="208"/>
      <c r="I105" s="208"/>
      <c r="J105" s="208"/>
      <c r="K105" s="208"/>
      <c r="L105" s="208"/>
      <c r="M105" s="208"/>
      <c r="N105" s="208"/>
      <c r="O105" s="208"/>
      <c r="P105" s="208"/>
      <c r="Q105" s="208"/>
      <c r="R105" s="208"/>
      <c r="S105" s="208" t="e">
        <f t="shared" ca="1" si="1"/>
        <v>#NAME?</v>
      </c>
      <c r="T105" s="215">
        <f t="shared" si="2"/>
        <v>0</v>
      </c>
      <c r="U105" s="208"/>
      <c r="V105" s="217" t="str">
        <f>IFERROR(VLOOKUP('1st Run'!I105,$AC$3:$AD$7,2,TRUE),"")</f>
        <v/>
      </c>
      <c r="W105" s="218" t="str">
        <f>IFERROR(IF(V105=$W$1,'1st Run'!I105,""),"")</f>
        <v/>
      </c>
      <c r="X105" s="218" t="str">
        <f>IFERROR(IF(V105=$X$1,'1st Run'!I105,""),"")</f>
        <v/>
      </c>
      <c r="Y105" s="218" t="str">
        <f>IFERROR(IF(V105=$Y$1,'1st Run'!I105,""),"")</f>
        <v/>
      </c>
      <c r="Z105" s="218" t="str">
        <f>IFERROR(IF($V105=$Z$1,'1st Run'!I105,""),"")</f>
        <v/>
      </c>
      <c r="AA105" s="218" t="str">
        <f>IFERROR(IF(V105=$AA$1,'1st Run'!I105,""),"")</f>
        <v/>
      </c>
      <c r="AB105" s="217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</row>
    <row r="106" spans="1:47" ht="15.75" customHeight="1">
      <c r="A106" s="220" t="str">
        <f>IF(B106="","",Draw!Q106)</f>
        <v/>
      </c>
      <c r="B106" s="221" t="str">
        <f>IFERROR(Draw!R106,"")</f>
        <v/>
      </c>
      <c r="C106" s="221" t="str">
        <f>IFERROR(Draw!S106,"")</f>
        <v/>
      </c>
      <c r="D106" s="222"/>
      <c r="E106" s="207">
        <v>1.05E-7</v>
      </c>
      <c r="F106" s="215" t="str">
        <f t="shared" si="0"/>
        <v/>
      </c>
      <c r="G106" s="216" t="str">
        <f>IF(A106="oco",VLOOKUP(CONCAT(B106,C106),'1st Run'!W:Y,2,FALSE),IF(OR(AND(D106&gt;1,D106&lt;1050),D106="nt",D106="",D106="scratch"),"","Not valid"))</f>
        <v/>
      </c>
      <c r="H106" s="208"/>
      <c r="I106" s="208"/>
      <c r="J106" s="208"/>
      <c r="K106" s="208"/>
      <c r="L106" s="208"/>
      <c r="M106" s="208"/>
      <c r="N106" s="208"/>
      <c r="O106" s="208"/>
      <c r="P106" s="208"/>
      <c r="Q106" s="208"/>
      <c r="R106" s="208"/>
      <c r="S106" s="208" t="e">
        <f t="shared" ca="1" si="1"/>
        <v>#NAME?</v>
      </c>
      <c r="T106" s="215">
        <f t="shared" si="2"/>
        <v>0</v>
      </c>
      <c r="U106" s="208"/>
      <c r="V106" s="217" t="str">
        <f>IFERROR(VLOOKUP('1st Run'!I106,$AC$3:$AD$7,2,TRUE),"")</f>
        <v/>
      </c>
      <c r="W106" s="218" t="str">
        <f>IFERROR(IF(V106=$W$1,'1st Run'!I106,""),"")</f>
        <v/>
      </c>
      <c r="X106" s="218" t="str">
        <f>IFERROR(IF(V106=$X$1,'1st Run'!I106,""),"")</f>
        <v/>
      </c>
      <c r="Y106" s="218" t="str">
        <f>IFERROR(IF(V106=$Y$1,'1st Run'!I106,""),"")</f>
        <v/>
      </c>
      <c r="Z106" s="218" t="str">
        <f>IFERROR(IF($V106=$Z$1,'1st Run'!I106,""),"")</f>
        <v/>
      </c>
      <c r="AA106" s="218" t="str">
        <f>IFERROR(IF(V106=$AA$1,'1st Run'!I106,""),"")</f>
        <v/>
      </c>
      <c r="AB106" s="217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</row>
    <row r="107" spans="1:47" ht="15.75" customHeight="1">
      <c r="A107" s="220" t="str">
        <f>IF(B107="","",Draw!Q107)</f>
        <v/>
      </c>
      <c r="B107" s="221" t="str">
        <f>IFERROR(Draw!R107,"")</f>
        <v/>
      </c>
      <c r="C107" s="221" t="str">
        <f>IFERROR(Draw!S107,"")</f>
        <v/>
      </c>
      <c r="D107" s="222"/>
      <c r="E107" s="207">
        <v>1.06E-7</v>
      </c>
      <c r="F107" s="215" t="str">
        <f t="shared" si="0"/>
        <v/>
      </c>
      <c r="G107" s="216" t="str">
        <f>IF(A107="oco",VLOOKUP(CONCAT(B107,C107),'1st Run'!W:Y,2,FALSE),IF(OR(AND(D107&gt;1,D107&lt;1050),D107="nt",D107="",D107="scratch"),"","Not valid"))</f>
        <v/>
      </c>
      <c r="H107" s="208"/>
      <c r="I107" s="208"/>
      <c r="J107" s="208"/>
      <c r="K107" s="208"/>
      <c r="L107" s="208"/>
      <c r="M107" s="208"/>
      <c r="N107" s="208"/>
      <c r="O107" s="208"/>
      <c r="P107" s="208"/>
      <c r="Q107" s="208"/>
      <c r="R107" s="208"/>
      <c r="S107" s="208" t="e">
        <f t="shared" ca="1" si="1"/>
        <v>#NAME?</v>
      </c>
      <c r="T107" s="215">
        <f t="shared" si="2"/>
        <v>0</v>
      </c>
      <c r="U107" s="208"/>
      <c r="V107" s="217" t="str">
        <f>IFERROR(VLOOKUP('1st Run'!I107,$AC$3:$AD$7,2,TRUE),"")</f>
        <v/>
      </c>
      <c r="W107" s="218" t="str">
        <f>IFERROR(IF(V107=$W$1,'1st Run'!I107,""),"")</f>
        <v/>
      </c>
      <c r="X107" s="218" t="str">
        <f>IFERROR(IF(V107=$X$1,'1st Run'!I107,""),"")</f>
        <v/>
      </c>
      <c r="Y107" s="218" t="str">
        <f>IFERROR(IF(V107=$Y$1,'1st Run'!I107,""),"")</f>
        <v/>
      </c>
      <c r="Z107" s="218" t="str">
        <f>IFERROR(IF($V107=$Z$1,'1st Run'!I107,""),"")</f>
        <v/>
      </c>
      <c r="AA107" s="218" t="str">
        <f>IFERROR(IF(V107=$AA$1,'1st Run'!I107,""),"")</f>
        <v/>
      </c>
      <c r="AB107" s="217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</row>
    <row r="108" spans="1:47" ht="15.75" customHeight="1">
      <c r="A108" s="220" t="str">
        <f>IF(B108="","",Draw!Q108)</f>
        <v/>
      </c>
      <c r="B108" s="221" t="str">
        <f>IFERROR(Draw!R108,"")</f>
        <v/>
      </c>
      <c r="C108" s="221" t="str">
        <f>IFERROR(Draw!S108,"")</f>
        <v/>
      </c>
      <c r="D108" s="240"/>
      <c r="E108" s="207">
        <v>1.0700000000000001E-7</v>
      </c>
      <c r="F108" s="215" t="str">
        <f t="shared" si="0"/>
        <v/>
      </c>
      <c r="G108" s="216" t="str">
        <f>IF(A108="oco",VLOOKUP(CONCAT(B108,C108),'1st Run'!W:Y,2,FALSE),IF(OR(AND(D108&gt;1,D108&lt;1050),D108="nt",D108="",D108="scratch"),"","Not valid"))</f>
        <v/>
      </c>
      <c r="H108" s="208"/>
      <c r="I108" s="208"/>
      <c r="J108" s="208"/>
      <c r="K108" s="208"/>
      <c r="L108" s="208"/>
      <c r="M108" s="208"/>
      <c r="N108" s="208"/>
      <c r="O108" s="208"/>
      <c r="P108" s="208"/>
      <c r="Q108" s="208"/>
      <c r="R108" s="208"/>
      <c r="S108" s="208" t="e">
        <f t="shared" ca="1" si="1"/>
        <v>#NAME?</v>
      </c>
      <c r="T108" s="215">
        <f t="shared" si="2"/>
        <v>0</v>
      </c>
      <c r="U108" s="208"/>
      <c r="V108" s="217" t="str">
        <f>IFERROR(VLOOKUP('1st Run'!I108,$AC$3:$AD$7,2,TRUE),"")</f>
        <v/>
      </c>
      <c r="W108" s="218" t="str">
        <f>IFERROR(IF(V108=$W$1,'1st Run'!I108,""),"")</f>
        <v/>
      </c>
      <c r="X108" s="218" t="str">
        <f>IFERROR(IF(V108=$X$1,'1st Run'!I108,""),"")</f>
        <v/>
      </c>
      <c r="Y108" s="218" t="str">
        <f>IFERROR(IF(V108=$Y$1,'1st Run'!I108,""),"")</f>
        <v/>
      </c>
      <c r="Z108" s="218" t="str">
        <f>IFERROR(IF($V108=$Z$1,'1st Run'!I108,""),"")</f>
        <v/>
      </c>
      <c r="AA108" s="218" t="str">
        <f>IFERROR(IF(V108=$AA$1,'1st Run'!I108,""),"")</f>
        <v/>
      </c>
      <c r="AB108" s="217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</row>
    <row r="109" spans="1:47" ht="15.75" customHeight="1">
      <c r="A109" s="220" t="str">
        <f>IF(B109="","",Draw!Q109)</f>
        <v/>
      </c>
      <c r="B109" s="221" t="str">
        <f>IFERROR(Draw!R109,"")</f>
        <v/>
      </c>
      <c r="C109" s="221" t="str">
        <f>IFERROR(Draw!S109,"")</f>
        <v/>
      </c>
      <c r="D109" s="242"/>
      <c r="E109" s="207">
        <v>1.08E-7</v>
      </c>
      <c r="F109" s="215" t="str">
        <f t="shared" si="0"/>
        <v/>
      </c>
      <c r="G109" s="216" t="str">
        <f>IF(A109="oco",VLOOKUP(CONCAT(B109,C109),'1st Run'!W:Y,2,FALSE),IF(OR(AND(D109&gt;1,D109&lt;1050),D109="nt",D109="",D109="scratch"),"","Not valid"))</f>
        <v/>
      </c>
      <c r="H109" s="208"/>
      <c r="I109" s="208"/>
      <c r="J109" s="208"/>
      <c r="K109" s="208"/>
      <c r="L109" s="208"/>
      <c r="M109" s="208"/>
      <c r="N109" s="208"/>
      <c r="O109" s="208"/>
      <c r="P109" s="208"/>
      <c r="Q109" s="208"/>
      <c r="R109" s="208"/>
      <c r="S109" s="208" t="e">
        <f t="shared" ca="1" si="1"/>
        <v>#NAME?</v>
      </c>
      <c r="T109" s="215">
        <f t="shared" si="2"/>
        <v>0</v>
      </c>
      <c r="U109" s="208"/>
      <c r="V109" s="217" t="str">
        <f>IFERROR(VLOOKUP('1st Run'!I109,$AC$3:$AD$7,2,TRUE),"")</f>
        <v/>
      </c>
      <c r="W109" s="218" t="str">
        <f>IFERROR(IF(V109=$W$1,'1st Run'!I109,""),"")</f>
        <v/>
      </c>
      <c r="X109" s="218" t="str">
        <f>IFERROR(IF(V109=$X$1,'1st Run'!I109,""),"")</f>
        <v/>
      </c>
      <c r="Y109" s="218" t="str">
        <f>IFERROR(IF(V109=$Y$1,'1st Run'!I109,""),"")</f>
        <v/>
      </c>
      <c r="Z109" s="218" t="str">
        <f>IFERROR(IF($V109=$Z$1,'1st Run'!I109,""),"")</f>
        <v/>
      </c>
      <c r="AA109" s="218" t="str">
        <f>IFERROR(IF(V109=$AA$1,'1st Run'!I109,""),"")</f>
        <v/>
      </c>
      <c r="AB109" s="217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</row>
    <row r="110" spans="1:47" ht="15.75" customHeight="1">
      <c r="A110" s="220" t="str">
        <f>IF(B110="","",Draw!Q110)</f>
        <v/>
      </c>
      <c r="B110" s="221" t="str">
        <f>IFERROR(Draw!R110,"")</f>
        <v/>
      </c>
      <c r="C110" s="221" t="str">
        <f>IFERROR(Draw!S110,"")</f>
        <v/>
      </c>
      <c r="D110" s="247"/>
      <c r="E110" s="207">
        <v>1.09E-7</v>
      </c>
      <c r="F110" s="215" t="str">
        <f t="shared" si="0"/>
        <v/>
      </c>
      <c r="G110" s="216" t="str">
        <f>IF(A110="oco",VLOOKUP(CONCAT(B110,C110),'1st Run'!W:Y,2,FALSE),IF(OR(AND(D110&gt;1,D110&lt;1050),D110="nt",D110="",D110="scratch"),"","Not valid"))</f>
        <v/>
      </c>
      <c r="H110" s="208"/>
      <c r="I110" s="208"/>
      <c r="J110" s="208"/>
      <c r="K110" s="208"/>
      <c r="L110" s="208"/>
      <c r="M110" s="208"/>
      <c r="N110" s="208"/>
      <c r="O110" s="208"/>
      <c r="P110" s="208"/>
      <c r="Q110" s="208"/>
      <c r="R110" s="208"/>
      <c r="S110" s="208" t="e">
        <f t="shared" ca="1" si="1"/>
        <v>#NAME?</v>
      </c>
      <c r="T110" s="215">
        <f t="shared" si="2"/>
        <v>0</v>
      </c>
      <c r="U110" s="208"/>
      <c r="V110" s="217" t="str">
        <f>IFERROR(VLOOKUP('1st Run'!I110,$AC$3:$AD$7,2,TRUE),"")</f>
        <v/>
      </c>
      <c r="W110" s="218" t="str">
        <f>IFERROR(IF(V110=$W$1,'1st Run'!I110,""),"")</f>
        <v/>
      </c>
      <c r="X110" s="218" t="str">
        <f>IFERROR(IF(V110=$X$1,'1st Run'!I110,""),"")</f>
        <v/>
      </c>
      <c r="Y110" s="218" t="str">
        <f>IFERROR(IF(V110=$Y$1,'1st Run'!I110,""),"")</f>
        <v/>
      </c>
      <c r="Z110" s="218" t="str">
        <f>IFERROR(IF($V110=$Z$1,'1st Run'!I110,""),"")</f>
        <v/>
      </c>
      <c r="AA110" s="218" t="str">
        <f>IFERROR(IF(V110=$AA$1,'1st Run'!I110,""),"")</f>
        <v/>
      </c>
      <c r="AB110" s="217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</row>
    <row r="111" spans="1:47" ht="15.75" customHeight="1">
      <c r="A111" s="220" t="str">
        <f>IF(B111="","",Draw!Q111)</f>
        <v/>
      </c>
      <c r="B111" s="221" t="str">
        <f>IFERROR(Draw!R111,"")</f>
        <v/>
      </c>
      <c r="C111" s="221" t="str">
        <f>IFERROR(Draw!S111,"")</f>
        <v/>
      </c>
      <c r="D111" s="222"/>
      <c r="E111" s="207">
        <v>1.1000000000000001E-7</v>
      </c>
      <c r="F111" s="215" t="str">
        <f t="shared" si="0"/>
        <v/>
      </c>
      <c r="G111" s="216" t="str">
        <f>IF(A111="oco",VLOOKUP(CONCAT(B111,C111),'1st Run'!W:Y,2,FALSE),IF(OR(AND(D111&gt;1,D111&lt;1050),D111="nt",D111="",D111="scratch"),"","Not valid"))</f>
        <v/>
      </c>
      <c r="H111" s="208"/>
      <c r="I111" s="208"/>
      <c r="J111" s="208"/>
      <c r="K111" s="208"/>
      <c r="L111" s="208"/>
      <c r="M111" s="208"/>
      <c r="N111" s="208"/>
      <c r="O111" s="208"/>
      <c r="P111" s="208"/>
      <c r="Q111" s="208"/>
      <c r="R111" s="208"/>
      <c r="S111" s="208" t="e">
        <f t="shared" ca="1" si="1"/>
        <v>#NAME?</v>
      </c>
      <c r="T111" s="215">
        <f t="shared" si="2"/>
        <v>0</v>
      </c>
      <c r="U111" s="208"/>
      <c r="V111" s="217" t="str">
        <f>IFERROR(VLOOKUP('1st Run'!I111,$AC$3:$AD$7,2,TRUE),"")</f>
        <v/>
      </c>
      <c r="W111" s="218" t="str">
        <f>IFERROR(IF(V111=$W$1,'1st Run'!I111,""),"")</f>
        <v/>
      </c>
      <c r="X111" s="218" t="str">
        <f>IFERROR(IF(V111=$X$1,'1st Run'!I111,""),"")</f>
        <v/>
      </c>
      <c r="Y111" s="218" t="str">
        <f>IFERROR(IF(V111=$Y$1,'1st Run'!I111,""),"")</f>
        <v/>
      </c>
      <c r="Z111" s="218" t="str">
        <f>IFERROR(IF($V111=$Z$1,'1st Run'!I111,""),"")</f>
        <v/>
      </c>
      <c r="AA111" s="218" t="str">
        <f>IFERROR(IF(V111=$AA$1,'1st Run'!I111,""),"")</f>
        <v/>
      </c>
      <c r="AB111" s="217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</row>
    <row r="112" spans="1:47" ht="15.75" customHeight="1">
      <c r="A112" s="220" t="str">
        <f>IF(B112="","",Draw!Q112)</f>
        <v/>
      </c>
      <c r="B112" s="221" t="str">
        <f>IFERROR(Draw!R112,"")</f>
        <v/>
      </c>
      <c r="C112" s="221" t="str">
        <f>IFERROR(Draw!S112,"")</f>
        <v/>
      </c>
      <c r="D112" s="222"/>
      <c r="E112" s="207">
        <v>1.11E-7</v>
      </c>
      <c r="F112" s="215" t="str">
        <f t="shared" si="0"/>
        <v/>
      </c>
      <c r="G112" s="216" t="str">
        <f>IF(A112="oco",VLOOKUP(CONCAT(B112,C112),'1st Run'!W:Y,2,FALSE),IF(OR(AND(D112&gt;1,D112&lt;1050),D112="nt",D112="",D112="scratch"),"","Not valid"))</f>
        <v/>
      </c>
      <c r="H112" s="208"/>
      <c r="I112" s="208"/>
      <c r="J112" s="208"/>
      <c r="K112" s="208"/>
      <c r="L112" s="208"/>
      <c r="M112" s="208"/>
      <c r="N112" s="208"/>
      <c r="O112" s="208"/>
      <c r="P112" s="208"/>
      <c r="Q112" s="208"/>
      <c r="R112" s="208"/>
      <c r="S112" s="208" t="e">
        <f t="shared" ca="1" si="1"/>
        <v>#NAME?</v>
      </c>
      <c r="T112" s="215">
        <f t="shared" si="2"/>
        <v>0</v>
      </c>
      <c r="U112" s="208"/>
      <c r="V112" s="217" t="str">
        <f>IFERROR(VLOOKUP('1st Run'!I112,$AC$3:$AD$7,2,TRUE),"")</f>
        <v/>
      </c>
      <c r="W112" s="218" t="str">
        <f>IFERROR(IF(V112=$W$1,'1st Run'!I112,""),"")</f>
        <v/>
      </c>
      <c r="X112" s="218" t="str">
        <f>IFERROR(IF(V112=$X$1,'1st Run'!I112,""),"")</f>
        <v/>
      </c>
      <c r="Y112" s="218" t="str">
        <f>IFERROR(IF(V112=$Y$1,'1st Run'!I112,""),"")</f>
        <v/>
      </c>
      <c r="Z112" s="218" t="str">
        <f>IFERROR(IF($V112=$Z$1,'1st Run'!I112,""),"")</f>
        <v/>
      </c>
      <c r="AA112" s="218" t="str">
        <f>IFERROR(IF(V112=$AA$1,'1st Run'!I112,""),"")</f>
        <v/>
      </c>
      <c r="AB112" s="217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</row>
    <row r="113" spans="1:47" ht="15.75" customHeight="1">
      <c r="A113" s="220" t="str">
        <f>IF(B113="","",Draw!Q113)</f>
        <v/>
      </c>
      <c r="B113" s="221" t="str">
        <f>IFERROR(Draw!R113,"")</f>
        <v/>
      </c>
      <c r="C113" s="221" t="str">
        <f>IFERROR(Draw!S113,"")</f>
        <v/>
      </c>
      <c r="D113" s="222"/>
      <c r="E113" s="207">
        <v>1.12E-7</v>
      </c>
      <c r="F113" s="215" t="str">
        <f t="shared" si="0"/>
        <v/>
      </c>
      <c r="G113" s="216" t="str">
        <f>IF(A113="oco",VLOOKUP(CONCAT(B113,C113),'1st Run'!W:Y,2,FALSE),IF(OR(AND(D113&gt;1,D113&lt;1050),D113="nt",D113="",D113="scratch"),"","Not valid"))</f>
        <v/>
      </c>
      <c r="H113" s="208"/>
      <c r="I113" s="208"/>
      <c r="J113" s="208"/>
      <c r="K113" s="208"/>
      <c r="L113" s="208"/>
      <c r="M113" s="208"/>
      <c r="N113" s="208"/>
      <c r="O113" s="208"/>
      <c r="P113" s="208"/>
      <c r="Q113" s="208"/>
      <c r="R113" s="208"/>
      <c r="S113" s="208" t="e">
        <f t="shared" ca="1" si="1"/>
        <v>#NAME?</v>
      </c>
      <c r="T113" s="215">
        <f t="shared" si="2"/>
        <v>0</v>
      </c>
      <c r="U113" s="208"/>
      <c r="V113" s="217" t="str">
        <f>IFERROR(VLOOKUP('1st Run'!I113,$AC$3:$AD$7,2,TRUE),"")</f>
        <v/>
      </c>
      <c r="W113" s="218" t="str">
        <f>IFERROR(IF(V113=$W$1,'1st Run'!I113,""),"")</f>
        <v/>
      </c>
      <c r="X113" s="218" t="str">
        <f>IFERROR(IF(V113=$X$1,'1st Run'!I113,""),"")</f>
        <v/>
      </c>
      <c r="Y113" s="218" t="str">
        <f>IFERROR(IF(V113=$Y$1,'1st Run'!I113,""),"")</f>
        <v/>
      </c>
      <c r="Z113" s="218" t="str">
        <f>IFERROR(IF($V113=$Z$1,'1st Run'!I113,""),"")</f>
        <v/>
      </c>
      <c r="AA113" s="218" t="str">
        <f>IFERROR(IF(V113=$AA$1,'1st Run'!I113,""),"")</f>
        <v/>
      </c>
      <c r="AB113" s="217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</row>
    <row r="114" spans="1:47" ht="15.75" customHeight="1">
      <c r="A114" s="220" t="str">
        <f>IF(B114="","",Draw!Q114)</f>
        <v/>
      </c>
      <c r="B114" s="221" t="str">
        <f>IFERROR(Draw!R114,"")</f>
        <v/>
      </c>
      <c r="C114" s="221" t="str">
        <f>IFERROR(Draw!S114,"")</f>
        <v/>
      </c>
      <c r="D114" s="240"/>
      <c r="E114" s="207">
        <v>1.1300000000000001E-7</v>
      </c>
      <c r="F114" s="215" t="str">
        <f t="shared" si="0"/>
        <v/>
      </c>
      <c r="G114" s="216" t="str">
        <f>IF(A114="oco",VLOOKUP(CONCAT(B114,C114),'1st Run'!W:Y,2,FALSE),IF(OR(AND(D114&gt;1,D114&lt;1050),D114="nt",D114="",D114="scratch"),"","Not valid"))</f>
        <v/>
      </c>
      <c r="H114" s="208"/>
      <c r="I114" s="208"/>
      <c r="J114" s="208"/>
      <c r="K114" s="208"/>
      <c r="L114" s="208"/>
      <c r="M114" s="208"/>
      <c r="N114" s="208"/>
      <c r="O114" s="208"/>
      <c r="P114" s="208"/>
      <c r="Q114" s="208"/>
      <c r="R114" s="208"/>
      <c r="S114" s="208" t="e">
        <f t="shared" ca="1" si="1"/>
        <v>#NAME?</v>
      </c>
      <c r="T114" s="215">
        <f t="shared" si="2"/>
        <v>0</v>
      </c>
      <c r="U114" s="208"/>
      <c r="V114" s="217" t="str">
        <f>IFERROR(VLOOKUP('1st Run'!I114,$AC$3:$AD$7,2,TRUE),"")</f>
        <v/>
      </c>
      <c r="W114" s="218" t="str">
        <f>IFERROR(IF(V114=$W$1,'1st Run'!I114,""),"")</f>
        <v/>
      </c>
      <c r="X114" s="218" t="str">
        <f>IFERROR(IF(V114=$X$1,'1st Run'!I114,""),"")</f>
        <v/>
      </c>
      <c r="Y114" s="218" t="str">
        <f>IFERROR(IF(V114=$Y$1,'1st Run'!I114,""),"")</f>
        <v/>
      </c>
      <c r="Z114" s="218" t="str">
        <f>IFERROR(IF($V114=$Z$1,'1st Run'!I114,""),"")</f>
        <v/>
      </c>
      <c r="AA114" s="218" t="str">
        <f>IFERROR(IF(V114=$AA$1,'1st Run'!I114,""),"")</f>
        <v/>
      </c>
      <c r="AB114" s="217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</row>
    <row r="115" spans="1:47" ht="15.75" customHeight="1">
      <c r="A115" s="220" t="str">
        <f>IF(B115="","",Draw!Q115)</f>
        <v/>
      </c>
      <c r="B115" s="221" t="str">
        <f>IFERROR(Draw!R115,"")</f>
        <v/>
      </c>
      <c r="C115" s="221" t="str">
        <f>IFERROR(Draw!S115,"")</f>
        <v/>
      </c>
      <c r="D115" s="242"/>
      <c r="E115" s="207">
        <v>1.14E-7</v>
      </c>
      <c r="F115" s="215" t="str">
        <f t="shared" si="0"/>
        <v/>
      </c>
      <c r="G115" s="216" t="str">
        <f>IF(A115="oco",VLOOKUP(CONCAT(B115,C115),'1st Run'!W:Y,2,FALSE),IF(OR(AND(D115&gt;1,D115&lt;1050),D115="nt",D115="",D115="scratch"),"","Not valid"))</f>
        <v/>
      </c>
      <c r="H115" s="208"/>
      <c r="I115" s="208"/>
      <c r="J115" s="208"/>
      <c r="K115" s="208"/>
      <c r="L115" s="208"/>
      <c r="M115" s="208"/>
      <c r="N115" s="208"/>
      <c r="O115" s="208"/>
      <c r="P115" s="208"/>
      <c r="Q115" s="208"/>
      <c r="R115" s="208"/>
      <c r="S115" s="208" t="e">
        <f t="shared" ca="1" si="1"/>
        <v>#NAME?</v>
      </c>
      <c r="T115" s="215">
        <f t="shared" si="2"/>
        <v>0</v>
      </c>
      <c r="U115" s="208"/>
      <c r="V115" s="217" t="str">
        <f>IFERROR(VLOOKUP('1st Run'!I115,$AC$3:$AD$7,2,TRUE),"")</f>
        <v/>
      </c>
      <c r="W115" s="218" t="str">
        <f>IFERROR(IF(V115=$W$1,'1st Run'!I115,""),"")</f>
        <v/>
      </c>
      <c r="X115" s="218" t="str">
        <f>IFERROR(IF(V115=$X$1,'1st Run'!I115,""),"")</f>
        <v/>
      </c>
      <c r="Y115" s="218" t="str">
        <f>IFERROR(IF(V115=$Y$1,'1st Run'!I115,""),"")</f>
        <v/>
      </c>
      <c r="Z115" s="218" t="str">
        <f>IFERROR(IF($V115=$Z$1,'1st Run'!I115,""),"")</f>
        <v/>
      </c>
      <c r="AA115" s="218" t="str">
        <f>IFERROR(IF(V115=$AA$1,'1st Run'!I115,""),"")</f>
        <v/>
      </c>
      <c r="AB115" s="217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</row>
    <row r="116" spans="1:47" ht="15.75" customHeight="1">
      <c r="A116" s="220" t="str">
        <f>IF(B116="","",Draw!Q116)</f>
        <v/>
      </c>
      <c r="B116" s="221" t="str">
        <f>IFERROR(Draw!R116,"")</f>
        <v/>
      </c>
      <c r="C116" s="221" t="str">
        <f>IFERROR(Draw!S116,"")</f>
        <v/>
      </c>
      <c r="D116" s="247"/>
      <c r="E116" s="207">
        <v>1.15E-7</v>
      </c>
      <c r="F116" s="215" t="str">
        <f t="shared" si="0"/>
        <v/>
      </c>
      <c r="G116" s="216" t="str">
        <f>IF(A116="oco",VLOOKUP(CONCAT(B116,C116),'1st Run'!W:Y,2,FALSE),IF(OR(AND(D116&gt;1,D116&lt;1050),D116="nt",D116="",D116="scratch"),"","Not valid"))</f>
        <v/>
      </c>
      <c r="H116" s="208"/>
      <c r="I116" s="208"/>
      <c r="J116" s="208"/>
      <c r="K116" s="208"/>
      <c r="L116" s="208"/>
      <c r="M116" s="208"/>
      <c r="N116" s="208"/>
      <c r="O116" s="208"/>
      <c r="P116" s="208"/>
      <c r="Q116" s="208"/>
      <c r="R116" s="208"/>
      <c r="S116" s="208" t="e">
        <f t="shared" ca="1" si="1"/>
        <v>#NAME?</v>
      </c>
      <c r="T116" s="215">
        <f t="shared" si="2"/>
        <v>0</v>
      </c>
      <c r="U116" s="208"/>
      <c r="V116" s="217" t="str">
        <f>IFERROR(VLOOKUP('1st Run'!I116,$AC$3:$AD$7,2,TRUE),"")</f>
        <v/>
      </c>
      <c r="W116" s="218" t="str">
        <f>IFERROR(IF(V116=$W$1,'1st Run'!I116,""),"")</f>
        <v/>
      </c>
      <c r="X116" s="218" t="str">
        <f>IFERROR(IF(V116=$X$1,'1st Run'!I116,""),"")</f>
        <v/>
      </c>
      <c r="Y116" s="218" t="str">
        <f>IFERROR(IF(V116=$Y$1,'1st Run'!I116,""),"")</f>
        <v/>
      </c>
      <c r="Z116" s="218" t="str">
        <f>IFERROR(IF($V116=$Z$1,'1st Run'!I116,""),"")</f>
        <v/>
      </c>
      <c r="AA116" s="218" t="str">
        <f>IFERROR(IF(V116=$AA$1,'1st Run'!I116,""),"")</f>
        <v/>
      </c>
      <c r="AB116" s="217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</row>
    <row r="117" spans="1:47" ht="15.75" customHeight="1">
      <c r="A117" s="220" t="str">
        <f>IF(B117="","",Draw!Q117)</f>
        <v/>
      </c>
      <c r="B117" s="221" t="str">
        <f>IFERROR(Draw!R117,"")</f>
        <v/>
      </c>
      <c r="C117" s="221" t="str">
        <f>IFERROR(Draw!S117,"")</f>
        <v/>
      </c>
      <c r="D117" s="222"/>
      <c r="E117" s="207">
        <v>1.1600000000000001E-7</v>
      </c>
      <c r="F117" s="215" t="str">
        <f t="shared" si="0"/>
        <v/>
      </c>
      <c r="G117" s="216" t="str">
        <f>IF(A117="oco",VLOOKUP(CONCAT(B117,C117),'1st Run'!W:Y,2,FALSE),IF(OR(AND(D117&gt;1,D117&lt;1050),D117="nt",D117="",D117="scratch"),"","Not valid"))</f>
        <v/>
      </c>
      <c r="H117" s="208"/>
      <c r="I117" s="208"/>
      <c r="J117" s="208"/>
      <c r="K117" s="208"/>
      <c r="L117" s="208"/>
      <c r="M117" s="208"/>
      <c r="N117" s="208"/>
      <c r="O117" s="208"/>
      <c r="P117" s="208"/>
      <c r="Q117" s="208"/>
      <c r="R117" s="208"/>
      <c r="S117" s="208" t="e">
        <f t="shared" ca="1" si="1"/>
        <v>#NAME?</v>
      </c>
      <c r="T117" s="215">
        <f t="shared" si="2"/>
        <v>0</v>
      </c>
      <c r="U117" s="208"/>
      <c r="V117" s="217" t="str">
        <f>IFERROR(VLOOKUP('1st Run'!I117,$AC$3:$AD$7,2,TRUE),"")</f>
        <v/>
      </c>
      <c r="W117" s="218" t="str">
        <f>IFERROR(IF(V117=$W$1,'1st Run'!I117,""),"")</f>
        <v/>
      </c>
      <c r="X117" s="218" t="str">
        <f>IFERROR(IF(V117=$X$1,'1st Run'!I117,""),"")</f>
        <v/>
      </c>
      <c r="Y117" s="218" t="str">
        <f>IFERROR(IF(V117=$Y$1,'1st Run'!I117,""),"")</f>
        <v/>
      </c>
      <c r="Z117" s="218" t="str">
        <f>IFERROR(IF($V117=$Z$1,'1st Run'!I117,""),"")</f>
        <v/>
      </c>
      <c r="AA117" s="218" t="str">
        <f>IFERROR(IF(V117=$AA$1,'1st Run'!I117,""),"")</f>
        <v/>
      </c>
      <c r="AB117" s="217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</row>
    <row r="118" spans="1:47" ht="15.75" customHeight="1">
      <c r="A118" s="220" t="str">
        <f>IF(B118="","",Draw!Q118)</f>
        <v/>
      </c>
      <c r="B118" s="221" t="str">
        <f>IFERROR(Draw!R118,"")</f>
        <v/>
      </c>
      <c r="C118" s="221" t="str">
        <f>IFERROR(Draw!S118,"")</f>
        <v/>
      </c>
      <c r="D118" s="222"/>
      <c r="E118" s="207">
        <v>1.17E-7</v>
      </c>
      <c r="F118" s="215" t="str">
        <f t="shared" si="0"/>
        <v/>
      </c>
      <c r="G118" s="216" t="str">
        <f>IF(A118="oco",VLOOKUP(CONCAT(B118,C118),'1st Run'!W:Y,2,FALSE),IF(OR(AND(D118&gt;1,D118&lt;1050),D118="nt",D118="",D118="scratch"),"","Not valid"))</f>
        <v/>
      </c>
      <c r="H118" s="208"/>
      <c r="I118" s="208"/>
      <c r="J118" s="208"/>
      <c r="K118" s="208"/>
      <c r="L118" s="208"/>
      <c r="M118" s="208"/>
      <c r="N118" s="208"/>
      <c r="O118" s="208"/>
      <c r="P118" s="208"/>
      <c r="Q118" s="208"/>
      <c r="R118" s="208"/>
      <c r="S118" s="208" t="e">
        <f t="shared" ca="1" si="1"/>
        <v>#NAME?</v>
      </c>
      <c r="T118" s="215">
        <f t="shared" si="2"/>
        <v>0</v>
      </c>
      <c r="U118" s="208"/>
      <c r="V118" s="217" t="str">
        <f>IFERROR(VLOOKUP('1st Run'!I118,$AC$3:$AD$7,2,TRUE),"")</f>
        <v/>
      </c>
      <c r="W118" s="218" t="str">
        <f>IFERROR(IF(V118=$W$1,'1st Run'!I118,""),"")</f>
        <v/>
      </c>
      <c r="X118" s="218" t="str">
        <f>IFERROR(IF(V118=$X$1,'1st Run'!I118,""),"")</f>
        <v/>
      </c>
      <c r="Y118" s="218" t="str">
        <f>IFERROR(IF(V118=$Y$1,'1st Run'!I118,""),"")</f>
        <v/>
      </c>
      <c r="Z118" s="218" t="str">
        <f>IFERROR(IF($V118=$Z$1,'1st Run'!I118,""),"")</f>
        <v/>
      </c>
      <c r="AA118" s="218" t="str">
        <f>IFERROR(IF(V118=$AA$1,'1st Run'!I118,""),"")</f>
        <v/>
      </c>
      <c r="AB118" s="217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</row>
    <row r="119" spans="1:47" ht="15.75" customHeight="1">
      <c r="A119" s="220" t="str">
        <f>IF(B119="","",Draw!Q119)</f>
        <v/>
      </c>
      <c r="B119" s="221" t="str">
        <f>IFERROR(Draw!R119,"")</f>
        <v/>
      </c>
      <c r="C119" s="221" t="str">
        <f>IFERROR(Draw!S119,"")</f>
        <v/>
      </c>
      <c r="D119" s="222"/>
      <c r="E119" s="207">
        <v>1.18E-7</v>
      </c>
      <c r="F119" s="215" t="str">
        <f t="shared" si="0"/>
        <v/>
      </c>
      <c r="G119" s="216" t="str">
        <f>IF(A119="oco",VLOOKUP(CONCAT(B119,C119),'1st Run'!W:Y,2,FALSE),IF(OR(AND(D119&gt;1,D119&lt;1050),D119="nt",D119="",D119="scratch"),"","Not valid"))</f>
        <v/>
      </c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8" t="e">
        <f t="shared" ca="1" si="1"/>
        <v>#NAME?</v>
      </c>
      <c r="T119" s="215">
        <f t="shared" si="2"/>
        <v>0</v>
      </c>
      <c r="U119" s="208"/>
      <c r="V119" s="217" t="str">
        <f>IFERROR(VLOOKUP('1st Run'!I119,$AC$3:$AD$7,2,TRUE),"")</f>
        <v/>
      </c>
      <c r="W119" s="218" t="str">
        <f>IFERROR(IF(V119=$W$1,'1st Run'!I119,""),"")</f>
        <v/>
      </c>
      <c r="X119" s="218" t="str">
        <f>IFERROR(IF(V119=$X$1,'1st Run'!I119,""),"")</f>
        <v/>
      </c>
      <c r="Y119" s="218" t="str">
        <f>IFERROR(IF(V119=$Y$1,'1st Run'!I119,""),"")</f>
        <v/>
      </c>
      <c r="Z119" s="218" t="str">
        <f>IFERROR(IF($V119=$Z$1,'1st Run'!I119,""),"")</f>
        <v/>
      </c>
      <c r="AA119" s="218" t="str">
        <f>IFERROR(IF(V119=$AA$1,'1st Run'!I119,""),"")</f>
        <v/>
      </c>
      <c r="AB119" s="217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</row>
    <row r="120" spans="1:47" ht="15.75" customHeight="1">
      <c r="A120" s="220" t="str">
        <f>IF(B120="","",Draw!Q120)</f>
        <v/>
      </c>
      <c r="B120" s="221" t="str">
        <f>IFERROR(Draw!R120,"")</f>
        <v/>
      </c>
      <c r="C120" s="221" t="str">
        <f>IFERROR(Draw!S120,"")</f>
        <v/>
      </c>
      <c r="D120" s="240"/>
      <c r="E120" s="207">
        <v>1.1899999999999999E-7</v>
      </c>
      <c r="F120" s="215" t="str">
        <f t="shared" si="0"/>
        <v/>
      </c>
      <c r="G120" s="216" t="str">
        <f>IF(A120="oco",VLOOKUP(CONCAT(B120,C120),'1st Run'!W:Y,2,FALSE),IF(OR(AND(D120&gt;1,D120&lt;1050),D120="nt",D120="",D120="scratch"),"","Not valid"))</f>
        <v/>
      </c>
      <c r="H120" s="208"/>
      <c r="I120" s="208"/>
      <c r="J120" s="208"/>
      <c r="K120" s="208"/>
      <c r="L120" s="208"/>
      <c r="M120" s="208"/>
      <c r="N120" s="208"/>
      <c r="O120" s="208"/>
      <c r="P120" s="208"/>
      <c r="Q120" s="208"/>
      <c r="R120" s="208"/>
      <c r="S120" s="208" t="e">
        <f t="shared" ca="1" si="1"/>
        <v>#NAME?</v>
      </c>
      <c r="T120" s="215">
        <f t="shared" si="2"/>
        <v>0</v>
      </c>
      <c r="U120" s="208"/>
      <c r="V120" s="217" t="str">
        <f>IFERROR(VLOOKUP('1st Run'!I120,$AC$3:$AD$7,2,TRUE),"")</f>
        <v/>
      </c>
      <c r="W120" s="218" t="str">
        <f>IFERROR(IF(V120=$W$1,'1st Run'!I120,""),"")</f>
        <v/>
      </c>
      <c r="X120" s="218" t="str">
        <f>IFERROR(IF(V120=$X$1,'1st Run'!I120,""),"")</f>
        <v/>
      </c>
      <c r="Y120" s="218" t="str">
        <f>IFERROR(IF(V120=$Y$1,'1st Run'!I120,""),"")</f>
        <v/>
      </c>
      <c r="Z120" s="218" t="str">
        <f>IFERROR(IF($V120=$Z$1,'1st Run'!I120,""),"")</f>
        <v/>
      </c>
      <c r="AA120" s="218" t="str">
        <f>IFERROR(IF(V120=$AA$1,'1st Run'!I120,""),"")</f>
        <v/>
      </c>
      <c r="AB120" s="217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</row>
    <row r="121" spans="1:47" ht="15.75" customHeight="1">
      <c r="A121" s="220" t="str">
        <f>IF(B121="","",Draw!Q121)</f>
        <v/>
      </c>
      <c r="B121" s="221" t="str">
        <f>IFERROR(Draw!R121,"")</f>
        <v/>
      </c>
      <c r="C121" s="221" t="str">
        <f>IFERROR(Draw!S121,"")</f>
        <v/>
      </c>
      <c r="D121" s="242"/>
      <c r="E121" s="207">
        <v>1.1999999999999999E-7</v>
      </c>
      <c r="F121" s="215" t="str">
        <f t="shared" si="0"/>
        <v/>
      </c>
      <c r="G121" s="216" t="str">
        <f>IF(A121="oco",VLOOKUP(CONCAT(B121,C121),'1st Run'!W:Y,2,FALSE),IF(OR(AND(D121&gt;1,D121&lt;1050),D121="nt",D121="",D121="scratch"),"","Not valid"))</f>
        <v/>
      </c>
      <c r="H121" s="208"/>
      <c r="I121" s="208"/>
      <c r="J121" s="208"/>
      <c r="K121" s="208"/>
      <c r="L121" s="208"/>
      <c r="M121" s="208"/>
      <c r="N121" s="208"/>
      <c r="O121" s="208"/>
      <c r="P121" s="208"/>
      <c r="Q121" s="208"/>
      <c r="R121" s="208"/>
      <c r="S121" s="208" t="e">
        <f t="shared" ca="1" si="1"/>
        <v>#NAME?</v>
      </c>
      <c r="T121" s="215">
        <f t="shared" si="2"/>
        <v>0</v>
      </c>
      <c r="U121" s="208"/>
      <c r="V121" s="217" t="str">
        <f>IFERROR(VLOOKUP('1st Run'!I121,$AC$3:$AD$7,2,TRUE),"")</f>
        <v/>
      </c>
      <c r="W121" s="218" t="str">
        <f>IFERROR(IF(V121=$W$1,'1st Run'!I121,""),"")</f>
        <v/>
      </c>
      <c r="X121" s="218" t="str">
        <f>IFERROR(IF(V121=$X$1,'1st Run'!I121,""),"")</f>
        <v/>
      </c>
      <c r="Y121" s="218" t="str">
        <f>IFERROR(IF(V121=$Y$1,'1st Run'!I121,""),"")</f>
        <v/>
      </c>
      <c r="Z121" s="218" t="str">
        <f>IFERROR(IF($V121=$Z$1,'1st Run'!I121,""),"")</f>
        <v/>
      </c>
      <c r="AA121" s="218" t="str">
        <f>IFERROR(IF(V121=$AA$1,'1st Run'!I121,""),"")</f>
        <v/>
      </c>
      <c r="AB121" s="217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</row>
    <row r="122" spans="1:47" ht="15.75" customHeight="1">
      <c r="A122" s="220" t="str">
        <f>IF(B122="","",Draw!Q122)</f>
        <v/>
      </c>
      <c r="B122" s="221" t="str">
        <f>IFERROR(Draw!R122,"")</f>
        <v/>
      </c>
      <c r="C122" s="221" t="str">
        <f>IFERROR(Draw!S122,"")</f>
        <v/>
      </c>
      <c r="D122" s="247"/>
      <c r="E122" s="207">
        <v>1.2100000000000001E-7</v>
      </c>
      <c r="F122" s="215" t="str">
        <f t="shared" si="0"/>
        <v/>
      </c>
      <c r="G122" s="216" t="str">
        <f>IF(A122="oco",VLOOKUP(CONCAT(B122,C122),'1st Run'!W:Y,2,FALSE),IF(OR(AND(D122&gt;1,D122&lt;1050),D122="nt",D122="",D122="scratch"),"","Not valid"))</f>
        <v/>
      </c>
      <c r="H122" s="208"/>
      <c r="I122" s="208"/>
      <c r="J122" s="208"/>
      <c r="K122" s="208"/>
      <c r="L122" s="208"/>
      <c r="M122" s="208"/>
      <c r="N122" s="208"/>
      <c r="O122" s="208"/>
      <c r="P122" s="208"/>
      <c r="Q122" s="208"/>
      <c r="R122" s="208"/>
      <c r="S122" s="208" t="e">
        <f t="shared" ca="1" si="1"/>
        <v>#NAME?</v>
      </c>
      <c r="T122" s="215">
        <f t="shared" si="2"/>
        <v>0</v>
      </c>
      <c r="U122" s="208"/>
      <c r="V122" s="217" t="str">
        <f>IFERROR(VLOOKUP('1st Run'!I122,$AC$3:$AD$7,2,TRUE),"")</f>
        <v/>
      </c>
      <c r="W122" s="218" t="str">
        <f>IFERROR(IF(V122=$W$1,'1st Run'!I122,""),"")</f>
        <v/>
      </c>
      <c r="X122" s="218" t="str">
        <f>IFERROR(IF(V122=$X$1,'1st Run'!I122,""),"")</f>
        <v/>
      </c>
      <c r="Y122" s="218" t="str">
        <f>IFERROR(IF(V122=$Y$1,'1st Run'!I122,""),"")</f>
        <v/>
      </c>
      <c r="Z122" s="218" t="str">
        <f>IFERROR(IF($V122=$Z$1,'1st Run'!I122,""),"")</f>
        <v/>
      </c>
      <c r="AA122" s="218" t="str">
        <f>IFERROR(IF(V122=$AA$1,'1st Run'!I122,""),"")</f>
        <v/>
      </c>
      <c r="AB122" s="217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</row>
    <row r="123" spans="1:47" ht="15.75" customHeight="1">
      <c r="A123" s="220" t="str">
        <f>IF(B123="","",Draw!Q123)</f>
        <v/>
      </c>
      <c r="B123" s="221" t="str">
        <f>IFERROR(Draw!R123,"")</f>
        <v/>
      </c>
      <c r="C123" s="221" t="str">
        <f>IFERROR(Draw!S123,"")</f>
        <v/>
      </c>
      <c r="D123" s="222"/>
      <c r="E123" s="207">
        <v>1.2200000000000001E-7</v>
      </c>
      <c r="F123" s="215" t="str">
        <f t="shared" si="0"/>
        <v/>
      </c>
      <c r="G123" s="216" t="str">
        <f>IF(A123="oco",VLOOKUP(CONCAT(B123,C123),'1st Run'!W:Y,2,FALSE),IF(OR(AND(D123&gt;1,D123&lt;1050),D123="nt",D123="",D123="scratch"),"","Not valid"))</f>
        <v/>
      </c>
      <c r="H123" s="208"/>
      <c r="I123" s="208"/>
      <c r="J123" s="208"/>
      <c r="K123" s="208"/>
      <c r="L123" s="208"/>
      <c r="M123" s="208"/>
      <c r="N123" s="208"/>
      <c r="O123" s="208"/>
      <c r="P123" s="208"/>
      <c r="Q123" s="208"/>
      <c r="R123" s="208"/>
      <c r="S123" s="208" t="e">
        <f t="shared" ca="1" si="1"/>
        <v>#NAME?</v>
      </c>
      <c r="T123" s="215">
        <f t="shared" si="2"/>
        <v>0</v>
      </c>
      <c r="U123" s="208"/>
      <c r="V123" s="217" t="str">
        <f>IFERROR(VLOOKUP('1st Run'!I123,$AC$3:$AD$7,2,TRUE),"")</f>
        <v/>
      </c>
      <c r="W123" s="218" t="str">
        <f>IFERROR(IF(V123=$W$1,'1st Run'!I123,""),"")</f>
        <v/>
      </c>
      <c r="X123" s="218" t="str">
        <f>IFERROR(IF(V123=$X$1,'1st Run'!I123,""),"")</f>
        <v/>
      </c>
      <c r="Y123" s="218" t="str">
        <f>IFERROR(IF(V123=$Y$1,'1st Run'!I123,""),"")</f>
        <v/>
      </c>
      <c r="Z123" s="218" t="str">
        <f>IFERROR(IF($V123=$Z$1,'1st Run'!I123,""),"")</f>
        <v/>
      </c>
      <c r="AA123" s="218" t="str">
        <f>IFERROR(IF(V123=$AA$1,'1st Run'!I123,""),"")</f>
        <v/>
      </c>
      <c r="AB123" s="217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</row>
    <row r="124" spans="1:47" ht="15.75" customHeight="1">
      <c r="A124" s="220" t="str">
        <f>IF(B124="","",Draw!Q124)</f>
        <v/>
      </c>
      <c r="B124" s="221" t="str">
        <f>IFERROR(Draw!R124,"")</f>
        <v/>
      </c>
      <c r="C124" s="221" t="str">
        <f>IFERROR(Draw!S124,"")</f>
        <v/>
      </c>
      <c r="D124" s="222"/>
      <c r="E124" s="207">
        <v>1.23E-7</v>
      </c>
      <c r="F124" s="215" t="str">
        <f t="shared" si="0"/>
        <v/>
      </c>
      <c r="G124" s="216" t="str">
        <f>IF(A124="oco",VLOOKUP(CONCAT(B124,C124),'1st Run'!W:Y,2,FALSE),IF(OR(AND(D124&gt;1,D124&lt;1050),D124="nt",D124="",D124="scratch"),"","Not valid"))</f>
        <v/>
      </c>
      <c r="H124" s="208"/>
      <c r="I124" s="208"/>
      <c r="J124" s="208"/>
      <c r="K124" s="208"/>
      <c r="L124" s="208"/>
      <c r="M124" s="208"/>
      <c r="N124" s="208"/>
      <c r="O124" s="208"/>
      <c r="P124" s="208"/>
      <c r="Q124" s="208"/>
      <c r="R124" s="208"/>
      <c r="S124" s="208" t="e">
        <f t="shared" ca="1" si="1"/>
        <v>#NAME?</v>
      </c>
      <c r="T124" s="215">
        <f t="shared" si="2"/>
        <v>0</v>
      </c>
      <c r="U124" s="208"/>
      <c r="V124" s="217" t="str">
        <f>IFERROR(VLOOKUP('1st Run'!I124,$AC$3:$AD$7,2,TRUE),"")</f>
        <v/>
      </c>
      <c r="W124" s="218" t="str">
        <f>IFERROR(IF(V124=$W$1,'1st Run'!I124,""),"")</f>
        <v/>
      </c>
      <c r="X124" s="218" t="str">
        <f>IFERROR(IF(V124=$X$1,'1st Run'!I124,""),"")</f>
        <v/>
      </c>
      <c r="Y124" s="218" t="str">
        <f>IFERROR(IF(V124=$Y$1,'1st Run'!I124,""),"")</f>
        <v/>
      </c>
      <c r="Z124" s="218" t="str">
        <f>IFERROR(IF($V124=$Z$1,'1st Run'!I124,""),"")</f>
        <v/>
      </c>
      <c r="AA124" s="218" t="str">
        <f>IFERROR(IF(V124=$AA$1,'1st Run'!I124,""),"")</f>
        <v/>
      </c>
      <c r="AB124" s="217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</row>
    <row r="125" spans="1:47" ht="15.75" customHeight="1">
      <c r="A125" s="220" t="str">
        <f>IF(B125="","",Draw!Q125)</f>
        <v/>
      </c>
      <c r="B125" s="221" t="str">
        <f>IFERROR(Draw!R125,"")</f>
        <v/>
      </c>
      <c r="C125" s="221" t="str">
        <f>IFERROR(Draw!S125,"")</f>
        <v/>
      </c>
      <c r="D125" s="222"/>
      <c r="E125" s="207">
        <v>1.24E-7</v>
      </c>
      <c r="F125" s="215" t="str">
        <f t="shared" si="0"/>
        <v/>
      </c>
      <c r="G125" s="216" t="str">
        <f>IF(A125="oco",VLOOKUP(CONCAT(B125,C125),'1st Run'!W:Y,2,FALSE),IF(OR(AND(D125&gt;1,D125&lt;1050),D125="nt",D125="",D125="scratch"),"","Not valid"))</f>
        <v/>
      </c>
      <c r="H125" s="208"/>
      <c r="I125" s="208"/>
      <c r="J125" s="208"/>
      <c r="K125" s="208"/>
      <c r="L125" s="208"/>
      <c r="M125" s="208"/>
      <c r="N125" s="208"/>
      <c r="O125" s="208"/>
      <c r="P125" s="208"/>
      <c r="Q125" s="208"/>
      <c r="R125" s="208"/>
      <c r="S125" s="208" t="e">
        <f t="shared" ca="1" si="1"/>
        <v>#NAME?</v>
      </c>
      <c r="T125" s="215">
        <f t="shared" si="2"/>
        <v>0</v>
      </c>
      <c r="U125" s="208"/>
      <c r="V125" s="217" t="str">
        <f>IFERROR(VLOOKUP('1st Run'!I125,$AC$3:$AD$7,2,TRUE),"")</f>
        <v/>
      </c>
      <c r="W125" s="218" t="str">
        <f>IFERROR(IF(V125=$W$1,'1st Run'!I125,""),"")</f>
        <v/>
      </c>
      <c r="X125" s="218" t="str">
        <f>IFERROR(IF(V125=$X$1,'1st Run'!I125,""),"")</f>
        <v/>
      </c>
      <c r="Y125" s="218" t="str">
        <f>IFERROR(IF(V125=$Y$1,'1st Run'!I125,""),"")</f>
        <v/>
      </c>
      <c r="Z125" s="218" t="str">
        <f>IFERROR(IF($V125=$Z$1,'1st Run'!I125,""),"")</f>
        <v/>
      </c>
      <c r="AA125" s="218" t="str">
        <f>IFERROR(IF(V125=$AA$1,'1st Run'!I125,""),"")</f>
        <v/>
      </c>
      <c r="AB125" s="217"/>
      <c r="AL125" s="208"/>
      <c r="AM125" s="208"/>
      <c r="AN125" s="208"/>
      <c r="AO125" s="208"/>
      <c r="AP125" s="208"/>
      <c r="AQ125" s="208"/>
      <c r="AR125" s="208"/>
      <c r="AS125" s="208"/>
      <c r="AT125" s="208"/>
      <c r="AU125" s="208"/>
    </row>
    <row r="126" spans="1:47" ht="15.75" customHeight="1">
      <c r="A126" s="220" t="str">
        <f>IF(B126="","",Draw!Q126)</f>
        <v/>
      </c>
      <c r="B126" s="221" t="str">
        <f>IFERROR(Draw!R126,"")</f>
        <v/>
      </c>
      <c r="C126" s="221" t="str">
        <f>IFERROR(Draw!S126,"")</f>
        <v/>
      </c>
      <c r="D126" s="240"/>
      <c r="E126" s="207">
        <v>1.2499999999999999E-7</v>
      </c>
      <c r="F126" s="215" t="str">
        <f t="shared" si="0"/>
        <v/>
      </c>
      <c r="G126" s="216" t="str">
        <f>IF(A126="oco",VLOOKUP(CONCAT(B126,C126),'1st Run'!W:Y,2,FALSE),IF(OR(AND(D126&gt;1,D126&lt;1050),D126="nt",D126="",D126="scratch"),"","Not valid"))</f>
        <v/>
      </c>
      <c r="H126" s="208"/>
      <c r="I126" s="208"/>
      <c r="J126" s="208"/>
      <c r="K126" s="208"/>
      <c r="L126" s="208"/>
      <c r="M126" s="208"/>
      <c r="N126" s="208"/>
      <c r="O126" s="208"/>
      <c r="P126" s="208"/>
      <c r="Q126" s="208"/>
      <c r="R126" s="208"/>
      <c r="S126" s="208" t="e">
        <f t="shared" ca="1" si="1"/>
        <v>#NAME?</v>
      </c>
      <c r="T126" s="215">
        <f t="shared" si="2"/>
        <v>0</v>
      </c>
      <c r="U126" s="208"/>
      <c r="V126" s="217" t="str">
        <f>IFERROR(VLOOKUP('1st Run'!I126,$AC$3:$AD$7,2,TRUE),"")</f>
        <v/>
      </c>
      <c r="W126" s="218" t="str">
        <f>IFERROR(IF(V126=$W$1,'1st Run'!I126,""),"")</f>
        <v/>
      </c>
      <c r="X126" s="218" t="str">
        <f>IFERROR(IF(V126=$X$1,'1st Run'!I126,""),"")</f>
        <v/>
      </c>
      <c r="Y126" s="218" t="str">
        <f>IFERROR(IF(V126=$Y$1,'1st Run'!I126,""),"")</f>
        <v/>
      </c>
      <c r="Z126" s="218" t="str">
        <f>IFERROR(IF($V126=$Z$1,'1st Run'!I126,""),"")</f>
        <v/>
      </c>
      <c r="AA126" s="218" t="str">
        <f>IFERROR(IF(V126=$AA$1,'1st Run'!I126,""),"")</f>
        <v/>
      </c>
      <c r="AB126" s="217"/>
      <c r="AL126" s="208"/>
      <c r="AM126" s="208"/>
      <c r="AN126" s="208"/>
      <c r="AO126" s="208"/>
      <c r="AP126" s="208"/>
      <c r="AQ126" s="208"/>
      <c r="AR126" s="208"/>
      <c r="AS126" s="208"/>
      <c r="AT126" s="208"/>
      <c r="AU126" s="208"/>
    </row>
    <row r="127" spans="1:47" ht="15.75" customHeight="1">
      <c r="A127" s="220" t="str">
        <f>IF(B127="","",Draw!Q127)</f>
        <v/>
      </c>
      <c r="B127" s="221" t="str">
        <f>IFERROR(Draw!R127,"")</f>
        <v/>
      </c>
      <c r="C127" s="221" t="str">
        <f>IFERROR(Draw!S127,"")</f>
        <v/>
      </c>
      <c r="D127" s="242"/>
      <c r="E127" s="207">
        <v>1.2599999999999999E-7</v>
      </c>
      <c r="F127" s="215" t="str">
        <f t="shared" si="0"/>
        <v/>
      </c>
      <c r="G127" s="216" t="str">
        <f>IF(A127="oco",VLOOKUP(CONCAT(B127,C127),'1st Run'!W:Y,2,FALSE),IF(OR(AND(D127&gt;1,D127&lt;1050),D127="nt",D127="",D127="scratch"),"","Not valid"))</f>
        <v/>
      </c>
      <c r="H127" s="208"/>
      <c r="I127" s="208"/>
      <c r="J127" s="208"/>
      <c r="K127" s="208"/>
      <c r="L127" s="208"/>
      <c r="M127" s="208"/>
      <c r="N127" s="208"/>
      <c r="O127" s="208"/>
      <c r="P127" s="208"/>
      <c r="Q127" s="208"/>
      <c r="R127" s="208"/>
      <c r="S127" s="208" t="e">
        <f t="shared" ca="1" si="1"/>
        <v>#NAME?</v>
      </c>
      <c r="T127" s="215">
        <f t="shared" si="2"/>
        <v>0</v>
      </c>
      <c r="U127" s="208"/>
      <c r="V127" s="217" t="str">
        <f>IFERROR(VLOOKUP('1st Run'!I127,$AC$3:$AD$7,2,TRUE),"")</f>
        <v/>
      </c>
      <c r="W127" s="218" t="str">
        <f>IFERROR(IF(V127=$W$1,'1st Run'!I127,""),"")</f>
        <v/>
      </c>
      <c r="X127" s="218" t="str">
        <f>IFERROR(IF(V127=$X$1,'1st Run'!I127,""),"")</f>
        <v/>
      </c>
      <c r="Y127" s="218" t="str">
        <f>IFERROR(IF(V127=$Y$1,'1st Run'!I127,""),"")</f>
        <v/>
      </c>
      <c r="Z127" s="218" t="str">
        <f>IFERROR(IF($V127=$Z$1,'1st Run'!I127,""),"")</f>
        <v/>
      </c>
      <c r="AA127" s="218" t="str">
        <f>IFERROR(IF(V127=$AA$1,'1st Run'!I127,""),"")</f>
        <v/>
      </c>
      <c r="AB127" s="217"/>
      <c r="AL127" s="208"/>
      <c r="AM127" s="208"/>
      <c r="AN127" s="208"/>
      <c r="AO127" s="208"/>
      <c r="AP127" s="208"/>
      <c r="AQ127" s="208"/>
      <c r="AR127" s="208"/>
      <c r="AS127" s="208"/>
      <c r="AT127" s="208"/>
      <c r="AU127" s="208"/>
    </row>
    <row r="128" spans="1:47" ht="15.75" customHeight="1">
      <c r="A128" s="220" t="str">
        <f>IF(B128="","",Draw!Q128)</f>
        <v/>
      </c>
      <c r="B128" s="221" t="str">
        <f>IFERROR(Draw!R128,"")</f>
        <v/>
      </c>
      <c r="C128" s="221" t="str">
        <f>IFERROR(Draw!S128,"")</f>
        <v/>
      </c>
      <c r="D128" s="247"/>
      <c r="E128" s="207">
        <v>1.2700000000000001E-7</v>
      </c>
      <c r="F128" s="215" t="str">
        <f t="shared" si="0"/>
        <v/>
      </c>
      <c r="G128" s="216" t="str">
        <f>IF(A128="oco",VLOOKUP(CONCAT(B128,C128),'1st Run'!W:Y,2,FALSE),IF(OR(AND(D128&gt;1,D128&lt;1050),D128="nt",D128="",D128="scratch"),"","Not valid"))</f>
        <v/>
      </c>
      <c r="H128" s="208"/>
      <c r="I128" s="208"/>
      <c r="J128" s="208"/>
      <c r="K128" s="208"/>
      <c r="L128" s="208"/>
      <c r="M128" s="208"/>
      <c r="N128" s="208"/>
      <c r="O128" s="208"/>
      <c r="P128" s="208"/>
      <c r="Q128" s="208"/>
      <c r="R128" s="208"/>
      <c r="S128" s="208" t="e">
        <f t="shared" ca="1" si="1"/>
        <v>#NAME?</v>
      </c>
      <c r="T128" s="215">
        <f t="shared" si="2"/>
        <v>0</v>
      </c>
      <c r="U128" s="208"/>
      <c r="V128" s="217" t="str">
        <f>IFERROR(VLOOKUP('1st Run'!I128,$AC$3:$AD$7,2,TRUE),"")</f>
        <v/>
      </c>
      <c r="W128" s="218" t="str">
        <f>IFERROR(IF(V128=$W$1,'1st Run'!I128,""),"")</f>
        <v/>
      </c>
      <c r="X128" s="218" t="str">
        <f>IFERROR(IF(V128=$X$1,'1st Run'!I128,""),"")</f>
        <v/>
      </c>
      <c r="Y128" s="218" t="str">
        <f>IFERROR(IF(V128=$Y$1,'1st Run'!I128,""),"")</f>
        <v/>
      </c>
      <c r="Z128" s="218" t="str">
        <f>IFERROR(IF($V128=$Z$1,'1st Run'!I128,""),"")</f>
        <v/>
      </c>
      <c r="AA128" s="218" t="str">
        <f>IFERROR(IF(V128=$AA$1,'1st Run'!I128,""),"")</f>
        <v/>
      </c>
      <c r="AB128" s="217"/>
      <c r="AL128" s="208"/>
      <c r="AM128" s="208"/>
      <c r="AN128" s="208"/>
      <c r="AO128" s="208"/>
      <c r="AP128" s="208"/>
      <c r="AQ128" s="208"/>
      <c r="AR128" s="208"/>
      <c r="AS128" s="208"/>
      <c r="AT128" s="208"/>
      <c r="AU128" s="208"/>
    </row>
    <row r="129" spans="1:47" ht="15.75" customHeight="1">
      <c r="A129" s="220" t="str">
        <f>IF(B129="","",Draw!Q129)</f>
        <v/>
      </c>
      <c r="B129" s="221" t="str">
        <f>IFERROR(Draw!R129,"")</f>
        <v/>
      </c>
      <c r="C129" s="221" t="str">
        <f>IFERROR(Draw!S129,"")</f>
        <v/>
      </c>
      <c r="D129" s="222"/>
      <c r="E129" s="207">
        <v>1.2800000000000001E-7</v>
      </c>
      <c r="F129" s="215" t="str">
        <f t="shared" si="0"/>
        <v/>
      </c>
      <c r="G129" s="216" t="str">
        <f>IF(A129="oco",VLOOKUP(CONCAT(B129,C129),'1st Run'!W:Y,2,FALSE),IF(OR(AND(D129&gt;1,D129&lt;1050),D129="nt",D129="",D129="scratch"),"","Not valid"))</f>
        <v/>
      </c>
      <c r="H129" s="208"/>
      <c r="I129" s="208"/>
      <c r="J129" s="208"/>
      <c r="K129" s="208"/>
      <c r="L129" s="208"/>
      <c r="M129" s="208"/>
      <c r="N129" s="208"/>
      <c r="O129" s="208"/>
      <c r="P129" s="208"/>
      <c r="Q129" s="208"/>
      <c r="R129" s="208"/>
      <c r="S129" s="208" t="e">
        <f t="shared" ca="1" si="1"/>
        <v>#NAME?</v>
      </c>
      <c r="T129" s="215">
        <f t="shared" si="2"/>
        <v>0</v>
      </c>
      <c r="U129" s="208"/>
      <c r="V129" s="217" t="str">
        <f>IFERROR(VLOOKUP('1st Run'!I129,$AC$3:$AD$7,2,TRUE),"")</f>
        <v/>
      </c>
      <c r="W129" s="218" t="str">
        <f>IFERROR(IF(V129=$W$1,'1st Run'!I129,""),"")</f>
        <v/>
      </c>
      <c r="X129" s="218" t="str">
        <f>IFERROR(IF(V129=$X$1,'1st Run'!I129,""),"")</f>
        <v/>
      </c>
      <c r="Y129" s="218" t="str">
        <f>IFERROR(IF(V129=$Y$1,'1st Run'!I129,""),"")</f>
        <v/>
      </c>
      <c r="Z129" s="218" t="str">
        <f>IFERROR(IF($V129=$Z$1,'1st Run'!I129,""),"")</f>
        <v/>
      </c>
      <c r="AA129" s="218" t="str">
        <f>IFERROR(IF(V129=$AA$1,'1st Run'!I129,""),"")</f>
        <v/>
      </c>
      <c r="AB129" s="217"/>
      <c r="AL129" s="208"/>
      <c r="AM129" s="208"/>
      <c r="AN129" s="208"/>
      <c r="AO129" s="208"/>
      <c r="AP129" s="208"/>
      <c r="AQ129" s="208"/>
      <c r="AR129" s="208"/>
      <c r="AS129" s="208"/>
      <c r="AT129" s="208"/>
      <c r="AU129" s="208"/>
    </row>
    <row r="130" spans="1:47" ht="15.75" customHeight="1">
      <c r="A130" s="220" t="str">
        <f>IF(B130="","",Draw!Q130)</f>
        <v/>
      </c>
      <c r="B130" s="221" t="str">
        <f>IFERROR(Draw!R130,"")</f>
        <v/>
      </c>
      <c r="C130" s="221" t="str">
        <f>IFERROR(Draw!S130,"")</f>
        <v/>
      </c>
      <c r="D130" s="222"/>
      <c r="E130" s="207">
        <v>1.29E-7</v>
      </c>
      <c r="F130" s="215" t="str">
        <f t="shared" si="0"/>
        <v/>
      </c>
      <c r="G130" s="216" t="str">
        <f>IF(A130="oco",VLOOKUP(CONCAT(B130,C130),'1st Run'!W:Y,2,FALSE),IF(OR(AND(D130&gt;1,D130&lt;1050),D130="nt",D130="",D130="scratch"),"","Not valid"))</f>
        <v/>
      </c>
      <c r="H130" s="208"/>
      <c r="I130" s="208"/>
      <c r="J130" s="208"/>
      <c r="K130" s="208"/>
      <c r="L130" s="208"/>
      <c r="M130" s="208"/>
      <c r="N130" s="208"/>
      <c r="O130" s="208"/>
      <c r="P130" s="208"/>
      <c r="Q130" s="208"/>
      <c r="R130" s="208"/>
      <c r="S130" s="208" t="e">
        <f t="shared" ca="1" si="1"/>
        <v>#NAME?</v>
      </c>
      <c r="T130" s="215">
        <f t="shared" si="2"/>
        <v>0</v>
      </c>
      <c r="U130" s="208"/>
      <c r="V130" s="217" t="str">
        <f>IFERROR(VLOOKUP('1st Run'!I130,$AC$3:$AD$7,2,TRUE),"")</f>
        <v/>
      </c>
      <c r="W130" s="218" t="str">
        <f>IFERROR(IF(V130=$W$1,'1st Run'!I130,""),"")</f>
        <v/>
      </c>
      <c r="X130" s="218" t="str">
        <f>IFERROR(IF(V130=$X$1,'1st Run'!I130,""),"")</f>
        <v/>
      </c>
      <c r="Y130" s="218" t="str">
        <f>IFERROR(IF(V130=$Y$1,'1st Run'!I130,""),"")</f>
        <v/>
      </c>
      <c r="Z130" s="218" t="str">
        <f>IFERROR(IF($V130=$Z$1,'1st Run'!I130,""),"")</f>
        <v/>
      </c>
      <c r="AA130" s="218" t="str">
        <f>IFERROR(IF(V130=$AA$1,'1st Run'!I130,""),"")</f>
        <v/>
      </c>
      <c r="AB130" s="217"/>
      <c r="AL130" s="208"/>
      <c r="AM130" s="208"/>
      <c r="AN130" s="208"/>
      <c r="AO130" s="208"/>
      <c r="AP130" s="208"/>
      <c r="AQ130" s="208"/>
      <c r="AR130" s="208"/>
      <c r="AS130" s="208"/>
      <c r="AT130" s="208"/>
      <c r="AU130" s="208"/>
    </row>
    <row r="131" spans="1:47" ht="15.75" customHeight="1">
      <c r="A131" s="220" t="str">
        <f>IF(B131="","",Draw!Q131)</f>
        <v/>
      </c>
      <c r="B131" s="221" t="str">
        <f>IFERROR(Draw!R131,"")</f>
        <v/>
      </c>
      <c r="C131" s="221" t="str">
        <f>IFERROR(Draw!S131,"")</f>
        <v/>
      </c>
      <c r="D131" s="222"/>
      <c r="E131" s="207">
        <v>1.3E-7</v>
      </c>
      <c r="F131" s="215" t="str">
        <f t="shared" si="0"/>
        <v/>
      </c>
      <c r="G131" s="216" t="str">
        <f>IF(A131="oco",VLOOKUP(CONCAT(B131,C131),'1st Run'!W:Y,2,FALSE),IF(OR(AND(D131&gt;1,D131&lt;1050),D131="nt",D131="",D131="scratch"),"","Not valid"))</f>
        <v/>
      </c>
      <c r="H131" s="208"/>
      <c r="I131" s="208"/>
      <c r="J131" s="208"/>
      <c r="K131" s="208"/>
      <c r="L131" s="208"/>
      <c r="M131" s="208"/>
      <c r="N131" s="208"/>
      <c r="O131" s="208"/>
      <c r="P131" s="208"/>
      <c r="Q131" s="208"/>
      <c r="R131" s="208"/>
      <c r="S131" s="208" t="e">
        <f t="shared" ca="1" si="1"/>
        <v>#NAME?</v>
      </c>
      <c r="T131" s="215">
        <f t="shared" si="2"/>
        <v>0</v>
      </c>
      <c r="U131" s="208"/>
      <c r="V131" s="217" t="str">
        <f>IFERROR(VLOOKUP('1st Run'!I131,$AC$3:$AD$7,2,TRUE),"")</f>
        <v/>
      </c>
      <c r="W131" s="218" t="str">
        <f>IFERROR(IF(V131=$W$1,'1st Run'!I131,""),"")</f>
        <v/>
      </c>
      <c r="X131" s="218" t="str">
        <f>IFERROR(IF(V131=$X$1,'1st Run'!I131,""),"")</f>
        <v/>
      </c>
      <c r="Y131" s="218" t="str">
        <f>IFERROR(IF(V131=$Y$1,'1st Run'!I131,""),"")</f>
        <v/>
      </c>
      <c r="Z131" s="218" t="str">
        <f>IFERROR(IF($V131=$Z$1,'1st Run'!I131,""),"")</f>
        <v/>
      </c>
      <c r="AA131" s="218" t="str">
        <f>IFERROR(IF(V131=$AA$1,'1st Run'!I131,""),"")</f>
        <v/>
      </c>
      <c r="AB131" s="217"/>
      <c r="AL131" s="208"/>
      <c r="AM131" s="208"/>
      <c r="AN131" s="208"/>
      <c r="AO131" s="208"/>
      <c r="AP131" s="208"/>
      <c r="AQ131" s="208"/>
      <c r="AR131" s="208"/>
      <c r="AS131" s="208"/>
      <c r="AT131" s="208"/>
      <c r="AU131" s="208"/>
    </row>
    <row r="132" spans="1:47" ht="15.75" customHeight="1">
      <c r="A132" s="220" t="str">
        <f>IF(B132="","",Draw!Q132)</f>
        <v/>
      </c>
      <c r="B132" s="221" t="str">
        <f>IFERROR(Draw!R132,"")</f>
        <v/>
      </c>
      <c r="C132" s="221" t="str">
        <f>IFERROR(Draw!S132,"")</f>
        <v/>
      </c>
      <c r="D132" s="240"/>
      <c r="E132" s="207">
        <v>1.31E-7</v>
      </c>
      <c r="F132" s="215" t="str">
        <f t="shared" si="0"/>
        <v/>
      </c>
      <c r="G132" s="216" t="str">
        <f>IF(A132="oco",VLOOKUP(CONCAT(B132,C132),'1st Run'!W:Y,2,FALSE),IF(OR(AND(D132&gt;1,D132&lt;1050),D132="nt",D132="",D132="scratch"),"","Not valid"))</f>
        <v/>
      </c>
      <c r="H132" s="208"/>
      <c r="I132" s="208"/>
      <c r="J132" s="208"/>
      <c r="K132" s="208"/>
      <c r="L132" s="208"/>
      <c r="M132" s="208"/>
      <c r="N132" s="208"/>
      <c r="O132" s="208"/>
      <c r="P132" s="208"/>
      <c r="Q132" s="208"/>
      <c r="R132" s="208"/>
      <c r="S132" s="208" t="e">
        <f t="shared" ca="1" si="1"/>
        <v>#NAME?</v>
      </c>
      <c r="T132" s="215">
        <f t="shared" si="2"/>
        <v>0</v>
      </c>
      <c r="U132" s="208"/>
      <c r="V132" s="217" t="str">
        <f>IFERROR(VLOOKUP('1st Run'!I132,$AC$3:$AD$7,2,TRUE),"")</f>
        <v/>
      </c>
      <c r="W132" s="218" t="str">
        <f>IFERROR(IF(V132=$W$1,'1st Run'!I132,""),"")</f>
        <v/>
      </c>
      <c r="X132" s="218" t="str">
        <f>IFERROR(IF(V132=$X$1,'1st Run'!I132,""),"")</f>
        <v/>
      </c>
      <c r="Y132" s="218" t="str">
        <f>IFERROR(IF(V132=$Y$1,'1st Run'!I132,""),"")</f>
        <v/>
      </c>
      <c r="Z132" s="218" t="str">
        <f>IFERROR(IF($V132=$Z$1,'1st Run'!I132,""),"")</f>
        <v/>
      </c>
      <c r="AA132" s="218" t="str">
        <f>IFERROR(IF(V132=$AA$1,'1st Run'!I132,""),"")</f>
        <v/>
      </c>
      <c r="AB132" s="217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</row>
    <row r="133" spans="1:47" ht="15.75" customHeight="1">
      <c r="A133" s="220" t="str">
        <f>IF(B133="","",Draw!Q133)</f>
        <v/>
      </c>
      <c r="B133" s="221" t="str">
        <f>IFERROR(Draw!R133,"")</f>
        <v/>
      </c>
      <c r="C133" s="221" t="str">
        <f>IFERROR(Draw!S133,"")</f>
        <v/>
      </c>
      <c r="D133" s="242"/>
      <c r="E133" s="207">
        <v>1.3199999999999999E-7</v>
      </c>
      <c r="F133" s="215" t="str">
        <f t="shared" si="0"/>
        <v/>
      </c>
      <c r="G133" s="216" t="str">
        <f>IF(A133="oco",VLOOKUP(CONCAT(B133,C133),'1st Run'!W:Y,2,FALSE),IF(OR(AND(D133&gt;1,D133&lt;1050),D133="nt",D133="",D133="scratch"),"","Not valid"))</f>
        <v/>
      </c>
      <c r="H133" s="208"/>
      <c r="I133" s="208"/>
      <c r="J133" s="208"/>
      <c r="K133" s="208"/>
      <c r="L133" s="208"/>
      <c r="M133" s="208"/>
      <c r="N133" s="208"/>
      <c r="O133" s="208"/>
      <c r="P133" s="208"/>
      <c r="Q133" s="208"/>
      <c r="R133" s="208"/>
      <c r="S133" s="208" t="e">
        <f t="shared" ca="1" si="1"/>
        <v>#NAME?</v>
      </c>
      <c r="T133" s="215">
        <f t="shared" si="2"/>
        <v>0</v>
      </c>
      <c r="U133" s="208"/>
      <c r="V133" s="217" t="str">
        <f>IFERROR(VLOOKUP('1st Run'!I133,$AC$3:$AD$7,2,TRUE),"")</f>
        <v/>
      </c>
      <c r="W133" s="218" t="str">
        <f>IFERROR(IF(V133=$W$1,'1st Run'!I133,""),"")</f>
        <v/>
      </c>
      <c r="X133" s="218" t="str">
        <f>IFERROR(IF(V133=$X$1,'1st Run'!I133,""),"")</f>
        <v/>
      </c>
      <c r="Y133" s="218" t="str">
        <f>IFERROR(IF(V133=$Y$1,'1st Run'!I133,""),"")</f>
        <v/>
      </c>
      <c r="Z133" s="218" t="str">
        <f>IFERROR(IF($V133=$Z$1,'1st Run'!I133,""),"")</f>
        <v/>
      </c>
      <c r="AA133" s="218" t="str">
        <f>IFERROR(IF(V133=$AA$1,'1st Run'!I133,""),"")</f>
        <v/>
      </c>
      <c r="AB133" s="217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</row>
    <row r="134" spans="1:47" ht="15.75" customHeight="1">
      <c r="A134" s="220" t="str">
        <f>IF(B134="","",Draw!Q134)</f>
        <v/>
      </c>
      <c r="B134" s="221" t="str">
        <f>IFERROR(Draw!R134,"")</f>
        <v/>
      </c>
      <c r="C134" s="221" t="str">
        <f>IFERROR(Draw!S134,"")</f>
        <v/>
      </c>
      <c r="D134" s="247"/>
      <c r="E134" s="207">
        <v>1.3300000000000001E-7</v>
      </c>
      <c r="F134" s="215" t="str">
        <f t="shared" si="0"/>
        <v/>
      </c>
      <c r="G134" s="216" t="str">
        <f>IF(A134="oco",VLOOKUP(CONCAT(B134,C134),'1st Run'!W:Y,2,FALSE),IF(OR(AND(D134&gt;1,D134&lt;1050),D134="nt",D134="",D134="scratch"),"","Not valid"))</f>
        <v/>
      </c>
      <c r="H134" s="208"/>
      <c r="I134" s="208"/>
      <c r="J134" s="208"/>
      <c r="K134" s="208"/>
      <c r="L134" s="208"/>
      <c r="M134" s="208"/>
      <c r="N134" s="208"/>
      <c r="O134" s="208"/>
      <c r="P134" s="208"/>
      <c r="Q134" s="208"/>
      <c r="R134" s="208"/>
      <c r="S134" s="208" t="e">
        <f t="shared" ca="1" si="1"/>
        <v>#NAME?</v>
      </c>
      <c r="T134" s="215">
        <f t="shared" si="2"/>
        <v>0</v>
      </c>
      <c r="U134" s="208"/>
      <c r="V134" s="217" t="str">
        <f>IFERROR(VLOOKUP('1st Run'!I134,$AC$3:$AD$7,2,TRUE),"")</f>
        <v/>
      </c>
      <c r="W134" s="218" t="str">
        <f>IFERROR(IF(V134=$W$1,'1st Run'!I134,""),"")</f>
        <v/>
      </c>
      <c r="X134" s="218" t="str">
        <f>IFERROR(IF(V134=$X$1,'1st Run'!I134,""),"")</f>
        <v/>
      </c>
      <c r="Y134" s="218" t="str">
        <f>IFERROR(IF(V134=$Y$1,'1st Run'!I134,""),"")</f>
        <v/>
      </c>
      <c r="Z134" s="218" t="str">
        <f>IFERROR(IF($V134=$Z$1,'1st Run'!I134,""),"")</f>
        <v/>
      </c>
      <c r="AA134" s="218" t="str">
        <f>IFERROR(IF(V134=$AA$1,'1st Run'!I134,""),"")</f>
        <v/>
      </c>
      <c r="AB134" s="217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</row>
    <row r="135" spans="1:47" ht="15.75" customHeight="1">
      <c r="A135" s="220" t="str">
        <f>IF(B135="","",Draw!Q135)</f>
        <v/>
      </c>
      <c r="B135" s="221" t="str">
        <f>IFERROR(Draw!R135,"")</f>
        <v/>
      </c>
      <c r="C135" s="221" t="str">
        <f>IFERROR(Draw!S135,"")</f>
        <v/>
      </c>
      <c r="D135" s="222"/>
      <c r="E135" s="207">
        <v>1.3400000000000001E-7</v>
      </c>
      <c r="F135" s="215" t="str">
        <f t="shared" si="0"/>
        <v/>
      </c>
      <c r="G135" s="216" t="str">
        <f>IF(A135="oco",VLOOKUP(CONCAT(B135,C135),'1st Run'!W:Y,2,FALSE),IF(OR(AND(D135&gt;1,D135&lt;1050),D135="nt",D135="",D135="scratch"),"","Not valid"))</f>
        <v/>
      </c>
      <c r="H135" s="208"/>
      <c r="I135" s="208"/>
      <c r="J135" s="208"/>
      <c r="K135" s="208"/>
      <c r="L135" s="208"/>
      <c r="M135" s="208"/>
      <c r="N135" s="208"/>
      <c r="O135" s="208"/>
      <c r="P135" s="208"/>
      <c r="Q135" s="208"/>
      <c r="R135" s="208"/>
      <c r="S135" s="208" t="e">
        <f t="shared" ca="1" si="1"/>
        <v>#NAME?</v>
      </c>
      <c r="T135" s="215">
        <f t="shared" si="2"/>
        <v>0</v>
      </c>
      <c r="U135" s="208"/>
      <c r="V135" s="217" t="str">
        <f>IFERROR(VLOOKUP('1st Run'!I135,$AC$3:$AD$7,2,TRUE),"")</f>
        <v/>
      </c>
      <c r="W135" s="218" t="str">
        <f>IFERROR(IF(V135=$W$1,'1st Run'!I135,""),"")</f>
        <v/>
      </c>
      <c r="X135" s="218" t="str">
        <f>IFERROR(IF(V135=$X$1,'1st Run'!I135,""),"")</f>
        <v/>
      </c>
      <c r="Y135" s="218" t="str">
        <f>IFERROR(IF(V135=$Y$1,'1st Run'!I135,""),"")</f>
        <v/>
      </c>
      <c r="Z135" s="218" t="str">
        <f>IFERROR(IF($V135=$Z$1,'1st Run'!I135,""),"")</f>
        <v/>
      </c>
      <c r="AA135" s="218" t="str">
        <f>IFERROR(IF(V135=$AA$1,'1st Run'!I135,""),"")</f>
        <v/>
      </c>
      <c r="AB135" s="217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</row>
    <row r="136" spans="1:47" ht="15.75" customHeight="1">
      <c r="A136" s="220" t="str">
        <f>IF(B136="","",Draw!Q136)</f>
        <v/>
      </c>
      <c r="B136" s="221" t="str">
        <f>IFERROR(Draw!R136,"")</f>
        <v/>
      </c>
      <c r="C136" s="221" t="str">
        <f>IFERROR(Draw!S136,"")</f>
        <v/>
      </c>
      <c r="D136" s="222"/>
      <c r="E136" s="207">
        <v>1.35E-7</v>
      </c>
      <c r="F136" s="215" t="str">
        <f t="shared" si="0"/>
        <v/>
      </c>
      <c r="G136" s="216" t="str">
        <f>IF(A136="oco",VLOOKUP(CONCAT(B136,C136),'1st Run'!W:Y,2,FALSE),IF(OR(AND(D136&gt;1,D136&lt;1050),D136="nt",D136="",D136="scratch"),"","Not valid"))</f>
        <v/>
      </c>
      <c r="H136" s="208"/>
      <c r="I136" s="208"/>
      <c r="J136" s="208"/>
      <c r="K136" s="208"/>
      <c r="L136" s="208"/>
      <c r="M136" s="208"/>
      <c r="N136" s="208"/>
      <c r="O136" s="208"/>
      <c r="P136" s="208"/>
      <c r="Q136" s="208"/>
      <c r="R136" s="208"/>
      <c r="S136" s="208" t="e">
        <f t="shared" ca="1" si="1"/>
        <v>#NAME?</v>
      </c>
      <c r="T136" s="215">
        <f t="shared" si="2"/>
        <v>0</v>
      </c>
      <c r="U136" s="208"/>
      <c r="V136" s="217" t="str">
        <f>IFERROR(VLOOKUP('1st Run'!I136,$AC$3:$AD$7,2,TRUE),"")</f>
        <v/>
      </c>
      <c r="W136" s="218" t="str">
        <f>IFERROR(IF(V136=$W$1,'1st Run'!I136,""),"")</f>
        <v/>
      </c>
      <c r="X136" s="218" t="str">
        <f>IFERROR(IF(V136=$X$1,'1st Run'!I136,""),"")</f>
        <v/>
      </c>
      <c r="Y136" s="218" t="str">
        <f>IFERROR(IF(V136=$Y$1,'1st Run'!I136,""),"")</f>
        <v/>
      </c>
      <c r="Z136" s="218" t="str">
        <f>IFERROR(IF($V136=$Z$1,'1st Run'!I136,""),"")</f>
        <v/>
      </c>
      <c r="AA136" s="218" t="str">
        <f>IFERROR(IF(V136=$AA$1,'1st Run'!I136,""),"")</f>
        <v/>
      </c>
      <c r="AB136" s="217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</row>
    <row r="137" spans="1:47" ht="15.75" customHeight="1">
      <c r="A137" s="220" t="str">
        <f>IF(B137="","",Draw!Q137)</f>
        <v/>
      </c>
      <c r="B137" s="221" t="str">
        <f>IFERROR(Draw!R137,"")</f>
        <v/>
      </c>
      <c r="C137" s="221" t="str">
        <f>IFERROR(Draw!S137,"")</f>
        <v/>
      </c>
      <c r="D137" s="222"/>
      <c r="E137" s="207">
        <v>1.36E-7</v>
      </c>
      <c r="F137" s="215" t="str">
        <f t="shared" si="0"/>
        <v/>
      </c>
      <c r="G137" s="216" t="str">
        <f>IF(A137="oco",VLOOKUP(CONCAT(B137,C137),'1st Run'!W:Y,2,FALSE),IF(OR(AND(D137&gt;1,D137&lt;1050),D137="nt",D137="",D137="scratch"),"","Not valid"))</f>
        <v/>
      </c>
      <c r="H137" s="208"/>
      <c r="I137" s="208"/>
      <c r="J137" s="208"/>
      <c r="K137" s="208"/>
      <c r="L137" s="208"/>
      <c r="M137" s="208"/>
      <c r="N137" s="208"/>
      <c r="O137" s="208"/>
      <c r="P137" s="208"/>
      <c r="Q137" s="208"/>
      <c r="R137" s="208"/>
      <c r="S137" s="208" t="e">
        <f t="shared" ca="1" si="1"/>
        <v>#NAME?</v>
      </c>
      <c r="T137" s="215">
        <f t="shared" si="2"/>
        <v>0</v>
      </c>
      <c r="U137" s="208"/>
      <c r="V137" s="217" t="str">
        <f>IFERROR(VLOOKUP('1st Run'!I137,$AC$3:$AD$7,2,TRUE),"")</f>
        <v/>
      </c>
      <c r="W137" s="218" t="str">
        <f>IFERROR(IF(V137=$W$1,'1st Run'!I137,""),"")</f>
        <v/>
      </c>
      <c r="X137" s="218" t="str">
        <f>IFERROR(IF(V137=$X$1,'1st Run'!I137,""),"")</f>
        <v/>
      </c>
      <c r="Y137" s="218" t="str">
        <f>IFERROR(IF(V137=$Y$1,'1st Run'!I137,""),"")</f>
        <v/>
      </c>
      <c r="Z137" s="218" t="str">
        <f>IFERROR(IF($V137=$Z$1,'1st Run'!I137,""),"")</f>
        <v/>
      </c>
      <c r="AA137" s="218" t="str">
        <f>IFERROR(IF(V137=$AA$1,'1st Run'!I137,""),"")</f>
        <v/>
      </c>
      <c r="AB137" s="217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</row>
    <row r="138" spans="1:47" ht="15.75" customHeight="1">
      <c r="A138" s="220" t="str">
        <f>IF(B138="","",Draw!Q138)</f>
        <v/>
      </c>
      <c r="B138" s="221" t="str">
        <f>IFERROR(Draw!R138,"")</f>
        <v/>
      </c>
      <c r="C138" s="221" t="str">
        <f>IFERROR(Draw!S138,"")</f>
        <v/>
      </c>
      <c r="D138" s="240"/>
      <c r="E138" s="207">
        <v>1.37E-7</v>
      </c>
      <c r="F138" s="215" t="str">
        <f t="shared" si="0"/>
        <v/>
      </c>
      <c r="G138" s="216" t="str">
        <f>IF(A138="oco",VLOOKUP(CONCAT(B138,C138),'1st Run'!W:Y,2,FALSE),IF(OR(AND(D138&gt;1,D138&lt;1050),D138="nt",D138="",D138="scratch"),"","Not valid"))</f>
        <v/>
      </c>
      <c r="H138" s="208"/>
      <c r="I138" s="208"/>
      <c r="J138" s="208"/>
      <c r="K138" s="208"/>
      <c r="L138" s="208"/>
      <c r="M138" s="208"/>
      <c r="N138" s="208"/>
      <c r="O138" s="208"/>
      <c r="P138" s="208"/>
      <c r="Q138" s="208"/>
      <c r="R138" s="208"/>
      <c r="S138" s="208" t="e">
        <f t="shared" ca="1" si="1"/>
        <v>#NAME?</v>
      </c>
      <c r="T138" s="215">
        <f t="shared" si="2"/>
        <v>0</v>
      </c>
      <c r="U138" s="208"/>
      <c r="V138" s="217" t="str">
        <f>IFERROR(VLOOKUP('1st Run'!I138,$AC$3:$AD$7,2,TRUE),"")</f>
        <v/>
      </c>
      <c r="W138" s="218" t="str">
        <f>IFERROR(IF(V138=$W$1,'1st Run'!I138,""),"")</f>
        <v/>
      </c>
      <c r="X138" s="218" t="str">
        <f>IFERROR(IF(V138=$X$1,'1st Run'!I138,""),"")</f>
        <v/>
      </c>
      <c r="Y138" s="218" t="str">
        <f>IFERROR(IF(V138=$Y$1,'1st Run'!I138,""),"")</f>
        <v/>
      </c>
      <c r="Z138" s="218" t="str">
        <f>IFERROR(IF($V138=$Z$1,'1st Run'!I138,""),"")</f>
        <v/>
      </c>
      <c r="AA138" s="218" t="str">
        <f>IFERROR(IF(V138=$AA$1,'1st Run'!I138,""),"")</f>
        <v/>
      </c>
      <c r="AB138" s="217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</row>
    <row r="139" spans="1:47" ht="15.75" customHeight="1">
      <c r="A139" s="220" t="str">
        <f>IF(B139="","",Draw!Q139)</f>
        <v/>
      </c>
      <c r="B139" s="221" t="str">
        <f>IFERROR(Draw!R139,"")</f>
        <v/>
      </c>
      <c r="C139" s="221" t="str">
        <f>IFERROR(Draw!S139,"")</f>
        <v/>
      </c>
      <c r="D139" s="242"/>
      <c r="E139" s="207">
        <v>1.3799999999999999E-7</v>
      </c>
      <c r="F139" s="215" t="str">
        <f t="shared" si="0"/>
        <v/>
      </c>
      <c r="G139" s="216" t="str">
        <f>IF(A139="oco",VLOOKUP(CONCAT(B139,C139),'1st Run'!W:Y,2,FALSE),IF(OR(AND(D139&gt;1,D139&lt;1050),D139="nt",D139="",D139="scratch"),"","Not valid"))</f>
        <v/>
      </c>
      <c r="H139" s="208"/>
      <c r="I139" s="208"/>
      <c r="J139" s="208"/>
      <c r="K139" s="208"/>
      <c r="L139" s="208"/>
      <c r="M139" s="208"/>
      <c r="N139" s="208"/>
      <c r="O139" s="208"/>
      <c r="P139" s="208"/>
      <c r="Q139" s="208"/>
      <c r="R139" s="208"/>
      <c r="S139" s="208" t="e">
        <f t="shared" ca="1" si="1"/>
        <v>#NAME?</v>
      </c>
      <c r="T139" s="215">
        <f t="shared" si="2"/>
        <v>0</v>
      </c>
      <c r="U139" s="208"/>
      <c r="V139" s="217" t="str">
        <f>IFERROR(VLOOKUP('1st Run'!I139,$AC$3:$AD$7,2,TRUE),"")</f>
        <v/>
      </c>
      <c r="W139" s="218" t="str">
        <f>IFERROR(IF(V139=$W$1,'1st Run'!I139,""),"")</f>
        <v/>
      </c>
      <c r="X139" s="218" t="str">
        <f>IFERROR(IF(V139=$X$1,'1st Run'!I139,""),"")</f>
        <v/>
      </c>
      <c r="Y139" s="218" t="str">
        <f>IFERROR(IF(V139=$Y$1,'1st Run'!I139,""),"")</f>
        <v/>
      </c>
      <c r="Z139" s="218" t="str">
        <f>IFERROR(IF($V139=$Z$1,'1st Run'!I139,""),"")</f>
        <v/>
      </c>
      <c r="AA139" s="218" t="str">
        <f>IFERROR(IF(V139=$AA$1,'1st Run'!I139,""),"")</f>
        <v/>
      </c>
      <c r="AB139" s="217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</row>
    <row r="140" spans="1:47" ht="15.75" customHeight="1">
      <c r="A140" s="220" t="str">
        <f>IF(B140="","",Draw!Q140)</f>
        <v/>
      </c>
      <c r="B140" s="221" t="str">
        <f>IFERROR(Draw!R140,"")</f>
        <v/>
      </c>
      <c r="C140" s="221" t="str">
        <f>IFERROR(Draw!S140,"")</f>
        <v/>
      </c>
      <c r="D140" s="247"/>
      <c r="E140" s="207">
        <v>1.3899999999999999E-7</v>
      </c>
      <c r="F140" s="215" t="str">
        <f t="shared" si="0"/>
        <v/>
      </c>
      <c r="G140" s="216" t="str">
        <f>IF(A140="oco",VLOOKUP(CONCAT(B140,C140),'1st Run'!W:Y,2,FALSE),IF(OR(AND(D140&gt;1,D140&lt;1050),D140="nt",D140="",D140="scratch"),"","Not valid"))</f>
        <v/>
      </c>
      <c r="H140" s="208"/>
      <c r="I140" s="208"/>
      <c r="J140" s="208"/>
      <c r="K140" s="208"/>
      <c r="L140" s="208"/>
      <c r="M140" s="208"/>
      <c r="N140" s="208"/>
      <c r="O140" s="208"/>
      <c r="P140" s="208"/>
      <c r="Q140" s="208"/>
      <c r="R140" s="208"/>
      <c r="S140" s="208" t="e">
        <f t="shared" ca="1" si="1"/>
        <v>#NAME?</v>
      </c>
      <c r="T140" s="215">
        <f t="shared" si="2"/>
        <v>0</v>
      </c>
      <c r="U140" s="208"/>
      <c r="V140" s="217" t="str">
        <f>IFERROR(VLOOKUP('1st Run'!I140,$AC$3:$AD$7,2,TRUE),"")</f>
        <v/>
      </c>
      <c r="W140" s="218" t="str">
        <f>IFERROR(IF(V140=$W$1,'1st Run'!I140,""),"")</f>
        <v/>
      </c>
      <c r="X140" s="218" t="str">
        <f>IFERROR(IF(V140=$X$1,'1st Run'!I140,""),"")</f>
        <v/>
      </c>
      <c r="Y140" s="218" t="str">
        <f>IFERROR(IF(V140=$Y$1,'1st Run'!I140,""),"")</f>
        <v/>
      </c>
      <c r="Z140" s="218" t="str">
        <f>IFERROR(IF($V140=$Z$1,'1st Run'!I140,""),"")</f>
        <v/>
      </c>
      <c r="AA140" s="218" t="str">
        <f>IFERROR(IF(V140=$AA$1,'1st Run'!I140,""),"")</f>
        <v/>
      </c>
      <c r="AB140" s="217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</row>
    <row r="141" spans="1:47" ht="15.75" customHeight="1">
      <c r="A141" s="220" t="str">
        <f>IF(B141="","",Draw!Q141)</f>
        <v/>
      </c>
      <c r="B141" s="221" t="str">
        <f>IFERROR(Draw!R141,"")</f>
        <v/>
      </c>
      <c r="C141" s="221" t="str">
        <f>IFERROR(Draw!S141,"")</f>
        <v/>
      </c>
      <c r="D141" s="222"/>
      <c r="E141" s="207">
        <v>1.4000000000000001E-7</v>
      </c>
      <c r="F141" s="215" t="str">
        <f t="shared" si="0"/>
        <v/>
      </c>
      <c r="G141" s="216" t="str">
        <f>IF(A141="oco",VLOOKUP(CONCAT(B141,C141),'1st Run'!W:Y,2,FALSE),IF(OR(AND(D141&gt;1,D141&lt;1050),D141="nt",D141="",D141="scratch"),"","Not valid"))</f>
        <v/>
      </c>
      <c r="H141" s="208"/>
      <c r="I141" s="208"/>
      <c r="J141" s="208"/>
      <c r="K141" s="208"/>
      <c r="L141" s="208"/>
      <c r="M141" s="208"/>
      <c r="N141" s="208"/>
      <c r="O141" s="208"/>
      <c r="P141" s="208"/>
      <c r="Q141" s="208"/>
      <c r="R141" s="208"/>
      <c r="S141" s="208" t="e">
        <f t="shared" ca="1" si="1"/>
        <v>#NAME?</v>
      </c>
      <c r="T141" s="215">
        <f t="shared" si="2"/>
        <v>0</v>
      </c>
      <c r="U141" s="208"/>
      <c r="V141" s="217" t="str">
        <f>IFERROR(VLOOKUP('1st Run'!I141,$AC$3:$AD$7,2,TRUE),"")</f>
        <v/>
      </c>
      <c r="W141" s="218" t="str">
        <f>IFERROR(IF(V141=$W$1,'1st Run'!I141,""),"")</f>
        <v/>
      </c>
      <c r="X141" s="218" t="str">
        <f>IFERROR(IF(V141=$X$1,'1st Run'!I141,""),"")</f>
        <v/>
      </c>
      <c r="Y141" s="218" t="str">
        <f>IFERROR(IF(V141=$Y$1,'1st Run'!I141,""),"")</f>
        <v/>
      </c>
      <c r="Z141" s="218" t="str">
        <f>IFERROR(IF($V141=$Z$1,'1st Run'!I141,""),"")</f>
        <v/>
      </c>
      <c r="AA141" s="218" t="str">
        <f>IFERROR(IF(V141=$AA$1,'1st Run'!I141,""),"")</f>
        <v/>
      </c>
      <c r="AB141" s="217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</row>
    <row r="142" spans="1:47" ht="15.75" customHeight="1">
      <c r="A142" s="220" t="str">
        <f>IF(B142="","",Draw!Q142)</f>
        <v/>
      </c>
      <c r="B142" s="221" t="str">
        <f>IFERROR(Draw!R142,"")</f>
        <v/>
      </c>
      <c r="C142" s="221" t="str">
        <f>IFERROR(Draw!S142,"")</f>
        <v/>
      </c>
      <c r="D142" s="222"/>
      <c r="E142" s="207">
        <v>1.4100000000000001E-7</v>
      </c>
      <c r="F142" s="215" t="str">
        <f t="shared" si="0"/>
        <v/>
      </c>
      <c r="G142" s="216" t="str">
        <f>IF(A142="oco",VLOOKUP(CONCAT(B142,C142),'1st Run'!W:Y,2,FALSE),IF(OR(AND(D142&gt;1,D142&lt;1050),D142="nt",D142="",D142="scratch"),"","Not valid"))</f>
        <v/>
      </c>
      <c r="H142" s="208"/>
      <c r="I142" s="208"/>
      <c r="J142" s="208"/>
      <c r="K142" s="208"/>
      <c r="L142" s="208"/>
      <c r="M142" s="208"/>
      <c r="N142" s="208"/>
      <c r="O142" s="208"/>
      <c r="P142" s="208"/>
      <c r="Q142" s="208"/>
      <c r="R142" s="208"/>
      <c r="S142" s="208" t="e">
        <f t="shared" ca="1" si="1"/>
        <v>#NAME?</v>
      </c>
      <c r="T142" s="215">
        <f t="shared" si="2"/>
        <v>0</v>
      </c>
      <c r="U142" s="208"/>
      <c r="V142" s="217" t="str">
        <f>IFERROR(VLOOKUP('1st Run'!I142,$AC$3:$AD$7,2,TRUE),"")</f>
        <v/>
      </c>
      <c r="W142" s="218" t="str">
        <f>IFERROR(IF(V142=$W$1,'1st Run'!I142,""),"")</f>
        <v/>
      </c>
      <c r="X142" s="218" t="str">
        <f>IFERROR(IF(V142=$X$1,'1st Run'!I142,""),"")</f>
        <v/>
      </c>
      <c r="Y142" s="218" t="str">
        <f>IFERROR(IF(V142=$Y$1,'1st Run'!I142,""),"")</f>
        <v/>
      </c>
      <c r="Z142" s="218" t="str">
        <f>IFERROR(IF($V142=$Z$1,'1st Run'!I142,""),"")</f>
        <v/>
      </c>
      <c r="AA142" s="218" t="str">
        <f>IFERROR(IF(V142=$AA$1,'1st Run'!I142,""),"")</f>
        <v/>
      </c>
      <c r="AB142" s="217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</row>
    <row r="143" spans="1:47" ht="15.75" customHeight="1">
      <c r="A143" s="220" t="str">
        <f>IF(B143="","",Draw!Q143)</f>
        <v/>
      </c>
      <c r="B143" s="221" t="str">
        <f>IFERROR(Draw!R143,"")</f>
        <v/>
      </c>
      <c r="C143" s="221" t="str">
        <f>IFERROR(Draw!S143,"")</f>
        <v/>
      </c>
      <c r="D143" s="222"/>
      <c r="E143" s="207">
        <v>1.42E-7</v>
      </c>
      <c r="F143" s="215" t="str">
        <f t="shared" si="0"/>
        <v/>
      </c>
      <c r="G143" s="216" t="str">
        <f>IF(A143="oco",VLOOKUP(CONCAT(B143,C143),'1st Run'!W:Y,2,FALSE),IF(OR(AND(D143&gt;1,D143&lt;1050),D143="nt",D143="",D143="scratch"),"","Not valid"))</f>
        <v/>
      </c>
      <c r="H143" s="208"/>
      <c r="I143" s="208"/>
      <c r="J143" s="208"/>
      <c r="K143" s="208"/>
      <c r="L143" s="208"/>
      <c r="M143" s="208"/>
      <c r="N143" s="208"/>
      <c r="O143" s="208"/>
      <c r="P143" s="208"/>
      <c r="Q143" s="208"/>
      <c r="R143" s="208"/>
      <c r="S143" s="208" t="e">
        <f t="shared" ca="1" si="1"/>
        <v>#NAME?</v>
      </c>
      <c r="T143" s="215">
        <f t="shared" si="2"/>
        <v>0</v>
      </c>
      <c r="U143" s="208"/>
      <c r="V143" s="217" t="str">
        <f>IFERROR(VLOOKUP('1st Run'!I143,$AC$3:$AD$7,2,TRUE),"")</f>
        <v/>
      </c>
      <c r="W143" s="218" t="str">
        <f>IFERROR(IF(V143=$W$1,'1st Run'!I143,""),"")</f>
        <v/>
      </c>
      <c r="X143" s="218" t="str">
        <f>IFERROR(IF(V143=$X$1,'1st Run'!I143,""),"")</f>
        <v/>
      </c>
      <c r="Y143" s="218" t="str">
        <f>IFERROR(IF(V143=$Y$1,'1st Run'!I143,""),"")</f>
        <v/>
      </c>
      <c r="Z143" s="218" t="str">
        <f>IFERROR(IF($V143=$Z$1,'1st Run'!I143,""),"")</f>
        <v/>
      </c>
      <c r="AA143" s="218" t="str">
        <f>IFERROR(IF(V143=$AA$1,'1st Run'!I143,""),"")</f>
        <v/>
      </c>
      <c r="AB143" s="217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</row>
    <row r="144" spans="1:47" ht="15.75" customHeight="1">
      <c r="A144" s="220" t="str">
        <f>IF(B144="","",Draw!Q144)</f>
        <v/>
      </c>
      <c r="B144" s="221" t="str">
        <f>IFERROR(Draw!R144,"")</f>
        <v/>
      </c>
      <c r="C144" s="221" t="str">
        <f>IFERROR(Draw!S144,"")</f>
        <v/>
      </c>
      <c r="D144" s="240"/>
      <c r="E144" s="207">
        <v>1.43E-7</v>
      </c>
      <c r="F144" s="215" t="str">
        <f t="shared" si="0"/>
        <v/>
      </c>
      <c r="G144" s="216" t="str">
        <f>IF(A144="oco",VLOOKUP(CONCAT(B144,C144),'1st Run'!W:Y,2,FALSE),IF(OR(AND(D144&gt;1,D144&lt;1050),D144="nt",D144="",D144="scratch"),"","Not valid"))</f>
        <v/>
      </c>
      <c r="H144" s="208"/>
      <c r="I144" s="208"/>
      <c r="J144" s="208"/>
      <c r="K144" s="208"/>
      <c r="L144" s="208"/>
      <c r="M144" s="208"/>
      <c r="N144" s="208"/>
      <c r="O144" s="208"/>
      <c r="P144" s="208"/>
      <c r="Q144" s="208"/>
      <c r="R144" s="208"/>
      <c r="S144" s="208" t="e">
        <f t="shared" ca="1" si="1"/>
        <v>#NAME?</v>
      </c>
      <c r="T144" s="215">
        <f t="shared" si="2"/>
        <v>0</v>
      </c>
      <c r="U144" s="208"/>
      <c r="V144" s="217" t="str">
        <f>IFERROR(VLOOKUP('1st Run'!I144,$AC$3:$AD$7,2,TRUE),"")</f>
        <v/>
      </c>
      <c r="W144" s="218" t="str">
        <f>IFERROR(IF(V144=$W$1,'1st Run'!I144,""),"")</f>
        <v/>
      </c>
      <c r="X144" s="218" t="str">
        <f>IFERROR(IF(V144=$X$1,'1st Run'!I144,""),"")</f>
        <v/>
      </c>
      <c r="Y144" s="218" t="str">
        <f>IFERROR(IF(V144=$Y$1,'1st Run'!I144,""),"")</f>
        <v/>
      </c>
      <c r="Z144" s="218" t="str">
        <f>IFERROR(IF($V144=$Z$1,'1st Run'!I144,""),"")</f>
        <v/>
      </c>
      <c r="AA144" s="218" t="str">
        <f>IFERROR(IF(V144=$AA$1,'1st Run'!I144,""),"")</f>
        <v/>
      </c>
      <c r="AB144" s="217"/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</row>
    <row r="145" spans="1:47" ht="15.75" customHeight="1">
      <c r="A145" s="220" t="str">
        <f>IF(B145="","",Draw!Q145)</f>
        <v/>
      </c>
      <c r="B145" s="221" t="str">
        <f>IFERROR(Draw!R145,"")</f>
        <v/>
      </c>
      <c r="C145" s="221" t="str">
        <f>IFERROR(Draw!S145,"")</f>
        <v/>
      </c>
      <c r="D145" s="242"/>
      <c r="E145" s="207">
        <v>1.4399999999999999E-7</v>
      </c>
      <c r="F145" s="215" t="str">
        <f t="shared" si="0"/>
        <v/>
      </c>
      <c r="G145" s="216" t="str">
        <f>IF(A145="oco",VLOOKUP(CONCAT(B145,C145),'1st Run'!W:Y,2,FALSE),IF(OR(AND(D145&gt;1,D145&lt;1050),D145="nt",D145="",D145="scratch"),"","Not valid"))</f>
        <v/>
      </c>
      <c r="H145" s="208"/>
      <c r="I145" s="208"/>
      <c r="J145" s="208"/>
      <c r="K145" s="208"/>
      <c r="L145" s="208"/>
      <c r="M145" s="208"/>
      <c r="N145" s="208"/>
      <c r="O145" s="208"/>
      <c r="P145" s="208"/>
      <c r="Q145" s="208"/>
      <c r="R145" s="208"/>
      <c r="S145" s="208" t="e">
        <f t="shared" ca="1" si="1"/>
        <v>#NAME?</v>
      </c>
      <c r="T145" s="215">
        <f t="shared" si="2"/>
        <v>0</v>
      </c>
      <c r="U145" s="208"/>
      <c r="V145" s="217" t="str">
        <f>IFERROR(VLOOKUP('1st Run'!I145,$AC$3:$AD$7,2,TRUE),"")</f>
        <v/>
      </c>
      <c r="W145" s="218" t="str">
        <f>IFERROR(IF(V145=$W$1,'1st Run'!I145,""),"")</f>
        <v/>
      </c>
      <c r="X145" s="218" t="str">
        <f>IFERROR(IF(V145=$X$1,'1st Run'!I145,""),"")</f>
        <v/>
      </c>
      <c r="Y145" s="218" t="str">
        <f>IFERROR(IF(V145=$Y$1,'1st Run'!I145,""),"")</f>
        <v/>
      </c>
      <c r="Z145" s="218" t="str">
        <f>IFERROR(IF($V145=$Z$1,'1st Run'!I145,""),"")</f>
        <v/>
      </c>
      <c r="AA145" s="218" t="str">
        <f>IFERROR(IF(V145=$AA$1,'1st Run'!I145,""),"")</f>
        <v/>
      </c>
      <c r="AB145" s="217"/>
      <c r="AL145" s="208"/>
      <c r="AM145" s="208"/>
      <c r="AN145" s="208"/>
      <c r="AO145" s="208"/>
      <c r="AP145" s="208"/>
      <c r="AQ145" s="208"/>
      <c r="AR145" s="208"/>
      <c r="AS145" s="208"/>
      <c r="AT145" s="208"/>
      <c r="AU145" s="208"/>
    </row>
    <row r="146" spans="1:47" ht="15.75" customHeight="1">
      <c r="A146" s="220" t="str">
        <f>IF(B146="","",Draw!Q146)</f>
        <v/>
      </c>
      <c r="B146" s="221" t="str">
        <f>IFERROR(Draw!R146,"")</f>
        <v/>
      </c>
      <c r="C146" s="221" t="str">
        <f>IFERROR(Draw!S146,"")</f>
        <v/>
      </c>
      <c r="D146" s="247"/>
      <c r="E146" s="207">
        <v>1.4499999999999999E-7</v>
      </c>
      <c r="F146" s="215" t="str">
        <f t="shared" si="0"/>
        <v/>
      </c>
      <c r="G146" s="216" t="str">
        <f>IF(A146="oco",VLOOKUP(CONCAT(B146,C146),'1st Run'!W:Y,2,FALSE),IF(OR(AND(D146&gt;1,D146&lt;1050),D146="nt",D146="",D146="scratch"),"","Not valid"))</f>
        <v/>
      </c>
      <c r="H146" s="208"/>
      <c r="I146" s="208"/>
      <c r="J146" s="208"/>
      <c r="K146" s="208"/>
      <c r="L146" s="208"/>
      <c r="M146" s="208"/>
      <c r="N146" s="208"/>
      <c r="O146" s="208"/>
      <c r="P146" s="208"/>
      <c r="Q146" s="208"/>
      <c r="R146" s="208"/>
      <c r="S146" s="208" t="e">
        <f t="shared" ca="1" si="1"/>
        <v>#NAME?</v>
      </c>
      <c r="T146" s="215">
        <f t="shared" si="2"/>
        <v>0</v>
      </c>
      <c r="U146" s="208"/>
      <c r="V146" s="217" t="str">
        <f>IFERROR(VLOOKUP('1st Run'!I146,$AC$3:$AD$7,2,TRUE),"")</f>
        <v/>
      </c>
      <c r="W146" s="218" t="str">
        <f>IFERROR(IF(V146=$W$1,'1st Run'!I146,""),"")</f>
        <v/>
      </c>
      <c r="X146" s="218" t="str">
        <f>IFERROR(IF(V146=$X$1,'1st Run'!I146,""),"")</f>
        <v/>
      </c>
      <c r="Y146" s="218" t="str">
        <f>IFERROR(IF(V146=$Y$1,'1st Run'!I146,""),"")</f>
        <v/>
      </c>
      <c r="Z146" s="218" t="str">
        <f>IFERROR(IF($V146=$Z$1,'1st Run'!I146,""),"")</f>
        <v/>
      </c>
      <c r="AA146" s="218" t="str">
        <f>IFERROR(IF(V146=$AA$1,'1st Run'!I146,""),"")</f>
        <v/>
      </c>
      <c r="AB146" s="217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</row>
    <row r="147" spans="1:47" ht="15.75" customHeight="1">
      <c r="A147" s="220" t="str">
        <f>IF(B147="","",Draw!Q147)</f>
        <v/>
      </c>
      <c r="B147" s="221" t="str">
        <f>IFERROR(Draw!R147,"")</f>
        <v/>
      </c>
      <c r="C147" s="221" t="str">
        <f>IFERROR(Draw!S147,"")</f>
        <v/>
      </c>
      <c r="D147" s="222"/>
      <c r="E147" s="207">
        <v>1.4600000000000001E-7</v>
      </c>
      <c r="F147" s="215" t="str">
        <f t="shared" si="0"/>
        <v/>
      </c>
      <c r="G147" s="216" t="str">
        <f>IF(A147="oco",VLOOKUP(CONCAT(B147,C147),'1st Run'!W:Y,2,FALSE),IF(OR(AND(D147&gt;1,D147&lt;1050),D147="nt",D147="",D147="scratch"),"","Not valid"))</f>
        <v/>
      </c>
      <c r="H147" s="208"/>
      <c r="I147" s="208"/>
      <c r="J147" s="208"/>
      <c r="K147" s="208"/>
      <c r="L147" s="208"/>
      <c r="M147" s="208"/>
      <c r="N147" s="208"/>
      <c r="O147" s="208"/>
      <c r="P147" s="208"/>
      <c r="Q147" s="208"/>
      <c r="R147" s="208"/>
      <c r="S147" s="208" t="e">
        <f t="shared" ca="1" si="1"/>
        <v>#NAME?</v>
      </c>
      <c r="T147" s="215">
        <f t="shared" si="2"/>
        <v>0</v>
      </c>
      <c r="U147" s="208"/>
      <c r="V147" s="217" t="str">
        <f>IFERROR(VLOOKUP('1st Run'!I147,$AC$3:$AD$7,2,TRUE),"")</f>
        <v/>
      </c>
      <c r="W147" s="218" t="str">
        <f>IFERROR(IF(V147=$W$1,'1st Run'!I147,""),"")</f>
        <v/>
      </c>
      <c r="X147" s="218" t="str">
        <f>IFERROR(IF(V147=$X$1,'1st Run'!I147,""),"")</f>
        <v/>
      </c>
      <c r="Y147" s="218" t="str">
        <f>IFERROR(IF(V147=$Y$1,'1st Run'!I147,""),"")</f>
        <v/>
      </c>
      <c r="Z147" s="218" t="str">
        <f>IFERROR(IF($V147=$Z$1,'1st Run'!I147,""),"")</f>
        <v/>
      </c>
      <c r="AA147" s="218" t="str">
        <f>IFERROR(IF(V147=$AA$1,'1st Run'!I147,""),"")</f>
        <v/>
      </c>
      <c r="AB147" s="217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</row>
    <row r="148" spans="1:47" ht="15.75" customHeight="1">
      <c r="A148" s="220" t="str">
        <f>IF(B148="","",Draw!Q148)</f>
        <v/>
      </c>
      <c r="B148" s="221" t="str">
        <f>IFERROR(Draw!R148,"")</f>
        <v/>
      </c>
      <c r="C148" s="221" t="str">
        <f>IFERROR(Draw!S148,"")</f>
        <v/>
      </c>
      <c r="D148" s="222"/>
      <c r="E148" s="207">
        <v>1.4700000000000001E-7</v>
      </c>
      <c r="F148" s="215" t="str">
        <f t="shared" si="0"/>
        <v/>
      </c>
      <c r="G148" s="216" t="str">
        <f>IF(A148="oco",VLOOKUP(CONCAT(B148,C148),'1st Run'!W:Y,2,FALSE),IF(OR(AND(D148&gt;1,D148&lt;1050),D148="nt",D148="",D148="scratch"),"","Not valid"))</f>
        <v/>
      </c>
      <c r="H148" s="208"/>
      <c r="I148" s="208"/>
      <c r="J148" s="208"/>
      <c r="K148" s="208"/>
      <c r="L148" s="208"/>
      <c r="M148" s="208"/>
      <c r="N148" s="208"/>
      <c r="O148" s="208"/>
      <c r="P148" s="208"/>
      <c r="Q148" s="208"/>
      <c r="R148" s="208"/>
      <c r="S148" s="208" t="e">
        <f t="shared" ca="1" si="1"/>
        <v>#NAME?</v>
      </c>
      <c r="T148" s="215">
        <f t="shared" si="2"/>
        <v>0</v>
      </c>
      <c r="U148" s="208"/>
      <c r="V148" s="217" t="str">
        <f>IFERROR(VLOOKUP('1st Run'!I148,$AC$3:$AD$7,2,TRUE),"")</f>
        <v/>
      </c>
      <c r="W148" s="218" t="str">
        <f>IFERROR(IF(V148=$W$1,'1st Run'!I148,""),"")</f>
        <v/>
      </c>
      <c r="X148" s="218" t="str">
        <f>IFERROR(IF(V148=$X$1,'1st Run'!I148,""),"")</f>
        <v/>
      </c>
      <c r="Y148" s="218" t="str">
        <f>IFERROR(IF(V148=$Y$1,'1st Run'!I148,""),"")</f>
        <v/>
      </c>
      <c r="Z148" s="218" t="str">
        <f>IFERROR(IF($V148=$Z$1,'1st Run'!I148,""),"")</f>
        <v/>
      </c>
      <c r="AA148" s="218" t="str">
        <f>IFERROR(IF(V148=$AA$1,'1st Run'!I148,""),"")</f>
        <v/>
      </c>
      <c r="AB148" s="217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</row>
    <row r="149" spans="1:47" ht="15.75" customHeight="1">
      <c r="A149" s="220" t="str">
        <f>IF(B149="","",Draw!Q149)</f>
        <v/>
      </c>
      <c r="B149" s="221" t="str">
        <f>IFERROR(Draw!R149,"")</f>
        <v/>
      </c>
      <c r="C149" s="221" t="str">
        <f>IFERROR(Draw!S149,"")</f>
        <v/>
      </c>
      <c r="D149" s="222"/>
      <c r="E149" s="207">
        <v>1.48E-7</v>
      </c>
      <c r="F149" s="215" t="str">
        <f t="shared" si="0"/>
        <v/>
      </c>
      <c r="G149" s="216" t="str">
        <f>IF(A149="oco",VLOOKUP(CONCAT(B149,C149),'1st Run'!W:Y,2,FALSE),IF(OR(AND(D149&gt;1,D149&lt;1050),D149="nt",D149="",D149="scratch"),"","Not valid"))</f>
        <v/>
      </c>
      <c r="H149" s="208"/>
      <c r="I149" s="208"/>
      <c r="J149" s="208"/>
      <c r="K149" s="208"/>
      <c r="L149" s="208"/>
      <c r="M149" s="208"/>
      <c r="N149" s="208"/>
      <c r="O149" s="208"/>
      <c r="P149" s="208"/>
      <c r="Q149" s="208"/>
      <c r="R149" s="208"/>
      <c r="S149" s="208" t="e">
        <f t="shared" ca="1" si="1"/>
        <v>#NAME?</v>
      </c>
      <c r="T149" s="215">
        <f t="shared" si="2"/>
        <v>0</v>
      </c>
      <c r="U149" s="208"/>
      <c r="V149" s="217" t="str">
        <f>IFERROR(VLOOKUP('1st Run'!I149,$AC$3:$AD$7,2,TRUE),"")</f>
        <v/>
      </c>
      <c r="W149" s="218" t="str">
        <f>IFERROR(IF(V149=$W$1,'1st Run'!I149,""),"")</f>
        <v/>
      </c>
      <c r="X149" s="218" t="str">
        <f>IFERROR(IF(V149=$X$1,'1st Run'!I149,""),"")</f>
        <v/>
      </c>
      <c r="Y149" s="218" t="str">
        <f>IFERROR(IF(V149=$Y$1,'1st Run'!I149,""),"")</f>
        <v/>
      </c>
      <c r="Z149" s="218" t="str">
        <f>IFERROR(IF($V149=$Z$1,'1st Run'!I149,""),"")</f>
        <v/>
      </c>
      <c r="AA149" s="218" t="str">
        <f>IFERROR(IF(V149=$AA$1,'1st Run'!I149,""),"")</f>
        <v/>
      </c>
      <c r="AB149" s="217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</row>
    <row r="150" spans="1:47" ht="15.75" customHeight="1">
      <c r="A150" s="220" t="str">
        <f>IF(B150="","",Draw!Q150)</f>
        <v/>
      </c>
      <c r="B150" s="221" t="str">
        <f>IFERROR(Draw!R150,"")</f>
        <v/>
      </c>
      <c r="C150" s="221" t="str">
        <f>IFERROR(Draw!S150,"")</f>
        <v/>
      </c>
      <c r="D150" s="240"/>
      <c r="E150" s="207">
        <v>1.49E-7</v>
      </c>
      <c r="F150" s="215" t="str">
        <f t="shared" si="0"/>
        <v/>
      </c>
      <c r="G150" s="216" t="str">
        <f>IF(A150="oco",VLOOKUP(CONCAT(B150,C150),'1st Run'!W:Y,2,FALSE),IF(OR(AND(D150&gt;1,D150&lt;1050),D150="nt",D150="",D150="scratch"),"","Not valid"))</f>
        <v/>
      </c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 t="e">
        <f t="shared" ca="1" si="1"/>
        <v>#NAME?</v>
      </c>
      <c r="T150" s="215">
        <f t="shared" si="2"/>
        <v>0</v>
      </c>
      <c r="U150" s="208"/>
      <c r="V150" s="217" t="str">
        <f>IFERROR(VLOOKUP('1st Run'!I150,$AC$3:$AD$7,2,TRUE),"")</f>
        <v/>
      </c>
      <c r="W150" s="218" t="str">
        <f>IFERROR(IF(V150=$W$1,'1st Run'!I150,""),"")</f>
        <v/>
      </c>
      <c r="X150" s="218" t="str">
        <f>IFERROR(IF(V150=$X$1,'1st Run'!I150,""),"")</f>
        <v/>
      </c>
      <c r="Y150" s="218" t="str">
        <f>IFERROR(IF(V150=$Y$1,'1st Run'!I150,""),"")</f>
        <v/>
      </c>
      <c r="Z150" s="218" t="str">
        <f>IFERROR(IF($V150=$Z$1,'1st Run'!I150,""),"")</f>
        <v/>
      </c>
      <c r="AA150" s="218" t="str">
        <f>IFERROR(IF(V150=$AA$1,'1st Run'!I150,""),"")</f>
        <v/>
      </c>
      <c r="AB150" s="217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</row>
    <row r="151" spans="1:47" ht="15.75" customHeight="1">
      <c r="A151" s="220" t="str">
        <f>IF(B151="","",Draw!Q151)</f>
        <v/>
      </c>
      <c r="B151" s="221" t="str">
        <f>IFERROR(Draw!R151,"")</f>
        <v/>
      </c>
      <c r="C151" s="221" t="str">
        <f>IFERROR(Draw!S151,"")</f>
        <v/>
      </c>
      <c r="D151" s="242"/>
      <c r="E151" s="207">
        <v>1.4999999999999999E-7</v>
      </c>
      <c r="F151" s="215" t="str">
        <f t="shared" si="0"/>
        <v/>
      </c>
      <c r="G151" s="216" t="str">
        <f>IF(A151="oco",VLOOKUP(CONCAT(B151,C151),'1st Run'!W:Y,2,FALSE),IF(OR(AND(D151&gt;1,D151&lt;1050),D151="nt",D151="",D151="scratch"),"","Not valid"))</f>
        <v/>
      </c>
      <c r="H151" s="208"/>
      <c r="I151" s="208"/>
      <c r="J151" s="208"/>
      <c r="K151" s="208"/>
      <c r="L151" s="208"/>
      <c r="M151" s="208"/>
      <c r="N151" s="208"/>
      <c r="O151" s="208"/>
      <c r="P151" s="208"/>
      <c r="Q151" s="208"/>
      <c r="R151" s="208"/>
      <c r="S151" s="208" t="e">
        <f t="shared" ca="1" si="1"/>
        <v>#NAME?</v>
      </c>
      <c r="T151" s="215">
        <f t="shared" si="2"/>
        <v>0</v>
      </c>
      <c r="U151" s="208"/>
      <c r="V151" s="217" t="str">
        <f>IFERROR(VLOOKUP('1st Run'!I151,$AC$3:$AD$7,2,TRUE),"")</f>
        <v/>
      </c>
      <c r="W151" s="218" t="str">
        <f>IFERROR(IF(V151=$W$1,'1st Run'!I151,""),"")</f>
        <v/>
      </c>
      <c r="X151" s="218" t="str">
        <f>IFERROR(IF(V151=$X$1,'1st Run'!I151,""),"")</f>
        <v/>
      </c>
      <c r="Y151" s="218" t="str">
        <f>IFERROR(IF(V151=$Y$1,'1st Run'!I151,""),"")</f>
        <v/>
      </c>
      <c r="Z151" s="218" t="str">
        <f>IFERROR(IF($V151=$Z$1,'1st Run'!I151,""),"")</f>
        <v/>
      </c>
      <c r="AA151" s="218" t="str">
        <f>IFERROR(IF(V151=$AA$1,'1st Run'!I151,""),"")</f>
        <v/>
      </c>
      <c r="AB151" s="19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</row>
    <row r="152" spans="1:47" ht="15.75" customHeight="1">
      <c r="A152" s="220" t="str">
        <f>IF(B152="","",Draw!Q152)</f>
        <v/>
      </c>
      <c r="B152" s="221" t="str">
        <f>IFERROR(Draw!R152,"")</f>
        <v/>
      </c>
      <c r="C152" s="221" t="str">
        <f>IFERROR(Draw!S152,"")</f>
        <v/>
      </c>
      <c r="D152" s="247"/>
      <c r="E152" s="207">
        <v>1.5099999999999999E-7</v>
      </c>
      <c r="F152" s="215" t="str">
        <f t="shared" si="0"/>
        <v/>
      </c>
      <c r="G152" s="216" t="str">
        <f>IF(A152="oco",VLOOKUP(CONCAT(B152,C152),'1st Run'!W:Y,2,FALSE),IF(OR(AND(D152&gt;1,D152&lt;1050),D152="nt",D152="",D152="scratch"),"","Not valid"))</f>
        <v/>
      </c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 t="e">
        <f t="shared" ca="1" si="1"/>
        <v>#NAME?</v>
      </c>
      <c r="T152" s="215">
        <f t="shared" si="2"/>
        <v>0</v>
      </c>
      <c r="U152" s="208"/>
      <c r="V152" s="217" t="str">
        <f>IFERROR(VLOOKUP('1st Run'!I152,$AC$3:$AD$7,2,TRUE),"")</f>
        <v/>
      </c>
      <c r="W152" s="218" t="str">
        <f>IFERROR(IF(V152=$W$1,'1st Run'!I152,""),"")</f>
        <v/>
      </c>
      <c r="X152" s="218" t="str">
        <f>IFERROR(IF(V152=$X$1,'1st Run'!I152,""),"")</f>
        <v/>
      </c>
      <c r="Y152" s="218" t="str">
        <f>IFERROR(IF(V152=$Y$1,'1st Run'!I152,""),"")</f>
        <v/>
      </c>
      <c r="Z152" s="218" t="str">
        <f>IFERROR(IF($V152=$Z$1,'1st Run'!I152,""),"")</f>
        <v/>
      </c>
      <c r="AA152" s="218" t="str">
        <f>IFERROR(IF(V152=$AA$1,'1st Run'!I152,""),"")</f>
        <v/>
      </c>
      <c r="AB152" s="19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</row>
    <row r="153" spans="1:47" ht="15.75" customHeight="1">
      <c r="A153" s="220" t="str">
        <f>IF(B153="","",Draw!Q153)</f>
        <v/>
      </c>
      <c r="B153" s="221" t="str">
        <f>IFERROR(Draw!R153,"")</f>
        <v/>
      </c>
      <c r="C153" s="221" t="str">
        <f>IFERROR(Draw!S153,"")</f>
        <v/>
      </c>
      <c r="D153" s="222"/>
      <c r="E153" s="207">
        <v>1.5200000000000001E-7</v>
      </c>
      <c r="F153" s="215" t="str">
        <f t="shared" si="0"/>
        <v/>
      </c>
      <c r="G153" s="216" t="str">
        <f>IF(A153="oco",VLOOKUP(CONCAT(B153,C153),'1st Run'!W:Y,2,FALSE),IF(OR(AND(D153&gt;1,D153&lt;1050),D153="nt",D153="",D153="scratch"),"","Not valid"))</f>
        <v/>
      </c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 t="e">
        <f t="shared" ca="1" si="1"/>
        <v>#NAME?</v>
      </c>
      <c r="T153" s="215">
        <f t="shared" si="2"/>
        <v>0</v>
      </c>
      <c r="U153" s="208"/>
      <c r="V153" s="217" t="str">
        <f>IFERROR(VLOOKUP('1st Run'!I153,$AC$3:$AD$7,2,TRUE),"")</f>
        <v/>
      </c>
      <c r="W153" s="218" t="str">
        <f>IFERROR(IF(V153=$W$1,'1st Run'!I153,""),"")</f>
        <v/>
      </c>
      <c r="X153" s="218" t="str">
        <f>IFERROR(IF(V153=$X$1,'1st Run'!I153,""),"")</f>
        <v/>
      </c>
      <c r="Y153" s="218" t="str">
        <f>IFERROR(IF(V153=$Y$1,'1st Run'!I153,""),"")</f>
        <v/>
      </c>
      <c r="Z153" s="218" t="str">
        <f>IFERROR(IF($V153=$Z$1,'1st Run'!I153,""),"")</f>
        <v/>
      </c>
      <c r="AA153" s="218" t="str">
        <f>IFERROR(IF(V153=$AA$1,'1st Run'!I153,""),"")</f>
        <v/>
      </c>
      <c r="AB153" s="19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</row>
    <row r="154" spans="1:47" ht="15.75" customHeight="1">
      <c r="A154" s="220" t="str">
        <f>IF(B154="","",Draw!Q154)</f>
        <v/>
      </c>
      <c r="B154" s="221" t="str">
        <f>IFERROR(Draw!R154,"")</f>
        <v/>
      </c>
      <c r="C154" s="221" t="str">
        <f>IFERROR(Draw!S154,"")</f>
        <v/>
      </c>
      <c r="D154" s="222"/>
      <c r="E154" s="207">
        <v>1.5300000000000001E-7</v>
      </c>
      <c r="F154" s="215" t="str">
        <f t="shared" si="0"/>
        <v/>
      </c>
      <c r="G154" s="216" t="str">
        <f>IF(A154="oco",VLOOKUP(CONCAT(B154,C154),'1st Run'!W:Y,2,FALSE),IF(OR(AND(D154&gt;1,D154&lt;1050),D154="nt",D154="",D154="scratch"),"","Not valid"))</f>
        <v/>
      </c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 t="e">
        <f t="shared" ca="1" si="1"/>
        <v>#NAME?</v>
      </c>
      <c r="T154" s="215">
        <f t="shared" si="2"/>
        <v>0</v>
      </c>
      <c r="U154" s="208"/>
      <c r="V154" s="217" t="str">
        <f>IFERROR(VLOOKUP('1st Run'!I154,$AC$3:$AD$7,2,TRUE),"")</f>
        <v/>
      </c>
      <c r="W154" s="218" t="str">
        <f>IFERROR(IF(V154=$W$1,'1st Run'!I154,""),"")</f>
        <v/>
      </c>
      <c r="X154" s="218" t="str">
        <f>IFERROR(IF(V154=$X$1,'1st Run'!I154,""),"")</f>
        <v/>
      </c>
      <c r="Y154" s="218" t="str">
        <f>IFERROR(IF(V154=$Y$1,'1st Run'!I154,""),"")</f>
        <v/>
      </c>
      <c r="Z154" s="218" t="str">
        <f>IFERROR(IF($V154=$Z$1,'1st Run'!I154,""),"")</f>
        <v/>
      </c>
      <c r="AA154" s="218" t="str">
        <f>IFERROR(IF(V154=$AA$1,'1st Run'!I154,""),"")</f>
        <v/>
      </c>
      <c r="AB154" s="19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</row>
    <row r="155" spans="1:47" ht="15.75" customHeight="1">
      <c r="A155" s="220" t="str">
        <f>IF(B155="","",Draw!Q155)</f>
        <v/>
      </c>
      <c r="B155" s="221" t="str">
        <f>IFERROR(Draw!R155,"")</f>
        <v/>
      </c>
      <c r="C155" s="221" t="str">
        <f>IFERROR(Draw!S155,"")</f>
        <v/>
      </c>
      <c r="D155" s="222"/>
      <c r="E155" s="207">
        <v>1.54E-7</v>
      </c>
      <c r="F155" s="215" t="str">
        <f t="shared" si="0"/>
        <v/>
      </c>
      <c r="G155" s="216" t="str">
        <f>IF(A155="oco",VLOOKUP(CONCAT(B155,C155),'1st Run'!W:Y,2,FALSE),IF(OR(AND(D155&gt;1,D155&lt;1050),D155="nt",D155="",D155="scratch"),"","Not valid"))</f>
        <v/>
      </c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 t="e">
        <f t="shared" ca="1" si="1"/>
        <v>#NAME?</v>
      </c>
      <c r="T155" s="215">
        <f t="shared" si="2"/>
        <v>0</v>
      </c>
      <c r="U155" s="208"/>
      <c r="V155" s="217" t="str">
        <f>IFERROR(VLOOKUP('1st Run'!I155,$AC$3:$AD$7,2,TRUE),"")</f>
        <v/>
      </c>
      <c r="W155" s="218" t="str">
        <f>IFERROR(IF(V155=$W$1,'1st Run'!I155,""),"")</f>
        <v/>
      </c>
      <c r="X155" s="218" t="str">
        <f>IFERROR(IF(V155=$X$1,'1st Run'!I155,""),"")</f>
        <v/>
      </c>
      <c r="Y155" s="218" t="str">
        <f>IFERROR(IF(V155=$Y$1,'1st Run'!I155,""),"")</f>
        <v/>
      </c>
      <c r="Z155" s="218" t="str">
        <f>IFERROR(IF($V155=$Z$1,'1st Run'!I155,""),"")</f>
        <v/>
      </c>
      <c r="AA155" s="218" t="str">
        <f>IFERROR(IF(V155=$AA$1,'1st Run'!I155,""),"")</f>
        <v/>
      </c>
      <c r="AB155" s="19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</row>
    <row r="156" spans="1:47" ht="15.75" customHeight="1">
      <c r="A156" s="220" t="str">
        <f>IF(B156="","",Draw!Q156)</f>
        <v/>
      </c>
      <c r="B156" s="221" t="str">
        <f>IFERROR(Draw!R156,"")</f>
        <v/>
      </c>
      <c r="C156" s="221" t="str">
        <f>IFERROR(Draw!S156,"")</f>
        <v/>
      </c>
      <c r="D156" s="240"/>
      <c r="E156" s="207">
        <v>1.55E-7</v>
      </c>
      <c r="F156" s="215" t="str">
        <f t="shared" si="0"/>
        <v/>
      </c>
      <c r="G156" s="216" t="str">
        <f>IF(A156="oco",VLOOKUP(CONCAT(B156,C156),'1st Run'!W:Y,2,FALSE),IF(OR(AND(D156&gt;1,D156&lt;1050),D156="nt",D156="",D156="scratch"),"","Not valid"))</f>
        <v/>
      </c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 t="e">
        <f t="shared" ca="1" si="1"/>
        <v>#NAME?</v>
      </c>
      <c r="T156" s="215">
        <f t="shared" si="2"/>
        <v>0</v>
      </c>
      <c r="U156" s="208"/>
      <c r="V156" s="217" t="str">
        <f>IFERROR(VLOOKUP('1st Run'!I156,$AC$3:$AD$7,2,TRUE),"")</f>
        <v/>
      </c>
      <c r="W156" s="218" t="str">
        <f>IFERROR(IF(V156=$W$1,'1st Run'!I156,""),"")</f>
        <v/>
      </c>
      <c r="X156" s="218" t="str">
        <f>IFERROR(IF(V156=$X$1,'1st Run'!I156,""),"")</f>
        <v/>
      </c>
      <c r="Y156" s="218" t="str">
        <f>IFERROR(IF(V156=$Y$1,'1st Run'!I156,""),"")</f>
        <v/>
      </c>
      <c r="Z156" s="218" t="str">
        <f>IFERROR(IF($V156=$Z$1,'1st Run'!I156,""),"")</f>
        <v/>
      </c>
      <c r="AA156" s="218" t="str">
        <f>IFERROR(IF(V156=$AA$1,'1st Run'!I156,""),"")</f>
        <v/>
      </c>
      <c r="AB156" s="19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</row>
    <row r="157" spans="1:47" ht="15.75" customHeight="1">
      <c r="A157" s="220" t="str">
        <f>IF(B157="","",Draw!Q157)</f>
        <v/>
      </c>
      <c r="B157" s="221" t="str">
        <f>IFERROR(Draw!R157,"")</f>
        <v/>
      </c>
      <c r="C157" s="221" t="str">
        <f>IFERROR(Draw!S157,"")</f>
        <v/>
      </c>
      <c r="D157" s="242"/>
      <c r="E157" s="207">
        <v>1.5599999999999999E-7</v>
      </c>
      <c r="F157" s="215" t="str">
        <f t="shared" si="0"/>
        <v/>
      </c>
      <c r="G157" s="216" t="str">
        <f>IF(A157="oco",VLOOKUP(CONCAT(B157,C157),'1st Run'!W:Y,2,FALSE),IF(OR(AND(D157&gt;1,D157&lt;1050),D157="nt",D157="",D157="scratch"),"","Not valid"))</f>
        <v/>
      </c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 t="e">
        <f t="shared" ca="1" si="1"/>
        <v>#NAME?</v>
      </c>
      <c r="T157" s="215">
        <f t="shared" si="2"/>
        <v>0</v>
      </c>
      <c r="U157" s="208"/>
      <c r="V157" s="217" t="str">
        <f>IFERROR(VLOOKUP('1st Run'!I157,$AC$3:$AD$7,2,TRUE),"")</f>
        <v/>
      </c>
      <c r="W157" s="218" t="str">
        <f>IFERROR(IF(V157=$W$1,'1st Run'!I157,""),"")</f>
        <v/>
      </c>
      <c r="X157" s="218" t="str">
        <f>IFERROR(IF(V157=$X$1,'1st Run'!I157,""),"")</f>
        <v/>
      </c>
      <c r="Y157" s="218" t="str">
        <f>IFERROR(IF(V157=$Y$1,'1st Run'!I157,""),"")</f>
        <v/>
      </c>
      <c r="Z157" s="218" t="str">
        <f>IFERROR(IF($V157=$Z$1,'1st Run'!I157,""),"")</f>
        <v/>
      </c>
      <c r="AA157" s="218" t="str">
        <f>IFERROR(IF(V157=$AA$1,'1st Run'!I157,""),"")</f>
        <v/>
      </c>
      <c r="AB157" s="19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</row>
    <row r="158" spans="1:47" ht="15.75" customHeight="1">
      <c r="A158" s="220" t="str">
        <f>IF(B158="","",Draw!Q158)</f>
        <v/>
      </c>
      <c r="B158" s="221" t="str">
        <f>IFERROR(Draw!R158,"")</f>
        <v/>
      </c>
      <c r="C158" s="221" t="str">
        <f>IFERROR(Draw!S158,"")</f>
        <v/>
      </c>
      <c r="D158" s="247"/>
      <c r="E158" s="207">
        <v>1.5699999999999999E-7</v>
      </c>
      <c r="F158" s="215" t="str">
        <f t="shared" si="0"/>
        <v/>
      </c>
      <c r="G158" s="216" t="str">
        <f>IF(A158="oco",VLOOKUP(CONCAT(B158,C158),'1st Run'!W:Y,2,FALSE),IF(OR(AND(D158&gt;1,D158&lt;1050),D158="nt",D158="",D158="scratch"),"","Not valid"))</f>
        <v/>
      </c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 t="e">
        <f t="shared" ca="1" si="1"/>
        <v>#NAME?</v>
      </c>
      <c r="T158" s="215">
        <f t="shared" si="2"/>
        <v>0</v>
      </c>
      <c r="U158" s="208"/>
      <c r="V158" s="217" t="str">
        <f>IFERROR(VLOOKUP('1st Run'!I158,$AC$3:$AD$7,2,TRUE),"")</f>
        <v/>
      </c>
      <c r="W158" s="218" t="str">
        <f>IFERROR(IF(V158=$W$1,'1st Run'!I158,""),"")</f>
        <v/>
      </c>
      <c r="X158" s="218" t="str">
        <f>IFERROR(IF(V158=$X$1,'1st Run'!I158,""),"")</f>
        <v/>
      </c>
      <c r="Y158" s="218" t="str">
        <f>IFERROR(IF(V158=$Y$1,'1st Run'!I158,""),"")</f>
        <v/>
      </c>
      <c r="Z158" s="218" t="str">
        <f>IFERROR(IF($V158=$Z$1,'1st Run'!I158,""),"")</f>
        <v/>
      </c>
      <c r="AA158" s="218" t="str">
        <f>IFERROR(IF(V158=$AA$1,'1st Run'!I158,""),"")</f>
        <v/>
      </c>
      <c r="AB158" s="19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</row>
    <row r="159" spans="1:47" ht="15.75" customHeight="1">
      <c r="A159" s="220" t="str">
        <f>IF(B159="","",Draw!Q159)</f>
        <v/>
      </c>
      <c r="B159" s="221" t="str">
        <f>IFERROR(Draw!R159,"")</f>
        <v/>
      </c>
      <c r="C159" s="221" t="str">
        <f>IFERROR(Draw!S159,"")</f>
        <v/>
      </c>
      <c r="D159" s="222"/>
      <c r="E159" s="207">
        <v>1.5800000000000001E-7</v>
      </c>
      <c r="F159" s="215" t="str">
        <f t="shared" si="0"/>
        <v/>
      </c>
      <c r="G159" s="216" t="str">
        <f>IF(A159="oco",VLOOKUP(CONCAT(B159,C159),'1st Run'!W:Y,2,FALSE),IF(OR(AND(D159&gt;1,D159&lt;1050),D159="nt",D159="",D159="scratch"),"","Not valid"))</f>
        <v/>
      </c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 t="e">
        <f t="shared" ca="1" si="1"/>
        <v>#NAME?</v>
      </c>
      <c r="T159" s="215">
        <f t="shared" si="2"/>
        <v>0</v>
      </c>
      <c r="U159" s="208"/>
      <c r="V159" s="217" t="str">
        <f>IFERROR(VLOOKUP('1st Run'!I159,$AC$3:$AD$7,2,TRUE),"")</f>
        <v/>
      </c>
      <c r="W159" s="218" t="str">
        <f>IFERROR(IF(V159=$W$1,'1st Run'!I159,""),"")</f>
        <v/>
      </c>
      <c r="X159" s="218" t="str">
        <f>IFERROR(IF(V159=$X$1,'1st Run'!I159,""),"")</f>
        <v/>
      </c>
      <c r="Y159" s="218" t="str">
        <f>IFERROR(IF(V159=$Y$1,'1st Run'!I159,""),"")</f>
        <v/>
      </c>
      <c r="Z159" s="218" t="str">
        <f>IFERROR(IF($V159=$Z$1,'1st Run'!I159,""),"")</f>
        <v/>
      </c>
      <c r="AA159" s="218" t="str">
        <f>IFERROR(IF(V159=$AA$1,'1st Run'!I159,""),"")</f>
        <v/>
      </c>
      <c r="AB159" s="19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</row>
    <row r="160" spans="1:47" ht="15.75" customHeight="1">
      <c r="A160" s="220" t="str">
        <f>IF(B160="","",Draw!Q160)</f>
        <v/>
      </c>
      <c r="B160" s="221" t="str">
        <f>IFERROR(Draw!R160,"")</f>
        <v/>
      </c>
      <c r="C160" s="221" t="str">
        <f>IFERROR(Draw!S160,"")</f>
        <v/>
      </c>
      <c r="D160" s="222"/>
      <c r="E160" s="207">
        <v>1.5900000000000001E-7</v>
      </c>
      <c r="F160" s="215" t="str">
        <f t="shared" si="0"/>
        <v/>
      </c>
      <c r="G160" s="216" t="str">
        <f>IF(A160="oco",VLOOKUP(CONCAT(B160,C160),'1st Run'!W:Y,2,FALSE),IF(OR(AND(D160&gt;1,D160&lt;1050),D160="nt",D160="",D160="scratch"),"","Not valid"))</f>
        <v/>
      </c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 t="e">
        <f t="shared" ca="1" si="1"/>
        <v>#NAME?</v>
      </c>
      <c r="T160" s="215">
        <f t="shared" si="2"/>
        <v>0</v>
      </c>
      <c r="U160" s="208"/>
      <c r="V160" s="217" t="str">
        <f>IFERROR(VLOOKUP('1st Run'!I160,$AC$3:$AD$7,2,TRUE),"")</f>
        <v/>
      </c>
      <c r="W160" s="218" t="str">
        <f>IFERROR(IF(V160=$W$1,'1st Run'!I160,""),"")</f>
        <v/>
      </c>
      <c r="X160" s="218" t="str">
        <f>IFERROR(IF(V160=$X$1,'1st Run'!I160,""),"")</f>
        <v/>
      </c>
      <c r="Y160" s="218" t="str">
        <f>IFERROR(IF(V160=$Y$1,'1st Run'!I160,""),"")</f>
        <v/>
      </c>
      <c r="Z160" s="218" t="str">
        <f>IFERROR(IF($V160=$Z$1,'1st Run'!I160,""),"")</f>
        <v/>
      </c>
      <c r="AA160" s="218" t="str">
        <f>IFERROR(IF(V160=$AA$1,'1st Run'!I160,""),"")</f>
        <v/>
      </c>
      <c r="AB160" s="19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</row>
    <row r="161" spans="1:47" ht="15.75" customHeight="1">
      <c r="A161" s="220" t="str">
        <f>IF(B161="","",Draw!Q161)</f>
        <v/>
      </c>
      <c r="B161" s="221" t="str">
        <f>IFERROR(Draw!R161,"")</f>
        <v/>
      </c>
      <c r="C161" s="221" t="str">
        <f>IFERROR(Draw!S161,"")</f>
        <v/>
      </c>
      <c r="D161" s="222"/>
      <c r="E161" s="207">
        <v>1.6E-7</v>
      </c>
      <c r="F161" s="215" t="str">
        <f t="shared" si="0"/>
        <v/>
      </c>
      <c r="G161" s="216" t="str">
        <f>IF(A161="oco",VLOOKUP(CONCAT(B161,C161),'1st Run'!W:Y,2,FALSE),IF(OR(AND(D161&gt;1,D161&lt;1050),D161="nt",D161="",D161="scratch"),"","Not valid"))</f>
        <v/>
      </c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 t="e">
        <f t="shared" ca="1" si="1"/>
        <v>#NAME?</v>
      </c>
      <c r="T161" s="215">
        <f t="shared" si="2"/>
        <v>0</v>
      </c>
      <c r="U161" s="208"/>
      <c r="V161" s="217" t="str">
        <f>IFERROR(VLOOKUP('1st Run'!I161,$AC$3:$AD$7,2,TRUE),"")</f>
        <v/>
      </c>
      <c r="W161" s="218" t="str">
        <f>IFERROR(IF(V161=$W$1,'1st Run'!I161,""),"")</f>
        <v/>
      </c>
      <c r="X161" s="218" t="str">
        <f>IFERROR(IF(V161=$X$1,'1st Run'!I161,""),"")</f>
        <v/>
      </c>
      <c r="Y161" s="218" t="str">
        <f>IFERROR(IF(V161=$Y$1,'1st Run'!I161,""),"")</f>
        <v/>
      </c>
      <c r="Z161" s="218" t="str">
        <f>IFERROR(IF($V161=$Z$1,'1st Run'!I161,""),"")</f>
        <v/>
      </c>
      <c r="AA161" s="218" t="str">
        <f>IFERROR(IF(V161=$AA$1,'1st Run'!I161,""),"")</f>
        <v/>
      </c>
      <c r="AB161" s="19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</row>
    <row r="162" spans="1:47" ht="15.75" customHeight="1">
      <c r="A162" s="220" t="str">
        <f>IF(B162="","",Draw!Q162)</f>
        <v/>
      </c>
      <c r="B162" s="221" t="str">
        <f>IFERROR(Draw!R162,"")</f>
        <v/>
      </c>
      <c r="C162" s="221" t="str">
        <f>IFERROR(Draw!S162,"")</f>
        <v/>
      </c>
      <c r="D162" s="240"/>
      <c r="E162" s="207">
        <v>1.61E-7</v>
      </c>
      <c r="F162" s="215" t="str">
        <f t="shared" si="0"/>
        <v/>
      </c>
      <c r="G162" s="216" t="str">
        <f>IF(A162="oco",VLOOKUP(CONCAT(B162,C162),'1st Run'!W:Y,2,FALSE),IF(OR(AND(D162&gt;1,D162&lt;1050),D162="nt",D162="",D162="scratch"),"","Not valid"))</f>
        <v/>
      </c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 t="e">
        <f t="shared" ca="1" si="1"/>
        <v>#NAME?</v>
      </c>
      <c r="T162" s="215">
        <f t="shared" si="2"/>
        <v>0</v>
      </c>
      <c r="U162" s="208"/>
      <c r="V162" s="217" t="str">
        <f>IFERROR(VLOOKUP('1st Run'!I162,$AC$3:$AD$7,2,TRUE),"")</f>
        <v/>
      </c>
      <c r="W162" s="218" t="str">
        <f>IFERROR(IF(V162=$W$1,'1st Run'!I162,""),"")</f>
        <v/>
      </c>
      <c r="X162" s="218" t="str">
        <f>IFERROR(IF(V162=$X$1,'1st Run'!I162,""),"")</f>
        <v/>
      </c>
      <c r="Y162" s="218" t="str">
        <f>IFERROR(IF(V162=$Y$1,'1st Run'!I162,""),"")</f>
        <v/>
      </c>
      <c r="Z162" s="218" t="str">
        <f>IFERROR(IF($V162=$Z$1,'1st Run'!I162,""),"")</f>
        <v/>
      </c>
      <c r="AA162" s="218" t="str">
        <f>IFERROR(IF(V162=$AA$1,'1st Run'!I162,""),"")</f>
        <v/>
      </c>
      <c r="AB162" s="19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</row>
    <row r="163" spans="1:47" ht="15.75" customHeight="1">
      <c r="A163" s="220" t="str">
        <f>IF(B163="","",Draw!Q163)</f>
        <v/>
      </c>
      <c r="B163" s="221" t="str">
        <f>IFERROR(Draw!R163,"")</f>
        <v/>
      </c>
      <c r="C163" s="221" t="str">
        <f>IFERROR(Draw!S163,"")</f>
        <v/>
      </c>
      <c r="D163" s="242"/>
      <c r="E163" s="207">
        <v>1.6199999999999999E-7</v>
      </c>
      <c r="F163" s="215" t="str">
        <f t="shared" si="0"/>
        <v/>
      </c>
      <c r="G163" s="216" t="str">
        <f>IF(A163="oco",VLOOKUP(CONCAT(B163,C163),'1st Run'!W:Y,2,FALSE),IF(OR(AND(D163&gt;1,D163&lt;1050),D163="nt",D163="",D163="scratch"),"","Not valid"))</f>
        <v/>
      </c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 t="e">
        <f t="shared" ca="1" si="1"/>
        <v>#NAME?</v>
      </c>
      <c r="T163" s="215">
        <f t="shared" si="2"/>
        <v>0</v>
      </c>
      <c r="U163" s="208"/>
      <c r="V163" s="217" t="str">
        <f>IFERROR(VLOOKUP('1st Run'!I163,$AC$3:$AD$7,2,TRUE),"")</f>
        <v/>
      </c>
      <c r="W163" s="218" t="str">
        <f>IFERROR(IF(V163=$W$1,'1st Run'!I163,""),"")</f>
        <v/>
      </c>
      <c r="X163" s="218" t="str">
        <f>IFERROR(IF(V163=$X$1,'1st Run'!I163,""),"")</f>
        <v/>
      </c>
      <c r="Y163" s="218" t="str">
        <f>IFERROR(IF(V163=$Y$1,'1st Run'!I163,""),"")</f>
        <v/>
      </c>
      <c r="Z163" s="218" t="str">
        <f>IFERROR(IF($V163=$Z$1,'1st Run'!I163,""),"")</f>
        <v/>
      </c>
      <c r="AA163" s="218" t="str">
        <f>IFERROR(IF(V163=$AA$1,'1st Run'!I163,""),"")</f>
        <v/>
      </c>
      <c r="AB163" s="19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</row>
    <row r="164" spans="1:47" ht="15.75" customHeight="1">
      <c r="A164" s="220" t="str">
        <f>IF(B164="","",Draw!Q164)</f>
        <v/>
      </c>
      <c r="B164" s="221" t="str">
        <f>IFERROR(Draw!R164,"")</f>
        <v/>
      </c>
      <c r="C164" s="221" t="str">
        <f>IFERROR(Draw!S164,"")</f>
        <v/>
      </c>
      <c r="D164" s="247"/>
      <c r="E164" s="207">
        <v>1.6299999999999999E-7</v>
      </c>
      <c r="F164" s="215" t="str">
        <f t="shared" si="0"/>
        <v/>
      </c>
      <c r="G164" s="216" t="str">
        <f>IF(A164="oco",VLOOKUP(CONCAT(B164,C164),'1st Run'!W:Y,2,FALSE),IF(OR(AND(D164&gt;1,D164&lt;1050),D164="nt",D164="",D164="scratch"),"","Not valid"))</f>
        <v/>
      </c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 t="e">
        <f t="shared" ca="1" si="1"/>
        <v>#NAME?</v>
      </c>
      <c r="T164" s="215">
        <f t="shared" si="2"/>
        <v>0</v>
      </c>
      <c r="U164" s="208"/>
      <c r="V164" s="217" t="str">
        <f>IFERROR(VLOOKUP('1st Run'!I164,$AC$3:$AD$7,2,TRUE),"")</f>
        <v/>
      </c>
      <c r="W164" s="218" t="str">
        <f>IFERROR(IF(V164=$W$1,'1st Run'!I164,""),"")</f>
        <v/>
      </c>
      <c r="X164" s="218" t="str">
        <f>IFERROR(IF(V164=$X$1,'1st Run'!I164,""),"")</f>
        <v/>
      </c>
      <c r="Y164" s="218" t="str">
        <f>IFERROR(IF(V164=$Y$1,'1st Run'!I164,""),"")</f>
        <v/>
      </c>
      <c r="Z164" s="218" t="str">
        <f>IFERROR(IF($V164=$Z$1,'1st Run'!I164,""),"")</f>
        <v/>
      </c>
      <c r="AA164" s="218" t="str">
        <f>IFERROR(IF(V164=$AA$1,'1st Run'!I164,""),"")</f>
        <v/>
      </c>
      <c r="AB164" s="19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</row>
    <row r="165" spans="1:47" ht="15.75" customHeight="1">
      <c r="A165" s="220" t="str">
        <f>IF(B165="","",Draw!Q165)</f>
        <v/>
      </c>
      <c r="B165" s="221" t="str">
        <f>IFERROR(Draw!R165,"")</f>
        <v/>
      </c>
      <c r="C165" s="221" t="str">
        <f>IFERROR(Draw!S165,"")</f>
        <v/>
      </c>
      <c r="D165" s="222"/>
      <c r="E165" s="207">
        <v>1.6400000000000001E-7</v>
      </c>
      <c r="F165" s="215" t="str">
        <f t="shared" si="0"/>
        <v/>
      </c>
      <c r="G165" s="216" t="str">
        <f>IF(A165="oco",VLOOKUP(CONCAT(B165,C165),'1st Run'!W:Y,2,FALSE),IF(OR(AND(D165&gt;1,D165&lt;1050),D165="nt",D165="",D165="scratch"),"","Not valid"))</f>
        <v/>
      </c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 t="e">
        <f t="shared" ca="1" si="1"/>
        <v>#NAME?</v>
      </c>
      <c r="T165" s="215">
        <f t="shared" si="2"/>
        <v>0</v>
      </c>
      <c r="U165" s="208"/>
      <c r="V165" s="217" t="str">
        <f>IFERROR(VLOOKUP('1st Run'!I165,$AC$3:$AD$7,2,TRUE),"")</f>
        <v/>
      </c>
      <c r="W165" s="218" t="str">
        <f>IFERROR(IF(V165=$W$1,'1st Run'!I165,""),"")</f>
        <v/>
      </c>
      <c r="X165" s="218" t="str">
        <f>IFERROR(IF(V165=$X$1,'1st Run'!I165,""),"")</f>
        <v/>
      </c>
      <c r="Y165" s="218" t="str">
        <f>IFERROR(IF(V165=$Y$1,'1st Run'!I165,""),"")</f>
        <v/>
      </c>
      <c r="Z165" s="218" t="str">
        <f>IFERROR(IF($V165=$Z$1,'1st Run'!I165,""),"")</f>
        <v/>
      </c>
      <c r="AA165" s="218" t="str">
        <f>IFERROR(IF(V165=$AA$1,'1st Run'!I165,""),"")</f>
        <v/>
      </c>
      <c r="AB165" s="19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</row>
    <row r="166" spans="1:47" ht="15.75" customHeight="1">
      <c r="A166" s="220" t="str">
        <f>IF(B166="","",Draw!Q166)</f>
        <v/>
      </c>
      <c r="B166" s="221" t="str">
        <f>IFERROR(Draw!R166,"")</f>
        <v/>
      </c>
      <c r="C166" s="221" t="str">
        <f>IFERROR(Draw!S166,"")</f>
        <v/>
      </c>
      <c r="D166" s="222"/>
      <c r="E166" s="207">
        <v>1.6500000000000001E-7</v>
      </c>
      <c r="F166" s="215" t="str">
        <f t="shared" si="0"/>
        <v/>
      </c>
      <c r="G166" s="216" t="str">
        <f>IF(A166="oco",VLOOKUP(CONCAT(B166,C166),'1st Run'!W:Y,2,FALSE),IF(OR(AND(D166&gt;1,D166&lt;1050),D166="nt",D166="",D166="scratch"),"","Not valid"))</f>
        <v/>
      </c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 t="e">
        <f t="shared" ca="1" si="1"/>
        <v>#NAME?</v>
      </c>
      <c r="T166" s="215">
        <f t="shared" si="2"/>
        <v>0</v>
      </c>
      <c r="U166" s="208"/>
      <c r="V166" s="217" t="str">
        <f>IFERROR(VLOOKUP('1st Run'!I166,$AC$3:$AD$7,2,TRUE),"")</f>
        <v/>
      </c>
      <c r="W166" s="218" t="str">
        <f>IFERROR(IF(V166=$W$1,'1st Run'!I166,""),"")</f>
        <v/>
      </c>
      <c r="X166" s="218" t="str">
        <f>IFERROR(IF(V166=$X$1,'1st Run'!I166,""),"")</f>
        <v/>
      </c>
      <c r="Y166" s="218" t="str">
        <f>IFERROR(IF(V166=$Y$1,'1st Run'!I166,""),"")</f>
        <v/>
      </c>
      <c r="Z166" s="218" t="str">
        <f>IFERROR(IF($V166=$Z$1,'1st Run'!I166,""),"")</f>
        <v/>
      </c>
      <c r="AA166" s="218" t="str">
        <f>IFERROR(IF(V166=$AA$1,'1st Run'!I166,""),"")</f>
        <v/>
      </c>
      <c r="AB166" s="19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</row>
    <row r="167" spans="1:47" ht="15.75" customHeight="1">
      <c r="A167" s="220" t="str">
        <f>IF(B167="","",Draw!Q167)</f>
        <v/>
      </c>
      <c r="B167" s="221" t="str">
        <f>IFERROR(Draw!R167,"")</f>
        <v/>
      </c>
      <c r="C167" s="221" t="str">
        <f>IFERROR(Draw!S167,"")</f>
        <v/>
      </c>
      <c r="D167" s="222"/>
      <c r="E167" s="207">
        <v>1.66E-7</v>
      </c>
      <c r="F167" s="215" t="str">
        <f t="shared" si="0"/>
        <v/>
      </c>
      <c r="G167" s="216" t="str">
        <f>IF(A167="oco",VLOOKUP(CONCAT(B167,C167),'1st Run'!W:Y,2,FALSE),IF(OR(AND(D167&gt;1,D167&lt;1050),D167="nt",D167="",D167="scratch"),"","Not valid"))</f>
        <v/>
      </c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 t="e">
        <f t="shared" ca="1" si="1"/>
        <v>#NAME?</v>
      </c>
      <c r="T167" s="215">
        <f t="shared" si="2"/>
        <v>0</v>
      </c>
      <c r="U167" s="208"/>
      <c r="V167" s="217" t="str">
        <f>IFERROR(VLOOKUP('1st Run'!I167,$AC$3:$AD$7,2,TRUE),"")</f>
        <v/>
      </c>
      <c r="W167" s="218" t="str">
        <f>IFERROR(IF(V167=$W$1,'1st Run'!I167,""),"")</f>
        <v/>
      </c>
      <c r="X167" s="218" t="str">
        <f>IFERROR(IF(V167=$X$1,'1st Run'!I167,""),"")</f>
        <v/>
      </c>
      <c r="Y167" s="218" t="str">
        <f>IFERROR(IF(V167=$Y$1,'1st Run'!I167,""),"")</f>
        <v/>
      </c>
      <c r="Z167" s="218" t="str">
        <f>IFERROR(IF($V167=$Z$1,'1st Run'!I167,""),"")</f>
        <v/>
      </c>
      <c r="AA167" s="218" t="str">
        <f>IFERROR(IF(V167=$AA$1,'1st Run'!I167,""),"")</f>
        <v/>
      </c>
      <c r="AB167" s="19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</row>
    <row r="168" spans="1:47" ht="15.75" customHeight="1">
      <c r="A168" s="220" t="str">
        <f>IF(B168="","",Draw!Q168)</f>
        <v/>
      </c>
      <c r="B168" s="221" t="str">
        <f>IFERROR(Draw!R168,"")</f>
        <v/>
      </c>
      <c r="C168" s="221" t="str">
        <f>IFERROR(Draw!S168,"")</f>
        <v/>
      </c>
      <c r="D168" s="240"/>
      <c r="E168" s="207">
        <v>1.67E-7</v>
      </c>
      <c r="F168" s="215" t="str">
        <f t="shared" si="0"/>
        <v/>
      </c>
      <c r="G168" s="216" t="str">
        <f>IF(A168="oco",VLOOKUP(CONCAT(B168,C168),'1st Run'!W:Y,2,FALSE),IF(OR(AND(D168&gt;1,D168&lt;1050),D168="nt",D168="",D168="scratch"),"","Not valid"))</f>
        <v/>
      </c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 t="e">
        <f t="shared" ca="1" si="1"/>
        <v>#NAME?</v>
      </c>
      <c r="T168" s="215">
        <f t="shared" si="2"/>
        <v>0</v>
      </c>
      <c r="U168" s="208"/>
      <c r="V168" s="217" t="str">
        <f>IFERROR(VLOOKUP('1st Run'!I168,$AC$3:$AD$7,2,TRUE),"")</f>
        <v/>
      </c>
      <c r="W168" s="218" t="str">
        <f>IFERROR(IF(V168=$W$1,'1st Run'!I168,""),"")</f>
        <v/>
      </c>
      <c r="X168" s="218" t="str">
        <f>IFERROR(IF(V168=$X$1,'1st Run'!I168,""),"")</f>
        <v/>
      </c>
      <c r="Y168" s="218" t="str">
        <f>IFERROR(IF(V168=$Y$1,'1st Run'!I168,""),"")</f>
        <v/>
      </c>
      <c r="Z168" s="218" t="str">
        <f>IFERROR(IF($V168=$Z$1,'1st Run'!I168,""),"")</f>
        <v/>
      </c>
      <c r="AA168" s="218" t="str">
        <f>IFERROR(IF(V168=$AA$1,'1st Run'!I168,""),"")</f>
        <v/>
      </c>
      <c r="AB168" s="19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</row>
    <row r="169" spans="1:47" ht="15.75" customHeight="1">
      <c r="A169" s="220" t="str">
        <f>IF(B169="","",Draw!Q169)</f>
        <v/>
      </c>
      <c r="B169" s="221" t="str">
        <f>IFERROR(Draw!R169,"")</f>
        <v/>
      </c>
      <c r="C169" s="221" t="str">
        <f>IFERROR(Draw!S169,"")</f>
        <v/>
      </c>
      <c r="D169" s="242"/>
      <c r="E169" s="207">
        <v>1.68E-7</v>
      </c>
      <c r="F169" s="215" t="str">
        <f t="shared" si="0"/>
        <v/>
      </c>
      <c r="G169" s="216" t="str">
        <f>IF(A169="oco",VLOOKUP(CONCAT(B169,C169),'1st Run'!W:Y,2,FALSE),IF(OR(AND(D169&gt;1,D169&lt;1050),D169="nt",D169="",D169="scratch"),"","Not valid"))</f>
        <v/>
      </c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 t="e">
        <f t="shared" ca="1" si="1"/>
        <v>#NAME?</v>
      </c>
      <c r="T169" s="215">
        <f t="shared" si="2"/>
        <v>0</v>
      </c>
      <c r="U169" s="208"/>
      <c r="V169" s="217" t="str">
        <f>IFERROR(VLOOKUP('1st Run'!I169,$AC$3:$AD$7,2,TRUE),"")</f>
        <v/>
      </c>
      <c r="W169" s="218" t="str">
        <f>IFERROR(IF(V169=$W$1,'1st Run'!I169,""),"")</f>
        <v/>
      </c>
      <c r="X169" s="218" t="str">
        <f>IFERROR(IF(V169=$X$1,'1st Run'!I169,""),"")</f>
        <v/>
      </c>
      <c r="Y169" s="218" t="str">
        <f>IFERROR(IF(V169=$Y$1,'1st Run'!I169,""),"")</f>
        <v/>
      </c>
      <c r="Z169" s="218" t="str">
        <f>IFERROR(IF($V169=$Z$1,'1st Run'!I169,""),"")</f>
        <v/>
      </c>
      <c r="AA169" s="218" t="str">
        <f>IFERROR(IF(V169=$AA$1,'1st Run'!I169,""),"")</f>
        <v/>
      </c>
      <c r="AB169" s="19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</row>
    <row r="170" spans="1:47" ht="15.75" customHeight="1">
      <c r="A170" s="220" t="str">
        <f>IF(B170="","",Draw!Q170)</f>
        <v/>
      </c>
      <c r="B170" s="221" t="str">
        <f>IFERROR(Draw!R170,"")</f>
        <v/>
      </c>
      <c r="C170" s="221" t="str">
        <f>IFERROR(Draw!S170,"")</f>
        <v/>
      </c>
      <c r="D170" s="247"/>
      <c r="E170" s="207">
        <v>1.6899999999999999E-7</v>
      </c>
      <c r="F170" s="215" t="str">
        <f t="shared" si="0"/>
        <v/>
      </c>
      <c r="G170" s="216" t="str">
        <f>IF(A170="oco",VLOOKUP(CONCAT(B170,C170),'1st Run'!W:Y,2,FALSE),IF(OR(AND(D170&gt;1,D170&lt;1050),D170="nt",D170="",D170="scratch"),"","Not valid"))</f>
        <v/>
      </c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 t="e">
        <f t="shared" ca="1" si="1"/>
        <v>#NAME?</v>
      </c>
      <c r="T170" s="215">
        <f t="shared" si="2"/>
        <v>0</v>
      </c>
      <c r="U170" s="208"/>
      <c r="V170" s="217" t="str">
        <f>IFERROR(VLOOKUP('1st Run'!I170,$AC$3:$AD$7,2,TRUE),"")</f>
        <v/>
      </c>
      <c r="W170" s="218" t="str">
        <f>IFERROR(IF(V170=$W$1,'1st Run'!I170,""),"")</f>
        <v/>
      </c>
      <c r="X170" s="218" t="str">
        <f>IFERROR(IF(V170=$X$1,'1st Run'!I170,""),"")</f>
        <v/>
      </c>
      <c r="Y170" s="218" t="str">
        <f>IFERROR(IF(V170=$Y$1,'1st Run'!I170,""),"")</f>
        <v/>
      </c>
      <c r="Z170" s="218" t="str">
        <f>IFERROR(IF($V170=$Z$1,'1st Run'!I170,""),"")</f>
        <v/>
      </c>
      <c r="AA170" s="218" t="str">
        <f>IFERROR(IF(V170=$AA$1,'1st Run'!I170,""),"")</f>
        <v/>
      </c>
      <c r="AB170" s="19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</row>
    <row r="171" spans="1:47" ht="15.75" customHeight="1">
      <c r="A171" s="220" t="str">
        <f>IF(B171="","",Draw!Q171)</f>
        <v/>
      </c>
      <c r="B171" s="221" t="str">
        <f>IFERROR(Draw!R171,"")</f>
        <v/>
      </c>
      <c r="C171" s="221" t="str">
        <f>IFERROR(Draw!S171,"")</f>
        <v/>
      </c>
      <c r="D171" s="222"/>
      <c r="E171" s="207">
        <v>1.6999999999999999E-7</v>
      </c>
      <c r="F171" s="215" t="str">
        <f t="shared" si="0"/>
        <v/>
      </c>
      <c r="G171" s="216" t="str">
        <f>IF(A171="oco",VLOOKUP(CONCAT(B171,C171),'1st Run'!W:Y,2,FALSE),IF(OR(AND(D171&gt;1,D171&lt;1050),D171="nt",D171="",D171="scratch"),"","Not valid"))</f>
        <v/>
      </c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 t="e">
        <f t="shared" ca="1" si="1"/>
        <v>#NAME?</v>
      </c>
      <c r="T171" s="215">
        <f t="shared" si="2"/>
        <v>0</v>
      </c>
      <c r="U171" s="208"/>
      <c r="V171" s="217" t="str">
        <f>IFERROR(VLOOKUP('1st Run'!I171,$AC$3:$AD$7,2,TRUE),"")</f>
        <v/>
      </c>
      <c r="W171" s="218" t="str">
        <f>IFERROR(IF(V171=$W$1,'1st Run'!I171,""),"")</f>
        <v/>
      </c>
      <c r="X171" s="218" t="str">
        <f>IFERROR(IF(V171=$X$1,'1st Run'!I171,""),"")</f>
        <v/>
      </c>
      <c r="Y171" s="218" t="str">
        <f>IFERROR(IF(V171=$Y$1,'1st Run'!I171,""),"")</f>
        <v/>
      </c>
      <c r="Z171" s="218" t="str">
        <f>IFERROR(IF($V171=$Z$1,'1st Run'!I171,""),"")</f>
        <v/>
      </c>
      <c r="AA171" s="218" t="str">
        <f>IFERROR(IF(V171=$AA$1,'1st Run'!I171,""),"")</f>
        <v/>
      </c>
      <c r="AB171" s="19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</row>
    <row r="172" spans="1:47" ht="15.75" customHeight="1">
      <c r="A172" s="220" t="str">
        <f>IF(B172="","",Draw!Q172)</f>
        <v/>
      </c>
      <c r="B172" s="221" t="str">
        <f>IFERROR(Draw!R172,"")</f>
        <v/>
      </c>
      <c r="C172" s="221" t="str">
        <f>IFERROR(Draw!S172,"")</f>
        <v/>
      </c>
      <c r="D172" s="222"/>
      <c r="E172" s="207">
        <v>1.7100000000000001E-7</v>
      </c>
      <c r="F172" s="215" t="str">
        <f t="shared" si="0"/>
        <v/>
      </c>
      <c r="G172" s="216" t="str">
        <f>IF(A172="oco",VLOOKUP(CONCAT(B172,C172),'1st Run'!W:Y,2,FALSE),IF(OR(AND(D172&gt;1,D172&lt;1050),D172="nt",D172="",D172="scratch"),"","Not valid"))</f>
        <v/>
      </c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 t="e">
        <f t="shared" ca="1" si="1"/>
        <v>#NAME?</v>
      </c>
      <c r="T172" s="215">
        <f t="shared" si="2"/>
        <v>0</v>
      </c>
      <c r="U172" s="208"/>
      <c r="V172" s="217" t="str">
        <f>IFERROR(VLOOKUP('1st Run'!I172,$AC$3:$AD$7,2,TRUE),"")</f>
        <v/>
      </c>
      <c r="W172" s="218" t="str">
        <f>IFERROR(IF(V172=$W$1,'1st Run'!I172,""),"")</f>
        <v/>
      </c>
      <c r="X172" s="218" t="str">
        <f>IFERROR(IF(V172=$X$1,'1st Run'!I172,""),"")</f>
        <v/>
      </c>
      <c r="Y172" s="218" t="str">
        <f>IFERROR(IF(V172=$Y$1,'1st Run'!I172,""),"")</f>
        <v/>
      </c>
      <c r="Z172" s="218" t="str">
        <f>IFERROR(IF($V172=$Z$1,'1st Run'!I172,""),"")</f>
        <v/>
      </c>
      <c r="AA172" s="218" t="str">
        <f>IFERROR(IF(V172=$AA$1,'1st Run'!I172,""),"")</f>
        <v/>
      </c>
      <c r="AB172" s="19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</row>
    <row r="173" spans="1:47" ht="15.75" customHeight="1">
      <c r="A173" s="220" t="str">
        <f>IF(B173="","",Draw!Q173)</f>
        <v/>
      </c>
      <c r="B173" s="221" t="str">
        <f>IFERROR(Draw!R173,"")</f>
        <v/>
      </c>
      <c r="C173" s="221" t="str">
        <f>IFERROR(Draw!S173,"")</f>
        <v/>
      </c>
      <c r="D173" s="222"/>
      <c r="E173" s="207">
        <v>1.72E-7</v>
      </c>
      <c r="F173" s="215" t="str">
        <f t="shared" si="0"/>
        <v/>
      </c>
      <c r="G173" s="216" t="str">
        <f>IF(A173="oco",VLOOKUP(CONCAT(B173,C173),'1st Run'!W:Y,2,FALSE),IF(OR(AND(D173&gt;1,D173&lt;1050),D173="nt",D173="",D173="scratch"),"","Not valid"))</f>
        <v/>
      </c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 t="e">
        <f t="shared" ca="1" si="1"/>
        <v>#NAME?</v>
      </c>
      <c r="T173" s="215">
        <f t="shared" si="2"/>
        <v>0</v>
      </c>
      <c r="U173" s="208"/>
      <c r="V173" s="217" t="str">
        <f>IFERROR(VLOOKUP('1st Run'!I173,$AC$3:$AD$7,2,TRUE),"")</f>
        <v/>
      </c>
      <c r="W173" s="218" t="str">
        <f>IFERROR(IF(V173=$W$1,'1st Run'!I173,""),"")</f>
        <v/>
      </c>
      <c r="X173" s="218" t="str">
        <f>IFERROR(IF(V173=$X$1,'1st Run'!I173,""),"")</f>
        <v/>
      </c>
      <c r="Y173" s="218" t="str">
        <f>IFERROR(IF(V173=$Y$1,'1st Run'!I173,""),"")</f>
        <v/>
      </c>
      <c r="Z173" s="218" t="str">
        <f>IFERROR(IF($V173=$Z$1,'1st Run'!I173,""),"")</f>
        <v/>
      </c>
      <c r="AA173" s="218" t="str">
        <f>IFERROR(IF(V173=$AA$1,'1st Run'!I173,""),"")</f>
        <v/>
      </c>
      <c r="AB173" s="19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</row>
    <row r="174" spans="1:47" ht="15.75" customHeight="1">
      <c r="A174" s="220" t="str">
        <f>IF(B174="","",Draw!Q174)</f>
        <v/>
      </c>
      <c r="B174" s="221" t="str">
        <f>IFERROR(Draw!R174,"")</f>
        <v/>
      </c>
      <c r="C174" s="221" t="str">
        <f>IFERROR(Draw!S174,"")</f>
        <v/>
      </c>
      <c r="D174" s="240"/>
      <c r="E174" s="207">
        <v>1.73E-7</v>
      </c>
      <c r="F174" s="215" t="str">
        <f t="shared" si="0"/>
        <v/>
      </c>
      <c r="G174" s="216" t="str">
        <f>IF(A174="oco",VLOOKUP(CONCAT(B174,C174),'1st Run'!W:Y,2,FALSE),IF(OR(AND(D174&gt;1,D174&lt;1050),D174="nt",D174="",D174="scratch"),"","Not valid"))</f>
        <v/>
      </c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 t="e">
        <f t="shared" ca="1" si="1"/>
        <v>#NAME?</v>
      </c>
      <c r="T174" s="215">
        <f t="shared" si="2"/>
        <v>0</v>
      </c>
      <c r="U174" s="208"/>
      <c r="V174" s="217" t="str">
        <f>IFERROR(VLOOKUP('1st Run'!I174,$AC$3:$AD$7,2,TRUE),"")</f>
        <v/>
      </c>
      <c r="W174" s="218" t="str">
        <f>IFERROR(IF(V174=$W$1,'1st Run'!I174,""),"")</f>
        <v/>
      </c>
      <c r="X174" s="218" t="str">
        <f>IFERROR(IF(V174=$X$1,'1st Run'!I174,""),"")</f>
        <v/>
      </c>
      <c r="Y174" s="218" t="str">
        <f>IFERROR(IF(V174=$Y$1,'1st Run'!I174,""),"")</f>
        <v/>
      </c>
      <c r="Z174" s="218" t="str">
        <f>IFERROR(IF($V174=$Z$1,'1st Run'!I174,""),"")</f>
        <v/>
      </c>
      <c r="AA174" s="218" t="str">
        <f>IFERROR(IF(V174=$AA$1,'1st Run'!I174,""),"")</f>
        <v/>
      </c>
      <c r="AB174" s="19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</row>
    <row r="175" spans="1:47" ht="15.75" customHeight="1">
      <c r="A175" s="220" t="str">
        <f>IF(B175="","",Draw!Q175)</f>
        <v/>
      </c>
      <c r="B175" s="221" t="str">
        <f>IFERROR(Draw!R175,"")</f>
        <v/>
      </c>
      <c r="C175" s="221" t="str">
        <f>IFERROR(Draw!S175,"")</f>
        <v/>
      </c>
      <c r="D175" s="242"/>
      <c r="E175" s="207">
        <v>1.74E-7</v>
      </c>
      <c r="F175" s="215" t="str">
        <f t="shared" si="0"/>
        <v/>
      </c>
      <c r="G175" s="216" t="str">
        <f>IF(A175="oco",VLOOKUP(CONCAT(B175,C175),'1st Run'!W:Y,2,FALSE),IF(OR(AND(D175&gt;1,D175&lt;1050),D175="nt",D175="",D175="scratch"),"","Not valid"))</f>
        <v/>
      </c>
      <c r="H175" s="208"/>
      <c r="I175" s="208"/>
      <c r="J175" s="208"/>
      <c r="K175" s="208"/>
      <c r="L175" s="208"/>
      <c r="M175" s="208"/>
      <c r="N175" s="208"/>
      <c r="O175" s="208"/>
      <c r="P175" s="208"/>
      <c r="Q175" s="208"/>
      <c r="R175" s="208"/>
      <c r="S175" s="208" t="e">
        <f t="shared" ca="1" si="1"/>
        <v>#NAME?</v>
      </c>
      <c r="T175" s="215">
        <f t="shared" si="2"/>
        <v>0</v>
      </c>
      <c r="U175" s="208"/>
      <c r="V175" s="217" t="str">
        <f>IFERROR(VLOOKUP('1st Run'!I175,$AC$3:$AD$7,2,TRUE),"")</f>
        <v/>
      </c>
      <c r="W175" s="218" t="str">
        <f>IFERROR(IF(V175=$W$1,'1st Run'!I175,""),"")</f>
        <v/>
      </c>
      <c r="X175" s="218" t="str">
        <f>IFERROR(IF(V175=$X$1,'1st Run'!I175,""),"")</f>
        <v/>
      </c>
      <c r="Y175" s="218" t="str">
        <f>IFERROR(IF(V175=$Y$1,'1st Run'!I175,""),"")</f>
        <v/>
      </c>
      <c r="Z175" s="218" t="str">
        <f>IFERROR(IF($V175=$Z$1,'1st Run'!I175,""),"")</f>
        <v/>
      </c>
      <c r="AA175" s="218" t="str">
        <f>IFERROR(IF(V175=$AA$1,'1st Run'!I175,""),"")</f>
        <v/>
      </c>
      <c r="AB175" s="19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</row>
    <row r="176" spans="1:47" ht="15.75" customHeight="1">
      <c r="A176" s="220" t="str">
        <f>IF(B176="","",Draw!Q176)</f>
        <v/>
      </c>
      <c r="B176" s="221" t="str">
        <f>IFERROR(Draw!R176,"")</f>
        <v/>
      </c>
      <c r="C176" s="221" t="str">
        <f>IFERROR(Draw!S176,"")</f>
        <v/>
      </c>
      <c r="D176" s="247"/>
      <c r="E176" s="207">
        <v>1.7499999999999999E-7</v>
      </c>
      <c r="F176" s="215" t="str">
        <f t="shared" si="0"/>
        <v/>
      </c>
      <c r="G176" s="216" t="str">
        <f>IF(A176="oco",VLOOKUP(CONCAT(B176,C176),'1st Run'!W:Y,2,FALSE),IF(OR(AND(D176&gt;1,D176&lt;1050),D176="nt",D176="",D176="scratch"),"","Not valid"))</f>
        <v/>
      </c>
      <c r="H176" s="208"/>
      <c r="I176" s="208"/>
      <c r="J176" s="208"/>
      <c r="K176" s="208"/>
      <c r="L176" s="208"/>
      <c r="M176" s="208"/>
      <c r="N176" s="208"/>
      <c r="O176" s="208"/>
      <c r="P176" s="208"/>
      <c r="Q176" s="208"/>
      <c r="R176" s="208"/>
      <c r="S176" s="208" t="e">
        <f t="shared" ca="1" si="1"/>
        <v>#NAME?</v>
      </c>
      <c r="T176" s="215">
        <f t="shared" si="2"/>
        <v>0</v>
      </c>
      <c r="U176" s="208"/>
      <c r="V176" s="217" t="str">
        <f>IFERROR(VLOOKUP('1st Run'!I176,$AC$3:$AD$7,2,TRUE),"")</f>
        <v/>
      </c>
      <c r="W176" s="218" t="str">
        <f>IFERROR(IF(V176=$W$1,'1st Run'!I176,""),"")</f>
        <v/>
      </c>
      <c r="X176" s="218" t="str">
        <f>IFERROR(IF(V176=$X$1,'1st Run'!I176,""),"")</f>
        <v/>
      </c>
      <c r="Y176" s="218" t="str">
        <f>IFERROR(IF(V176=$Y$1,'1st Run'!I176,""),"")</f>
        <v/>
      </c>
      <c r="Z176" s="218" t="str">
        <f>IFERROR(IF($V176=$Z$1,'1st Run'!I176,""),"")</f>
        <v/>
      </c>
      <c r="AA176" s="218" t="str">
        <f>IFERROR(IF(V176=$AA$1,'1st Run'!I176,""),"")</f>
        <v/>
      </c>
      <c r="AB176" s="19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</row>
    <row r="177" spans="1:47" ht="15.75" customHeight="1">
      <c r="A177" s="220" t="str">
        <f>IF(B177="","",Draw!Q177)</f>
        <v/>
      </c>
      <c r="B177" s="221" t="str">
        <f>IFERROR(Draw!R177,"")</f>
        <v/>
      </c>
      <c r="C177" s="221" t="str">
        <f>IFERROR(Draw!S177,"")</f>
        <v/>
      </c>
      <c r="D177" s="222"/>
      <c r="E177" s="207">
        <v>1.7599999999999999E-7</v>
      </c>
      <c r="F177" s="215" t="str">
        <f t="shared" si="0"/>
        <v/>
      </c>
      <c r="G177" s="216" t="str">
        <f>IF(A177="oco",VLOOKUP(CONCAT(B177,C177),'1st Run'!W:Y,2,FALSE),IF(OR(AND(D177&gt;1,D177&lt;1050),D177="nt",D177="",D177="scratch"),"","Not valid"))</f>
        <v/>
      </c>
      <c r="H177" s="208"/>
      <c r="I177" s="208"/>
      <c r="J177" s="208"/>
      <c r="K177" s="208"/>
      <c r="L177" s="208"/>
      <c r="M177" s="208"/>
      <c r="N177" s="208"/>
      <c r="O177" s="208"/>
      <c r="P177" s="208"/>
      <c r="Q177" s="208"/>
      <c r="R177" s="208"/>
      <c r="S177" s="208" t="e">
        <f t="shared" ca="1" si="1"/>
        <v>#NAME?</v>
      </c>
      <c r="T177" s="215">
        <f t="shared" si="2"/>
        <v>0</v>
      </c>
      <c r="U177" s="208"/>
      <c r="V177" s="217" t="str">
        <f>IFERROR(VLOOKUP('1st Run'!I177,$AC$3:$AD$7,2,TRUE),"")</f>
        <v/>
      </c>
      <c r="W177" s="218" t="str">
        <f>IFERROR(IF(V177=$W$1,'1st Run'!I177,""),"")</f>
        <v/>
      </c>
      <c r="X177" s="218" t="str">
        <f>IFERROR(IF(V177=$X$1,'1st Run'!I177,""),"")</f>
        <v/>
      </c>
      <c r="Y177" s="218" t="str">
        <f>IFERROR(IF(V177=$Y$1,'1st Run'!I177,""),"")</f>
        <v/>
      </c>
      <c r="Z177" s="218" t="str">
        <f>IFERROR(IF($V177=$Z$1,'1st Run'!I177,""),"")</f>
        <v/>
      </c>
      <c r="AA177" s="218" t="str">
        <f>IFERROR(IF(V177=$AA$1,'1st Run'!I177,""),"")</f>
        <v/>
      </c>
      <c r="AB177" s="19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</row>
    <row r="178" spans="1:47" ht="15.75" customHeight="1">
      <c r="A178" s="220" t="str">
        <f>IF(B178="","",Draw!Q178)</f>
        <v/>
      </c>
      <c r="B178" s="221" t="str">
        <f>IFERROR(Draw!R178,"")</f>
        <v/>
      </c>
      <c r="C178" s="221" t="str">
        <f>IFERROR(Draw!S178,"")</f>
        <v/>
      </c>
      <c r="D178" s="222"/>
      <c r="E178" s="207">
        <v>1.7700000000000001E-7</v>
      </c>
      <c r="F178" s="215" t="str">
        <f t="shared" si="0"/>
        <v/>
      </c>
      <c r="G178" s="216" t="str">
        <f>IF(A178="oco",VLOOKUP(CONCAT(B178,C178),'1st Run'!W:Y,2,FALSE),IF(OR(AND(D178&gt;1,D178&lt;1050),D178="nt",D178="",D178="scratch"),"","Not valid"))</f>
        <v/>
      </c>
      <c r="H178" s="208"/>
      <c r="I178" s="208"/>
      <c r="J178" s="208"/>
      <c r="K178" s="208"/>
      <c r="L178" s="208"/>
      <c r="M178" s="208"/>
      <c r="N178" s="208"/>
      <c r="O178" s="208"/>
      <c r="P178" s="208"/>
      <c r="Q178" s="208"/>
      <c r="R178" s="208"/>
      <c r="S178" s="208" t="e">
        <f t="shared" ca="1" si="1"/>
        <v>#NAME?</v>
      </c>
      <c r="T178" s="215">
        <f t="shared" si="2"/>
        <v>0</v>
      </c>
      <c r="U178" s="208"/>
      <c r="V178" s="217" t="str">
        <f>IFERROR(VLOOKUP('1st Run'!I178,$AC$3:$AD$7,2,TRUE),"")</f>
        <v/>
      </c>
      <c r="W178" s="218" t="str">
        <f>IFERROR(IF(V178=$W$1,'1st Run'!I178,""),"")</f>
        <v/>
      </c>
      <c r="X178" s="218" t="str">
        <f>IFERROR(IF(V178=$X$1,'1st Run'!I178,""),"")</f>
        <v/>
      </c>
      <c r="Y178" s="218" t="str">
        <f>IFERROR(IF(V178=$Y$1,'1st Run'!I178,""),"")</f>
        <v/>
      </c>
      <c r="Z178" s="218" t="str">
        <f>IFERROR(IF($V178=$Z$1,'1st Run'!I178,""),"")</f>
        <v/>
      </c>
      <c r="AA178" s="218" t="str">
        <f>IFERROR(IF(V178=$AA$1,'1st Run'!I178,""),"")</f>
        <v/>
      </c>
      <c r="AB178" s="19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</row>
    <row r="179" spans="1:47" ht="15.75" customHeight="1">
      <c r="A179" s="220" t="str">
        <f>IF(B179="","",Draw!Q179)</f>
        <v/>
      </c>
      <c r="B179" s="221" t="str">
        <f>IFERROR(Draw!R179,"")</f>
        <v/>
      </c>
      <c r="C179" s="221" t="str">
        <f>IFERROR(Draw!S179,"")</f>
        <v/>
      </c>
      <c r="D179" s="222"/>
      <c r="E179" s="207">
        <v>1.7800000000000001E-7</v>
      </c>
      <c r="F179" s="215" t="str">
        <f t="shared" si="0"/>
        <v/>
      </c>
      <c r="G179" s="216" t="str">
        <f>IF(A179="oco",VLOOKUP(CONCAT(B179,C179),'1st Run'!W:Y,2,FALSE),IF(OR(AND(D179&gt;1,D179&lt;1050),D179="nt",D179="",D179="scratch"),"","Not valid"))</f>
        <v/>
      </c>
      <c r="H179" s="208"/>
      <c r="I179" s="208"/>
      <c r="J179" s="208"/>
      <c r="K179" s="208"/>
      <c r="L179" s="208"/>
      <c r="M179" s="208"/>
      <c r="N179" s="208"/>
      <c r="O179" s="208"/>
      <c r="P179" s="208"/>
      <c r="Q179" s="208"/>
      <c r="R179" s="208"/>
      <c r="S179" s="208" t="e">
        <f t="shared" ca="1" si="1"/>
        <v>#NAME?</v>
      </c>
      <c r="T179" s="215">
        <f t="shared" si="2"/>
        <v>0</v>
      </c>
      <c r="U179" s="208"/>
      <c r="V179" s="217" t="str">
        <f>IFERROR(VLOOKUP('1st Run'!I179,$AC$3:$AD$7,2,TRUE),"")</f>
        <v/>
      </c>
      <c r="W179" s="218" t="str">
        <f>IFERROR(IF(V179=$W$1,'1st Run'!I179,""),"")</f>
        <v/>
      </c>
      <c r="X179" s="218" t="str">
        <f>IFERROR(IF(V179=$X$1,'1st Run'!I179,""),"")</f>
        <v/>
      </c>
      <c r="Y179" s="218" t="str">
        <f>IFERROR(IF(V179=$Y$1,'1st Run'!I179,""),"")</f>
        <v/>
      </c>
      <c r="Z179" s="218" t="str">
        <f>IFERROR(IF($V179=$Z$1,'1st Run'!I179,""),"")</f>
        <v/>
      </c>
      <c r="AA179" s="218" t="str">
        <f>IFERROR(IF(V179=$AA$1,'1st Run'!I179,""),"")</f>
        <v/>
      </c>
      <c r="AB179" s="19"/>
      <c r="AL179" s="208"/>
      <c r="AM179" s="208"/>
      <c r="AN179" s="208"/>
      <c r="AO179" s="208"/>
      <c r="AP179" s="208"/>
      <c r="AQ179" s="208"/>
      <c r="AR179" s="208"/>
      <c r="AS179" s="208"/>
      <c r="AT179" s="208"/>
      <c r="AU179" s="208"/>
    </row>
    <row r="180" spans="1:47" ht="15.75" customHeight="1">
      <c r="A180" s="220" t="str">
        <f>IF(B180="","",Draw!Q180)</f>
        <v/>
      </c>
      <c r="B180" s="221" t="str">
        <f>IFERROR(Draw!R180,"")</f>
        <v/>
      </c>
      <c r="C180" s="221" t="str">
        <f>IFERROR(Draw!S180,"")</f>
        <v/>
      </c>
      <c r="D180" s="240"/>
      <c r="E180" s="207">
        <v>1.79E-7</v>
      </c>
      <c r="F180" s="215" t="str">
        <f t="shared" si="0"/>
        <v/>
      </c>
      <c r="G180" s="216" t="str">
        <f>IF(A180="oco",VLOOKUP(CONCAT(B180,C180),'1st Run'!W:Y,2,FALSE),IF(OR(AND(D180&gt;1,D180&lt;1050),D180="nt",D180="",D180="scratch"),"","Not valid"))</f>
        <v/>
      </c>
      <c r="H180" s="208"/>
      <c r="I180" s="208"/>
      <c r="J180" s="208"/>
      <c r="K180" s="208"/>
      <c r="L180" s="208"/>
      <c r="M180" s="208"/>
      <c r="N180" s="208"/>
      <c r="O180" s="208"/>
      <c r="P180" s="208"/>
      <c r="Q180" s="208"/>
      <c r="R180" s="208"/>
      <c r="S180" s="208" t="e">
        <f t="shared" ca="1" si="1"/>
        <v>#NAME?</v>
      </c>
      <c r="T180" s="215">
        <f t="shared" si="2"/>
        <v>0</v>
      </c>
      <c r="U180" s="208"/>
      <c r="V180" s="217" t="str">
        <f>IFERROR(VLOOKUP('1st Run'!I180,$AC$3:$AD$7,2,TRUE),"")</f>
        <v/>
      </c>
      <c r="W180" s="218" t="str">
        <f>IFERROR(IF(V180=$W$1,'1st Run'!I180,""),"")</f>
        <v/>
      </c>
      <c r="X180" s="218" t="str">
        <f>IFERROR(IF(V180=$X$1,'1st Run'!I180,""),"")</f>
        <v/>
      </c>
      <c r="Y180" s="218" t="str">
        <f>IFERROR(IF(V180=$Y$1,'1st Run'!I180,""),"")</f>
        <v/>
      </c>
      <c r="Z180" s="218" t="str">
        <f>IFERROR(IF($V180=$Z$1,'1st Run'!I180,""),"")</f>
        <v/>
      </c>
      <c r="AA180" s="218" t="str">
        <f>IFERROR(IF(V180=$AA$1,'1st Run'!I180,""),"")</f>
        <v/>
      </c>
      <c r="AB180" s="19"/>
      <c r="AL180" s="208"/>
      <c r="AM180" s="208"/>
      <c r="AN180" s="208"/>
      <c r="AO180" s="208"/>
      <c r="AP180" s="208"/>
      <c r="AQ180" s="208"/>
      <c r="AR180" s="208"/>
      <c r="AS180" s="208"/>
      <c r="AT180" s="208"/>
      <c r="AU180" s="208"/>
    </row>
    <row r="181" spans="1:47" ht="15.75" customHeight="1">
      <c r="A181" s="220" t="str">
        <f>IF(B181="","",Draw!Q181)</f>
        <v/>
      </c>
      <c r="B181" s="221" t="str">
        <f>IFERROR(Draw!R181,"")</f>
        <v/>
      </c>
      <c r="C181" s="221" t="str">
        <f>IFERROR(Draw!S181,"")</f>
        <v/>
      </c>
      <c r="D181" s="242"/>
      <c r="E181" s="207">
        <v>1.8E-7</v>
      </c>
      <c r="F181" s="215" t="str">
        <f t="shared" si="0"/>
        <v/>
      </c>
      <c r="G181" s="216" t="str">
        <f>IF(A181="oco",VLOOKUP(CONCAT(B181,C181),'1st Run'!W:Y,2,FALSE),IF(OR(AND(D181&gt;1,D181&lt;1050),D181="nt",D181="",D181="scratch"),"","Not valid"))</f>
        <v/>
      </c>
      <c r="H181" s="208"/>
      <c r="I181" s="208"/>
      <c r="J181" s="208"/>
      <c r="K181" s="208"/>
      <c r="L181" s="208"/>
      <c r="M181" s="208"/>
      <c r="N181" s="208"/>
      <c r="O181" s="208"/>
      <c r="P181" s="208"/>
      <c r="Q181" s="208"/>
      <c r="R181" s="208"/>
      <c r="S181" s="208" t="e">
        <f t="shared" ca="1" si="1"/>
        <v>#NAME?</v>
      </c>
      <c r="T181" s="215">
        <f t="shared" si="2"/>
        <v>0</v>
      </c>
      <c r="U181" s="208"/>
      <c r="V181" s="217" t="str">
        <f>IFERROR(VLOOKUP('1st Run'!I181,$AC$3:$AD$7,2,TRUE),"")</f>
        <v/>
      </c>
      <c r="W181" s="218" t="str">
        <f>IFERROR(IF(V181=$W$1,'1st Run'!I181,""),"")</f>
        <v/>
      </c>
      <c r="X181" s="218" t="str">
        <f>IFERROR(IF(V181=$X$1,'1st Run'!I181,""),"")</f>
        <v/>
      </c>
      <c r="Y181" s="218" t="str">
        <f>IFERROR(IF(V181=$Y$1,'1st Run'!I181,""),"")</f>
        <v/>
      </c>
      <c r="Z181" s="218" t="str">
        <f>IFERROR(IF($V181=$Z$1,'1st Run'!I181,""),"")</f>
        <v/>
      </c>
      <c r="AA181" s="218" t="str">
        <f>IFERROR(IF(V181=$AA$1,'1st Run'!I181,""),"")</f>
        <v/>
      </c>
      <c r="AB181" s="19"/>
      <c r="AL181" s="208"/>
      <c r="AM181" s="208"/>
      <c r="AN181" s="208"/>
      <c r="AO181" s="208"/>
      <c r="AP181" s="208"/>
      <c r="AQ181" s="208"/>
      <c r="AR181" s="208"/>
      <c r="AS181" s="208"/>
      <c r="AT181" s="208"/>
      <c r="AU181" s="208"/>
    </row>
    <row r="182" spans="1:47" ht="15.75" customHeight="1">
      <c r="A182" s="220" t="str">
        <f>IF(B182="","",Draw!Q182)</f>
        <v/>
      </c>
      <c r="B182" s="221" t="str">
        <f>IFERROR(Draw!R182,"")</f>
        <v/>
      </c>
      <c r="C182" s="221" t="str">
        <f>IFERROR(Draw!S182,"")</f>
        <v/>
      </c>
      <c r="D182" s="247"/>
      <c r="E182" s="207">
        <v>1.8099999999999999E-7</v>
      </c>
      <c r="F182" s="215" t="str">
        <f t="shared" si="0"/>
        <v/>
      </c>
      <c r="G182" s="216" t="str">
        <f>IF(A182="oco",VLOOKUP(CONCAT(B182,C182),'1st Run'!W:Y,2,FALSE),IF(OR(AND(D182&gt;1,D182&lt;1050),D182="nt",D182="",D182="scratch"),"","Not valid"))</f>
        <v/>
      </c>
      <c r="H182" s="208"/>
      <c r="I182" s="208"/>
      <c r="J182" s="208"/>
      <c r="K182" s="208"/>
      <c r="L182" s="208"/>
      <c r="M182" s="208"/>
      <c r="N182" s="208"/>
      <c r="O182" s="208"/>
      <c r="P182" s="208"/>
      <c r="Q182" s="208"/>
      <c r="R182" s="208"/>
      <c r="S182" s="208" t="e">
        <f t="shared" ca="1" si="1"/>
        <v>#NAME?</v>
      </c>
      <c r="T182" s="215">
        <f t="shared" si="2"/>
        <v>0</v>
      </c>
      <c r="U182" s="208"/>
      <c r="V182" s="217" t="str">
        <f>IFERROR(VLOOKUP('1st Run'!I182,$AC$3:$AD$7,2,TRUE),"")</f>
        <v/>
      </c>
      <c r="W182" s="218" t="str">
        <f>IFERROR(IF(V182=$W$1,'1st Run'!I182,""),"")</f>
        <v/>
      </c>
      <c r="X182" s="218" t="str">
        <f>IFERROR(IF(V182=$X$1,'1st Run'!I182,""),"")</f>
        <v/>
      </c>
      <c r="Y182" s="218" t="str">
        <f>IFERROR(IF(V182=$Y$1,'1st Run'!I182,""),"")</f>
        <v/>
      </c>
      <c r="Z182" s="218" t="str">
        <f>IFERROR(IF($V182=$Z$1,'1st Run'!I182,""),"")</f>
        <v/>
      </c>
      <c r="AA182" s="218" t="str">
        <f>IFERROR(IF(V182=$AA$1,'1st Run'!I182,""),"")</f>
        <v/>
      </c>
      <c r="AB182" s="19"/>
      <c r="AL182" s="208"/>
      <c r="AM182" s="208"/>
      <c r="AN182" s="208"/>
      <c r="AO182" s="208"/>
      <c r="AP182" s="208"/>
      <c r="AQ182" s="208"/>
      <c r="AR182" s="208"/>
      <c r="AS182" s="208"/>
      <c r="AT182" s="208"/>
      <c r="AU182" s="208"/>
    </row>
    <row r="183" spans="1:47" ht="15.75" customHeight="1">
      <c r="A183" s="220" t="str">
        <f>IF(B183="","",Draw!Q183)</f>
        <v/>
      </c>
      <c r="B183" s="221" t="str">
        <f>IFERROR(Draw!R183,"")</f>
        <v/>
      </c>
      <c r="C183" s="221" t="str">
        <f>IFERROR(Draw!S183,"")</f>
        <v/>
      </c>
      <c r="D183" s="222"/>
      <c r="E183" s="207">
        <v>1.8199999999999999E-7</v>
      </c>
      <c r="F183" s="215" t="str">
        <f t="shared" si="0"/>
        <v/>
      </c>
      <c r="G183" s="216" t="str">
        <f>IF(A183="oco",VLOOKUP(CONCAT(B183,C183),'1st Run'!W:Y,2,FALSE),IF(OR(AND(D183&gt;1,D183&lt;1050),D183="nt",D183="",D183="scratch"),"","Not valid"))</f>
        <v/>
      </c>
      <c r="H183" s="208"/>
      <c r="I183" s="208"/>
      <c r="J183" s="208"/>
      <c r="K183" s="208"/>
      <c r="L183" s="208"/>
      <c r="M183" s="208"/>
      <c r="N183" s="208"/>
      <c r="O183" s="208"/>
      <c r="P183" s="208"/>
      <c r="Q183" s="208"/>
      <c r="R183" s="208"/>
      <c r="S183" s="208" t="e">
        <f t="shared" ca="1" si="1"/>
        <v>#NAME?</v>
      </c>
      <c r="T183" s="215">
        <f t="shared" si="2"/>
        <v>0</v>
      </c>
      <c r="U183" s="208"/>
      <c r="V183" s="217" t="str">
        <f>IFERROR(VLOOKUP('1st Run'!I183,$AC$3:$AD$7,2,TRUE),"")</f>
        <v/>
      </c>
      <c r="W183" s="218" t="str">
        <f>IFERROR(IF(V183=$W$1,'1st Run'!I183,""),"")</f>
        <v/>
      </c>
      <c r="X183" s="218" t="str">
        <f>IFERROR(IF(V183=$X$1,'1st Run'!I183,""),"")</f>
        <v/>
      </c>
      <c r="Y183" s="218" t="str">
        <f>IFERROR(IF(V183=$Y$1,'1st Run'!I183,""),"")</f>
        <v/>
      </c>
      <c r="Z183" s="218" t="str">
        <f>IFERROR(IF($V183=$Z$1,'1st Run'!I183,""),"")</f>
        <v/>
      </c>
      <c r="AA183" s="218" t="str">
        <f>IFERROR(IF(V183=$AA$1,'1st Run'!I183,""),"")</f>
        <v/>
      </c>
      <c r="AB183" s="19"/>
      <c r="AL183" s="208"/>
      <c r="AM183" s="208"/>
      <c r="AN183" s="208"/>
      <c r="AO183" s="208"/>
      <c r="AP183" s="208"/>
      <c r="AQ183" s="208"/>
      <c r="AR183" s="208"/>
      <c r="AS183" s="208"/>
      <c r="AT183" s="208"/>
      <c r="AU183" s="208"/>
    </row>
    <row r="184" spans="1:47" ht="15.75" customHeight="1">
      <c r="A184" s="220" t="str">
        <f>IF(B184="","",Draw!Q184)</f>
        <v/>
      </c>
      <c r="B184" s="221" t="str">
        <f>IFERROR(Draw!R184,"")</f>
        <v/>
      </c>
      <c r="C184" s="221" t="str">
        <f>IFERROR(Draw!S184,"")</f>
        <v/>
      </c>
      <c r="D184" s="222"/>
      <c r="E184" s="207">
        <v>1.8300000000000001E-7</v>
      </c>
      <c r="F184" s="215" t="str">
        <f t="shared" si="0"/>
        <v/>
      </c>
      <c r="G184" s="216" t="str">
        <f>IF(A184="oco",VLOOKUP(CONCAT(B184,C184),'1st Run'!W:Y,2,FALSE),IF(OR(AND(D184&gt;1,D184&lt;1050),D184="nt",D184="",D184="scratch"),"","Not valid"))</f>
        <v/>
      </c>
      <c r="H184" s="208"/>
      <c r="I184" s="208"/>
      <c r="J184" s="208"/>
      <c r="K184" s="208"/>
      <c r="L184" s="208"/>
      <c r="M184" s="208"/>
      <c r="N184" s="208"/>
      <c r="O184" s="208"/>
      <c r="P184" s="208"/>
      <c r="Q184" s="208"/>
      <c r="R184" s="208"/>
      <c r="S184" s="208" t="e">
        <f t="shared" ca="1" si="1"/>
        <v>#NAME?</v>
      </c>
      <c r="T184" s="215">
        <f t="shared" si="2"/>
        <v>0</v>
      </c>
      <c r="U184" s="208"/>
      <c r="V184" s="217" t="str">
        <f>IFERROR(VLOOKUP('1st Run'!I184,$AC$3:$AD$7,2,TRUE),"")</f>
        <v/>
      </c>
      <c r="W184" s="218" t="str">
        <f>IFERROR(IF(V184=$W$1,'1st Run'!I184,""),"")</f>
        <v/>
      </c>
      <c r="X184" s="218" t="str">
        <f>IFERROR(IF(V184=$X$1,'1st Run'!I184,""),"")</f>
        <v/>
      </c>
      <c r="Y184" s="218" t="str">
        <f>IFERROR(IF(V184=$Y$1,'1st Run'!I184,""),"")</f>
        <v/>
      </c>
      <c r="Z184" s="218" t="str">
        <f>IFERROR(IF($V184=$Z$1,'1st Run'!I184,""),"")</f>
        <v/>
      </c>
      <c r="AA184" s="218" t="str">
        <f>IFERROR(IF(V184=$AA$1,'1st Run'!I184,""),"")</f>
        <v/>
      </c>
      <c r="AB184" s="19"/>
      <c r="AL184" s="208"/>
      <c r="AM184" s="208"/>
      <c r="AN184" s="208"/>
      <c r="AO184" s="208"/>
      <c r="AP184" s="208"/>
      <c r="AQ184" s="208"/>
      <c r="AR184" s="208"/>
      <c r="AS184" s="208"/>
      <c r="AT184" s="208"/>
      <c r="AU184" s="208"/>
    </row>
    <row r="185" spans="1:47" ht="15.75" customHeight="1">
      <c r="A185" s="220" t="str">
        <f>IF(B185="","",Draw!Q185)</f>
        <v/>
      </c>
      <c r="B185" s="221" t="str">
        <f>IFERROR(Draw!R185,"")</f>
        <v/>
      </c>
      <c r="C185" s="221" t="str">
        <f>IFERROR(Draw!S185,"")</f>
        <v/>
      </c>
      <c r="D185" s="222"/>
      <c r="E185" s="207">
        <v>1.8400000000000001E-7</v>
      </c>
      <c r="F185" s="215" t="str">
        <f t="shared" si="0"/>
        <v/>
      </c>
      <c r="G185" s="216" t="str">
        <f>IF(A185="oco",VLOOKUP(CONCAT(B185,C185),'1st Run'!W:Y,2,FALSE),IF(OR(AND(D185&gt;1,D185&lt;1050),D185="nt",D185="",D185="scratch"),"","Not valid"))</f>
        <v/>
      </c>
      <c r="H185" s="208"/>
      <c r="I185" s="208"/>
      <c r="J185" s="208"/>
      <c r="K185" s="208"/>
      <c r="L185" s="208"/>
      <c r="M185" s="208"/>
      <c r="N185" s="208"/>
      <c r="O185" s="208"/>
      <c r="P185" s="208"/>
      <c r="Q185" s="208"/>
      <c r="R185" s="208"/>
      <c r="S185" s="208" t="e">
        <f t="shared" ca="1" si="1"/>
        <v>#NAME?</v>
      </c>
      <c r="T185" s="215">
        <f t="shared" si="2"/>
        <v>0</v>
      </c>
      <c r="U185" s="208"/>
      <c r="V185" s="217" t="str">
        <f>IFERROR(VLOOKUP('1st Run'!I185,$AC$3:$AD$7,2,TRUE),"")</f>
        <v/>
      </c>
      <c r="W185" s="218" t="str">
        <f>IFERROR(IF(V185=$W$1,'1st Run'!I185,""),"")</f>
        <v/>
      </c>
      <c r="X185" s="218" t="str">
        <f>IFERROR(IF(V185=$X$1,'1st Run'!I185,""),"")</f>
        <v/>
      </c>
      <c r="Y185" s="218" t="str">
        <f>IFERROR(IF(V185=$Y$1,'1st Run'!I185,""),"")</f>
        <v/>
      </c>
      <c r="Z185" s="218" t="str">
        <f>IFERROR(IF($V185=$Z$1,'1st Run'!I185,""),"")</f>
        <v/>
      </c>
      <c r="AA185" s="218" t="str">
        <f>IFERROR(IF(V185=$AA$1,'1st Run'!I185,""),"")</f>
        <v/>
      </c>
      <c r="AB185" s="19"/>
      <c r="AL185" s="208"/>
      <c r="AM185" s="208"/>
      <c r="AN185" s="208"/>
      <c r="AO185" s="208"/>
      <c r="AP185" s="208"/>
      <c r="AQ185" s="208"/>
      <c r="AR185" s="208"/>
      <c r="AS185" s="208"/>
      <c r="AT185" s="208"/>
      <c r="AU185" s="208"/>
    </row>
    <row r="186" spans="1:47" ht="15.75" customHeight="1">
      <c r="A186" s="220" t="str">
        <f>IF(B186="","",Draw!Q186)</f>
        <v/>
      </c>
      <c r="B186" s="221" t="str">
        <f>IFERROR(Draw!R186,"")</f>
        <v/>
      </c>
      <c r="C186" s="221" t="str">
        <f>IFERROR(Draw!S186,"")</f>
        <v/>
      </c>
      <c r="D186" s="240"/>
      <c r="E186" s="207">
        <v>1.85E-7</v>
      </c>
      <c r="F186" s="215" t="str">
        <f t="shared" si="0"/>
        <v/>
      </c>
      <c r="G186" s="216" t="str">
        <f>IF(A186="oco",VLOOKUP(CONCAT(B186,C186),'1st Run'!W:Y,2,FALSE),IF(OR(AND(D186&gt;1,D186&lt;1050),D186="nt",D186="",D186="scratch"),"","Not valid"))</f>
        <v/>
      </c>
      <c r="H186" s="208"/>
      <c r="I186" s="208"/>
      <c r="J186" s="208"/>
      <c r="K186" s="208"/>
      <c r="L186" s="208"/>
      <c r="M186" s="208"/>
      <c r="N186" s="208"/>
      <c r="O186" s="208"/>
      <c r="P186" s="208"/>
      <c r="Q186" s="208"/>
      <c r="R186" s="208"/>
      <c r="S186" s="208" t="e">
        <f t="shared" ca="1" si="1"/>
        <v>#NAME?</v>
      </c>
      <c r="T186" s="215">
        <f t="shared" si="2"/>
        <v>0</v>
      </c>
      <c r="U186" s="208"/>
      <c r="V186" s="217" t="str">
        <f>IFERROR(VLOOKUP('1st Run'!I186,$AC$3:$AD$7,2,TRUE),"")</f>
        <v/>
      </c>
      <c r="W186" s="218" t="str">
        <f>IFERROR(IF(V186=$W$1,'1st Run'!I186,""),"")</f>
        <v/>
      </c>
      <c r="X186" s="218" t="str">
        <f>IFERROR(IF(V186=$X$1,'1st Run'!I186,""),"")</f>
        <v/>
      </c>
      <c r="Y186" s="218" t="str">
        <f>IFERROR(IF(V186=$Y$1,'1st Run'!I186,""),"")</f>
        <v/>
      </c>
      <c r="Z186" s="218" t="str">
        <f>IFERROR(IF($V186=$Z$1,'1st Run'!I186,""),"")</f>
        <v/>
      </c>
      <c r="AA186" s="218" t="str">
        <f>IFERROR(IF(V186=$AA$1,'1st Run'!I186,""),"")</f>
        <v/>
      </c>
      <c r="AB186" s="19"/>
      <c r="AL186" s="208"/>
      <c r="AM186" s="208"/>
      <c r="AN186" s="208"/>
      <c r="AO186" s="208"/>
      <c r="AP186" s="208"/>
      <c r="AQ186" s="208"/>
      <c r="AR186" s="208"/>
      <c r="AS186" s="208"/>
      <c r="AT186" s="208"/>
      <c r="AU186" s="208"/>
    </row>
    <row r="187" spans="1:47" ht="15.75" customHeight="1">
      <c r="A187" s="220" t="str">
        <f>IF(B187="","",Draw!Q187)</f>
        <v/>
      </c>
      <c r="B187" s="221" t="str">
        <f>IFERROR(Draw!R187,"")</f>
        <v/>
      </c>
      <c r="C187" s="221" t="str">
        <f>IFERROR(Draw!S187,"")</f>
        <v/>
      </c>
      <c r="D187" s="242"/>
      <c r="E187" s="207">
        <v>1.86E-7</v>
      </c>
      <c r="F187" s="215" t="str">
        <f t="shared" si="0"/>
        <v/>
      </c>
      <c r="G187" s="216" t="str">
        <f>IF(A187="oco",VLOOKUP(CONCAT(B187,C187),'1st Run'!W:Y,2,FALSE),IF(OR(AND(D187&gt;1,D187&lt;1050),D187="nt",D187="",D187="scratch"),"","Not valid"))</f>
        <v/>
      </c>
      <c r="H187" s="208"/>
      <c r="I187" s="208"/>
      <c r="J187" s="208"/>
      <c r="K187" s="208"/>
      <c r="L187" s="208"/>
      <c r="M187" s="208"/>
      <c r="N187" s="208"/>
      <c r="O187" s="208"/>
      <c r="P187" s="208"/>
      <c r="Q187" s="208"/>
      <c r="R187" s="208"/>
      <c r="S187" s="208" t="e">
        <f t="shared" ca="1" si="1"/>
        <v>#NAME?</v>
      </c>
      <c r="T187" s="215">
        <f t="shared" si="2"/>
        <v>0</v>
      </c>
      <c r="U187" s="208"/>
      <c r="V187" s="217" t="str">
        <f>IFERROR(VLOOKUP('1st Run'!I187,$AC$3:$AD$7,2,TRUE),"")</f>
        <v/>
      </c>
      <c r="W187" s="218" t="str">
        <f>IFERROR(IF(V187=$W$1,'1st Run'!I187,""),"")</f>
        <v/>
      </c>
      <c r="X187" s="218" t="str">
        <f>IFERROR(IF(V187=$X$1,'1st Run'!I187,""),"")</f>
        <v/>
      </c>
      <c r="Y187" s="218" t="str">
        <f>IFERROR(IF(V187=$Y$1,'1st Run'!I187,""),"")</f>
        <v/>
      </c>
      <c r="Z187" s="218" t="str">
        <f>IFERROR(IF($V187=$Z$1,'1st Run'!I187,""),"")</f>
        <v/>
      </c>
      <c r="AA187" s="218" t="str">
        <f>IFERROR(IF(V187=$AA$1,'1st Run'!I187,""),"")</f>
        <v/>
      </c>
      <c r="AB187" s="19"/>
      <c r="AL187" s="208"/>
      <c r="AM187" s="208"/>
      <c r="AN187" s="208"/>
      <c r="AO187" s="208"/>
      <c r="AP187" s="208"/>
      <c r="AQ187" s="208"/>
      <c r="AR187" s="208"/>
      <c r="AS187" s="208"/>
      <c r="AT187" s="208"/>
      <c r="AU187" s="208"/>
    </row>
    <row r="188" spans="1:47" ht="15.75" customHeight="1">
      <c r="A188" s="220" t="str">
        <f>IF(B188="","",Draw!Q188)</f>
        <v/>
      </c>
      <c r="B188" s="221" t="str">
        <f>IFERROR(Draw!R188,"")</f>
        <v/>
      </c>
      <c r="C188" s="221" t="str">
        <f>IFERROR(Draw!S188,"")</f>
        <v/>
      </c>
      <c r="D188" s="247"/>
      <c r="E188" s="207">
        <v>1.8699999999999999E-7</v>
      </c>
      <c r="F188" s="215" t="str">
        <f t="shared" si="0"/>
        <v/>
      </c>
      <c r="G188" s="216" t="str">
        <f>IF(A188="oco",VLOOKUP(CONCAT(B188,C188),'1st Run'!W:Y,2,FALSE),IF(OR(AND(D188&gt;1,D188&lt;1050),D188="nt",D188="",D188="scratch"),"","Not valid"))</f>
        <v/>
      </c>
      <c r="H188" s="208"/>
      <c r="I188" s="208"/>
      <c r="J188" s="208"/>
      <c r="K188" s="208"/>
      <c r="L188" s="208"/>
      <c r="M188" s="208"/>
      <c r="N188" s="208"/>
      <c r="O188" s="208"/>
      <c r="P188" s="208"/>
      <c r="Q188" s="208"/>
      <c r="R188" s="208"/>
      <c r="S188" s="208" t="e">
        <f t="shared" ca="1" si="1"/>
        <v>#NAME?</v>
      </c>
      <c r="T188" s="215">
        <f t="shared" si="2"/>
        <v>0</v>
      </c>
      <c r="U188" s="208"/>
      <c r="V188" s="217" t="str">
        <f>IFERROR(VLOOKUP('1st Run'!I188,$AC$3:$AD$7,2,TRUE),"")</f>
        <v/>
      </c>
      <c r="W188" s="218" t="str">
        <f>IFERROR(IF(V188=$W$1,'1st Run'!I188,""),"")</f>
        <v/>
      </c>
      <c r="X188" s="218" t="str">
        <f>IFERROR(IF(V188=$X$1,'1st Run'!I188,""),"")</f>
        <v/>
      </c>
      <c r="Y188" s="218" t="str">
        <f>IFERROR(IF(V188=$Y$1,'1st Run'!I188,""),"")</f>
        <v/>
      </c>
      <c r="Z188" s="218" t="str">
        <f>IFERROR(IF($V188=$Z$1,'1st Run'!I188,""),"")</f>
        <v/>
      </c>
      <c r="AA188" s="218" t="str">
        <f>IFERROR(IF(V188=$AA$1,'1st Run'!I188,""),"")</f>
        <v/>
      </c>
      <c r="AB188" s="19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</row>
    <row r="189" spans="1:47" ht="15.75" customHeight="1">
      <c r="A189" s="220" t="str">
        <f>IF(B189="","",Draw!Q189)</f>
        <v/>
      </c>
      <c r="B189" s="221" t="str">
        <f>IFERROR(Draw!R189,"")</f>
        <v/>
      </c>
      <c r="C189" s="221" t="str">
        <f>IFERROR(Draw!S189,"")</f>
        <v/>
      </c>
      <c r="D189" s="222"/>
      <c r="E189" s="207">
        <v>1.8799999999999999E-7</v>
      </c>
      <c r="F189" s="215" t="str">
        <f t="shared" si="0"/>
        <v/>
      </c>
      <c r="G189" s="216" t="str">
        <f>IF(A189="oco",VLOOKUP(CONCAT(B189,C189),'1st Run'!W:Y,2,FALSE),IF(OR(AND(D189&gt;1,D189&lt;1050),D189="nt",D189="",D189="scratch"),"","Not valid"))</f>
        <v/>
      </c>
      <c r="H189" s="208"/>
      <c r="I189" s="208"/>
      <c r="J189" s="208"/>
      <c r="K189" s="208"/>
      <c r="L189" s="208"/>
      <c r="M189" s="208"/>
      <c r="N189" s="208"/>
      <c r="O189" s="208"/>
      <c r="P189" s="208"/>
      <c r="Q189" s="208"/>
      <c r="R189" s="208"/>
      <c r="S189" s="208" t="e">
        <f t="shared" ca="1" si="1"/>
        <v>#NAME?</v>
      </c>
      <c r="T189" s="215">
        <f t="shared" si="2"/>
        <v>0</v>
      </c>
      <c r="U189" s="208"/>
      <c r="V189" s="217" t="str">
        <f>IFERROR(VLOOKUP('1st Run'!I189,$AC$3:$AD$7,2,TRUE),"")</f>
        <v/>
      </c>
      <c r="W189" s="218" t="str">
        <f>IFERROR(IF(V189=$W$1,'1st Run'!I189,""),"")</f>
        <v/>
      </c>
      <c r="X189" s="218" t="str">
        <f>IFERROR(IF(V189=$X$1,'1st Run'!I189,""),"")</f>
        <v/>
      </c>
      <c r="Y189" s="218" t="str">
        <f>IFERROR(IF(V189=$Y$1,'1st Run'!I189,""),"")</f>
        <v/>
      </c>
      <c r="Z189" s="218" t="str">
        <f>IFERROR(IF($V189=$Z$1,'1st Run'!I189,""),"")</f>
        <v/>
      </c>
      <c r="AA189" s="218" t="str">
        <f>IFERROR(IF(V189=$AA$1,'1st Run'!I189,""),"")</f>
        <v/>
      </c>
      <c r="AB189" s="19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</row>
    <row r="190" spans="1:47" ht="15.75" customHeight="1">
      <c r="A190" s="220" t="str">
        <f>IF(B190="","",Draw!Q190)</f>
        <v/>
      </c>
      <c r="B190" s="221" t="str">
        <f>IFERROR(Draw!R190,"")</f>
        <v/>
      </c>
      <c r="C190" s="221" t="str">
        <f>IFERROR(Draw!S190,"")</f>
        <v/>
      </c>
      <c r="D190" s="222"/>
      <c r="E190" s="207">
        <v>1.8900000000000001E-7</v>
      </c>
      <c r="F190" s="215" t="str">
        <f t="shared" si="0"/>
        <v/>
      </c>
      <c r="G190" s="216" t="str">
        <f>IF(A190="oco",VLOOKUP(CONCAT(B190,C190),'1st Run'!W:Y,2,FALSE),IF(OR(AND(D190&gt;1,D190&lt;1050),D190="nt",D190="",D190="scratch"),"","Not valid"))</f>
        <v/>
      </c>
      <c r="H190" s="208"/>
      <c r="I190" s="208"/>
      <c r="J190" s="208"/>
      <c r="K190" s="208"/>
      <c r="L190" s="208"/>
      <c r="M190" s="208"/>
      <c r="N190" s="208"/>
      <c r="O190" s="208"/>
      <c r="P190" s="208"/>
      <c r="Q190" s="208"/>
      <c r="R190" s="208"/>
      <c r="S190" s="208" t="e">
        <f t="shared" ca="1" si="1"/>
        <v>#NAME?</v>
      </c>
      <c r="T190" s="215">
        <f t="shared" si="2"/>
        <v>0</v>
      </c>
      <c r="U190" s="208"/>
      <c r="V190" s="217" t="str">
        <f>IFERROR(VLOOKUP('1st Run'!I190,$AC$3:$AD$7,2,TRUE),"")</f>
        <v/>
      </c>
      <c r="W190" s="218" t="str">
        <f>IFERROR(IF(V190=$W$1,'1st Run'!I190,""),"")</f>
        <v/>
      </c>
      <c r="X190" s="218" t="str">
        <f>IFERROR(IF(V190=$X$1,'1st Run'!I190,""),"")</f>
        <v/>
      </c>
      <c r="Y190" s="218" t="str">
        <f>IFERROR(IF(V190=$Y$1,'1st Run'!I190,""),"")</f>
        <v/>
      </c>
      <c r="Z190" s="218" t="str">
        <f>IFERROR(IF($V190=$Z$1,'1st Run'!I190,""),"")</f>
        <v/>
      </c>
      <c r="AA190" s="218" t="str">
        <f>IFERROR(IF(V190=$AA$1,'1st Run'!I190,""),"")</f>
        <v/>
      </c>
      <c r="AB190" s="19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</row>
    <row r="191" spans="1:47" ht="15.75" customHeight="1">
      <c r="A191" s="220" t="str">
        <f>IF(B191="","",Draw!Q191)</f>
        <v/>
      </c>
      <c r="B191" s="221" t="str">
        <f>IFERROR(Draw!R191,"")</f>
        <v/>
      </c>
      <c r="C191" s="221" t="str">
        <f>IFERROR(Draw!S191,"")</f>
        <v/>
      </c>
      <c r="D191" s="222"/>
      <c r="E191" s="207">
        <v>1.9000000000000001E-7</v>
      </c>
      <c r="F191" s="215" t="str">
        <f t="shared" si="0"/>
        <v/>
      </c>
      <c r="G191" s="216" t="str">
        <f>IF(A191="oco",VLOOKUP(CONCAT(B191,C191),'1st Run'!W:Y,2,FALSE),IF(OR(AND(D191&gt;1,D191&lt;1050),D191="nt",D191="",D191="scratch"),"","Not valid"))</f>
        <v/>
      </c>
      <c r="H191" s="208"/>
      <c r="I191" s="208"/>
      <c r="J191" s="208"/>
      <c r="K191" s="208"/>
      <c r="L191" s="208"/>
      <c r="M191" s="208"/>
      <c r="N191" s="208"/>
      <c r="O191" s="208"/>
      <c r="P191" s="208"/>
      <c r="Q191" s="208"/>
      <c r="R191" s="208"/>
      <c r="S191" s="208" t="e">
        <f t="shared" ca="1" si="1"/>
        <v>#NAME?</v>
      </c>
      <c r="T191" s="215">
        <f t="shared" si="2"/>
        <v>0</v>
      </c>
      <c r="U191" s="208"/>
      <c r="V191" s="217" t="str">
        <f>IFERROR(VLOOKUP('1st Run'!I191,$AC$3:$AD$7,2,TRUE),"")</f>
        <v/>
      </c>
      <c r="W191" s="218" t="str">
        <f>IFERROR(IF(V191=$W$1,'1st Run'!I191,""),"")</f>
        <v/>
      </c>
      <c r="X191" s="218" t="str">
        <f>IFERROR(IF(V191=$X$1,'1st Run'!I191,""),"")</f>
        <v/>
      </c>
      <c r="Y191" s="218" t="str">
        <f>IFERROR(IF(V191=$Y$1,'1st Run'!I191,""),"")</f>
        <v/>
      </c>
      <c r="Z191" s="218" t="str">
        <f>IFERROR(IF($V191=$Z$1,'1st Run'!I191,""),"")</f>
        <v/>
      </c>
      <c r="AA191" s="218" t="str">
        <f>IFERROR(IF(V191=$AA$1,'1st Run'!I191,""),"")</f>
        <v/>
      </c>
      <c r="AB191" s="19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</row>
    <row r="192" spans="1:47" ht="15.75" customHeight="1">
      <c r="A192" s="220" t="str">
        <f>IF(B192="","",Draw!Q192)</f>
        <v/>
      </c>
      <c r="B192" s="221" t="str">
        <f>IFERROR(Draw!R192,"")</f>
        <v/>
      </c>
      <c r="C192" s="221" t="str">
        <f>IFERROR(Draw!S192,"")</f>
        <v/>
      </c>
      <c r="D192" s="240"/>
      <c r="E192" s="207">
        <v>1.91E-7</v>
      </c>
      <c r="F192" s="215" t="str">
        <f t="shared" si="0"/>
        <v/>
      </c>
      <c r="G192" s="216" t="str">
        <f>IF(A192="oco",VLOOKUP(CONCAT(B192,C192),'1st Run'!W:Y,2,FALSE),IF(OR(AND(D192&gt;1,D192&lt;1050),D192="nt",D192="",D192="scratch"),"","Not valid"))</f>
        <v/>
      </c>
      <c r="H192" s="208"/>
      <c r="I192" s="208"/>
      <c r="J192" s="208"/>
      <c r="K192" s="208"/>
      <c r="L192" s="208"/>
      <c r="M192" s="208"/>
      <c r="N192" s="208"/>
      <c r="O192" s="208"/>
      <c r="P192" s="208"/>
      <c r="Q192" s="208"/>
      <c r="R192" s="208"/>
      <c r="S192" s="208" t="e">
        <f t="shared" ca="1" si="1"/>
        <v>#NAME?</v>
      </c>
      <c r="T192" s="215">
        <f t="shared" si="2"/>
        <v>0</v>
      </c>
      <c r="U192" s="208"/>
      <c r="V192" s="217" t="str">
        <f>IFERROR(VLOOKUP('1st Run'!I192,$AC$3:$AD$7,2,TRUE),"")</f>
        <v/>
      </c>
      <c r="W192" s="218" t="str">
        <f>IFERROR(IF(V192=$W$1,'1st Run'!I192,""),"")</f>
        <v/>
      </c>
      <c r="X192" s="218" t="str">
        <f>IFERROR(IF(V192=$X$1,'1st Run'!I192,""),"")</f>
        <v/>
      </c>
      <c r="Y192" s="218" t="str">
        <f>IFERROR(IF(V192=$Y$1,'1st Run'!I192,""),"")</f>
        <v/>
      </c>
      <c r="Z192" s="218" t="str">
        <f>IFERROR(IF($V192=$Z$1,'1st Run'!I192,""),"")</f>
        <v/>
      </c>
      <c r="AA192" s="218" t="str">
        <f>IFERROR(IF(V192=$AA$1,'1st Run'!I192,""),"")</f>
        <v/>
      </c>
      <c r="AB192" s="19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</row>
    <row r="193" spans="1:47" ht="15.75" customHeight="1">
      <c r="A193" s="220" t="str">
        <f>IF(B193="","",Draw!Q193)</f>
        <v/>
      </c>
      <c r="B193" s="221" t="str">
        <f>IFERROR(Draw!R193,"")</f>
        <v/>
      </c>
      <c r="C193" s="221" t="str">
        <f>IFERROR(Draw!S193,"")</f>
        <v/>
      </c>
      <c r="D193" s="242"/>
      <c r="E193" s="207">
        <v>1.92E-7</v>
      </c>
      <c r="F193" s="215" t="str">
        <f t="shared" si="0"/>
        <v/>
      </c>
      <c r="G193" s="216" t="str">
        <f>IF(A193="oco",VLOOKUP(CONCAT(B193,C193),'1st Run'!W:Y,2,FALSE),IF(OR(AND(D193&gt;1,D193&lt;1050),D193="nt",D193="",D193="scratch"),"","Not valid"))</f>
        <v/>
      </c>
      <c r="H193" s="208"/>
      <c r="I193" s="208"/>
      <c r="J193" s="208"/>
      <c r="K193" s="208"/>
      <c r="L193" s="208"/>
      <c r="M193" s="208"/>
      <c r="N193" s="208"/>
      <c r="O193" s="208"/>
      <c r="P193" s="208"/>
      <c r="Q193" s="208"/>
      <c r="R193" s="208"/>
      <c r="S193" s="208" t="e">
        <f t="shared" ca="1" si="1"/>
        <v>#NAME?</v>
      </c>
      <c r="T193" s="215">
        <f t="shared" si="2"/>
        <v>0</v>
      </c>
      <c r="U193" s="208"/>
      <c r="V193" s="217" t="str">
        <f>IFERROR(VLOOKUP('1st Run'!I193,$AC$3:$AD$7,2,TRUE),"")</f>
        <v/>
      </c>
      <c r="W193" s="218" t="str">
        <f>IFERROR(IF(V193=$W$1,'1st Run'!I193,""),"")</f>
        <v/>
      </c>
      <c r="X193" s="218" t="str">
        <f>IFERROR(IF(V193=$X$1,'1st Run'!I193,""),"")</f>
        <v/>
      </c>
      <c r="Y193" s="218" t="str">
        <f>IFERROR(IF(V193=$Y$1,'1st Run'!I193,""),"")</f>
        <v/>
      </c>
      <c r="Z193" s="218" t="str">
        <f>IFERROR(IF($V193=$Z$1,'1st Run'!I193,""),"")</f>
        <v/>
      </c>
      <c r="AA193" s="218" t="str">
        <f>IFERROR(IF(V193=$AA$1,'1st Run'!I193,""),"")</f>
        <v/>
      </c>
      <c r="AB193" s="19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</row>
    <row r="194" spans="1:47" ht="15.75" customHeight="1">
      <c r="A194" s="220" t="str">
        <f>IF(B194="","",Draw!Q194)</f>
        <v/>
      </c>
      <c r="B194" s="221" t="str">
        <f>IFERROR(Draw!R194,"")</f>
        <v/>
      </c>
      <c r="C194" s="221" t="str">
        <f>IFERROR(Draw!S194,"")</f>
        <v/>
      </c>
      <c r="D194" s="247"/>
      <c r="E194" s="207">
        <v>1.9299999999999999E-7</v>
      </c>
      <c r="F194" s="215" t="str">
        <f t="shared" si="0"/>
        <v/>
      </c>
      <c r="G194" s="216" t="str">
        <f>IF(A194="oco",VLOOKUP(CONCAT(B194,C194),'1st Run'!W:Y,2,FALSE),IF(OR(AND(D194&gt;1,D194&lt;1050),D194="nt",D194="",D194="scratch"),"","Not valid"))</f>
        <v/>
      </c>
      <c r="H194" s="208"/>
      <c r="I194" s="208"/>
      <c r="J194" s="208"/>
      <c r="K194" s="208"/>
      <c r="L194" s="208"/>
      <c r="M194" s="208"/>
      <c r="N194" s="208"/>
      <c r="O194" s="208"/>
      <c r="P194" s="208"/>
      <c r="Q194" s="208"/>
      <c r="R194" s="208"/>
      <c r="S194" s="208" t="e">
        <f t="shared" ca="1" si="1"/>
        <v>#NAME?</v>
      </c>
      <c r="T194" s="215">
        <f t="shared" si="2"/>
        <v>0</v>
      </c>
      <c r="U194" s="208"/>
      <c r="V194" s="217" t="str">
        <f>IFERROR(VLOOKUP('1st Run'!I194,$AC$3:$AD$7,2,TRUE),"")</f>
        <v/>
      </c>
      <c r="W194" s="218" t="str">
        <f>IFERROR(IF(V194=$W$1,'1st Run'!I194,""),"")</f>
        <v/>
      </c>
      <c r="X194" s="218" t="str">
        <f>IFERROR(IF(V194=$X$1,'1st Run'!I194,""),"")</f>
        <v/>
      </c>
      <c r="Y194" s="218" t="str">
        <f>IFERROR(IF(V194=$Y$1,'1st Run'!I194,""),"")</f>
        <v/>
      </c>
      <c r="Z194" s="218" t="str">
        <f>IFERROR(IF($V194=$Z$1,'1st Run'!I194,""),"")</f>
        <v/>
      </c>
      <c r="AA194" s="218" t="str">
        <f>IFERROR(IF(V194=$AA$1,'1st Run'!I194,""),"")</f>
        <v/>
      </c>
      <c r="AB194" s="19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</row>
    <row r="195" spans="1:47" ht="15.75" customHeight="1">
      <c r="A195" s="220" t="str">
        <f>IF(B195="","",Draw!Q195)</f>
        <v/>
      </c>
      <c r="B195" s="221" t="str">
        <f>IFERROR(Draw!R195,"")</f>
        <v/>
      </c>
      <c r="C195" s="221" t="str">
        <f>IFERROR(Draw!S195,"")</f>
        <v/>
      </c>
      <c r="D195" s="222"/>
      <c r="E195" s="207">
        <v>1.9399999999999999E-7</v>
      </c>
      <c r="F195" s="215" t="str">
        <f t="shared" si="0"/>
        <v/>
      </c>
      <c r="G195" s="216" t="str">
        <f>IF(A195="oco",VLOOKUP(CONCAT(B195,C195),'1st Run'!W:Y,2,FALSE),IF(OR(AND(D195&gt;1,D195&lt;1050),D195="nt",D195="",D195="scratch"),"","Not valid"))</f>
        <v/>
      </c>
      <c r="H195" s="208"/>
      <c r="I195" s="208"/>
      <c r="J195" s="208"/>
      <c r="K195" s="208"/>
      <c r="L195" s="208"/>
      <c r="M195" s="208"/>
      <c r="N195" s="208"/>
      <c r="O195" s="208"/>
      <c r="P195" s="208"/>
      <c r="Q195" s="208"/>
      <c r="R195" s="208"/>
      <c r="S195" s="208" t="e">
        <f t="shared" ca="1" si="1"/>
        <v>#NAME?</v>
      </c>
      <c r="T195" s="215">
        <f t="shared" si="2"/>
        <v>0</v>
      </c>
      <c r="U195" s="208"/>
      <c r="V195" s="217" t="str">
        <f>IFERROR(VLOOKUP('1st Run'!I195,$AC$3:$AD$7,2,TRUE),"")</f>
        <v/>
      </c>
      <c r="W195" s="218" t="str">
        <f>IFERROR(IF(V195=$W$1,'1st Run'!I195,""),"")</f>
        <v/>
      </c>
      <c r="X195" s="218" t="str">
        <f>IFERROR(IF(V195=$X$1,'1st Run'!I195,""),"")</f>
        <v/>
      </c>
      <c r="Y195" s="218" t="str">
        <f>IFERROR(IF(V195=$Y$1,'1st Run'!I195,""),"")</f>
        <v/>
      </c>
      <c r="Z195" s="218" t="str">
        <f>IFERROR(IF($V195=$Z$1,'1st Run'!I195,""),"")</f>
        <v/>
      </c>
      <c r="AA195" s="218" t="str">
        <f>IFERROR(IF(V195=$AA$1,'1st Run'!I195,""),"")</f>
        <v/>
      </c>
      <c r="AB195" s="19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</row>
    <row r="196" spans="1:47" ht="15.75" customHeight="1">
      <c r="A196" s="220" t="str">
        <f>IF(B196="","",Draw!Q196)</f>
        <v/>
      </c>
      <c r="B196" s="221" t="str">
        <f>IFERROR(Draw!R196,"")</f>
        <v/>
      </c>
      <c r="C196" s="221" t="str">
        <f>IFERROR(Draw!S196,"")</f>
        <v/>
      </c>
      <c r="D196" s="222"/>
      <c r="E196" s="207">
        <v>1.9500000000000001E-7</v>
      </c>
      <c r="F196" s="215" t="str">
        <f t="shared" si="0"/>
        <v/>
      </c>
      <c r="G196" s="216" t="str">
        <f>IF(A196="oco",VLOOKUP(CONCAT(B196,C196),'1st Run'!W:Y,2,FALSE),IF(OR(AND(D196&gt;1,D196&lt;1050),D196="nt",D196="",D196="scratch"),"","Not valid"))</f>
        <v/>
      </c>
      <c r="H196" s="208"/>
      <c r="I196" s="208"/>
      <c r="J196" s="208"/>
      <c r="K196" s="208"/>
      <c r="L196" s="208"/>
      <c r="M196" s="208"/>
      <c r="N196" s="208"/>
      <c r="O196" s="208"/>
      <c r="P196" s="208"/>
      <c r="Q196" s="208"/>
      <c r="R196" s="208"/>
      <c r="S196" s="208" t="e">
        <f t="shared" ca="1" si="1"/>
        <v>#NAME?</v>
      </c>
      <c r="T196" s="215">
        <f t="shared" si="2"/>
        <v>0</v>
      </c>
      <c r="U196" s="208"/>
      <c r="V196" s="217" t="str">
        <f>IFERROR(VLOOKUP('1st Run'!I196,$AC$3:$AD$7,2,TRUE),"")</f>
        <v/>
      </c>
      <c r="W196" s="218" t="str">
        <f>IFERROR(IF(V196=$W$1,'1st Run'!I196,""),"")</f>
        <v/>
      </c>
      <c r="X196" s="218" t="str">
        <f>IFERROR(IF(V196=$X$1,'1st Run'!I196,""),"")</f>
        <v/>
      </c>
      <c r="Y196" s="218" t="str">
        <f>IFERROR(IF(V196=$Y$1,'1st Run'!I196,""),"")</f>
        <v/>
      </c>
      <c r="Z196" s="218" t="str">
        <f>IFERROR(IF($V196=$Z$1,'1st Run'!I196,""),"")</f>
        <v/>
      </c>
      <c r="AA196" s="218" t="str">
        <f>IFERROR(IF(V196=$AA$1,'1st Run'!I196,""),"")</f>
        <v/>
      </c>
      <c r="AB196" s="19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</row>
    <row r="197" spans="1:47" ht="15.75" customHeight="1">
      <c r="A197" s="220" t="str">
        <f>IF(B197="","",Draw!Q197)</f>
        <v/>
      </c>
      <c r="B197" s="221" t="str">
        <f>IFERROR(Draw!R197,"")</f>
        <v/>
      </c>
      <c r="C197" s="221" t="str">
        <f>IFERROR(Draw!S197,"")</f>
        <v/>
      </c>
      <c r="D197" s="222"/>
      <c r="E197" s="207">
        <v>1.9600000000000001E-7</v>
      </c>
      <c r="F197" s="215" t="str">
        <f t="shared" si="0"/>
        <v/>
      </c>
      <c r="G197" s="216" t="str">
        <f>IF(A197="oco",VLOOKUP(CONCAT(B197,C197),'1st Run'!W:Y,2,FALSE),IF(OR(AND(D197&gt;1,D197&lt;1050),D197="nt",D197="",D197="scratch"),"","Not valid"))</f>
        <v/>
      </c>
      <c r="H197" s="208"/>
      <c r="I197" s="208"/>
      <c r="J197" s="208"/>
      <c r="K197" s="208"/>
      <c r="L197" s="208"/>
      <c r="M197" s="208"/>
      <c r="N197" s="208"/>
      <c r="O197" s="208"/>
      <c r="P197" s="208"/>
      <c r="Q197" s="208"/>
      <c r="R197" s="208"/>
      <c r="S197" s="208" t="e">
        <f t="shared" ca="1" si="1"/>
        <v>#NAME?</v>
      </c>
      <c r="T197" s="215">
        <f t="shared" si="2"/>
        <v>0</v>
      </c>
      <c r="U197" s="208"/>
      <c r="V197" s="217" t="str">
        <f>IFERROR(VLOOKUP('1st Run'!I197,$AC$3:$AD$7,2,TRUE),"")</f>
        <v/>
      </c>
      <c r="W197" s="218" t="str">
        <f>IFERROR(IF(V197=$W$1,'1st Run'!I197,""),"")</f>
        <v/>
      </c>
      <c r="X197" s="218" t="str">
        <f>IFERROR(IF(V197=$X$1,'1st Run'!I197,""),"")</f>
        <v/>
      </c>
      <c r="Y197" s="218" t="str">
        <f>IFERROR(IF(V197=$Y$1,'1st Run'!I197,""),"")</f>
        <v/>
      </c>
      <c r="Z197" s="218" t="str">
        <f>IFERROR(IF($V197=$Z$1,'1st Run'!I197,""),"")</f>
        <v/>
      </c>
      <c r="AA197" s="218" t="str">
        <f>IFERROR(IF(V197=$AA$1,'1st Run'!I197,""),"")</f>
        <v/>
      </c>
      <c r="AB197" s="19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</row>
    <row r="198" spans="1:47" ht="15.75" customHeight="1">
      <c r="A198" s="220" t="str">
        <f>IF(B198="","",Draw!Q198)</f>
        <v/>
      </c>
      <c r="B198" s="221" t="str">
        <f>IFERROR(Draw!R198,"")</f>
        <v/>
      </c>
      <c r="C198" s="221" t="str">
        <f>IFERROR(Draw!S198,"")</f>
        <v/>
      </c>
      <c r="D198" s="240"/>
      <c r="E198" s="207">
        <v>1.97E-7</v>
      </c>
      <c r="F198" s="215" t="str">
        <f t="shared" si="0"/>
        <v/>
      </c>
      <c r="G198" s="216" t="str">
        <f>IF(A198="oco",VLOOKUP(CONCAT(B198,C198),'1st Run'!W:Y,2,FALSE),IF(OR(AND(D198&gt;1,D198&lt;1050),D198="nt",D198="",D198="scratch"),"","Not valid"))</f>
        <v/>
      </c>
      <c r="H198" s="208"/>
      <c r="I198" s="208"/>
      <c r="J198" s="208"/>
      <c r="K198" s="208"/>
      <c r="L198" s="208"/>
      <c r="M198" s="208"/>
      <c r="N198" s="208"/>
      <c r="O198" s="208"/>
      <c r="P198" s="208"/>
      <c r="Q198" s="208"/>
      <c r="R198" s="208"/>
      <c r="S198" s="208" t="e">
        <f t="shared" ca="1" si="1"/>
        <v>#NAME?</v>
      </c>
      <c r="T198" s="215">
        <f t="shared" si="2"/>
        <v>0</v>
      </c>
      <c r="U198" s="208"/>
      <c r="V198" s="217" t="str">
        <f>IFERROR(VLOOKUP('1st Run'!I198,$AC$3:$AD$7,2,TRUE),"")</f>
        <v/>
      </c>
      <c r="W198" s="218" t="str">
        <f>IFERROR(IF(V198=$W$1,'1st Run'!I198,""),"")</f>
        <v/>
      </c>
      <c r="X198" s="218" t="str">
        <f>IFERROR(IF(V198=$X$1,'1st Run'!I198,""),"")</f>
        <v/>
      </c>
      <c r="Y198" s="218" t="str">
        <f>IFERROR(IF(V198=$Y$1,'1st Run'!I198,""),"")</f>
        <v/>
      </c>
      <c r="Z198" s="218" t="str">
        <f>IFERROR(IF($V198=$Z$1,'1st Run'!I198,""),"")</f>
        <v/>
      </c>
      <c r="AA198" s="218" t="str">
        <f>IFERROR(IF(V198=$AA$1,'1st Run'!I198,""),"")</f>
        <v/>
      </c>
      <c r="AB198" s="19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</row>
    <row r="199" spans="1:47" ht="15.75" customHeight="1">
      <c r="A199" s="220" t="str">
        <f>IF(B199="","",Draw!Q199)</f>
        <v/>
      </c>
      <c r="B199" s="221" t="str">
        <f>IFERROR(Draw!R199,"")</f>
        <v/>
      </c>
      <c r="C199" s="221" t="str">
        <f>IFERROR(Draw!S199,"")</f>
        <v/>
      </c>
      <c r="D199" s="242"/>
      <c r="E199" s="207">
        <v>1.98E-7</v>
      </c>
      <c r="F199" s="215" t="str">
        <f t="shared" si="0"/>
        <v/>
      </c>
      <c r="G199" s="216" t="str">
        <f>IF(A199="oco",VLOOKUP(CONCAT(B199,C199),'1st Run'!W:Y,2,FALSE),IF(OR(AND(D199&gt;1,D199&lt;1050),D199="nt",D199="",D199="scratch"),"","Not valid"))</f>
        <v/>
      </c>
      <c r="H199" s="208"/>
      <c r="I199" s="208"/>
      <c r="J199" s="208"/>
      <c r="K199" s="208"/>
      <c r="L199" s="208"/>
      <c r="M199" s="208"/>
      <c r="N199" s="208"/>
      <c r="O199" s="208"/>
      <c r="P199" s="208"/>
      <c r="Q199" s="208"/>
      <c r="R199" s="208"/>
      <c r="S199" s="208" t="e">
        <f t="shared" ca="1" si="1"/>
        <v>#NAME?</v>
      </c>
      <c r="T199" s="215">
        <f t="shared" si="2"/>
        <v>0</v>
      </c>
      <c r="U199" s="208"/>
      <c r="V199" s="217" t="str">
        <f>IFERROR(VLOOKUP('1st Run'!I199,$AC$3:$AD$7,2,TRUE),"")</f>
        <v/>
      </c>
      <c r="W199" s="218" t="str">
        <f>IFERROR(IF(V199=$W$1,'1st Run'!I199,""),"")</f>
        <v/>
      </c>
      <c r="X199" s="218" t="str">
        <f>IFERROR(IF(V199=$X$1,'1st Run'!I199,""),"")</f>
        <v/>
      </c>
      <c r="Y199" s="218" t="str">
        <f>IFERROR(IF(V199=$Y$1,'1st Run'!I199,""),"")</f>
        <v/>
      </c>
      <c r="Z199" s="218" t="str">
        <f>IFERROR(IF($V199=$Z$1,'1st Run'!I199,""),"")</f>
        <v/>
      </c>
      <c r="AA199" s="218" t="str">
        <f>IFERROR(IF(V199=$AA$1,'1st Run'!I199,""),"")</f>
        <v/>
      </c>
      <c r="AB199" s="19"/>
      <c r="AL199" s="208"/>
      <c r="AM199" s="208"/>
      <c r="AN199" s="208"/>
      <c r="AO199" s="208"/>
      <c r="AP199" s="208"/>
      <c r="AQ199" s="208"/>
      <c r="AR199" s="208"/>
      <c r="AS199" s="208"/>
      <c r="AT199" s="208"/>
      <c r="AU199" s="208"/>
    </row>
    <row r="200" spans="1:47" ht="15.75" customHeight="1">
      <c r="A200" s="220" t="str">
        <f>IF(B200="","",Draw!Q200)</f>
        <v/>
      </c>
      <c r="B200" s="221" t="str">
        <f>IFERROR(Draw!R200,"")</f>
        <v/>
      </c>
      <c r="C200" s="221" t="str">
        <f>IFERROR(Draw!S200,"")</f>
        <v/>
      </c>
      <c r="D200" s="247"/>
      <c r="E200" s="207">
        <v>1.99E-7</v>
      </c>
      <c r="F200" s="215" t="str">
        <f t="shared" si="0"/>
        <v/>
      </c>
      <c r="G200" s="216" t="str">
        <f>IF(A200="oco",VLOOKUP(CONCAT(B200,C200),'1st Run'!W:Y,2,FALSE),IF(OR(AND(D200&gt;1,D200&lt;1050),D200="nt",D200="",D200="scratch"),"","Not valid"))</f>
        <v/>
      </c>
      <c r="H200" s="208"/>
      <c r="I200" s="208"/>
      <c r="J200" s="208"/>
      <c r="K200" s="208"/>
      <c r="L200" s="208"/>
      <c r="M200" s="208"/>
      <c r="N200" s="208"/>
      <c r="O200" s="208"/>
      <c r="P200" s="208"/>
      <c r="Q200" s="208"/>
      <c r="R200" s="208"/>
      <c r="S200" s="208" t="e">
        <f t="shared" ca="1" si="1"/>
        <v>#NAME?</v>
      </c>
      <c r="T200" s="215">
        <f t="shared" si="2"/>
        <v>0</v>
      </c>
      <c r="U200" s="208"/>
      <c r="V200" s="217" t="str">
        <f>IFERROR(VLOOKUP('1st Run'!I200,$AC$3:$AD$7,2,TRUE),"")</f>
        <v/>
      </c>
      <c r="W200" s="218" t="str">
        <f>IFERROR(IF(V200=$W$1,'1st Run'!I200,""),"")</f>
        <v/>
      </c>
      <c r="X200" s="218" t="str">
        <f>IFERROR(IF(V200=$X$1,'1st Run'!I200,""),"")</f>
        <v/>
      </c>
      <c r="Y200" s="218" t="str">
        <f>IFERROR(IF(V200=$Y$1,'1st Run'!I200,""),"")</f>
        <v/>
      </c>
      <c r="Z200" s="218" t="str">
        <f>IFERROR(IF($V200=$Z$1,'1st Run'!I200,""),"")</f>
        <v/>
      </c>
      <c r="AA200" s="218" t="str">
        <f>IFERROR(IF(V200=$AA$1,'1st Run'!I200,""),"")</f>
        <v/>
      </c>
      <c r="AB200" s="19"/>
      <c r="AL200" s="208"/>
      <c r="AM200" s="208"/>
      <c r="AN200" s="208"/>
      <c r="AO200" s="208"/>
      <c r="AP200" s="208"/>
      <c r="AQ200" s="208"/>
      <c r="AR200" s="208"/>
      <c r="AS200" s="208"/>
      <c r="AT200" s="208"/>
      <c r="AU200" s="208"/>
    </row>
    <row r="201" spans="1:47" ht="15.75" customHeight="1">
      <c r="A201" s="220" t="str">
        <f>IF(B201="","",Draw!Q201)</f>
        <v/>
      </c>
      <c r="B201" s="221" t="str">
        <f>IFERROR(Draw!R201,"")</f>
        <v/>
      </c>
      <c r="C201" s="221" t="str">
        <f>IFERROR(Draw!S201,"")</f>
        <v/>
      </c>
      <c r="D201" s="222"/>
      <c r="E201" s="207">
        <v>1.9999999999999999E-7</v>
      </c>
      <c r="F201" s="215" t="str">
        <f t="shared" si="0"/>
        <v/>
      </c>
      <c r="G201" s="216" t="str">
        <f>IF(A201="oco",VLOOKUP(CONCAT(B201,C201),'1st Run'!W:Y,2,FALSE),IF(OR(AND(D201&gt;1,D201&lt;1050),D201="nt",D201="",D201="scratch"),"","Not valid"))</f>
        <v/>
      </c>
      <c r="H201" s="208"/>
      <c r="I201" s="208"/>
      <c r="J201" s="208"/>
      <c r="K201" s="208"/>
      <c r="L201" s="208"/>
      <c r="M201" s="208"/>
      <c r="N201" s="208"/>
      <c r="O201" s="208"/>
      <c r="P201" s="208"/>
      <c r="Q201" s="208"/>
      <c r="R201" s="208"/>
      <c r="S201" s="208" t="e">
        <f t="shared" ca="1" si="1"/>
        <v>#NAME?</v>
      </c>
      <c r="T201" s="215">
        <f t="shared" si="2"/>
        <v>0</v>
      </c>
      <c r="U201" s="208"/>
      <c r="V201" s="217" t="str">
        <f>IFERROR(VLOOKUP('1st Run'!I201,$AC$3:$AD$7,2,TRUE),"")</f>
        <v/>
      </c>
      <c r="W201" s="218" t="str">
        <f>IFERROR(IF(V201=$W$1,'1st Run'!I201,""),"")</f>
        <v/>
      </c>
      <c r="X201" s="218" t="str">
        <f>IFERROR(IF(V201=$X$1,'1st Run'!I201,""),"")</f>
        <v/>
      </c>
      <c r="Y201" s="218" t="str">
        <f>IFERROR(IF(V201=$Y$1,'1st Run'!I201,""),"")</f>
        <v/>
      </c>
      <c r="Z201" s="218" t="str">
        <f>IFERROR(IF($V201=$Z$1,'1st Run'!I201,""),"")</f>
        <v/>
      </c>
      <c r="AA201" s="218" t="str">
        <f>IFERROR(IF(V201=$AA$1,'1st Run'!I201,""),"")</f>
        <v/>
      </c>
      <c r="AB201" s="19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</row>
    <row r="202" spans="1:47" ht="15.75" customHeight="1">
      <c r="A202" s="220" t="str">
        <f>IF(B202="","",Draw!Q202)</f>
        <v/>
      </c>
      <c r="B202" s="221" t="str">
        <f>IFERROR(Draw!R202,"")</f>
        <v/>
      </c>
      <c r="C202" s="221" t="str">
        <f>IFERROR(Draw!S202,"")</f>
        <v/>
      </c>
      <c r="D202" s="222"/>
      <c r="E202" s="207">
        <v>2.0100000000000001E-7</v>
      </c>
      <c r="F202" s="215" t="str">
        <f t="shared" si="0"/>
        <v/>
      </c>
      <c r="G202" s="216" t="str">
        <f>IF(A202="oco",VLOOKUP(CONCAT(B202,C202),'1st Run'!W:Y,2,FALSE),IF(OR(AND(D202&gt;1,D202&lt;1050),D202="nt",D202="",D202="scratch"),"","Not valid"))</f>
        <v/>
      </c>
      <c r="H202" s="208"/>
      <c r="I202" s="208"/>
      <c r="J202" s="208"/>
      <c r="K202" s="208"/>
      <c r="L202" s="208"/>
      <c r="M202" s="208"/>
      <c r="N202" s="208"/>
      <c r="O202" s="208"/>
      <c r="P202" s="208"/>
      <c r="Q202" s="208"/>
      <c r="R202" s="208"/>
      <c r="S202" s="208" t="e">
        <f t="shared" ca="1" si="1"/>
        <v>#NAME?</v>
      </c>
      <c r="T202" s="215">
        <f t="shared" si="2"/>
        <v>0</v>
      </c>
      <c r="U202" s="208"/>
      <c r="V202" s="217" t="str">
        <f>IFERROR(VLOOKUP('1st Run'!I202,$AC$3:$AD$7,2,TRUE),"")</f>
        <v/>
      </c>
      <c r="W202" s="218" t="str">
        <f>IFERROR(IF(V202=$W$1,'1st Run'!I202,""),"")</f>
        <v/>
      </c>
      <c r="X202" s="218" t="str">
        <f>IFERROR(IF(V202=$X$1,'1st Run'!I202,""),"")</f>
        <v/>
      </c>
      <c r="Y202" s="218" t="str">
        <f>IFERROR(IF(V202=$Y$1,'1st Run'!I202,""),"")</f>
        <v/>
      </c>
      <c r="Z202" s="218" t="str">
        <f>IFERROR(IF($V202=$Z$1,'1st Run'!I202,""),"")</f>
        <v/>
      </c>
      <c r="AA202" s="218" t="str">
        <f>IFERROR(IF(V202=$AA$1,'1st Run'!I202,""),"")</f>
        <v/>
      </c>
      <c r="AB202" s="19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</row>
    <row r="203" spans="1:47" ht="15.75" customHeight="1">
      <c r="A203" s="220" t="str">
        <f>IF(B203="","",Draw!Q203)</f>
        <v/>
      </c>
      <c r="B203" s="221" t="str">
        <f>IFERROR(Draw!R203,"")</f>
        <v/>
      </c>
      <c r="C203" s="221" t="str">
        <f>IFERROR(Draw!S203,"")</f>
        <v/>
      </c>
      <c r="D203" s="222"/>
      <c r="E203" s="207">
        <v>2.0200000000000001E-7</v>
      </c>
      <c r="F203" s="215" t="str">
        <f t="shared" si="0"/>
        <v/>
      </c>
      <c r="G203" s="216" t="str">
        <f>IF(A203="oco",VLOOKUP(CONCAT(B203,C203),'1st Run'!W:Y,2,FALSE),IF(OR(AND(D203&gt;1,D203&lt;1050),D203="nt",D203="",D203="scratch"),"","Not valid"))</f>
        <v/>
      </c>
      <c r="H203" s="208"/>
      <c r="I203" s="208"/>
      <c r="J203" s="208"/>
      <c r="K203" s="208"/>
      <c r="L203" s="208"/>
      <c r="M203" s="208"/>
      <c r="N203" s="208"/>
      <c r="O203" s="208"/>
      <c r="P203" s="208"/>
      <c r="Q203" s="208"/>
      <c r="R203" s="208"/>
      <c r="S203" s="208" t="e">
        <f t="shared" ca="1" si="1"/>
        <v>#NAME?</v>
      </c>
      <c r="T203" s="215">
        <f t="shared" si="2"/>
        <v>0</v>
      </c>
      <c r="U203" s="208"/>
      <c r="V203" s="217" t="str">
        <f>IFERROR(VLOOKUP('1st Run'!I203,$AC$3:$AD$7,2,TRUE),"")</f>
        <v/>
      </c>
      <c r="W203" s="218" t="str">
        <f>IFERROR(IF(V203=$W$1,'1st Run'!I203,""),"")</f>
        <v/>
      </c>
      <c r="X203" s="218" t="str">
        <f>IFERROR(IF(V203=$X$1,'1st Run'!I203,""),"")</f>
        <v/>
      </c>
      <c r="Y203" s="218" t="str">
        <f>IFERROR(IF(V203=$Y$1,'1st Run'!I203,""),"")</f>
        <v/>
      </c>
      <c r="Z203" s="218" t="str">
        <f>IFERROR(IF($V203=$Z$1,'1st Run'!I203,""),"")</f>
        <v/>
      </c>
      <c r="AA203" s="218" t="str">
        <f>IFERROR(IF(V203=$AA$1,'1st Run'!I203,""),"")</f>
        <v/>
      </c>
      <c r="AB203" s="19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</row>
    <row r="204" spans="1:47" ht="15.75" customHeight="1">
      <c r="A204" s="220" t="str">
        <f>IF(B204="","",Draw!Q204)</f>
        <v/>
      </c>
      <c r="B204" s="221" t="str">
        <f>IFERROR(Draw!R204,"")</f>
        <v/>
      </c>
      <c r="C204" s="221" t="str">
        <f>IFERROR(Draw!S204,"")</f>
        <v/>
      </c>
      <c r="D204" s="240"/>
      <c r="E204" s="207">
        <v>2.03E-7</v>
      </c>
      <c r="F204" s="215" t="str">
        <f t="shared" si="0"/>
        <v/>
      </c>
      <c r="G204" s="216" t="str">
        <f>IF(A204="oco",VLOOKUP(CONCAT(B204,C204),'1st Run'!W:Y,2,FALSE),IF(OR(AND(D204&gt;1,D204&lt;1050),D204="nt",D204="",D204="scratch"),"","Not valid"))</f>
        <v/>
      </c>
      <c r="H204" s="208"/>
      <c r="I204" s="208"/>
      <c r="J204" s="208"/>
      <c r="K204" s="208"/>
      <c r="L204" s="208"/>
      <c r="M204" s="208"/>
      <c r="N204" s="208"/>
      <c r="O204" s="208"/>
      <c r="P204" s="208"/>
      <c r="Q204" s="208"/>
      <c r="R204" s="208"/>
      <c r="S204" s="208" t="e">
        <f t="shared" ca="1" si="1"/>
        <v>#NAME?</v>
      </c>
      <c r="T204" s="215">
        <f t="shared" si="2"/>
        <v>0</v>
      </c>
      <c r="U204" s="208"/>
      <c r="V204" s="217" t="str">
        <f>IFERROR(VLOOKUP('1st Run'!I204,$AC$3:$AD$7,2,TRUE),"")</f>
        <v/>
      </c>
      <c r="W204" s="218" t="str">
        <f>IFERROR(IF(V204=$W$1,'1st Run'!I204,""),"")</f>
        <v/>
      </c>
      <c r="X204" s="218" t="str">
        <f>IFERROR(IF(V204=$X$1,'1st Run'!I204,""),"")</f>
        <v/>
      </c>
      <c r="Y204" s="218" t="str">
        <f>IFERROR(IF(V204=$Y$1,'1st Run'!I204,""),"")</f>
        <v/>
      </c>
      <c r="Z204" s="218" t="str">
        <f>IFERROR(IF($V204=$Z$1,'1st Run'!I204,""),"")</f>
        <v/>
      </c>
      <c r="AA204" s="218" t="str">
        <f>IFERROR(IF(V204=$AA$1,'1st Run'!I204,""),"")</f>
        <v/>
      </c>
      <c r="AB204" s="19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</row>
    <row r="205" spans="1:47" ht="15.75" customHeight="1">
      <c r="A205" s="220" t="str">
        <f>IF(B205="","",Draw!Q205)</f>
        <v/>
      </c>
      <c r="B205" s="221" t="str">
        <f>IFERROR(Draw!R205,"")</f>
        <v/>
      </c>
      <c r="C205" s="221" t="str">
        <f>IFERROR(Draw!S205,"")</f>
        <v/>
      </c>
      <c r="D205" s="242"/>
      <c r="E205" s="207">
        <v>2.04E-7</v>
      </c>
      <c r="F205" s="215" t="str">
        <f t="shared" si="0"/>
        <v/>
      </c>
      <c r="G205" s="216" t="str">
        <f>IF(A205="oco",VLOOKUP(CONCAT(B205,C205),'1st Run'!W:Y,2,FALSE),IF(OR(AND(D205&gt;1,D205&lt;1050),D205="nt",D205="",D205="scratch"),"","Not valid"))</f>
        <v/>
      </c>
      <c r="H205" s="208"/>
      <c r="I205" s="208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 t="e">
        <f t="shared" ca="1" si="1"/>
        <v>#NAME?</v>
      </c>
      <c r="T205" s="215">
        <f t="shared" si="2"/>
        <v>0</v>
      </c>
      <c r="U205" s="208"/>
      <c r="V205" s="217" t="str">
        <f>IFERROR(VLOOKUP('1st Run'!I205,$AC$3:$AD$7,2,TRUE),"")</f>
        <v/>
      </c>
      <c r="W205" s="218" t="str">
        <f>IFERROR(IF(V205=$W$1,'1st Run'!I205,""),"")</f>
        <v/>
      </c>
      <c r="X205" s="218" t="str">
        <f>IFERROR(IF(V205=$X$1,'1st Run'!I205,""),"")</f>
        <v/>
      </c>
      <c r="Y205" s="218" t="str">
        <f>IFERROR(IF(V205=$Y$1,'1st Run'!I205,""),"")</f>
        <v/>
      </c>
      <c r="Z205" s="218" t="str">
        <f>IFERROR(IF($V205=$Z$1,'1st Run'!I205,""),"")</f>
        <v/>
      </c>
      <c r="AA205" s="218" t="str">
        <f>IFERROR(IF(V205=$AA$1,'1st Run'!I205,""),"")</f>
        <v/>
      </c>
      <c r="AB205" s="19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</row>
    <row r="206" spans="1:47" ht="15.75" customHeight="1">
      <c r="A206" s="220" t="str">
        <f>IF(B206="","",Draw!Q206)</f>
        <v/>
      </c>
      <c r="B206" s="221" t="str">
        <f>IFERROR(Draw!R206,"")</f>
        <v/>
      </c>
      <c r="C206" s="221" t="str">
        <f>IFERROR(Draw!S206,"")</f>
        <v/>
      </c>
      <c r="D206" s="247"/>
      <c r="E206" s="207">
        <v>2.05E-7</v>
      </c>
      <c r="F206" s="215" t="str">
        <f t="shared" si="0"/>
        <v/>
      </c>
      <c r="G206" s="216" t="str">
        <f>IF(A206="oco",VLOOKUP(CONCAT(B206,C206),'1st Run'!W:Y,2,FALSE),IF(OR(AND(D206&gt;1,D206&lt;1050),D206="nt",D206="",D206="scratch"),"","Not valid"))</f>
        <v/>
      </c>
      <c r="H206" s="208"/>
      <c r="I206" s="208"/>
      <c r="J206" s="208"/>
      <c r="K206" s="208"/>
      <c r="L206" s="208"/>
      <c r="M206" s="208"/>
      <c r="N206" s="208"/>
      <c r="O206" s="208"/>
      <c r="P206" s="208"/>
      <c r="Q206" s="208"/>
      <c r="R206" s="208"/>
      <c r="S206" s="208" t="e">
        <f t="shared" ca="1" si="1"/>
        <v>#NAME?</v>
      </c>
      <c r="T206" s="215">
        <f t="shared" si="2"/>
        <v>0</v>
      </c>
      <c r="U206" s="208"/>
      <c r="V206" s="217" t="str">
        <f>IFERROR(VLOOKUP('1st Run'!I206,$AC$3:$AD$7,2,TRUE),"")</f>
        <v/>
      </c>
      <c r="W206" s="218" t="str">
        <f>IFERROR(IF(V206=$W$1,'1st Run'!I206,""),"")</f>
        <v/>
      </c>
      <c r="X206" s="218" t="str">
        <f>IFERROR(IF(V206=$X$1,'1st Run'!I206,""),"")</f>
        <v/>
      </c>
      <c r="Y206" s="218" t="str">
        <f>IFERROR(IF(V206=$Y$1,'1st Run'!I206,""),"")</f>
        <v/>
      </c>
      <c r="Z206" s="218" t="str">
        <f>IFERROR(IF($V206=$Z$1,'1st Run'!I206,""),"")</f>
        <v/>
      </c>
      <c r="AA206" s="218" t="str">
        <f>IFERROR(IF(V206=$AA$1,'1st Run'!I206,""),"")</f>
        <v/>
      </c>
      <c r="AB206" s="19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</row>
    <row r="207" spans="1:47" ht="15.75" customHeight="1">
      <c r="A207" s="220" t="str">
        <f>IF(B207="","",Draw!Q207)</f>
        <v/>
      </c>
      <c r="B207" s="221" t="str">
        <f>IFERROR(Draw!R207,"")</f>
        <v/>
      </c>
      <c r="C207" s="221" t="str">
        <f>IFERROR(Draw!S207,"")</f>
        <v/>
      </c>
      <c r="D207" s="222"/>
      <c r="E207" s="207">
        <v>2.0599999999999999E-7</v>
      </c>
      <c r="F207" s="215" t="str">
        <f t="shared" si="0"/>
        <v/>
      </c>
      <c r="G207" s="216" t="str">
        <f>IF(A207="oco",VLOOKUP(CONCAT(B207,C207),'1st Run'!W:Y,2,FALSE),IF(OR(AND(D207&gt;1,D207&lt;1050),D207="nt",D207="",D207="scratch"),"","Not valid"))</f>
        <v/>
      </c>
      <c r="H207" s="208"/>
      <c r="I207" s="208"/>
      <c r="J207" s="208"/>
      <c r="K207" s="208"/>
      <c r="L207" s="208"/>
      <c r="M207" s="208"/>
      <c r="N207" s="208"/>
      <c r="O207" s="208"/>
      <c r="P207" s="208"/>
      <c r="Q207" s="208"/>
      <c r="R207" s="208"/>
      <c r="S207" s="208" t="e">
        <f t="shared" ca="1" si="1"/>
        <v>#NAME?</v>
      </c>
      <c r="T207" s="215">
        <f t="shared" si="2"/>
        <v>0</v>
      </c>
      <c r="U207" s="208"/>
      <c r="V207" s="217" t="str">
        <f>IFERROR(VLOOKUP('1st Run'!I207,$AC$3:$AD$7,2,TRUE),"")</f>
        <v/>
      </c>
      <c r="W207" s="218" t="str">
        <f>IFERROR(IF(V207=$W$1,'1st Run'!I207,""),"")</f>
        <v/>
      </c>
      <c r="X207" s="218" t="str">
        <f>IFERROR(IF(V207=$X$1,'1st Run'!I207,""),"")</f>
        <v/>
      </c>
      <c r="Y207" s="218" t="str">
        <f>IFERROR(IF(V207=$Y$1,'1st Run'!I207,""),"")</f>
        <v/>
      </c>
      <c r="Z207" s="218" t="str">
        <f>IFERROR(IF($V207=$Z$1,'1st Run'!I207,""),"")</f>
        <v/>
      </c>
      <c r="AA207" s="218" t="str">
        <f>IFERROR(IF(V207=$AA$1,'1st Run'!I207,""),"")</f>
        <v/>
      </c>
      <c r="AB207" s="19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</row>
    <row r="208" spans="1:47" ht="15.75" customHeight="1">
      <c r="A208" s="220" t="str">
        <f>IF(B208="","",Draw!Q208)</f>
        <v/>
      </c>
      <c r="B208" s="221" t="str">
        <f>IFERROR(Draw!R208,"")</f>
        <v/>
      </c>
      <c r="C208" s="221" t="str">
        <f>IFERROR(Draw!S208,"")</f>
        <v/>
      </c>
      <c r="D208" s="222"/>
      <c r="E208" s="207">
        <v>2.0699999999999999E-7</v>
      </c>
      <c r="F208" s="215" t="str">
        <f t="shared" si="0"/>
        <v/>
      </c>
      <c r="G208" s="216" t="str">
        <f>IF(A208="oco",VLOOKUP(CONCAT(B208,C208),'1st Run'!W:Y,2,FALSE),IF(OR(AND(D208&gt;1,D208&lt;1050),D208="nt",D208="",D208="scratch"),"","Not valid"))</f>
        <v/>
      </c>
      <c r="H208" s="208"/>
      <c r="I208" s="208"/>
      <c r="J208" s="208"/>
      <c r="K208" s="208"/>
      <c r="L208" s="208"/>
      <c r="M208" s="208"/>
      <c r="N208" s="208"/>
      <c r="O208" s="208"/>
      <c r="P208" s="208"/>
      <c r="Q208" s="208"/>
      <c r="R208" s="208"/>
      <c r="S208" s="208" t="e">
        <f t="shared" ca="1" si="1"/>
        <v>#NAME?</v>
      </c>
      <c r="T208" s="215">
        <f t="shared" si="2"/>
        <v>0</v>
      </c>
      <c r="U208" s="208"/>
      <c r="V208" s="217" t="str">
        <f>IFERROR(VLOOKUP('1st Run'!I208,$AC$3:$AD$7,2,TRUE),"")</f>
        <v/>
      </c>
      <c r="W208" s="218" t="str">
        <f>IFERROR(IF(V208=$W$1,'1st Run'!I208,""),"")</f>
        <v/>
      </c>
      <c r="X208" s="218" t="str">
        <f>IFERROR(IF(V208=$X$1,'1st Run'!I208,""),"")</f>
        <v/>
      </c>
      <c r="Y208" s="218" t="str">
        <f>IFERROR(IF(V208=$Y$1,'1st Run'!I208,""),"")</f>
        <v/>
      </c>
      <c r="Z208" s="218" t="str">
        <f>IFERROR(IF($V208=$Z$1,'1st Run'!I208,""),"")</f>
        <v/>
      </c>
      <c r="AA208" s="218" t="str">
        <f>IFERROR(IF(V208=$AA$1,'1st Run'!I208,""),"")</f>
        <v/>
      </c>
      <c r="AB208" s="19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</row>
    <row r="209" spans="1:47" ht="15.75" customHeight="1">
      <c r="A209" s="220" t="str">
        <f>IF(B209="","",Draw!Q209)</f>
        <v/>
      </c>
      <c r="B209" s="221" t="str">
        <f>IFERROR(Draw!R209,"")</f>
        <v/>
      </c>
      <c r="C209" s="221" t="str">
        <f>IFERROR(Draw!S209,"")</f>
        <v/>
      </c>
      <c r="D209" s="222"/>
      <c r="E209" s="207">
        <v>2.0800000000000001E-7</v>
      </c>
      <c r="F209" s="215" t="str">
        <f t="shared" si="0"/>
        <v/>
      </c>
      <c r="G209" s="216" t="str">
        <f>IF(A209="oco",VLOOKUP(CONCAT(B209,C209),'1st Run'!W:Y,2,FALSE),IF(OR(AND(D209&gt;1,D209&lt;1050),D209="nt",D209="",D209="scratch"),"","Not valid"))</f>
        <v/>
      </c>
      <c r="H209" s="208"/>
      <c r="I209" s="208"/>
      <c r="J209" s="208"/>
      <c r="K209" s="208"/>
      <c r="L209" s="208"/>
      <c r="M209" s="208"/>
      <c r="N209" s="208"/>
      <c r="O209" s="208"/>
      <c r="P209" s="208"/>
      <c r="Q209" s="208"/>
      <c r="R209" s="208"/>
      <c r="S209" s="208" t="e">
        <f t="shared" ca="1" si="1"/>
        <v>#NAME?</v>
      </c>
      <c r="T209" s="215">
        <f t="shared" si="2"/>
        <v>0</v>
      </c>
      <c r="U209" s="208"/>
      <c r="V209" s="217" t="str">
        <f>IFERROR(VLOOKUP('1st Run'!I209,$AC$3:$AD$7,2,TRUE),"")</f>
        <v/>
      </c>
      <c r="W209" s="218" t="str">
        <f>IFERROR(IF(V209=$W$1,'1st Run'!I209,""),"")</f>
        <v/>
      </c>
      <c r="X209" s="218" t="str">
        <f>IFERROR(IF(V209=$X$1,'1st Run'!I209,""),"")</f>
        <v/>
      </c>
      <c r="Y209" s="218" t="str">
        <f>IFERROR(IF(V209=$Y$1,'1st Run'!I209,""),"")</f>
        <v/>
      </c>
      <c r="Z209" s="218" t="str">
        <f>IFERROR(IF($V209=$Z$1,'1st Run'!I209,""),"")</f>
        <v/>
      </c>
      <c r="AA209" s="218" t="str">
        <f>IFERROR(IF(V209=$AA$1,'1st Run'!I209,""),"")</f>
        <v/>
      </c>
      <c r="AB209" s="19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</row>
    <row r="210" spans="1:47" ht="15.75" customHeight="1">
      <c r="A210" s="220" t="str">
        <f>IF(B210="","",Draw!Q210)</f>
        <v/>
      </c>
      <c r="B210" s="221" t="str">
        <f>IFERROR(Draw!R210,"")</f>
        <v/>
      </c>
      <c r="C210" s="221" t="str">
        <f>IFERROR(Draw!S210,"")</f>
        <v/>
      </c>
      <c r="D210" s="240"/>
      <c r="E210" s="207">
        <v>2.0900000000000001E-7</v>
      </c>
      <c r="F210" s="215" t="str">
        <f t="shared" si="0"/>
        <v/>
      </c>
      <c r="G210" s="216" t="str">
        <f>IF(A210="oco",VLOOKUP(CONCAT(B210,C210),'1st Run'!W:Y,2,FALSE),IF(OR(AND(D210&gt;1,D210&lt;1050),D210="nt",D210="",D210="scratch"),"","Not valid"))</f>
        <v/>
      </c>
      <c r="H210" s="208"/>
      <c r="I210" s="208"/>
      <c r="J210" s="208"/>
      <c r="K210" s="208"/>
      <c r="L210" s="208"/>
      <c r="M210" s="208"/>
      <c r="N210" s="208"/>
      <c r="O210" s="208"/>
      <c r="P210" s="208"/>
      <c r="Q210" s="208"/>
      <c r="R210" s="208"/>
      <c r="S210" s="208" t="e">
        <f t="shared" ca="1" si="1"/>
        <v>#NAME?</v>
      </c>
      <c r="T210" s="215">
        <f t="shared" si="2"/>
        <v>0</v>
      </c>
      <c r="U210" s="208"/>
      <c r="V210" s="217" t="str">
        <f>IFERROR(VLOOKUP('1st Run'!I210,$AC$3:$AD$7,2,TRUE),"")</f>
        <v/>
      </c>
      <c r="W210" s="218" t="str">
        <f>IFERROR(IF(V210=$W$1,'1st Run'!I210,""),"")</f>
        <v/>
      </c>
      <c r="X210" s="218" t="str">
        <f>IFERROR(IF(V210=$X$1,'1st Run'!I210,""),"")</f>
        <v/>
      </c>
      <c r="Y210" s="218" t="str">
        <f>IFERROR(IF(V210=$Y$1,'1st Run'!I210,""),"")</f>
        <v/>
      </c>
      <c r="Z210" s="218" t="str">
        <f>IFERROR(IF($V210=$Z$1,'1st Run'!I210,""),"")</f>
        <v/>
      </c>
      <c r="AA210" s="218" t="str">
        <f>IFERROR(IF(V210=$AA$1,'1st Run'!I210,""),"")</f>
        <v/>
      </c>
      <c r="AB210" s="19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</row>
    <row r="211" spans="1:47" ht="15.75" customHeight="1">
      <c r="A211" s="220" t="str">
        <f>IF(B211="","",Draw!Q211)</f>
        <v/>
      </c>
      <c r="B211" s="221" t="str">
        <f>IFERROR(Draw!R211,"")</f>
        <v/>
      </c>
      <c r="C211" s="221" t="str">
        <f>IFERROR(Draw!S211,"")</f>
        <v/>
      </c>
      <c r="D211" s="242"/>
      <c r="E211" s="207">
        <v>2.1E-7</v>
      </c>
      <c r="F211" s="215" t="str">
        <f t="shared" si="0"/>
        <v/>
      </c>
      <c r="G211" s="216" t="str">
        <f>IF(A211="oco",VLOOKUP(CONCAT(B211,C211),'1st Run'!W:Y,2,FALSE),IF(OR(AND(D211&gt;1,D211&lt;1050),D211="nt",D211="",D211="scratch"),"","Not valid"))</f>
        <v/>
      </c>
      <c r="H211" s="208"/>
      <c r="I211" s="208"/>
      <c r="J211" s="208"/>
      <c r="K211" s="208"/>
      <c r="L211" s="208"/>
      <c r="M211" s="208"/>
      <c r="N211" s="208"/>
      <c r="O211" s="208"/>
      <c r="P211" s="208"/>
      <c r="Q211" s="208"/>
      <c r="R211" s="208"/>
      <c r="S211" s="208" t="e">
        <f t="shared" ca="1" si="1"/>
        <v>#NAME?</v>
      </c>
      <c r="T211" s="215">
        <f t="shared" si="2"/>
        <v>0</v>
      </c>
      <c r="U211" s="208"/>
      <c r="V211" s="217" t="str">
        <f>IFERROR(VLOOKUP('1st Run'!I211,$AC$3:$AD$7,2,TRUE),"")</f>
        <v/>
      </c>
      <c r="W211" s="218" t="str">
        <f>IFERROR(IF(V211=$W$1,'1st Run'!I211,""),"")</f>
        <v/>
      </c>
      <c r="X211" s="218" t="str">
        <f>IFERROR(IF(V211=$X$1,'1st Run'!I211,""),"")</f>
        <v/>
      </c>
      <c r="Y211" s="218" t="str">
        <f>IFERROR(IF(V211=$Y$1,'1st Run'!I211,""),"")</f>
        <v/>
      </c>
      <c r="Z211" s="218" t="str">
        <f>IFERROR(IF($V211=$Z$1,'1st Run'!I211,""),"")</f>
        <v/>
      </c>
      <c r="AA211" s="218" t="str">
        <f>IFERROR(IF(V211=$AA$1,'1st Run'!I211,""),"")</f>
        <v/>
      </c>
      <c r="AB211" s="19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</row>
    <row r="212" spans="1:47" ht="15.75" customHeight="1">
      <c r="A212" s="220" t="str">
        <f>IF(B212="","",Draw!Q212)</f>
        <v/>
      </c>
      <c r="B212" s="221" t="str">
        <f>IFERROR(Draw!R212,"")</f>
        <v/>
      </c>
      <c r="C212" s="221" t="str">
        <f>IFERROR(Draw!S212,"")</f>
        <v/>
      </c>
      <c r="D212" s="247"/>
      <c r="E212" s="207">
        <v>2.11E-7</v>
      </c>
      <c r="F212" s="215" t="str">
        <f t="shared" si="0"/>
        <v/>
      </c>
      <c r="G212" s="216" t="str">
        <f>IF(A212="oco",VLOOKUP(CONCAT(B212,C212),'1st Run'!W:Y,2,FALSE),IF(OR(AND(D212&gt;1,D212&lt;1050),D212="nt",D212="",D212="scratch"),"","Not valid"))</f>
        <v/>
      </c>
      <c r="H212" s="208"/>
      <c r="I212" s="208"/>
      <c r="J212" s="208"/>
      <c r="K212" s="208"/>
      <c r="L212" s="208"/>
      <c r="M212" s="208"/>
      <c r="N212" s="208"/>
      <c r="O212" s="208"/>
      <c r="P212" s="208"/>
      <c r="Q212" s="208"/>
      <c r="R212" s="208"/>
      <c r="S212" s="208" t="e">
        <f t="shared" ca="1" si="1"/>
        <v>#NAME?</v>
      </c>
      <c r="T212" s="215">
        <f t="shared" si="2"/>
        <v>0</v>
      </c>
      <c r="U212" s="208"/>
      <c r="V212" s="217" t="str">
        <f>IFERROR(VLOOKUP('1st Run'!I212,$AC$3:$AD$7,2,TRUE),"")</f>
        <v/>
      </c>
      <c r="W212" s="218" t="str">
        <f>IFERROR(IF(V212=$W$1,'1st Run'!I212,""),"")</f>
        <v/>
      </c>
      <c r="X212" s="218" t="str">
        <f>IFERROR(IF(V212=$X$1,'1st Run'!I212,""),"")</f>
        <v/>
      </c>
      <c r="Y212" s="218" t="str">
        <f>IFERROR(IF(V212=$Y$1,'1st Run'!I212,""),"")</f>
        <v/>
      </c>
      <c r="Z212" s="218" t="str">
        <f>IFERROR(IF($V212=$Z$1,'1st Run'!I212,""),"")</f>
        <v/>
      </c>
      <c r="AA212" s="218" t="str">
        <f>IFERROR(IF(V212=$AA$1,'1st Run'!I212,""),"")</f>
        <v/>
      </c>
      <c r="AB212" s="19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</row>
    <row r="213" spans="1:47" ht="15.75" customHeight="1">
      <c r="A213" s="220" t="str">
        <f>IF(B213="","",Draw!Q213)</f>
        <v/>
      </c>
      <c r="B213" s="221" t="str">
        <f>IFERROR(Draw!R213,"")</f>
        <v/>
      </c>
      <c r="C213" s="221" t="str">
        <f>IFERROR(Draw!S213,"")</f>
        <v/>
      </c>
      <c r="D213" s="222"/>
      <c r="E213" s="207">
        <v>2.1199999999999999E-7</v>
      </c>
      <c r="F213" s="215" t="str">
        <f t="shared" si="0"/>
        <v/>
      </c>
      <c r="G213" s="216" t="str">
        <f>IF(A213="oco",VLOOKUP(CONCAT(B213,C213),'1st Run'!W:Y,2,FALSE),IF(OR(AND(D213&gt;1,D213&lt;1050),D213="nt",D213="",D213="scratch"),"","Not valid"))</f>
        <v/>
      </c>
      <c r="H213" s="208"/>
      <c r="I213" s="208"/>
      <c r="J213" s="208"/>
      <c r="K213" s="208"/>
      <c r="L213" s="208"/>
      <c r="M213" s="208"/>
      <c r="N213" s="208"/>
      <c r="O213" s="208"/>
      <c r="P213" s="208"/>
      <c r="Q213" s="208"/>
      <c r="R213" s="208"/>
      <c r="S213" s="208" t="e">
        <f t="shared" ca="1" si="1"/>
        <v>#NAME?</v>
      </c>
      <c r="T213" s="215">
        <f t="shared" si="2"/>
        <v>0</v>
      </c>
      <c r="U213" s="208"/>
      <c r="V213" s="217" t="str">
        <f>IFERROR(VLOOKUP('1st Run'!I213,$AC$3:$AD$7,2,TRUE),"")</f>
        <v/>
      </c>
      <c r="W213" s="218" t="str">
        <f>IFERROR(IF(V213=$W$1,'1st Run'!I213,""),"")</f>
        <v/>
      </c>
      <c r="X213" s="218" t="str">
        <f>IFERROR(IF(V213=$X$1,'1st Run'!I213,""),"")</f>
        <v/>
      </c>
      <c r="Y213" s="218" t="str">
        <f>IFERROR(IF(V213=$Y$1,'1st Run'!I213,""),"")</f>
        <v/>
      </c>
      <c r="Z213" s="218" t="str">
        <f>IFERROR(IF($V213=$Z$1,'1st Run'!I213,""),"")</f>
        <v/>
      </c>
      <c r="AA213" s="218" t="str">
        <f>IFERROR(IF(V213=$AA$1,'1st Run'!I213,""),"")</f>
        <v/>
      </c>
      <c r="AB213" s="19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</row>
    <row r="214" spans="1:47" ht="15.75" customHeight="1">
      <c r="A214" s="220" t="str">
        <f>IF(B214="","",Draw!Q214)</f>
        <v/>
      </c>
      <c r="B214" s="221" t="str">
        <f>IFERROR(Draw!R214,"")</f>
        <v/>
      </c>
      <c r="C214" s="221" t="str">
        <f>IFERROR(Draw!S214,"")</f>
        <v/>
      </c>
      <c r="D214" s="222"/>
      <c r="E214" s="207">
        <v>2.1299999999999999E-7</v>
      </c>
      <c r="F214" s="215" t="str">
        <f t="shared" si="0"/>
        <v/>
      </c>
      <c r="G214" s="216" t="str">
        <f>IF(A214="oco",VLOOKUP(CONCAT(B214,C214),'1st Run'!W:Y,2,FALSE),IF(OR(AND(D214&gt;1,D214&lt;1050),D214="nt",D214="",D214="scratch"),"","Not valid"))</f>
        <v/>
      </c>
      <c r="H214" s="208"/>
      <c r="I214" s="208"/>
      <c r="J214" s="208"/>
      <c r="K214" s="208"/>
      <c r="L214" s="208"/>
      <c r="M214" s="208"/>
      <c r="N214" s="208"/>
      <c r="O214" s="208"/>
      <c r="P214" s="208"/>
      <c r="Q214" s="208"/>
      <c r="R214" s="208"/>
      <c r="S214" s="208" t="e">
        <f t="shared" ca="1" si="1"/>
        <v>#NAME?</v>
      </c>
      <c r="T214" s="215">
        <f t="shared" si="2"/>
        <v>0</v>
      </c>
      <c r="U214" s="208"/>
      <c r="V214" s="217" t="str">
        <f>IFERROR(VLOOKUP('1st Run'!I214,$AC$3:$AD$7,2,TRUE),"")</f>
        <v/>
      </c>
      <c r="W214" s="218" t="str">
        <f>IFERROR(IF(V214=$W$1,'1st Run'!I214,""),"")</f>
        <v/>
      </c>
      <c r="X214" s="218" t="str">
        <f>IFERROR(IF(V214=$X$1,'1st Run'!I214,""),"")</f>
        <v/>
      </c>
      <c r="Y214" s="218" t="str">
        <f>IFERROR(IF(V214=$Y$1,'1st Run'!I214,""),"")</f>
        <v/>
      </c>
      <c r="Z214" s="218" t="str">
        <f>IFERROR(IF($V214=$Z$1,'1st Run'!I214,""),"")</f>
        <v/>
      </c>
      <c r="AA214" s="218" t="str">
        <f>IFERROR(IF(V214=$AA$1,'1st Run'!I214,""),"")</f>
        <v/>
      </c>
      <c r="AB214" s="19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</row>
    <row r="215" spans="1:47" ht="15.75" customHeight="1">
      <c r="A215" s="220" t="str">
        <f>IF(B215="","",Draw!Q215)</f>
        <v/>
      </c>
      <c r="B215" s="221" t="str">
        <f>IFERROR(Draw!R215,"")</f>
        <v/>
      </c>
      <c r="C215" s="221" t="str">
        <f>IFERROR(Draw!S215,"")</f>
        <v/>
      </c>
      <c r="D215" s="222"/>
      <c r="E215" s="207">
        <v>2.1400000000000001E-7</v>
      </c>
      <c r="F215" s="215" t="str">
        <f t="shared" si="0"/>
        <v/>
      </c>
      <c r="G215" s="216" t="str">
        <f>IF(A215="oco",VLOOKUP(CONCAT(B215,C215),'1st Run'!W:Y,2,FALSE),IF(OR(AND(D215&gt;1,D215&lt;1050),D215="nt",D215="",D215="scratch"),"","Not valid"))</f>
        <v/>
      </c>
      <c r="H215" s="208"/>
      <c r="I215" s="208"/>
      <c r="J215" s="208"/>
      <c r="K215" s="208"/>
      <c r="L215" s="208"/>
      <c r="M215" s="208"/>
      <c r="N215" s="208"/>
      <c r="O215" s="208"/>
      <c r="P215" s="208"/>
      <c r="Q215" s="208"/>
      <c r="R215" s="208"/>
      <c r="S215" s="208" t="e">
        <f t="shared" ca="1" si="1"/>
        <v>#NAME?</v>
      </c>
      <c r="T215" s="215">
        <f t="shared" si="2"/>
        <v>0</v>
      </c>
      <c r="U215" s="208"/>
      <c r="V215" s="217" t="str">
        <f>IFERROR(VLOOKUP('1st Run'!I215,$AC$3:$AD$7,2,TRUE),"")</f>
        <v/>
      </c>
      <c r="W215" s="218" t="str">
        <f>IFERROR(IF(V215=$W$1,'1st Run'!I215,""),"")</f>
        <v/>
      </c>
      <c r="X215" s="218" t="str">
        <f>IFERROR(IF(V215=$X$1,'1st Run'!I215,""),"")</f>
        <v/>
      </c>
      <c r="Y215" s="218" t="str">
        <f>IFERROR(IF(V215=$Y$1,'1st Run'!I215,""),"")</f>
        <v/>
      </c>
      <c r="Z215" s="218" t="str">
        <f>IFERROR(IF($V215=$Z$1,'1st Run'!I215,""),"")</f>
        <v/>
      </c>
      <c r="AA215" s="218" t="str">
        <f>IFERROR(IF(V215=$AA$1,'1st Run'!I215,""),"")</f>
        <v/>
      </c>
      <c r="AB215" s="19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</row>
    <row r="216" spans="1:47" ht="15.75" customHeight="1">
      <c r="A216" s="220" t="str">
        <f>IF(B216="","",Draw!Q216)</f>
        <v/>
      </c>
      <c r="B216" s="221" t="str">
        <f>IFERROR(Draw!R216,"")</f>
        <v/>
      </c>
      <c r="C216" s="221" t="str">
        <f>IFERROR(Draw!S216,"")</f>
        <v/>
      </c>
      <c r="D216" s="240"/>
      <c r="E216" s="207">
        <v>2.1500000000000001E-7</v>
      </c>
      <c r="F216" s="215" t="str">
        <f t="shared" si="0"/>
        <v/>
      </c>
      <c r="G216" s="216" t="str">
        <f>IF(A216="oco",VLOOKUP(CONCAT(B216,C216),'1st Run'!W:Y,2,FALSE),IF(OR(AND(D216&gt;1,D216&lt;1050),D216="nt",D216="",D216="scratch"),"","Not valid"))</f>
        <v/>
      </c>
      <c r="H216" s="208"/>
      <c r="I216" s="208"/>
      <c r="J216" s="208"/>
      <c r="K216" s="208"/>
      <c r="L216" s="208"/>
      <c r="M216" s="208"/>
      <c r="N216" s="208"/>
      <c r="O216" s="208"/>
      <c r="P216" s="208"/>
      <c r="Q216" s="208"/>
      <c r="R216" s="208"/>
      <c r="S216" s="208" t="e">
        <f t="shared" ca="1" si="1"/>
        <v>#NAME?</v>
      </c>
      <c r="T216" s="215">
        <f t="shared" si="2"/>
        <v>0</v>
      </c>
      <c r="U216" s="208"/>
      <c r="V216" s="217" t="str">
        <f>IFERROR(VLOOKUP('1st Run'!I216,$AC$3:$AD$7,2,TRUE),"")</f>
        <v/>
      </c>
      <c r="W216" s="218" t="str">
        <f>IFERROR(IF(V216=$W$1,'1st Run'!I216,""),"")</f>
        <v/>
      </c>
      <c r="X216" s="218" t="str">
        <f>IFERROR(IF(V216=$X$1,'1st Run'!I216,""),"")</f>
        <v/>
      </c>
      <c r="Y216" s="218" t="str">
        <f>IFERROR(IF(V216=$Y$1,'1st Run'!I216,""),"")</f>
        <v/>
      </c>
      <c r="Z216" s="218" t="str">
        <f>IFERROR(IF($V216=$Z$1,'1st Run'!I216,""),"")</f>
        <v/>
      </c>
      <c r="AA216" s="218" t="str">
        <f>IFERROR(IF(V216=$AA$1,'1st Run'!I216,""),"")</f>
        <v/>
      </c>
      <c r="AB216" s="19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</row>
    <row r="217" spans="1:47" ht="15.75" customHeight="1">
      <c r="A217" s="220" t="str">
        <f>IF(B217="","",Draw!Q217)</f>
        <v/>
      </c>
      <c r="B217" s="221" t="str">
        <f>IFERROR(Draw!R217,"")</f>
        <v/>
      </c>
      <c r="C217" s="221" t="str">
        <f>IFERROR(Draw!S217,"")</f>
        <v/>
      </c>
      <c r="D217" s="242"/>
      <c r="E217" s="207">
        <v>2.16E-7</v>
      </c>
      <c r="F217" s="215" t="str">
        <f t="shared" si="0"/>
        <v/>
      </c>
      <c r="G217" s="216" t="str">
        <f>IF(A217="oco",VLOOKUP(CONCAT(B217,C217),'1st Run'!W:Y,2,FALSE),IF(OR(AND(D217&gt;1,D217&lt;1050),D217="nt",D217="",D217="scratch"),"","Not valid"))</f>
        <v/>
      </c>
      <c r="H217" s="208"/>
      <c r="I217" s="208"/>
      <c r="J217" s="208"/>
      <c r="K217" s="208"/>
      <c r="L217" s="208"/>
      <c r="M217" s="208"/>
      <c r="N217" s="208"/>
      <c r="O217" s="208"/>
      <c r="P217" s="208"/>
      <c r="Q217" s="208"/>
      <c r="R217" s="208"/>
      <c r="S217" s="208" t="e">
        <f t="shared" ca="1" si="1"/>
        <v>#NAME?</v>
      </c>
      <c r="T217" s="215">
        <f t="shared" si="2"/>
        <v>0</v>
      </c>
      <c r="U217" s="208"/>
      <c r="V217" s="217" t="str">
        <f>IFERROR(VLOOKUP('1st Run'!I217,$AC$3:$AD$7,2,TRUE),"")</f>
        <v/>
      </c>
      <c r="W217" s="218" t="str">
        <f>IFERROR(IF(V217=$W$1,'1st Run'!I217,""),"")</f>
        <v/>
      </c>
      <c r="X217" s="218" t="str">
        <f>IFERROR(IF(V217=$X$1,'1st Run'!I217,""),"")</f>
        <v/>
      </c>
      <c r="Y217" s="218" t="str">
        <f>IFERROR(IF(V217=$Y$1,'1st Run'!I217,""),"")</f>
        <v/>
      </c>
      <c r="Z217" s="218" t="str">
        <f>IFERROR(IF($V217=$Z$1,'1st Run'!I217,""),"")</f>
        <v/>
      </c>
      <c r="AA217" s="218" t="str">
        <f>IFERROR(IF(V217=$AA$1,'1st Run'!I217,""),"")</f>
        <v/>
      </c>
      <c r="AB217" s="19"/>
      <c r="AL217" s="208"/>
      <c r="AM217" s="208"/>
      <c r="AN217" s="208"/>
      <c r="AO217" s="208"/>
      <c r="AP217" s="208"/>
      <c r="AQ217" s="208"/>
      <c r="AR217" s="208"/>
      <c r="AS217" s="208"/>
      <c r="AT217" s="208"/>
      <c r="AU217" s="208"/>
    </row>
    <row r="218" spans="1:47" ht="15.75" customHeight="1">
      <c r="A218" s="220" t="str">
        <f>IF(B218="","",Draw!Q218)</f>
        <v/>
      </c>
      <c r="B218" s="221" t="str">
        <f>IFERROR(Draw!R218,"")</f>
        <v/>
      </c>
      <c r="C218" s="221" t="str">
        <f>IFERROR(Draw!S218,"")</f>
        <v/>
      </c>
      <c r="D218" s="247"/>
      <c r="E218" s="207">
        <v>2.17E-7</v>
      </c>
      <c r="F218" s="215" t="str">
        <f t="shared" si="0"/>
        <v/>
      </c>
      <c r="G218" s="216" t="str">
        <f>IF(A218="oco",VLOOKUP(CONCAT(B218,C218),'1st Run'!W:Y,2,FALSE),IF(OR(AND(D218&gt;1,D218&lt;1050),D218="nt",D218="",D218="scratch"),"","Not valid"))</f>
        <v/>
      </c>
      <c r="H218" s="208"/>
      <c r="I218" s="208"/>
      <c r="J218" s="208"/>
      <c r="K218" s="208"/>
      <c r="L218" s="208"/>
      <c r="M218" s="208"/>
      <c r="N218" s="208"/>
      <c r="O218" s="208"/>
      <c r="P218" s="208"/>
      <c r="Q218" s="208"/>
      <c r="R218" s="208"/>
      <c r="S218" s="208" t="e">
        <f t="shared" ca="1" si="1"/>
        <v>#NAME?</v>
      </c>
      <c r="T218" s="215">
        <f t="shared" si="2"/>
        <v>0</v>
      </c>
      <c r="U218" s="208"/>
      <c r="V218" s="217" t="str">
        <f>IFERROR(VLOOKUP('1st Run'!I218,$AC$3:$AD$7,2,TRUE),"")</f>
        <v/>
      </c>
      <c r="W218" s="218" t="str">
        <f>IFERROR(IF(V218=$W$1,'1st Run'!I218,""),"")</f>
        <v/>
      </c>
      <c r="X218" s="218" t="str">
        <f>IFERROR(IF(V218=$X$1,'1st Run'!I218,""),"")</f>
        <v/>
      </c>
      <c r="Y218" s="218" t="str">
        <f>IFERROR(IF(V218=$Y$1,'1st Run'!I218,""),"")</f>
        <v/>
      </c>
      <c r="Z218" s="218" t="str">
        <f>IFERROR(IF($V218=$Z$1,'1st Run'!I218,""),"")</f>
        <v/>
      </c>
      <c r="AA218" s="218" t="str">
        <f>IFERROR(IF(V218=$AA$1,'1st Run'!I218,""),"")</f>
        <v/>
      </c>
      <c r="AB218" s="19"/>
      <c r="AL218" s="208"/>
      <c r="AM218" s="208"/>
      <c r="AN218" s="208"/>
      <c r="AO218" s="208"/>
      <c r="AP218" s="208"/>
      <c r="AQ218" s="208"/>
      <c r="AR218" s="208"/>
      <c r="AS218" s="208"/>
      <c r="AT218" s="208"/>
      <c r="AU218" s="208"/>
    </row>
    <row r="219" spans="1:47" ht="15.75" customHeight="1">
      <c r="A219" s="220" t="str">
        <f>IF(B219="","",Draw!Q219)</f>
        <v/>
      </c>
      <c r="B219" s="221" t="str">
        <f>IFERROR(Draw!R219,"")</f>
        <v/>
      </c>
      <c r="C219" s="221" t="str">
        <f>IFERROR(Draw!S219,"")</f>
        <v/>
      </c>
      <c r="D219" s="222"/>
      <c r="E219" s="207">
        <v>2.1799999999999999E-7</v>
      </c>
      <c r="F219" s="215" t="str">
        <f t="shared" si="0"/>
        <v/>
      </c>
      <c r="G219" s="216" t="str">
        <f>IF(A219="oco",VLOOKUP(CONCAT(B219,C219),'1st Run'!W:Y,2,FALSE),IF(OR(AND(D219&gt;1,D219&lt;1050),D219="nt",D219="",D219="scratch"),"","Not valid"))</f>
        <v/>
      </c>
      <c r="H219" s="208"/>
      <c r="I219" s="208"/>
      <c r="J219" s="208"/>
      <c r="K219" s="208"/>
      <c r="L219" s="208"/>
      <c r="M219" s="208"/>
      <c r="N219" s="208"/>
      <c r="O219" s="208"/>
      <c r="P219" s="208"/>
      <c r="Q219" s="208"/>
      <c r="R219" s="208"/>
      <c r="S219" s="208" t="e">
        <f t="shared" ca="1" si="1"/>
        <v>#NAME?</v>
      </c>
      <c r="T219" s="215">
        <f t="shared" si="2"/>
        <v>0</v>
      </c>
      <c r="U219" s="208"/>
      <c r="V219" s="217" t="str">
        <f>IFERROR(VLOOKUP('1st Run'!I219,$AC$3:$AD$7,2,TRUE),"")</f>
        <v/>
      </c>
      <c r="W219" s="218" t="str">
        <f>IFERROR(IF(V219=$W$1,'1st Run'!I219,""),"")</f>
        <v/>
      </c>
      <c r="X219" s="218" t="str">
        <f>IFERROR(IF(V219=$X$1,'1st Run'!I219,""),"")</f>
        <v/>
      </c>
      <c r="Y219" s="218" t="str">
        <f>IFERROR(IF(V219=$Y$1,'1st Run'!I219,""),"")</f>
        <v/>
      </c>
      <c r="Z219" s="218" t="str">
        <f>IFERROR(IF($V219=$Z$1,'1st Run'!I219,""),"")</f>
        <v/>
      </c>
      <c r="AA219" s="218" t="str">
        <f>IFERROR(IF(V219=$AA$1,'1st Run'!I219,""),"")</f>
        <v/>
      </c>
      <c r="AB219" s="19"/>
      <c r="AL219" s="208"/>
      <c r="AM219" s="208"/>
      <c r="AN219" s="208"/>
      <c r="AO219" s="208"/>
      <c r="AP219" s="208"/>
      <c r="AQ219" s="208"/>
      <c r="AR219" s="208"/>
      <c r="AS219" s="208"/>
      <c r="AT219" s="208"/>
      <c r="AU219" s="208"/>
    </row>
    <row r="220" spans="1:47" ht="15.75" customHeight="1">
      <c r="A220" s="220" t="str">
        <f>IF(B220="","",Draw!Q220)</f>
        <v/>
      </c>
      <c r="B220" s="221" t="str">
        <f>IFERROR(Draw!R220,"")</f>
        <v/>
      </c>
      <c r="C220" s="221" t="str">
        <f>IFERROR(Draw!S220,"")</f>
        <v/>
      </c>
      <c r="D220" s="222"/>
      <c r="E220" s="207">
        <v>2.1899999999999999E-7</v>
      </c>
      <c r="F220" s="215" t="str">
        <f t="shared" si="0"/>
        <v/>
      </c>
      <c r="G220" s="216" t="str">
        <f>IF(A220="oco",VLOOKUP(CONCAT(B220,C220),'1st Run'!W:Y,2,FALSE),IF(OR(AND(D220&gt;1,D220&lt;1050),D220="nt",D220="",D220="scratch"),"","Not valid"))</f>
        <v/>
      </c>
      <c r="H220" s="208"/>
      <c r="I220" s="208"/>
      <c r="J220" s="208"/>
      <c r="K220" s="208"/>
      <c r="L220" s="208"/>
      <c r="M220" s="208"/>
      <c r="N220" s="208"/>
      <c r="O220" s="208"/>
      <c r="P220" s="208"/>
      <c r="Q220" s="208"/>
      <c r="R220" s="208"/>
      <c r="S220" s="208" t="e">
        <f t="shared" ca="1" si="1"/>
        <v>#NAME?</v>
      </c>
      <c r="T220" s="215">
        <f t="shared" si="2"/>
        <v>0</v>
      </c>
      <c r="U220" s="208"/>
      <c r="V220" s="217" t="str">
        <f>IFERROR(VLOOKUP('1st Run'!I220,$AC$3:$AD$7,2,TRUE),"")</f>
        <v/>
      </c>
      <c r="W220" s="218" t="str">
        <f>IFERROR(IF(V220=$W$1,'1st Run'!I220,""),"")</f>
        <v/>
      </c>
      <c r="X220" s="218" t="str">
        <f>IFERROR(IF(V220=$X$1,'1st Run'!I220,""),"")</f>
        <v/>
      </c>
      <c r="Y220" s="218" t="str">
        <f>IFERROR(IF(V220=$Y$1,'1st Run'!I220,""),"")</f>
        <v/>
      </c>
      <c r="Z220" s="218" t="str">
        <f>IFERROR(IF($V220=$Z$1,'1st Run'!I220,""),"")</f>
        <v/>
      </c>
      <c r="AA220" s="218" t="str">
        <f>IFERROR(IF(V220=$AA$1,'1st Run'!I220,""),"")</f>
        <v/>
      </c>
      <c r="AB220" s="19"/>
      <c r="AL220" s="208"/>
      <c r="AM220" s="208"/>
      <c r="AN220" s="208"/>
      <c r="AO220" s="208"/>
      <c r="AP220" s="208"/>
      <c r="AQ220" s="208"/>
      <c r="AR220" s="208"/>
      <c r="AS220" s="208"/>
      <c r="AT220" s="208"/>
      <c r="AU220" s="208"/>
    </row>
    <row r="221" spans="1:47" ht="15.75" customHeight="1">
      <c r="A221" s="220" t="str">
        <f>IF(B221="","",Draw!Q221)</f>
        <v/>
      </c>
      <c r="B221" s="221" t="str">
        <f>IFERROR(Draw!R221,"")</f>
        <v/>
      </c>
      <c r="C221" s="221" t="str">
        <f>IFERROR(Draw!S221,"")</f>
        <v/>
      </c>
      <c r="D221" s="222"/>
      <c r="E221" s="207">
        <v>2.2000000000000001E-7</v>
      </c>
      <c r="F221" s="215" t="str">
        <f t="shared" si="0"/>
        <v/>
      </c>
      <c r="G221" s="216" t="str">
        <f>IF(A221="oco",VLOOKUP(CONCAT(B221,C221),'1st Run'!W:Y,2,FALSE),IF(OR(AND(D221&gt;1,D221&lt;1050),D221="nt",D221="",D221="scratch"),"","Not valid"))</f>
        <v/>
      </c>
      <c r="H221" s="208"/>
      <c r="I221" s="208"/>
      <c r="J221" s="208"/>
      <c r="K221" s="208"/>
      <c r="L221" s="208"/>
      <c r="M221" s="208"/>
      <c r="N221" s="208"/>
      <c r="O221" s="208"/>
      <c r="P221" s="208"/>
      <c r="Q221" s="208"/>
      <c r="R221" s="208"/>
      <c r="S221" s="208" t="e">
        <f t="shared" ca="1" si="1"/>
        <v>#NAME?</v>
      </c>
      <c r="T221" s="215">
        <f t="shared" si="2"/>
        <v>0</v>
      </c>
      <c r="U221" s="208"/>
      <c r="V221" s="217" t="str">
        <f>IFERROR(VLOOKUP('1st Run'!I221,$AC$3:$AD$7,2,TRUE),"")</f>
        <v/>
      </c>
      <c r="W221" s="218" t="str">
        <f>IFERROR(IF(V221=$W$1,'1st Run'!I221,""),"")</f>
        <v/>
      </c>
      <c r="X221" s="218" t="str">
        <f>IFERROR(IF(V221=$X$1,'1st Run'!I221,""),"")</f>
        <v/>
      </c>
      <c r="Y221" s="218" t="str">
        <f>IFERROR(IF(V221=$Y$1,'1st Run'!I221,""),"")</f>
        <v/>
      </c>
      <c r="Z221" s="218" t="str">
        <f>IFERROR(IF($V221=$Z$1,'1st Run'!I221,""),"")</f>
        <v/>
      </c>
      <c r="AA221" s="218" t="str">
        <f>IFERROR(IF(V221=$AA$1,'1st Run'!I221,""),"")</f>
        <v/>
      </c>
      <c r="AB221" s="19"/>
      <c r="AL221" s="208"/>
      <c r="AM221" s="208"/>
      <c r="AN221" s="208"/>
      <c r="AO221" s="208"/>
      <c r="AP221" s="208"/>
      <c r="AQ221" s="208"/>
      <c r="AR221" s="208"/>
      <c r="AS221" s="208"/>
      <c r="AT221" s="208"/>
      <c r="AU221" s="208"/>
    </row>
    <row r="222" spans="1:47" ht="15.75" customHeight="1">
      <c r="A222" s="220" t="str">
        <f>IF(B222="","",Draw!Q222)</f>
        <v/>
      </c>
      <c r="B222" s="221" t="str">
        <f>IFERROR(Draw!R222,"")</f>
        <v/>
      </c>
      <c r="C222" s="221" t="str">
        <f>IFERROR(Draw!S222,"")</f>
        <v/>
      </c>
      <c r="D222" s="240"/>
      <c r="E222" s="207">
        <v>2.2100000000000001E-7</v>
      </c>
      <c r="F222" s="215" t="str">
        <f t="shared" si="0"/>
        <v/>
      </c>
      <c r="G222" s="216" t="str">
        <f>IF(A222="oco",VLOOKUP(CONCAT(B222,C222),'1st Run'!W:Y,2,FALSE),IF(OR(AND(D222&gt;1,D222&lt;1050),D222="nt",D222="",D222="scratch"),"","Not valid"))</f>
        <v/>
      </c>
      <c r="H222" s="208"/>
      <c r="I222" s="208"/>
      <c r="J222" s="208"/>
      <c r="K222" s="208"/>
      <c r="L222" s="208"/>
      <c r="M222" s="208"/>
      <c r="N222" s="208"/>
      <c r="O222" s="208"/>
      <c r="P222" s="208"/>
      <c r="Q222" s="208"/>
      <c r="R222" s="208"/>
      <c r="S222" s="208" t="e">
        <f t="shared" ca="1" si="1"/>
        <v>#NAME?</v>
      </c>
      <c r="T222" s="215">
        <f t="shared" si="2"/>
        <v>0</v>
      </c>
      <c r="U222" s="208"/>
      <c r="V222" s="217" t="str">
        <f>IFERROR(VLOOKUP('1st Run'!I222,$AC$3:$AD$7,2,TRUE),"")</f>
        <v/>
      </c>
      <c r="W222" s="218" t="str">
        <f>IFERROR(IF(V222=$W$1,'1st Run'!I222,""),"")</f>
        <v/>
      </c>
      <c r="X222" s="218" t="str">
        <f>IFERROR(IF(V222=$X$1,'1st Run'!I222,""),"")</f>
        <v/>
      </c>
      <c r="Y222" s="218" t="str">
        <f>IFERROR(IF(V222=$Y$1,'1st Run'!I222,""),"")</f>
        <v/>
      </c>
      <c r="Z222" s="218" t="str">
        <f>IFERROR(IF($V222=$Z$1,'1st Run'!I222,""),"")</f>
        <v/>
      </c>
      <c r="AA222" s="218" t="str">
        <f>IFERROR(IF(V222=$AA$1,'1st Run'!I222,""),"")</f>
        <v/>
      </c>
      <c r="AB222" s="19"/>
      <c r="AL222" s="208"/>
      <c r="AM222" s="208"/>
      <c r="AN222" s="208"/>
      <c r="AO222" s="208"/>
      <c r="AP222" s="208"/>
      <c r="AQ222" s="208"/>
      <c r="AR222" s="208"/>
      <c r="AS222" s="208"/>
      <c r="AT222" s="208"/>
      <c r="AU222" s="208"/>
    </row>
    <row r="223" spans="1:47" ht="15.75" customHeight="1">
      <c r="A223" s="220" t="str">
        <f>IF(B223="","",Draw!Q223)</f>
        <v/>
      </c>
      <c r="B223" s="221" t="str">
        <f>IFERROR(Draw!R223,"")</f>
        <v/>
      </c>
      <c r="C223" s="221" t="str">
        <f>IFERROR(Draw!S223,"")</f>
        <v/>
      </c>
      <c r="D223" s="242"/>
      <c r="E223" s="207">
        <v>2.22E-7</v>
      </c>
      <c r="F223" s="215" t="str">
        <f t="shared" si="0"/>
        <v/>
      </c>
      <c r="G223" s="216" t="str">
        <f>IF(A223="oco",VLOOKUP(CONCAT(B223,C223),'1st Run'!W:Y,2,FALSE),IF(OR(AND(D223&gt;1,D223&lt;1050),D223="nt",D223="",D223="scratch"),"","Not valid"))</f>
        <v/>
      </c>
      <c r="H223" s="208"/>
      <c r="I223" s="208"/>
      <c r="J223" s="208"/>
      <c r="K223" s="208"/>
      <c r="L223" s="208"/>
      <c r="M223" s="208"/>
      <c r="N223" s="208"/>
      <c r="O223" s="208"/>
      <c r="P223" s="208"/>
      <c r="Q223" s="208"/>
      <c r="R223" s="208"/>
      <c r="S223" s="208" t="e">
        <f t="shared" ca="1" si="1"/>
        <v>#NAME?</v>
      </c>
      <c r="T223" s="215">
        <f t="shared" si="2"/>
        <v>0</v>
      </c>
      <c r="U223" s="208"/>
      <c r="V223" s="217" t="str">
        <f>IFERROR(VLOOKUP('1st Run'!I223,$AC$3:$AD$7,2,TRUE),"")</f>
        <v/>
      </c>
      <c r="W223" s="218" t="str">
        <f>IFERROR(IF(V223=$W$1,'1st Run'!I223,""),"")</f>
        <v/>
      </c>
      <c r="X223" s="218" t="str">
        <f>IFERROR(IF(V223=$X$1,'1st Run'!I223,""),"")</f>
        <v/>
      </c>
      <c r="Y223" s="218" t="str">
        <f>IFERROR(IF(V223=$Y$1,'1st Run'!I223,""),"")</f>
        <v/>
      </c>
      <c r="Z223" s="218" t="str">
        <f>IFERROR(IF($V223=$Z$1,'1st Run'!I223,""),"")</f>
        <v/>
      </c>
      <c r="AA223" s="218" t="str">
        <f>IFERROR(IF(V223=$AA$1,'1st Run'!I223,""),"")</f>
        <v/>
      </c>
      <c r="AB223" s="19"/>
      <c r="AL223" s="208"/>
      <c r="AM223" s="208"/>
      <c r="AN223" s="208"/>
      <c r="AO223" s="208"/>
      <c r="AP223" s="208"/>
      <c r="AQ223" s="208"/>
      <c r="AR223" s="208"/>
      <c r="AS223" s="208"/>
      <c r="AT223" s="208"/>
      <c r="AU223" s="208"/>
    </row>
    <row r="224" spans="1:47" ht="15.75" customHeight="1">
      <c r="A224" s="220" t="str">
        <f>IF(B224="","",Draw!Q224)</f>
        <v/>
      </c>
      <c r="B224" s="221" t="str">
        <f>IFERROR(Draw!R224,"")</f>
        <v/>
      </c>
      <c r="C224" s="221" t="str">
        <f>IFERROR(Draw!S224,"")</f>
        <v/>
      </c>
      <c r="D224" s="247"/>
      <c r="E224" s="207">
        <v>2.23E-7</v>
      </c>
      <c r="F224" s="215" t="str">
        <f t="shared" si="0"/>
        <v/>
      </c>
      <c r="G224" s="216" t="str">
        <f>IF(A224="oco",VLOOKUP(CONCAT(B224,C224),'1st Run'!W:Y,2,FALSE),IF(OR(AND(D224&gt;1,D224&lt;1050),D224="nt",D224="",D224="scratch"),"","Not valid"))</f>
        <v/>
      </c>
      <c r="H224" s="208"/>
      <c r="I224" s="208"/>
      <c r="J224" s="208"/>
      <c r="K224" s="208"/>
      <c r="L224" s="208"/>
      <c r="M224" s="208"/>
      <c r="N224" s="208"/>
      <c r="O224" s="208"/>
      <c r="P224" s="208"/>
      <c r="Q224" s="208"/>
      <c r="R224" s="208"/>
      <c r="S224" s="208" t="e">
        <f t="shared" ca="1" si="1"/>
        <v>#NAME?</v>
      </c>
      <c r="T224" s="215">
        <f t="shared" si="2"/>
        <v>0</v>
      </c>
      <c r="U224" s="208"/>
      <c r="V224" s="217" t="str">
        <f>IFERROR(VLOOKUP('1st Run'!I224,$AC$3:$AD$7,2,TRUE),"")</f>
        <v/>
      </c>
      <c r="W224" s="218" t="str">
        <f>IFERROR(IF(V224=$W$1,'1st Run'!I224,""),"")</f>
        <v/>
      </c>
      <c r="X224" s="218" t="str">
        <f>IFERROR(IF(V224=$X$1,'1st Run'!I224,""),"")</f>
        <v/>
      </c>
      <c r="Y224" s="218" t="str">
        <f>IFERROR(IF(V224=$Y$1,'1st Run'!I224,""),"")</f>
        <v/>
      </c>
      <c r="Z224" s="218" t="str">
        <f>IFERROR(IF($V224=$Z$1,'1st Run'!I224,""),"")</f>
        <v/>
      </c>
      <c r="AA224" s="218" t="str">
        <f>IFERROR(IF(V224=$AA$1,'1st Run'!I224,""),"")</f>
        <v/>
      </c>
      <c r="AB224" s="19"/>
      <c r="AL224" s="208"/>
      <c r="AM224" s="208"/>
      <c r="AN224" s="208"/>
      <c r="AO224" s="208"/>
      <c r="AP224" s="208"/>
      <c r="AQ224" s="208"/>
      <c r="AR224" s="208"/>
      <c r="AS224" s="208"/>
      <c r="AT224" s="208"/>
      <c r="AU224" s="208"/>
    </row>
    <row r="225" spans="1:47" ht="15.75" customHeight="1">
      <c r="A225" s="220" t="str">
        <f>IF(B225="","",Draw!Q225)</f>
        <v/>
      </c>
      <c r="B225" s="221" t="str">
        <f>IFERROR(Draw!R225,"")</f>
        <v/>
      </c>
      <c r="C225" s="221" t="str">
        <f>IFERROR(Draw!S225,"")</f>
        <v/>
      </c>
      <c r="D225" s="222"/>
      <c r="E225" s="207">
        <v>2.2399999999999999E-7</v>
      </c>
      <c r="F225" s="215" t="str">
        <f t="shared" si="0"/>
        <v/>
      </c>
      <c r="G225" s="216" t="str">
        <f>IF(A225="oco",VLOOKUP(CONCAT(B225,C225),'1st Run'!W:Y,2,FALSE),IF(OR(AND(D225&gt;1,D225&lt;1050),D225="nt",D225="",D225="scratch"),"","Not valid"))</f>
        <v/>
      </c>
      <c r="H225" s="208"/>
      <c r="I225" s="208"/>
      <c r="J225" s="208"/>
      <c r="K225" s="208"/>
      <c r="L225" s="208"/>
      <c r="M225" s="208"/>
      <c r="N225" s="208"/>
      <c r="O225" s="208"/>
      <c r="P225" s="208"/>
      <c r="Q225" s="208"/>
      <c r="R225" s="208"/>
      <c r="S225" s="208" t="e">
        <f t="shared" ca="1" si="1"/>
        <v>#NAME?</v>
      </c>
      <c r="T225" s="215">
        <f t="shared" si="2"/>
        <v>0</v>
      </c>
      <c r="U225" s="208"/>
      <c r="V225" s="217" t="str">
        <f>IFERROR(VLOOKUP('1st Run'!I225,$AC$3:$AD$7,2,TRUE),"")</f>
        <v/>
      </c>
      <c r="W225" s="218" t="str">
        <f>IFERROR(IF(V225=$W$1,'1st Run'!I225,""),"")</f>
        <v/>
      </c>
      <c r="X225" s="218" t="str">
        <f>IFERROR(IF(V225=$X$1,'1st Run'!I225,""),"")</f>
        <v/>
      </c>
      <c r="Y225" s="218" t="str">
        <f>IFERROR(IF(V225=$Y$1,'1st Run'!I225,""),"")</f>
        <v/>
      </c>
      <c r="Z225" s="218" t="str">
        <f>IFERROR(IF($V225=$Z$1,'1st Run'!I225,""),"")</f>
        <v/>
      </c>
      <c r="AA225" s="218" t="str">
        <f>IFERROR(IF(V225=$AA$1,'1st Run'!I225,""),"")</f>
        <v/>
      </c>
      <c r="AB225" s="19"/>
      <c r="AL225" s="208"/>
      <c r="AM225" s="208"/>
      <c r="AN225" s="208"/>
      <c r="AO225" s="208"/>
      <c r="AP225" s="208"/>
      <c r="AQ225" s="208"/>
      <c r="AR225" s="208"/>
      <c r="AS225" s="208"/>
      <c r="AT225" s="208"/>
      <c r="AU225" s="208"/>
    </row>
    <row r="226" spans="1:47" ht="15.75" customHeight="1">
      <c r="A226" s="220" t="str">
        <f>IF(B226="","",Draw!Q226)</f>
        <v/>
      </c>
      <c r="B226" s="221" t="str">
        <f>IFERROR(Draw!R226,"")</f>
        <v/>
      </c>
      <c r="C226" s="221" t="str">
        <f>IFERROR(Draw!S226,"")</f>
        <v/>
      </c>
      <c r="D226" s="222"/>
      <c r="E226" s="207">
        <v>2.2499999999999999E-7</v>
      </c>
      <c r="F226" s="215" t="str">
        <f t="shared" si="0"/>
        <v/>
      </c>
      <c r="G226" s="216" t="str">
        <f>IF(A226="oco",VLOOKUP(CONCAT(B226,C226),'1st Run'!W:Y,2,FALSE),IF(OR(AND(D226&gt;1,D226&lt;1050),D226="nt",D226="",D226="scratch"),"","Not valid"))</f>
        <v/>
      </c>
      <c r="H226" s="208"/>
      <c r="I226" s="208"/>
      <c r="J226" s="208"/>
      <c r="K226" s="208"/>
      <c r="L226" s="208"/>
      <c r="M226" s="208"/>
      <c r="N226" s="208"/>
      <c r="O226" s="208"/>
      <c r="P226" s="208"/>
      <c r="Q226" s="208"/>
      <c r="R226" s="208"/>
      <c r="S226" s="208" t="e">
        <f t="shared" ca="1" si="1"/>
        <v>#NAME?</v>
      </c>
      <c r="T226" s="215">
        <f t="shared" si="2"/>
        <v>0</v>
      </c>
      <c r="U226" s="208"/>
      <c r="V226" s="217" t="str">
        <f>IFERROR(VLOOKUP('1st Run'!I226,$AC$3:$AD$7,2,TRUE),"")</f>
        <v/>
      </c>
      <c r="W226" s="218" t="str">
        <f>IFERROR(IF(V226=$W$1,'1st Run'!I226,""),"")</f>
        <v/>
      </c>
      <c r="X226" s="218" t="str">
        <f>IFERROR(IF(V226=$X$1,'1st Run'!I226,""),"")</f>
        <v/>
      </c>
      <c r="Y226" s="218" t="str">
        <f>IFERROR(IF(V226=$Y$1,'1st Run'!I226,""),"")</f>
        <v/>
      </c>
      <c r="Z226" s="218" t="str">
        <f>IFERROR(IF($V226=$Z$1,'1st Run'!I226,""),"")</f>
        <v/>
      </c>
      <c r="AA226" s="218" t="str">
        <f>IFERROR(IF(V226=$AA$1,'1st Run'!I226,""),"")</f>
        <v/>
      </c>
      <c r="AB226" s="19"/>
      <c r="AL226" s="208"/>
      <c r="AM226" s="208"/>
      <c r="AN226" s="208"/>
      <c r="AO226" s="208"/>
      <c r="AP226" s="208"/>
      <c r="AQ226" s="208"/>
      <c r="AR226" s="208"/>
      <c r="AS226" s="208"/>
      <c r="AT226" s="208"/>
      <c r="AU226" s="208"/>
    </row>
    <row r="227" spans="1:47" ht="15.75" customHeight="1">
      <c r="A227" s="220" t="str">
        <f>IF(B227="","",Draw!Q227)</f>
        <v/>
      </c>
      <c r="B227" s="221" t="str">
        <f>IFERROR(Draw!R227,"")</f>
        <v/>
      </c>
      <c r="C227" s="221" t="str">
        <f>IFERROR(Draw!S227,"")</f>
        <v/>
      </c>
      <c r="D227" s="222"/>
      <c r="E227" s="207">
        <v>2.2600000000000001E-7</v>
      </c>
      <c r="F227" s="215" t="str">
        <f t="shared" si="0"/>
        <v/>
      </c>
      <c r="G227" s="216" t="str">
        <f>IF(A227="oco",VLOOKUP(CONCAT(B227,C227),'1st Run'!W:Y,2,FALSE),IF(OR(AND(D227&gt;1,D227&lt;1050),D227="nt",D227="",D227="scratch"),"","Not valid"))</f>
        <v/>
      </c>
      <c r="H227" s="208"/>
      <c r="I227" s="208"/>
      <c r="J227" s="208"/>
      <c r="K227" s="208"/>
      <c r="L227" s="208"/>
      <c r="M227" s="208"/>
      <c r="N227" s="208"/>
      <c r="O227" s="208"/>
      <c r="P227" s="208"/>
      <c r="Q227" s="208"/>
      <c r="R227" s="208"/>
      <c r="S227" s="208" t="e">
        <f t="shared" ca="1" si="1"/>
        <v>#NAME?</v>
      </c>
      <c r="T227" s="215">
        <f t="shared" si="2"/>
        <v>0</v>
      </c>
      <c r="U227" s="208"/>
      <c r="V227" s="217" t="str">
        <f>IFERROR(VLOOKUP('1st Run'!I227,$AC$3:$AD$7,2,TRUE),"")</f>
        <v/>
      </c>
      <c r="W227" s="218" t="str">
        <f>IFERROR(IF(V227=$W$1,'1st Run'!I227,""),"")</f>
        <v/>
      </c>
      <c r="X227" s="218" t="str">
        <f>IFERROR(IF(V227=$X$1,'1st Run'!I227,""),"")</f>
        <v/>
      </c>
      <c r="Y227" s="218" t="str">
        <f>IFERROR(IF(V227=$Y$1,'1st Run'!I227,""),"")</f>
        <v/>
      </c>
      <c r="Z227" s="218" t="str">
        <f>IFERROR(IF($V227=$Z$1,'1st Run'!I227,""),"")</f>
        <v/>
      </c>
      <c r="AA227" s="218" t="str">
        <f>IFERROR(IF(V227=$AA$1,'1st Run'!I227,""),"")</f>
        <v/>
      </c>
      <c r="AB227" s="19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</row>
    <row r="228" spans="1:47" ht="15.75" customHeight="1">
      <c r="A228" s="220" t="str">
        <f>IF(B228="","",Draw!Q228)</f>
        <v/>
      </c>
      <c r="B228" s="221" t="str">
        <f>IFERROR(Draw!R228,"")</f>
        <v/>
      </c>
      <c r="C228" s="221" t="str">
        <f>IFERROR(Draw!S228,"")</f>
        <v/>
      </c>
      <c r="D228" s="240"/>
      <c r="E228" s="207">
        <v>2.2700000000000001E-7</v>
      </c>
      <c r="F228" s="215" t="str">
        <f t="shared" si="0"/>
        <v/>
      </c>
      <c r="G228" s="216" t="str">
        <f>IF(A228="oco",VLOOKUP(CONCAT(B228,C228),'1st Run'!W:Y,2,FALSE),IF(OR(AND(D228&gt;1,D228&lt;1050),D228="nt",D228="",D228="scratch"),"","Not valid"))</f>
        <v/>
      </c>
      <c r="H228" s="208"/>
      <c r="I228" s="208"/>
      <c r="J228" s="208"/>
      <c r="K228" s="208"/>
      <c r="L228" s="208"/>
      <c r="M228" s="208"/>
      <c r="N228" s="208"/>
      <c r="O228" s="208"/>
      <c r="P228" s="208"/>
      <c r="Q228" s="208"/>
      <c r="R228" s="208"/>
      <c r="S228" s="208" t="e">
        <f t="shared" ca="1" si="1"/>
        <v>#NAME?</v>
      </c>
      <c r="T228" s="215">
        <f t="shared" si="2"/>
        <v>0</v>
      </c>
      <c r="U228" s="208"/>
      <c r="V228" s="217" t="str">
        <f>IFERROR(VLOOKUP('1st Run'!I228,$AC$3:$AD$7,2,TRUE),"")</f>
        <v/>
      </c>
      <c r="W228" s="218" t="str">
        <f>IFERROR(IF(V228=$W$1,'1st Run'!I228,""),"")</f>
        <v/>
      </c>
      <c r="X228" s="218" t="str">
        <f>IFERROR(IF(V228=$X$1,'1st Run'!I228,""),"")</f>
        <v/>
      </c>
      <c r="Y228" s="218" t="str">
        <f>IFERROR(IF(V228=$Y$1,'1st Run'!I228,""),"")</f>
        <v/>
      </c>
      <c r="Z228" s="218" t="str">
        <f>IFERROR(IF($V228=$Z$1,'1st Run'!I228,""),"")</f>
        <v/>
      </c>
      <c r="AA228" s="218" t="str">
        <f>IFERROR(IF(V228=$AA$1,'1st Run'!I228,""),"")</f>
        <v/>
      </c>
      <c r="AB228" s="19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</row>
    <row r="229" spans="1:47" ht="15.75" customHeight="1">
      <c r="A229" s="220" t="str">
        <f>IF(B229="","",Draw!Q229)</f>
        <v/>
      </c>
      <c r="B229" s="221" t="str">
        <f>IFERROR(Draw!R229,"")</f>
        <v/>
      </c>
      <c r="C229" s="221" t="str">
        <f>IFERROR(Draw!S229,"")</f>
        <v/>
      </c>
      <c r="D229" s="242"/>
      <c r="E229" s="207">
        <v>2.28E-7</v>
      </c>
      <c r="F229" s="215" t="str">
        <f t="shared" si="0"/>
        <v/>
      </c>
      <c r="G229" s="216" t="str">
        <f>IF(A229="oco",VLOOKUP(CONCAT(B229,C229),'1st Run'!W:Y,2,FALSE),IF(OR(AND(D229&gt;1,D229&lt;1050),D229="nt",D229="",D229="scratch"),"","Not valid"))</f>
        <v/>
      </c>
      <c r="H229" s="208"/>
      <c r="I229" s="208"/>
      <c r="J229" s="208"/>
      <c r="K229" s="208"/>
      <c r="L229" s="208"/>
      <c r="M229" s="208"/>
      <c r="N229" s="208"/>
      <c r="O229" s="208"/>
      <c r="P229" s="208"/>
      <c r="Q229" s="208"/>
      <c r="R229" s="208"/>
      <c r="S229" s="208" t="e">
        <f t="shared" ca="1" si="1"/>
        <v>#NAME?</v>
      </c>
      <c r="T229" s="215">
        <f t="shared" si="2"/>
        <v>0</v>
      </c>
      <c r="U229" s="208"/>
      <c r="V229" s="217" t="str">
        <f>IFERROR(VLOOKUP('1st Run'!I229,$AC$3:$AD$7,2,TRUE),"")</f>
        <v/>
      </c>
      <c r="W229" s="218" t="str">
        <f>IFERROR(IF(V229=$W$1,'1st Run'!I229,""),"")</f>
        <v/>
      </c>
      <c r="X229" s="218" t="str">
        <f>IFERROR(IF(V229=$X$1,'1st Run'!I229,""),"")</f>
        <v/>
      </c>
      <c r="Y229" s="218" t="str">
        <f>IFERROR(IF(V229=$Y$1,'1st Run'!I229,""),"")</f>
        <v/>
      </c>
      <c r="Z229" s="218" t="str">
        <f>IFERROR(IF($V229=$Z$1,'1st Run'!I229,""),"")</f>
        <v/>
      </c>
      <c r="AA229" s="218" t="str">
        <f>IFERROR(IF(V229=$AA$1,'1st Run'!I229,""),"")</f>
        <v/>
      </c>
      <c r="AB229" s="19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</row>
    <row r="230" spans="1:47" ht="15.75" customHeight="1">
      <c r="A230" s="220" t="str">
        <f>IF(B230="","",Draw!Q230)</f>
        <v/>
      </c>
      <c r="B230" s="221" t="str">
        <f>IFERROR(Draw!R230,"")</f>
        <v/>
      </c>
      <c r="C230" s="221" t="str">
        <f>IFERROR(Draw!S230,"")</f>
        <v/>
      </c>
      <c r="D230" s="247"/>
      <c r="E230" s="207">
        <v>2.29E-7</v>
      </c>
      <c r="F230" s="215" t="str">
        <f t="shared" si="0"/>
        <v/>
      </c>
      <c r="G230" s="216" t="str">
        <f>IF(A230="oco",VLOOKUP(CONCAT(B230,C230),'1st Run'!W:Y,2,FALSE),IF(OR(AND(D230&gt;1,D230&lt;1050),D230="nt",D230="",D230="scratch"),"","Not valid"))</f>
        <v/>
      </c>
      <c r="H230" s="208"/>
      <c r="I230" s="208"/>
      <c r="J230" s="208"/>
      <c r="K230" s="208"/>
      <c r="L230" s="208"/>
      <c r="M230" s="208"/>
      <c r="N230" s="208"/>
      <c r="O230" s="208"/>
      <c r="P230" s="208"/>
      <c r="Q230" s="208"/>
      <c r="R230" s="208"/>
      <c r="S230" s="208" t="e">
        <f t="shared" ca="1" si="1"/>
        <v>#NAME?</v>
      </c>
      <c r="T230" s="215">
        <f t="shared" si="2"/>
        <v>0</v>
      </c>
      <c r="U230" s="208"/>
      <c r="V230" s="217" t="str">
        <f>IFERROR(VLOOKUP('1st Run'!I230,$AC$3:$AD$7,2,TRUE),"")</f>
        <v/>
      </c>
      <c r="W230" s="218" t="str">
        <f>IFERROR(IF(V230=$W$1,'1st Run'!I230,""),"")</f>
        <v/>
      </c>
      <c r="X230" s="218" t="str">
        <f>IFERROR(IF(V230=$X$1,'1st Run'!I230,""),"")</f>
        <v/>
      </c>
      <c r="Y230" s="218" t="str">
        <f>IFERROR(IF(V230=$Y$1,'1st Run'!I230,""),"")</f>
        <v/>
      </c>
      <c r="Z230" s="218" t="str">
        <f>IFERROR(IF($V230=$Z$1,'1st Run'!I230,""),"")</f>
        <v/>
      </c>
      <c r="AA230" s="218" t="str">
        <f>IFERROR(IF(V230=$AA$1,'1st Run'!I230,""),"")</f>
        <v/>
      </c>
      <c r="AB230" s="19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</row>
    <row r="231" spans="1:47" ht="15.75" customHeight="1">
      <c r="A231" s="220" t="str">
        <f>IF(B231="","",Draw!Q231)</f>
        <v/>
      </c>
      <c r="B231" s="221" t="str">
        <f>IFERROR(Draw!R231,"")</f>
        <v/>
      </c>
      <c r="C231" s="221" t="str">
        <f>IFERROR(Draw!S231,"")</f>
        <v/>
      </c>
      <c r="D231" s="222"/>
      <c r="E231" s="207">
        <v>2.2999999999999999E-7</v>
      </c>
      <c r="F231" s="215" t="str">
        <f t="shared" si="0"/>
        <v/>
      </c>
      <c r="G231" s="216" t="str">
        <f>IF(A231="oco",VLOOKUP(CONCAT(B231,C231),'1st Run'!W:Y,2,FALSE),IF(OR(AND(D231&gt;1,D231&lt;1050),D231="nt",D231="",D231="scratch"),"","Not valid"))</f>
        <v/>
      </c>
      <c r="H231" s="208"/>
      <c r="I231" s="208"/>
      <c r="J231" s="208"/>
      <c r="K231" s="208"/>
      <c r="L231" s="208"/>
      <c r="M231" s="208"/>
      <c r="N231" s="208"/>
      <c r="O231" s="208"/>
      <c r="P231" s="208"/>
      <c r="Q231" s="208"/>
      <c r="R231" s="208"/>
      <c r="S231" s="208" t="e">
        <f t="shared" ca="1" si="1"/>
        <v>#NAME?</v>
      </c>
      <c r="T231" s="215">
        <f t="shared" si="2"/>
        <v>0</v>
      </c>
      <c r="U231" s="208"/>
      <c r="V231" s="217" t="str">
        <f>IFERROR(VLOOKUP('1st Run'!I231,$AC$3:$AD$7,2,TRUE),"")</f>
        <v/>
      </c>
      <c r="W231" s="218" t="str">
        <f>IFERROR(IF(V231=$W$1,'1st Run'!I231,""),"")</f>
        <v/>
      </c>
      <c r="X231" s="218" t="str">
        <f>IFERROR(IF(V231=$X$1,'1st Run'!I231,""),"")</f>
        <v/>
      </c>
      <c r="Y231" s="218" t="str">
        <f>IFERROR(IF(V231=$Y$1,'1st Run'!I231,""),"")</f>
        <v/>
      </c>
      <c r="Z231" s="218" t="str">
        <f>IFERROR(IF($V231=$Z$1,'1st Run'!I231,""),"")</f>
        <v/>
      </c>
      <c r="AA231" s="218" t="str">
        <f>IFERROR(IF(V231=$AA$1,'1st Run'!I231,""),"")</f>
        <v/>
      </c>
      <c r="AB231" s="19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</row>
    <row r="232" spans="1:47" ht="15.75" customHeight="1">
      <c r="A232" s="220" t="str">
        <f>IF(B232="","",Draw!Q232)</f>
        <v/>
      </c>
      <c r="B232" s="221" t="str">
        <f>IFERROR(Draw!R232,"")</f>
        <v/>
      </c>
      <c r="C232" s="221" t="str">
        <f>IFERROR(Draw!S232,"")</f>
        <v/>
      </c>
      <c r="D232" s="222"/>
      <c r="E232" s="207">
        <v>2.3099999999999999E-7</v>
      </c>
      <c r="F232" s="215" t="str">
        <f t="shared" si="0"/>
        <v/>
      </c>
      <c r="G232" s="216" t="str">
        <f>IF(A232="oco",VLOOKUP(CONCAT(B232,C232),'1st Run'!W:Y,2,FALSE),IF(OR(AND(D232&gt;1,D232&lt;1050),D232="nt",D232="",D232="scratch"),"","Not valid"))</f>
        <v/>
      </c>
      <c r="H232" s="208"/>
      <c r="I232" s="208"/>
      <c r="J232" s="208"/>
      <c r="K232" s="208"/>
      <c r="L232" s="208"/>
      <c r="M232" s="208"/>
      <c r="N232" s="208"/>
      <c r="O232" s="208"/>
      <c r="P232" s="208"/>
      <c r="Q232" s="208"/>
      <c r="R232" s="208"/>
      <c r="S232" s="208" t="e">
        <f t="shared" ca="1" si="1"/>
        <v>#NAME?</v>
      </c>
      <c r="T232" s="215">
        <f t="shared" si="2"/>
        <v>0</v>
      </c>
      <c r="U232" s="208"/>
      <c r="V232" s="217" t="str">
        <f>IFERROR(VLOOKUP('1st Run'!I232,$AC$3:$AD$7,2,TRUE),"")</f>
        <v/>
      </c>
      <c r="W232" s="218" t="str">
        <f>IFERROR(IF(V232=$W$1,'1st Run'!I232,""),"")</f>
        <v/>
      </c>
      <c r="X232" s="218" t="str">
        <f>IFERROR(IF(V232=$X$1,'1st Run'!I232,""),"")</f>
        <v/>
      </c>
      <c r="Y232" s="218" t="str">
        <f>IFERROR(IF(V232=$Y$1,'1st Run'!I232,""),"")</f>
        <v/>
      </c>
      <c r="Z232" s="218" t="str">
        <f>IFERROR(IF($V232=$Z$1,'1st Run'!I232,""),"")</f>
        <v/>
      </c>
      <c r="AA232" s="218" t="str">
        <f>IFERROR(IF(V232=$AA$1,'1st Run'!I232,""),"")</f>
        <v/>
      </c>
      <c r="AB232" s="19"/>
      <c r="AL232" s="208"/>
      <c r="AM232" s="208"/>
      <c r="AN232" s="208"/>
      <c r="AO232" s="208"/>
      <c r="AP232" s="208"/>
      <c r="AQ232" s="208"/>
      <c r="AR232" s="208"/>
      <c r="AS232" s="208"/>
      <c r="AT232" s="208"/>
      <c r="AU232" s="208"/>
    </row>
    <row r="233" spans="1:47" ht="15.75" customHeight="1">
      <c r="A233" s="220" t="str">
        <f>IF(B233="","",Draw!Q233)</f>
        <v/>
      </c>
      <c r="B233" s="221" t="str">
        <f>IFERROR(Draw!R233,"")</f>
        <v/>
      </c>
      <c r="C233" s="221" t="str">
        <f>IFERROR(Draw!S233,"")</f>
        <v/>
      </c>
      <c r="D233" s="222"/>
      <c r="E233" s="207">
        <v>2.3200000000000001E-7</v>
      </c>
      <c r="F233" s="215" t="str">
        <f t="shared" si="0"/>
        <v/>
      </c>
      <c r="G233" s="216" t="str">
        <f>IF(A233="oco",VLOOKUP(CONCAT(B233,C233),'1st Run'!W:Y,2,FALSE),IF(OR(AND(D233&gt;1,D233&lt;1050),D233="nt",D233="",D233="scratch"),"","Not valid"))</f>
        <v/>
      </c>
      <c r="H233" s="208"/>
      <c r="I233" s="208"/>
      <c r="J233" s="208"/>
      <c r="K233" s="208"/>
      <c r="L233" s="208"/>
      <c r="M233" s="208"/>
      <c r="N233" s="208"/>
      <c r="O233" s="208"/>
      <c r="P233" s="208"/>
      <c r="Q233" s="208"/>
      <c r="R233" s="208"/>
      <c r="S233" s="208" t="e">
        <f t="shared" ca="1" si="1"/>
        <v>#NAME?</v>
      </c>
      <c r="T233" s="215">
        <f t="shared" si="2"/>
        <v>0</v>
      </c>
      <c r="U233" s="208"/>
      <c r="V233" s="217" t="str">
        <f>IFERROR(VLOOKUP('1st Run'!I233,$AC$3:$AD$7,2,TRUE),"")</f>
        <v/>
      </c>
      <c r="W233" s="218" t="str">
        <f>IFERROR(IF(V233=$W$1,'1st Run'!I233,""),"")</f>
        <v/>
      </c>
      <c r="X233" s="218" t="str">
        <f>IFERROR(IF(V233=$X$1,'1st Run'!I233,""),"")</f>
        <v/>
      </c>
      <c r="Y233" s="218" t="str">
        <f>IFERROR(IF(V233=$Y$1,'1st Run'!I233,""),"")</f>
        <v/>
      </c>
      <c r="Z233" s="218" t="str">
        <f>IFERROR(IF($V233=$Z$1,'1st Run'!I233,""),"")</f>
        <v/>
      </c>
      <c r="AA233" s="218" t="str">
        <f>IFERROR(IF(V233=$AA$1,'1st Run'!I233,""),"")</f>
        <v/>
      </c>
      <c r="AB233" s="19"/>
      <c r="AL233" s="208"/>
      <c r="AM233" s="208"/>
      <c r="AN233" s="208"/>
      <c r="AO233" s="208"/>
      <c r="AP233" s="208"/>
      <c r="AQ233" s="208"/>
      <c r="AR233" s="208"/>
      <c r="AS233" s="208"/>
      <c r="AT233" s="208"/>
      <c r="AU233" s="208"/>
    </row>
    <row r="234" spans="1:47" ht="15.75" customHeight="1">
      <c r="A234" s="220" t="str">
        <f>IF(B234="","",Draw!Q234)</f>
        <v/>
      </c>
      <c r="B234" s="221" t="str">
        <f>IFERROR(Draw!R234,"")</f>
        <v/>
      </c>
      <c r="C234" s="221" t="str">
        <f>IFERROR(Draw!S234,"")</f>
        <v/>
      </c>
      <c r="D234" s="240"/>
      <c r="E234" s="207">
        <v>2.3300000000000001E-7</v>
      </c>
      <c r="F234" s="215" t="str">
        <f t="shared" si="0"/>
        <v/>
      </c>
      <c r="G234" s="216" t="str">
        <f>IF(A234="oco",VLOOKUP(CONCAT(B234,C234),'1st Run'!W:Y,2,FALSE),IF(OR(AND(D234&gt;1,D234&lt;1050),D234="nt",D234="",D234="scratch"),"","Not valid"))</f>
        <v/>
      </c>
      <c r="H234" s="208"/>
      <c r="I234" s="208"/>
      <c r="J234" s="208"/>
      <c r="K234" s="208"/>
      <c r="L234" s="208"/>
      <c r="M234" s="208"/>
      <c r="N234" s="208"/>
      <c r="O234" s="208"/>
      <c r="P234" s="208"/>
      <c r="Q234" s="208"/>
      <c r="R234" s="208"/>
      <c r="S234" s="208" t="e">
        <f t="shared" ca="1" si="1"/>
        <v>#NAME?</v>
      </c>
      <c r="T234" s="215">
        <f t="shared" si="2"/>
        <v>0</v>
      </c>
      <c r="U234" s="208"/>
      <c r="V234" s="217" t="str">
        <f>IFERROR(VLOOKUP('1st Run'!I234,$AC$3:$AD$7,2,TRUE),"")</f>
        <v/>
      </c>
      <c r="W234" s="218" t="str">
        <f>IFERROR(IF(V234=$W$1,'1st Run'!I234,""),"")</f>
        <v/>
      </c>
      <c r="X234" s="218" t="str">
        <f>IFERROR(IF(V234=$X$1,'1st Run'!I234,""),"")</f>
        <v/>
      </c>
      <c r="Y234" s="218" t="str">
        <f>IFERROR(IF(V234=$Y$1,'1st Run'!I234,""),"")</f>
        <v/>
      </c>
      <c r="Z234" s="218" t="str">
        <f>IFERROR(IF($V234=$Z$1,'1st Run'!I234,""),"")</f>
        <v/>
      </c>
      <c r="AA234" s="218" t="str">
        <f>IFERROR(IF(V234=$AA$1,'1st Run'!I234,""),"")</f>
        <v/>
      </c>
      <c r="AB234" s="19"/>
      <c r="AL234" s="208"/>
      <c r="AM234" s="208"/>
      <c r="AN234" s="208"/>
      <c r="AO234" s="208"/>
      <c r="AP234" s="208"/>
      <c r="AQ234" s="208"/>
      <c r="AR234" s="208"/>
      <c r="AS234" s="208"/>
      <c r="AT234" s="208"/>
      <c r="AU234" s="208"/>
    </row>
    <row r="235" spans="1:47" ht="15.75" customHeight="1">
      <c r="A235" s="220" t="str">
        <f>IF(B235="","",Draw!Q235)</f>
        <v/>
      </c>
      <c r="B235" s="221" t="str">
        <f>IFERROR(Draw!R235,"")</f>
        <v/>
      </c>
      <c r="C235" s="221" t="str">
        <f>IFERROR(Draw!S235,"")</f>
        <v/>
      </c>
      <c r="D235" s="242"/>
      <c r="E235" s="207">
        <v>2.34E-7</v>
      </c>
      <c r="F235" s="215" t="str">
        <f t="shared" si="0"/>
        <v/>
      </c>
      <c r="G235" s="216" t="str">
        <f>IF(A235="oco",VLOOKUP(CONCAT(B235,C235),'1st Run'!W:Y,2,FALSE),IF(OR(AND(D235&gt;1,D235&lt;1050),D235="nt",D235="",D235="scratch"),"","Not valid"))</f>
        <v/>
      </c>
      <c r="H235" s="208"/>
      <c r="I235" s="208"/>
      <c r="J235" s="208"/>
      <c r="K235" s="208"/>
      <c r="L235" s="208"/>
      <c r="M235" s="208"/>
      <c r="N235" s="208"/>
      <c r="O235" s="208"/>
      <c r="P235" s="208"/>
      <c r="Q235" s="208"/>
      <c r="R235" s="208"/>
      <c r="S235" s="208" t="e">
        <f t="shared" ca="1" si="1"/>
        <v>#NAME?</v>
      </c>
      <c r="T235" s="215">
        <f t="shared" si="2"/>
        <v>0</v>
      </c>
      <c r="U235" s="208"/>
      <c r="V235" s="217" t="str">
        <f>IFERROR(VLOOKUP('1st Run'!I235,$AC$3:$AD$7,2,TRUE),"")</f>
        <v/>
      </c>
      <c r="W235" s="218" t="str">
        <f>IFERROR(IF(V235=$W$1,'1st Run'!I235,""),"")</f>
        <v/>
      </c>
      <c r="X235" s="218" t="str">
        <f>IFERROR(IF(V235=$X$1,'1st Run'!I235,""),"")</f>
        <v/>
      </c>
      <c r="Y235" s="218" t="str">
        <f>IFERROR(IF(V235=$Y$1,'1st Run'!I235,""),"")</f>
        <v/>
      </c>
      <c r="Z235" s="218" t="str">
        <f>IFERROR(IF($V235=$Z$1,'1st Run'!I235,""),"")</f>
        <v/>
      </c>
      <c r="AA235" s="218" t="str">
        <f>IFERROR(IF(V235=$AA$1,'1st Run'!I235,""),"")</f>
        <v/>
      </c>
      <c r="AB235" s="19"/>
      <c r="AL235" s="208"/>
      <c r="AM235" s="208"/>
      <c r="AN235" s="208"/>
      <c r="AO235" s="208"/>
      <c r="AP235" s="208"/>
      <c r="AQ235" s="208"/>
      <c r="AR235" s="208"/>
      <c r="AS235" s="208"/>
      <c r="AT235" s="208"/>
      <c r="AU235" s="208"/>
    </row>
    <row r="236" spans="1:47" ht="15.75" customHeight="1">
      <c r="A236" s="220" t="str">
        <f>IF(B236="","",Draw!Q236)</f>
        <v/>
      </c>
      <c r="B236" s="221" t="str">
        <f>IFERROR(Draw!R236,"")</f>
        <v/>
      </c>
      <c r="C236" s="221" t="str">
        <f>IFERROR(Draw!S236,"")</f>
        <v/>
      </c>
      <c r="D236" s="247"/>
      <c r="E236" s="207">
        <v>2.35E-7</v>
      </c>
      <c r="F236" s="215" t="str">
        <f t="shared" si="0"/>
        <v/>
      </c>
      <c r="G236" s="216" t="str">
        <f>IF(A236="oco",VLOOKUP(CONCAT(B236,C236),'1st Run'!W:Y,2,FALSE),IF(OR(AND(D236&gt;1,D236&lt;1050),D236="nt",D236="",D236="scratch"),"","Not valid"))</f>
        <v/>
      </c>
      <c r="H236" s="208"/>
      <c r="I236" s="208"/>
      <c r="J236" s="208"/>
      <c r="K236" s="208"/>
      <c r="L236" s="208"/>
      <c r="M236" s="208"/>
      <c r="N236" s="208"/>
      <c r="O236" s="208"/>
      <c r="P236" s="208"/>
      <c r="Q236" s="208"/>
      <c r="R236" s="208"/>
      <c r="S236" s="208" t="e">
        <f t="shared" ca="1" si="1"/>
        <v>#NAME?</v>
      </c>
      <c r="T236" s="215">
        <f t="shared" si="2"/>
        <v>0</v>
      </c>
      <c r="U236" s="208"/>
      <c r="V236" s="217" t="str">
        <f>IFERROR(VLOOKUP('1st Run'!I236,$AC$3:$AD$7,2,TRUE),"")</f>
        <v/>
      </c>
      <c r="W236" s="218" t="str">
        <f>IFERROR(IF(V236=$W$1,'1st Run'!I236,""),"")</f>
        <v/>
      </c>
      <c r="X236" s="218" t="str">
        <f>IFERROR(IF(V236=$X$1,'1st Run'!I236,""),"")</f>
        <v/>
      </c>
      <c r="Y236" s="218" t="str">
        <f>IFERROR(IF(V236=$Y$1,'1st Run'!I236,""),"")</f>
        <v/>
      </c>
      <c r="Z236" s="218" t="str">
        <f>IFERROR(IF($V236=$Z$1,'1st Run'!I236,""),"")</f>
        <v/>
      </c>
      <c r="AA236" s="218" t="str">
        <f>IFERROR(IF(V236=$AA$1,'1st Run'!I236,""),"")</f>
        <v/>
      </c>
      <c r="AB236" s="19"/>
      <c r="AL236" s="208"/>
      <c r="AM236" s="208"/>
      <c r="AN236" s="208"/>
      <c r="AO236" s="208"/>
      <c r="AP236" s="208"/>
      <c r="AQ236" s="208"/>
      <c r="AR236" s="208"/>
      <c r="AS236" s="208"/>
      <c r="AT236" s="208"/>
      <c r="AU236" s="208"/>
    </row>
    <row r="237" spans="1:47" ht="15.75" customHeight="1">
      <c r="A237" s="220" t="str">
        <f>IF(B237="","",Draw!Q237)</f>
        <v/>
      </c>
      <c r="B237" s="221" t="str">
        <f>IFERROR(Draw!R237,"")</f>
        <v/>
      </c>
      <c r="C237" s="221" t="str">
        <f>IFERROR(Draw!S237,"")</f>
        <v/>
      </c>
      <c r="D237" s="222"/>
      <c r="E237" s="207">
        <v>2.36E-7</v>
      </c>
      <c r="F237" s="215" t="str">
        <f t="shared" si="0"/>
        <v/>
      </c>
      <c r="G237" s="216" t="str">
        <f>IF(A237="oco",VLOOKUP(CONCAT(B237,C237),'1st Run'!W:Y,2,FALSE),IF(OR(AND(D237&gt;1,D237&lt;1050),D237="nt",D237="",D237="scratch"),"","Not valid"))</f>
        <v/>
      </c>
      <c r="H237" s="208"/>
      <c r="I237" s="208"/>
      <c r="J237" s="208"/>
      <c r="K237" s="208"/>
      <c r="L237" s="208"/>
      <c r="M237" s="208"/>
      <c r="N237" s="208"/>
      <c r="O237" s="208"/>
      <c r="P237" s="208"/>
      <c r="Q237" s="208"/>
      <c r="R237" s="208"/>
      <c r="S237" s="208" t="e">
        <f t="shared" ca="1" si="1"/>
        <v>#NAME?</v>
      </c>
      <c r="T237" s="215">
        <f t="shared" si="2"/>
        <v>0</v>
      </c>
      <c r="U237" s="208"/>
      <c r="V237" s="217" t="str">
        <f>IFERROR(VLOOKUP('1st Run'!I237,$AC$3:$AD$7,2,TRUE),"")</f>
        <v/>
      </c>
      <c r="W237" s="218" t="str">
        <f>IFERROR(IF(V237=$W$1,'1st Run'!I237,""),"")</f>
        <v/>
      </c>
      <c r="X237" s="218" t="str">
        <f>IFERROR(IF(V237=$X$1,'1st Run'!I237,""),"")</f>
        <v/>
      </c>
      <c r="Y237" s="218" t="str">
        <f>IFERROR(IF(V237=$Y$1,'1st Run'!I237,""),"")</f>
        <v/>
      </c>
      <c r="Z237" s="218" t="str">
        <f>IFERROR(IF($V237=$Z$1,'1st Run'!I237,""),"")</f>
        <v/>
      </c>
      <c r="AA237" s="218" t="str">
        <f>IFERROR(IF(V237=$AA$1,'1st Run'!I237,""),"")</f>
        <v/>
      </c>
      <c r="AB237" s="19"/>
      <c r="AL237" s="208"/>
      <c r="AM237" s="208"/>
      <c r="AN237" s="208"/>
      <c r="AO237" s="208"/>
      <c r="AP237" s="208"/>
      <c r="AQ237" s="208"/>
      <c r="AR237" s="208"/>
      <c r="AS237" s="208"/>
      <c r="AT237" s="208"/>
      <c r="AU237" s="208"/>
    </row>
    <row r="238" spans="1:47" ht="15.75" customHeight="1">
      <c r="A238" s="220" t="str">
        <f>IF(B238="","",Draw!Q238)</f>
        <v/>
      </c>
      <c r="B238" s="221" t="str">
        <f>IFERROR(Draw!R238,"")</f>
        <v/>
      </c>
      <c r="C238" s="221" t="str">
        <f>IFERROR(Draw!S238,"")</f>
        <v/>
      </c>
      <c r="D238" s="222"/>
      <c r="E238" s="207">
        <v>2.3699999999999999E-7</v>
      </c>
      <c r="F238" s="215" t="str">
        <f t="shared" si="0"/>
        <v/>
      </c>
      <c r="G238" s="216" t="str">
        <f>IF(A238="oco",VLOOKUP(CONCAT(B238,C238),'1st Run'!W:Y,2,FALSE),IF(OR(AND(D238&gt;1,D238&lt;1050),D238="nt",D238="",D238="scratch"),"","Not valid"))</f>
        <v/>
      </c>
      <c r="H238" s="208"/>
      <c r="I238" s="208"/>
      <c r="J238" s="208"/>
      <c r="K238" s="208"/>
      <c r="L238" s="208"/>
      <c r="M238" s="208"/>
      <c r="N238" s="208"/>
      <c r="O238" s="208"/>
      <c r="P238" s="208"/>
      <c r="Q238" s="208"/>
      <c r="R238" s="208"/>
      <c r="S238" s="208" t="e">
        <f t="shared" ca="1" si="1"/>
        <v>#NAME?</v>
      </c>
      <c r="T238" s="215">
        <f t="shared" si="2"/>
        <v>0</v>
      </c>
      <c r="U238" s="208"/>
      <c r="V238" s="217" t="str">
        <f>IFERROR(VLOOKUP('1st Run'!I238,$AC$3:$AD$7,2,TRUE),"")</f>
        <v/>
      </c>
      <c r="W238" s="218" t="str">
        <f>IFERROR(IF(V238=$W$1,'1st Run'!I238,""),"")</f>
        <v/>
      </c>
      <c r="X238" s="218" t="str">
        <f>IFERROR(IF(V238=$X$1,'1st Run'!I238,""),"")</f>
        <v/>
      </c>
      <c r="Y238" s="218" t="str">
        <f>IFERROR(IF(V238=$Y$1,'1st Run'!I238,""),"")</f>
        <v/>
      </c>
      <c r="Z238" s="218" t="str">
        <f>IFERROR(IF($V238=$Z$1,'1st Run'!I238,""),"")</f>
        <v/>
      </c>
      <c r="AA238" s="218" t="str">
        <f>IFERROR(IF(V238=$AA$1,'1st Run'!I238,""),"")</f>
        <v/>
      </c>
      <c r="AB238" s="19"/>
      <c r="AL238" s="208"/>
      <c r="AM238" s="208"/>
      <c r="AN238" s="208"/>
      <c r="AO238" s="208"/>
      <c r="AP238" s="208"/>
      <c r="AQ238" s="208"/>
      <c r="AR238" s="208"/>
      <c r="AS238" s="208"/>
      <c r="AT238" s="208"/>
      <c r="AU238" s="208"/>
    </row>
    <row r="239" spans="1:47" ht="15.75" customHeight="1">
      <c r="A239" s="220" t="str">
        <f>IF(B239="","",Draw!Q239)</f>
        <v/>
      </c>
      <c r="B239" s="221" t="str">
        <f>IFERROR(Draw!R239,"")</f>
        <v/>
      </c>
      <c r="C239" s="221" t="str">
        <f>IFERROR(Draw!S239,"")</f>
        <v/>
      </c>
      <c r="D239" s="222"/>
      <c r="E239" s="207">
        <v>2.3799999999999999E-7</v>
      </c>
      <c r="F239" s="215" t="str">
        <f t="shared" si="0"/>
        <v/>
      </c>
      <c r="G239" s="216" t="str">
        <f>IF(A239="oco",VLOOKUP(CONCAT(B239,C239),'1st Run'!W:Y,2,FALSE),IF(OR(AND(D239&gt;1,D239&lt;1050),D239="nt",D239="",D239="scratch"),"","Not valid"))</f>
        <v/>
      </c>
      <c r="H239" s="208"/>
      <c r="I239" s="208"/>
      <c r="J239" s="208"/>
      <c r="K239" s="208"/>
      <c r="L239" s="208"/>
      <c r="M239" s="208"/>
      <c r="N239" s="208"/>
      <c r="O239" s="208"/>
      <c r="P239" s="208"/>
      <c r="Q239" s="208"/>
      <c r="R239" s="208"/>
      <c r="S239" s="208" t="e">
        <f t="shared" ca="1" si="1"/>
        <v>#NAME?</v>
      </c>
      <c r="T239" s="215">
        <f t="shared" si="2"/>
        <v>0</v>
      </c>
      <c r="U239" s="208"/>
      <c r="V239" s="217" t="str">
        <f>IFERROR(VLOOKUP('1st Run'!I239,$AC$3:$AD$7,2,TRUE),"")</f>
        <v/>
      </c>
      <c r="W239" s="218" t="str">
        <f>IFERROR(IF(V239=$W$1,'1st Run'!I239,""),"")</f>
        <v/>
      </c>
      <c r="X239" s="218" t="str">
        <f>IFERROR(IF(V239=$X$1,'1st Run'!I239,""),"")</f>
        <v/>
      </c>
      <c r="Y239" s="218" t="str">
        <f>IFERROR(IF(V239=$Y$1,'1st Run'!I239,""),"")</f>
        <v/>
      </c>
      <c r="Z239" s="218" t="str">
        <f>IFERROR(IF($V239=$Z$1,'1st Run'!I239,""),"")</f>
        <v/>
      </c>
      <c r="AA239" s="218" t="str">
        <f>IFERROR(IF(V239=$AA$1,'1st Run'!I239,""),"")</f>
        <v/>
      </c>
      <c r="AB239" s="19"/>
      <c r="AL239" s="208"/>
      <c r="AM239" s="208"/>
      <c r="AN239" s="208"/>
      <c r="AO239" s="208"/>
      <c r="AP239" s="208"/>
      <c r="AQ239" s="208"/>
      <c r="AR239" s="208"/>
      <c r="AS239" s="208"/>
      <c r="AT239" s="208"/>
      <c r="AU239" s="208"/>
    </row>
    <row r="240" spans="1:47" ht="15.75" customHeight="1">
      <c r="A240" s="220" t="str">
        <f>IF(B240="","",Draw!Q240)</f>
        <v/>
      </c>
      <c r="B240" s="221" t="str">
        <f>IFERROR(Draw!R240,"")</f>
        <v/>
      </c>
      <c r="C240" s="221" t="str">
        <f>IFERROR(Draw!S240,"")</f>
        <v/>
      </c>
      <c r="D240" s="240"/>
      <c r="E240" s="207">
        <v>2.3900000000000001E-7</v>
      </c>
      <c r="F240" s="215" t="str">
        <f t="shared" si="0"/>
        <v/>
      </c>
      <c r="G240" s="216" t="str">
        <f>IF(A240="oco",VLOOKUP(CONCAT(B240,C240),'1st Run'!W:Y,2,FALSE),IF(OR(AND(D240&gt;1,D240&lt;1050),D240="nt",D240="",D240="scratch"),"","Not valid"))</f>
        <v/>
      </c>
      <c r="H240" s="208"/>
      <c r="I240" s="208"/>
      <c r="J240" s="208"/>
      <c r="K240" s="208"/>
      <c r="L240" s="208"/>
      <c r="M240" s="208"/>
      <c r="N240" s="208"/>
      <c r="O240" s="208"/>
      <c r="P240" s="208"/>
      <c r="Q240" s="208"/>
      <c r="R240" s="208"/>
      <c r="S240" s="208" t="e">
        <f t="shared" ca="1" si="1"/>
        <v>#NAME?</v>
      </c>
      <c r="T240" s="215">
        <f t="shared" si="2"/>
        <v>0</v>
      </c>
      <c r="U240" s="208"/>
      <c r="V240" s="217" t="str">
        <f>IFERROR(VLOOKUP('1st Run'!I240,$AC$3:$AD$7,2,TRUE),"")</f>
        <v/>
      </c>
      <c r="W240" s="218" t="str">
        <f>IFERROR(IF(V240=$W$1,'1st Run'!I240,""),"")</f>
        <v/>
      </c>
      <c r="X240" s="218" t="str">
        <f>IFERROR(IF(V240=$X$1,'1st Run'!I240,""),"")</f>
        <v/>
      </c>
      <c r="Y240" s="218" t="str">
        <f>IFERROR(IF(V240=$Y$1,'1st Run'!I240,""),"")</f>
        <v/>
      </c>
      <c r="Z240" s="218" t="str">
        <f>IFERROR(IF($V240=$Z$1,'1st Run'!I240,""),"")</f>
        <v/>
      </c>
      <c r="AA240" s="218" t="str">
        <f>IFERROR(IF(V240=$AA$1,'1st Run'!I240,""),"")</f>
        <v/>
      </c>
      <c r="AB240" s="19"/>
      <c r="AL240" s="208"/>
      <c r="AM240" s="208"/>
      <c r="AN240" s="208"/>
      <c r="AO240" s="208"/>
      <c r="AP240" s="208"/>
      <c r="AQ240" s="208"/>
      <c r="AR240" s="208"/>
      <c r="AS240" s="208"/>
      <c r="AT240" s="208"/>
      <c r="AU240" s="208"/>
    </row>
    <row r="241" spans="1:47" ht="15.75" customHeight="1">
      <c r="A241" s="220" t="str">
        <f>IF(B241="","",Draw!Q241)</f>
        <v/>
      </c>
      <c r="B241" s="221" t="str">
        <f>IFERROR(Draw!R241,"")</f>
        <v/>
      </c>
      <c r="C241" s="221" t="str">
        <f>IFERROR(Draw!S241,"")</f>
        <v/>
      </c>
      <c r="D241" s="242"/>
      <c r="E241" s="207">
        <v>2.3999999999999998E-7</v>
      </c>
      <c r="F241" s="215" t="str">
        <f t="shared" si="0"/>
        <v/>
      </c>
      <c r="G241" s="216" t="str">
        <f>IF(A241="oco",VLOOKUP(CONCAT(B241,C241),'1st Run'!W:Y,2,FALSE),IF(OR(AND(D241&gt;1,D241&lt;1050),D241="nt",D241="",D241="scratch"),"","Not valid"))</f>
        <v/>
      </c>
      <c r="H241" s="208"/>
      <c r="I241" s="208"/>
      <c r="J241" s="208"/>
      <c r="K241" s="208"/>
      <c r="L241" s="208"/>
      <c r="M241" s="208"/>
      <c r="N241" s="208"/>
      <c r="O241" s="208"/>
      <c r="P241" s="208"/>
      <c r="Q241" s="208"/>
      <c r="R241" s="208"/>
      <c r="S241" s="208" t="e">
        <f t="shared" ca="1" si="1"/>
        <v>#NAME?</v>
      </c>
      <c r="T241" s="215">
        <f t="shared" si="2"/>
        <v>0</v>
      </c>
      <c r="U241" s="208"/>
      <c r="V241" s="217" t="str">
        <f>IFERROR(VLOOKUP('1st Run'!I241,$AC$3:$AD$7,2,TRUE),"")</f>
        <v/>
      </c>
      <c r="W241" s="218" t="str">
        <f>IFERROR(IF(V241=$W$1,'1st Run'!I241,""),"")</f>
        <v/>
      </c>
      <c r="X241" s="218" t="str">
        <f>IFERROR(IF(V241=$X$1,'1st Run'!I241,""),"")</f>
        <v/>
      </c>
      <c r="Y241" s="218" t="str">
        <f>IFERROR(IF(V241=$Y$1,'1st Run'!I241,""),"")</f>
        <v/>
      </c>
      <c r="Z241" s="218" t="str">
        <f>IFERROR(IF($V241=$Z$1,'1st Run'!I241,""),"")</f>
        <v/>
      </c>
      <c r="AA241" s="218" t="str">
        <f>IFERROR(IF(V241=$AA$1,'1st Run'!I241,""),"")</f>
        <v/>
      </c>
      <c r="AB241" s="19"/>
      <c r="AL241" s="208"/>
      <c r="AM241" s="208"/>
      <c r="AN241" s="208"/>
      <c r="AO241" s="208"/>
      <c r="AP241" s="208"/>
      <c r="AQ241" s="208"/>
      <c r="AR241" s="208"/>
      <c r="AS241" s="208"/>
      <c r="AT241" s="208"/>
      <c r="AU241" s="208"/>
    </row>
    <row r="242" spans="1:47" ht="15.75" customHeight="1">
      <c r="A242" s="220" t="str">
        <f>IF(B242="","",Draw!Q242)</f>
        <v/>
      </c>
      <c r="B242" s="221" t="str">
        <f>IFERROR(Draw!R242,"")</f>
        <v/>
      </c>
      <c r="C242" s="221" t="str">
        <f>IFERROR(Draw!S242,"")</f>
        <v/>
      </c>
      <c r="D242" s="247"/>
      <c r="E242" s="207">
        <v>2.41E-7</v>
      </c>
      <c r="F242" s="215" t="str">
        <f t="shared" si="0"/>
        <v/>
      </c>
      <c r="G242" s="216" t="str">
        <f>IF(A242="oco",VLOOKUP(CONCAT(B242,C242),'1st Run'!W:Y,2,FALSE),IF(OR(AND(D242&gt;1,D242&lt;1050),D242="nt",D242="",D242="scratch"),"","Not valid"))</f>
        <v/>
      </c>
      <c r="H242" s="208"/>
      <c r="I242" s="208"/>
      <c r="J242" s="208"/>
      <c r="K242" s="208"/>
      <c r="L242" s="208"/>
      <c r="M242" s="208"/>
      <c r="N242" s="208"/>
      <c r="O242" s="208"/>
      <c r="P242" s="208"/>
      <c r="Q242" s="208"/>
      <c r="R242" s="208"/>
      <c r="S242" s="208" t="e">
        <f t="shared" ca="1" si="1"/>
        <v>#NAME?</v>
      </c>
      <c r="T242" s="215">
        <f t="shared" si="2"/>
        <v>0</v>
      </c>
      <c r="U242" s="208"/>
      <c r="V242" s="217" t="str">
        <f>IFERROR(VLOOKUP('1st Run'!I242,$AC$3:$AD$7,2,TRUE),"")</f>
        <v/>
      </c>
      <c r="W242" s="218" t="str">
        <f>IFERROR(IF(V242=$W$1,'1st Run'!I242,""),"")</f>
        <v/>
      </c>
      <c r="X242" s="218" t="str">
        <f>IFERROR(IF(V242=$X$1,'1st Run'!I242,""),"")</f>
        <v/>
      </c>
      <c r="Y242" s="218" t="str">
        <f>IFERROR(IF(V242=$Y$1,'1st Run'!I242,""),"")</f>
        <v/>
      </c>
      <c r="Z242" s="218" t="str">
        <f>IFERROR(IF($V242=$Z$1,'1st Run'!I242,""),"")</f>
        <v/>
      </c>
      <c r="AA242" s="218" t="str">
        <f>IFERROR(IF(V242=$AA$1,'1st Run'!I242,""),"")</f>
        <v/>
      </c>
      <c r="AB242" s="19"/>
      <c r="AL242" s="208"/>
      <c r="AM242" s="208"/>
      <c r="AN242" s="208"/>
      <c r="AO242" s="208"/>
      <c r="AP242" s="208"/>
      <c r="AQ242" s="208"/>
      <c r="AR242" s="208"/>
      <c r="AS242" s="208"/>
      <c r="AT242" s="208"/>
      <c r="AU242" s="208"/>
    </row>
    <row r="243" spans="1:47" ht="15.75" customHeight="1">
      <c r="A243" s="220" t="str">
        <f>IF(B243="","",Draw!Q243)</f>
        <v/>
      </c>
      <c r="B243" s="221" t="str">
        <f>IFERROR(Draw!R243,"")</f>
        <v/>
      </c>
      <c r="C243" s="221" t="str">
        <f>IFERROR(Draw!S243,"")</f>
        <v/>
      </c>
      <c r="D243" s="222"/>
      <c r="E243" s="207">
        <v>2.4200000000000002E-7</v>
      </c>
      <c r="F243" s="215" t="str">
        <f t="shared" si="0"/>
        <v/>
      </c>
      <c r="G243" s="216" t="str">
        <f>IF(A243="oco",VLOOKUP(CONCAT(B243,C243),'1st Run'!W:Y,2,FALSE),IF(OR(AND(D243&gt;1,D243&lt;1050),D243="nt",D243="",D243="scratch"),"","Not valid"))</f>
        <v/>
      </c>
      <c r="H243" s="208"/>
      <c r="I243" s="208"/>
      <c r="J243" s="208"/>
      <c r="K243" s="208"/>
      <c r="L243" s="208"/>
      <c r="M243" s="208"/>
      <c r="N243" s="208"/>
      <c r="O243" s="208"/>
      <c r="P243" s="208"/>
      <c r="Q243" s="208"/>
      <c r="R243" s="208"/>
      <c r="S243" s="208" t="e">
        <f t="shared" ca="1" si="1"/>
        <v>#NAME?</v>
      </c>
      <c r="T243" s="215">
        <f t="shared" si="2"/>
        <v>0</v>
      </c>
      <c r="U243" s="208"/>
      <c r="V243" s="217" t="str">
        <f>IFERROR(VLOOKUP('1st Run'!I243,$AC$3:$AD$7,2,TRUE),"")</f>
        <v/>
      </c>
      <c r="W243" s="218" t="str">
        <f>IFERROR(IF(V243=$W$1,'1st Run'!I243,""),"")</f>
        <v/>
      </c>
      <c r="X243" s="218" t="str">
        <f>IFERROR(IF(V243=$X$1,'1st Run'!I243,""),"")</f>
        <v/>
      </c>
      <c r="Y243" s="218" t="str">
        <f>IFERROR(IF(V243=$Y$1,'1st Run'!I243,""),"")</f>
        <v/>
      </c>
      <c r="Z243" s="218" t="str">
        <f>IFERROR(IF($V243=$Z$1,'1st Run'!I243,""),"")</f>
        <v/>
      </c>
      <c r="AA243" s="218" t="str">
        <f>IFERROR(IF(V243=$AA$1,'1st Run'!I243,""),"")</f>
        <v/>
      </c>
      <c r="AB243" s="19"/>
      <c r="AL243" s="208"/>
      <c r="AM243" s="208"/>
      <c r="AN243" s="208"/>
      <c r="AO243" s="208"/>
      <c r="AP243" s="208"/>
      <c r="AQ243" s="208"/>
      <c r="AR243" s="208"/>
      <c r="AS243" s="208"/>
      <c r="AT243" s="208"/>
      <c r="AU243" s="208"/>
    </row>
    <row r="244" spans="1:47" ht="15.75" customHeight="1">
      <c r="A244" s="220" t="str">
        <f>IF(B244="","",Draw!Q244)</f>
        <v/>
      </c>
      <c r="B244" s="221" t="str">
        <f>IFERROR(Draw!R244,"")</f>
        <v/>
      </c>
      <c r="C244" s="221" t="str">
        <f>IFERROR(Draw!S244,"")</f>
        <v/>
      </c>
      <c r="D244" s="222"/>
      <c r="E244" s="207">
        <v>2.4299999999999999E-7</v>
      </c>
      <c r="F244" s="215" t="str">
        <f t="shared" si="0"/>
        <v/>
      </c>
      <c r="G244" s="216" t="str">
        <f>IF(A244="oco",VLOOKUP(CONCAT(B244,C244),'1st Run'!W:Y,2,FALSE),IF(OR(AND(D244&gt;1,D244&lt;1050),D244="nt",D244="",D244="scratch"),"","Not valid"))</f>
        <v/>
      </c>
      <c r="H244" s="208"/>
      <c r="I244" s="208"/>
      <c r="J244" s="208"/>
      <c r="K244" s="208"/>
      <c r="L244" s="208"/>
      <c r="M244" s="208"/>
      <c r="N244" s="208"/>
      <c r="O244" s="208"/>
      <c r="P244" s="208"/>
      <c r="Q244" s="208"/>
      <c r="R244" s="208"/>
      <c r="S244" s="208" t="e">
        <f t="shared" ca="1" si="1"/>
        <v>#NAME?</v>
      </c>
      <c r="T244" s="215">
        <f t="shared" si="2"/>
        <v>0</v>
      </c>
      <c r="U244" s="208"/>
      <c r="V244" s="217" t="str">
        <f>IFERROR(VLOOKUP('1st Run'!I244,$AC$3:$AD$7,2,TRUE),"")</f>
        <v/>
      </c>
      <c r="W244" s="218" t="str">
        <f>IFERROR(IF(V244=$W$1,'1st Run'!I244,""),"")</f>
        <v/>
      </c>
      <c r="X244" s="218" t="str">
        <f>IFERROR(IF(V244=$X$1,'1st Run'!I244,""),"")</f>
        <v/>
      </c>
      <c r="Y244" s="218" t="str">
        <f>IFERROR(IF(V244=$Y$1,'1st Run'!I244,""),"")</f>
        <v/>
      </c>
      <c r="Z244" s="218" t="str">
        <f>IFERROR(IF($V244=$Z$1,'1st Run'!I244,""),"")</f>
        <v/>
      </c>
      <c r="AA244" s="218" t="str">
        <f>IFERROR(IF(V244=$AA$1,'1st Run'!I244,""),"")</f>
        <v/>
      </c>
      <c r="AB244" s="19"/>
      <c r="AL244" s="208"/>
      <c r="AM244" s="208"/>
      <c r="AN244" s="208"/>
      <c r="AO244" s="208"/>
      <c r="AP244" s="208"/>
      <c r="AQ244" s="208"/>
      <c r="AR244" s="208"/>
      <c r="AS244" s="208"/>
      <c r="AT244" s="208"/>
      <c r="AU244" s="208"/>
    </row>
    <row r="245" spans="1:47" ht="15.75" customHeight="1">
      <c r="A245" s="220" t="str">
        <f>IF(B245="","",Draw!Q245)</f>
        <v/>
      </c>
      <c r="B245" s="221" t="str">
        <f>IFERROR(Draw!R245,"")</f>
        <v/>
      </c>
      <c r="C245" s="221" t="str">
        <f>IFERROR(Draw!S245,"")</f>
        <v/>
      </c>
      <c r="D245" s="222"/>
      <c r="E245" s="207">
        <v>2.4400000000000001E-7</v>
      </c>
      <c r="F245" s="215" t="str">
        <f t="shared" si="0"/>
        <v/>
      </c>
      <c r="G245" s="216" t="str">
        <f>IF(A245="oco",VLOOKUP(CONCAT(B245,C245),'1st Run'!W:Y,2,FALSE),IF(OR(AND(D245&gt;1,D245&lt;1050),D245="nt",D245="",D245="scratch"),"","Not valid"))</f>
        <v/>
      </c>
      <c r="H245" s="208"/>
      <c r="I245" s="208"/>
      <c r="J245" s="208"/>
      <c r="K245" s="208"/>
      <c r="L245" s="208"/>
      <c r="M245" s="208"/>
      <c r="N245" s="208"/>
      <c r="O245" s="208"/>
      <c r="P245" s="208"/>
      <c r="Q245" s="208"/>
      <c r="R245" s="208"/>
      <c r="S245" s="208" t="e">
        <f t="shared" ca="1" si="1"/>
        <v>#NAME?</v>
      </c>
      <c r="T245" s="215">
        <f t="shared" si="2"/>
        <v>0</v>
      </c>
      <c r="U245" s="208"/>
      <c r="V245" s="217" t="str">
        <f>IFERROR(VLOOKUP('1st Run'!I245,$AC$3:$AD$7,2,TRUE),"")</f>
        <v/>
      </c>
      <c r="W245" s="218" t="str">
        <f>IFERROR(IF(V245=$W$1,'1st Run'!I245,""),"")</f>
        <v/>
      </c>
      <c r="X245" s="218" t="str">
        <f>IFERROR(IF(V245=$X$1,'1st Run'!I245,""),"")</f>
        <v/>
      </c>
      <c r="Y245" s="218" t="str">
        <f>IFERROR(IF(V245=$Y$1,'1st Run'!I245,""),"")</f>
        <v/>
      </c>
      <c r="Z245" s="218" t="str">
        <f>IFERROR(IF($V245=$Z$1,'1st Run'!I245,""),"")</f>
        <v/>
      </c>
      <c r="AA245" s="218" t="str">
        <f>IFERROR(IF(V245=$AA$1,'1st Run'!I245,""),"")</f>
        <v/>
      </c>
      <c r="AB245" s="19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</row>
    <row r="246" spans="1:47" ht="15.75" customHeight="1">
      <c r="A246" s="220" t="str">
        <f>IF(B246="","",Draw!Q246)</f>
        <v/>
      </c>
      <c r="B246" s="221" t="str">
        <f>IFERROR(Draw!R246,"")</f>
        <v/>
      </c>
      <c r="C246" s="221" t="str">
        <f>IFERROR(Draw!S246,"")</f>
        <v/>
      </c>
      <c r="D246" s="240"/>
      <c r="E246" s="207">
        <v>2.4499999999999998E-7</v>
      </c>
      <c r="F246" s="215" t="str">
        <f t="shared" si="0"/>
        <v/>
      </c>
      <c r="G246" s="216" t="str">
        <f>IF(A246="oco",VLOOKUP(CONCAT(B246,C246),'1st Run'!W:Y,2,FALSE),IF(OR(AND(D246&gt;1,D246&lt;1050),D246="nt",D246="",D246="scratch"),"","Not valid"))</f>
        <v/>
      </c>
      <c r="H246" s="208"/>
      <c r="I246" s="208"/>
      <c r="J246" s="208"/>
      <c r="K246" s="208"/>
      <c r="L246" s="208"/>
      <c r="M246" s="208"/>
      <c r="N246" s="208"/>
      <c r="O246" s="208"/>
      <c r="P246" s="208"/>
      <c r="Q246" s="208"/>
      <c r="R246" s="208"/>
      <c r="S246" s="208" t="e">
        <f t="shared" ca="1" si="1"/>
        <v>#NAME?</v>
      </c>
      <c r="T246" s="215">
        <f t="shared" si="2"/>
        <v>0</v>
      </c>
      <c r="U246" s="208"/>
      <c r="V246" s="217" t="str">
        <f>IFERROR(VLOOKUP('1st Run'!I246,$AC$3:$AD$7,2,TRUE),"")</f>
        <v/>
      </c>
      <c r="W246" s="218" t="str">
        <f>IFERROR(IF(V246=$W$1,'1st Run'!I246,""),"")</f>
        <v/>
      </c>
      <c r="X246" s="218" t="str">
        <f>IFERROR(IF(V246=$X$1,'1st Run'!I246,""),"")</f>
        <v/>
      </c>
      <c r="Y246" s="218" t="str">
        <f>IFERROR(IF(V246=$Y$1,'1st Run'!I246,""),"")</f>
        <v/>
      </c>
      <c r="Z246" s="218" t="str">
        <f>IFERROR(IF($V246=$Z$1,'1st Run'!I246,""),"")</f>
        <v/>
      </c>
      <c r="AA246" s="218" t="str">
        <f>IFERROR(IF(V246=$AA$1,'1st Run'!I246,""),"")</f>
        <v/>
      </c>
      <c r="AB246" s="19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</row>
    <row r="247" spans="1:47" ht="15.75" customHeight="1">
      <c r="A247" s="220" t="str">
        <f>IF(B247="","",Draw!Q247)</f>
        <v/>
      </c>
      <c r="B247" s="221" t="str">
        <f>IFERROR(Draw!R247,"")</f>
        <v/>
      </c>
      <c r="C247" s="221" t="str">
        <f>IFERROR(Draw!S247,"")</f>
        <v/>
      </c>
      <c r="D247" s="242"/>
      <c r="E247" s="207">
        <v>2.4600000000000001E-7</v>
      </c>
      <c r="F247" s="215" t="str">
        <f t="shared" si="0"/>
        <v/>
      </c>
      <c r="G247" s="216" t="str">
        <f>IF(A247="oco",VLOOKUP(CONCAT(B247,C247),'1st Run'!W:Y,2,FALSE),IF(OR(AND(D247&gt;1,D247&lt;1050),D247="nt",D247="",D247="scratch"),"","Not valid"))</f>
        <v/>
      </c>
      <c r="H247" s="208"/>
      <c r="I247" s="208"/>
      <c r="J247" s="208"/>
      <c r="K247" s="208"/>
      <c r="L247" s="208"/>
      <c r="M247" s="208"/>
      <c r="N247" s="208"/>
      <c r="O247" s="208"/>
      <c r="P247" s="208"/>
      <c r="Q247" s="208"/>
      <c r="R247" s="208"/>
      <c r="S247" s="208" t="e">
        <f t="shared" ca="1" si="1"/>
        <v>#NAME?</v>
      </c>
      <c r="T247" s="215">
        <f t="shared" si="2"/>
        <v>0</v>
      </c>
      <c r="U247" s="208"/>
      <c r="V247" s="217" t="str">
        <f>IFERROR(VLOOKUP('1st Run'!I247,$AC$3:$AD$7,2,TRUE),"")</f>
        <v/>
      </c>
      <c r="W247" s="218" t="str">
        <f>IFERROR(IF(V247=$W$1,'1st Run'!I247,""),"")</f>
        <v/>
      </c>
      <c r="X247" s="218" t="str">
        <f>IFERROR(IF(V247=$X$1,'1st Run'!I247,""),"")</f>
        <v/>
      </c>
      <c r="Y247" s="218" t="str">
        <f>IFERROR(IF(V247=$Y$1,'1st Run'!I247,""),"")</f>
        <v/>
      </c>
      <c r="Z247" s="218" t="str">
        <f>IFERROR(IF($V247=$Z$1,'1st Run'!I247,""),"")</f>
        <v/>
      </c>
      <c r="AA247" s="218" t="str">
        <f>IFERROR(IF(V247=$AA$1,'1st Run'!I247,""),"")</f>
        <v/>
      </c>
      <c r="AB247" s="19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</row>
    <row r="248" spans="1:47" ht="15.75" customHeight="1">
      <c r="A248" s="220" t="str">
        <f>IF(B248="","",Draw!Q248)</f>
        <v/>
      </c>
      <c r="B248" s="221" t="str">
        <f>IFERROR(Draw!R248,"")</f>
        <v/>
      </c>
      <c r="C248" s="221" t="str">
        <f>IFERROR(Draw!S248,"")</f>
        <v/>
      </c>
      <c r="D248" s="247"/>
      <c r="E248" s="207">
        <v>2.4699999999999998E-7</v>
      </c>
      <c r="F248" s="215" t="str">
        <f t="shared" si="0"/>
        <v/>
      </c>
      <c r="G248" s="216" t="str">
        <f>IF(A248="oco",VLOOKUP(CONCAT(B248,C248),'1st Run'!W:Y,2,FALSE),IF(OR(AND(D248&gt;1,D248&lt;1050),D248="nt",D248="",D248="scratch"),"","Not valid"))</f>
        <v/>
      </c>
      <c r="H248" s="208"/>
      <c r="I248" s="208"/>
      <c r="J248" s="208"/>
      <c r="K248" s="208"/>
      <c r="L248" s="208"/>
      <c r="M248" s="208"/>
      <c r="N248" s="208"/>
      <c r="O248" s="208"/>
      <c r="P248" s="208"/>
      <c r="Q248" s="208"/>
      <c r="R248" s="208"/>
      <c r="S248" s="208" t="e">
        <f t="shared" ca="1" si="1"/>
        <v>#NAME?</v>
      </c>
      <c r="T248" s="215">
        <f t="shared" si="2"/>
        <v>0</v>
      </c>
      <c r="U248" s="208"/>
      <c r="V248" s="217" t="str">
        <f>IFERROR(VLOOKUP('1st Run'!I248,$AC$3:$AD$7,2,TRUE),"")</f>
        <v/>
      </c>
      <c r="W248" s="218" t="str">
        <f>IFERROR(IF(V248=$W$1,'1st Run'!I248,""),"")</f>
        <v/>
      </c>
      <c r="X248" s="218" t="str">
        <f>IFERROR(IF(V248=$X$1,'1st Run'!I248,""),"")</f>
        <v/>
      </c>
      <c r="Y248" s="218" t="str">
        <f>IFERROR(IF(V248=$Y$1,'1st Run'!I248,""),"")</f>
        <v/>
      </c>
      <c r="Z248" s="218" t="str">
        <f>IFERROR(IF($V248=$Z$1,'1st Run'!I248,""),"")</f>
        <v/>
      </c>
      <c r="AA248" s="218" t="str">
        <f>IFERROR(IF(V248=$AA$1,'1st Run'!I248,""),"")</f>
        <v/>
      </c>
      <c r="AB248" s="19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</row>
    <row r="249" spans="1:47" ht="15.75" customHeight="1">
      <c r="A249" s="220" t="str">
        <f>IF(B249="","",Draw!Q249)</f>
        <v/>
      </c>
      <c r="B249" s="221" t="str">
        <f>IFERROR(Draw!R249,"")</f>
        <v/>
      </c>
      <c r="C249" s="221" t="str">
        <f>IFERROR(Draw!S249,"")</f>
        <v/>
      </c>
      <c r="D249" s="222"/>
      <c r="E249" s="207">
        <v>2.48E-7</v>
      </c>
      <c r="F249" s="215" t="str">
        <f t="shared" si="0"/>
        <v/>
      </c>
      <c r="G249" s="216" t="str">
        <f>IF(A249="oco",VLOOKUP(CONCAT(B249,C249),'1st Run'!W:Y,2,FALSE),IF(OR(AND(D249&gt;1,D249&lt;1050),D249="nt",D249="",D249="scratch"),"","Not valid"))</f>
        <v/>
      </c>
      <c r="H249" s="208"/>
      <c r="I249" s="208"/>
      <c r="J249" s="208"/>
      <c r="K249" s="208"/>
      <c r="L249" s="208"/>
      <c r="M249" s="208"/>
      <c r="N249" s="208"/>
      <c r="O249" s="208"/>
      <c r="P249" s="208"/>
      <c r="Q249" s="208"/>
      <c r="R249" s="208"/>
      <c r="S249" s="208" t="e">
        <f t="shared" ca="1" si="1"/>
        <v>#NAME?</v>
      </c>
      <c r="T249" s="215">
        <f t="shared" si="2"/>
        <v>0</v>
      </c>
      <c r="U249" s="208"/>
      <c r="V249" s="217" t="str">
        <f>IFERROR(VLOOKUP('1st Run'!I249,$AC$3:$AD$7,2,TRUE),"")</f>
        <v/>
      </c>
      <c r="W249" s="218" t="str">
        <f>IFERROR(IF(V249=$W$1,'1st Run'!I249,""),"")</f>
        <v/>
      </c>
      <c r="X249" s="218" t="str">
        <f>IFERROR(IF(V249=$X$1,'1st Run'!I249,""),"")</f>
        <v/>
      </c>
      <c r="Y249" s="218" t="str">
        <f>IFERROR(IF(V249=$Y$1,'1st Run'!I249,""),"")</f>
        <v/>
      </c>
      <c r="Z249" s="218" t="str">
        <f>IFERROR(IF($V249=$Z$1,'1st Run'!I249,""),"")</f>
        <v/>
      </c>
      <c r="AA249" s="218" t="str">
        <f>IFERROR(IF(V249=$AA$1,'1st Run'!I249,""),"")</f>
        <v/>
      </c>
      <c r="AB249" s="19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</row>
    <row r="250" spans="1:47" ht="15.75" customHeight="1">
      <c r="A250" s="220" t="str">
        <f>IF(B250="","",Draw!Q250)</f>
        <v/>
      </c>
      <c r="B250" s="221" t="str">
        <f>IFERROR(Draw!R250,"")</f>
        <v/>
      </c>
      <c r="C250" s="221" t="str">
        <f>IFERROR(Draw!S250,"")</f>
        <v/>
      </c>
      <c r="D250" s="222"/>
      <c r="E250" s="207">
        <v>2.4900000000000002E-7</v>
      </c>
      <c r="F250" s="215" t="str">
        <f t="shared" si="0"/>
        <v/>
      </c>
      <c r="G250" s="216" t="str">
        <f>IF(A250="oco",VLOOKUP(CONCAT(B250,C250),'1st Run'!W:Y,2,FALSE),IF(OR(AND(D250&gt;1,D250&lt;1050),D250="nt",D250="",D250="scratch"),"","Not valid"))</f>
        <v/>
      </c>
      <c r="H250" s="208"/>
      <c r="I250" s="208"/>
      <c r="J250" s="208"/>
      <c r="K250" s="208"/>
      <c r="L250" s="208"/>
      <c r="M250" s="208"/>
      <c r="N250" s="208"/>
      <c r="O250" s="208"/>
      <c r="P250" s="208"/>
      <c r="Q250" s="208"/>
      <c r="R250" s="208"/>
      <c r="S250" s="208" t="e">
        <f t="shared" ca="1" si="1"/>
        <v>#NAME?</v>
      </c>
      <c r="T250" s="215">
        <f t="shared" si="2"/>
        <v>0</v>
      </c>
      <c r="U250" s="208"/>
      <c r="V250" s="217" t="str">
        <f>IFERROR(VLOOKUP('1st Run'!I250,$AC$3:$AD$7,2,TRUE),"")</f>
        <v/>
      </c>
      <c r="W250" s="218" t="str">
        <f>IFERROR(IF(V250=$W$1,'1st Run'!I250,""),"")</f>
        <v/>
      </c>
      <c r="X250" s="218" t="str">
        <f>IFERROR(IF(V250=$X$1,'1st Run'!I250,""),"")</f>
        <v/>
      </c>
      <c r="Y250" s="218" t="str">
        <f>IFERROR(IF(V250=$Y$1,'1st Run'!I250,""),"")</f>
        <v/>
      </c>
      <c r="Z250" s="218" t="str">
        <f>IFERROR(IF($V250=$Z$1,'1st Run'!I250,""),"")</f>
        <v/>
      </c>
      <c r="AA250" s="218" t="str">
        <f>IFERROR(IF(V250=$AA$1,'1st Run'!I250,""),"")</f>
        <v/>
      </c>
      <c r="AB250" s="19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</row>
    <row r="251" spans="1:47" ht="15.75" customHeight="1">
      <c r="A251" s="220" t="str">
        <f>IF(B251="","",Draw!Q251)</f>
        <v/>
      </c>
      <c r="B251" s="221" t="str">
        <f>IFERROR(Draw!R251,"")</f>
        <v/>
      </c>
      <c r="C251" s="221" t="str">
        <f>IFERROR(Draw!S251,"")</f>
        <v/>
      </c>
      <c r="D251" s="222"/>
      <c r="E251" s="207">
        <v>2.4999999999999999E-7</v>
      </c>
      <c r="F251" s="215" t="str">
        <f t="shared" si="0"/>
        <v/>
      </c>
      <c r="G251" s="216" t="str">
        <f>IF(A251="oco",VLOOKUP(CONCAT(B251,C251),'1st Run'!W:Y,2,FALSE),IF(OR(AND(D251&gt;1,D251&lt;1050),D251="nt",D251="",D251="scratch"),"","Not valid"))</f>
        <v/>
      </c>
      <c r="H251" s="208"/>
      <c r="I251" s="208"/>
      <c r="J251" s="208"/>
      <c r="K251" s="208"/>
      <c r="L251" s="208"/>
      <c r="M251" s="208"/>
      <c r="N251" s="208"/>
      <c r="O251" s="208"/>
      <c r="P251" s="208"/>
      <c r="Q251" s="208"/>
      <c r="R251" s="208"/>
      <c r="S251" s="208" t="e">
        <f t="shared" ca="1" si="1"/>
        <v>#NAME?</v>
      </c>
      <c r="T251" s="215">
        <f t="shared" si="2"/>
        <v>0</v>
      </c>
      <c r="U251" s="208"/>
      <c r="V251" s="217" t="str">
        <f>IFERROR(VLOOKUP('1st Run'!I251,$AC$3:$AD$7,2,TRUE),"")</f>
        <v/>
      </c>
      <c r="W251" s="218" t="str">
        <f>IFERROR(IF(V251=$W$1,'1st Run'!I251,""),"")</f>
        <v/>
      </c>
      <c r="X251" s="218" t="str">
        <f>IFERROR(IF(V251=$X$1,'1st Run'!I251,""),"")</f>
        <v/>
      </c>
      <c r="Y251" s="218" t="str">
        <f>IFERROR(IF(V251=$Y$1,'1st Run'!I251,""),"")</f>
        <v/>
      </c>
      <c r="Z251" s="218" t="str">
        <f>IFERROR(IF($V251=$Z$1,'1st Run'!I251,""),"")</f>
        <v/>
      </c>
      <c r="AA251" s="218" t="str">
        <f>IFERROR(IF(V251=$AA$1,'1st Run'!I251,""),"")</f>
        <v/>
      </c>
      <c r="AB251" s="19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</row>
    <row r="252" spans="1:47" ht="15.75" customHeight="1">
      <c r="A252" s="220" t="str">
        <f>IF(B252="","",Draw!Q252)</f>
        <v/>
      </c>
      <c r="B252" s="221" t="str">
        <f>IFERROR(Draw!R252,"")</f>
        <v/>
      </c>
      <c r="C252" s="221" t="str">
        <f>IFERROR(Draw!S252,"")</f>
        <v/>
      </c>
      <c r="D252" s="240"/>
      <c r="E252" s="207">
        <v>2.5100000000000001E-7</v>
      </c>
      <c r="F252" s="215" t="str">
        <f t="shared" si="0"/>
        <v/>
      </c>
      <c r="G252" s="216" t="str">
        <f>IF(A252="oco",VLOOKUP(CONCAT(B252,C252),'1st Run'!W:Y,2,FALSE),IF(OR(AND(D252&gt;1,D252&lt;1050),D252="nt",D252="",D252="scratch"),"","Not valid"))</f>
        <v/>
      </c>
      <c r="H252" s="208"/>
      <c r="I252" s="208"/>
      <c r="J252" s="208"/>
      <c r="K252" s="208"/>
      <c r="L252" s="208"/>
      <c r="M252" s="208"/>
      <c r="N252" s="208"/>
      <c r="O252" s="208"/>
      <c r="P252" s="208"/>
      <c r="Q252" s="208"/>
      <c r="R252" s="208"/>
      <c r="S252" s="208" t="e">
        <f t="shared" ca="1" si="1"/>
        <v>#NAME?</v>
      </c>
      <c r="T252" s="215">
        <f t="shared" si="2"/>
        <v>0</v>
      </c>
      <c r="U252" s="208"/>
      <c r="V252" s="217" t="str">
        <f>IFERROR(VLOOKUP('1st Run'!I252,$AC$3:$AD$7,2,TRUE),"")</f>
        <v/>
      </c>
      <c r="W252" s="218" t="str">
        <f>IFERROR(IF(V252=$W$1,'1st Run'!I252,""),"")</f>
        <v/>
      </c>
      <c r="X252" s="218" t="str">
        <f>IFERROR(IF(V252=$X$1,'1st Run'!I252,""),"")</f>
        <v/>
      </c>
      <c r="Y252" s="218" t="str">
        <f>IFERROR(IF(V252=$Y$1,'1st Run'!I252,""),"")</f>
        <v/>
      </c>
      <c r="Z252" s="218" t="str">
        <f>IFERROR(IF($V252=$Z$1,'1st Run'!I252,""),"")</f>
        <v/>
      </c>
      <c r="AA252" s="218" t="str">
        <f>IFERROR(IF(V252=$AA$1,'1st Run'!I252,""),"")</f>
        <v/>
      </c>
      <c r="AB252" s="19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</row>
    <row r="253" spans="1:47" ht="15.75" customHeight="1">
      <c r="A253" s="220" t="str">
        <f>IF(B253="","",Draw!Q253)</f>
        <v/>
      </c>
      <c r="B253" s="221" t="str">
        <f>IFERROR(Draw!R253,"")</f>
        <v/>
      </c>
      <c r="C253" s="221" t="str">
        <f>IFERROR(Draw!S253,"")</f>
        <v/>
      </c>
      <c r="D253" s="242"/>
      <c r="E253" s="207">
        <v>2.5199999999999998E-7</v>
      </c>
      <c r="F253" s="215" t="str">
        <f t="shared" si="0"/>
        <v/>
      </c>
      <c r="G253" s="216" t="str">
        <f>IF(A253="oco",VLOOKUP(CONCAT(B253,C253),'1st Run'!W:Y,2,FALSE),IF(OR(AND(D253&gt;1,D253&lt;1050),D253="nt",D253="",D253="scratch"),"","Not valid"))</f>
        <v/>
      </c>
      <c r="H253" s="208"/>
      <c r="I253" s="208"/>
      <c r="J253" s="208"/>
      <c r="K253" s="208"/>
      <c r="L253" s="208"/>
      <c r="M253" s="208"/>
      <c r="N253" s="208"/>
      <c r="O253" s="208"/>
      <c r="P253" s="208"/>
      <c r="Q253" s="208"/>
      <c r="R253" s="208"/>
      <c r="S253" s="208" t="e">
        <f t="shared" ca="1" si="1"/>
        <v>#NAME?</v>
      </c>
      <c r="T253" s="215">
        <f t="shared" si="2"/>
        <v>0</v>
      </c>
      <c r="U253" s="208"/>
      <c r="V253" s="217" t="str">
        <f>IFERROR(VLOOKUP('1st Run'!I253,$AC$3:$AD$7,2,TRUE),"")</f>
        <v/>
      </c>
      <c r="W253" s="218" t="str">
        <f>IFERROR(IF(V253=$W$1,'1st Run'!I253,""),"")</f>
        <v/>
      </c>
      <c r="X253" s="218" t="str">
        <f>IFERROR(IF(V253=$X$1,'1st Run'!I253,""),"")</f>
        <v/>
      </c>
      <c r="Y253" s="218" t="str">
        <f>IFERROR(IF(V253=$Y$1,'1st Run'!I253,""),"")</f>
        <v/>
      </c>
      <c r="Z253" s="218" t="str">
        <f>IFERROR(IF($V253=$Z$1,'1st Run'!I253,""),"")</f>
        <v/>
      </c>
      <c r="AA253" s="218" t="str">
        <f>IFERROR(IF(V253=$AA$1,'1st Run'!I253,""),"")</f>
        <v/>
      </c>
      <c r="AB253" s="19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</row>
    <row r="254" spans="1:47" ht="15.75" customHeight="1">
      <c r="A254" s="220" t="str">
        <f>IF(B254="","",Draw!Q254)</f>
        <v/>
      </c>
      <c r="B254" s="221" t="str">
        <f>IFERROR(Draw!R254,"")</f>
        <v/>
      </c>
      <c r="C254" s="221" t="str">
        <f>IFERROR(Draw!S254,"")</f>
        <v/>
      </c>
      <c r="D254" s="247"/>
      <c r="E254" s="207">
        <v>2.53E-7</v>
      </c>
      <c r="F254" s="215" t="str">
        <f t="shared" si="0"/>
        <v/>
      </c>
      <c r="G254" s="216" t="str">
        <f>IF(A254="oco",VLOOKUP(CONCAT(B254,C254),'1st Run'!W:Y,2,FALSE),IF(OR(AND(D254&gt;1,D254&lt;1050),D254="nt",D254="",D254="scratch"),"","Not valid"))</f>
        <v/>
      </c>
      <c r="H254" s="208"/>
      <c r="I254" s="208"/>
      <c r="J254" s="208"/>
      <c r="K254" s="208"/>
      <c r="L254" s="208"/>
      <c r="M254" s="208"/>
      <c r="N254" s="208"/>
      <c r="O254" s="208"/>
      <c r="P254" s="208"/>
      <c r="Q254" s="208"/>
      <c r="R254" s="208"/>
      <c r="S254" s="208" t="e">
        <f t="shared" ca="1" si="1"/>
        <v>#NAME?</v>
      </c>
      <c r="T254" s="215">
        <f t="shared" si="2"/>
        <v>0</v>
      </c>
      <c r="U254" s="208"/>
      <c r="V254" s="217" t="str">
        <f>IFERROR(VLOOKUP('1st Run'!I254,$AC$3:$AD$7,2,TRUE),"")</f>
        <v/>
      </c>
      <c r="W254" s="218" t="str">
        <f>IFERROR(IF(V254=$W$1,'1st Run'!I254,""),"")</f>
        <v/>
      </c>
      <c r="X254" s="218" t="str">
        <f>IFERROR(IF(V254=$X$1,'1st Run'!I254,""),"")</f>
        <v/>
      </c>
      <c r="Y254" s="218" t="str">
        <f>IFERROR(IF(V254=$Y$1,'1st Run'!I254,""),"")</f>
        <v/>
      </c>
      <c r="Z254" s="218" t="str">
        <f>IFERROR(IF($V254=$Z$1,'1st Run'!I254,""),"")</f>
        <v/>
      </c>
      <c r="AA254" s="218" t="str">
        <f>IFERROR(IF(V254=$AA$1,'1st Run'!I254,""),"")</f>
        <v/>
      </c>
      <c r="AB254" s="19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</row>
    <row r="255" spans="1:47" ht="15.75" customHeight="1">
      <c r="A255" s="220" t="str">
        <f>IF(B255="","",Draw!Q255)</f>
        <v/>
      </c>
      <c r="B255" s="221" t="str">
        <f>IFERROR(Draw!R255,"")</f>
        <v/>
      </c>
      <c r="C255" s="221" t="str">
        <f>IFERROR(Draw!S255,"")</f>
        <v/>
      </c>
      <c r="D255" s="222"/>
      <c r="E255" s="207">
        <v>2.5400000000000002E-7</v>
      </c>
      <c r="F255" s="215" t="str">
        <f t="shared" si="0"/>
        <v/>
      </c>
      <c r="G255" s="216" t="str">
        <f>IF(A255="oco",VLOOKUP(CONCAT(B255,C255),'1st Run'!W:Y,2,FALSE),IF(OR(AND(D255&gt;1,D255&lt;1050),D255="nt",D255="",D255="scratch"),"","Not valid"))</f>
        <v/>
      </c>
      <c r="H255" s="208"/>
      <c r="I255" s="208"/>
      <c r="J255" s="208"/>
      <c r="K255" s="208"/>
      <c r="L255" s="208"/>
      <c r="M255" s="208"/>
      <c r="N255" s="208"/>
      <c r="O255" s="208"/>
      <c r="P255" s="208"/>
      <c r="Q255" s="208"/>
      <c r="R255" s="208"/>
      <c r="S255" s="208" t="e">
        <f t="shared" ca="1" si="1"/>
        <v>#NAME?</v>
      </c>
      <c r="T255" s="215">
        <f t="shared" si="2"/>
        <v>0</v>
      </c>
      <c r="U255" s="208"/>
      <c r="V255" s="217" t="str">
        <f>IFERROR(VLOOKUP('1st Run'!I255,$AC$3:$AD$7,2,TRUE),"")</f>
        <v/>
      </c>
      <c r="W255" s="218" t="str">
        <f>IFERROR(IF(V255=$W$1,'1st Run'!I255,""),"")</f>
        <v/>
      </c>
      <c r="X255" s="218" t="str">
        <f>IFERROR(IF(V255=$X$1,'1st Run'!I255,""),"")</f>
        <v/>
      </c>
      <c r="Y255" s="218" t="str">
        <f>IFERROR(IF(V255=$Y$1,'1st Run'!I255,""),"")</f>
        <v/>
      </c>
      <c r="Z255" s="218" t="str">
        <f>IFERROR(IF($V255=$Z$1,'1st Run'!I255,""),"")</f>
        <v/>
      </c>
      <c r="AA255" s="218" t="str">
        <f>IFERROR(IF(V255=$AA$1,'1st Run'!I255,""),"")</f>
        <v/>
      </c>
      <c r="AB255" s="19"/>
      <c r="AL255" s="208"/>
      <c r="AM255" s="208"/>
      <c r="AN255" s="208"/>
      <c r="AO255" s="208"/>
      <c r="AP255" s="208"/>
      <c r="AQ255" s="208"/>
      <c r="AR255" s="208"/>
      <c r="AS255" s="208"/>
      <c r="AT255" s="208"/>
      <c r="AU255" s="208"/>
    </row>
    <row r="256" spans="1:47" ht="15.75" customHeight="1">
      <c r="A256" s="220" t="str">
        <f>IF(B256="","",Draw!Q256)</f>
        <v/>
      </c>
      <c r="B256" s="221" t="str">
        <f>IFERROR(Draw!R256,"")</f>
        <v/>
      </c>
      <c r="C256" s="221" t="str">
        <f>IFERROR(Draw!S256,"")</f>
        <v/>
      </c>
      <c r="D256" s="222"/>
      <c r="E256" s="207">
        <v>2.5499999999999999E-7</v>
      </c>
      <c r="F256" s="215" t="str">
        <f t="shared" si="0"/>
        <v/>
      </c>
      <c r="G256" s="216" t="str">
        <f>IF(A256="oco",VLOOKUP(CONCAT(B256,C256),'1st Run'!W:Y,2,FALSE),IF(OR(AND(D256&gt;1,D256&lt;1050),D256="nt",D256="",D256="scratch"),"","Not valid"))</f>
        <v/>
      </c>
      <c r="H256" s="208"/>
      <c r="I256" s="208"/>
      <c r="J256" s="208"/>
      <c r="K256" s="208"/>
      <c r="L256" s="208"/>
      <c r="M256" s="208"/>
      <c r="N256" s="208"/>
      <c r="O256" s="208"/>
      <c r="P256" s="208"/>
      <c r="Q256" s="208"/>
      <c r="R256" s="208"/>
      <c r="S256" s="208" t="e">
        <f t="shared" ca="1" si="1"/>
        <v>#NAME?</v>
      </c>
      <c r="T256" s="215">
        <f t="shared" si="2"/>
        <v>0</v>
      </c>
      <c r="U256" s="208"/>
      <c r="V256" s="217" t="str">
        <f>IFERROR(VLOOKUP('1st Run'!I256,$AC$3:$AD$7,2,TRUE),"")</f>
        <v/>
      </c>
      <c r="W256" s="218" t="str">
        <f>IFERROR(IF(V256=$W$1,'1st Run'!I256,""),"")</f>
        <v/>
      </c>
      <c r="X256" s="218" t="str">
        <f>IFERROR(IF(V256=$X$1,'1st Run'!I256,""),"")</f>
        <v/>
      </c>
      <c r="Y256" s="218" t="str">
        <f>IFERROR(IF(V256=$Y$1,'1st Run'!I256,""),"")</f>
        <v/>
      </c>
      <c r="Z256" s="218" t="str">
        <f>IFERROR(IF($V256=$Z$1,'1st Run'!I256,""),"")</f>
        <v/>
      </c>
      <c r="AA256" s="218" t="str">
        <f>IFERROR(IF(V256=$AA$1,'1st Run'!I256,""),"")</f>
        <v/>
      </c>
      <c r="AB256" s="19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</row>
    <row r="257" spans="1:47" ht="15.75" customHeight="1">
      <c r="A257" s="220" t="str">
        <f>IF(B257="","",Draw!Q257)</f>
        <v/>
      </c>
      <c r="B257" s="221" t="str">
        <f>IFERROR(Draw!R257,"")</f>
        <v/>
      </c>
      <c r="C257" s="221" t="str">
        <f>IFERROR(Draw!S257,"")</f>
        <v/>
      </c>
      <c r="D257" s="222"/>
      <c r="E257" s="207">
        <v>2.5600000000000002E-7</v>
      </c>
      <c r="F257" s="215" t="str">
        <f t="shared" ref="F257:F286" si="25">IF(D257="scratch",3000+E257,IF(D257="nt",1000+E257,IF((D257+E257)&gt;5,D257+E257,"")))</f>
        <v/>
      </c>
      <c r="G257" s="216" t="str">
        <f>IF(A257="oco",VLOOKUP(CONCAT(B257,C257),'1st Run'!W:Y,2,FALSE),IF(OR(AND(D257&gt;1,D257&lt;1050),D257="nt",D257="",D257="scratch"),"","Not valid"))</f>
        <v/>
      </c>
      <c r="H257" s="208"/>
      <c r="I257" s="208"/>
      <c r="J257" s="208"/>
      <c r="K257" s="208"/>
      <c r="L257" s="208"/>
      <c r="M257" s="208"/>
      <c r="N257" s="208"/>
      <c r="O257" s="208"/>
      <c r="P257" s="208"/>
      <c r="Q257" s="208"/>
      <c r="R257" s="208"/>
      <c r="S257" s="208" t="e">
        <f t="shared" ref="S257:S286" ca="1" si="26">CONCAT(B257,C257)</f>
        <v>#NAME?</v>
      </c>
      <c r="T257" s="215">
        <f t="shared" ref="T257:T286" si="27">D257</f>
        <v>0</v>
      </c>
      <c r="U257" s="208"/>
      <c r="V257" s="217" t="str">
        <f>IFERROR(VLOOKUP('1st Run'!I257,$AC$3:$AD$7,2,TRUE),"")</f>
        <v/>
      </c>
      <c r="W257" s="218" t="str">
        <f>IFERROR(IF(V257=$W$1,'1st Run'!I257,""),"")</f>
        <v/>
      </c>
      <c r="X257" s="218" t="str">
        <f>IFERROR(IF(V257=$X$1,'1st Run'!I257,""),"")</f>
        <v/>
      </c>
      <c r="Y257" s="218" t="str">
        <f>IFERROR(IF(V257=$Y$1,'1st Run'!I257,""),"")</f>
        <v/>
      </c>
      <c r="Z257" s="218" t="str">
        <f>IFERROR(IF($V257=$Z$1,'1st Run'!I257,""),"")</f>
        <v/>
      </c>
      <c r="AA257" s="218" t="str">
        <f>IFERROR(IF(V257=$AA$1,'1st Run'!I257,""),"")</f>
        <v/>
      </c>
      <c r="AB257" s="19"/>
      <c r="AL257" s="208"/>
      <c r="AM257" s="208"/>
      <c r="AN257" s="208"/>
      <c r="AO257" s="208"/>
      <c r="AP257" s="208"/>
      <c r="AQ257" s="208"/>
      <c r="AR257" s="208"/>
      <c r="AS257" s="208"/>
      <c r="AT257" s="208"/>
      <c r="AU257" s="208"/>
    </row>
    <row r="258" spans="1:47" ht="15.75" customHeight="1">
      <c r="A258" s="220" t="str">
        <f>IF(B258="","",Draw!Q258)</f>
        <v/>
      </c>
      <c r="B258" s="221" t="str">
        <f>IFERROR(Draw!R258,"")</f>
        <v/>
      </c>
      <c r="C258" s="221" t="str">
        <f>IFERROR(Draw!S258,"")</f>
        <v/>
      </c>
      <c r="D258" s="240"/>
      <c r="E258" s="207">
        <v>2.5699999999999999E-7</v>
      </c>
      <c r="F258" s="215" t="str">
        <f t="shared" si="25"/>
        <v/>
      </c>
      <c r="G258" s="216" t="str">
        <f>IF(A258="oco",VLOOKUP(CONCAT(B258,C258),'1st Run'!W:Y,2,FALSE),IF(OR(AND(D258&gt;1,D258&lt;1050),D258="nt",D258="",D258="scratch"),"","Not valid"))</f>
        <v/>
      </c>
      <c r="H258" s="208"/>
      <c r="I258" s="208"/>
      <c r="J258" s="208"/>
      <c r="K258" s="208"/>
      <c r="L258" s="208"/>
      <c r="M258" s="208"/>
      <c r="N258" s="208"/>
      <c r="O258" s="208"/>
      <c r="P258" s="208"/>
      <c r="Q258" s="208"/>
      <c r="R258" s="208"/>
      <c r="S258" s="208" t="e">
        <f t="shared" ca="1" si="26"/>
        <v>#NAME?</v>
      </c>
      <c r="T258" s="215">
        <f t="shared" si="27"/>
        <v>0</v>
      </c>
      <c r="U258" s="208"/>
      <c r="V258" s="217" t="str">
        <f>IFERROR(VLOOKUP('1st Run'!I258,$AC$3:$AD$7,2,TRUE),"")</f>
        <v/>
      </c>
      <c r="W258" s="218" t="str">
        <f>IFERROR(IF(V258=$W$1,'1st Run'!I258,""),"")</f>
        <v/>
      </c>
      <c r="X258" s="218" t="str">
        <f>IFERROR(IF(V258=$X$1,'1st Run'!I258,""),"")</f>
        <v/>
      </c>
      <c r="Y258" s="218" t="str">
        <f>IFERROR(IF(V258=$Y$1,'1st Run'!I258,""),"")</f>
        <v/>
      </c>
      <c r="Z258" s="218" t="str">
        <f>IFERROR(IF($V258=$Z$1,'1st Run'!I258,""),"")</f>
        <v/>
      </c>
      <c r="AA258" s="218" t="str">
        <f>IFERROR(IF(V258=$AA$1,'1st Run'!I258,""),"")</f>
        <v/>
      </c>
      <c r="AB258" s="19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</row>
    <row r="259" spans="1:47" ht="15.75" customHeight="1">
      <c r="A259" s="220" t="str">
        <f>IF(B259="","",Draw!Q259)</f>
        <v/>
      </c>
      <c r="B259" s="221" t="str">
        <f>IFERROR(Draw!R259,"")</f>
        <v/>
      </c>
      <c r="C259" s="221" t="str">
        <f>IFERROR(Draw!S259,"")</f>
        <v/>
      </c>
      <c r="D259" s="242"/>
      <c r="E259" s="207">
        <v>2.5800000000000001E-7</v>
      </c>
      <c r="F259" s="215" t="str">
        <f t="shared" si="25"/>
        <v/>
      </c>
      <c r="G259" s="216" t="str">
        <f>IF(A259="oco",VLOOKUP(CONCAT(B259,C259),'1st Run'!W:Y,2,FALSE),IF(OR(AND(D259&gt;1,D259&lt;1050),D259="nt",D259="",D259="scratch"),"","Not valid"))</f>
        <v/>
      </c>
      <c r="H259" s="208"/>
      <c r="I259" s="208"/>
      <c r="J259" s="208"/>
      <c r="K259" s="208"/>
      <c r="L259" s="208"/>
      <c r="M259" s="208"/>
      <c r="N259" s="208"/>
      <c r="O259" s="208"/>
      <c r="P259" s="208"/>
      <c r="Q259" s="208"/>
      <c r="R259" s="208"/>
      <c r="S259" s="208" t="e">
        <f t="shared" ca="1" si="26"/>
        <v>#NAME?</v>
      </c>
      <c r="T259" s="215">
        <f t="shared" si="27"/>
        <v>0</v>
      </c>
      <c r="U259" s="208"/>
      <c r="V259" s="217" t="str">
        <f>IFERROR(VLOOKUP('1st Run'!I259,$AC$3:$AD$7,2,TRUE),"")</f>
        <v/>
      </c>
      <c r="W259" s="218" t="str">
        <f>IFERROR(IF(V259=$W$1,'1st Run'!I259,""),"")</f>
        <v/>
      </c>
      <c r="X259" s="218" t="str">
        <f>IFERROR(IF(V259=$X$1,'1st Run'!I259,""),"")</f>
        <v/>
      </c>
      <c r="Y259" s="218" t="str">
        <f>IFERROR(IF(V259=$Y$1,'1st Run'!I259,""),"")</f>
        <v/>
      </c>
      <c r="Z259" s="218" t="str">
        <f>IFERROR(IF($V259=$Z$1,'1st Run'!I259,""),"")</f>
        <v/>
      </c>
      <c r="AA259" s="218" t="str">
        <f>IFERROR(IF(V259=$AA$1,'1st Run'!I259,""),"")</f>
        <v/>
      </c>
      <c r="AB259" s="19"/>
      <c r="AL259" s="208"/>
      <c r="AM259" s="208"/>
      <c r="AN259" s="208"/>
      <c r="AO259" s="208"/>
      <c r="AP259" s="208"/>
      <c r="AQ259" s="208"/>
      <c r="AR259" s="208"/>
      <c r="AS259" s="208"/>
      <c r="AT259" s="208"/>
      <c r="AU259" s="208"/>
    </row>
    <row r="260" spans="1:47" ht="15.75" customHeight="1">
      <c r="A260" s="220" t="str">
        <f>IF(B260="","",Draw!Q260)</f>
        <v/>
      </c>
      <c r="B260" s="221" t="str">
        <f>IFERROR(Draw!R260,"")</f>
        <v/>
      </c>
      <c r="C260" s="221" t="str">
        <f>IFERROR(Draw!S260,"")</f>
        <v/>
      </c>
      <c r="D260" s="247"/>
      <c r="E260" s="207">
        <v>2.5899999999999998E-7</v>
      </c>
      <c r="F260" s="215" t="str">
        <f t="shared" si="25"/>
        <v/>
      </c>
      <c r="G260" s="216" t="str">
        <f>IF(A260="oco",VLOOKUP(CONCAT(B260,C260),'1st Run'!W:Y,2,FALSE),IF(OR(AND(D260&gt;1,D260&lt;1050),D260="nt",D260="",D260="scratch"),"","Not valid"))</f>
        <v/>
      </c>
      <c r="H260" s="208"/>
      <c r="I260" s="208"/>
      <c r="J260" s="208"/>
      <c r="K260" s="208"/>
      <c r="L260" s="208"/>
      <c r="M260" s="208"/>
      <c r="N260" s="208"/>
      <c r="O260" s="208"/>
      <c r="P260" s="208"/>
      <c r="Q260" s="208"/>
      <c r="R260" s="208"/>
      <c r="S260" s="208" t="e">
        <f t="shared" ca="1" si="26"/>
        <v>#NAME?</v>
      </c>
      <c r="T260" s="215">
        <f t="shared" si="27"/>
        <v>0</v>
      </c>
      <c r="U260" s="208"/>
      <c r="V260" s="217" t="str">
        <f>IFERROR(VLOOKUP('1st Run'!I260,$AC$3:$AD$7,2,TRUE),"")</f>
        <v/>
      </c>
      <c r="W260" s="218" t="str">
        <f>IFERROR(IF(V260=$W$1,'1st Run'!I260,""),"")</f>
        <v/>
      </c>
      <c r="X260" s="218" t="str">
        <f>IFERROR(IF(V260=$X$1,'1st Run'!I260,""),"")</f>
        <v/>
      </c>
      <c r="Y260" s="218" t="str">
        <f>IFERROR(IF(V260=$Y$1,'1st Run'!I260,""),"")</f>
        <v/>
      </c>
      <c r="Z260" s="218" t="str">
        <f>IFERROR(IF($V260=$Z$1,'1st Run'!I260,""),"")</f>
        <v/>
      </c>
      <c r="AA260" s="218" t="str">
        <f>IFERROR(IF(V260=$AA$1,'1st Run'!I260,""),"")</f>
        <v/>
      </c>
      <c r="AB260" s="19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</row>
    <row r="261" spans="1:47" ht="15.75" customHeight="1">
      <c r="A261" s="220" t="str">
        <f>IF(B261="","",Draw!Q261)</f>
        <v/>
      </c>
      <c r="B261" s="221" t="str">
        <f>IFERROR(Draw!R261,"")</f>
        <v/>
      </c>
      <c r="C261" s="221" t="str">
        <f>IFERROR(Draw!S261,"")</f>
        <v/>
      </c>
      <c r="D261" s="222"/>
      <c r="E261" s="207">
        <v>2.6E-7</v>
      </c>
      <c r="F261" s="215" t="str">
        <f t="shared" si="25"/>
        <v/>
      </c>
      <c r="G261" s="216" t="str">
        <f>IF(A261="oco",VLOOKUP(CONCAT(B261,C261),'1st Run'!W:Y,2,FALSE),IF(OR(AND(D261&gt;1,D261&lt;1050),D261="nt",D261="",D261="scratch"),"","Not valid"))</f>
        <v/>
      </c>
      <c r="H261" s="208"/>
      <c r="I261" s="208"/>
      <c r="J261" s="208"/>
      <c r="K261" s="208"/>
      <c r="L261" s="208"/>
      <c r="M261" s="208"/>
      <c r="N261" s="208"/>
      <c r="O261" s="208"/>
      <c r="P261" s="208"/>
      <c r="Q261" s="208"/>
      <c r="R261" s="208"/>
      <c r="S261" s="208" t="e">
        <f t="shared" ca="1" si="26"/>
        <v>#NAME?</v>
      </c>
      <c r="T261" s="215">
        <f t="shared" si="27"/>
        <v>0</v>
      </c>
      <c r="U261" s="208"/>
      <c r="V261" s="217" t="str">
        <f>IFERROR(VLOOKUP('1st Run'!I261,$AC$3:$AD$7,2,TRUE),"")</f>
        <v/>
      </c>
      <c r="W261" s="218" t="str">
        <f>IFERROR(IF(V261=$W$1,'1st Run'!I261,""),"")</f>
        <v/>
      </c>
      <c r="X261" s="218" t="str">
        <f>IFERROR(IF(V261=$X$1,'1st Run'!I261,""),"")</f>
        <v/>
      </c>
      <c r="Y261" s="218" t="str">
        <f>IFERROR(IF(V261=$Y$1,'1st Run'!I261,""),"")</f>
        <v/>
      </c>
      <c r="Z261" s="218" t="str">
        <f>IFERROR(IF($V261=$Z$1,'1st Run'!I261,""),"")</f>
        <v/>
      </c>
      <c r="AA261" s="218" t="str">
        <f>IFERROR(IF(V261=$AA$1,'1st Run'!I261,""),"")</f>
        <v/>
      </c>
      <c r="AB261" s="19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</row>
    <row r="262" spans="1:47" ht="15.75" customHeight="1">
      <c r="A262" s="220" t="str">
        <f>IF(B262="","",Draw!Q262)</f>
        <v/>
      </c>
      <c r="B262" s="221" t="str">
        <f>IFERROR(Draw!R262,"")</f>
        <v/>
      </c>
      <c r="C262" s="221" t="str">
        <f>IFERROR(Draw!S262,"")</f>
        <v/>
      </c>
      <c r="D262" s="222"/>
      <c r="E262" s="207">
        <v>2.6100000000000002E-7</v>
      </c>
      <c r="F262" s="215" t="str">
        <f t="shared" si="25"/>
        <v/>
      </c>
      <c r="G262" s="216" t="str">
        <f>IF(A262="oco",VLOOKUP(CONCAT(B262,C262),'1st Run'!W:Y,2,FALSE),IF(OR(AND(D262&gt;1,D262&lt;1050),D262="nt",D262="",D262="scratch"),"","Not valid"))</f>
        <v/>
      </c>
      <c r="H262" s="208"/>
      <c r="I262" s="208"/>
      <c r="J262" s="208"/>
      <c r="K262" s="208"/>
      <c r="L262" s="208"/>
      <c r="M262" s="208"/>
      <c r="N262" s="208"/>
      <c r="O262" s="208"/>
      <c r="P262" s="208"/>
      <c r="Q262" s="208"/>
      <c r="R262" s="208"/>
      <c r="S262" s="208" t="e">
        <f t="shared" ca="1" si="26"/>
        <v>#NAME?</v>
      </c>
      <c r="T262" s="215">
        <f t="shared" si="27"/>
        <v>0</v>
      </c>
      <c r="U262" s="208"/>
      <c r="V262" s="217" t="str">
        <f>IFERROR(VLOOKUP('1st Run'!I262,$AC$3:$AD$7,2,TRUE),"")</f>
        <v/>
      </c>
      <c r="W262" s="218" t="str">
        <f>IFERROR(IF(V262=$W$1,'1st Run'!I262,""),"")</f>
        <v/>
      </c>
      <c r="X262" s="218" t="str">
        <f>IFERROR(IF(V262=$X$1,'1st Run'!I262,""),"")</f>
        <v/>
      </c>
      <c r="Y262" s="218" t="str">
        <f>IFERROR(IF(V262=$Y$1,'1st Run'!I262,""),"")</f>
        <v/>
      </c>
      <c r="Z262" s="218" t="str">
        <f>IFERROR(IF($V262=$Z$1,'1st Run'!I262,""),"")</f>
        <v/>
      </c>
      <c r="AA262" s="218" t="str">
        <f>IFERROR(IF(V262=$AA$1,'1st Run'!I262,""),"")</f>
        <v/>
      </c>
      <c r="AB262" s="19"/>
      <c r="AL262" s="208"/>
      <c r="AM262" s="208"/>
      <c r="AN262" s="208"/>
      <c r="AO262" s="208"/>
      <c r="AP262" s="208"/>
      <c r="AQ262" s="208"/>
      <c r="AR262" s="208"/>
      <c r="AS262" s="208"/>
      <c r="AT262" s="208"/>
      <c r="AU262" s="208"/>
    </row>
    <row r="263" spans="1:47" ht="15.75" customHeight="1">
      <c r="A263" s="220" t="str">
        <f>IF(B263="","",Draw!Q263)</f>
        <v/>
      </c>
      <c r="B263" s="221" t="str">
        <f>IFERROR(Draw!R263,"")</f>
        <v/>
      </c>
      <c r="C263" s="221" t="str">
        <f>IFERROR(Draw!S263,"")</f>
        <v/>
      </c>
      <c r="D263" s="222"/>
      <c r="E263" s="207">
        <v>2.6199999999999999E-7</v>
      </c>
      <c r="F263" s="215" t="str">
        <f t="shared" si="25"/>
        <v/>
      </c>
      <c r="G263" s="216" t="str">
        <f>IF(A263="oco",VLOOKUP(CONCAT(B263,C263),'1st Run'!W:Y,2,FALSE),IF(OR(AND(D263&gt;1,D263&lt;1050),D263="nt",D263="",D263="scratch"),"","Not valid"))</f>
        <v/>
      </c>
      <c r="H263" s="208"/>
      <c r="I263" s="208"/>
      <c r="J263" s="208"/>
      <c r="K263" s="208"/>
      <c r="L263" s="208"/>
      <c r="M263" s="208"/>
      <c r="N263" s="208"/>
      <c r="O263" s="208"/>
      <c r="P263" s="208"/>
      <c r="Q263" s="208"/>
      <c r="R263" s="208"/>
      <c r="S263" s="208" t="e">
        <f t="shared" ca="1" si="26"/>
        <v>#NAME?</v>
      </c>
      <c r="T263" s="215">
        <f t="shared" si="27"/>
        <v>0</v>
      </c>
      <c r="U263" s="208"/>
      <c r="V263" s="217" t="str">
        <f>IFERROR(VLOOKUP('1st Run'!I263,$AC$3:$AD$7,2,TRUE),"")</f>
        <v/>
      </c>
      <c r="W263" s="218" t="str">
        <f>IFERROR(IF(V263=$W$1,'1st Run'!I263,""),"")</f>
        <v/>
      </c>
      <c r="X263" s="218" t="str">
        <f>IFERROR(IF(V263=$X$1,'1st Run'!I263,""),"")</f>
        <v/>
      </c>
      <c r="Y263" s="218" t="str">
        <f>IFERROR(IF(V263=$Y$1,'1st Run'!I263,""),"")</f>
        <v/>
      </c>
      <c r="Z263" s="218" t="str">
        <f>IFERROR(IF($V263=$Z$1,'1st Run'!I263,""),"")</f>
        <v/>
      </c>
      <c r="AA263" s="218" t="str">
        <f>IFERROR(IF(V263=$AA$1,'1st Run'!I263,""),"")</f>
        <v/>
      </c>
      <c r="AB263" s="19"/>
      <c r="AL263" s="208"/>
      <c r="AM263" s="208"/>
      <c r="AN263" s="208"/>
      <c r="AO263" s="208"/>
      <c r="AP263" s="208"/>
      <c r="AQ263" s="208"/>
      <c r="AR263" s="208"/>
      <c r="AS263" s="208"/>
      <c r="AT263" s="208"/>
      <c r="AU263" s="208"/>
    </row>
    <row r="264" spans="1:47" ht="15.75" customHeight="1">
      <c r="A264" s="220" t="str">
        <f>IF(B264="","",Draw!Q264)</f>
        <v/>
      </c>
      <c r="B264" s="221" t="str">
        <f>IFERROR(Draw!R264,"")</f>
        <v/>
      </c>
      <c r="C264" s="221" t="str">
        <f>IFERROR(Draw!S264,"")</f>
        <v/>
      </c>
      <c r="D264" s="240"/>
      <c r="E264" s="207">
        <v>2.6300000000000001E-7</v>
      </c>
      <c r="F264" s="215" t="str">
        <f t="shared" si="25"/>
        <v/>
      </c>
      <c r="G264" s="216" t="str">
        <f>IF(A264="oco",VLOOKUP(CONCAT(B264,C264),'1st Run'!W:Y,2,FALSE),IF(OR(AND(D264&gt;1,D264&lt;1050),D264="nt",D264="",D264="scratch"),"","Not valid"))</f>
        <v/>
      </c>
      <c r="H264" s="208"/>
      <c r="I264" s="208"/>
      <c r="J264" s="208"/>
      <c r="K264" s="208"/>
      <c r="L264" s="208"/>
      <c r="M264" s="208"/>
      <c r="N264" s="208"/>
      <c r="O264" s="208"/>
      <c r="P264" s="208"/>
      <c r="Q264" s="208"/>
      <c r="R264" s="208"/>
      <c r="S264" s="208" t="e">
        <f t="shared" ca="1" si="26"/>
        <v>#NAME?</v>
      </c>
      <c r="T264" s="215">
        <f t="shared" si="27"/>
        <v>0</v>
      </c>
      <c r="U264" s="208"/>
      <c r="V264" s="217" t="str">
        <f>IFERROR(VLOOKUP('1st Run'!I264,$AC$3:$AD$7,2,TRUE),"")</f>
        <v/>
      </c>
      <c r="W264" s="218" t="str">
        <f>IFERROR(IF(V264=$W$1,'1st Run'!I264,""),"")</f>
        <v/>
      </c>
      <c r="X264" s="218" t="str">
        <f>IFERROR(IF(V264=$X$1,'1st Run'!I264,""),"")</f>
        <v/>
      </c>
      <c r="Y264" s="218" t="str">
        <f>IFERROR(IF(V264=$Y$1,'1st Run'!I264,""),"")</f>
        <v/>
      </c>
      <c r="Z264" s="218" t="str">
        <f>IFERROR(IF($V264=$Z$1,'1st Run'!I264,""),"")</f>
        <v/>
      </c>
      <c r="AA264" s="218" t="str">
        <f>IFERROR(IF(V264=$AA$1,'1st Run'!I264,""),"")</f>
        <v/>
      </c>
      <c r="AB264" s="19"/>
      <c r="AL264" s="208"/>
      <c r="AM264" s="208"/>
      <c r="AN264" s="208"/>
      <c r="AO264" s="208"/>
      <c r="AP264" s="208"/>
      <c r="AQ264" s="208"/>
      <c r="AR264" s="208"/>
      <c r="AS264" s="208"/>
      <c r="AT264" s="208"/>
      <c r="AU264" s="208"/>
    </row>
    <row r="265" spans="1:47" ht="15.75" customHeight="1">
      <c r="A265" s="220" t="str">
        <f>IF(B265="","",Draw!Q265)</f>
        <v/>
      </c>
      <c r="B265" s="221" t="str">
        <f>IFERROR(Draw!R265,"")</f>
        <v/>
      </c>
      <c r="C265" s="221" t="str">
        <f>IFERROR(Draw!S265,"")</f>
        <v/>
      </c>
      <c r="D265" s="242"/>
      <c r="E265" s="207">
        <v>2.6399999999999998E-7</v>
      </c>
      <c r="F265" s="215" t="str">
        <f t="shared" si="25"/>
        <v/>
      </c>
      <c r="G265" s="216" t="str">
        <f>IF(A265="oco",VLOOKUP(CONCAT(B265,C265),'1st Run'!W:Y,2,FALSE),IF(OR(AND(D265&gt;1,D265&lt;1050),D265="nt",D265="",D265="scratch"),"","Not valid"))</f>
        <v/>
      </c>
      <c r="H265" s="208"/>
      <c r="I265" s="208"/>
      <c r="J265" s="208"/>
      <c r="K265" s="208"/>
      <c r="L265" s="208"/>
      <c r="M265" s="208"/>
      <c r="N265" s="208"/>
      <c r="O265" s="208"/>
      <c r="P265" s="208"/>
      <c r="Q265" s="208"/>
      <c r="R265" s="208"/>
      <c r="S265" s="208" t="e">
        <f t="shared" ca="1" si="26"/>
        <v>#NAME?</v>
      </c>
      <c r="T265" s="215">
        <f t="shared" si="27"/>
        <v>0</v>
      </c>
      <c r="U265" s="208"/>
      <c r="V265" s="217" t="str">
        <f>IFERROR(VLOOKUP('1st Run'!I265,$AC$3:$AD$7,2,TRUE),"")</f>
        <v/>
      </c>
      <c r="W265" s="218" t="str">
        <f>IFERROR(IF(V265=$W$1,'1st Run'!I265,""),"")</f>
        <v/>
      </c>
      <c r="X265" s="218" t="str">
        <f>IFERROR(IF(V265=$X$1,'1st Run'!I265,""),"")</f>
        <v/>
      </c>
      <c r="Y265" s="218" t="str">
        <f>IFERROR(IF(V265=$Y$1,'1st Run'!I265,""),"")</f>
        <v/>
      </c>
      <c r="Z265" s="218" t="str">
        <f>IFERROR(IF($V265=$Z$1,'1st Run'!I265,""),"")</f>
        <v/>
      </c>
      <c r="AA265" s="218" t="str">
        <f>IFERROR(IF(V265=$AA$1,'1st Run'!I265,""),"")</f>
        <v/>
      </c>
      <c r="AB265" s="19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</row>
    <row r="266" spans="1:47" ht="15.75" customHeight="1">
      <c r="A266" s="220" t="str">
        <f>IF(B266="","",Draw!Q266)</f>
        <v/>
      </c>
      <c r="B266" s="221" t="str">
        <f>IFERROR(Draw!R266,"")</f>
        <v/>
      </c>
      <c r="C266" s="221" t="str">
        <f>IFERROR(Draw!S266,"")</f>
        <v/>
      </c>
      <c r="D266" s="247"/>
      <c r="E266" s="207">
        <v>2.64999999999999E-7</v>
      </c>
      <c r="F266" s="215" t="str">
        <f t="shared" si="25"/>
        <v/>
      </c>
      <c r="G266" s="216" t="str">
        <f>IF(A266="oco",VLOOKUP(CONCAT(B266,C266),'1st Run'!W:Y,2,FALSE),IF(OR(AND(D266&gt;1,D266&lt;1050),D266="nt",D266="",D266="scratch"),"","Not valid"))</f>
        <v/>
      </c>
      <c r="H266" s="208"/>
      <c r="I266" s="208"/>
      <c r="J266" s="208"/>
      <c r="K266" s="208"/>
      <c r="L266" s="208"/>
      <c r="M266" s="208"/>
      <c r="N266" s="208"/>
      <c r="O266" s="208"/>
      <c r="P266" s="208"/>
      <c r="Q266" s="208"/>
      <c r="R266" s="208"/>
      <c r="S266" s="208" t="e">
        <f t="shared" ca="1" si="26"/>
        <v>#NAME?</v>
      </c>
      <c r="T266" s="215">
        <f t="shared" si="27"/>
        <v>0</v>
      </c>
      <c r="U266" s="208"/>
      <c r="V266" s="217" t="str">
        <f>IFERROR(VLOOKUP('1st Run'!I266,$AC$3:$AD$7,2,TRUE),"")</f>
        <v/>
      </c>
      <c r="W266" s="218" t="str">
        <f>IFERROR(IF(V266=$W$1,'1st Run'!I266,""),"")</f>
        <v/>
      </c>
      <c r="X266" s="218" t="str">
        <f>IFERROR(IF(V266=$X$1,'1st Run'!I266,""),"")</f>
        <v/>
      </c>
      <c r="Y266" s="218" t="str">
        <f>IFERROR(IF(V266=$Y$1,'1st Run'!I266,""),"")</f>
        <v/>
      </c>
      <c r="Z266" s="218" t="str">
        <f>IFERROR(IF($V266=$Z$1,'1st Run'!I266,""),"")</f>
        <v/>
      </c>
      <c r="AA266" s="218" t="str">
        <f>IFERROR(IF(V266=$AA$1,'1st Run'!I266,""),"")</f>
        <v/>
      </c>
      <c r="AB266" s="19"/>
      <c r="AL266" s="208"/>
      <c r="AM266" s="208"/>
      <c r="AN266" s="208"/>
      <c r="AO266" s="208"/>
      <c r="AP266" s="208"/>
      <c r="AQ266" s="208"/>
      <c r="AR266" s="208"/>
      <c r="AS266" s="208"/>
      <c r="AT266" s="208"/>
      <c r="AU266" s="208"/>
    </row>
    <row r="267" spans="1:47" ht="15.75" customHeight="1">
      <c r="A267" s="220" t="str">
        <f>IF(B267="","",Draw!Q267)</f>
        <v/>
      </c>
      <c r="B267" s="221" t="str">
        <f>IFERROR(Draw!R267,"")</f>
        <v/>
      </c>
      <c r="C267" s="221" t="str">
        <f>IFERROR(Draw!S267,"")</f>
        <v/>
      </c>
      <c r="D267" s="222"/>
      <c r="E267" s="207">
        <v>2.6599999999999902E-7</v>
      </c>
      <c r="F267" s="215" t="str">
        <f t="shared" si="25"/>
        <v/>
      </c>
      <c r="G267" s="216" t="str">
        <f>IF(A267="oco",VLOOKUP(CONCAT(B267,C267),'1st Run'!W:Y,2,FALSE),IF(OR(AND(D267&gt;1,D267&lt;1050),D267="nt",D267="",D267="scratch"),"","Not valid"))</f>
        <v/>
      </c>
      <c r="H267" s="208"/>
      <c r="I267" s="208"/>
      <c r="J267" s="208"/>
      <c r="K267" s="208"/>
      <c r="L267" s="208"/>
      <c r="M267" s="208"/>
      <c r="N267" s="208"/>
      <c r="O267" s="208"/>
      <c r="P267" s="208"/>
      <c r="Q267" s="208"/>
      <c r="R267" s="208"/>
      <c r="S267" s="208" t="e">
        <f t="shared" ca="1" si="26"/>
        <v>#NAME?</v>
      </c>
      <c r="T267" s="215">
        <f t="shared" si="27"/>
        <v>0</v>
      </c>
      <c r="U267" s="208"/>
      <c r="V267" s="217" t="str">
        <f>IFERROR(VLOOKUP('1st Run'!I267,$AC$3:$AD$7,2,TRUE),"")</f>
        <v/>
      </c>
      <c r="W267" s="218" t="str">
        <f>IFERROR(IF(V267=$W$1,'1st Run'!I267,""),"")</f>
        <v/>
      </c>
      <c r="X267" s="218" t="str">
        <f>IFERROR(IF(V267=$X$1,'1st Run'!I267,""),"")</f>
        <v/>
      </c>
      <c r="Y267" s="218" t="str">
        <f>IFERROR(IF(V267=$Y$1,'1st Run'!I267,""),"")</f>
        <v/>
      </c>
      <c r="Z267" s="218" t="str">
        <f>IFERROR(IF($V267=$Z$1,'1st Run'!I267,""),"")</f>
        <v/>
      </c>
      <c r="AA267" s="218" t="str">
        <f>IFERROR(IF(V267=$AA$1,'1st Run'!I267,""),"")</f>
        <v/>
      </c>
      <c r="AB267" s="19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</row>
    <row r="268" spans="1:47" ht="15.75" customHeight="1">
      <c r="A268" s="220" t="str">
        <f>IF(B268="","",Draw!Q268)</f>
        <v/>
      </c>
      <c r="B268" s="221" t="str">
        <f>IFERROR(Draw!R268,"")</f>
        <v/>
      </c>
      <c r="C268" s="221" t="str">
        <f>IFERROR(Draw!S268,"")</f>
        <v/>
      </c>
      <c r="D268" s="222"/>
      <c r="E268" s="207">
        <v>2.6699999999999899E-7</v>
      </c>
      <c r="F268" s="215" t="str">
        <f t="shared" si="25"/>
        <v/>
      </c>
      <c r="G268" s="216" t="str">
        <f>IF(A268="oco",VLOOKUP(CONCAT(B268,C268),'1st Run'!W:Y,2,FALSE),IF(OR(AND(D268&gt;1,D268&lt;1050),D268="nt",D268="",D268="scratch"),"","Not valid"))</f>
        <v/>
      </c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 t="e">
        <f t="shared" ca="1" si="26"/>
        <v>#NAME?</v>
      </c>
      <c r="T268" s="215">
        <f t="shared" si="27"/>
        <v>0</v>
      </c>
      <c r="U268" s="208"/>
      <c r="V268" s="217" t="str">
        <f>IFERROR(VLOOKUP('1st Run'!I268,$AC$3:$AD$7,2,TRUE),"")</f>
        <v/>
      </c>
      <c r="W268" s="218" t="str">
        <f>IFERROR(IF(V268=$W$1,'1st Run'!I268,""),"")</f>
        <v/>
      </c>
      <c r="X268" s="218" t="str">
        <f>IFERROR(IF(V268=$X$1,'1st Run'!I268,""),"")</f>
        <v/>
      </c>
      <c r="Y268" s="218" t="str">
        <f>IFERROR(IF(V268=$Y$1,'1st Run'!I268,""),"")</f>
        <v/>
      </c>
      <c r="Z268" s="218" t="str">
        <f>IFERROR(IF($V268=$Z$1,'1st Run'!I268,""),"")</f>
        <v/>
      </c>
      <c r="AA268" s="218" t="str">
        <f>IFERROR(IF(V268=$AA$1,'1st Run'!I268,""),"")</f>
        <v/>
      </c>
      <c r="AB268" s="19"/>
      <c r="AL268" s="208"/>
      <c r="AM268" s="208"/>
      <c r="AN268" s="208"/>
      <c r="AO268" s="208"/>
      <c r="AP268" s="208"/>
      <c r="AQ268" s="208"/>
      <c r="AR268" s="208"/>
      <c r="AS268" s="208"/>
      <c r="AT268" s="208"/>
      <c r="AU268" s="208"/>
    </row>
    <row r="269" spans="1:47" ht="15.75" customHeight="1">
      <c r="A269" s="220" t="str">
        <f>IF(B269="","",Draw!Q269)</f>
        <v/>
      </c>
      <c r="B269" s="221" t="str">
        <f>IFERROR(Draw!R269,"")</f>
        <v/>
      </c>
      <c r="C269" s="221" t="str">
        <f>IFERROR(Draw!S269,"")</f>
        <v/>
      </c>
      <c r="D269" s="222"/>
      <c r="E269" s="207">
        <v>2.6799999999999901E-7</v>
      </c>
      <c r="F269" s="215" t="str">
        <f t="shared" si="25"/>
        <v/>
      </c>
      <c r="G269" s="216" t="str">
        <f>IF(A269="oco",VLOOKUP(CONCAT(B269,C269),'1st Run'!W:Y,2,FALSE),IF(OR(AND(D269&gt;1,D269&lt;1050),D269="nt",D269="",D269="scratch"),"","Not valid"))</f>
        <v/>
      </c>
      <c r="H269" s="208"/>
      <c r="I269" s="208"/>
      <c r="J269" s="208"/>
      <c r="K269" s="208"/>
      <c r="L269" s="208"/>
      <c r="M269" s="208"/>
      <c r="N269" s="208"/>
      <c r="O269" s="208"/>
      <c r="P269" s="208"/>
      <c r="Q269" s="208"/>
      <c r="R269" s="208"/>
      <c r="S269" s="208" t="e">
        <f t="shared" ca="1" si="26"/>
        <v>#NAME?</v>
      </c>
      <c r="T269" s="215">
        <f t="shared" si="27"/>
        <v>0</v>
      </c>
      <c r="U269" s="208"/>
      <c r="V269" s="217" t="str">
        <f>IFERROR(VLOOKUP('1st Run'!I269,$AC$3:$AD$7,2,TRUE),"")</f>
        <v/>
      </c>
      <c r="W269" s="218" t="str">
        <f>IFERROR(IF(V269=$W$1,'1st Run'!I269,""),"")</f>
        <v/>
      </c>
      <c r="X269" s="218" t="str">
        <f>IFERROR(IF(V269=$X$1,'1st Run'!I269,""),"")</f>
        <v/>
      </c>
      <c r="Y269" s="218" t="str">
        <f>IFERROR(IF(V269=$Y$1,'1st Run'!I269,""),"")</f>
        <v/>
      </c>
      <c r="Z269" s="218" t="str">
        <f>IFERROR(IF($V269=$Z$1,'1st Run'!I269,""),"")</f>
        <v/>
      </c>
      <c r="AA269" s="218" t="str">
        <f>IFERROR(IF(V269=$AA$1,'1st Run'!I269,""),"")</f>
        <v/>
      </c>
      <c r="AB269" s="19"/>
      <c r="AL269" s="208"/>
      <c r="AM269" s="208"/>
      <c r="AN269" s="208"/>
      <c r="AO269" s="208"/>
      <c r="AP269" s="208"/>
      <c r="AQ269" s="208"/>
      <c r="AR269" s="208"/>
      <c r="AS269" s="208"/>
      <c r="AT269" s="208"/>
      <c r="AU269" s="208"/>
    </row>
    <row r="270" spans="1:47" ht="15.75" customHeight="1">
      <c r="A270" s="220" t="str">
        <f>IF(B270="","",Draw!Q270)</f>
        <v/>
      </c>
      <c r="B270" s="221" t="str">
        <f>IFERROR(Draw!R270,"")</f>
        <v/>
      </c>
      <c r="C270" s="221" t="str">
        <f>IFERROR(Draw!S270,"")</f>
        <v/>
      </c>
      <c r="D270" s="240"/>
      <c r="E270" s="207">
        <v>2.6899999999999898E-7</v>
      </c>
      <c r="F270" s="215" t="str">
        <f t="shared" si="25"/>
        <v/>
      </c>
      <c r="G270" s="216" t="str">
        <f>IF(A270="oco",VLOOKUP(CONCAT(B270,C270),'1st Run'!W:Y,2,FALSE),IF(OR(AND(D270&gt;1,D270&lt;1050),D270="nt",D270="",D270="scratch"),"","Not valid"))</f>
        <v/>
      </c>
      <c r="H270" s="208"/>
      <c r="I270" s="208"/>
      <c r="J270" s="208"/>
      <c r="K270" s="208"/>
      <c r="L270" s="208"/>
      <c r="M270" s="208"/>
      <c r="N270" s="208"/>
      <c r="O270" s="208"/>
      <c r="P270" s="208"/>
      <c r="Q270" s="208"/>
      <c r="R270" s="208"/>
      <c r="S270" s="208" t="e">
        <f t="shared" ca="1" si="26"/>
        <v>#NAME?</v>
      </c>
      <c r="T270" s="215">
        <f t="shared" si="27"/>
        <v>0</v>
      </c>
      <c r="U270" s="208"/>
      <c r="V270" s="217" t="str">
        <f>IFERROR(VLOOKUP('1st Run'!I270,$AC$3:$AD$7,2,TRUE),"")</f>
        <v/>
      </c>
      <c r="W270" s="218" t="str">
        <f>IFERROR(IF(V270=$W$1,'1st Run'!I270,""),"")</f>
        <v/>
      </c>
      <c r="X270" s="218" t="str">
        <f>IFERROR(IF(V270=$X$1,'1st Run'!I270,""),"")</f>
        <v/>
      </c>
      <c r="Y270" s="218" t="str">
        <f>IFERROR(IF(V270=$Y$1,'1st Run'!I270,""),"")</f>
        <v/>
      </c>
      <c r="Z270" s="218" t="str">
        <f>IFERROR(IF($V270=$Z$1,'1st Run'!I270,""),"")</f>
        <v/>
      </c>
      <c r="AA270" s="218" t="str">
        <f>IFERROR(IF(V270=$AA$1,'1st Run'!I270,""),"")</f>
        <v/>
      </c>
      <c r="AB270" s="19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08"/>
    </row>
    <row r="271" spans="1:47" ht="15.75" customHeight="1">
      <c r="A271" s="220" t="str">
        <f>IF(B271="","",Draw!Q271)</f>
        <v/>
      </c>
      <c r="B271" s="221" t="str">
        <f>IFERROR(Draw!R271,"")</f>
        <v/>
      </c>
      <c r="C271" s="221" t="str">
        <f>IFERROR(Draw!S271,"")</f>
        <v/>
      </c>
      <c r="D271" s="242"/>
      <c r="E271" s="207">
        <v>2.69999999999999E-7</v>
      </c>
      <c r="F271" s="215" t="str">
        <f t="shared" si="25"/>
        <v/>
      </c>
      <c r="G271" s="216" t="str">
        <f>IF(A271="oco",VLOOKUP(CONCAT(B271,C271),'1st Run'!W:Y,2,FALSE),IF(OR(AND(D271&gt;1,D271&lt;1050),D271="nt",D271="",D271="scratch"),"","Not valid"))</f>
        <v/>
      </c>
      <c r="H271" s="208"/>
      <c r="I271" s="208"/>
      <c r="J271" s="208"/>
      <c r="K271" s="208"/>
      <c r="L271" s="208"/>
      <c r="M271" s="208"/>
      <c r="N271" s="208"/>
      <c r="O271" s="208"/>
      <c r="P271" s="208"/>
      <c r="Q271" s="208"/>
      <c r="R271" s="208"/>
      <c r="S271" s="208" t="e">
        <f t="shared" ca="1" si="26"/>
        <v>#NAME?</v>
      </c>
      <c r="T271" s="215">
        <f t="shared" si="27"/>
        <v>0</v>
      </c>
      <c r="U271" s="208"/>
      <c r="V271" s="217" t="str">
        <f>IFERROR(VLOOKUP('1st Run'!I271,$AC$3:$AD$7,2,TRUE),"")</f>
        <v/>
      </c>
      <c r="W271" s="218" t="str">
        <f>IFERROR(IF(V271=$W$1,'1st Run'!I271,""),"")</f>
        <v/>
      </c>
      <c r="X271" s="218" t="str">
        <f>IFERROR(IF(V271=$X$1,'1st Run'!I271,""),"")</f>
        <v/>
      </c>
      <c r="Y271" s="218" t="str">
        <f>IFERROR(IF(V271=$Y$1,'1st Run'!I271,""),"")</f>
        <v/>
      </c>
      <c r="Z271" s="218" t="str">
        <f>IFERROR(IF($V271=$Z$1,'1st Run'!I271,""),"")</f>
        <v/>
      </c>
      <c r="AA271" s="218" t="str">
        <f>IFERROR(IF(V271=$AA$1,'1st Run'!I271,""),"")</f>
        <v/>
      </c>
      <c r="AB271" s="19"/>
      <c r="AL271" s="208"/>
      <c r="AM271" s="208"/>
      <c r="AN271" s="208"/>
      <c r="AO271" s="208"/>
      <c r="AP271" s="208"/>
      <c r="AQ271" s="208"/>
      <c r="AR271" s="208"/>
      <c r="AS271" s="208"/>
      <c r="AT271" s="208"/>
      <c r="AU271" s="208"/>
    </row>
    <row r="272" spans="1:47" ht="15.75" customHeight="1">
      <c r="A272" s="220" t="str">
        <f>IF(B272="","",Draw!Q272)</f>
        <v/>
      </c>
      <c r="B272" s="221" t="str">
        <f>IFERROR(Draw!R272,"")</f>
        <v/>
      </c>
      <c r="C272" s="221" t="str">
        <f>IFERROR(Draw!S272,"")</f>
        <v/>
      </c>
      <c r="D272" s="247"/>
      <c r="E272" s="207">
        <v>2.7099999999999903E-7</v>
      </c>
      <c r="F272" s="215" t="str">
        <f t="shared" si="25"/>
        <v/>
      </c>
      <c r="G272" s="216" t="str">
        <f>IF(A272="oco",VLOOKUP(CONCAT(B272,C272),'1st Run'!W:Y,2,FALSE),IF(OR(AND(D272&gt;1,D272&lt;1050),D272="nt",D272="",D272="scratch"),"","Not valid"))</f>
        <v/>
      </c>
      <c r="H272" s="208"/>
      <c r="I272" s="208"/>
      <c r="J272" s="208"/>
      <c r="K272" s="208"/>
      <c r="L272" s="208"/>
      <c r="M272" s="208"/>
      <c r="N272" s="208"/>
      <c r="O272" s="208"/>
      <c r="P272" s="208"/>
      <c r="Q272" s="208"/>
      <c r="R272" s="208"/>
      <c r="S272" s="208" t="e">
        <f t="shared" ca="1" si="26"/>
        <v>#NAME?</v>
      </c>
      <c r="T272" s="215">
        <f t="shared" si="27"/>
        <v>0</v>
      </c>
      <c r="U272" s="208"/>
      <c r="V272" s="217" t="str">
        <f>IFERROR(VLOOKUP('1st Run'!I272,$AC$3:$AD$7,2,TRUE),"")</f>
        <v/>
      </c>
      <c r="W272" s="218" t="str">
        <f>IFERROR(IF(V272=$W$1,'1st Run'!I272,""),"")</f>
        <v/>
      </c>
      <c r="X272" s="218" t="str">
        <f>IFERROR(IF(V272=$X$1,'1st Run'!I272,""),"")</f>
        <v/>
      </c>
      <c r="Y272" s="218" t="str">
        <f>IFERROR(IF(V272=$Y$1,'1st Run'!I272,""),"")</f>
        <v/>
      </c>
      <c r="Z272" s="218" t="str">
        <f>IFERROR(IF($V272=$Z$1,'1st Run'!I272,""),"")</f>
        <v/>
      </c>
      <c r="AA272" s="218" t="str">
        <f>IFERROR(IF(V272=$AA$1,'1st Run'!I272,""),"")</f>
        <v/>
      </c>
      <c r="AB272" s="19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</row>
    <row r="273" spans="1:47" ht="15.75" customHeight="1">
      <c r="A273" s="220" t="str">
        <f>IF(B273="","",Draw!Q273)</f>
        <v/>
      </c>
      <c r="B273" s="221" t="str">
        <f>IFERROR(Draw!R273,"")</f>
        <v/>
      </c>
      <c r="C273" s="221" t="str">
        <f>IFERROR(Draw!S273,"")</f>
        <v/>
      </c>
      <c r="D273" s="222"/>
      <c r="E273" s="207">
        <v>2.7199999999999899E-7</v>
      </c>
      <c r="F273" s="215" t="str">
        <f t="shared" si="25"/>
        <v/>
      </c>
      <c r="G273" s="216" t="str">
        <f>IF(A273="oco",VLOOKUP(CONCAT(B273,C273),'1st Run'!W:Y,2,FALSE),IF(OR(AND(D273&gt;1,D273&lt;1050),D273="nt",D273="",D273="scratch"),"","Not valid"))</f>
        <v/>
      </c>
      <c r="H273" s="208"/>
      <c r="I273" s="208"/>
      <c r="J273" s="208"/>
      <c r="K273" s="208"/>
      <c r="L273" s="208"/>
      <c r="M273" s="208"/>
      <c r="N273" s="208"/>
      <c r="O273" s="208"/>
      <c r="P273" s="208"/>
      <c r="Q273" s="208"/>
      <c r="R273" s="208"/>
      <c r="S273" s="208" t="e">
        <f t="shared" ca="1" si="26"/>
        <v>#NAME?</v>
      </c>
      <c r="T273" s="215">
        <f t="shared" si="27"/>
        <v>0</v>
      </c>
      <c r="U273" s="208"/>
      <c r="V273" s="217" t="str">
        <f>IFERROR(VLOOKUP('1st Run'!I273,$AC$3:$AD$7,2,TRUE),"")</f>
        <v/>
      </c>
      <c r="W273" s="218" t="str">
        <f>IFERROR(IF(V273=$W$1,'1st Run'!I273,""),"")</f>
        <v/>
      </c>
      <c r="X273" s="218" t="str">
        <f>IFERROR(IF(V273=$X$1,'1st Run'!I273,""),"")</f>
        <v/>
      </c>
      <c r="Y273" s="218" t="str">
        <f>IFERROR(IF(V273=$Y$1,'1st Run'!I273,""),"")</f>
        <v/>
      </c>
      <c r="Z273" s="218" t="str">
        <f>IFERROR(IF($V273=$Z$1,'1st Run'!I273,""),"")</f>
        <v/>
      </c>
      <c r="AA273" s="218" t="str">
        <f>IFERROR(IF(V273=$AA$1,'1st Run'!I273,""),"")</f>
        <v/>
      </c>
      <c r="AB273" s="19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</row>
    <row r="274" spans="1:47" ht="15.75" customHeight="1">
      <c r="A274" s="220" t="str">
        <f>IF(B274="","",Draw!Q274)</f>
        <v/>
      </c>
      <c r="B274" s="221" t="str">
        <f>IFERROR(Draw!R274,"")</f>
        <v/>
      </c>
      <c r="C274" s="221" t="str">
        <f>IFERROR(Draw!S274,"")</f>
        <v/>
      </c>
      <c r="D274" s="222"/>
      <c r="E274" s="207">
        <v>2.7299999999999902E-7</v>
      </c>
      <c r="F274" s="215" t="str">
        <f t="shared" si="25"/>
        <v/>
      </c>
      <c r="G274" s="216" t="str">
        <f>IF(A274="oco",VLOOKUP(CONCAT(B274,C274),'1st Run'!W:Y,2,FALSE),IF(OR(AND(D274&gt;1,D274&lt;1050),D274="nt",D274="",D274="scratch"),"","Not valid"))</f>
        <v/>
      </c>
      <c r="H274" s="208"/>
      <c r="I274" s="208"/>
      <c r="J274" s="208"/>
      <c r="K274" s="208"/>
      <c r="L274" s="208"/>
      <c r="M274" s="208"/>
      <c r="N274" s="208"/>
      <c r="O274" s="208"/>
      <c r="P274" s="208"/>
      <c r="Q274" s="208"/>
      <c r="R274" s="208"/>
      <c r="S274" s="208" t="e">
        <f t="shared" ca="1" si="26"/>
        <v>#NAME?</v>
      </c>
      <c r="T274" s="215">
        <f t="shared" si="27"/>
        <v>0</v>
      </c>
      <c r="U274" s="208"/>
      <c r="V274" s="217" t="str">
        <f>IFERROR(VLOOKUP('1st Run'!I274,$AC$3:$AD$7,2,TRUE),"")</f>
        <v/>
      </c>
      <c r="W274" s="218" t="str">
        <f>IFERROR(IF(V274=$W$1,'1st Run'!I274,""),"")</f>
        <v/>
      </c>
      <c r="X274" s="218" t="str">
        <f>IFERROR(IF(V274=$X$1,'1st Run'!I274,""),"")</f>
        <v/>
      </c>
      <c r="Y274" s="218" t="str">
        <f>IFERROR(IF(V274=$Y$1,'1st Run'!I274,""),"")</f>
        <v/>
      </c>
      <c r="Z274" s="218" t="str">
        <f>IFERROR(IF($V274=$Z$1,'1st Run'!I274,""),"")</f>
        <v/>
      </c>
      <c r="AA274" s="218" t="str">
        <f>IFERROR(IF(V274=$AA$1,'1st Run'!I274,""),"")</f>
        <v/>
      </c>
      <c r="AB274" s="19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</row>
    <row r="275" spans="1:47" ht="15.75" customHeight="1">
      <c r="A275" s="220" t="str">
        <f>IF(B275="","",Draw!Q275)</f>
        <v/>
      </c>
      <c r="B275" s="221" t="str">
        <f>IFERROR(Draw!R275,"")</f>
        <v/>
      </c>
      <c r="C275" s="221" t="str">
        <f>IFERROR(Draw!S275,"")</f>
        <v/>
      </c>
      <c r="D275" s="222"/>
      <c r="E275" s="207">
        <v>2.7399999999999899E-7</v>
      </c>
      <c r="F275" s="215" t="str">
        <f t="shared" si="25"/>
        <v/>
      </c>
      <c r="G275" s="216" t="str">
        <f>IF(A275="oco",VLOOKUP(CONCAT(B275,C275),'1st Run'!W:Y,2,FALSE),IF(OR(AND(D275&gt;1,D275&lt;1050),D275="nt",D275="",D275="scratch"),"","Not valid"))</f>
        <v/>
      </c>
      <c r="H275" s="208"/>
      <c r="I275" s="208"/>
      <c r="J275" s="208"/>
      <c r="K275" s="208"/>
      <c r="L275" s="208"/>
      <c r="M275" s="208"/>
      <c r="N275" s="208"/>
      <c r="O275" s="208"/>
      <c r="P275" s="208"/>
      <c r="Q275" s="208"/>
      <c r="R275" s="208"/>
      <c r="S275" s="208" t="e">
        <f t="shared" ca="1" si="26"/>
        <v>#NAME?</v>
      </c>
      <c r="T275" s="215">
        <f t="shared" si="27"/>
        <v>0</v>
      </c>
      <c r="U275" s="208"/>
      <c r="V275" s="217" t="str">
        <f>IFERROR(VLOOKUP('1st Run'!I275,$AC$3:$AD$7,2,TRUE),"")</f>
        <v/>
      </c>
      <c r="W275" s="218" t="str">
        <f>IFERROR(IF(V275=$W$1,'1st Run'!I275,""),"")</f>
        <v/>
      </c>
      <c r="X275" s="218" t="str">
        <f>IFERROR(IF(V275=$X$1,'1st Run'!I275,""),"")</f>
        <v/>
      </c>
      <c r="Y275" s="218" t="str">
        <f>IFERROR(IF(V275=$Y$1,'1st Run'!I275,""),"")</f>
        <v/>
      </c>
      <c r="Z275" s="218" t="str">
        <f>IFERROR(IF($V275=$Z$1,'1st Run'!I275,""),"")</f>
        <v/>
      </c>
      <c r="AA275" s="218" t="str">
        <f>IFERROR(IF(V275=$AA$1,'1st Run'!I275,""),"")</f>
        <v/>
      </c>
      <c r="AB275" s="19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</row>
    <row r="276" spans="1:47" ht="15.75" customHeight="1">
      <c r="A276" s="220" t="str">
        <f>IF(B276="","",Draw!Q276)</f>
        <v/>
      </c>
      <c r="B276" s="221" t="str">
        <f>IFERROR(Draw!R276,"")</f>
        <v/>
      </c>
      <c r="C276" s="221" t="str">
        <f>IFERROR(Draw!S276,"")</f>
        <v/>
      </c>
      <c r="D276" s="240"/>
      <c r="E276" s="207">
        <v>2.7499999999999901E-7</v>
      </c>
      <c r="F276" s="215" t="str">
        <f t="shared" si="25"/>
        <v/>
      </c>
      <c r="G276" s="216" t="str">
        <f>IF(A276="oco",VLOOKUP(CONCAT(B276,C276),'1st Run'!W:Y,2,FALSE),IF(OR(AND(D276&gt;1,D276&lt;1050),D276="nt",D276="",D276="scratch"),"","Not valid"))</f>
        <v/>
      </c>
      <c r="H276" s="208"/>
      <c r="I276" s="208"/>
      <c r="J276" s="208"/>
      <c r="K276" s="208"/>
      <c r="L276" s="208"/>
      <c r="M276" s="208"/>
      <c r="N276" s="208"/>
      <c r="O276" s="208"/>
      <c r="P276" s="208"/>
      <c r="Q276" s="208"/>
      <c r="R276" s="208"/>
      <c r="S276" s="208" t="e">
        <f t="shared" ca="1" si="26"/>
        <v>#NAME?</v>
      </c>
      <c r="T276" s="215">
        <f t="shared" si="27"/>
        <v>0</v>
      </c>
      <c r="U276" s="208"/>
      <c r="V276" s="217" t="str">
        <f>IFERROR(VLOOKUP('1st Run'!I276,$AC$3:$AD$7,2,TRUE),"")</f>
        <v/>
      </c>
      <c r="W276" s="218" t="str">
        <f>IFERROR(IF(V276=$W$1,'1st Run'!I276,""),"")</f>
        <v/>
      </c>
      <c r="X276" s="218" t="str">
        <f>IFERROR(IF(V276=$X$1,'1st Run'!I276,""),"")</f>
        <v/>
      </c>
      <c r="Y276" s="218" t="str">
        <f>IFERROR(IF(V276=$Y$1,'1st Run'!I276,""),"")</f>
        <v/>
      </c>
      <c r="Z276" s="218" t="str">
        <f>IFERROR(IF($V276=$Z$1,'1st Run'!I276,""),"")</f>
        <v/>
      </c>
      <c r="AA276" s="218" t="str">
        <f>IFERROR(IF(V276=$AA$1,'1st Run'!I276,""),"")</f>
        <v/>
      </c>
      <c r="AB276" s="19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</row>
    <row r="277" spans="1:47" ht="15.75" customHeight="1">
      <c r="A277" s="220" t="str">
        <f>IF(B277="","",Draw!Q277)</f>
        <v/>
      </c>
      <c r="B277" s="221" t="str">
        <f>IFERROR(Draw!R277,"")</f>
        <v/>
      </c>
      <c r="C277" s="221" t="str">
        <f>IFERROR(Draw!S277,"")</f>
        <v/>
      </c>
      <c r="D277" s="242"/>
      <c r="E277" s="207">
        <v>2.7599999999999898E-7</v>
      </c>
      <c r="F277" s="215" t="str">
        <f t="shared" si="25"/>
        <v/>
      </c>
      <c r="G277" s="216" t="str">
        <f>IF(A277="oco",VLOOKUP(CONCAT(B277,C277),'1st Run'!W:Y,2,FALSE),IF(OR(AND(D277&gt;1,D277&lt;1050),D277="nt",D277="",D277="scratch"),"","Not valid"))</f>
        <v/>
      </c>
      <c r="H277" s="208"/>
      <c r="I277" s="208"/>
      <c r="J277" s="208"/>
      <c r="K277" s="208"/>
      <c r="L277" s="208"/>
      <c r="M277" s="208"/>
      <c r="N277" s="208"/>
      <c r="O277" s="208"/>
      <c r="P277" s="208"/>
      <c r="Q277" s="208"/>
      <c r="R277" s="208"/>
      <c r="S277" s="208" t="e">
        <f t="shared" ca="1" si="26"/>
        <v>#NAME?</v>
      </c>
      <c r="T277" s="215">
        <f t="shared" si="27"/>
        <v>0</v>
      </c>
      <c r="U277" s="208"/>
      <c r="V277" s="217" t="str">
        <f>IFERROR(VLOOKUP('1st Run'!I277,$AC$3:$AD$7,2,TRUE),"")</f>
        <v/>
      </c>
      <c r="W277" s="218" t="str">
        <f>IFERROR(IF(V277=$W$1,'1st Run'!I277,""),"")</f>
        <v/>
      </c>
      <c r="X277" s="218" t="str">
        <f>IFERROR(IF(V277=$X$1,'1st Run'!I277,""),"")</f>
        <v/>
      </c>
      <c r="Y277" s="218" t="str">
        <f>IFERROR(IF(V277=$Y$1,'1st Run'!I277,""),"")</f>
        <v/>
      </c>
      <c r="Z277" s="218" t="str">
        <f>IFERROR(IF($V277=$Z$1,'1st Run'!I277,""),"")</f>
        <v/>
      </c>
      <c r="AA277" s="218" t="str">
        <f>IFERROR(IF(V277=$AA$1,'1st Run'!I277,""),"")</f>
        <v/>
      </c>
      <c r="AB277" s="19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08"/>
    </row>
    <row r="278" spans="1:47" ht="15.75" customHeight="1">
      <c r="A278" s="220" t="str">
        <f>IF(B278="","",Draw!Q278)</f>
        <v/>
      </c>
      <c r="B278" s="221" t="str">
        <f>IFERROR(Draw!R278,"")</f>
        <v/>
      </c>
      <c r="C278" s="221" t="str">
        <f>IFERROR(Draw!S278,"")</f>
        <v/>
      </c>
      <c r="D278" s="247"/>
      <c r="E278" s="207">
        <v>2.76999999999999E-7</v>
      </c>
      <c r="F278" s="215" t="str">
        <f t="shared" si="25"/>
        <v/>
      </c>
      <c r="G278" s="216" t="str">
        <f>IF(A278="oco",VLOOKUP(CONCAT(B278,C278),'1st Run'!W:Y,2,FALSE),IF(OR(AND(D278&gt;1,D278&lt;1050),D278="nt",D278="",D278="scratch"),"","Not valid"))</f>
        <v/>
      </c>
      <c r="H278" s="208"/>
      <c r="I278" s="208"/>
      <c r="J278" s="208"/>
      <c r="K278" s="208"/>
      <c r="L278" s="208"/>
      <c r="M278" s="208"/>
      <c r="N278" s="208"/>
      <c r="O278" s="208"/>
      <c r="P278" s="208"/>
      <c r="Q278" s="208"/>
      <c r="R278" s="208"/>
      <c r="S278" s="208" t="e">
        <f t="shared" ca="1" si="26"/>
        <v>#NAME?</v>
      </c>
      <c r="T278" s="215">
        <f t="shared" si="27"/>
        <v>0</v>
      </c>
      <c r="U278" s="208"/>
      <c r="V278" s="217" t="str">
        <f>IFERROR(VLOOKUP('1st Run'!I278,$AC$3:$AD$7,2,TRUE),"")</f>
        <v/>
      </c>
      <c r="W278" s="218" t="str">
        <f>IFERROR(IF(V278=$W$1,'1st Run'!I278,""),"")</f>
        <v/>
      </c>
      <c r="X278" s="218" t="str">
        <f>IFERROR(IF(V278=$X$1,'1st Run'!I278,""),"")</f>
        <v/>
      </c>
      <c r="Y278" s="218" t="str">
        <f>IFERROR(IF(V278=$Y$1,'1st Run'!I278,""),"")</f>
        <v/>
      </c>
      <c r="Z278" s="218" t="str">
        <f>IFERROR(IF($V278=$Z$1,'1st Run'!I278,""),"")</f>
        <v/>
      </c>
      <c r="AA278" s="218" t="str">
        <f>IFERROR(IF(V278=$AA$1,'1st Run'!I278,""),"")</f>
        <v/>
      </c>
      <c r="AB278" s="19"/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08"/>
    </row>
    <row r="279" spans="1:47" ht="15.75" customHeight="1">
      <c r="A279" s="220" t="str">
        <f>IF(B279="","",Draw!Q279)</f>
        <v/>
      </c>
      <c r="B279" s="221" t="str">
        <f>IFERROR(Draw!R279,"")</f>
        <v/>
      </c>
      <c r="C279" s="221" t="str">
        <f>IFERROR(Draw!S279,"")</f>
        <v/>
      </c>
      <c r="D279" s="222"/>
      <c r="E279" s="207">
        <v>2.7799999999999902E-7</v>
      </c>
      <c r="F279" s="215" t="str">
        <f t="shared" si="25"/>
        <v/>
      </c>
      <c r="G279" s="216" t="str">
        <f>IF(A279="oco",VLOOKUP(CONCAT(B279,C279),'1st Run'!W:Y,2,FALSE),IF(OR(AND(D279&gt;1,D279&lt;1050),D279="nt",D279="",D279="scratch"),"","Not valid"))</f>
        <v/>
      </c>
      <c r="H279" s="208"/>
      <c r="I279" s="208"/>
      <c r="J279" s="208"/>
      <c r="K279" s="208"/>
      <c r="L279" s="208"/>
      <c r="M279" s="208"/>
      <c r="N279" s="208"/>
      <c r="O279" s="208"/>
      <c r="P279" s="208"/>
      <c r="Q279" s="208"/>
      <c r="R279" s="208"/>
      <c r="S279" s="208" t="e">
        <f t="shared" ca="1" si="26"/>
        <v>#NAME?</v>
      </c>
      <c r="T279" s="215">
        <f t="shared" si="27"/>
        <v>0</v>
      </c>
      <c r="U279" s="208"/>
      <c r="V279" s="217" t="str">
        <f>IFERROR(VLOOKUP('1st Run'!I279,$AC$3:$AD$7,2,TRUE),"")</f>
        <v/>
      </c>
      <c r="W279" s="218" t="str">
        <f>IFERROR(IF(V279=$W$1,'1st Run'!I279,""),"")</f>
        <v/>
      </c>
      <c r="X279" s="218" t="str">
        <f>IFERROR(IF(V279=$X$1,'1st Run'!I279,""),"")</f>
        <v/>
      </c>
      <c r="Y279" s="218" t="str">
        <f>IFERROR(IF(V279=$Y$1,'1st Run'!I279,""),"")</f>
        <v/>
      </c>
      <c r="Z279" s="218" t="str">
        <f>IFERROR(IF($V279=$Z$1,'1st Run'!I279,""),"")</f>
        <v/>
      </c>
      <c r="AA279" s="218" t="str">
        <f>IFERROR(IF(V279=$AA$1,'1st Run'!I279,""),"")</f>
        <v/>
      </c>
      <c r="AB279" s="19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08"/>
    </row>
    <row r="280" spans="1:47" ht="15.75" customHeight="1">
      <c r="A280" s="220" t="str">
        <f>IF(B280="","",Draw!Q280)</f>
        <v/>
      </c>
      <c r="B280" s="221" t="str">
        <f>IFERROR(Draw!R280,"")</f>
        <v/>
      </c>
      <c r="C280" s="221" t="str">
        <f>IFERROR(Draw!S280,"")</f>
        <v/>
      </c>
      <c r="D280" s="222"/>
      <c r="E280" s="207">
        <v>2.7899999999999899E-7</v>
      </c>
      <c r="F280" s="215" t="str">
        <f t="shared" si="25"/>
        <v/>
      </c>
      <c r="G280" s="216" t="str">
        <f>IF(A280="oco",VLOOKUP(CONCAT(B280,C280),'1st Run'!W:Y,2,FALSE),IF(OR(AND(D280&gt;1,D280&lt;1050),D280="nt",D280="",D280="scratch"),"","Not valid"))</f>
        <v/>
      </c>
      <c r="H280" s="208"/>
      <c r="I280" s="208"/>
      <c r="J280" s="208"/>
      <c r="K280" s="208"/>
      <c r="L280" s="208"/>
      <c r="M280" s="208"/>
      <c r="N280" s="208"/>
      <c r="O280" s="208"/>
      <c r="P280" s="208"/>
      <c r="Q280" s="208"/>
      <c r="R280" s="208"/>
      <c r="S280" s="208" t="e">
        <f t="shared" ca="1" si="26"/>
        <v>#NAME?</v>
      </c>
      <c r="T280" s="215">
        <f t="shared" si="27"/>
        <v>0</v>
      </c>
      <c r="U280" s="208"/>
      <c r="V280" s="217" t="str">
        <f>IFERROR(VLOOKUP('1st Run'!I280,$AC$3:$AD$7,2,TRUE),"")</f>
        <v/>
      </c>
      <c r="W280" s="218" t="str">
        <f>IFERROR(IF(V280=$W$1,'1st Run'!I280,""),"")</f>
        <v/>
      </c>
      <c r="X280" s="218" t="str">
        <f>IFERROR(IF(V280=$X$1,'1st Run'!I280,""),"")</f>
        <v/>
      </c>
      <c r="Y280" s="218" t="str">
        <f>IFERROR(IF(V280=$Y$1,'1st Run'!I280,""),"")</f>
        <v/>
      </c>
      <c r="Z280" s="218" t="str">
        <f>IFERROR(IF($V280=$Z$1,'1st Run'!I280,""),"")</f>
        <v/>
      </c>
      <c r="AA280" s="218" t="str">
        <f>IFERROR(IF(V280=$AA$1,'1st Run'!I280,""),"")</f>
        <v/>
      </c>
      <c r="AB280" s="19"/>
      <c r="AL280" s="208"/>
      <c r="AM280" s="208"/>
      <c r="AN280" s="208"/>
      <c r="AO280" s="208"/>
      <c r="AP280" s="208"/>
      <c r="AQ280" s="208"/>
      <c r="AR280" s="208"/>
      <c r="AS280" s="208"/>
      <c r="AT280" s="208"/>
      <c r="AU280" s="208"/>
    </row>
    <row r="281" spans="1:47" ht="15.75" customHeight="1">
      <c r="A281" s="220" t="str">
        <f>IF(B281="","",Draw!Q281)</f>
        <v/>
      </c>
      <c r="B281" s="221" t="str">
        <f>IFERROR(Draw!R281,"")</f>
        <v/>
      </c>
      <c r="C281" s="221" t="str">
        <f>IFERROR(Draw!S281,"")</f>
        <v/>
      </c>
      <c r="D281" s="222"/>
      <c r="E281" s="207">
        <v>2.7999999999999901E-7</v>
      </c>
      <c r="F281" s="215" t="str">
        <f t="shared" si="25"/>
        <v/>
      </c>
      <c r="G281" s="216" t="str">
        <f>IF(A281="oco",VLOOKUP(CONCAT(B281,C281),'1st Run'!W:Y,2,FALSE),IF(OR(AND(D281&gt;1,D281&lt;1050),D281="nt",D281="",D281="scratch"),"","Not valid"))</f>
        <v/>
      </c>
      <c r="H281" s="208"/>
      <c r="I281" s="208"/>
      <c r="J281" s="208"/>
      <c r="K281" s="208"/>
      <c r="L281" s="208"/>
      <c r="M281" s="208"/>
      <c r="N281" s="208"/>
      <c r="O281" s="208"/>
      <c r="P281" s="208"/>
      <c r="Q281" s="208"/>
      <c r="R281" s="208"/>
      <c r="S281" s="208" t="e">
        <f t="shared" ca="1" si="26"/>
        <v>#NAME?</v>
      </c>
      <c r="T281" s="215">
        <f t="shared" si="27"/>
        <v>0</v>
      </c>
      <c r="U281" s="208"/>
      <c r="V281" s="217" t="str">
        <f>IFERROR(VLOOKUP('1st Run'!I281,$AC$3:$AD$7,2,TRUE),"")</f>
        <v/>
      </c>
      <c r="W281" s="218" t="str">
        <f>IFERROR(IF(V281=$W$1,'1st Run'!I281,""),"")</f>
        <v/>
      </c>
      <c r="X281" s="218" t="str">
        <f>IFERROR(IF(V281=$X$1,'1st Run'!I281,""),"")</f>
        <v/>
      </c>
      <c r="Y281" s="218" t="str">
        <f>IFERROR(IF(V281=$Y$1,'1st Run'!I281,""),"")</f>
        <v/>
      </c>
      <c r="Z281" s="218" t="str">
        <f>IFERROR(IF($V281=$Z$1,'1st Run'!I281,""),"")</f>
        <v/>
      </c>
      <c r="AA281" s="218" t="str">
        <f>IFERROR(IF(V281=$AA$1,'1st Run'!I281,""),"")</f>
        <v/>
      </c>
      <c r="AB281" s="19"/>
      <c r="AL281" s="208"/>
      <c r="AM281" s="208"/>
      <c r="AN281" s="208"/>
      <c r="AO281" s="208"/>
      <c r="AP281" s="208"/>
      <c r="AQ281" s="208"/>
      <c r="AR281" s="208"/>
      <c r="AS281" s="208"/>
      <c r="AT281" s="208"/>
      <c r="AU281" s="208"/>
    </row>
    <row r="282" spans="1:47" ht="15.75" customHeight="1">
      <c r="A282" s="220" t="str">
        <f>IF(B282="","",Draw!Q282)</f>
        <v/>
      </c>
      <c r="B282" s="221" t="str">
        <f>IFERROR(Draw!R282,"")</f>
        <v/>
      </c>
      <c r="C282" s="221" t="str">
        <f>IFERROR(Draw!S282,"")</f>
        <v/>
      </c>
      <c r="D282" s="240"/>
      <c r="E282" s="207">
        <v>2.8099999999999898E-7</v>
      </c>
      <c r="F282" s="215" t="str">
        <f t="shared" si="25"/>
        <v/>
      </c>
      <c r="G282" s="216" t="str">
        <f>IF(A282="oco",VLOOKUP(CONCAT(B282,C282),'1st Run'!W:Y,2,FALSE),IF(OR(AND(D282&gt;1,D282&lt;1050),D282="nt",D282="",D282="scratch"),"","Not valid"))</f>
        <v/>
      </c>
      <c r="H282" s="208"/>
      <c r="I282" s="208"/>
      <c r="J282" s="208"/>
      <c r="K282" s="208"/>
      <c r="L282" s="208"/>
      <c r="M282" s="208"/>
      <c r="N282" s="208"/>
      <c r="O282" s="208"/>
      <c r="P282" s="208"/>
      <c r="Q282" s="208"/>
      <c r="R282" s="208"/>
      <c r="S282" s="208" t="e">
        <f t="shared" ca="1" si="26"/>
        <v>#NAME?</v>
      </c>
      <c r="T282" s="215">
        <f t="shared" si="27"/>
        <v>0</v>
      </c>
      <c r="U282" s="208"/>
      <c r="V282" s="217" t="str">
        <f>IFERROR(VLOOKUP('1st Run'!I282,$AC$3:$AD$7,2,TRUE),"")</f>
        <v/>
      </c>
      <c r="W282" s="218" t="str">
        <f>IFERROR(IF(V282=$W$1,'1st Run'!I282,""),"")</f>
        <v/>
      </c>
      <c r="X282" s="218" t="str">
        <f>IFERROR(IF(V282=$X$1,'1st Run'!I282,""),"")</f>
        <v/>
      </c>
      <c r="Y282" s="218" t="str">
        <f>IFERROR(IF(V282=$Y$1,'1st Run'!I282,""),"")</f>
        <v/>
      </c>
      <c r="Z282" s="218" t="str">
        <f>IFERROR(IF($V282=$Z$1,'1st Run'!I282,""),"")</f>
        <v/>
      </c>
      <c r="AA282" s="218" t="str">
        <f>IFERROR(IF(V282=$AA$1,'1st Run'!I282,""),"")</f>
        <v/>
      </c>
      <c r="AB282" s="19"/>
      <c r="AL282" s="208"/>
      <c r="AM282" s="208"/>
      <c r="AN282" s="208"/>
      <c r="AO282" s="208"/>
      <c r="AP282" s="208"/>
      <c r="AQ282" s="208"/>
      <c r="AR282" s="208"/>
      <c r="AS282" s="208"/>
      <c r="AT282" s="208"/>
      <c r="AU282" s="208"/>
    </row>
    <row r="283" spans="1:47" ht="15.75" customHeight="1">
      <c r="A283" s="220" t="str">
        <f>IF(B283="","",Draw!Q283)</f>
        <v/>
      </c>
      <c r="B283" s="221" t="str">
        <f>IFERROR(Draw!R283,"")</f>
        <v/>
      </c>
      <c r="C283" s="221" t="str">
        <f>IFERROR(Draw!S283,"")</f>
        <v/>
      </c>
      <c r="D283" s="242"/>
      <c r="E283" s="207">
        <v>2.81999999999999E-7</v>
      </c>
      <c r="F283" s="215" t="str">
        <f t="shared" si="25"/>
        <v/>
      </c>
      <c r="G283" s="216" t="str">
        <f>IF(A283="oco",VLOOKUP(CONCAT(B283,C283),'1st Run'!W:Y,2,FALSE),IF(OR(AND(D283&gt;1,D283&lt;1050),D283="nt",D283="",D283="scratch"),"","Not valid"))</f>
        <v/>
      </c>
      <c r="H283" s="208"/>
      <c r="I283" s="208"/>
      <c r="J283" s="208"/>
      <c r="K283" s="208"/>
      <c r="L283" s="208"/>
      <c r="M283" s="208"/>
      <c r="N283" s="208"/>
      <c r="O283" s="208"/>
      <c r="P283" s="208"/>
      <c r="Q283" s="208"/>
      <c r="R283" s="208"/>
      <c r="S283" s="208" t="e">
        <f t="shared" ca="1" si="26"/>
        <v>#NAME?</v>
      </c>
      <c r="T283" s="215">
        <f t="shared" si="27"/>
        <v>0</v>
      </c>
      <c r="U283" s="208"/>
      <c r="V283" s="217" t="str">
        <f>IFERROR(VLOOKUP('1st Run'!I283,$AC$3:$AD$7,2,TRUE),"")</f>
        <v/>
      </c>
      <c r="W283" s="218" t="str">
        <f>IFERROR(IF(V283=$W$1,'1st Run'!I283,""),"")</f>
        <v/>
      </c>
      <c r="X283" s="218" t="str">
        <f>IFERROR(IF(V283=$X$1,'1st Run'!I283,""),"")</f>
        <v/>
      </c>
      <c r="Y283" s="218" t="str">
        <f>IFERROR(IF(V283=$Y$1,'1st Run'!I283,""),"")</f>
        <v/>
      </c>
      <c r="Z283" s="218" t="str">
        <f>IFERROR(IF($V283=$Z$1,'1st Run'!I283,""),"")</f>
        <v/>
      </c>
      <c r="AA283" s="218" t="str">
        <f>IFERROR(IF(V283=$AA$1,'1st Run'!I283,""),"")</f>
        <v/>
      </c>
      <c r="AB283" s="19"/>
      <c r="AL283" s="208"/>
      <c r="AM283" s="208"/>
      <c r="AN283" s="208"/>
      <c r="AO283" s="208"/>
      <c r="AP283" s="208"/>
      <c r="AQ283" s="208"/>
      <c r="AR283" s="208"/>
      <c r="AS283" s="208"/>
      <c r="AT283" s="208"/>
      <c r="AU283" s="208"/>
    </row>
    <row r="284" spans="1:47" ht="15.75" customHeight="1">
      <c r="A284" s="220" t="str">
        <f>IF(B284="","",Draw!Q284)</f>
        <v/>
      </c>
      <c r="B284" s="221" t="str">
        <f>IFERROR(Draw!R284,"")</f>
        <v/>
      </c>
      <c r="C284" s="221" t="str">
        <f>IFERROR(Draw!S284,"")</f>
        <v/>
      </c>
      <c r="D284" s="247"/>
      <c r="E284" s="207">
        <v>2.8299999999999897E-7</v>
      </c>
      <c r="F284" s="215" t="str">
        <f t="shared" si="25"/>
        <v/>
      </c>
      <c r="G284" s="216" t="str">
        <f>IF(A284="oco",VLOOKUP(CONCAT(B284,C284),'1st Run'!W:Y,2,FALSE),IF(OR(AND(D284&gt;1,D284&lt;1050),D284="nt",D284="",D284="scratch"),"","Not valid"))</f>
        <v/>
      </c>
      <c r="H284" s="208"/>
      <c r="I284" s="208"/>
      <c r="J284" s="208"/>
      <c r="K284" s="208"/>
      <c r="L284" s="208"/>
      <c r="M284" s="208"/>
      <c r="N284" s="208"/>
      <c r="O284" s="208"/>
      <c r="P284" s="208"/>
      <c r="Q284" s="208"/>
      <c r="R284" s="208"/>
      <c r="S284" s="208" t="e">
        <f t="shared" ca="1" si="26"/>
        <v>#NAME?</v>
      </c>
      <c r="T284" s="215">
        <f t="shared" si="27"/>
        <v>0</v>
      </c>
      <c r="U284" s="208"/>
      <c r="V284" s="217" t="str">
        <f>IFERROR(VLOOKUP('1st Run'!I284,$AC$3:$AD$7,2,TRUE),"")</f>
        <v/>
      </c>
      <c r="W284" s="218" t="str">
        <f>IFERROR(IF(V284=$W$1,'1st Run'!I284,""),"")</f>
        <v/>
      </c>
      <c r="X284" s="218" t="str">
        <f>IFERROR(IF(V284=$X$1,'1st Run'!I284,""),"")</f>
        <v/>
      </c>
      <c r="Y284" s="218" t="str">
        <f>IFERROR(IF(V284=$Y$1,'1st Run'!I284,""),"")</f>
        <v/>
      </c>
      <c r="Z284" s="218" t="str">
        <f>IFERROR(IF($V284=$Z$1,'1st Run'!I284,""),"")</f>
        <v/>
      </c>
      <c r="AA284" s="218" t="str">
        <f>IFERROR(IF(V284=$AA$1,'1st Run'!I284,""),"")</f>
        <v/>
      </c>
      <c r="AB284" s="19"/>
      <c r="AL284" s="208"/>
      <c r="AM284" s="208"/>
      <c r="AN284" s="208"/>
      <c r="AO284" s="208"/>
      <c r="AP284" s="208"/>
      <c r="AQ284" s="208"/>
      <c r="AR284" s="208"/>
      <c r="AS284" s="208"/>
      <c r="AT284" s="208"/>
      <c r="AU284" s="208"/>
    </row>
    <row r="285" spans="1:47" ht="15.75" customHeight="1">
      <c r="A285" s="220" t="str">
        <f>IF(B285="","",Draw!Q285)</f>
        <v/>
      </c>
      <c r="B285" s="221" t="str">
        <f>IFERROR(Draw!R285,"")</f>
        <v/>
      </c>
      <c r="C285" s="221" t="str">
        <f>IFERROR(Draw!S285,"")</f>
        <v/>
      </c>
      <c r="D285" s="222"/>
      <c r="E285" s="207">
        <v>2.83999999999999E-7</v>
      </c>
      <c r="F285" s="215" t="str">
        <f t="shared" si="25"/>
        <v/>
      </c>
      <c r="G285" s="216" t="str">
        <f>IF(A285="oco",VLOOKUP(CONCAT(B285,C285),'1st Run'!W:Y,2,FALSE),IF(OR(AND(D285&gt;1,D285&lt;1050),D285="nt",D285="",D285="scratch"),"","Not valid"))</f>
        <v/>
      </c>
      <c r="H285" s="208"/>
      <c r="I285" s="208"/>
      <c r="J285" s="208"/>
      <c r="K285" s="208"/>
      <c r="L285" s="208"/>
      <c r="M285" s="208"/>
      <c r="N285" s="208"/>
      <c r="O285" s="208"/>
      <c r="P285" s="208"/>
      <c r="Q285" s="208"/>
      <c r="R285" s="208"/>
      <c r="S285" s="208" t="e">
        <f t="shared" ca="1" si="26"/>
        <v>#NAME?</v>
      </c>
      <c r="T285" s="215">
        <f t="shared" si="27"/>
        <v>0</v>
      </c>
      <c r="U285" s="208"/>
      <c r="V285" s="217" t="str">
        <f>IFERROR(VLOOKUP('1st Run'!I285,$AC$3:$AD$7,2,TRUE),"")</f>
        <v/>
      </c>
      <c r="W285" s="218" t="str">
        <f>IFERROR(IF(V285=$W$1,'1st Run'!I285,""),"")</f>
        <v/>
      </c>
      <c r="X285" s="218" t="str">
        <f>IFERROR(IF(V285=$X$1,'1st Run'!I285,""),"")</f>
        <v/>
      </c>
      <c r="Y285" s="218" t="str">
        <f>IFERROR(IF(V285=$Y$1,'1st Run'!I285,""),"")</f>
        <v/>
      </c>
      <c r="Z285" s="218" t="str">
        <f>IFERROR(IF($V285=$Z$1,'1st Run'!I285,""),"")</f>
        <v/>
      </c>
      <c r="AA285" s="218" t="str">
        <f>IFERROR(IF(V285=$AA$1,'1st Run'!I285,""),"")</f>
        <v/>
      </c>
      <c r="AB285" s="19"/>
      <c r="AL285" s="208"/>
      <c r="AM285" s="208"/>
      <c r="AN285" s="208"/>
      <c r="AO285" s="208"/>
      <c r="AP285" s="208"/>
      <c r="AQ285" s="208"/>
      <c r="AR285" s="208"/>
      <c r="AS285" s="208"/>
      <c r="AT285" s="208"/>
      <c r="AU285" s="208"/>
    </row>
    <row r="286" spans="1:47" ht="15.75" customHeight="1">
      <c r="A286" s="220" t="str">
        <f>IF(B286="","",Draw!Q286)</f>
        <v/>
      </c>
      <c r="B286" s="221" t="str">
        <f>IFERROR(Draw!R286,"")</f>
        <v/>
      </c>
      <c r="C286" s="221" t="str">
        <f>IFERROR(Draw!S286,"")</f>
        <v/>
      </c>
      <c r="D286" s="222"/>
      <c r="E286" s="207">
        <v>2.8499999999999902E-7</v>
      </c>
      <c r="F286" s="215" t="str">
        <f t="shared" si="25"/>
        <v/>
      </c>
      <c r="G286" s="216" t="str">
        <f>IF(A286="oco",VLOOKUP(CONCAT(B286,C286),'1st Run'!W:Y,2,FALSE),IF(OR(AND(D286&gt;1,D286&lt;1050),D286="nt",D286="",D286="scratch"),"","Not valid"))</f>
        <v/>
      </c>
      <c r="H286" s="208"/>
      <c r="I286" s="208"/>
      <c r="J286" s="208"/>
      <c r="K286" s="208"/>
      <c r="L286" s="208"/>
      <c r="M286" s="208"/>
      <c r="N286" s="208"/>
      <c r="O286" s="208"/>
      <c r="P286" s="208"/>
      <c r="Q286" s="208"/>
      <c r="R286" s="208"/>
      <c r="S286" s="208" t="e">
        <f t="shared" ca="1" si="26"/>
        <v>#NAME?</v>
      </c>
      <c r="T286" s="215">
        <f t="shared" si="27"/>
        <v>0</v>
      </c>
      <c r="U286" s="208"/>
      <c r="V286" s="217" t="str">
        <f>IFERROR(VLOOKUP('1st Run'!I286,$AC$3:$AD$7,2,TRUE),"")</f>
        <v/>
      </c>
      <c r="W286" s="218" t="str">
        <f>IFERROR(IF(V286=$W$1,'1st Run'!I286,""),"")</f>
        <v/>
      </c>
      <c r="X286" s="218" t="str">
        <f>IFERROR(IF(V286=$X$1,'1st Run'!I286,""),"")</f>
        <v/>
      </c>
      <c r="Y286" s="218" t="str">
        <f>IFERROR(IF(V286=$Y$1,'1st Run'!I286,""),"")</f>
        <v/>
      </c>
      <c r="Z286" s="218" t="str">
        <f>IFERROR(IF($V286=$Z$1,'1st Run'!I286,""),"")</f>
        <v/>
      </c>
      <c r="AA286" s="218" t="str">
        <f>IFERROR(IF(V286=$AA$1,'1st Run'!I286,""),"")</f>
        <v/>
      </c>
      <c r="AB286" s="19"/>
      <c r="AL286" s="208"/>
      <c r="AM286" s="208"/>
      <c r="AN286" s="208"/>
      <c r="AO286" s="208"/>
      <c r="AP286" s="208"/>
      <c r="AQ286" s="208"/>
      <c r="AR286" s="208"/>
      <c r="AS286" s="208"/>
      <c r="AT286" s="208"/>
      <c r="AU286" s="208"/>
    </row>
    <row r="287" spans="1:47" ht="15.75" customHeight="1">
      <c r="A287" s="209"/>
      <c r="B287" s="208"/>
      <c r="C287" s="208"/>
      <c r="D287" s="216"/>
      <c r="E287" s="207"/>
      <c r="F287" s="208"/>
      <c r="G287" s="209"/>
      <c r="H287" s="208"/>
      <c r="I287" s="208"/>
      <c r="J287" s="208"/>
      <c r="K287" s="208"/>
      <c r="L287" s="208"/>
      <c r="M287" s="208"/>
      <c r="N287" s="208"/>
      <c r="O287" s="208"/>
      <c r="P287" s="208"/>
      <c r="Q287" s="208"/>
      <c r="R287" s="208"/>
      <c r="S287" s="208"/>
      <c r="T287" s="208"/>
      <c r="U287" s="208"/>
      <c r="V287" s="217"/>
      <c r="W287" s="208"/>
      <c r="X287" s="218"/>
      <c r="Y287" s="208"/>
      <c r="Z287" s="208"/>
      <c r="AA287" s="208"/>
      <c r="AB287" s="208"/>
      <c r="AC287" s="208"/>
      <c r="AD287" s="208"/>
      <c r="AE287" s="208"/>
      <c r="AF287" s="208"/>
      <c r="AG287" s="208"/>
      <c r="AH287" s="208"/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  <c r="AT287" s="208"/>
      <c r="AU287" s="208"/>
    </row>
    <row r="288" spans="1:47" ht="15.75" customHeight="1">
      <c r="A288" s="209"/>
      <c r="B288" s="208"/>
      <c r="C288" s="208"/>
      <c r="D288" s="216"/>
      <c r="E288" s="207"/>
      <c r="F288" s="208"/>
      <c r="G288" s="209"/>
      <c r="H288" s="208"/>
      <c r="I288" s="208"/>
      <c r="J288" s="208"/>
      <c r="K288" s="208"/>
      <c r="L288" s="208"/>
      <c r="M288" s="208"/>
      <c r="N288" s="208"/>
      <c r="O288" s="208"/>
      <c r="P288" s="208"/>
      <c r="Q288" s="208"/>
      <c r="R288" s="208"/>
      <c r="S288" s="208"/>
      <c r="T288" s="208"/>
      <c r="U288" s="208"/>
      <c r="V288" s="217"/>
      <c r="W288" s="208"/>
      <c r="X288" s="218"/>
      <c r="Y288" s="208"/>
      <c r="Z288" s="208"/>
      <c r="AA288" s="208"/>
      <c r="AB288" s="208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08"/>
      <c r="AU288" s="208"/>
    </row>
    <row r="289" spans="1:47" ht="15.75" customHeight="1">
      <c r="A289" s="209"/>
      <c r="B289" s="208"/>
      <c r="C289" s="208"/>
      <c r="D289" s="216"/>
      <c r="E289" s="207"/>
      <c r="F289" s="208"/>
      <c r="G289" s="209"/>
      <c r="H289" s="208"/>
      <c r="I289" s="208"/>
      <c r="J289" s="208"/>
      <c r="K289" s="208"/>
      <c r="L289" s="208"/>
      <c r="M289" s="208"/>
      <c r="N289" s="208"/>
      <c r="O289" s="208"/>
      <c r="P289" s="208"/>
      <c r="Q289" s="208"/>
      <c r="R289" s="208"/>
      <c r="S289" s="208"/>
      <c r="T289" s="208"/>
      <c r="U289" s="208"/>
      <c r="V289" s="217"/>
      <c r="W289" s="208"/>
      <c r="X289" s="218"/>
      <c r="Y289" s="208"/>
      <c r="Z289" s="208"/>
      <c r="AA289" s="208"/>
      <c r="AB289" s="208"/>
      <c r="AC289" s="208"/>
      <c r="AD289" s="208"/>
      <c r="AE289" s="208"/>
      <c r="AF289" s="208"/>
      <c r="AG289" s="208"/>
      <c r="AH289" s="208"/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08"/>
      <c r="AU289" s="208"/>
    </row>
    <row r="290" spans="1:47" ht="15.75" customHeight="1">
      <c r="A290" s="209"/>
      <c r="B290" s="208"/>
      <c r="C290" s="208"/>
      <c r="D290" s="216"/>
      <c r="E290" s="207"/>
      <c r="F290" s="208"/>
      <c r="G290" s="209"/>
      <c r="H290" s="208"/>
      <c r="I290" s="208"/>
      <c r="J290" s="208"/>
      <c r="K290" s="208"/>
      <c r="L290" s="208"/>
      <c r="M290" s="208"/>
      <c r="N290" s="208"/>
      <c r="O290" s="208"/>
      <c r="P290" s="208"/>
      <c r="Q290" s="208"/>
      <c r="R290" s="208"/>
      <c r="S290" s="208"/>
      <c r="T290" s="208"/>
      <c r="U290" s="208"/>
      <c r="V290" s="217"/>
      <c r="W290" s="208"/>
      <c r="X290" s="218"/>
      <c r="Y290" s="208"/>
      <c r="Z290" s="208"/>
      <c r="AA290" s="208"/>
      <c r="AB290" s="208"/>
      <c r="AC290" s="208"/>
      <c r="AD290" s="208"/>
      <c r="AE290" s="208"/>
      <c r="AF290" s="208"/>
      <c r="AG290" s="208"/>
      <c r="AH290" s="208"/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08"/>
      <c r="AU290" s="208"/>
    </row>
    <row r="291" spans="1:47" ht="15.75" customHeight="1">
      <c r="A291" s="209"/>
      <c r="B291" s="208"/>
      <c r="C291" s="208"/>
      <c r="D291" s="216"/>
      <c r="E291" s="207"/>
      <c r="F291" s="208"/>
      <c r="G291" s="209"/>
      <c r="H291" s="208"/>
      <c r="I291" s="208"/>
      <c r="J291" s="208"/>
      <c r="K291" s="208"/>
      <c r="L291" s="208"/>
      <c r="M291" s="208"/>
      <c r="N291" s="208"/>
      <c r="O291" s="208"/>
      <c r="P291" s="208"/>
      <c r="Q291" s="208"/>
      <c r="R291" s="208"/>
      <c r="S291" s="208"/>
      <c r="T291" s="208"/>
      <c r="U291" s="208"/>
      <c r="V291" s="217"/>
      <c r="W291" s="208"/>
      <c r="X291" s="218"/>
      <c r="Y291" s="208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</row>
    <row r="292" spans="1:47" ht="15.75" customHeight="1">
      <c r="A292" s="209"/>
      <c r="B292" s="208"/>
      <c r="C292" s="208"/>
      <c r="D292" s="216"/>
      <c r="E292" s="207"/>
      <c r="F292" s="208"/>
      <c r="G292" s="209"/>
      <c r="H292" s="208"/>
      <c r="I292" s="208"/>
      <c r="J292" s="208"/>
      <c r="K292" s="208"/>
      <c r="L292" s="208"/>
      <c r="M292" s="208"/>
      <c r="N292" s="208"/>
      <c r="O292" s="208"/>
      <c r="P292" s="208"/>
      <c r="Q292" s="208"/>
      <c r="R292" s="208"/>
      <c r="S292" s="208"/>
      <c r="T292" s="208"/>
      <c r="U292" s="208"/>
      <c r="V292" s="217"/>
      <c r="W292" s="208"/>
      <c r="X292" s="218"/>
      <c r="Y292" s="208"/>
      <c r="Z292" s="208"/>
      <c r="AA292" s="208"/>
      <c r="AB292" s="208"/>
      <c r="AC292" s="208"/>
      <c r="AD292" s="208"/>
      <c r="AE292" s="208"/>
      <c r="AF292" s="208"/>
      <c r="AG292" s="208"/>
      <c r="AH292" s="208"/>
      <c r="AI292" s="208"/>
      <c r="AJ292" s="208"/>
      <c r="AK292" s="208"/>
      <c r="AL292" s="208"/>
      <c r="AM292" s="208"/>
      <c r="AN292" s="208"/>
      <c r="AO292" s="208"/>
      <c r="AP292" s="208"/>
      <c r="AQ292" s="208"/>
      <c r="AR292" s="208"/>
      <c r="AS292" s="208"/>
      <c r="AT292" s="208"/>
      <c r="AU292" s="208"/>
    </row>
    <row r="293" spans="1:47" ht="15.75" customHeight="1">
      <c r="A293" s="209"/>
      <c r="B293" s="208"/>
      <c r="C293" s="208"/>
      <c r="D293" s="216"/>
      <c r="E293" s="207"/>
      <c r="F293" s="208"/>
      <c r="G293" s="209"/>
      <c r="H293" s="208"/>
      <c r="I293" s="208"/>
      <c r="J293" s="208"/>
      <c r="K293" s="208"/>
      <c r="L293" s="208"/>
      <c r="M293" s="208"/>
      <c r="N293" s="208"/>
      <c r="O293" s="208"/>
      <c r="P293" s="208"/>
      <c r="Q293" s="208"/>
      <c r="R293" s="208"/>
      <c r="S293" s="208"/>
      <c r="T293" s="208"/>
      <c r="U293" s="208"/>
      <c r="V293" s="217"/>
      <c r="W293" s="208"/>
      <c r="X293" s="208"/>
      <c r="Y293" s="208"/>
      <c r="Z293" s="208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08"/>
      <c r="AK293" s="208"/>
      <c r="AL293" s="208"/>
      <c r="AM293" s="208"/>
      <c r="AN293" s="208"/>
      <c r="AO293" s="208"/>
      <c r="AP293" s="208"/>
      <c r="AQ293" s="208"/>
      <c r="AR293" s="208"/>
      <c r="AS293" s="208"/>
      <c r="AT293" s="208"/>
      <c r="AU293" s="208"/>
    </row>
    <row r="294" spans="1:47" ht="15.75" customHeight="1">
      <c r="A294" s="209"/>
      <c r="B294" s="208"/>
      <c r="C294" s="208"/>
      <c r="D294" s="216"/>
      <c r="E294" s="207"/>
      <c r="F294" s="208"/>
      <c r="G294" s="209"/>
      <c r="H294" s="208"/>
      <c r="I294" s="208"/>
      <c r="J294" s="208"/>
      <c r="K294" s="208"/>
      <c r="L294" s="208"/>
      <c r="M294" s="208"/>
      <c r="N294" s="208"/>
      <c r="O294" s="208"/>
      <c r="P294" s="208"/>
      <c r="Q294" s="208"/>
      <c r="R294" s="208"/>
      <c r="S294" s="208"/>
      <c r="T294" s="208"/>
      <c r="U294" s="208"/>
      <c r="V294" s="217"/>
      <c r="W294" s="208"/>
      <c r="X294" s="208"/>
      <c r="Y294" s="208"/>
      <c r="Z294" s="208"/>
      <c r="AA294" s="208"/>
      <c r="AB294" s="208"/>
      <c r="AC294" s="208"/>
      <c r="AD294" s="208"/>
      <c r="AE294" s="208"/>
      <c r="AF294" s="208"/>
      <c r="AG294" s="208"/>
      <c r="AH294" s="208"/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  <c r="AT294" s="208"/>
      <c r="AU294" s="208"/>
    </row>
    <row r="295" spans="1:47" ht="15.75" customHeight="1">
      <c r="A295" s="209"/>
      <c r="B295" s="208"/>
      <c r="C295" s="208"/>
      <c r="D295" s="216"/>
      <c r="E295" s="207"/>
      <c r="F295" s="208"/>
      <c r="G295" s="209"/>
      <c r="H295" s="208"/>
      <c r="I295" s="208"/>
      <c r="J295" s="208"/>
      <c r="K295" s="208"/>
      <c r="L295" s="208"/>
      <c r="M295" s="208"/>
      <c r="N295" s="208"/>
      <c r="O295" s="208"/>
      <c r="P295" s="208"/>
      <c r="Q295" s="208"/>
      <c r="R295" s="208"/>
      <c r="S295" s="208"/>
      <c r="T295" s="208"/>
      <c r="U295" s="208"/>
      <c r="V295" s="217"/>
      <c r="W295" s="208"/>
      <c r="X295" s="208"/>
      <c r="Y295" s="208"/>
      <c r="Z295" s="208"/>
      <c r="AA295" s="208"/>
      <c r="AB295" s="208"/>
      <c r="AC295" s="208"/>
      <c r="AD295" s="208"/>
      <c r="AE295" s="208"/>
      <c r="AF295" s="208"/>
      <c r="AG295" s="208"/>
      <c r="AH295" s="208"/>
      <c r="AI295" s="208"/>
      <c r="AJ295" s="208"/>
      <c r="AK295" s="208"/>
      <c r="AL295" s="208"/>
      <c r="AM295" s="208"/>
      <c r="AN295" s="208"/>
      <c r="AO295" s="208"/>
      <c r="AP295" s="208"/>
      <c r="AQ295" s="208"/>
      <c r="AR295" s="208"/>
      <c r="AS295" s="208"/>
      <c r="AT295" s="208"/>
      <c r="AU295" s="208"/>
    </row>
    <row r="296" spans="1:47" ht="15.75" customHeight="1">
      <c r="A296" s="209"/>
      <c r="B296" s="208"/>
      <c r="C296" s="208"/>
      <c r="D296" s="216"/>
      <c r="E296" s="207"/>
      <c r="F296" s="208"/>
      <c r="G296" s="209"/>
      <c r="H296" s="208"/>
      <c r="I296" s="208"/>
      <c r="J296" s="208"/>
      <c r="K296" s="208"/>
      <c r="L296" s="208"/>
      <c r="M296" s="208"/>
      <c r="N296" s="208"/>
      <c r="O296" s="208"/>
      <c r="P296" s="208"/>
      <c r="Q296" s="208"/>
      <c r="R296" s="208"/>
      <c r="S296" s="208"/>
      <c r="T296" s="208"/>
      <c r="U296" s="208"/>
      <c r="V296" s="217"/>
      <c r="W296" s="208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/>
      <c r="AH296" s="208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  <c r="AU296" s="208"/>
    </row>
    <row r="297" spans="1:47" ht="15.75" customHeight="1">
      <c r="A297" s="209"/>
      <c r="B297" s="208"/>
      <c r="C297" s="208"/>
      <c r="D297" s="216"/>
      <c r="E297" s="207"/>
      <c r="F297" s="208"/>
      <c r="G297" s="209"/>
      <c r="H297" s="208"/>
      <c r="I297" s="208"/>
      <c r="J297" s="208"/>
      <c r="K297" s="208"/>
      <c r="L297" s="208"/>
      <c r="M297" s="208"/>
      <c r="N297" s="208"/>
      <c r="O297" s="208"/>
      <c r="P297" s="208"/>
      <c r="Q297" s="208"/>
      <c r="R297" s="208"/>
      <c r="S297" s="208"/>
      <c r="T297" s="208"/>
      <c r="U297" s="208"/>
      <c r="V297" s="208"/>
      <c r="W297" s="208"/>
      <c r="X297" s="208"/>
      <c r="Y297" s="208"/>
      <c r="Z297" s="208"/>
      <c r="AA297" s="208"/>
      <c r="AB297" s="208"/>
      <c r="AC297" s="208"/>
      <c r="AD297" s="208"/>
      <c r="AE297" s="208"/>
      <c r="AF297" s="208"/>
      <c r="AG297" s="208"/>
      <c r="AH297" s="208"/>
      <c r="AI297" s="208"/>
      <c r="AJ297" s="208"/>
      <c r="AK297" s="208"/>
      <c r="AL297" s="208"/>
      <c r="AM297" s="208"/>
      <c r="AN297" s="208"/>
      <c r="AO297" s="208"/>
      <c r="AP297" s="208"/>
      <c r="AQ297" s="208"/>
      <c r="AR297" s="208"/>
      <c r="AS297" s="208"/>
      <c r="AT297" s="208"/>
      <c r="AU297" s="208"/>
    </row>
    <row r="298" spans="1:47" ht="15.75" customHeight="1">
      <c r="A298" s="209"/>
      <c r="B298" s="208"/>
      <c r="C298" s="208"/>
      <c r="D298" s="216"/>
      <c r="E298" s="207"/>
      <c r="F298" s="208"/>
      <c r="G298" s="209"/>
      <c r="H298" s="208"/>
      <c r="I298" s="208"/>
      <c r="J298" s="208"/>
      <c r="K298" s="208"/>
      <c r="L298" s="208"/>
      <c r="M298" s="208"/>
      <c r="N298" s="208"/>
      <c r="O298" s="208"/>
      <c r="P298" s="208"/>
      <c r="Q298" s="208"/>
      <c r="R298" s="208"/>
      <c r="S298" s="208"/>
      <c r="T298" s="208"/>
      <c r="U298" s="208"/>
      <c r="V298" s="208"/>
      <c r="W298" s="208"/>
      <c r="X298" s="208"/>
      <c r="Y298" s="208"/>
      <c r="Z298" s="208"/>
      <c r="AA298" s="208"/>
      <c r="AB298" s="208"/>
      <c r="AC298" s="208"/>
      <c r="AD298" s="208"/>
      <c r="AE298" s="208"/>
      <c r="AF298" s="208"/>
      <c r="AG298" s="208"/>
      <c r="AH298" s="208"/>
      <c r="AI298" s="208"/>
      <c r="AJ298" s="208"/>
      <c r="AK298" s="208"/>
      <c r="AL298" s="208"/>
      <c r="AM298" s="208"/>
      <c r="AN298" s="208"/>
      <c r="AO298" s="208"/>
      <c r="AP298" s="208"/>
      <c r="AQ298" s="208"/>
      <c r="AR298" s="208"/>
      <c r="AS298" s="208"/>
      <c r="AT298" s="208"/>
      <c r="AU298" s="208"/>
    </row>
    <row r="299" spans="1:47" ht="15.75" customHeight="1">
      <c r="A299" s="209"/>
      <c r="B299" s="208"/>
      <c r="C299" s="208"/>
      <c r="D299" s="216"/>
      <c r="E299" s="207"/>
      <c r="F299" s="208"/>
      <c r="G299" s="209"/>
      <c r="H299" s="208"/>
      <c r="I299" s="208"/>
      <c r="J299" s="208"/>
      <c r="K299" s="208"/>
      <c r="L299" s="208"/>
      <c r="M299" s="208"/>
      <c r="N299" s="208"/>
      <c r="O299" s="208"/>
      <c r="P299" s="208"/>
      <c r="Q299" s="208"/>
      <c r="R299" s="208"/>
      <c r="S299" s="208"/>
      <c r="T299" s="208"/>
      <c r="U299" s="208"/>
      <c r="V299" s="208"/>
      <c r="W299" s="208"/>
      <c r="X299" s="208"/>
      <c r="Y299" s="208"/>
      <c r="Z299" s="208"/>
      <c r="AA299" s="208"/>
      <c r="AB299" s="208"/>
      <c r="AC299" s="208"/>
      <c r="AD299" s="208"/>
      <c r="AE299" s="208"/>
      <c r="AF299" s="208"/>
      <c r="AG299" s="208"/>
      <c r="AH299" s="208"/>
      <c r="AI299" s="208"/>
      <c r="AJ299" s="208"/>
      <c r="AK299" s="208"/>
      <c r="AL299" s="208"/>
      <c r="AM299" s="208"/>
      <c r="AN299" s="208"/>
      <c r="AO299" s="208"/>
      <c r="AP299" s="208"/>
      <c r="AQ299" s="208"/>
      <c r="AR299" s="208"/>
      <c r="AS299" s="208"/>
      <c r="AT299" s="208"/>
      <c r="AU299" s="208"/>
    </row>
    <row r="300" spans="1:47" ht="15.75" customHeight="1">
      <c r="A300" s="209"/>
      <c r="B300" s="208"/>
      <c r="C300" s="208"/>
      <c r="D300" s="216"/>
      <c r="E300" s="207"/>
      <c r="F300" s="208"/>
      <c r="G300" s="209"/>
      <c r="H300" s="208"/>
      <c r="I300" s="208"/>
      <c r="J300" s="208"/>
      <c r="K300" s="208"/>
      <c r="L300" s="208"/>
      <c r="M300" s="208"/>
      <c r="N300" s="208"/>
      <c r="O300" s="208"/>
      <c r="P300" s="208"/>
      <c r="Q300" s="208"/>
      <c r="R300" s="208"/>
      <c r="S300" s="208"/>
      <c r="T300" s="208"/>
      <c r="U300" s="208"/>
      <c r="V300" s="208"/>
      <c r="W300" s="208"/>
      <c r="X300" s="208"/>
      <c r="Y300" s="208"/>
      <c r="Z300" s="208"/>
      <c r="AA300" s="208"/>
      <c r="AB300" s="208"/>
      <c r="AC300" s="208"/>
      <c r="AD300" s="208"/>
      <c r="AE300" s="208"/>
      <c r="AF300" s="208"/>
      <c r="AG300" s="208"/>
      <c r="AH300" s="208"/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  <c r="AT300" s="208"/>
      <c r="AU300" s="208"/>
    </row>
    <row r="301" spans="1:47" ht="15.75" customHeight="1">
      <c r="A301" s="209"/>
      <c r="B301" s="208"/>
      <c r="C301" s="208"/>
      <c r="D301" s="216"/>
      <c r="E301" s="207"/>
      <c r="F301" s="208"/>
      <c r="G301" s="209"/>
      <c r="H301" s="208"/>
      <c r="I301" s="208"/>
      <c r="J301" s="208"/>
      <c r="K301" s="208"/>
      <c r="L301" s="208"/>
      <c r="M301" s="208"/>
      <c r="N301" s="208"/>
      <c r="O301" s="208"/>
      <c r="P301" s="208"/>
      <c r="Q301" s="208"/>
      <c r="R301" s="208"/>
      <c r="S301" s="208"/>
      <c r="T301" s="208"/>
      <c r="U301" s="208"/>
      <c r="V301" s="208"/>
      <c r="W301" s="208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/>
      <c r="AH301" s="208"/>
      <c r="AI301" s="208"/>
      <c r="AJ301" s="208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08"/>
    </row>
    <row r="302" spans="1:47" ht="15.75" customHeight="1">
      <c r="A302" s="209"/>
      <c r="B302" s="208"/>
      <c r="C302" s="208"/>
      <c r="D302" s="216"/>
      <c r="E302" s="207"/>
      <c r="F302" s="208"/>
      <c r="G302" s="209"/>
      <c r="H302" s="208"/>
      <c r="I302" s="208"/>
      <c r="J302" s="208"/>
      <c r="K302" s="208"/>
      <c r="L302" s="208"/>
      <c r="M302" s="208"/>
      <c r="N302" s="208"/>
      <c r="O302" s="208"/>
      <c r="P302" s="208"/>
      <c r="Q302" s="208"/>
      <c r="R302" s="208"/>
      <c r="S302" s="208"/>
      <c r="T302" s="208"/>
      <c r="U302" s="208"/>
      <c r="V302" s="208"/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08"/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08"/>
    </row>
    <row r="303" spans="1:47" ht="15.75" customHeight="1">
      <c r="A303" s="209"/>
      <c r="B303" s="208"/>
      <c r="C303" s="208"/>
      <c r="D303" s="216"/>
      <c r="E303" s="207"/>
      <c r="F303" s="208"/>
      <c r="G303" s="209"/>
      <c r="H303" s="208"/>
      <c r="I303" s="208"/>
      <c r="J303" s="208"/>
      <c r="K303" s="208"/>
      <c r="L303" s="208"/>
      <c r="M303" s="208"/>
      <c r="N303" s="208"/>
      <c r="O303" s="208"/>
      <c r="P303" s="208"/>
      <c r="Q303" s="208"/>
      <c r="R303" s="208"/>
      <c r="S303" s="208"/>
      <c r="T303" s="208"/>
      <c r="U303" s="208"/>
      <c r="V303" s="208"/>
      <c r="W303" s="208"/>
      <c r="X303" s="208"/>
      <c r="Y303" s="208"/>
      <c r="Z303" s="208"/>
      <c r="AA303" s="208"/>
      <c r="AB303" s="208"/>
      <c r="AC303" s="208"/>
      <c r="AD303" s="208"/>
      <c r="AE303" s="208"/>
      <c r="AF303" s="208"/>
      <c r="AG303" s="208"/>
      <c r="AH303" s="208"/>
      <c r="AI303" s="208"/>
      <c r="AJ303" s="208"/>
      <c r="AK303" s="208"/>
      <c r="AL303" s="208"/>
      <c r="AM303" s="208"/>
      <c r="AN303" s="208"/>
      <c r="AO303" s="208"/>
      <c r="AP303" s="208"/>
      <c r="AQ303" s="208"/>
      <c r="AR303" s="208"/>
      <c r="AS303" s="208"/>
      <c r="AT303" s="208"/>
      <c r="AU303" s="208"/>
    </row>
    <row r="304" spans="1:47" ht="15.75" customHeight="1">
      <c r="A304" s="209"/>
      <c r="B304" s="208"/>
      <c r="C304" s="208"/>
      <c r="D304" s="216"/>
      <c r="E304" s="207"/>
      <c r="F304" s="208"/>
      <c r="G304" s="209"/>
      <c r="H304" s="208"/>
      <c r="I304" s="208"/>
      <c r="J304" s="208"/>
      <c r="K304" s="208"/>
      <c r="L304" s="208"/>
      <c r="M304" s="208"/>
      <c r="N304" s="208"/>
      <c r="O304" s="208"/>
      <c r="P304" s="208"/>
      <c r="Q304" s="208"/>
      <c r="R304" s="208"/>
      <c r="S304" s="208"/>
      <c r="T304" s="208"/>
      <c r="U304" s="208"/>
      <c r="V304" s="208"/>
      <c r="W304" s="208"/>
      <c r="X304" s="208"/>
      <c r="Y304" s="208"/>
      <c r="Z304" s="208"/>
      <c r="AA304" s="208"/>
      <c r="AB304" s="208"/>
      <c r="AC304" s="208"/>
      <c r="AD304" s="208"/>
      <c r="AE304" s="208"/>
      <c r="AF304" s="208"/>
      <c r="AG304" s="208"/>
      <c r="AH304" s="208"/>
      <c r="AI304" s="208"/>
      <c r="AJ304" s="208"/>
      <c r="AK304" s="208"/>
      <c r="AL304" s="208"/>
      <c r="AM304" s="208"/>
      <c r="AN304" s="208"/>
      <c r="AO304" s="208"/>
      <c r="AP304" s="208"/>
      <c r="AQ304" s="208"/>
      <c r="AR304" s="208"/>
      <c r="AS304" s="208"/>
      <c r="AT304" s="208"/>
      <c r="AU304" s="208"/>
    </row>
    <row r="305" spans="1:47" ht="15.75" customHeight="1">
      <c r="A305" s="209"/>
      <c r="B305" s="208"/>
      <c r="C305" s="208"/>
      <c r="D305" s="216"/>
      <c r="E305" s="207"/>
      <c r="F305" s="208"/>
      <c r="G305" s="209"/>
      <c r="H305" s="208"/>
      <c r="I305" s="208"/>
      <c r="J305" s="208"/>
      <c r="K305" s="208"/>
      <c r="L305" s="208"/>
      <c r="M305" s="208"/>
      <c r="N305" s="208"/>
      <c r="O305" s="208"/>
      <c r="P305" s="208"/>
      <c r="Q305" s="208"/>
      <c r="R305" s="208"/>
      <c r="S305" s="208"/>
      <c r="T305" s="208"/>
      <c r="U305" s="208"/>
      <c r="V305" s="208"/>
      <c r="W305" s="208"/>
      <c r="X305" s="208"/>
      <c r="Y305" s="208"/>
      <c r="Z305" s="208"/>
      <c r="AA305" s="208"/>
      <c r="AB305" s="208"/>
      <c r="AC305" s="208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</row>
    <row r="306" spans="1:47" ht="15.75" customHeight="1">
      <c r="A306" s="209"/>
      <c r="B306" s="208"/>
      <c r="C306" s="208"/>
      <c r="D306" s="216"/>
      <c r="E306" s="207"/>
      <c r="F306" s="208"/>
      <c r="G306" s="209"/>
      <c r="H306" s="208"/>
      <c r="I306" s="208"/>
      <c r="J306" s="208"/>
      <c r="K306" s="208"/>
      <c r="L306" s="208"/>
      <c r="M306" s="208"/>
      <c r="N306" s="208"/>
      <c r="O306" s="208"/>
      <c r="P306" s="208"/>
      <c r="Q306" s="208"/>
      <c r="R306" s="208"/>
      <c r="S306" s="208"/>
      <c r="T306" s="208"/>
      <c r="U306" s="208"/>
      <c r="V306" s="208"/>
      <c r="W306" s="208"/>
      <c r="X306" s="208"/>
      <c r="Y306" s="208"/>
      <c r="Z306" s="208"/>
      <c r="AA306" s="208"/>
      <c r="AB306" s="208"/>
      <c r="AC306" s="208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</row>
    <row r="307" spans="1:47" ht="15.75" customHeight="1">
      <c r="A307" s="209"/>
      <c r="B307" s="208"/>
      <c r="C307" s="208"/>
      <c r="D307" s="216"/>
      <c r="E307" s="207"/>
      <c r="F307" s="208"/>
      <c r="G307" s="209"/>
      <c r="H307" s="208"/>
      <c r="I307" s="208"/>
      <c r="J307" s="208"/>
      <c r="K307" s="208"/>
      <c r="L307" s="208"/>
      <c r="M307" s="208"/>
      <c r="N307" s="208"/>
      <c r="O307" s="208"/>
      <c r="P307" s="208"/>
      <c r="Q307" s="208"/>
      <c r="R307" s="208"/>
      <c r="S307" s="208"/>
      <c r="T307" s="208"/>
      <c r="U307" s="208"/>
      <c r="V307" s="208"/>
      <c r="W307" s="208"/>
      <c r="X307" s="208"/>
      <c r="Y307" s="208"/>
      <c r="Z307" s="208"/>
      <c r="AA307" s="208"/>
      <c r="AB307" s="208"/>
      <c r="AC307" s="208"/>
      <c r="AD307" s="208"/>
      <c r="AE307" s="208"/>
      <c r="AF307" s="208"/>
      <c r="AG307" s="208"/>
      <c r="AH307" s="208"/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  <c r="AT307" s="208"/>
      <c r="AU307" s="208"/>
    </row>
    <row r="308" spans="1:47" ht="15.75" customHeight="1">
      <c r="A308" s="209"/>
      <c r="B308" s="208"/>
      <c r="C308" s="208"/>
      <c r="D308" s="216"/>
      <c r="E308" s="207"/>
      <c r="F308" s="208"/>
      <c r="G308" s="209"/>
      <c r="H308" s="208"/>
      <c r="I308" s="208"/>
      <c r="J308" s="208"/>
      <c r="K308" s="208"/>
      <c r="L308" s="208"/>
      <c r="M308" s="208"/>
      <c r="N308" s="208"/>
      <c r="O308" s="208"/>
      <c r="P308" s="208"/>
      <c r="Q308" s="208"/>
      <c r="R308" s="208"/>
      <c r="S308" s="208"/>
      <c r="T308" s="208"/>
      <c r="U308" s="208"/>
      <c r="V308" s="208"/>
      <c r="W308" s="208"/>
      <c r="X308" s="208"/>
      <c r="Y308" s="208"/>
      <c r="Z308" s="208"/>
      <c r="AA308" s="208"/>
      <c r="AB308" s="208"/>
      <c r="AC308" s="208"/>
      <c r="AD308" s="208"/>
      <c r="AE308" s="208"/>
      <c r="AF308" s="208"/>
      <c r="AG308" s="208"/>
      <c r="AH308" s="208"/>
      <c r="AI308" s="208"/>
      <c r="AJ308" s="208"/>
      <c r="AK308" s="208"/>
      <c r="AL308" s="208"/>
      <c r="AM308" s="208"/>
      <c r="AN308" s="208"/>
      <c r="AO308" s="208"/>
      <c r="AP308" s="208"/>
      <c r="AQ308" s="208"/>
      <c r="AR308" s="208"/>
      <c r="AS308" s="208"/>
      <c r="AT308" s="208"/>
      <c r="AU308" s="208"/>
    </row>
    <row r="309" spans="1:47" ht="15.75" customHeight="1">
      <c r="A309" s="209"/>
      <c r="B309" s="208"/>
      <c r="C309" s="208"/>
      <c r="D309" s="216"/>
      <c r="E309" s="207"/>
      <c r="F309" s="208"/>
      <c r="G309" s="209"/>
      <c r="H309" s="208"/>
      <c r="I309" s="208"/>
      <c r="J309" s="208"/>
      <c r="K309" s="208"/>
      <c r="L309" s="208"/>
      <c r="M309" s="208"/>
      <c r="N309" s="208"/>
      <c r="O309" s="208"/>
      <c r="P309" s="208"/>
      <c r="Q309" s="208"/>
      <c r="R309" s="208"/>
      <c r="S309" s="208"/>
      <c r="T309" s="208"/>
      <c r="U309" s="208"/>
      <c r="V309" s="208"/>
      <c r="W309" s="208"/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</row>
    <row r="310" spans="1:47" ht="15.75" customHeight="1">
      <c r="A310" s="209"/>
      <c r="B310" s="208"/>
      <c r="C310" s="208"/>
      <c r="D310" s="216"/>
      <c r="E310" s="207"/>
      <c r="F310" s="208"/>
      <c r="G310" s="209"/>
      <c r="H310" s="208"/>
      <c r="I310" s="208"/>
      <c r="J310" s="208"/>
      <c r="K310" s="208"/>
      <c r="L310" s="208"/>
      <c r="M310" s="208"/>
      <c r="N310" s="208"/>
      <c r="O310" s="208"/>
      <c r="P310" s="208"/>
      <c r="Q310" s="208"/>
      <c r="R310" s="208"/>
      <c r="S310" s="208"/>
      <c r="T310" s="208"/>
      <c r="U310" s="208"/>
      <c r="V310" s="208"/>
      <c r="W310" s="208"/>
      <c r="X310" s="208"/>
      <c r="Y310" s="208"/>
      <c r="Z310" s="208"/>
      <c r="AA310" s="208"/>
      <c r="AB310" s="208"/>
      <c r="AC310" s="208"/>
      <c r="AD310" s="208"/>
      <c r="AE310" s="208"/>
      <c r="AF310" s="208"/>
      <c r="AG310" s="208"/>
      <c r="AH310" s="208"/>
      <c r="AI310" s="208"/>
      <c r="AJ310" s="208"/>
      <c r="AK310" s="208"/>
      <c r="AL310" s="208"/>
      <c r="AM310" s="208"/>
      <c r="AN310" s="208"/>
      <c r="AO310" s="208"/>
      <c r="AP310" s="208"/>
      <c r="AQ310" s="208"/>
      <c r="AR310" s="208"/>
      <c r="AS310" s="208"/>
      <c r="AT310" s="208"/>
      <c r="AU310" s="208"/>
    </row>
    <row r="311" spans="1:47" ht="15.75" customHeight="1">
      <c r="A311" s="209"/>
      <c r="B311" s="208"/>
      <c r="C311" s="208"/>
      <c r="D311" s="216"/>
      <c r="E311" s="207"/>
      <c r="F311" s="208"/>
      <c r="G311" s="209"/>
      <c r="H311" s="208"/>
      <c r="I311" s="208"/>
      <c r="J311" s="208"/>
      <c r="K311" s="208"/>
      <c r="L311" s="208"/>
      <c r="M311" s="208"/>
      <c r="N311" s="208"/>
      <c r="O311" s="208"/>
      <c r="P311" s="208"/>
      <c r="Q311" s="208"/>
      <c r="R311" s="208"/>
      <c r="S311" s="208"/>
      <c r="T311" s="208"/>
      <c r="U311" s="208"/>
      <c r="V311" s="208"/>
      <c r="W311" s="208"/>
      <c r="X311" s="208"/>
      <c r="Y311" s="208"/>
      <c r="Z311" s="208"/>
      <c r="AA311" s="208"/>
      <c r="AB311" s="208"/>
      <c r="AC311" s="208"/>
      <c r="AD311" s="208"/>
      <c r="AE311" s="208"/>
      <c r="AF311" s="208"/>
      <c r="AG311" s="208"/>
      <c r="AH311" s="208"/>
      <c r="AI311" s="208"/>
      <c r="AJ311" s="208"/>
      <c r="AK311" s="208"/>
      <c r="AL311" s="208"/>
      <c r="AM311" s="208"/>
      <c r="AN311" s="208"/>
      <c r="AO311" s="208"/>
      <c r="AP311" s="208"/>
      <c r="AQ311" s="208"/>
      <c r="AR311" s="208"/>
      <c r="AS311" s="208"/>
      <c r="AT311" s="208"/>
      <c r="AU311" s="208"/>
    </row>
    <row r="312" spans="1:47" ht="15.75" customHeight="1">
      <c r="A312" s="209"/>
      <c r="B312" s="208"/>
      <c r="C312" s="208"/>
      <c r="D312" s="216"/>
      <c r="E312" s="207"/>
      <c r="F312" s="208"/>
      <c r="G312" s="209"/>
      <c r="H312" s="208"/>
      <c r="I312" s="208"/>
      <c r="J312" s="208"/>
      <c r="K312" s="208"/>
      <c r="L312" s="208"/>
      <c r="M312" s="208"/>
      <c r="N312" s="208"/>
      <c r="O312" s="208"/>
      <c r="P312" s="208"/>
      <c r="Q312" s="208"/>
      <c r="R312" s="208"/>
      <c r="S312" s="208"/>
      <c r="T312" s="208"/>
      <c r="U312" s="208"/>
      <c r="V312" s="208"/>
      <c r="W312" s="208"/>
      <c r="X312" s="208"/>
      <c r="Y312" s="208"/>
      <c r="Z312" s="208"/>
      <c r="AA312" s="208"/>
      <c r="AB312" s="208"/>
      <c r="AC312" s="208"/>
      <c r="AD312" s="208"/>
      <c r="AE312" s="208"/>
      <c r="AF312" s="208"/>
      <c r="AG312" s="208"/>
      <c r="AH312" s="208"/>
      <c r="AI312" s="208"/>
      <c r="AJ312" s="208"/>
      <c r="AK312" s="208"/>
      <c r="AL312" s="208"/>
      <c r="AM312" s="208"/>
      <c r="AN312" s="208"/>
      <c r="AO312" s="208"/>
      <c r="AP312" s="208"/>
      <c r="AQ312" s="208"/>
      <c r="AR312" s="208"/>
      <c r="AS312" s="208"/>
      <c r="AT312" s="208"/>
      <c r="AU312" s="208"/>
    </row>
    <row r="313" spans="1:47" ht="15.75" customHeight="1">
      <c r="A313" s="209"/>
      <c r="B313" s="208"/>
      <c r="C313" s="208"/>
      <c r="D313" s="216"/>
      <c r="E313" s="207"/>
      <c r="F313" s="208"/>
      <c r="G313" s="209"/>
      <c r="H313" s="208"/>
      <c r="I313" s="208"/>
      <c r="J313" s="208"/>
      <c r="K313" s="208"/>
      <c r="L313" s="208"/>
      <c r="M313" s="208"/>
      <c r="N313" s="208"/>
      <c r="O313" s="208"/>
      <c r="P313" s="208"/>
      <c r="Q313" s="208"/>
      <c r="R313" s="208"/>
      <c r="S313" s="208"/>
      <c r="T313" s="208"/>
      <c r="U313" s="208"/>
      <c r="V313" s="208"/>
      <c r="W313" s="208"/>
      <c r="X313" s="208"/>
      <c r="Y313" s="208"/>
      <c r="Z313" s="208"/>
      <c r="AA313" s="208"/>
      <c r="AB313" s="208"/>
      <c r="AC313" s="208"/>
      <c r="AD313" s="208"/>
      <c r="AE313" s="208"/>
      <c r="AF313" s="208"/>
      <c r="AG313" s="208"/>
      <c r="AH313" s="208"/>
      <c r="AI313" s="208"/>
      <c r="AJ313" s="208"/>
      <c r="AK313" s="208"/>
      <c r="AL313" s="208"/>
      <c r="AM313" s="208"/>
      <c r="AN313" s="208"/>
      <c r="AO313" s="208"/>
      <c r="AP313" s="208"/>
      <c r="AQ313" s="208"/>
      <c r="AR313" s="208"/>
      <c r="AS313" s="208"/>
      <c r="AT313" s="208"/>
      <c r="AU313" s="208"/>
    </row>
    <row r="314" spans="1:47" ht="15.75" customHeight="1">
      <c r="A314" s="209"/>
      <c r="B314" s="208"/>
      <c r="C314" s="208"/>
      <c r="D314" s="216"/>
      <c r="E314" s="207"/>
      <c r="F314" s="208"/>
      <c r="G314" s="209"/>
      <c r="H314" s="208"/>
      <c r="I314" s="208"/>
      <c r="J314" s="208"/>
      <c r="K314" s="208"/>
      <c r="L314" s="208"/>
      <c r="M314" s="208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</row>
    <row r="315" spans="1:47" ht="15.75" customHeight="1">
      <c r="A315" s="209"/>
      <c r="B315" s="208"/>
      <c r="C315" s="208"/>
      <c r="D315" s="216"/>
      <c r="E315" s="207"/>
      <c r="F315" s="208"/>
      <c r="G315" s="209"/>
      <c r="H315" s="208"/>
      <c r="I315" s="208"/>
      <c r="J315" s="208"/>
      <c r="K315" s="208"/>
      <c r="L315" s="208"/>
      <c r="M315" s="208"/>
      <c r="N315" s="208"/>
      <c r="O315" s="208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  <c r="AU315" s="208"/>
    </row>
    <row r="316" spans="1:47" ht="15.75" customHeight="1">
      <c r="A316" s="209"/>
      <c r="B316" s="208"/>
      <c r="C316" s="208"/>
      <c r="D316" s="216"/>
      <c r="E316" s="207"/>
      <c r="F316" s="208"/>
      <c r="G316" s="209"/>
      <c r="H316" s="208"/>
      <c r="I316" s="208"/>
      <c r="J316" s="208"/>
      <c r="K316" s="208"/>
      <c r="L316" s="208"/>
      <c r="M316" s="208"/>
      <c r="N316" s="208"/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</row>
    <row r="317" spans="1:47" ht="15.75" customHeight="1">
      <c r="A317" s="209"/>
      <c r="B317" s="208"/>
      <c r="C317" s="208"/>
      <c r="D317" s="216"/>
      <c r="E317" s="207"/>
      <c r="F317" s="208"/>
      <c r="G317" s="209"/>
      <c r="H317" s="208"/>
      <c r="I317" s="208"/>
      <c r="J317" s="208"/>
      <c r="K317" s="208"/>
      <c r="L317" s="208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</row>
    <row r="318" spans="1:47" ht="15.75" customHeight="1">
      <c r="A318" s="209"/>
      <c r="B318" s="208"/>
      <c r="C318" s="208"/>
      <c r="D318" s="216"/>
      <c r="E318" s="207"/>
      <c r="F318" s="208"/>
      <c r="G318" s="209"/>
      <c r="H318" s="208"/>
      <c r="I318" s="208"/>
      <c r="J318" s="208"/>
      <c r="K318" s="208"/>
      <c r="L318" s="208"/>
      <c r="M318" s="208"/>
      <c r="N318" s="208"/>
      <c r="O318" s="208"/>
      <c r="P318" s="208"/>
      <c r="Q318" s="208"/>
      <c r="R318" s="208"/>
      <c r="S318" s="208"/>
      <c r="T318" s="208"/>
      <c r="U318" s="208"/>
      <c r="V318" s="208"/>
      <c r="W318" s="208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</row>
    <row r="319" spans="1:47" ht="15.75" customHeight="1">
      <c r="A319" s="209"/>
      <c r="B319" s="208"/>
      <c r="C319" s="208"/>
      <c r="D319" s="216"/>
      <c r="E319" s="207"/>
      <c r="F319" s="208"/>
      <c r="G319" s="209"/>
      <c r="H319" s="208"/>
      <c r="I319" s="208"/>
      <c r="J319" s="208"/>
      <c r="K319" s="208"/>
      <c r="L319" s="208"/>
      <c r="M319" s="208"/>
      <c r="N319" s="208"/>
      <c r="O319" s="208"/>
      <c r="P319" s="208"/>
      <c r="Q319" s="208"/>
      <c r="R319" s="208"/>
      <c r="S319" s="208"/>
      <c r="T319" s="208"/>
      <c r="U319" s="208"/>
      <c r="V319" s="208"/>
      <c r="W319" s="208"/>
      <c r="X319" s="208"/>
      <c r="Y319" s="208"/>
      <c r="Z319" s="208"/>
      <c r="AA319" s="208"/>
      <c r="AB319" s="208"/>
      <c r="AC319" s="208"/>
      <c r="AD319" s="208"/>
      <c r="AE319" s="208"/>
      <c r="AF319" s="208"/>
      <c r="AG319" s="208"/>
      <c r="AH319" s="208"/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  <c r="AT319" s="208"/>
      <c r="AU319" s="208"/>
    </row>
    <row r="320" spans="1:47" ht="15.75" customHeight="1">
      <c r="A320" s="209"/>
      <c r="B320" s="208"/>
      <c r="C320" s="208"/>
      <c r="D320" s="216"/>
      <c r="E320" s="207"/>
      <c r="F320" s="208"/>
      <c r="G320" s="209"/>
      <c r="H320" s="208"/>
      <c r="I320" s="208"/>
      <c r="J320" s="208"/>
      <c r="K320" s="208"/>
      <c r="L320" s="208"/>
      <c r="M320" s="208"/>
      <c r="N320" s="208"/>
      <c r="O320" s="208"/>
      <c r="P320" s="208"/>
      <c r="Q320" s="208"/>
      <c r="R320" s="208"/>
      <c r="S320" s="208"/>
      <c r="T320" s="208"/>
      <c r="U320" s="208"/>
      <c r="V320" s="208"/>
      <c r="W320" s="208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/>
      <c r="AH320" s="208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08"/>
      <c r="AU320" s="208"/>
    </row>
    <row r="321" spans="1:47" ht="15.75" customHeight="1">
      <c r="A321" s="209"/>
      <c r="B321" s="208"/>
      <c r="C321" s="208"/>
      <c r="D321" s="216"/>
      <c r="E321" s="207"/>
      <c r="F321" s="208"/>
      <c r="G321" s="209"/>
      <c r="H321" s="208"/>
      <c r="I321" s="208"/>
      <c r="J321" s="208"/>
      <c r="K321" s="208"/>
      <c r="L321" s="208"/>
      <c r="M321" s="208"/>
      <c r="N321" s="208"/>
      <c r="O321" s="208"/>
      <c r="P321" s="208"/>
      <c r="Q321" s="208"/>
      <c r="R321" s="208"/>
      <c r="S321" s="208"/>
      <c r="T321" s="208"/>
      <c r="U321" s="208"/>
      <c r="V321" s="208"/>
      <c r="W321" s="208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08"/>
      <c r="AU321" s="208"/>
    </row>
    <row r="322" spans="1:47" ht="15.75" customHeight="1">
      <c r="A322" s="209"/>
      <c r="B322" s="208"/>
      <c r="C322" s="208"/>
      <c r="D322" s="216"/>
      <c r="E322" s="207"/>
      <c r="F322" s="208"/>
      <c r="G322" s="209"/>
      <c r="H322" s="208"/>
      <c r="I322" s="208"/>
      <c r="J322" s="208"/>
      <c r="K322" s="208"/>
      <c r="L322" s="208"/>
      <c r="M322" s="208"/>
      <c r="N322" s="208"/>
      <c r="O322" s="208"/>
      <c r="P322" s="208"/>
      <c r="Q322" s="208"/>
      <c r="R322" s="208"/>
      <c r="S322" s="208"/>
      <c r="T322" s="208"/>
      <c r="U322" s="208"/>
      <c r="V322" s="208"/>
      <c r="W322" s="208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</row>
    <row r="323" spans="1:47" ht="15.75" customHeight="1">
      <c r="A323" s="209"/>
      <c r="B323" s="208"/>
      <c r="C323" s="208"/>
      <c r="D323" s="216"/>
      <c r="E323" s="207"/>
      <c r="F323" s="208"/>
      <c r="G323" s="209"/>
      <c r="H323" s="208"/>
      <c r="I323" s="208"/>
      <c r="J323" s="208"/>
      <c r="K323" s="208"/>
      <c r="L323" s="208"/>
      <c r="M323" s="208"/>
      <c r="N323" s="208"/>
      <c r="O323" s="208"/>
      <c r="P323" s="208"/>
      <c r="Q323" s="208"/>
      <c r="R323" s="208"/>
      <c r="S323" s="208"/>
      <c r="T323" s="208"/>
      <c r="U323" s="208"/>
      <c r="V323" s="208"/>
      <c r="W323" s="208"/>
      <c r="X323" s="208"/>
      <c r="Y323" s="208"/>
      <c r="Z323" s="208"/>
      <c r="AA323" s="208"/>
      <c r="AB323" s="208"/>
      <c r="AC323" s="208"/>
      <c r="AD323" s="208"/>
      <c r="AE323" s="208"/>
      <c r="AF323" s="208"/>
      <c r="AG323" s="208"/>
      <c r="AH323" s="208"/>
      <c r="AI323" s="208"/>
      <c r="AJ323" s="208"/>
      <c r="AK323" s="208"/>
      <c r="AL323" s="208"/>
      <c r="AM323" s="208"/>
      <c r="AN323" s="208"/>
      <c r="AO323" s="208"/>
      <c r="AP323" s="208"/>
      <c r="AQ323" s="208"/>
      <c r="AR323" s="208"/>
      <c r="AS323" s="208"/>
      <c r="AT323" s="208"/>
      <c r="AU323" s="208"/>
    </row>
    <row r="324" spans="1:47" ht="15.75" customHeight="1">
      <c r="A324" s="209"/>
      <c r="B324" s="208"/>
      <c r="C324" s="208"/>
      <c r="D324" s="216"/>
      <c r="E324" s="207"/>
      <c r="F324" s="208"/>
      <c r="G324" s="209"/>
      <c r="H324" s="208"/>
      <c r="I324" s="208"/>
      <c r="J324" s="208"/>
      <c r="K324" s="208"/>
      <c r="L324" s="208"/>
      <c r="M324" s="208"/>
      <c r="N324" s="208"/>
      <c r="O324" s="208"/>
      <c r="P324" s="208"/>
      <c r="Q324" s="208"/>
      <c r="R324" s="208"/>
      <c r="S324" s="208"/>
      <c r="T324" s="208"/>
      <c r="U324" s="208"/>
      <c r="V324" s="208"/>
      <c r="W324" s="208"/>
      <c r="X324" s="208"/>
      <c r="Y324" s="208"/>
      <c r="Z324" s="208"/>
      <c r="AA324" s="208"/>
      <c r="AB324" s="208"/>
      <c r="AC324" s="208"/>
      <c r="AD324" s="208"/>
      <c r="AE324" s="208"/>
      <c r="AF324" s="208"/>
      <c r="AG324" s="208"/>
      <c r="AH324" s="208"/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  <c r="AT324" s="208"/>
      <c r="AU324" s="208"/>
    </row>
    <row r="325" spans="1:47" ht="15.75" customHeight="1">
      <c r="A325" s="209"/>
      <c r="B325" s="208"/>
      <c r="C325" s="208"/>
      <c r="D325" s="216"/>
      <c r="E325" s="207"/>
      <c r="F325" s="208"/>
      <c r="G325" s="209"/>
      <c r="H325" s="208"/>
      <c r="I325" s="208"/>
      <c r="J325" s="208"/>
      <c r="K325" s="208"/>
      <c r="L325" s="208"/>
      <c r="M325" s="208"/>
      <c r="N325" s="208"/>
      <c r="O325" s="208"/>
      <c r="P325" s="208"/>
      <c r="Q325" s="208"/>
      <c r="R325" s="208"/>
      <c r="S325" s="208"/>
      <c r="T325" s="208"/>
      <c r="U325" s="208"/>
      <c r="V325" s="208"/>
      <c r="W325" s="208"/>
      <c r="X325" s="208"/>
      <c r="Y325" s="208"/>
      <c r="Z325" s="208"/>
      <c r="AA325" s="208"/>
      <c r="AB325" s="208"/>
      <c r="AC325" s="208"/>
      <c r="AD325" s="208"/>
      <c r="AE325" s="208"/>
      <c r="AF325" s="208"/>
      <c r="AG325" s="208"/>
      <c r="AH325" s="208"/>
      <c r="AI325" s="208"/>
      <c r="AJ325" s="208"/>
      <c r="AK325" s="208"/>
      <c r="AL325" s="208"/>
      <c r="AM325" s="208"/>
      <c r="AN325" s="208"/>
      <c r="AO325" s="208"/>
      <c r="AP325" s="208"/>
      <c r="AQ325" s="208"/>
      <c r="AR325" s="208"/>
      <c r="AS325" s="208"/>
      <c r="AT325" s="208"/>
      <c r="AU325" s="208"/>
    </row>
    <row r="326" spans="1:47" ht="15.75" customHeight="1">
      <c r="A326" s="209"/>
      <c r="B326" s="208"/>
      <c r="C326" s="208"/>
      <c r="D326" s="216"/>
      <c r="E326" s="207"/>
      <c r="F326" s="208"/>
      <c r="G326" s="209"/>
      <c r="H326" s="208"/>
      <c r="I326" s="208"/>
      <c r="J326" s="208"/>
      <c r="K326" s="208"/>
      <c r="L326" s="208"/>
      <c r="M326" s="208"/>
      <c r="N326" s="208"/>
      <c r="O326" s="208"/>
      <c r="P326" s="208"/>
      <c r="Q326" s="208"/>
      <c r="R326" s="208"/>
      <c r="S326" s="208"/>
      <c r="T326" s="208"/>
      <c r="U326" s="208"/>
      <c r="V326" s="208"/>
      <c r="W326" s="208"/>
      <c r="X326" s="208"/>
      <c r="Y326" s="208"/>
      <c r="Z326" s="208"/>
      <c r="AA326" s="208"/>
      <c r="AB326" s="208"/>
      <c r="AC326" s="208"/>
      <c r="AD326" s="208"/>
      <c r="AE326" s="208"/>
      <c r="AF326" s="208"/>
      <c r="AG326" s="208"/>
      <c r="AH326" s="208"/>
      <c r="AI326" s="208"/>
      <c r="AJ326" s="208"/>
      <c r="AK326" s="208"/>
      <c r="AL326" s="208"/>
      <c r="AM326" s="208"/>
      <c r="AN326" s="208"/>
      <c r="AO326" s="208"/>
      <c r="AP326" s="208"/>
      <c r="AQ326" s="208"/>
      <c r="AR326" s="208"/>
      <c r="AS326" s="208"/>
      <c r="AT326" s="208"/>
      <c r="AU326" s="208"/>
    </row>
    <row r="327" spans="1:47" ht="15.75" customHeight="1">
      <c r="A327" s="209"/>
      <c r="B327" s="208"/>
      <c r="C327" s="208"/>
      <c r="D327" s="216"/>
      <c r="E327" s="207"/>
      <c r="F327" s="208"/>
      <c r="G327" s="209"/>
      <c r="H327" s="208"/>
      <c r="I327" s="208"/>
      <c r="J327" s="208"/>
      <c r="K327" s="208"/>
      <c r="L327" s="208"/>
      <c r="M327" s="208"/>
      <c r="N327" s="208"/>
      <c r="O327" s="208"/>
      <c r="P327" s="208"/>
      <c r="Q327" s="208"/>
      <c r="R327" s="208"/>
      <c r="S327" s="208"/>
      <c r="T327" s="208"/>
      <c r="U327" s="208"/>
      <c r="V327" s="208"/>
      <c r="W327" s="208"/>
      <c r="X327" s="208"/>
      <c r="Y327" s="208"/>
      <c r="Z327" s="208"/>
      <c r="AA327" s="208"/>
      <c r="AB327" s="208"/>
      <c r="AC327" s="208"/>
      <c r="AD327" s="208"/>
      <c r="AE327" s="208"/>
      <c r="AF327" s="208"/>
      <c r="AG327" s="208"/>
      <c r="AH327" s="208"/>
      <c r="AI327" s="208"/>
      <c r="AJ327" s="208"/>
      <c r="AK327" s="208"/>
      <c r="AL327" s="208"/>
      <c r="AM327" s="208"/>
      <c r="AN327" s="208"/>
      <c r="AO327" s="208"/>
      <c r="AP327" s="208"/>
      <c r="AQ327" s="208"/>
      <c r="AR327" s="208"/>
      <c r="AS327" s="208"/>
      <c r="AT327" s="208"/>
      <c r="AU327" s="208"/>
    </row>
    <row r="328" spans="1:47" ht="15.75" customHeight="1">
      <c r="A328" s="209"/>
      <c r="B328" s="208"/>
      <c r="C328" s="208"/>
      <c r="D328" s="216"/>
      <c r="E328" s="207"/>
      <c r="F328" s="208"/>
      <c r="G328" s="209"/>
      <c r="H328" s="208"/>
      <c r="I328" s="208"/>
      <c r="J328" s="208"/>
      <c r="K328" s="208"/>
      <c r="L328" s="208"/>
      <c r="M328" s="208"/>
      <c r="N328" s="208"/>
      <c r="O328" s="208"/>
      <c r="P328" s="208"/>
      <c r="Q328" s="208"/>
      <c r="R328" s="208"/>
      <c r="S328" s="208"/>
      <c r="T328" s="208"/>
      <c r="U328" s="208"/>
      <c r="V328" s="208"/>
      <c r="W328" s="208"/>
      <c r="X328" s="208"/>
      <c r="Y328" s="208"/>
      <c r="Z328" s="208"/>
      <c r="AA328" s="208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</row>
    <row r="329" spans="1:47" ht="15.75" customHeight="1">
      <c r="A329" s="209"/>
      <c r="B329" s="208"/>
      <c r="C329" s="208"/>
      <c r="D329" s="216"/>
      <c r="E329" s="207"/>
      <c r="F329" s="208"/>
      <c r="G329" s="209"/>
      <c r="H329" s="208"/>
      <c r="I329" s="208"/>
      <c r="J329" s="208"/>
      <c r="K329" s="208"/>
      <c r="L329" s="208"/>
      <c r="M329" s="208"/>
      <c r="N329" s="208"/>
      <c r="O329" s="208"/>
      <c r="P329" s="208"/>
      <c r="Q329" s="208"/>
      <c r="R329" s="208"/>
      <c r="S329" s="208"/>
      <c r="T329" s="208"/>
      <c r="U329" s="208"/>
      <c r="V329" s="208"/>
      <c r="W329" s="208"/>
      <c r="X329" s="208"/>
      <c r="Y329" s="208"/>
      <c r="Z329" s="208"/>
      <c r="AA329" s="208"/>
      <c r="AB329" s="208"/>
      <c r="AC329" s="208"/>
      <c r="AD329" s="208"/>
      <c r="AE329" s="208"/>
      <c r="AF329" s="208"/>
      <c r="AG329" s="208"/>
      <c r="AH329" s="208"/>
      <c r="AI329" s="208"/>
      <c r="AJ329" s="208"/>
      <c r="AK329" s="208"/>
      <c r="AL329" s="208"/>
      <c r="AM329" s="208"/>
      <c r="AN329" s="208"/>
      <c r="AO329" s="208"/>
      <c r="AP329" s="208"/>
      <c r="AQ329" s="208"/>
      <c r="AR329" s="208"/>
      <c r="AS329" s="208"/>
      <c r="AT329" s="208"/>
      <c r="AU329" s="208"/>
    </row>
    <row r="330" spans="1:47" ht="15.75" customHeight="1">
      <c r="A330" s="209"/>
      <c r="B330" s="208"/>
      <c r="C330" s="208"/>
      <c r="D330" s="216"/>
      <c r="E330" s="207"/>
      <c r="F330" s="208"/>
      <c r="G330" s="209"/>
      <c r="H330" s="208"/>
      <c r="I330" s="208"/>
      <c r="J330" s="208"/>
      <c r="K330" s="208"/>
      <c r="L330" s="208"/>
      <c r="M330" s="208"/>
      <c r="N330" s="208"/>
      <c r="O330" s="208"/>
      <c r="P330" s="208"/>
      <c r="Q330" s="208"/>
      <c r="R330" s="208"/>
      <c r="S330" s="208"/>
      <c r="T330" s="208"/>
      <c r="U330" s="208"/>
      <c r="V330" s="208"/>
      <c r="W330" s="208"/>
      <c r="X330" s="208"/>
      <c r="Y330" s="208"/>
      <c r="Z330" s="208"/>
      <c r="AA330" s="208"/>
      <c r="AB330" s="208"/>
      <c r="AC330" s="208"/>
      <c r="AD330" s="208"/>
      <c r="AE330" s="208"/>
      <c r="AF330" s="208"/>
      <c r="AG330" s="208"/>
      <c r="AH330" s="208"/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  <c r="AT330" s="208"/>
      <c r="AU330" s="208"/>
    </row>
    <row r="331" spans="1:47" ht="15.75" customHeight="1">
      <c r="A331" s="209"/>
      <c r="B331" s="208"/>
      <c r="C331" s="208"/>
      <c r="D331" s="216"/>
      <c r="E331" s="207"/>
      <c r="F331" s="208"/>
      <c r="G331" s="209"/>
      <c r="H331" s="208"/>
      <c r="I331" s="208"/>
      <c r="J331" s="208"/>
      <c r="K331" s="208"/>
      <c r="L331" s="208"/>
      <c r="M331" s="208"/>
      <c r="N331" s="208"/>
      <c r="O331" s="208"/>
      <c r="P331" s="208"/>
      <c r="Q331" s="208"/>
      <c r="R331" s="208"/>
      <c r="S331" s="208"/>
      <c r="T331" s="208"/>
      <c r="U331" s="208"/>
      <c r="V331" s="208"/>
      <c r="W331" s="208"/>
      <c r="X331" s="208"/>
      <c r="Y331" s="208"/>
      <c r="Z331" s="208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08"/>
      <c r="AU331" s="208"/>
    </row>
    <row r="332" spans="1:47" ht="15.75" customHeight="1">
      <c r="A332" s="209"/>
      <c r="B332" s="208"/>
      <c r="C332" s="208"/>
      <c r="D332" s="216"/>
      <c r="E332" s="207"/>
      <c r="F332" s="208"/>
      <c r="G332" s="209"/>
      <c r="H332" s="208"/>
      <c r="I332" s="208"/>
      <c r="J332" s="208"/>
      <c r="K332" s="208"/>
      <c r="L332" s="208"/>
      <c r="M332" s="208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</row>
    <row r="333" spans="1:47" ht="15.75" customHeight="1">
      <c r="A333" s="209"/>
      <c r="B333" s="208"/>
      <c r="C333" s="208"/>
      <c r="D333" s="216"/>
      <c r="E333" s="207"/>
      <c r="F333" s="208"/>
      <c r="G333" s="209"/>
      <c r="H333" s="208"/>
      <c r="I333" s="208"/>
      <c r="J333" s="208"/>
      <c r="K333" s="208"/>
      <c r="L333" s="208"/>
      <c r="M333" s="208"/>
      <c r="N333" s="208"/>
      <c r="O333" s="208"/>
      <c r="P333" s="20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/>
      <c r="AH333" s="208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  <c r="AU333" s="208"/>
    </row>
    <row r="334" spans="1:47" ht="15.75" customHeight="1">
      <c r="A334" s="209"/>
      <c r="B334" s="208"/>
      <c r="C334" s="208"/>
      <c r="D334" s="216"/>
      <c r="E334" s="207"/>
      <c r="F334" s="208"/>
      <c r="G334" s="209"/>
      <c r="H334" s="208"/>
      <c r="I334" s="208"/>
      <c r="J334" s="208"/>
      <c r="K334" s="208"/>
      <c r="L334" s="208"/>
      <c r="M334" s="208"/>
      <c r="N334" s="208"/>
      <c r="O334" s="208"/>
      <c r="P334" s="208"/>
      <c r="Q334" s="208"/>
      <c r="R334" s="208"/>
      <c r="S334" s="208"/>
      <c r="T334" s="208"/>
      <c r="U334" s="208"/>
      <c r="V334" s="208"/>
      <c r="W334" s="208"/>
      <c r="X334" s="208"/>
      <c r="Y334" s="208"/>
      <c r="Z334" s="208"/>
      <c r="AA334" s="208"/>
      <c r="AB334" s="208"/>
      <c r="AC334" s="208"/>
      <c r="AD334" s="208"/>
      <c r="AE334" s="208"/>
      <c r="AF334" s="208"/>
      <c r="AG334" s="208"/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</row>
    <row r="335" spans="1:47" ht="15.75" customHeight="1">
      <c r="A335" s="209"/>
      <c r="B335" s="208"/>
      <c r="C335" s="208"/>
      <c r="D335" s="216"/>
      <c r="E335" s="207"/>
      <c r="F335" s="208"/>
      <c r="G335" s="209"/>
      <c r="H335" s="208"/>
      <c r="I335" s="208"/>
      <c r="J335" s="208"/>
      <c r="K335" s="208"/>
      <c r="L335" s="208"/>
      <c r="M335" s="208"/>
      <c r="N335" s="208"/>
      <c r="O335" s="208"/>
      <c r="P335" s="208"/>
      <c r="Q335" s="208"/>
      <c r="R335" s="208"/>
      <c r="S335" s="208"/>
      <c r="T335" s="208"/>
      <c r="U335" s="208"/>
      <c r="V335" s="208"/>
      <c r="W335" s="208"/>
      <c r="X335" s="208"/>
      <c r="Y335" s="208"/>
      <c r="Z335" s="208"/>
      <c r="AA335" s="208"/>
      <c r="AB335" s="208"/>
      <c r="AC335" s="208"/>
      <c r="AD335" s="208"/>
      <c r="AE335" s="208"/>
      <c r="AF335" s="208"/>
      <c r="AG335" s="208"/>
      <c r="AH335" s="208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  <c r="AU335" s="208"/>
    </row>
    <row r="336" spans="1:47" ht="15.75" customHeight="1">
      <c r="A336" s="209"/>
      <c r="B336" s="208"/>
      <c r="C336" s="208"/>
      <c r="D336" s="216"/>
      <c r="E336" s="207"/>
      <c r="F336" s="208"/>
      <c r="G336" s="209"/>
      <c r="H336" s="208"/>
      <c r="I336" s="208"/>
      <c r="J336" s="208"/>
      <c r="K336" s="208"/>
      <c r="L336" s="208"/>
      <c r="M336" s="208"/>
      <c r="N336" s="208"/>
      <c r="O336" s="208"/>
      <c r="P336" s="208"/>
      <c r="Q336" s="208"/>
      <c r="R336" s="208"/>
      <c r="S336" s="208"/>
      <c r="T336" s="208"/>
      <c r="U336" s="208"/>
      <c r="V336" s="208"/>
      <c r="W336" s="208"/>
      <c r="X336" s="208"/>
      <c r="Y336" s="208"/>
      <c r="Z336" s="208"/>
      <c r="AA336" s="208"/>
      <c r="AB336" s="208"/>
      <c r="AC336" s="208"/>
      <c r="AD336" s="208"/>
      <c r="AE336" s="208"/>
      <c r="AF336" s="208"/>
      <c r="AG336" s="208"/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</row>
    <row r="337" spans="1:47" ht="15.75" customHeight="1">
      <c r="A337" s="209"/>
      <c r="B337" s="208"/>
      <c r="C337" s="208"/>
      <c r="D337" s="216"/>
      <c r="E337" s="207"/>
      <c r="F337" s="208"/>
      <c r="G337" s="209"/>
      <c r="H337" s="208"/>
      <c r="I337" s="208"/>
      <c r="J337" s="208"/>
      <c r="K337" s="208"/>
      <c r="L337" s="208"/>
      <c r="M337" s="208"/>
      <c r="N337" s="208"/>
      <c r="O337" s="208"/>
      <c r="P337" s="208"/>
      <c r="Q337" s="208"/>
      <c r="R337" s="208"/>
      <c r="S337" s="208"/>
      <c r="T337" s="208"/>
      <c r="U337" s="208"/>
      <c r="V337" s="208"/>
      <c r="W337" s="208"/>
      <c r="X337" s="208"/>
      <c r="Y337" s="208"/>
      <c r="Z337" s="208"/>
      <c r="AA337" s="208"/>
      <c r="AB337" s="208"/>
      <c r="AC337" s="208"/>
      <c r="AD337" s="208"/>
      <c r="AE337" s="208"/>
      <c r="AF337" s="208"/>
      <c r="AG337" s="208"/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</row>
    <row r="338" spans="1:47" ht="15.75" customHeight="1">
      <c r="A338" s="209"/>
      <c r="B338" s="208"/>
      <c r="C338" s="208"/>
      <c r="D338" s="216"/>
      <c r="E338" s="207"/>
      <c r="F338" s="208"/>
      <c r="G338" s="209"/>
      <c r="H338" s="208"/>
      <c r="I338" s="208"/>
      <c r="J338" s="208"/>
      <c r="K338" s="208"/>
      <c r="L338" s="208"/>
      <c r="M338" s="208"/>
      <c r="N338" s="208"/>
      <c r="O338" s="208"/>
      <c r="P338" s="208"/>
      <c r="Q338" s="208"/>
      <c r="R338" s="208"/>
      <c r="S338" s="208"/>
      <c r="T338" s="208"/>
      <c r="U338" s="208"/>
      <c r="V338" s="208"/>
      <c r="W338" s="208"/>
      <c r="X338" s="208"/>
      <c r="Y338" s="208"/>
      <c r="Z338" s="208"/>
      <c r="AA338" s="208"/>
      <c r="AB338" s="208"/>
      <c r="AC338" s="208"/>
      <c r="AD338" s="208"/>
      <c r="AE338" s="208"/>
      <c r="AF338" s="208"/>
      <c r="AG338" s="208"/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</row>
    <row r="339" spans="1:47" ht="15.75" customHeight="1">
      <c r="A339" s="209"/>
      <c r="B339" s="208"/>
      <c r="C339" s="208"/>
      <c r="D339" s="216"/>
      <c r="E339" s="207"/>
      <c r="F339" s="208"/>
      <c r="G339" s="209"/>
      <c r="H339" s="208"/>
      <c r="I339" s="208"/>
      <c r="J339" s="208"/>
      <c r="K339" s="208"/>
      <c r="L339" s="208"/>
      <c r="M339" s="208"/>
      <c r="N339" s="208"/>
      <c r="O339" s="208"/>
      <c r="P339" s="208"/>
      <c r="Q339" s="208"/>
      <c r="R339" s="208"/>
      <c r="S339" s="208"/>
      <c r="T339" s="208"/>
      <c r="U339" s="208"/>
      <c r="V339" s="208"/>
      <c r="W339" s="208"/>
      <c r="X339" s="208"/>
      <c r="Y339" s="208"/>
      <c r="Z339" s="208"/>
      <c r="AA339" s="208"/>
      <c r="AB339" s="208"/>
      <c r="AC339" s="208"/>
      <c r="AD339" s="208"/>
      <c r="AE339" s="208"/>
      <c r="AF339" s="208"/>
      <c r="AG339" s="208"/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</row>
    <row r="340" spans="1:47" ht="15.75" customHeight="1">
      <c r="A340" s="209"/>
      <c r="B340" s="208"/>
      <c r="C340" s="208"/>
      <c r="D340" s="216"/>
      <c r="E340" s="207"/>
      <c r="F340" s="208"/>
      <c r="G340" s="209"/>
      <c r="H340" s="208"/>
      <c r="I340" s="208"/>
      <c r="J340" s="208"/>
      <c r="K340" s="208"/>
      <c r="L340" s="208"/>
      <c r="M340" s="208"/>
      <c r="N340" s="208"/>
      <c r="O340" s="208"/>
      <c r="P340" s="208"/>
      <c r="Q340" s="208"/>
      <c r="R340" s="208"/>
      <c r="S340" s="208"/>
      <c r="T340" s="208"/>
      <c r="U340" s="208"/>
      <c r="V340" s="208"/>
      <c r="W340" s="208"/>
      <c r="X340" s="208"/>
      <c r="Y340" s="208"/>
      <c r="Z340" s="208"/>
      <c r="AA340" s="208"/>
      <c r="AB340" s="208"/>
      <c r="AC340" s="208"/>
      <c r="AD340" s="208"/>
      <c r="AE340" s="208"/>
      <c r="AF340" s="208"/>
      <c r="AG340" s="208"/>
      <c r="AH340" s="208"/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  <c r="AT340" s="208"/>
      <c r="AU340" s="208"/>
    </row>
    <row r="341" spans="1:47" ht="15.75" customHeight="1">
      <c r="A341" s="209"/>
      <c r="B341" s="208"/>
      <c r="C341" s="208"/>
      <c r="D341" s="216"/>
      <c r="E341" s="207"/>
      <c r="F341" s="208"/>
      <c r="G341" s="209"/>
      <c r="H341" s="208"/>
      <c r="I341" s="208"/>
      <c r="J341" s="208"/>
      <c r="K341" s="208"/>
      <c r="L341" s="208"/>
      <c r="M341" s="208"/>
      <c r="N341" s="208"/>
      <c r="O341" s="208"/>
      <c r="P341" s="208"/>
      <c r="Q341" s="208"/>
      <c r="R341" s="208"/>
      <c r="S341" s="208"/>
      <c r="T341" s="208"/>
      <c r="U341" s="208"/>
      <c r="V341" s="208"/>
      <c r="W341" s="208"/>
      <c r="X341" s="208"/>
      <c r="Y341" s="208"/>
      <c r="Z341" s="208"/>
      <c r="AA341" s="208"/>
      <c r="AB341" s="208"/>
      <c r="AC341" s="208"/>
      <c r="AD341" s="208"/>
      <c r="AE341" s="208"/>
      <c r="AF341" s="208"/>
      <c r="AG341" s="208"/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08"/>
      <c r="AU341" s="208"/>
    </row>
    <row r="342" spans="1:47" ht="15.75" customHeight="1">
      <c r="A342" s="209"/>
      <c r="B342" s="208"/>
      <c r="C342" s="208"/>
      <c r="D342" s="216"/>
      <c r="E342" s="207"/>
      <c r="F342" s="208"/>
      <c r="G342" s="209"/>
      <c r="H342" s="208"/>
      <c r="I342" s="208"/>
      <c r="J342" s="208"/>
      <c r="K342" s="208"/>
      <c r="L342" s="208"/>
      <c r="M342" s="208"/>
      <c r="N342" s="208"/>
      <c r="O342" s="208"/>
      <c r="P342" s="208"/>
      <c r="Q342" s="208"/>
      <c r="R342" s="208"/>
      <c r="S342" s="208"/>
      <c r="T342" s="208"/>
      <c r="U342" s="208"/>
      <c r="V342" s="208"/>
      <c r="W342" s="208"/>
      <c r="X342" s="208"/>
      <c r="Y342" s="208"/>
      <c r="Z342" s="208"/>
      <c r="AA342" s="208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08"/>
      <c r="AU342" s="208"/>
    </row>
    <row r="343" spans="1:47" ht="15.75" customHeight="1">
      <c r="A343" s="209"/>
      <c r="B343" s="208"/>
      <c r="C343" s="208"/>
      <c r="D343" s="216"/>
      <c r="E343" s="207"/>
      <c r="F343" s="208"/>
      <c r="G343" s="209"/>
      <c r="H343" s="208"/>
      <c r="I343" s="208"/>
      <c r="J343" s="208"/>
      <c r="K343" s="208"/>
      <c r="L343" s="208"/>
      <c r="M343" s="208"/>
      <c r="N343" s="208"/>
      <c r="O343" s="208"/>
      <c r="P343" s="208"/>
      <c r="Q343" s="208"/>
      <c r="R343" s="208"/>
      <c r="S343" s="208"/>
      <c r="T343" s="208"/>
      <c r="U343" s="208"/>
      <c r="V343" s="208"/>
      <c r="W343" s="208"/>
      <c r="X343" s="208"/>
      <c r="Y343" s="208"/>
      <c r="Z343" s="208"/>
      <c r="AA343" s="208"/>
      <c r="AB343" s="208"/>
      <c r="AC343" s="208"/>
      <c r="AD343" s="208"/>
      <c r="AE343" s="208"/>
      <c r="AF343" s="208"/>
      <c r="AG343" s="208"/>
      <c r="AH343" s="208"/>
      <c r="AI343" s="208"/>
      <c r="AJ343" s="208"/>
      <c r="AK343" s="208"/>
      <c r="AL343" s="208"/>
      <c r="AM343" s="208"/>
      <c r="AN343" s="208"/>
      <c r="AO343" s="208"/>
      <c r="AP343" s="208"/>
      <c r="AQ343" s="208"/>
      <c r="AR343" s="208"/>
      <c r="AS343" s="208"/>
      <c r="AT343" s="208"/>
      <c r="AU343" s="208"/>
    </row>
    <row r="344" spans="1:47" ht="15.75" customHeight="1">
      <c r="A344" s="209"/>
      <c r="B344" s="208"/>
      <c r="C344" s="208"/>
      <c r="D344" s="216"/>
      <c r="E344" s="207"/>
      <c r="F344" s="208"/>
      <c r="G344" s="209"/>
      <c r="H344" s="208"/>
      <c r="I344" s="208"/>
      <c r="J344" s="208"/>
      <c r="K344" s="208"/>
      <c r="L344" s="208"/>
      <c r="M344" s="208"/>
      <c r="N344" s="208"/>
      <c r="O344" s="208"/>
      <c r="P344" s="208"/>
      <c r="Q344" s="208"/>
      <c r="R344" s="208"/>
      <c r="S344" s="208"/>
      <c r="T344" s="208"/>
      <c r="U344" s="208"/>
      <c r="V344" s="208"/>
      <c r="W344" s="208"/>
      <c r="X344" s="208"/>
      <c r="Y344" s="208"/>
      <c r="Z344" s="208"/>
      <c r="AA344" s="208"/>
      <c r="AB344" s="208"/>
      <c r="AC344" s="208"/>
      <c r="AD344" s="208"/>
      <c r="AE344" s="208"/>
      <c r="AF344" s="208"/>
      <c r="AG344" s="208"/>
      <c r="AH344" s="208"/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  <c r="AT344" s="208"/>
      <c r="AU344" s="208"/>
    </row>
    <row r="345" spans="1:47" ht="15.75" customHeight="1">
      <c r="A345" s="209"/>
      <c r="B345" s="208"/>
      <c r="C345" s="208"/>
      <c r="D345" s="216"/>
      <c r="E345" s="207"/>
      <c r="F345" s="208"/>
      <c r="G345" s="209"/>
      <c r="H345" s="208"/>
      <c r="I345" s="208"/>
      <c r="J345" s="208"/>
      <c r="K345" s="208"/>
      <c r="L345" s="208"/>
      <c r="M345" s="208"/>
      <c r="N345" s="208"/>
      <c r="O345" s="208"/>
      <c r="P345" s="208"/>
      <c r="Q345" s="208"/>
      <c r="R345" s="208"/>
      <c r="S345" s="208"/>
      <c r="T345" s="208"/>
      <c r="U345" s="208"/>
      <c r="V345" s="208"/>
      <c r="W345" s="208"/>
      <c r="X345" s="208"/>
      <c r="Y345" s="208"/>
      <c r="Z345" s="208"/>
      <c r="AA345" s="208"/>
      <c r="AB345" s="208"/>
      <c r="AC345" s="208"/>
      <c r="AD345" s="208"/>
      <c r="AE345" s="208"/>
      <c r="AF345" s="208"/>
      <c r="AG345" s="208"/>
      <c r="AH345" s="208"/>
      <c r="AI345" s="208"/>
      <c r="AJ345" s="208"/>
      <c r="AK345" s="208"/>
      <c r="AL345" s="208"/>
      <c r="AM345" s="208"/>
      <c r="AN345" s="208"/>
      <c r="AO345" s="208"/>
      <c r="AP345" s="208"/>
      <c r="AQ345" s="208"/>
      <c r="AR345" s="208"/>
      <c r="AS345" s="208"/>
      <c r="AT345" s="208"/>
      <c r="AU345" s="208"/>
    </row>
    <row r="346" spans="1:47" ht="15.75" customHeight="1">
      <c r="A346" s="209"/>
      <c r="B346" s="208"/>
      <c r="C346" s="208"/>
      <c r="D346" s="216"/>
      <c r="E346" s="207"/>
      <c r="F346" s="208"/>
      <c r="G346" s="209"/>
      <c r="H346" s="208"/>
      <c r="I346" s="208"/>
      <c r="J346" s="208"/>
      <c r="K346" s="208"/>
      <c r="L346" s="208"/>
      <c r="M346" s="208"/>
      <c r="N346" s="208"/>
      <c r="O346" s="208"/>
      <c r="P346" s="208"/>
      <c r="Q346" s="208"/>
      <c r="R346" s="208"/>
      <c r="S346" s="208"/>
      <c r="T346" s="208"/>
      <c r="U346" s="208"/>
      <c r="V346" s="208"/>
      <c r="W346" s="208"/>
      <c r="X346" s="208"/>
      <c r="Y346" s="208"/>
      <c r="Z346" s="208"/>
      <c r="AA346" s="208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  <c r="AT346" s="208"/>
      <c r="AU346" s="208"/>
    </row>
    <row r="347" spans="1:47" ht="15.75" customHeight="1">
      <c r="A347" s="209"/>
      <c r="B347" s="208"/>
      <c r="C347" s="208"/>
      <c r="D347" s="216"/>
      <c r="E347" s="207"/>
      <c r="F347" s="208"/>
      <c r="G347" s="209"/>
      <c r="H347" s="208"/>
      <c r="I347" s="208"/>
      <c r="J347" s="208"/>
      <c r="K347" s="208"/>
      <c r="L347" s="208"/>
      <c r="M347" s="208"/>
      <c r="N347" s="208"/>
      <c r="O347" s="208"/>
      <c r="P347" s="208"/>
      <c r="Q347" s="208"/>
      <c r="R347" s="208"/>
      <c r="S347" s="208"/>
      <c r="T347" s="208"/>
      <c r="U347" s="208"/>
      <c r="V347" s="208"/>
      <c r="W347" s="208"/>
      <c r="X347" s="208"/>
      <c r="Y347" s="208"/>
      <c r="Z347" s="208"/>
      <c r="AA347" s="208"/>
      <c r="AB347" s="208"/>
      <c r="AC347" s="208"/>
      <c r="AD347" s="208"/>
      <c r="AE347" s="208"/>
      <c r="AF347" s="208"/>
      <c r="AG347" s="208"/>
      <c r="AH347" s="208"/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  <c r="AT347" s="208"/>
      <c r="AU347" s="208"/>
    </row>
    <row r="348" spans="1:47" ht="15.75" customHeight="1">
      <c r="A348" s="209"/>
      <c r="B348" s="208"/>
      <c r="C348" s="208"/>
      <c r="D348" s="216"/>
      <c r="E348" s="207"/>
      <c r="F348" s="208"/>
      <c r="G348" s="209"/>
      <c r="H348" s="208"/>
      <c r="I348" s="208"/>
      <c r="J348" s="208"/>
      <c r="K348" s="208"/>
      <c r="L348" s="208"/>
      <c r="M348" s="208"/>
      <c r="N348" s="208"/>
      <c r="O348" s="208"/>
      <c r="P348" s="208"/>
      <c r="Q348" s="208"/>
      <c r="R348" s="208"/>
      <c r="S348" s="208"/>
      <c r="T348" s="208"/>
      <c r="U348" s="208"/>
      <c r="V348" s="208"/>
      <c r="W348" s="208"/>
      <c r="X348" s="208"/>
      <c r="Y348" s="208"/>
      <c r="Z348" s="208"/>
      <c r="AA348" s="208"/>
      <c r="AB348" s="208"/>
      <c r="AC348" s="208"/>
      <c r="AD348" s="208"/>
      <c r="AE348" s="208"/>
      <c r="AF348" s="208"/>
      <c r="AG348" s="208"/>
      <c r="AH348" s="208"/>
      <c r="AI348" s="208"/>
      <c r="AJ348" s="208"/>
      <c r="AK348" s="208"/>
      <c r="AL348" s="208"/>
      <c r="AM348" s="208"/>
      <c r="AN348" s="208"/>
      <c r="AO348" s="208"/>
      <c r="AP348" s="208"/>
      <c r="AQ348" s="208"/>
      <c r="AR348" s="208"/>
      <c r="AS348" s="208"/>
      <c r="AT348" s="208"/>
      <c r="AU348" s="208"/>
    </row>
    <row r="349" spans="1:47" ht="15.75" customHeight="1">
      <c r="A349" s="209"/>
      <c r="B349" s="208"/>
      <c r="C349" s="208"/>
      <c r="D349" s="216"/>
      <c r="E349" s="207"/>
      <c r="F349" s="208"/>
      <c r="G349" s="209"/>
      <c r="H349" s="208"/>
      <c r="I349" s="208"/>
      <c r="J349" s="208"/>
      <c r="K349" s="208"/>
      <c r="L349" s="208"/>
      <c r="M349" s="208"/>
      <c r="N349" s="208"/>
      <c r="O349" s="208"/>
      <c r="P349" s="208"/>
      <c r="Q349" s="208"/>
      <c r="R349" s="208"/>
      <c r="S349" s="208"/>
      <c r="T349" s="208"/>
      <c r="U349" s="208"/>
      <c r="V349" s="208"/>
      <c r="W349" s="208"/>
      <c r="X349" s="208"/>
      <c r="Y349" s="208"/>
      <c r="Z349" s="208"/>
      <c r="AA349" s="208"/>
      <c r="AB349" s="208"/>
      <c r="AC349" s="208"/>
      <c r="AD349" s="208"/>
      <c r="AE349" s="208"/>
      <c r="AF349" s="208"/>
      <c r="AG349" s="208"/>
      <c r="AH349" s="208"/>
      <c r="AI349" s="208"/>
      <c r="AJ349" s="208"/>
      <c r="AK349" s="208"/>
      <c r="AL349" s="208"/>
      <c r="AM349" s="208"/>
      <c r="AN349" s="208"/>
      <c r="AO349" s="208"/>
      <c r="AP349" s="208"/>
      <c r="AQ349" s="208"/>
      <c r="AR349" s="208"/>
      <c r="AS349" s="208"/>
      <c r="AT349" s="208"/>
      <c r="AU349" s="208"/>
    </row>
    <row r="350" spans="1:47" ht="15.75" customHeight="1">
      <c r="A350" s="209"/>
      <c r="B350" s="208"/>
      <c r="C350" s="208"/>
      <c r="D350" s="216"/>
      <c r="E350" s="207"/>
      <c r="F350" s="208"/>
      <c r="G350" s="209"/>
      <c r="H350" s="208"/>
      <c r="I350" s="208"/>
      <c r="J350" s="208"/>
      <c r="K350" s="208"/>
      <c r="L350" s="208"/>
      <c r="M350" s="208"/>
      <c r="N350" s="208"/>
      <c r="O350" s="208"/>
      <c r="P350" s="208"/>
      <c r="Q350" s="208"/>
      <c r="R350" s="208"/>
      <c r="S350" s="208"/>
      <c r="T350" s="208"/>
      <c r="U350" s="208"/>
      <c r="V350" s="208"/>
      <c r="W350" s="208"/>
      <c r="X350" s="208"/>
      <c r="Y350" s="208"/>
      <c r="Z350" s="208"/>
      <c r="AA350" s="208"/>
      <c r="AB350" s="208"/>
      <c r="AC350" s="208"/>
      <c r="AD350" s="208"/>
      <c r="AE350" s="208"/>
      <c r="AF350" s="208"/>
      <c r="AG350" s="208"/>
      <c r="AH350" s="208"/>
      <c r="AI350" s="208"/>
      <c r="AJ350" s="208"/>
      <c r="AK350" s="208"/>
      <c r="AL350" s="208"/>
      <c r="AM350" s="208"/>
      <c r="AN350" s="208"/>
      <c r="AO350" s="208"/>
      <c r="AP350" s="208"/>
      <c r="AQ350" s="208"/>
      <c r="AR350" s="208"/>
      <c r="AS350" s="208"/>
      <c r="AT350" s="208"/>
      <c r="AU350" s="208"/>
    </row>
    <row r="351" spans="1:47" ht="15.75" customHeight="1">
      <c r="A351" s="209"/>
      <c r="B351" s="208"/>
      <c r="C351" s="208"/>
      <c r="D351" s="216"/>
      <c r="E351" s="207"/>
      <c r="F351" s="208"/>
      <c r="G351" s="209"/>
      <c r="H351" s="208"/>
      <c r="I351" s="208"/>
      <c r="J351" s="208"/>
      <c r="K351" s="208"/>
      <c r="L351" s="208"/>
      <c r="M351" s="208"/>
      <c r="N351" s="208"/>
      <c r="O351" s="208"/>
      <c r="P351" s="208"/>
      <c r="Q351" s="208"/>
      <c r="R351" s="208"/>
      <c r="S351" s="208"/>
      <c r="T351" s="208"/>
      <c r="U351" s="208"/>
      <c r="V351" s="208"/>
      <c r="W351" s="208"/>
      <c r="X351" s="208"/>
      <c r="Y351" s="208"/>
      <c r="Z351" s="208"/>
      <c r="AA351" s="208"/>
      <c r="AB351" s="208"/>
      <c r="AC351" s="208"/>
      <c r="AD351" s="208"/>
      <c r="AE351" s="208"/>
      <c r="AF351" s="208"/>
      <c r="AG351" s="208"/>
      <c r="AH351" s="208"/>
      <c r="AI351" s="208"/>
      <c r="AJ351" s="208"/>
      <c r="AK351" s="208"/>
      <c r="AL351" s="208"/>
      <c r="AM351" s="208"/>
      <c r="AN351" s="208"/>
      <c r="AO351" s="208"/>
      <c r="AP351" s="208"/>
      <c r="AQ351" s="208"/>
      <c r="AR351" s="208"/>
      <c r="AS351" s="208"/>
      <c r="AT351" s="208"/>
      <c r="AU351" s="208"/>
    </row>
    <row r="352" spans="1:47" ht="15.75" customHeight="1">
      <c r="A352" s="209"/>
      <c r="B352" s="208"/>
      <c r="C352" s="208"/>
      <c r="D352" s="216"/>
      <c r="E352" s="207"/>
      <c r="F352" s="208"/>
      <c r="G352" s="209"/>
      <c r="H352" s="208"/>
      <c r="I352" s="208"/>
      <c r="J352" s="208"/>
      <c r="K352" s="208"/>
      <c r="L352" s="208"/>
      <c r="M352" s="208"/>
      <c r="N352" s="208"/>
      <c r="O352" s="208"/>
      <c r="P352" s="208"/>
      <c r="Q352" s="208"/>
      <c r="R352" s="208"/>
      <c r="S352" s="208"/>
      <c r="T352" s="208"/>
      <c r="U352" s="208"/>
      <c r="V352" s="208"/>
      <c r="W352" s="208"/>
      <c r="X352" s="208"/>
      <c r="Y352" s="208"/>
      <c r="Z352" s="208"/>
      <c r="AA352" s="208"/>
      <c r="AB352" s="208"/>
      <c r="AC352" s="208"/>
      <c r="AD352" s="208"/>
      <c r="AE352" s="208"/>
      <c r="AF352" s="208"/>
      <c r="AG352" s="208"/>
      <c r="AH352" s="208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  <c r="AT352" s="208"/>
      <c r="AU352" s="208"/>
    </row>
    <row r="353" spans="1:47" ht="15.75" customHeight="1">
      <c r="A353" s="209"/>
      <c r="B353" s="208"/>
      <c r="C353" s="208"/>
      <c r="D353" s="216"/>
      <c r="E353" s="207"/>
      <c r="F353" s="208"/>
      <c r="G353" s="209"/>
      <c r="H353" s="208"/>
      <c r="I353" s="208"/>
      <c r="J353" s="208"/>
      <c r="K353" s="208"/>
      <c r="L353" s="208"/>
      <c r="M353" s="208"/>
      <c r="N353" s="208"/>
      <c r="O353" s="208"/>
      <c r="P353" s="208"/>
      <c r="Q353" s="208"/>
      <c r="R353" s="208"/>
      <c r="S353" s="208"/>
      <c r="T353" s="208"/>
      <c r="U353" s="208"/>
      <c r="V353" s="208"/>
      <c r="W353" s="208"/>
      <c r="X353" s="208"/>
      <c r="Y353" s="208"/>
      <c r="Z353" s="208"/>
      <c r="AA353" s="208"/>
      <c r="AB353" s="208"/>
      <c r="AC353" s="208"/>
      <c r="AD353" s="208"/>
      <c r="AE353" s="208"/>
      <c r="AF353" s="208"/>
      <c r="AG353" s="208"/>
      <c r="AH353" s="208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08"/>
      <c r="AU353" s="208"/>
    </row>
    <row r="354" spans="1:47" ht="15.75" customHeight="1">
      <c r="A354" s="209"/>
      <c r="B354" s="208"/>
      <c r="C354" s="208"/>
      <c r="D354" s="216"/>
      <c r="E354" s="207"/>
      <c r="F354" s="208"/>
      <c r="G354" s="209"/>
      <c r="H354" s="208"/>
      <c r="I354" s="208"/>
      <c r="J354" s="208"/>
      <c r="K354" s="208"/>
      <c r="L354" s="208"/>
      <c r="M354" s="208"/>
      <c r="N354" s="208"/>
      <c r="O354" s="208"/>
      <c r="P354" s="208"/>
      <c r="Q354" s="208"/>
      <c r="R354" s="208"/>
      <c r="S354" s="208"/>
      <c r="T354" s="208"/>
      <c r="U354" s="208"/>
      <c r="V354" s="208"/>
      <c r="W354" s="208"/>
      <c r="X354" s="208"/>
      <c r="Y354" s="208"/>
      <c r="Z354" s="208"/>
      <c r="AA354" s="208"/>
      <c r="AB354" s="208"/>
      <c r="AC354" s="208"/>
      <c r="AD354" s="208"/>
      <c r="AE354" s="208"/>
      <c r="AF354" s="208"/>
      <c r="AG354" s="208"/>
      <c r="AH354" s="208"/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  <c r="AT354" s="208"/>
      <c r="AU354" s="208"/>
    </row>
    <row r="355" spans="1:47" ht="15.75" customHeight="1">
      <c r="A355" s="209"/>
      <c r="B355" s="208"/>
      <c r="C355" s="208"/>
      <c r="D355" s="216"/>
      <c r="E355" s="207"/>
      <c r="F355" s="208"/>
      <c r="G355" s="209"/>
      <c r="H355" s="208"/>
      <c r="I355" s="208"/>
      <c r="J355" s="208"/>
      <c r="K355" s="208"/>
      <c r="L355" s="208"/>
      <c r="M355" s="208"/>
      <c r="N355" s="208"/>
      <c r="O355" s="208"/>
      <c r="P355" s="208"/>
      <c r="Q355" s="208"/>
      <c r="R355" s="208"/>
      <c r="S355" s="208"/>
      <c r="T355" s="208"/>
      <c r="U355" s="208"/>
      <c r="V355" s="208"/>
      <c r="W355" s="208"/>
      <c r="X355" s="208"/>
      <c r="Y355" s="208"/>
      <c r="Z355" s="208"/>
      <c r="AA355" s="208"/>
      <c r="AB355" s="208"/>
      <c r="AC355" s="208"/>
      <c r="AD355" s="208"/>
      <c r="AE355" s="208"/>
      <c r="AF355" s="208"/>
      <c r="AG355" s="208"/>
      <c r="AH355" s="208"/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08"/>
      <c r="AU355" s="208"/>
    </row>
    <row r="356" spans="1:47" ht="15.75" customHeight="1">
      <c r="A356" s="209"/>
      <c r="B356" s="208"/>
      <c r="C356" s="208"/>
      <c r="D356" s="216"/>
      <c r="E356" s="207"/>
      <c r="F356" s="208"/>
      <c r="G356" s="209"/>
      <c r="H356" s="208"/>
      <c r="I356" s="208"/>
      <c r="J356" s="208"/>
      <c r="K356" s="208"/>
      <c r="L356" s="208"/>
      <c r="M356" s="208"/>
      <c r="N356" s="208"/>
      <c r="O356" s="208"/>
      <c r="P356" s="208"/>
      <c r="Q356" s="208"/>
      <c r="R356" s="208"/>
      <c r="S356" s="208"/>
      <c r="T356" s="208"/>
      <c r="U356" s="208"/>
      <c r="V356" s="208"/>
      <c r="W356" s="208"/>
      <c r="X356" s="208"/>
      <c r="Y356" s="208"/>
      <c r="Z356" s="208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  <c r="AU356" s="208"/>
    </row>
    <row r="357" spans="1:47" ht="15.75" customHeight="1">
      <c r="A357" s="209"/>
      <c r="B357" s="208"/>
      <c r="C357" s="208"/>
      <c r="D357" s="216"/>
      <c r="E357" s="207"/>
      <c r="F357" s="208"/>
      <c r="G357" s="209"/>
      <c r="H357" s="208"/>
      <c r="I357" s="208"/>
      <c r="J357" s="208"/>
      <c r="K357" s="208"/>
      <c r="L357" s="208"/>
      <c r="M357" s="208"/>
      <c r="N357" s="208"/>
      <c r="O357" s="208"/>
      <c r="P357" s="208"/>
      <c r="Q357" s="208"/>
      <c r="R357" s="208"/>
      <c r="S357" s="208"/>
      <c r="T357" s="208"/>
      <c r="U357" s="208"/>
      <c r="V357" s="208"/>
      <c r="W357" s="208"/>
      <c r="X357" s="208"/>
      <c r="Y357" s="208"/>
      <c r="Z357" s="208"/>
      <c r="AA357" s="208"/>
      <c r="AB357" s="208"/>
      <c r="AC357" s="208"/>
      <c r="AD357" s="208"/>
      <c r="AE357" s="208"/>
      <c r="AF357" s="208"/>
      <c r="AG357" s="208"/>
      <c r="AH357" s="208"/>
      <c r="AI357" s="208"/>
      <c r="AJ357" s="208"/>
      <c r="AK357" s="208"/>
      <c r="AL357" s="208"/>
      <c r="AM357" s="208"/>
      <c r="AN357" s="208"/>
      <c r="AO357" s="208"/>
      <c r="AP357" s="208"/>
      <c r="AQ357" s="208"/>
      <c r="AR357" s="208"/>
      <c r="AS357" s="208"/>
      <c r="AT357" s="208"/>
      <c r="AU357" s="208"/>
    </row>
    <row r="358" spans="1:47" ht="15.75" customHeight="1">
      <c r="A358" s="209"/>
      <c r="B358" s="208"/>
      <c r="C358" s="208"/>
      <c r="D358" s="216"/>
      <c r="E358" s="207"/>
      <c r="F358" s="208"/>
      <c r="G358" s="209"/>
      <c r="H358" s="208"/>
      <c r="I358" s="208"/>
      <c r="J358" s="208"/>
      <c r="K358" s="208"/>
      <c r="L358" s="208"/>
      <c r="M358" s="208"/>
      <c r="N358" s="208"/>
      <c r="O358" s="208"/>
      <c r="P358" s="208"/>
      <c r="Q358" s="208"/>
      <c r="R358" s="208"/>
      <c r="S358" s="208"/>
      <c r="T358" s="208"/>
      <c r="U358" s="208"/>
      <c r="V358" s="208"/>
      <c r="W358" s="208"/>
      <c r="X358" s="208"/>
      <c r="Y358" s="208"/>
      <c r="Z358" s="208"/>
      <c r="AA358" s="208"/>
      <c r="AB358" s="208"/>
      <c r="AC358" s="208"/>
      <c r="AD358" s="208"/>
      <c r="AE358" s="208"/>
      <c r="AF358" s="208"/>
      <c r="AG358" s="208"/>
      <c r="AH358" s="208"/>
      <c r="AI358" s="208"/>
      <c r="AJ358" s="208"/>
      <c r="AK358" s="208"/>
      <c r="AL358" s="208"/>
      <c r="AM358" s="208"/>
      <c r="AN358" s="208"/>
      <c r="AO358" s="208"/>
      <c r="AP358" s="208"/>
      <c r="AQ358" s="208"/>
      <c r="AR358" s="208"/>
      <c r="AS358" s="208"/>
      <c r="AT358" s="208"/>
      <c r="AU358" s="208"/>
    </row>
    <row r="359" spans="1:47" ht="15.75" customHeight="1">
      <c r="A359" s="209"/>
      <c r="B359" s="208"/>
      <c r="C359" s="208"/>
      <c r="D359" s="216"/>
      <c r="E359" s="207"/>
      <c r="F359" s="208"/>
      <c r="G359" s="209"/>
      <c r="H359" s="208"/>
      <c r="I359" s="208"/>
      <c r="J359" s="208"/>
      <c r="K359" s="208"/>
      <c r="L359" s="208"/>
      <c r="M359" s="208"/>
      <c r="N359" s="208"/>
      <c r="O359" s="208"/>
      <c r="P359" s="208"/>
      <c r="Q359" s="208"/>
      <c r="R359" s="208"/>
      <c r="S359" s="208"/>
      <c r="T359" s="208"/>
      <c r="U359" s="208"/>
      <c r="V359" s="208"/>
      <c r="W359" s="208"/>
      <c r="X359" s="208"/>
      <c r="Y359" s="208"/>
      <c r="Z359" s="208"/>
      <c r="AA359" s="208"/>
      <c r="AB359" s="208"/>
      <c r="AC359" s="208"/>
      <c r="AD359" s="208"/>
      <c r="AE359" s="208"/>
      <c r="AF359" s="208"/>
      <c r="AG359" s="208"/>
      <c r="AH359" s="208"/>
      <c r="AI359" s="208"/>
      <c r="AJ359" s="208"/>
      <c r="AK359" s="208"/>
      <c r="AL359" s="208"/>
      <c r="AM359" s="208"/>
      <c r="AN359" s="208"/>
      <c r="AO359" s="208"/>
      <c r="AP359" s="208"/>
      <c r="AQ359" s="208"/>
      <c r="AR359" s="208"/>
      <c r="AS359" s="208"/>
      <c r="AT359" s="208"/>
      <c r="AU359" s="208"/>
    </row>
    <row r="360" spans="1:47" ht="15.75" customHeight="1">
      <c r="A360" s="209"/>
      <c r="B360" s="208"/>
      <c r="C360" s="208"/>
      <c r="D360" s="216"/>
      <c r="E360" s="207"/>
      <c r="F360" s="208"/>
      <c r="G360" s="209"/>
      <c r="H360" s="208"/>
      <c r="I360" s="208"/>
      <c r="J360" s="208"/>
      <c r="K360" s="208"/>
      <c r="L360" s="208"/>
      <c r="M360" s="208"/>
      <c r="N360" s="208"/>
      <c r="O360" s="208"/>
      <c r="P360" s="208"/>
      <c r="Q360" s="208"/>
      <c r="R360" s="208"/>
      <c r="S360" s="208"/>
      <c r="T360" s="208"/>
      <c r="U360" s="208"/>
      <c r="V360" s="208"/>
      <c r="W360" s="208"/>
      <c r="X360" s="208"/>
      <c r="Y360" s="208"/>
      <c r="Z360" s="208"/>
      <c r="AA360" s="208"/>
      <c r="AB360" s="208"/>
      <c r="AC360" s="208"/>
      <c r="AD360" s="208"/>
      <c r="AE360" s="208"/>
      <c r="AF360" s="208"/>
      <c r="AG360" s="208"/>
      <c r="AH360" s="208"/>
      <c r="AI360" s="208"/>
      <c r="AJ360" s="208"/>
      <c r="AK360" s="208"/>
      <c r="AL360" s="208"/>
      <c r="AM360" s="208"/>
      <c r="AN360" s="208"/>
      <c r="AO360" s="208"/>
      <c r="AP360" s="208"/>
      <c r="AQ360" s="208"/>
      <c r="AR360" s="208"/>
      <c r="AS360" s="208"/>
      <c r="AT360" s="208"/>
      <c r="AU360" s="208"/>
    </row>
    <row r="361" spans="1:47" ht="15.75" customHeight="1">
      <c r="A361" s="209"/>
      <c r="B361" s="208"/>
      <c r="C361" s="208"/>
      <c r="D361" s="216"/>
      <c r="E361" s="207"/>
      <c r="F361" s="208"/>
      <c r="G361" s="209"/>
      <c r="H361" s="208"/>
      <c r="I361" s="208"/>
      <c r="J361" s="208"/>
      <c r="K361" s="208"/>
      <c r="L361" s="208"/>
      <c r="M361" s="208"/>
      <c r="N361" s="208"/>
      <c r="O361" s="208"/>
      <c r="P361" s="208"/>
      <c r="Q361" s="208"/>
      <c r="R361" s="208"/>
      <c r="S361" s="208"/>
      <c r="T361" s="208"/>
      <c r="U361" s="208"/>
      <c r="V361" s="208"/>
      <c r="W361" s="208"/>
      <c r="X361" s="208"/>
      <c r="Y361" s="208"/>
      <c r="Z361" s="208"/>
      <c r="AA361" s="208"/>
      <c r="AB361" s="208"/>
      <c r="AC361" s="208"/>
      <c r="AD361" s="208"/>
      <c r="AE361" s="208"/>
      <c r="AF361" s="208"/>
      <c r="AG361" s="208"/>
      <c r="AH361" s="208"/>
      <c r="AI361" s="208"/>
      <c r="AJ361" s="208"/>
      <c r="AK361" s="208"/>
      <c r="AL361" s="208"/>
      <c r="AM361" s="208"/>
      <c r="AN361" s="208"/>
      <c r="AO361" s="208"/>
      <c r="AP361" s="208"/>
      <c r="AQ361" s="208"/>
      <c r="AR361" s="208"/>
      <c r="AS361" s="208"/>
      <c r="AT361" s="208"/>
      <c r="AU361" s="208"/>
    </row>
    <row r="362" spans="1:47" ht="15.75" customHeight="1">
      <c r="A362" s="209"/>
      <c r="B362" s="208"/>
      <c r="C362" s="208"/>
      <c r="D362" s="216"/>
      <c r="E362" s="207"/>
      <c r="F362" s="208"/>
      <c r="G362" s="209"/>
      <c r="H362" s="208"/>
      <c r="I362" s="208"/>
      <c r="J362" s="208"/>
      <c r="K362" s="208"/>
      <c r="L362" s="208"/>
      <c r="M362" s="208"/>
      <c r="N362" s="208"/>
      <c r="O362" s="208"/>
      <c r="P362" s="208"/>
      <c r="Q362" s="208"/>
      <c r="R362" s="208"/>
      <c r="S362" s="208"/>
      <c r="T362" s="208"/>
      <c r="U362" s="208"/>
      <c r="V362" s="208"/>
      <c r="W362" s="208"/>
      <c r="X362" s="208"/>
      <c r="Y362" s="208"/>
      <c r="Z362" s="208"/>
      <c r="AA362" s="208"/>
      <c r="AB362" s="208"/>
      <c r="AC362" s="208"/>
      <c r="AD362" s="208"/>
      <c r="AE362" s="208"/>
      <c r="AF362" s="208"/>
      <c r="AG362" s="208"/>
      <c r="AH362" s="208"/>
      <c r="AI362" s="208"/>
      <c r="AJ362" s="208"/>
      <c r="AK362" s="208"/>
      <c r="AL362" s="208"/>
      <c r="AM362" s="208"/>
      <c r="AN362" s="208"/>
      <c r="AO362" s="208"/>
      <c r="AP362" s="208"/>
      <c r="AQ362" s="208"/>
      <c r="AR362" s="208"/>
      <c r="AS362" s="208"/>
      <c r="AT362" s="208"/>
      <c r="AU362" s="208"/>
    </row>
    <row r="363" spans="1:47" ht="15.75" customHeight="1">
      <c r="A363" s="209"/>
      <c r="B363" s="208"/>
      <c r="C363" s="208"/>
      <c r="D363" s="216"/>
      <c r="E363" s="207"/>
      <c r="F363" s="208"/>
      <c r="G363" s="209"/>
      <c r="H363" s="208"/>
      <c r="I363" s="208"/>
      <c r="J363" s="208"/>
      <c r="K363" s="208"/>
      <c r="L363" s="208"/>
      <c r="M363" s="208"/>
      <c r="N363" s="208"/>
      <c r="O363" s="208"/>
      <c r="P363" s="208"/>
      <c r="Q363" s="208"/>
      <c r="R363" s="208"/>
      <c r="S363" s="208"/>
      <c r="T363" s="208"/>
      <c r="U363" s="208"/>
      <c r="V363" s="208"/>
      <c r="W363" s="208"/>
      <c r="X363" s="208"/>
      <c r="Y363" s="208"/>
      <c r="Z363" s="208"/>
      <c r="AA363" s="208"/>
      <c r="AB363" s="208"/>
      <c r="AC363" s="208"/>
      <c r="AD363" s="208"/>
      <c r="AE363" s="208"/>
      <c r="AF363" s="208"/>
      <c r="AG363" s="208"/>
      <c r="AH363" s="208"/>
      <c r="AI363" s="208"/>
      <c r="AJ363" s="208"/>
      <c r="AK363" s="208"/>
      <c r="AL363" s="208"/>
      <c r="AM363" s="208"/>
      <c r="AN363" s="208"/>
      <c r="AO363" s="208"/>
      <c r="AP363" s="208"/>
      <c r="AQ363" s="208"/>
      <c r="AR363" s="208"/>
      <c r="AS363" s="208"/>
      <c r="AT363" s="208"/>
      <c r="AU363" s="208"/>
    </row>
    <row r="364" spans="1:47" ht="15.75" customHeight="1">
      <c r="A364" s="209"/>
      <c r="B364" s="208"/>
      <c r="C364" s="208"/>
      <c r="D364" s="216"/>
      <c r="E364" s="207"/>
      <c r="F364" s="208"/>
      <c r="G364" s="209"/>
      <c r="H364" s="208"/>
      <c r="I364" s="208"/>
      <c r="J364" s="208"/>
      <c r="K364" s="208"/>
      <c r="L364" s="208"/>
      <c r="M364" s="208"/>
      <c r="N364" s="208"/>
      <c r="O364" s="208"/>
      <c r="P364" s="208"/>
      <c r="Q364" s="208"/>
      <c r="R364" s="208"/>
      <c r="S364" s="208"/>
      <c r="T364" s="208"/>
      <c r="U364" s="208"/>
      <c r="V364" s="208"/>
      <c r="W364" s="208"/>
      <c r="X364" s="208"/>
      <c r="Y364" s="208"/>
      <c r="Z364" s="208"/>
      <c r="AA364" s="208"/>
      <c r="AB364" s="208"/>
      <c r="AC364" s="208"/>
      <c r="AD364" s="208"/>
      <c r="AE364" s="208"/>
      <c r="AF364" s="208"/>
      <c r="AG364" s="208"/>
      <c r="AH364" s="208"/>
      <c r="AI364" s="208"/>
      <c r="AJ364" s="208"/>
      <c r="AK364" s="208"/>
      <c r="AL364" s="208"/>
      <c r="AM364" s="208"/>
      <c r="AN364" s="208"/>
      <c r="AO364" s="208"/>
      <c r="AP364" s="208"/>
      <c r="AQ364" s="208"/>
      <c r="AR364" s="208"/>
      <c r="AS364" s="208"/>
      <c r="AT364" s="208"/>
      <c r="AU364" s="208"/>
    </row>
    <row r="365" spans="1:47" ht="15.75" customHeight="1">
      <c r="A365" s="209"/>
      <c r="B365" s="208"/>
      <c r="C365" s="208"/>
      <c r="D365" s="216"/>
      <c r="E365" s="207"/>
      <c r="F365" s="208"/>
      <c r="G365" s="209"/>
      <c r="H365" s="208"/>
      <c r="I365" s="208"/>
      <c r="J365" s="208"/>
      <c r="K365" s="208"/>
      <c r="L365" s="208"/>
      <c r="M365" s="208"/>
      <c r="N365" s="208"/>
      <c r="O365" s="208"/>
      <c r="P365" s="208"/>
      <c r="Q365" s="208"/>
      <c r="R365" s="208"/>
      <c r="S365" s="208"/>
      <c r="T365" s="208"/>
      <c r="U365" s="208"/>
      <c r="V365" s="208"/>
      <c r="W365" s="208"/>
      <c r="X365" s="208"/>
      <c r="Y365" s="208"/>
      <c r="Z365" s="208"/>
      <c r="AA365" s="208"/>
      <c r="AB365" s="208"/>
      <c r="AC365" s="208"/>
      <c r="AD365" s="208"/>
      <c r="AE365" s="208"/>
      <c r="AF365" s="208"/>
      <c r="AG365" s="208"/>
      <c r="AH365" s="208"/>
      <c r="AI365" s="208"/>
      <c r="AJ365" s="208"/>
      <c r="AK365" s="208"/>
      <c r="AL365" s="208"/>
      <c r="AM365" s="208"/>
      <c r="AN365" s="208"/>
      <c r="AO365" s="208"/>
      <c r="AP365" s="208"/>
      <c r="AQ365" s="208"/>
      <c r="AR365" s="208"/>
      <c r="AS365" s="208"/>
      <c r="AT365" s="208"/>
      <c r="AU365" s="208"/>
    </row>
    <row r="366" spans="1:47" ht="15.75" customHeight="1">
      <c r="A366" s="209"/>
      <c r="B366" s="208"/>
      <c r="C366" s="208"/>
      <c r="D366" s="216"/>
      <c r="E366" s="207"/>
      <c r="F366" s="208"/>
      <c r="G366" s="209"/>
      <c r="H366" s="208"/>
      <c r="I366" s="208"/>
      <c r="J366" s="208"/>
      <c r="K366" s="208"/>
      <c r="L366" s="208"/>
      <c r="M366" s="208"/>
      <c r="N366" s="208"/>
      <c r="O366" s="208"/>
      <c r="P366" s="208"/>
      <c r="Q366" s="208"/>
      <c r="R366" s="208"/>
      <c r="S366" s="208"/>
      <c r="T366" s="208"/>
      <c r="U366" s="208"/>
      <c r="V366" s="208"/>
      <c r="W366" s="208"/>
      <c r="X366" s="208"/>
      <c r="Y366" s="208"/>
      <c r="Z366" s="208"/>
      <c r="AA366" s="208"/>
      <c r="AB366" s="208"/>
      <c r="AC366" s="208"/>
      <c r="AD366" s="208"/>
      <c r="AE366" s="208"/>
      <c r="AF366" s="208"/>
      <c r="AG366" s="208"/>
      <c r="AH366" s="208"/>
      <c r="AI366" s="208"/>
      <c r="AJ366" s="208"/>
      <c r="AK366" s="208"/>
      <c r="AL366" s="208"/>
      <c r="AM366" s="208"/>
      <c r="AN366" s="208"/>
      <c r="AO366" s="208"/>
      <c r="AP366" s="208"/>
      <c r="AQ366" s="208"/>
      <c r="AR366" s="208"/>
      <c r="AS366" s="208"/>
      <c r="AT366" s="208"/>
      <c r="AU366" s="208"/>
    </row>
    <row r="367" spans="1:47" ht="15.75" customHeight="1">
      <c r="A367" s="209"/>
      <c r="B367" s="208"/>
      <c r="C367" s="208"/>
      <c r="D367" s="216"/>
      <c r="E367" s="207"/>
      <c r="F367" s="208"/>
      <c r="G367" s="209"/>
      <c r="H367" s="208"/>
      <c r="I367" s="208"/>
      <c r="J367" s="208"/>
      <c r="K367" s="208"/>
      <c r="L367" s="208"/>
      <c r="M367" s="208"/>
      <c r="N367" s="208"/>
      <c r="O367" s="208"/>
      <c r="P367" s="208"/>
      <c r="Q367" s="208"/>
      <c r="R367" s="208"/>
      <c r="S367" s="208"/>
      <c r="T367" s="208"/>
      <c r="U367" s="208"/>
      <c r="V367" s="208"/>
      <c r="W367" s="208"/>
      <c r="X367" s="208"/>
      <c r="Y367" s="208"/>
      <c r="Z367" s="208"/>
      <c r="AA367" s="208"/>
      <c r="AB367" s="208"/>
      <c r="AC367" s="208"/>
      <c r="AD367" s="208"/>
      <c r="AE367" s="208"/>
      <c r="AF367" s="208"/>
      <c r="AG367" s="208"/>
      <c r="AH367" s="208"/>
      <c r="AI367" s="208"/>
      <c r="AJ367" s="208"/>
      <c r="AK367" s="208"/>
      <c r="AL367" s="208"/>
      <c r="AM367" s="208"/>
      <c r="AN367" s="208"/>
      <c r="AO367" s="208"/>
      <c r="AP367" s="208"/>
      <c r="AQ367" s="208"/>
      <c r="AR367" s="208"/>
      <c r="AS367" s="208"/>
      <c r="AT367" s="208"/>
      <c r="AU367" s="208"/>
    </row>
    <row r="368" spans="1:47" ht="15.75" customHeight="1">
      <c r="A368" s="209"/>
      <c r="B368" s="208"/>
      <c r="C368" s="208"/>
      <c r="D368" s="216"/>
      <c r="E368" s="207"/>
      <c r="F368" s="208"/>
      <c r="G368" s="209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8"/>
      <c r="Z368" s="208"/>
      <c r="AA368" s="208"/>
      <c r="AB368" s="208"/>
      <c r="AC368" s="208"/>
      <c r="AD368" s="208"/>
      <c r="AE368" s="208"/>
      <c r="AF368" s="208"/>
      <c r="AG368" s="208"/>
      <c r="AH368" s="208"/>
      <c r="AI368" s="208"/>
      <c r="AJ368" s="208"/>
      <c r="AK368" s="208"/>
      <c r="AL368" s="208"/>
      <c r="AM368" s="208"/>
      <c r="AN368" s="208"/>
      <c r="AO368" s="208"/>
      <c r="AP368" s="208"/>
      <c r="AQ368" s="208"/>
      <c r="AR368" s="208"/>
      <c r="AS368" s="208"/>
      <c r="AT368" s="208"/>
      <c r="AU368" s="208"/>
    </row>
    <row r="369" spans="1:47" ht="15.75" customHeight="1">
      <c r="A369" s="209"/>
      <c r="B369" s="208"/>
      <c r="C369" s="208"/>
      <c r="D369" s="216"/>
      <c r="E369" s="207"/>
      <c r="F369" s="208"/>
      <c r="G369" s="209"/>
      <c r="H369" s="208"/>
      <c r="I369" s="208"/>
      <c r="J369" s="208"/>
      <c r="K369" s="208"/>
      <c r="L369" s="208"/>
      <c r="M369" s="208"/>
      <c r="N369" s="208"/>
      <c r="O369" s="208"/>
      <c r="P369" s="208"/>
      <c r="Q369" s="208"/>
      <c r="R369" s="208"/>
      <c r="S369" s="208"/>
      <c r="T369" s="208"/>
      <c r="U369" s="208"/>
      <c r="V369" s="208"/>
      <c r="W369" s="208"/>
      <c r="X369" s="208"/>
      <c r="Y369" s="208"/>
      <c r="Z369" s="208"/>
      <c r="AA369" s="208"/>
      <c r="AB369" s="208"/>
      <c r="AC369" s="208"/>
      <c r="AD369" s="208"/>
      <c r="AE369" s="208"/>
      <c r="AF369" s="208"/>
      <c r="AG369" s="208"/>
      <c r="AH369" s="208"/>
      <c r="AI369" s="208"/>
      <c r="AJ369" s="208"/>
      <c r="AK369" s="208"/>
      <c r="AL369" s="208"/>
      <c r="AM369" s="208"/>
      <c r="AN369" s="208"/>
      <c r="AO369" s="208"/>
      <c r="AP369" s="208"/>
      <c r="AQ369" s="208"/>
      <c r="AR369" s="208"/>
      <c r="AS369" s="208"/>
      <c r="AT369" s="208"/>
      <c r="AU369" s="208"/>
    </row>
    <row r="370" spans="1:47" ht="15.75" customHeight="1">
      <c r="A370" s="209"/>
      <c r="B370" s="208"/>
      <c r="C370" s="208"/>
      <c r="D370" s="216"/>
      <c r="E370" s="207"/>
      <c r="F370" s="208"/>
      <c r="G370" s="209"/>
      <c r="H370" s="208"/>
      <c r="I370" s="208"/>
      <c r="J370" s="208"/>
      <c r="K370" s="208"/>
      <c r="L370" s="208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  <c r="AB370" s="208"/>
      <c r="AC370" s="208"/>
      <c r="AD370" s="208"/>
      <c r="AE370" s="208"/>
      <c r="AF370" s="208"/>
      <c r="AG370" s="208"/>
      <c r="AH370" s="208"/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  <c r="AT370" s="208"/>
      <c r="AU370" s="208"/>
    </row>
    <row r="371" spans="1:47" ht="15.75" customHeight="1">
      <c r="A371" s="209"/>
      <c r="B371" s="208"/>
      <c r="C371" s="208"/>
      <c r="D371" s="216"/>
      <c r="E371" s="207"/>
      <c r="F371" s="208"/>
      <c r="G371" s="209"/>
      <c r="H371" s="208"/>
      <c r="I371" s="208"/>
      <c r="J371" s="208"/>
      <c r="K371" s="208"/>
      <c r="L371" s="208"/>
      <c r="M371" s="208"/>
      <c r="N371" s="208"/>
      <c r="O371" s="208"/>
      <c r="P371" s="208"/>
      <c r="Q371" s="208"/>
      <c r="R371" s="208"/>
      <c r="S371" s="208"/>
      <c r="T371" s="208"/>
      <c r="U371" s="208"/>
      <c r="V371" s="208"/>
      <c r="W371" s="208"/>
      <c r="X371" s="208"/>
      <c r="Y371" s="208"/>
      <c r="Z371" s="208"/>
      <c r="AA371" s="208"/>
      <c r="AB371" s="208"/>
      <c r="AC371" s="208"/>
      <c r="AD371" s="208"/>
      <c r="AE371" s="208"/>
      <c r="AF371" s="208"/>
      <c r="AG371" s="208"/>
      <c r="AH371" s="208"/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08"/>
      <c r="AU371" s="208"/>
    </row>
    <row r="372" spans="1:47" ht="15.75" customHeight="1">
      <c r="A372" s="209"/>
      <c r="B372" s="208"/>
      <c r="C372" s="208"/>
      <c r="D372" s="216"/>
      <c r="E372" s="207"/>
      <c r="F372" s="208"/>
      <c r="G372" s="209"/>
      <c r="H372" s="208"/>
      <c r="I372" s="208"/>
      <c r="J372" s="208"/>
      <c r="K372" s="208"/>
      <c r="L372" s="208"/>
      <c r="M372" s="208"/>
      <c r="N372" s="208"/>
      <c r="O372" s="208"/>
      <c r="P372" s="208"/>
      <c r="Q372" s="208"/>
      <c r="R372" s="208"/>
      <c r="S372" s="208"/>
      <c r="T372" s="208"/>
      <c r="U372" s="208"/>
      <c r="V372" s="208"/>
      <c r="W372" s="208"/>
      <c r="X372" s="208"/>
      <c r="Y372" s="208"/>
      <c r="Z372" s="208"/>
      <c r="AA372" s="208"/>
      <c r="AB372" s="208"/>
      <c r="AC372" s="208"/>
      <c r="AD372" s="208"/>
      <c r="AE372" s="208"/>
      <c r="AF372" s="208"/>
      <c r="AG372" s="208"/>
      <c r="AH372" s="208"/>
      <c r="AI372" s="208"/>
      <c r="AJ372" s="208"/>
      <c r="AK372" s="208"/>
      <c r="AL372" s="208"/>
      <c r="AM372" s="208"/>
      <c r="AN372" s="208"/>
      <c r="AO372" s="208"/>
      <c r="AP372" s="208"/>
      <c r="AQ372" s="208"/>
      <c r="AR372" s="208"/>
      <c r="AS372" s="208"/>
      <c r="AT372" s="208"/>
      <c r="AU372" s="208"/>
    </row>
    <row r="373" spans="1:47" ht="15.75" customHeight="1">
      <c r="A373" s="209"/>
      <c r="B373" s="208"/>
      <c r="C373" s="208"/>
      <c r="D373" s="216"/>
      <c r="E373" s="207"/>
      <c r="F373" s="208"/>
      <c r="G373" s="209"/>
      <c r="H373" s="208"/>
      <c r="I373" s="208"/>
      <c r="J373" s="208"/>
      <c r="K373" s="208"/>
      <c r="L373" s="208"/>
      <c r="M373" s="208"/>
      <c r="N373" s="208"/>
      <c r="O373" s="208"/>
      <c r="P373" s="208"/>
      <c r="Q373" s="208"/>
      <c r="R373" s="208"/>
      <c r="S373" s="208"/>
      <c r="T373" s="208"/>
      <c r="U373" s="208"/>
      <c r="V373" s="208"/>
      <c r="W373" s="208"/>
      <c r="X373" s="208"/>
      <c r="Y373" s="208"/>
      <c r="Z373" s="208"/>
      <c r="AA373" s="208"/>
      <c r="AB373" s="208"/>
      <c r="AC373" s="208"/>
      <c r="AD373" s="208"/>
      <c r="AE373" s="208"/>
      <c r="AF373" s="208"/>
      <c r="AG373" s="208"/>
      <c r="AH373" s="208"/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  <c r="AT373" s="208"/>
      <c r="AU373" s="208"/>
    </row>
    <row r="374" spans="1:47" ht="15.75" customHeight="1">
      <c r="A374" s="209"/>
      <c r="B374" s="208"/>
      <c r="C374" s="208"/>
      <c r="D374" s="216"/>
      <c r="E374" s="207"/>
      <c r="F374" s="208"/>
      <c r="G374" s="209"/>
      <c r="H374" s="208"/>
      <c r="I374" s="208"/>
      <c r="J374" s="208"/>
      <c r="K374" s="208"/>
      <c r="L374" s="208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08"/>
      <c r="AB374" s="208"/>
      <c r="AC374" s="208"/>
      <c r="AD374" s="208"/>
      <c r="AE374" s="208"/>
      <c r="AF374" s="208"/>
      <c r="AG374" s="208"/>
      <c r="AH374" s="208"/>
      <c r="AI374" s="208"/>
      <c r="AJ374" s="208"/>
      <c r="AK374" s="208"/>
      <c r="AL374" s="208"/>
      <c r="AM374" s="208"/>
      <c r="AN374" s="208"/>
      <c r="AO374" s="208"/>
      <c r="AP374" s="208"/>
      <c r="AQ374" s="208"/>
      <c r="AR374" s="208"/>
      <c r="AS374" s="208"/>
      <c r="AT374" s="208"/>
      <c r="AU374" s="208"/>
    </row>
    <row r="375" spans="1:47" ht="15.75" customHeight="1">
      <c r="A375" s="209"/>
      <c r="B375" s="208"/>
      <c r="C375" s="208"/>
      <c r="D375" s="216"/>
      <c r="E375" s="207"/>
      <c r="F375" s="208"/>
      <c r="G375" s="209"/>
      <c r="H375" s="208"/>
      <c r="I375" s="208"/>
      <c r="J375" s="208"/>
      <c r="K375" s="208"/>
      <c r="L375" s="208"/>
      <c r="M375" s="208"/>
      <c r="N375" s="208"/>
      <c r="O375" s="208"/>
      <c r="P375" s="208"/>
      <c r="Q375" s="208"/>
      <c r="R375" s="208"/>
      <c r="S375" s="208"/>
      <c r="T375" s="208"/>
      <c r="U375" s="208"/>
      <c r="V375" s="208"/>
      <c r="W375" s="208"/>
      <c r="X375" s="208"/>
      <c r="Y375" s="208"/>
      <c r="Z375" s="208"/>
      <c r="AA375" s="208"/>
      <c r="AB375" s="208"/>
      <c r="AC375" s="208"/>
      <c r="AD375" s="208"/>
      <c r="AE375" s="208"/>
      <c r="AF375" s="208"/>
      <c r="AG375" s="208"/>
      <c r="AH375" s="208"/>
      <c r="AI375" s="208"/>
      <c r="AJ375" s="208"/>
      <c r="AK375" s="208"/>
      <c r="AL375" s="208"/>
      <c r="AM375" s="208"/>
      <c r="AN375" s="208"/>
      <c r="AO375" s="208"/>
      <c r="AP375" s="208"/>
      <c r="AQ375" s="208"/>
      <c r="AR375" s="208"/>
      <c r="AS375" s="208"/>
      <c r="AT375" s="208"/>
      <c r="AU375" s="208"/>
    </row>
    <row r="376" spans="1:47" ht="15.75" customHeight="1">
      <c r="A376" s="209"/>
      <c r="B376" s="208"/>
      <c r="C376" s="208"/>
      <c r="D376" s="216"/>
      <c r="E376" s="207"/>
      <c r="F376" s="208"/>
      <c r="G376" s="209"/>
      <c r="H376" s="208"/>
      <c r="I376" s="208"/>
      <c r="J376" s="208"/>
      <c r="K376" s="208"/>
      <c r="L376" s="208"/>
      <c r="M376" s="208"/>
      <c r="N376" s="208"/>
      <c r="O376" s="208"/>
      <c r="P376" s="208"/>
      <c r="Q376" s="208"/>
      <c r="R376" s="208"/>
      <c r="S376" s="208"/>
      <c r="T376" s="208"/>
      <c r="U376" s="208"/>
      <c r="V376" s="208"/>
      <c r="W376" s="208"/>
      <c r="X376" s="208"/>
      <c r="Y376" s="208"/>
      <c r="Z376" s="208"/>
      <c r="AA376" s="208"/>
      <c r="AB376" s="208"/>
      <c r="AC376" s="208"/>
      <c r="AD376" s="208"/>
      <c r="AE376" s="208"/>
      <c r="AF376" s="208"/>
      <c r="AG376" s="208"/>
      <c r="AH376" s="208"/>
      <c r="AI376" s="208"/>
      <c r="AJ376" s="208"/>
      <c r="AK376" s="208"/>
      <c r="AL376" s="208"/>
      <c r="AM376" s="208"/>
      <c r="AN376" s="208"/>
      <c r="AO376" s="208"/>
      <c r="AP376" s="208"/>
      <c r="AQ376" s="208"/>
      <c r="AR376" s="208"/>
      <c r="AS376" s="208"/>
      <c r="AT376" s="208"/>
      <c r="AU376" s="208"/>
    </row>
    <row r="377" spans="1:47" ht="15.75" customHeight="1">
      <c r="A377" s="209"/>
      <c r="B377" s="208"/>
      <c r="C377" s="208"/>
      <c r="D377" s="216"/>
      <c r="E377" s="207"/>
      <c r="F377" s="208"/>
      <c r="G377" s="209"/>
      <c r="H377" s="208"/>
      <c r="I377" s="208"/>
      <c r="J377" s="208"/>
      <c r="K377" s="208"/>
      <c r="L377" s="208"/>
      <c r="M377" s="208"/>
      <c r="N377" s="208"/>
      <c r="O377" s="208"/>
      <c r="P377" s="208"/>
      <c r="Q377" s="208"/>
      <c r="R377" s="208"/>
      <c r="S377" s="208"/>
      <c r="T377" s="208"/>
      <c r="U377" s="208"/>
      <c r="V377" s="208"/>
      <c r="W377" s="208"/>
      <c r="X377" s="208"/>
      <c r="Y377" s="208"/>
      <c r="Z377" s="208"/>
      <c r="AA377" s="208"/>
      <c r="AB377" s="208"/>
      <c r="AC377" s="208"/>
      <c r="AD377" s="208"/>
      <c r="AE377" s="208"/>
      <c r="AF377" s="208"/>
      <c r="AG377" s="208"/>
      <c r="AH377" s="208"/>
      <c r="AI377" s="208"/>
      <c r="AJ377" s="208"/>
      <c r="AK377" s="208"/>
      <c r="AL377" s="208"/>
      <c r="AM377" s="208"/>
      <c r="AN377" s="208"/>
      <c r="AO377" s="208"/>
      <c r="AP377" s="208"/>
      <c r="AQ377" s="208"/>
      <c r="AR377" s="208"/>
      <c r="AS377" s="208"/>
      <c r="AT377" s="208"/>
      <c r="AU377" s="208"/>
    </row>
    <row r="378" spans="1:47" ht="15.75" customHeight="1">
      <c r="A378" s="209"/>
      <c r="B378" s="208"/>
      <c r="C378" s="208"/>
      <c r="D378" s="216"/>
      <c r="E378" s="207"/>
      <c r="F378" s="208"/>
      <c r="G378" s="209"/>
      <c r="H378" s="208"/>
      <c r="I378" s="208"/>
      <c r="J378" s="208"/>
      <c r="K378" s="208"/>
      <c r="L378" s="208"/>
      <c r="M378" s="208"/>
      <c r="N378" s="208"/>
      <c r="O378" s="208"/>
      <c r="P378" s="208"/>
      <c r="Q378" s="208"/>
      <c r="R378" s="208"/>
      <c r="S378" s="208"/>
      <c r="T378" s="208"/>
      <c r="U378" s="208"/>
      <c r="V378" s="208"/>
      <c r="W378" s="208"/>
      <c r="X378" s="208"/>
      <c r="Y378" s="208"/>
      <c r="Z378" s="208"/>
      <c r="AA378" s="208"/>
      <c r="AB378" s="208"/>
      <c r="AC378" s="208"/>
      <c r="AD378" s="208"/>
      <c r="AE378" s="208"/>
      <c r="AF378" s="208"/>
      <c r="AG378" s="208"/>
      <c r="AH378" s="208"/>
      <c r="AI378" s="208"/>
      <c r="AJ378" s="208"/>
      <c r="AK378" s="208"/>
      <c r="AL378" s="208"/>
      <c r="AM378" s="208"/>
      <c r="AN378" s="208"/>
      <c r="AO378" s="208"/>
      <c r="AP378" s="208"/>
      <c r="AQ378" s="208"/>
      <c r="AR378" s="208"/>
      <c r="AS378" s="208"/>
      <c r="AT378" s="208"/>
      <c r="AU378" s="208"/>
    </row>
    <row r="379" spans="1:47" ht="15.75" customHeight="1">
      <c r="A379" s="209"/>
      <c r="B379" s="208"/>
      <c r="C379" s="208"/>
      <c r="D379" s="216"/>
      <c r="E379" s="207"/>
      <c r="F379" s="208"/>
      <c r="G379" s="209"/>
      <c r="H379" s="208"/>
      <c r="I379" s="208"/>
      <c r="J379" s="208"/>
      <c r="K379" s="208"/>
      <c r="L379" s="208"/>
      <c r="M379" s="208"/>
      <c r="N379" s="208"/>
      <c r="O379" s="208"/>
      <c r="P379" s="208"/>
      <c r="Q379" s="208"/>
      <c r="R379" s="208"/>
      <c r="S379" s="208"/>
      <c r="T379" s="208"/>
      <c r="U379" s="208"/>
      <c r="V379" s="208"/>
      <c r="W379" s="208"/>
      <c r="X379" s="208"/>
      <c r="Y379" s="208"/>
      <c r="Z379" s="208"/>
      <c r="AA379" s="208"/>
      <c r="AB379" s="208"/>
      <c r="AC379" s="208"/>
      <c r="AD379" s="208"/>
      <c r="AE379" s="208"/>
      <c r="AF379" s="208"/>
      <c r="AG379" s="208"/>
      <c r="AH379" s="208"/>
      <c r="AI379" s="208"/>
      <c r="AJ379" s="208"/>
      <c r="AK379" s="208"/>
      <c r="AL379" s="208"/>
      <c r="AM379" s="208"/>
      <c r="AN379" s="208"/>
      <c r="AO379" s="208"/>
      <c r="AP379" s="208"/>
      <c r="AQ379" s="208"/>
      <c r="AR379" s="208"/>
      <c r="AS379" s="208"/>
      <c r="AT379" s="208"/>
      <c r="AU379" s="208"/>
    </row>
    <row r="380" spans="1:47" ht="15.75" customHeight="1">
      <c r="A380" s="209"/>
      <c r="B380" s="208"/>
      <c r="C380" s="208"/>
      <c r="D380" s="216"/>
      <c r="E380" s="207"/>
      <c r="F380" s="208"/>
      <c r="G380" s="209"/>
      <c r="H380" s="208"/>
      <c r="I380" s="208"/>
      <c r="J380" s="208"/>
      <c r="K380" s="208"/>
      <c r="L380" s="208"/>
      <c r="M380" s="208"/>
      <c r="N380" s="208"/>
      <c r="O380" s="208"/>
      <c r="P380" s="208"/>
      <c r="Q380" s="208"/>
      <c r="R380" s="208"/>
      <c r="S380" s="208"/>
      <c r="T380" s="208"/>
      <c r="U380" s="208"/>
      <c r="V380" s="208"/>
      <c r="W380" s="208"/>
      <c r="X380" s="208"/>
      <c r="Y380" s="208"/>
      <c r="Z380" s="208"/>
      <c r="AA380" s="208"/>
      <c r="AB380" s="208"/>
      <c r="AC380" s="208"/>
      <c r="AD380" s="208"/>
      <c r="AE380" s="208"/>
      <c r="AF380" s="208"/>
      <c r="AG380" s="208"/>
      <c r="AH380" s="208"/>
      <c r="AI380" s="208"/>
      <c r="AJ380" s="208"/>
      <c r="AK380" s="208"/>
      <c r="AL380" s="208"/>
      <c r="AM380" s="208"/>
      <c r="AN380" s="208"/>
      <c r="AO380" s="208"/>
      <c r="AP380" s="208"/>
      <c r="AQ380" s="208"/>
      <c r="AR380" s="208"/>
      <c r="AS380" s="208"/>
      <c r="AT380" s="208"/>
      <c r="AU380" s="208"/>
    </row>
    <row r="381" spans="1:47" ht="15.75" customHeight="1">
      <c r="A381" s="209"/>
      <c r="B381" s="208"/>
      <c r="C381" s="208"/>
      <c r="D381" s="216"/>
      <c r="E381" s="207"/>
      <c r="F381" s="208"/>
      <c r="G381" s="209"/>
      <c r="H381" s="208"/>
      <c r="I381" s="208"/>
      <c r="J381" s="208"/>
      <c r="K381" s="208"/>
      <c r="L381" s="208"/>
      <c r="M381" s="208"/>
      <c r="N381" s="208"/>
      <c r="O381" s="208"/>
      <c r="P381" s="208"/>
      <c r="Q381" s="208"/>
      <c r="R381" s="208"/>
      <c r="S381" s="208"/>
      <c r="T381" s="208"/>
      <c r="U381" s="208"/>
      <c r="V381" s="208"/>
      <c r="W381" s="208"/>
      <c r="X381" s="208"/>
      <c r="Y381" s="208"/>
      <c r="Z381" s="208"/>
      <c r="AA381" s="208"/>
      <c r="AB381" s="208"/>
      <c r="AC381" s="208"/>
      <c r="AD381" s="208"/>
      <c r="AE381" s="208"/>
      <c r="AF381" s="208"/>
      <c r="AG381" s="208"/>
      <c r="AH381" s="208"/>
      <c r="AI381" s="208"/>
      <c r="AJ381" s="208"/>
      <c r="AK381" s="208"/>
      <c r="AL381" s="208"/>
      <c r="AM381" s="208"/>
      <c r="AN381" s="208"/>
      <c r="AO381" s="208"/>
      <c r="AP381" s="208"/>
      <c r="AQ381" s="208"/>
      <c r="AR381" s="208"/>
      <c r="AS381" s="208"/>
      <c r="AT381" s="208"/>
      <c r="AU381" s="208"/>
    </row>
    <row r="382" spans="1:47" ht="15.75" customHeight="1">
      <c r="A382" s="209"/>
      <c r="B382" s="208"/>
      <c r="C382" s="208"/>
      <c r="D382" s="216"/>
      <c r="E382" s="207"/>
      <c r="F382" s="208"/>
      <c r="G382" s="209"/>
      <c r="H382" s="208"/>
      <c r="I382" s="208"/>
      <c r="J382" s="208"/>
      <c r="K382" s="208"/>
      <c r="L382" s="208"/>
      <c r="M382" s="208"/>
      <c r="N382" s="208"/>
      <c r="O382" s="208"/>
      <c r="P382" s="208"/>
      <c r="Q382" s="208"/>
      <c r="R382" s="208"/>
      <c r="S382" s="208"/>
      <c r="T382" s="208"/>
      <c r="U382" s="208"/>
      <c r="V382" s="208"/>
      <c r="W382" s="208"/>
      <c r="X382" s="208"/>
      <c r="Y382" s="208"/>
      <c r="Z382" s="208"/>
      <c r="AA382" s="208"/>
      <c r="AB382" s="208"/>
      <c r="AC382" s="208"/>
      <c r="AD382" s="208"/>
      <c r="AE382" s="208"/>
      <c r="AF382" s="208"/>
      <c r="AG382" s="208"/>
      <c r="AH382" s="208"/>
      <c r="AI382" s="208"/>
      <c r="AJ382" s="208"/>
      <c r="AK382" s="208"/>
      <c r="AL382" s="208"/>
      <c r="AM382" s="208"/>
      <c r="AN382" s="208"/>
      <c r="AO382" s="208"/>
      <c r="AP382" s="208"/>
      <c r="AQ382" s="208"/>
      <c r="AR382" s="208"/>
      <c r="AS382" s="208"/>
      <c r="AT382" s="208"/>
      <c r="AU382" s="208"/>
    </row>
    <row r="383" spans="1:47" ht="15.75" customHeight="1">
      <c r="A383" s="209"/>
      <c r="B383" s="208"/>
      <c r="C383" s="208"/>
      <c r="D383" s="216"/>
      <c r="E383" s="207"/>
      <c r="F383" s="208"/>
      <c r="G383" s="209"/>
      <c r="H383" s="208"/>
      <c r="I383" s="208"/>
      <c r="J383" s="208"/>
      <c r="K383" s="208"/>
      <c r="L383" s="208"/>
      <c r="M383" s="208"/>
      <c r="N383" s="208"/>
      <c r="O383" s="208"/>
      <c r="P383" s="208"/>
      <c r="Q383" s="208"/>
      <c r="R383" s="208"/>
      <c r="S383" s="208"/>
      <c r="T383" s="208"/>
      <c r="U383" s="208"/>
      <c r="V383" s="208"/>
      <c r="W383" s="208"/>
      <c r="X383" s="208"/>
      <c r="Y383" s="208"/>
      <c r="Z383" s="208"/>
      <c r="AA383" s="208"/>
      <c r="AB383" s="208"/>
      <c r="AC383" s="208"/>
      <c r="AD383" s="208"/>
      <c r="AE383" s="208"/>
      <c r="AF383" s="208"/>
      <c r="AG383" s="208"/>
      <c r="AH383" s="208"/>
      <c r="AI383" s="208"/>
      <c r="AJ383" s="208"/>
      <c r="AK383" s="208"/>
      <c r="AL383" s="208"/>
      <c r="AM383" s="208"/>
      <c r="AN383" s="208"/>
      <c r="AO383" s="208"/>
      <c r="AP383" s="208"/>
      <c r="AQ383" s="208"/>
      <c r="AR383" s="208"/>
      <c r="AS383" s="208"/>
      <c r="AT383" s="208"/>
      <c r="AU383" s="208"/>
    </row>
    <row r="384" spans="1:47" ht="15.75" customHeight="1">
      <c r="A384" s="209"/>
      <c r="B384" s="208"/>
      <c r="C384" s="208"/>
      <c r="D384" s="216"/>
      <c r="E384" s="207"/>
      <c r="F384" s="208"/>
      <c r="G384" s="209"/>
      <c r="H384" s="208"/>
      <c r="I384" s="208"/>
      <c r="J384" s="208"/>
      <c r="K384" s="208"/>
      <c r="L384" s="208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/>
      <c r="Y384" s="208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  <c r="AU384" s="208"/>
    </row>
    <row r="385" spans="1:47" ht="15.75" customHeight="1">
      <c r="A385" s="209"/>
      <c r="B385" s="208"/>
      <c r="C385" s="208"/>
      <c r="D385" s="216"/>
      <c r="E385" s="207"/>
      <c r="F385" s="208"/>
      <c r="G385" s="209"/>
      <c r="H385" s="208"/>
      <c r="I385" s="208"/>
      <c r="J385" s="208"/>
      <c r="K385" s="208"/>
      <c r="L385" s="208"/>
      <c r="M385" s="208"/>
      <c r="N385" s="208"/>
      <c r="O385" s="208"/>
      <c r="P385" s="208"/>
      <c r="Q385" s="208"/>
      <c r="R385" s="208"/>
      <c r="S385" s="208"/>
      <c r="T385" s="208"/>
      <c r="U385" s="208"/>
      <c r="V385" s="208"/>
      <c r="W385" s="208"/>
      <c r="X385" s="208"/>
      <c r="Y385" s="208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  <c r="AU385" s="208"/>
    </row>
    <row r="386" spans="1:47" ht="15.75" customHeight="1">
      <c r="A386" s="209"/>
      <c r="B386" s="208"/>
      <c r="C386" s="208"/>
      <c r="D386" s="216"/>
      <c r="E386" s="207"/>
      <c r="F386" s="208"/>
      <c r="G386" s="209"/>
      <c r="H386" s="208"/>
      <c r="I386" s="208"/>
      <c r="J386" s="208"/>
      <c r="K386" s="208"/>
      <c r="L386" s="208"/>
      <c r="M386" s="208"/>
      <c r="N386" s="208"/>
      <c r="O386" s="208"/>
      <c r="P386" s="208"/>
      <c r="Q386" s="208"/>
      <c r="R386" s="208"/>
      <c r="S386" s="208"/>
      <c r="T386" s="208"/>
      <c r="U386" s="208"/>
      <c r="V386" s="208"/>
      <c r="W386" s="208"/>
      <c r="X386" s="208"/>
      <c r="Y386" s="208"/>
      <c r="Z386" s="208"/>
      <c r="AA386" s="208"/>
      <c r="AB386" s="208"/>
      <c r="AC386" s="208"/>
      <c r="AD386" s="208"/>
      <c r="AE386" s="208"/>
      <c r="AF386" s="208"/>
      <c r="AG386" s="208"/>
      <c r="AH386" s="208"/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  <c r="AT386" s="208"/>
      <c r="AU386" s="208"/>
    </row>
    <row r="387" spans="1:47" ht="15.75" customHeight="1">
      <c r="A387" s="209"/>
      <c r="B387" s="208"/>
      <c r="C387" s="208"/>
      <c r="D387" s="216"/>
      <c r="E387" s="207"/>
      <c r="F387" s="208"/>
      <c r="G387" s="209"/>
      <c r="H387" s="208"/>
      <c r="I387" s="208"/>
      <c r="J387" s="208"/>
      <c r="K387" s="208"/>
      <c r="L387" s="208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  <c r="W387" s="208"/>
      <c r="X387" s="208"/>
      <c r="Y387" s="208"/>
      <c r="Z387" s="208"/>
      <c r="AA387" s="208"/>
      <c r="AB387" s="208"/>
      <c r="AC387" s="208"/>
      <c r="AD387" s="208"/>
      <c r="AE387" s="208"/>
      <c r="AF387" s="208"/>
      <c r="AG387" s="208"/>
      <c r="AH387" s="208"/>
      <c r="AI387" s="208"/>
      <c r="AJ387" s="208"/>
      <c r="AK387" s="208"/>
      <c r="AL387" s="208"/>
      <c r="AM387" s="208"/>
      <c r="AN387" s="208"/>
      <c r="AO387" s="208"/>
      <c r="AP387" s="208"/>
      <c r="AQ387" s="208"/>
      <c r="AR387" s="208"/>
      <c r="AS387" s="208"/>
      <c r="AT387" s="208"/>
      <c r="AU387" s="208"/>
    </row>
    <row r="388" spans="1:47" ht="15.75" customHeight="1">
      <c r="A388" s="209"/>
      <c r="B388" s="208"/>
      <c r="C388" s="208"/>
      <c r="D388" s="216"/>
      <c r="E388" s="207"/>
      <c r="F388" s="208"/>
      <c r="G388" s="209"/>
      <c r="H388" s="208"/>
      <c r="I388" s="208"/>
      <c r="J388" s="208"/>
      <c r="K388" s="208"/>
      <c r="L388" s="208"/>
      <c r="M388" s="208"/>
      <c r="N388" s="208"/>
      <c r="O388" s="208"/>
      <c r="P388" s="208"/>
      <c r="Q388" s="208"/>
      <c r="R388" s="208"/>
      <c r="S388" s="208"/>
      <c r="T388" s="208"/>
      <c r="U388" s="208"/>
      <c r="V388" s="208"/>
      <c r="W388" s="208"/>
      <c r="X388" s="208"/>
      <c r="Y388" s="208"/>
      <c r="Z388" s="208"/>
      <c r="AA388" s="208"/>
      <c r="AB388" s="208"/>
      <c r="AC388" s="208"/>
      <c r="AD388" s="208"/>
      <c r="AE388" s="208"/>
      <c r="AF388" s="208"/>
      <c r="AG388" s="208"/>
      <c r="AH388" s="208"/>
      <c r="AI388" s="208"/>
      <c r="AJ388" s="208"/>
      <c r="AK388" s="208"/>
      <c r="AL388" s="208"/>
      <c r="AM388" s="208"/>
      <c r="AN388" s="208"/>
      <c r="AO388" s="208"/>
      <c r="AP388" s="208"/>
      <c r="AQ388" s="208"/>
      <c r="AR388" s="208"/>
      <c r="AS388" s="208"/>
      <c r="AT388" s="208"/>
      <c r="AU388" s="208"/>
    </row>
    <row r="389" spans="1:47" ht="15.75" customHeight="1">
      <c r="A389" s="209"/>
      <c r="B389" s="208"/>
      <c r="C389" s="208"/>
      <c r="D389" s="216"/>
      <c r="E389" s="207"/>
      <c r="F389" s="208"/>
      <c r="G389" s="209"/>
      <c r="H389" s="208"/>
      <c r="I389" s="208"/>
      <c r="J389" s="208"/>
      <c r="K389" s="208"/>
      <c r="L389" s="208"/>
      <c r="M389" s="208"/>
      <c r="N389" s="208"/>
      <c r="O389" s="208"/>
      <c r="P389" s="208"/>
      <c r="Q389" s="208"/>
      <c r="R389" s="208"/>
      <c r="S389" s="208"/>
      <c r="T389" s="208"/>
      <c r="U389" s="208"/>
      <c r="V389" s="208"/>
      <c r="W389" s="208"/>
      <c r="X389" s="208"/>
      <c r="Y389" s="208"/>
      <c r="Z389" s="208"/>
      <c r="AA389" s="208"/>
      <c r="AB389" s="208"/>
      <c r="AC389" s="208"/>
      <c r="AD389" s="208"/>
      <c r="AE389" s="208"/>
      <c r="AF389" s="208"/>
      <c r="AG389" s="208"/>
      <c r="AH389" s="208"/>
      <c r="AI389" s="208"/>
      <c r="AJ389" s="208"/>
      <c r="AK389" s="208"/>
      <c r="AL389" s="208"/>
      <c r="AM389" s="208"/>
      <c r="AN389" s="208"/>
      <c r="AO389" s="208"/>
      <c r="AP389" s="208"/>
      <c r="AQ389" s="208"/>
      <c r="AR389" s="208"/>
      <c r="AS389" s="208"/>
      <c r="AT389" s="208"/>
      <c r="AU389" s="208"/>
    </row>
    <row r="390" spans="1:47" ht="15.75" customHeight="1">
      <c r="A390" s="209"/>
      <c r="B390" s="208"/>
      <c r="C390" s="208"/>
      <c r="D390" s="216"/>
      <c r="E390" s="207"/>
      <c r="F390" s="208"/>
      <c r="G390" s="209"/>
      <c r="H390" s="208"/>
      <c r="I390" s="208"/>
      <c r="J390" s="208"/>
      <c r="K390" s="208"/>
      <c r="L390" s="208"/>
      <c r="M390" s="208"/>
      <c r="N390" s="208"/>
      <c r="O390" s="208"/>
      <c r="P390" s="208"/>
      <c r="Q390" s="208"/>
      <c r="R390" s="208"/>
      <c r="S390" s="208"/>
      <c r="T390" s="208"/>
      <c r="U390" s="208"/>
      <c r="V390" s="208"/>
      <c r="W390" s="208"/>
      <c r="X390" s="208"/>
      <c r="Y390" s="208"/>
      <c r="Z390" s="208"/>
      <c r="AA390" s="208"/>
      <c r="AB390" s="208"/>
      <c r="AC390" s="208"/>
      <c r="AD390" s="208"/>
      <c r="AE390" s="208"/>
      <c r="AF390" s="208"/>
      <c r="AG390" s="208"/>
      <c r="AH390" s="208"/>
      <c r="AI390" s="208"/>
      <c r="AJ390" s="208"/>
      <c r="AK390" s="208"/>
      <c r="AL390" s="208"/>
      <c r="AM390" s="208"/>
      <c r="AN390" s="208"/>
      <c r="AO390" s="208"/>
      <c r="AP390" s="208"/>
      <c r="AQ390" s="208"/>
      <c r="AR390" s="208"/>
      <c r="AS390" s="208"/>
      <c r="AT390" s="208"/>
      <c r="AU390" s="208"/>
    </row>
    <row r="391" spans="1:47" ht="15.75" customHeight="1">
      <c r="A391" s="209"/>
      <c r="B391" s="208"/>
      <c r="C391" s="208"/>
      <c r="D391" s="216"/>
      <c r="E391" s="207"/>
      <c r="F391" s="208"/>
      <c r="G391" s="209"/>
      <c r="H391" s="208"/>
      <c r="I391" s="208"/>
      <c r="J391" s="208"/>
      <c r="K391" s="208"/>
      <c r="L391" s="208"/>
      <c r="M391" s="208"/>
      <c r="N391" s="208"/>
      <c r="O391" s="208"/>
      <c r="P391" s="208"/>
      <c r="Q391" s="208"/>
      <c r="R391" s="208"/>
      <c r="S391" s="208"/>
      <c r="T391" s="208"/>
      <c r="U391" s="208"/>
      <c r="V391" s="208"/>
      <c r="W391" s="208"/>
      <c r="X391" s="208"/>
      <c r="Y391" s="208"/>
      <c r="Z391" s="208"/>
      <c r="AA391" s="208"/>
      <c r="AB391" s="208"/>
      <c r="AC391" s="208"/>
      <c r="AD391" s="208"/>
      <c r="AE391" s="208"/>
      <c r="AF391" s="208"/>
      <c r="AG391" s="208"/>
      <c r="AH391" s="208"/>
      <c r="AI391" s="208"/>
      <c r="AJ391" s="208"/>
      <c r="AK391" s="208"/>
      <c r="AL391" s="208"/>
      <c r="AM391" s="208"/>
      <c r="AN391" s="208"/>
      <c r="AO391" s="208"/>
      <c r="AP391" s="208"/>
      <c r="AQ391" s="208"/>
      <c r="AR391" s="208"/>
      <c r="AS391" s="208"/>
      <c r="AT391" s="208"/>
      <c r="AU391" s="208"/>
    </row>
    <row r="392" spans="1:47" ht="15.75" customHeight="1">
      <c r="A392" s="209"/>
      <c r="B392" s="208"/>
      <c r="C392" s="208"/>
      <c r="D392" s="216"/>
      <c r="E392" s="207"/>
      <c r="F392" s="208"/>
      <c r="G392" s="209"/>
      <c r="H392" s="208"/>
      <c r="I392" s="208"/>
      <c r="J392" s="208"/>
      <c r="K392" s="208"/>
      <c r="L392" s="208"/>
      <c r="M392" s="208"/>
      <c r="N392" s="208"/>
      <c r="O392" s="208"/>
      <c r="P392" s="20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  <c r="AT392" s="208"/>
      <c r="AU392" s="208"/>
    </row>
    <row r="393" spans="1:47" ht="15.75" customHeight="1">
      <c r="A393" s="209"/>
      <c r="B393" s="208"/>
      <c r="C393" s="208"/>
      <c r="D393" s="216"/>
      <c r="E393" s="207"/>
      <c r="F393" s="208"/>
      <c r="G393" s="209"/>
      <c r="H393" s="208"/>
      <c r="I393" s="208"/>
      <c r="J393" s="208"/>
      <c r="K393" s="208"/>
      <c r="L393" s="208"/>
      <c r="M393" s="208"/>
      <c r="N393" s="208"/>
      <c r="O393" s="208"/>
      <c r="P393" s="208"/>
      <c r="Q393" s="208"/>
      <c r="R393" s="208"/>
      <c r="S393" s="208"/>
      <c r="T393" s="208"/>
      <c r="U393" s="208"/>
      <c r="V393" s="208"/>
      <c r="W393" s="208"/>
      <c r="X393" s="208"/>
      <c r="Y393" s="208"/>
      <c r="Z393" s="208"/>
      <c r="AA393" s="208"/>
      <c r="AB393" s="208"/>
      <c r="AC393" s="208"/>
      <c r="AD393" s="208"/>
      <c r="AE393" s="208"/>
      <c r="AF393" s="208"/>
      <c r="AG393" s="208"/>
      <c r="AH393" s="208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  <c r="AT393" s="208"/>
      <c r="AU393" s="208"/>
    </row>
    <row r="394" spans="1:47" ht="15.75" customHeight="1">
      <c r="A394" s="209"/>
      <c r="B394" s="208"/>
      <c r="C394" s="208"/>
      <c r="D394" s="216"/>
      <c r="E394" s="207"/>
      <c r="F394" s="208"/>
      <c r="G394" s="209"/>
      <c r="H394" s="208"/>
      <c r="I394" s="208"/>
      <c r="J394" s="208"/>
      <c r="K394" s="208"/>
      <c r="L394" s="208"/>
      <c r="M394" s="208"/>
      <c r="N394" s="208"/>
      <c r="O394" s="208"/>
      <c r="P394" s="208"/>
      <c r="Q394" s="208"/>
      <c r="R394" s="208"/>
      <c r="S394" s="208"/>
      <c r="T394" s="208"/>
      <c r="U394" s="208"/>
      <c r="V394" s="208"/>
      <c r="W394" s="208"/>
      <c r="X394" s="208"/>
      <c r="Y394" s="208"/>
      <c r="Z394" s="208"/>
      <c r="AA394" s="208"/>
      <c r="AB394" s="208"/>
      <c r="AC394" s="208"/>
      <c r="AD394" s="208"/>
      <c r="AE394" s="208"/>
      <c r="AF394" s="208"/>
      <c r="AG394" s="208"/>
      <c r="AH394" s="208"/>
      <c r="AI394" s="208"/>
      <c r="AJ394" s="208"/>
      <c r="AK394" s="208"/>
      <c r="AL394" s="208"/>
      <c r="AM394" s="208"/>
      <c r="AN394" s="208"/>
      <c r="AO394" s="208"/>
      <c r="AP394" s="208"/>
      <c r="AQ394" s="208"/>
      <c r="AR394" s="208"/>
      <c r="AS394" s="208"/>
      <c r="AT394" s="208"/>
      <c r="AU394" s="208"/>
    </row>
    <row r="395" spans="1:47" ht="15.75" customHeight="1">
      <c r="A395" s="209"/>
      <c r="B395" s="208"/>
      <c r="C395" s="208"/>
      <c r="D395" s="216"/>
      <c r="E395" s="207"/>
      <c r="F395" s="208"/>
      <c r="G395" s="209"/>
      <c r="H395" s="208"/>
      <c r="I395" s="208"/>
      <c r="J395" s="208"/>
      <c r="K395" s="208"/>
      <c r="L395" s="208"/>
      <c r="M395" s="208"/>
      <c r="N395" s="208"/>
      <c r="O395" s="208"/>
      <c r="P395" s="208"/>
      <c r="Q395" s="208"/>
      <c r="R395" s="208"/>
      <c r="S395" s="208"/>
      <c r="T395" s="208"/>
      <c r="U395" s="208"/>
      <c r="V395" s="208"/>
      <c r="W395" s="208"/>
      <c r="X395" s="208"/>
      <c r="Y395" s="208"/>
      <c r="Z395" s="208"/>
      <c r="AA395" s="208"/>
      <c r="AB395" s="208"/>
      <c r="AC395" s="208"/>
      <c r="AD395" s="208"/>
      <c r="AE395" s="208"/>
      <c r="AF395" s="208"/>
      <c r="AG395" s="208"/>
      <c r="AH395" s="208"/>
      <c r="AI395" s="208"/>
      <c r="AJ395" s="208"/>
      <c r="AK395" s="208"/>
      <c r="AL395" s="208"/>
      <c r="AM395" s="208"/>
      <c r="AN395" s="208"/>
      <c r="AO395" s="208"/>
      <c r="AP395" s="208"/>
      <c r="AQ395" s="208"/>
      <c r="AR395" s="208"/>
      <c r="AS395" s="208"/>
      <c r="AT395" s="208"/>
      <c r="AU395" s="208"/>
    </row>
    <row r="396" spans="1:47" ht="15.75" customHeight="1">
      <c r="A396" s="209"/>
      <c r="B396" s="208"/>
      <c r="C396" s="208"/>
      <c r="D396" s="216"/>
      <c r="E396" s="207"/>
      <c r="F396" s="208"/>
      <c r="G396" s="209"/>
      <c r="H396" s="208"/>
      <c r="I396" s="208"/>
      <c r="J396" s="208"/>
      <c r="K396" s="208"/>
      <c r="L396" s="208"/>
      <c r="M396" s="208"/>
      <c r="N396" s="208"/>
      <c r="O396" s="208"/>
      <c r="P396" s="208"/>
      <c r="Q396" s="208"/>
      <c r="R396" s="208"/>
      <c r="S396" s="208"/>
      <c r="T396" s="208"/>
      <c r="U396" s="208"/>
      <c r="V396" s="208"/>
      <c r="W396" s="208"/>
      <c r="X396" s="208"/>
      <c r="Y396" s="208"/>
      <c r="Z396" s="208"/>
      <c r="AA396" s="208"/>
      <c r="AB396" s="208"/>
      <c r="AC396" s="208"/>
      <c r="AD396" s="208"/>
      <c r="AE396" s="208"/>
      <c r="AF396" s="208"/>
      <c r="AG396" s="208"/>
      <c r="AH396" s="208"/>
      <c r="AI396" s="208"/>
      <c r="AJ396" s="208"/>
      <c r="AK396" s="208"/>
      <c r="AL396" s="208"/>
      <c r="AM396" s="208"/>
      <c r="AN396" s="208"/>
      <c r="AO396" s="208"/>
      <c r="AP396" s="208"/>
      <c r="AQ396" s="208"/>
      <c r="AR396" s="208"/>
      <c r="AS396" s="208"/>
      <c r="AT396" s="208"/>
      <c r="AU396" s="208"/>
    </row>
    <row r="397" spans="1:47" ht="15.75" customHeight="1">
      <c r="A397" s="209"/>
      <c r="B397" s="208"/>
      <c r="C397" s="208"/>
      <c r="D397" s="216"/>
      <c r="E397" s="207"/>
      <c r="F397" s="208"/>
      <c r="G397" s="209"/>
      <c r="H397" s="208"/>
      <c r="I397" s="208"/>
      <c r="J397" s="208"/>
      <c r="K397" s="208"/>
      <c r="L397" s="208"/>
      <c r="M397" s="208"/>
      <c r="N397" s="208"/>
      <c r="O397" s="208"/>
      <c r="P397" s="208"/>
      <c r="Q397" s="208"/>
      <c r="R397" s="208"/>
      <c r="S397" s="208"/>
      <c r="T397" s="208"/>
      <c r="U397" s="208"/>
      <c r="V397" s="208"/>
      <c r="W397" s="208"/>
      <c r="X397" s="208"/>
      <c r="Y397" s="208"/>
      <c r="Z397" s="208"/>
      <c r="AA397" s="208"/>
      <c r="AB397" s="208"/>
      <c r="AC397" s="208"/>
      <c r="AD397" s="208"/>
      <c r="AE397" s="208"/>
      <c r="AF397" s="208"/>
      <c r="AG397" s="208"/>
      <c r="AH397" s="208"/>
      <c r="AI397" s="208"/>
      <c r="AJ397" s="208"/>
      <c r="AK397" s="208"/>
      <c r="AL397" s="208"/>
      <c r="AM397" s="208"/>
      <c r="AN397" s="208"/>
      <c r="AO397" s="208"/>
      <c r="AP397" s="208"/>
      <c r="AQ397" s="208"/>
      <c r="AR397" s="208"/>
      <c r="AS397" s="208"/>
      <c r="AT397" s="208"/>
      <c r="AU397" s="208"/>
    </row>
    <row r="398" spans="1:47" ht="15.75" customHeight="1">
      <c r="A398" s="209"/>
      <c r="B398" s="208"/>
      <c r="C398" s="208"/>
      <c r="D398" s="216"/>
      <c r="E398" s="207"/>
      <c r="F398" s="208"/>
      <c r="G398" s="209"/>
      <c r="H398" s="208"/>
      <c r="I398" s="208"/>
      <c r="J398" s="208"/>
      <c r="K398" s="208"/>
      <c r="L398" s="208"/>
      <c r="M398" s="208"/>
      <c r="N398" s="208"/>
      <c r="O398" s="208"/>
      <c r="P398" s="208"/>
      <c r="Q398" s="208"/>
      <c r="R398" s="208"/>
      <c r="S398" s="208"/>
      <c r="T398" s="208"/>
      <c r="U398" s="208"/>
      <c r="V398" s="208"/>
      <c r="W398" s="208"/>
      <c r="X398" s="208"/>
      <c r="Y398" s="208"/>
      <c r="Z398" s="208"/>
      <c r="AA398" s="208"/>
      <c r="AB398" s="208"/>
      <c r="AC398" s="208"/>
      <c r="AD398" s="208"/>
      <c r="AE398" s="208"/>
      <c r="AF398" s="208"/>
      <c r="AG398" s="208"/>
      <c r="AH398" s="208"/>
      <c r="AI398" s="208"/>
      <c r="AJ398" s="208"/>
      <c r="AK398" s="208"/>
      <c r="AL398" s="208"/>
      <c r="AM398" s="208"/>
      <c r="AN398" s="208"/>
      <c r="AO398" s="208"/>
      <c r="AP398" s="208"/>
      <c r="AQ398" s="208"/>
      <c r="AR398" s="208"/>
      <c r="AS398" s="208"/>
      <c r="AT398" s="208"/>
      <c r="AU398" s="208"/>
    </row>
    <row r="399" spans="1:47" ht="15.75" customHeight="1">
      <c r="A399" s="209"/>
      <c r="B399" s="208"/>
      <c r="C399" s="208"/>
      <c r="D399" s="216"/>
      <c r="E399" s="207"/>
      <c r="F399" s="208"/>
      <c r="G399" s="209"/>
      <c r="H399" s="208"/>
      <c r="I399" s="208"/>
      <c r="J399" s="208"/>
      <c r="K399" s="208"/>
      <c r="L399" s="208"/>
      <c r="M399" s="208"/>
      <c r="N399" s="208"/>
      <c r="O399" s="208"/>
      <c r="P399" s="208"/>
      <c r="Q399" s="208"/>
      <c r="R399" s="208"/>
      <c r="S399" s="208"/>
      <c r="T399" s="208"/>
      <c r="U399" s="208"/>
      <c r="V399" s="208"/>
      <c r="W399" s="208"/>
      <c r="X399" s="208"/>
      <c r="Y399" s="208"/>
      <c r="Z399" s="208"/>
      <c r="AA399" s="208"/>
      <c r="AB399" s="208"/>
      <c r="AC399" s="208"/>
      <c r="AD399" s="208"/>
      <c r="AE399" s="208"/>
      <c r="AF399" s="208"/>
      <c r="AG399" s="208"/>
      <c r="AH399" s="208"/>
      <c r="AI399" s="208"/>
      <c r="AJ399" s="208"/>
      <c r="AK399" s="208"/>
      <c r="AL399" s="208"/>
      <c r="AM399" s="208"/>
      <c r="AN399" s="208"/>
      <c r="AO399" s="208"/>
      <c r="AP399" s="208"/>
      <c r="AQ399" s="208"/>
      <c r="AR399" s="208"/>
      <c r="AS399" s="208"/>
      <c r="AT399" s="208"/>
      <c r="AU399" s="208"/>
    </row>
    <row r="400" spans="1:47" ht="15.75" customHeight="1">
      <c r="A400" s="209"/>
      <c r="B400" s="208"/>
      <c r="C400" s="208"/>
      <c r="D400" s="216"/>
      <c r="E400" s="207"/>
      <c r="F400" s="208"/>
      <c r="G400" s="209"/>
      <c r="H400" s="208"/>
      <c r="I400" s="208"/>
      <c r="J400" s="208"/>
      <c r="K400" s="208"/>
      <c r="L400" s="208"/>
      <c r="M400" s="208"/>
      <c r="N400" s="208"/>
      <c r="O400" s="208"/>
      <c r="P400" s="208"/>
      <c r="Q400" s="208"/>
      <c r="R400" s="208"/>
      <c r="S400" s="208"/>
      <c r="T400" s="208"/>
      <c r="U400" s="208"/>
      <c r="V400" s="208"/>
      <c r="W400" s="208"/>
      <c r="X400" s="208"/>
      <c r="Y400" s="208"/>
      <c r="Z400" s="208"/>
      <c r="AA400" s="208"/>
      <c r="AB400" s="208"/>
      <c r="AC400" s="208"/>
      <c r="AD400" s="208"/>
      <c r="AE400" s="208"/>
      <c r="AF400" s="208"/>
      <c r="AG400" s="208"/>
      <c r="AH400" s="208"/>
      <c r="AI400" s="208"/>
      <c r="AJ400" s="208"/>
      <c r="AK400" s="208"/>
      <c r="AL400" s="208"/>
      <c r="AM400" s="208"/>
      <c r="AN400" s="208"/>
      <c r="AO400" s="208"/>
      <c r="AP400" s="208"/>
      <c r="AQ400" s="208"/>
      <c r="AR400" s="208"/>
      <c r="AS400" s="208"/>
      <c r="AT400" s="208"/>
      <c r="AU400" s="208"/>
    </row>
    <row r="401" spans="1:47" ht="15.75" customHeight="1">
      <c r="A401" s="209"/>
      <c r="B401" s="208"/>
      <c r="C401" s="208"/>
      <c r="D401" s="216"/>
      <c r="E401" s="207"/>
      <c r="F401" s="208"/>
      <c r="G401" s="209"/>
      <c r="H401" s="208"/>
      <c r="I401" s="208"/>
      <c r="J401" s="208"/>
      <c r="K401" s="208"/>
      <c r="L401" s="208"/>
      <c r="M401" s="208"/>
      <c r="N401" s="208"/>
      <c r="O401" s="208"/>
      <c r="P401" s="208"/>
      <c r="Q401" s="208"/>
      <c r="R401" s="208"/>
      <c r="S401" s="208"/>
      <c r="T401" s="208"/>
      <c r="U401" s="208"/>
      <c r="V401" s="208"/>
      <c r="W401" s="208"/>
      <c r="X401" s="208"/>
      <c r="Y401" s="208"/>
      <c r="Z401" s="208"/>
      <c r="AA401" s="208"/>
      <c r="AB401" s="208"/>
      <c r="AC401" s="208"/>
      <c r="AD401" s="208"/>
      <c r="AE401" s="208"/>
      <c r="AF401" s="208"/>
      <c r="AG401" s="208"/>
      <c r="AH401" s="208"/>
      <c r="AI401" s="208"/>
      <c r="AJ401" s="208"/>
      <c r="AK401" s="208"/>
      <c r="AL401" s="208"/>
      <c r="AM401" s="208"/>
      <c r="AN401" s="208"/>
      <c r="AO401" s="208"/>
      <c r="AP401" s="208"/>
      <c r="AQ401" s="208"/>
      <c r="AR401" s="208"/>
      <c r="AS401" s="208"/>
      <c r="AT401" s="208"/>
      <c r="AU401" s="208"/>
    </row>
    <row r="402" spans="1:47" ht="15.75" customHeight="1">
      <c r="A402" s="209"/>
      <c r="B402" s="208"/>
      <c r="C402" s="208"/>
      <c r="D402" s="216"/>
      <c r="E402" s="207"/>
      <c r="F402" s="208"/>
      <c r="G402" s="209"/>
      <c r="H402" s="208"/>
      <c r="I402" s="208"/>
      <c r="J402" s="208"/>
      <c r="K402" s="208"/>
      <c r="L402" s="208"/>
      <c r="M402" s="208"/>
      <c r="N402" s="208"/>
      <c r="O402" s="208"/>
      <c r="P402" s="208"/>
      <c r="Q402" s="208"/>
      <c r="R402" s="208"/>
      <c r="S402" s="208"/>
      <c r="T402" s="208"/>
      <c r="U402" s="208"/>
      <c r="V402" s="208"/>
      <c r="W402" s="208"/>
      <c r="X402" s="208"/>
      <c r="Y402" s="208"/>
      <c r="Z402" s="208"/>
      <c r="AA402" s="208"/>
      <c r="AB402" s="208"/>
      <c r="AC402" s="208"/>
      <c r="AD402" s="208"/>
      <c r="AE402" s="208"/>
      <c r="AF402" s="208"/>
      <c r="AG402" s="208"/>
      <c r="AH402" s="208"/>
      <c r="AI402" s="208"/>
      <c r="AJ402" s="208"/>
      <c r="AK402" s="208"/>
      <c r="AL402" s="208"/>
      <c r="AM402" s="208"/>
      <c r="AN402" s="208"/>
      <c r="AO402" s="208"/>
      <c r="AP402" s="208"/>
      <c r="AQ402" s="208"/>
      <c r="AR402" s="208"/>
      <c r="AS402" s="208"/>
      <c r="AT402" s="208"/>
      <c r="AU402" s="208"/>
    </row>
    <row r="403" spans="1:47" ht="15.75" customHeight="1">
      <c r="A403" s="209"/>
      <c r="B403" s="208"/>
      <c r="C403" s="208"/>
      <c r="D403" s="216"/>
      <c r="E403" s="207"/>
      <c r="F403" s="208"/>
      <c r="G403" s="209"/>
      <c r="H403" s="208"/>
      <c r="I403" s="208"/>
      <c r="J403" s="208"/>
      <c r="K403" s="208"/>
      <c r="L403" s="208"/>
      <c r="M403" s="208"/>
      <c r="N403" s="208"/>
      <c r="O403" s="208"/>
      <c r="P403" s="208"/>
      <c r="Q403" s="208"/>
      <c r="R403" s="208"/>
      <c r="S403" s="208"/>
      <c r="T403" s="208"/>
      <c r="U403" s="208"/>
      <c r="V403" s="208"/>
      <c r="W403" s="208"/>
      <c r="X403" s="208"/>
      <c r="Y403" s="208"/>
      <c r="Z403" s="208"/>
      <c r="AA403" s="208"/>
      <c r="AB403" s="208"/>
      <c r="AC403" s="208"/>
      <c r="AD403" s="208"/>
      <c r="AE403" s="208"/>
      <c r="AF403" s="208"/>
      <c r="AG403" s="208"/>
      <c r="AH403" s="208"/>
      <c r="AI403" s="208"/>
      <c r="AJ403" s="208"/>
      <c r="AK403" s="208"/>
      <c r="AL403" s="208"/>
      <c r="AM403" s="208"/>
      <c r="AN403" s="208"/>
      <c r="AO403" s="208"/>
      <c r="AP403" s="208"/>
      <c r="AQ403" s="208"/>
      <c r="AR403" s="208"/>
      <c r="AS403" s="208"/>
      <c r="AT403" s="208"/>
      <c r="AU403" s="208"/>
    </row>
    <row r="404" spans="1:47" ht="15.75" customHeight="1">
      <c r="A404" s="209"/>
      <c r="B404" s="208"/>
      <c r="C404" s="208"/>
      <c r="D404" s="216"/>
      <c r="E404" s="207"/>
      <c r="F404" s="208"/>
      <c r="G404" s="209"/>
      <c r="H404" s="208"/>
      <c r="I404" s="208"/>
      <c r="J404" s="208"/>
      <c r="K404" s="208"/>
      <c r="L404" s="208"/>
      <c r="M404" s="208"/>
      <c r="N404" s="208"/>
      <c r="O404" s="208"/>
      <c r="P404" s="208"/>
      <c r="Q404" s="208"/>
      <c r="R404" s="208"/>
      <c r="S404" s="208"/>
      <c r="T404" s="208"/>
      <c r="U404" s="208"/>
      <c r="V404" s="208"/>
      <c r="W404" s="208"/>
      <c r="X404" s="208"/>
      <c r="Y404" s="208"/>
      <c r="Z404" s="208"/>
      <c r="AA404" s="208"/>
      <c r="AB404" s="208"/>
      <c r="AC404" s="208"/>
      <c r="AD404" s="208"/>
      <c r="AE404" s="208"/>
      <c r="AF404" s="208"/>
      <c r="AG404" s="208"/>
      <c r="AH404" s="208"/>
      <c r="AI404" s="208"/>
      <c r="AJ404" s="208"/>
      <c r="AK404" s="208"/>
      <c r="AL404" s="208"/>
      <c r="AM404" s="208"/>
      <c r="AN404" s="208"/>
      <c r="AO404" s="208"/>
      <c r="AP404" s="208"/>
      <c r="AQ404" s="208"/>
      <c r="AR404" s="208"/>
      <c r="AS404" s="208"/>
      <c r="AT404" s="208"/>
      <c r="AU404" s="208"/>
    </row>
    <row r="405" spans="1:47" ht="15.75" customHeight="1">
      <c r="A405" s="209"/>
      <c r="B405" s="208"/>
      <c r="C405" s="208"/>
      <c r="D405" s="216"/>
      <c r="E405" s="207"/>
      <c r="F405" s="208"/>
      <c r="G405" s="209"/>
      <c r="H405" s="208"/>
      <c r="I405" s="208"/>
      <c r="J405" s="208"/>
      <c r="K405" s="208"/>
      <c r="L405" s="208"/>
      <c r="M405" s="208"/>
      <c r="N405" s="208"/>
      <c r="O405" s="208"/>
      <c r="P405" s="208"/>
      <c r="Q405" s="208"/>
      <c r="R405" s="208"/>
      <c r="S405" s="208"/>
      <c r="T405" s="208"/>
      <c r="U405" s="208"/>
      <c r="V405" s="208"/>
      <c r="W405" s="208"/>
      <c r="X405" s="208"/>
      <c r="Y405" s="208"/>
      <c r="Z405" s="208"/>
      <c r="AA405" s="208"/>
      <c r="AB405" s="208"/>
      <c r="AC405" s="208"/>
      <c r="AD405" s="208"/>
      <c r="AE405" s="208"/>
      <c r="AF405" s="208"/>
      <c r="AG405" s="208"/>
      <c r="AH405" s="208"/>
      <c r="AI405" s="208"/>
      <c r="AJ405" s="208"/>
      <c r="AK405" s="208"/>
      <c r="AL405" s="208"/>
      <c r="AM405" s="208"/>
      <c r="AN405" s="208"/>
      <c r="AO405" s="208"/>
      <c r="AP405" s="208"/>
      <c r="AQ405" s="208"/>
      <c r="AR405" s="208"/>
      <c r="AS405" s="208"/>
      <c r="AT405" s="208"/>
      <c r="AU405" s="208"/>
    </row>
    <row r="406" spans="1:47" ht="15.75" customHeight="1">
      <c r="A406" s="209"/>
      <c r="B406" s="208"/>
      <c r="C406" s="208"/>
      <c r="D406" s="216"/>
      <c r="E406" s="207"/>
      <c r="F406" s="208"/>
      <c r="G406" s="209"/>
      <c r="H406" s="208"/>
      <c r="I406" s="208"/>
      <c r="J406" s="208"/>
      <c r="K406" s="208"/>
      <c r="L406" s="208"/>
      <c r="M406" s="208"/>
      <c r="N406" s="208"/>
      <c r="O406" s="208"/>
      <c r="P406" s="208"/>
      <c r="Q406" s="208"/>
      <c r="R406" s="208"/>
      <c r="S406" s="208"/>
      <c r="T406" s="208"/>
      <c r="U406" s="208"/>
      <c r="V406" s="208"/>
      <c r="W406" s="208"/>
      <c r="X406" s="208"/>
      <c r="Y406" s="208"/>
      <c r="Z406" s="208"/>
      <c r="AA406" s="208"/>
      <c r="AB406" s="208"/>
      <c r="AC406" s="208"/>
      <c r="AD406" s="208"/>
      <c r="AE406" s="208"/>
      <c r="AF406" s="208"/>
      <c r="AG406" s="208"/>
      <c r="AH406" s="208"/>
      <c r="AI406" s="208"/>
      <c r="AJ406" s="208"/>
      <c r="AK406" s="208"/>
      <c r="AL406" s="208"/>
      <c r="AM406" s="208"/>
      <c r="AN406" s="208"/>
      <c r="AO406" s="208"/>
      <c r="AP406" s="208"/>
      <c r="AQ406" s="208"/>
      <c r="AR406" s="208"/>
      <c r="AS406" s="208"/>
      <c r="AT406" s="208"/>
      <c r="AU406" s="208"/>
    </row>
    <row r="407" spans="1:47" ht="15.75" customHeight="1">
      <c r="A407" s="209"/>
      <c r="B407" s="208"/>
      <c r="C407" s="208"/>
      <c r="D407" s="216"/>
      <c r="E407" s="207"/>
      <c r="F407" s="208"/>
      <c r="G407" s="209"/>
      <c r="H407" s="208"/>
      <c r="I407" s="208"/>
      <c r="J407" s="208"/>
      <c r="K407" s="208"/>
      <c r="L407" s="208"/>
      <c r="M407" s="208"/>
      <c r="N407" s="208"/>
      <c r="O407" s="208"/>
      <c r="P407" s="208"/>
      <c r="Q407" s="208"/>
      <c r="R407" s="208"/>
      <c r="S407" s="208"/>
      <c r="T407" s="208"/>
      <c r="U407" s="208"/>
      <c r="V407" s="208"/>
      <c r="W407" s="208"/>
      <c r="X407" s="208"/>
      <c r="Y407" s="208"/>
      <c r="Z407" s="208"/>
      <c r="AA407" s="208"/>
      <c r="AB407" s="208"/>
      <c r="AC407" s="208"/>
      <c r="AD407" s="208"/>
      <c r="AE407" s="208"/>
      <c r="AF407" s="208"/>
      <c r="AG407" s="208"/>
      <c r="AH407" s="208"/>
      <c r="AI407" s="208"/>
      <c r="AJ407" s="208"/>
      <c r="AK407" s="208"/>
      <c r="AL407" s="208"/>
      <c r="AM407" s="208"/>
      <c r="AN407" s="208"/>
      <c r="AO407" s="208"/>
      <c r="AP407" s="208"/>
      <c r="AQ407" s="208"/>
      <c r="AR407" s="208"/>
      <c r="AS407" s="208"/>
      <c r="AT407" s="208"/>
      <c r="AU407" s="208"/>
    </row>
    <row r="408" spans="1:47" ht="15.75" customHeight="1">
      <c r="A408" s="209"/>
      <c r="B408" s="208"/>
      <c r="C408" s="208"/>
      <c r="D408" s="216"/>
      <c r="E408" s="207"/>
      <c r="F408" s="208"/>
      <c r="G408" s="209"/>
      <c r="H408" s="208"/>
      <c r="I408" s="208"/>
      <c r="J408" s="208"/>
      <c r="K408" s="208"/>
      <c r="L408" s="208"/>
      <c r="M408" s="208"/>
      <c r="N408" s="208"/>
      <c r="O408" s="208"/>
      <c r="P408" s="208"/>
      <c r="Q408" s="208"/>
      <c r="R408" s="208"/>
      <c r="S408" s="208"/>
      <c r="T408" s="208"/>
      <c r="U408" s="208"/>
      <c r="V408" s="208"/>
      <c r="W408" s="208"/>
      <c r="X408" s="208"/>
      <c r="Y408" s="208"/>
      <c r="Z408" s="208"/>
      <c r="AA408" s="208"/>
      <c r="AB408" s="208"/>
      <c r="AC408" s="208"/>
      <c r="AD408" s="208"/>
      <c r="AE408" s="208"/>
      <c r="AF408" s="208"/>
      <c r="AG408" s="208"/>
      <c r="AH408" s="208"/>
      <c r="AI408" s="208"/>
      <c r="AJ408" s="208"/>
      <c r="AK408" s="208"/>
      <c r="AL408" s="208"/>
      <c r="AM408" s="208"/>
      <c r="AN408" s="208"/>
      <c r="AO408" s="208"/>
      <c r="AP408" s="208"/>
      <c r="AQ408" s="208"/>
      <c r="AR408" s="208"/>
      <c r="AS408" s="208"/>
      <c r="AT408" s="208"/>
      <c r="AU408" s="208"/>
    </row>
    <row r="409" spans="1:47" ht="15.75" customHeight="1">
      <c r="A409" s="209"/>
      <c r="B409" s="208"/>
      <c r="C409" s="208"/>
      <c r="D409" s="216"/>
      <c r="E409" s="207"/>
      <c r="F409" s="208"/>
      <c r="G409" s="209"/>
      <c r="H409" s="208"/>
      <c r="I409" s="208"/>
      <c r="J409" s="208"/>
      <c r="K409" s="208"/>
      <c r="L409" s="208"/>
      <c r="M409" s="208"/>
      <c r="N409" s="208"/>
      <c r="O409" s="208"/>
      <c r="P409" s="208"/>
      <c r="Q409" s="208"/>
      <c r="R409" s="208"/>
      <c r="S409" s="208"/>
      <c r="T409" s="208"/>
      <c r="U409" s="208"/>
      <c r="V409" s="208"/>
      <c r="W409" s="208"/>
      <c r="X409" s="208"/>
      <c r="Y409" s="208"/>
      <c r="Z409" s="208"/>
      <c r="AA409" s="208"/>
      <c r="AB409" s="208"/>
      <c r="AC409" s="208"/>
      <c r="AD409" s="208"/>
      <c r="AE409" s="208"/>
      <c r="AF409" s="208"/>
      <c r="AG409" s="208"/>
      <c r="AH409" s="208"/>
      <c r="AI409" s="208"/>
      <c r="AJ409" s="208"/>
      <c r="AK409" s="208"/>
      <c r="AL409" s="208"/>
      <c r="AM409" s="208"/>
      <c r="AN409" s="208"/>
      <c r="AO409" s="208"/>
      <c r="AP409" s="208"/>
      <c r="AQ409" s="208"/>
      <c r="AR409" s="208"/>
      <c r="AS409" s="208"/>
      <c r="AT409" s="208"/>
      <c r="AU409" s="208"/>
    </row>
    <row r="410" spans="1:47" ht="15.75" customHeight="1">
      <c r="A410" s="209"/>
      <c r="B410" s="208"/>
      <c r="C410" s="208"/>
      <c r="D410" s="216"/>
      <c r="E410" s="207"/>
      <c r="F410" s="208"/>
      <c r="G410" s="209"/>
      <c r="H410" s="208"/>
      <c r="I410" s="208"/>
      <c r="J410" s="208"/>
      <c r="K410" s="208"/>
      <c r="L410" s="208"/>
      <c r="M410" s="208"/>
      <c r="N410" s="208"/>
      <c r="O410" s="208"/>
      <c r="P410" s="208"/>
      <c r="Q410" s="208"/>
      <c r="R410" s="208"/>
      <c r="S410" s="208"/>
      <c r="T410" s="208"/>
      <c r="U410" s="208"/>
      <c r="V410" s="208"/>
      <c r="W410" s="208"/>
      <c r="X410" s="208"/>
      <c r="Y410" s="208"/>
      <c r="Z410" s="208"/>
      <c r="AA410" s="208"/>
      <c r="AB410" s="208"/>
      <c r="AC410" s="208"/>
      <c r="AD410" s="208"/>
      <c r="AE410" s="208"/>
      <c r="AF410" s="208"/>
      <c r="AG410" s="208"/>
      <c r="AH410" s="208"/>
      <c r="AI410" s="208"/>
      <c r="AJ410" s="208"/>
      <c r="AK410" s="208"/>
      <c r="AL410" s="208"/>
      <c r="AM410" s="208"/>
      <c r="AN410" s="208"/>
      <c r="AO410" s="208"/>
      <c r="AP410" s="208"/>
      <c r="AQ410" s="208"/>
      <c r="AR410" s="208"/>
      <c r="AS410" s="208"/>
      <c r="AT410" s="208"/>
      <c r="AU410" s="208"/>
    </row>
    <row r="411" spans="1:47" ht="15.75" customHeight="1">
      <c r="A411" s="209"/>
      <c r="B411" s="208"/>
      <c r="C411" s="208"/>
      <c r="D411" s="216"/>
      <c r="E411" s="207"/>
      <c r="F411" s="208"/>
      <c r="G411" s="209"/>
      <c r="H411" s="208"/>
      <c r="I411" s="208"/>
      <c r="J411" s="208"/>
      <c r="K411" s="208"/>
      <c r="L411" s="208"/>
      <c r="M411" s="208"/>
      <c r="N411" s="208"/>
      <c r="O411" s="208"/>
      <c r="P411" s="208"/>
      <c r="Q411" s="208"/>
      <c r="R411" s="208"/>
      <c r="S411" s="208"/>
      <c r="T411" s="208"/>
      <c r="U411" s="208"/>
      <c r="V411" s="208"/>
      <c r="W411" s="208"/>
      <c r="X411" s="208"/>
      <c r="Y411" s="208"/>
      <c r="Z411" s="208"/>
      <c r="AA411" s="208"/>
      <c r="AB411" s="208"/>
      <c r="AC411" s="208"/>
      <c r="AD411" s="208"/>
      <c r="AE411" s="208"/>
      <c r="AF411" s="208"/>
      <c r="AG411" s="208"/>
      <c r="AH411" s="208"/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  <c r="AT411" s="208"/>
      <c r="AU411" s="208"/>
    </row>
    <row r="412" spans="1:47" ht="15.75" customHeight="1">
      <c r="A412" s="209"/>
      <c r="B412" s="208"/>
      <c r="C412" s="208"/>
      <c r="D412" s="216"/>
      <c r="E412" s="207"/>
      <c r="F412" s="208"/>
      <c r="G412" s="209"/>
      <c r="H412" s="208"/>
      <c r="I412" s="208"/>
      <c r="J412" s="208"/>
      <c r="K412" s="208"/>
      <c r="L412" s="208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</row>
    <row r="413" spans="1:47" ht="15.75" customHeight="1">
      <c r="A413" s="209"/>
      <c r="B413" s="208"/>
      <c r="C413" s="208"/>
      <c r="D413" s="216"/>
      <c r="E413" s="207"/>
      <c r="F413" s="208"/>
      <c r="G413" s="209"/>
      <c r="H413" s="208"/>
      <c r="I413" s="208"/>
      <c r="J413" s="208"/>
      <c r="K413" s="208"/>
      <c r="L413" s="208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</row>
    <row r="414" spans="1:47" ht="15.75" customHeight="1">
      <c r="A414" s="209"/>
      <c r="B414" s="208"/>
      <c r="C414" s="208"/>
      <c r="D414" s="216"/>
      <c r="E414" s="207"/>
      <c r="F414" s="208"/>
      <c r="G414" s="209"/>
      <c r="H414" s="208"/>
      <c r="I414" s="208"/>
      <c r="J414" s="208"/>
      <c r="K414" s="208"/>
      <c r="L414" s="208"/>
      <c r="M414" s="208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</row>
    <row r="415" spans="1:47" ht="15.75" customHeight="1">
      <c r="A415" s="209"/>
      <c r="B415" s="208"/>
      <c r="C415" s="208"/>
      <c r="D415" s="216"/>
      <c r="E415" s="207"/>
      <c r="F415" s="208"/>
      <c r="G415" s="209"/>
      <c r="H415" s="208"/>
      <c r="I415" s="208"/>
      <c r="J415" s="208"/>
      <c r="K415" s="208"/>
      <c r="L415" s="208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</row>
    <row r="416" spans="1:47" ht="15.75" customHeight="1">
      <c r="A416" s="209"/>
      <c r="B416" s="208"/>
      <c r="C416" s="208"/>
      <c r="D416" s="216"/>
      <c r="E416" s="207"/>
      <c r="F416" s="208"/>
      <c r="G416" s="209"/>
      <c r="H416" s="208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</row>
    <row r="417" spans="1:47" ht="15.75" customHeight="1">
      <c r="A417" s="209"/>
      <c r="B417" s="208"/>
      <c r="C417" s="208"/>
      <c r="D417" s="216"/>
      <c r="E417" s="207"/>
      <c r="F417" s="208"/>
      <c r="G417" s="209"/>
      <c r="H417" s="208"/>
      <c r="I417" s="208"/>
      <c r="J417" s="208"/>
      <c r="K417" s="208"/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208"/>
      <c r="AN417" s="208"/>
      <c r="AO417" s="208"/>
      <c r="AP417" s="208"/>
      <c r="AQ417" s="208"/>
      <c r="AR417" s="208"/>
      <c r="AS417" s="208"/>
      <c r="AT417" s="208"/>
      <c r="AU417" s="208"/>
    </row>
    <row r="418" spans="1:47" ht="15.75" customHeight="1">
      <c r="A418" s="209"/>
      <c r="B418" s="208"/>
      <c r="C418" s="208"/>
      <c r="D418" s="216"/>
      <c r="E418" s="207"/>
      <c r="F418" s="208"/>
      <c r="G418" s="209"/>
      <c r="H418" s="208"/>
      <c r="I418" s="208"/>
      <c r="J418" s="208"/>
      <c r="K418" s="208"/>
      <c r="L418" s="208"/>
      <c r="M418" s="208"/>
      <c r="N418" s="208"/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  <c r="Z418" s="208"/>
      <c r="AA418" s="208"/>
      <c r="AB418" s="208"/>
      <c r="AC418" s="208"/>
      <c r="AD418" s="208"/>
      <c r="AE418" s="208"/>
      <c r="AF418" s="208"/>
      <c r="AG418" s="208"/>
      <c r="AH418" s="208"/>
      <c r="AI418" s="208"/>
      <c r="AJ418" s="208"/>
      <c r="AK418" s="208"/>
      <c r="AL418" s="208"/>
      <c r="AM418" s="208"/>
      <c r="AN418" s="208"/>
      <c r="AO418" s="208"/>
      <c r="AP418" s="208"/>
      <c r="AQ418" s="208"/>
      <c r="AR418" s="208"/>
      <c r="AS418" s="208"/>
      <c r="AT418" s="208"/>
      <c r="AU418" s="208"/>
    </row>
    <row r="419" spans="1:47" ht="15.75" customHeight="1">
      <c r="A419" s="209"/>
      <c r="B419" s="208"/>
      <c r="C419" s="208"/>
      <c r="D419" s="216"/>
      <c r="E419" s="207"/>
      <c r="F419" s="208"/>
      <c r="G419" s="209"/>
      <c r="H419" s="208"/>
      <c r="I419" s="208"/>
      <c r="J419" s="208"/>
      <c r="K419" s="208"/>
      <c r="L419" s="208"/>
      <c r="M419" s="208"/>
      <c r="N419" s="208"/>
      <c r="O419" s="208"/>
      <c r="P419" s="208"/>
      <c r="Q419" s="208"/>
      <c r="R419" s="208"/>
      <c r="S419" s="208"/>
      <c r="T419" s="208"/>
      <c r="U419" s="208"/>
      <c r="V419" s="208"/>
      <c r="W419" s="208"/>
      <c r="X419" s="208"/>
      <c r="Y419" s="208"/>
      <c r="Z419" s="208"/>
      <c r="AA419" s="208"/>
      <c r="AB419" s="208"/>
      <c r="AC419" s="208"/>
      <c r="AD419" s="208"/>
      <c r="AE419" s="208"/>
      <c r="AF419" s="208"/>
      <c r="AG419" s="208"/>
      <c r="AH419" s="208"/>
      <c r="AI419" s="208"/>
      <c r="AJ419" s="208"/>
      <c r="AK419" s="208"/>
      <c r="AL419" s="208"/>
      <c r="AM419" s="208"/>
      <c r="AN419" s="208"/>
      <c r="AO419" s="208"/>
      <c r="AP419" s="208"/>
      <c r="AQ419" s="208"/>
      <c r="AR419" s="208"/>
      <c r="AS419" s="208"/>
      <c r="AT419" s="208"/>
      <c r="AU419" s="208"/>
    </row>
    <row r="420" spans="1:47" ht="15.75" customHeight="1">
      <c r="A420" s="209"/>
      <c r="B420" s="208"/>
      <c r="C420" s="208"/>
      <c r="D420" s="216"/>
      <c r="E420" s="207"/>
      <c r="F420" s="208"/>
      <c r="G420" s="209"/>
      <c r="H420" s="208"/>
      <c r="I420" s="208"/>
      <c r="J420" s="208"/>
      <c r="K420" s="208"/>
      <c r="L420" s="208"/>
      <c r="M420" s="208"/>
      <c r="N420" s="208"/>
      <c r="O420" s="208"/>
      <c r="P420" s="208"/>
      <c r="Q420" s="208"/>
      <c r="R420" s="208"/>
      <c r="S420" s="208"/>
      <c r="T420" s="208"/>
      <c r="U420" s="208"/>
      <c r="V420" s="208"/>
      <c r="W420" s="208"/>
      <c r="X420" s="208"/>
      <c r="Y420" s="208"/>
      <c r="Z420" s="208"/>
      <c r="AA420" s="208"/>
      <c r="AB420" s="208"/>
      <c r="AC420" s="208"/>
      <c r="AD420" s="208"/>
      <c r="AE420" s="208"/>
      <c r="AF420" s="208"/>
      <c r="AG420" s="208"/>
      <c r="AH420" s="208"/>
      <c r="AI420" s="208"/>
      <c r="AJ420" s="208"/>
      <c r="AK420" s="208"/>
      <c r="AL420" s="208"/>
      <c r="AM420" s="208"/>
      <c r="AN420" s="208"/>
      <c r="AO420" s="208"/>
      <c r="AP420" s="208"/>
      <c r="AQ420" s="208"/>
      <c r="AR420" s="208"/>
      <c r="AS420" s="208"/>
      <c r="AT420" s="208"/>
      <c r="AU420" s="208"/>
    </row>
    <row r="421" spans="1:47" ht="15.75" customHeight="1">
      <c r="A421" s="209"/>
      <c r="B421" s="208"/>
      <c r="C421" s="208"/>
      <c r="D421" s="216"/>
      <c r="E421" s="207"/>
      <c r="F421" s="208"/>
      <c r="G421" s="209"/>
      <c r="H421" s="208"/>
      <c r="I421" s="208"/>
      <c r="J421" s="208"/>
      <c r="K421" s="208"/>
      <c r="L421" s="208"/>
      <c r="M421" s="208"/>
      <c r="N421" s="208"/>
      <c r="O421" s="208"/>
      <c r="P421" s="208"/>
      <c r="Q421" s="208"/>
      <c r="R421" s="208"/>
      <c r="S421" s="208"/>
      <c r="T421" s="208"/>
      <c r="U421" s="208"/>
      <c r="V421" s="208"/>
      <c r="W421" s="208"/>
      <c r="X421" s="208"/>
      <c r="Y421" s="208"/>
      <c r="Z421" s="208"/>
      <c r="AA421" s="208"/>
      <c r="AB421" s="208"/>
      <c r="AC421" s="208"/>
      <c r="AD421" s="208"/>
      <c r="AE421" s="208"/>
      <c r="AF421" s="208"/>
      <c r="AG421" s="208"/>
      <c r="AH421" s="208"/>
      <c r="AI421" s="208"/>
      <c r="AJ421" s="208"/>
      <c r="AK421" s="208"/>
      <c r="AL421" s="208"/>
      <c r="AM421" s="208"/>
      <c r="AN421" s="208"/>
      <c r="AO421" s="208"/>
      <c r="AP421" s="208"/>
      <c r="AQ421" s="208"/>
      <c r="AR421" s="208"/>
      <c r="AS421" s="208"/>
      <c r="AT421" s="208"/>
      <c r="AU421" s="208"/>
    </row>
    <row r="422" spans="1:47" ht="15.75" customHeight="1">
      <c r="A422" s="209"/>
      <c r="B422" s="208"/>
      <c r="C422" s="208"/>
      <c r="D422" s="216"/>
      <c r="E422" s="207"/>
      <c r="F422" s="208"/>
      <c r="G422" s="209"/>
      <c r="H422" s="208"/>
      <c r="I422" s="208"/>
      <c r="J422" s="208"/>
      <c r="K422" s="208"/>
      <c r="L422" s="208"/>
      <c r="M422" s="208"/>
      <c r="N422" s="208"/>
      <c r="O422" s="208"/>
      <c r="P422" s="208"/>
      <c r="Q422" s="208"/>
      <c r="R422" s="208"/>
      <c r="S422" s="208"/>
      <c r="T422" s="208"/>
      <c r="U422" s="208"/>
      <c r="V422" s="208"/>
      <c r="W422" s="208"/>
      <c r="X422" s="208"/>
      <c r="Y422" s="208"/>
      <c r="Z422" s="208"/>
      <c r="AA422" s="208"/>
      <c r="AB422" s="208"/>
      <c r="AC422" s="208"/>
      <c r="AD422" s="208"/>
      <c r="AE422" s="208"/>
      <c r="AF422" s="208"/>
      <c r="AG422" s="208"/>
      <c r="AH422" s="208"/>
      <c r="AI422" s="208"/>
      <c r="AJ422" s="208"/>
      <c r="AK422" s="208"/>
      <c r="AL422" s="208"/>
      <c r="AM422" s="208"/>
      <c r="AN422" s="208"/>
      <c r="AO422" s="208"/>
      <c r="AP422" s="208"/>
      <c r="AQ422" s="208"/>
      <c r="AR422" s="208"/>
      <c r="AS422" s="208"/>
      <c r="AT422" s="208"/>
      <c r="AU422" s="208"/>
    </row>
    <row r="423" spans="1:47" ht="15.75" customHeight="1">
      <c r="A423" s="209"/>
      <c r="B423" s="208"/>
      <c r="C423" s="208"/>
      <c r="D423" s="216"/>
      <c r="E423" s="207"/>
      <c r="F423" s="208"/>
      <c r="G423" s="209"/>
      <c r="H423" s="208"/>
      <c r="I423" s="208"/>
      <c r="J423" s="208"/>
      <c r="K423" s="208"/>
      <c r="L423" s="208"/>
      <c r="M423" s="208"/>
      <c r="N423" s="208"/>
      <c r="O423" s="208"/>
      <c r="P423" s="208"/>
      <c r="Q423" s="208"/>
      <c r="R423" s="208"/>
      <c r="S423" s="208"/>
      <c r="T423" s="208"/>
      <c r="U423" s="208"/>
      <c r="V423" s="208"/>
      <c r="W423" s="208"/>
      <c r="X423" s="208"/>
      <c r="Y423" s="208"/>
      <c r="Z423" s="208"/>
      <c r="AA423" s="208"/>
      <c r="AB423" s="208"/>
      <c r="AC423" s="208"/>
      <c r="AD423" s="208"/>
      <c r="AE423" s="208"/>
      <c r="AF423" s="208"/>
      <c r="AG423" s="208"/>
      <c r="AH423" s="208"/>
      <c r="AI423" s="208"/>
      <c r="AJ423" s="208"/>
      <c r="AK423" s="208"/>
      <c r="AL423" s="208"/>
      <c r="AM423" s="208"/>
      <c r="AN423" s="208"/>
      <c r="AO423" s="208"/>
      <c r="AP423" s="208"/>
      <c r="AQ423" s="208"/>
      <c r="AR423" s="208"/>
      <c r="AS423" s="208"/>
      <c r="AT423" s="208"/>
      <c r="AU423" s="208"/>
    </row>
    <row r="424" spans="1:47" ht="15.75" customHeight="1">
      <c r="A424" s="209"/>
      <c r="B424" s="208"/>
      <c r="C424" s="208"/>
      <c r="D424" s="216"/>
      <c r="E424" s="207"/>
      <c r="F424" s="208"/>
      <c r="G424" s="209"/>
      <c r="H424" s="208"/>
      <c r="I424" s="208"/>
      <c r="J424" s="208"/>
      <c r="K424" s="208"/>
      <c r="L424" s="208"/>
      <c r="M424" s="208"/>
      <c r="N424" s="208"/>
      <c r="O424" s="208"/>
      <c r="P424" s="208"/>
      <c r="Q424" s="208"/>
      <c r="R424" s="208"/>
      <c r="S424" s="208"/>
      <c r="T424" s="208"/>
      <c r="U424" s="208"/>
      <c r="V424" s="208"/>
      <c r="W424" s="208"/>
      <c r="X424" s="208"/>
      <c r="Y424" s="208"/>
      <c r="Z424" s="208"/>
      <c r="AA424" s="208"/>
      <c r="AB424" s="208"/>
      <c r="AC424" s="208"/>
      <c r="AD424" s="208"/>
      <c r="AE424" s="208"/>
      <c r="AF424" s="208"/>
      <c r="AG424" s="208"/>
      <c r="AH424" s="208"/>
      <c r="AI424" s="208"/>
      <c r="AJ424" s="208"/>
      <c r="AK424" s="208"/>
      <c r="AL424" s="208"/>
      <c r="AM424" s="208"/>
      <c r="AN424" s="208"/>
      <c r="AO424" s="208"/>
      <c r="AP424" s="208"/>
      <c r="AQ424" s="208"/>
      <c r="AR424" s="208"/>
      <c r="AS424" s="208"/>
      <c r="AT424" s="208"/>
      <c r="AU424" s="208"/>
    </row>
    <row r="425" spans="1:47" ht="15.75" customHeight="1">
      <c r="A425" s="209"/>
      <c r="B425" s="208"/>
      <c r="C425" s="208"/>
      <c r="D425" s="216"/>
      <c r="E425" s="207"/>
      <c r="F425" s="208"/>
      <c r="G425" s="209"/>
      <c r="H425" s="208"/>
      <c r="I425" s="208"/>
      <c r="J425" s="208"/>
      <c r="K425" s="208"/>
      <c r="L425" s="208"/>
      <c r="M425" s="208"/>
      <c r="N425" s="208"/>
      <c r="O425" s="208"/>
      <c r="P425" s="208"/>
      <c r="Q425" s="208"/>
      <c r="R425" s="208"/>
      <c r="S425" s="208"/>
      <c r="T425" s="208"/>
      <c r="U425" s="208"/>
      <c r="V425" s="208"/>
      <c r="W425" s="208"/>
      <c r="X425" s="208"/>
      <c r="Y425" s="208"/>
      <c r="Z425" s="208"/>
      <c r="AA425" s="208"/>
      <c r="AB425" s="208"/>
      <c r="AC425" s="208"/>
      <c r="AD425" s="208"/>
      <c r="AE425" s="208"/>
      <c r="AF425" s="208"/>
      <c r="AG425" s="208"/>
      <c r="AH425" s="208"/>
      <c r="AI425" s="208"/>
      <c r="AJ425" s="208"/>
      <c r="AK425" s="208"/>
      <c r="AL425" s="208"/>
      <c r="AM425" s="208"/>
      <c r="AN425" s="208"/>
      <c r="AO425" s="208"/>
      <c r="AP425" s="208"/>
      <c r="AQ425" s="208"/>
      <c r="AR425" s="208"/>
      <c r="AS425" s="208"/>
      <c r="AT425" s="208"/>
      <c r="AU425" s="208"/>
    </row>
    <row r="426" spans="1:47" ht="15.75" customHeight="1">
      <c r="A426" s="209"/>
      <c r="B426" s="208"/>
      <c r="C426" s="208"/>
      <c r="D426" s="216"/>
      <c r="E426" s="207"/>
      <c r="F426" s="208"/>
      <c r="G426" s="209"/>
      <c r="H426" s="208"/>
      <c r="I426" s="208"/>
      <c r="J426" s="208"/>
      <c r="K426" s="208"/>
      <c r="L426" s="208"/>
      <c r="M426" s="208"/>
      <c r="N426" s="208"/>
      <c r="O426" s="208"/>
      <c r="P426" s="208"/>
      <c r="Q426" s="208"/>
      <c r="R426" s="208"/>
      <c r="S426" s="208"/>
      <c r="T426" s="208"/>
      <c r="U426" s="208"/>
      <c r="V426" s="208"/>
      <c r="W426" s="208"/>
      <c r="X426" s="208"/>
      <c r="Y426" s="208"/>
      <c r="Z426" s="208"/>
      <c r="AA426" s="208"/>
      <c r="AB426" s="208"/>
      <c r="AC426" s="208"/>
      <c r="AD426" s="208"/>
      <c r="AE426" s="208"/>
      <c r="AF426" s="208"/>
      <c r="AG426" s="208"/>
      <c r="AH426" s="208"/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  <c r="AT426" s="208"/>
      <c r="AU426" s="208"/>
    </row>
    <row r="427" spans="1:47" ht="15.75" customHeight="1">
      <c r="A427" s="209"/>
      <c r="B427" s="208"/>
      <c r="C427" s="208"/>
      <c r="D427" s="216"/>
      <c r="E427" s="207"/>
      <c r="F427" s="208"/>
      <c r="G427" s="209"/>
      <c r="H427" s="208"/>
      <c r="I427" s="208"/>
      <c r="J427" s="208"/>
      <c r="K427" s="208"/>
      <c r="L427" s="208"/>
      <c r="M427" s="208"/>
      <c r="N427" s="208"/>
      <c r="O427" s="208"/>
      <c r="P427" s="208"/>
      <c r="Q427" s="208"/>
      <c r="R427" s="208"/>
      <c r="S427" s="208"/>
      <c r="T427" s="208"/>
      <c r="U427" s="208"/>
      <c r="V427" s="208"/>
      <c r="W427" s="208"/>
      <c r="X427" s="208"/>
      <c r="Y427" s="208"/>
      <c r="Z427" s="208"/>
      <c r="AA427" s="208"/>
      <c r="AB427" s="208"/>
      <c r="AC427" s="208"/>
      <c r="AD427" s="208"/>
      <c r="AE427" s="208"/>
      <c r="AF427" s="208"/>
      <c r="AG427" s="208"/>
      <c r="AH427" s="208"/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  <c r="AT427" s="208"/>
      <c r="AU427" s="208"/>
    </row>
    <row r="428" spans="1:47" ht="15.75" customHeight="1">
      <c r="A428" s="209"/>
      <c r="B428" s="208"/>
      <c r="C428" s="208"/>
      <c r="D428" s="216"/>
      <c r="E428" s="207"/>
      <c r="F428" s="208"/>
      <c r="G428" s="209"/>
      <c r="H428" s="208"/>
      <c r="I428" s="208"/>
      <c r="J428" s="208"/>
      <c r="K428" s="208"/>
      <c r="L428" s="208"/>
      <c r="M428" s="208"/>
      <c r="N428" s="208"/>
      <c r="O428" s="208"/>
      <c r="P428" s="208"/>
      <c r="Q428" s="208"/>
      <c r="R428" s="208"/>
      <c r="S428" s="208"/>
      <c r="T428" s="208"/>
      <c r="U428" s="208"/>
      <c r="V428" s="208"/>
      <c r="W428" s="208"/>
      <c r="X428" s="208"/>
      <c r="Y428" s="208"/>
      <c r="Z428" s="208"/>
      <c r="AA428" s="208"/>
      <c r="AB428" s="208"/>
      <c r="AC428" s="208"/>
      <c r="AD428" s="208"/>
      <c r="AE428" s="208"/>
      <c r="AF428" s="208"/>
      <c r="AG428" s="208"/>
      <c r="AH428" s="208"/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  <c r="AT428" s="208"/>
      <c r="AU428" s="208"/>
    </row>
    <row r="429" spans="1:47" ht="15.75" customHeight="1">
      <c r="A429" s="209"/>
      <c r="B429" s="208"/>
      <c r="C429" s="208"/>
      <c r="D429" s="216"/>
      <c r="E429" s="207"/>
      <c r="F429" s="208"/>
      <c r="G429" s="209"/>
      <c r="H429" s="208"/>
      <c r="I429" s="208"/>
      <c r="J429" s="208"/>
      <c r="K429" s="208"/>
      <c r="L429" s="208"/>
      <c r="M429" s="208"/>
      <c r="N429" s="208"/>
      <c r="O429" s="208"/>
      <c r="P429" s="208"/>
      <c r="Q429" s="208"/>
      <c r="R429" s="208"/>
      <c r="S429" s="208"/>
      <c r="T429" s="208"/>
      <c r="U429" s="208"/>
      <c r="V429" s="208"/>
      <c r="W429" s="208"/>
      <c r="X429" s="208"/>
      <c r="Y429" s="208"/>
      <c r="Z429" s="208"/>
      <c r="AA429" s="208"/>
      <c r="AB429" s="208"/>
      <c r="AC429" s="208"/>
      <c r="AD429" s="208"/>
      <c r="AE429" s="208"/>
      <c r="AF429" s="208"/>
      <c r="AG429" s="208"/>
      <c r="AH429" s="208"/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  <c r="AT429" s="208"/>
      <c r="AU429" s="208"/>
    </row>
    <row r="430" spans="1:47" ht="15.75" customHeight="1">
      <c r="A430" s="209"/>
      <c r="B430" s="208"/>
      <c r="C430" s="208"/>
      <c r="D430" s="216"/>
      <c r="E430" s="207"/>
      <c r="F430" s="208"/>
      <c r="G430" s="209"/>
      <c r="H430" s="208"/>
      <c r="I430" s="208"/>
      <c r="J430" s="208"/>
      <c r="K430" s="208"/>
      <c r="L430" s="208"/>
      <c r="M430" s="208"/>
      <c r="N430" s="208"/>
      <c r="O430" s="208"/>
      <c r="P430" s="208"/>
      <c r="Q430" s="208"/>
      <c r="R430" s="208"/>
      <c r="S430" s="208"/>
      <c r="T430" s="208"/>
      <c r="U430" s="208"/>
      <c r="V430" s="208"/>
      <c r="W430" s="208"/>
      <c r="X430" s="208"/>
      <c r="Y430" s="208"/>
      <c r="Z430" s="208"/>
      <c r="AA430" s="208"/>
      <c r="AB430" s="208"/>
      <c r="AC430" s="208"/>
      <c r="AD430" s="208"/>
      <c r="AE430" s="208"/>
      <c r="AF430" s="208"/>
      <c r="AG430" s="208"/>
      <c r="AH430" s="208"/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  <c r="AT430" s="208"/>
      <c r="AU430" s="208"/>
    </row>
    <row r="431" spans="1:47" ht="15.75" customHeight="1">
      <c r="A431" s="209"/>
      <c r="B431" s="208"/>
      <c r="C431" s="208"/>
      <c r="D431" s="216"/>
      <c r="E431" s="207"/>
      <c r="F431" s="208"/>
      <c r="G431" s="209"/>
      <c r="H431" s="208"/>
      <c r="I431" s="208"/>
      <c r="J431" s="208"/>
      <c r="K431" s="208"/>
      <c r="L431" s="208"/>
      <c r="M431" s="208"/>
      <c r="N431" s="208"/>
      <c r="O431" s="208"/>
      <c r="P431" s="208"/>
      <c r="Q431" s="208"/>
      <c r="R431" s="208"/>
      <c r="S431" s="208"/>
      <c r="T431" s="208"/>
      <c r="U431" s="208"/>
      <c r="V431" s="208"/>
      <c r="W431" s="208"/>
      <c r="X431" s="208"/>
      <c r="Y431" s="208"/>
      <c r="Z431" s="208"/>
      <c r="AA431" s="208"/>
      <c r="AB431" s="208"/>
      <c r="AC431" s="208"/>
      <c r="AD431" s="208"/>
      <c r="AE431" s="208"/>
      <c r="AF431" s="208"/>
      <c r="AG431" s="208"/>
      <c r="AH431" s="208"/>
      <c r="AI431" s="208"/>
      <c r="AJ431" s="208"/>
      <c r="AK431" s="208"/>
      <c r="AL431" s="208"/>
      <c r="AM431" s="208"/>
      <c r="AN431" s="208"/>
      <c r="AO431" s="208"/>
      <c r="AP431" s="208"/>
      <c r="AQ431" s="208"/>
      <c r="AR431" s="208"/>
      <c r="AS431" s="208"/>
      <c r="AT431" s="208"/>
      <c r="AU431" s="208"/>
    </row>
    <row r="432" spans="1:47" ht="15.75" customHeight="1">
      <c r="A432" s="209"/>
      <c r="B432" s="208"/>
      <c r="C432" s="208"/>
      <c r="D432" s="216"/>
      <c r="E432" s="207"/>
      <c r="F432" s="208"/>
      <c r="G432" s="209"/>
      <c r="H432" s="208"/>
      <c r="I432" s="208"/>
      <c r="J432" s="208"/>
      <c r="K432" s="208"/>
      <c r="L432" s="208"/>
      <c r="M432" s="208"/>
      <c r="N432" s="208"/>
      <c r="O432" s="208"/>
      <c r="P432" s="208"/>
      <c r="Q432" s="208"/>
      <c r="R432" s="208"/>
      <c r="S432" s="208"/>
      <c r="T432" s="208"/>
      <c r="U432" s="208"/>
      <c r="V432" s="208"/>
      <c r="W432" s="208"/>
      <c r="X432" s="208"/>
      <c r="Y432" s="208"/>
      <c r="Z432" s="208"/>
      <c r="AA432" s="208"/>
      <c r="AB432" s="208"/>
      <c r="AC432" s="208"/>
      <c r="AD432" s="208"/>
      <c r="AE432" s="208"/>
      <c r="AF432" s="208"/>
      <c r="AG432" s="208"/>
      <c r="AH432" s="208"/>
      <c r="AI432" s="208"/>
      <c r="AJ432" s="208"/>
      <c r="AK432" s="208"/>
      <c r="AL432" s="208"/>
      <c r="AM432" s="208"/>
      <c r="AN432" s="208"/>
      <c r="AO432" s="208"/>
      <c r="AP432" s="208"/>
      <c r="AQ432" s="208"/>
      <c r="AR432" s="208"/>
      <c r="AS432" s="208"/>
      <c r="AT432" s="208"/>
      <c r="AU432" s="208"/>
    </row>
    <row r="433" spans="1:47" ht="15.75" customHeight="1">
      <c r="A433" s="209"/>
      <c r="B433" s="208"/>
      <c r="C433" s="208"/>
      <c r="D433" s="216"/>
      <c r="E433" s="207"/>
      <c r="F433" s="208"/>
      <c r="G433" s="209"/>
      <c r="H433" s="208"/>
      <c r="I433" s="208"/>
      <c r="J433" s="208"/>
      <c r="K433" s="208"/>
      <c r="L433" s="208"/>
      <c r="M433" s="208"/>
      <c r="N433" s="208"/>
      <c r="O433" s="208"/>
      <c r="P433" s="208"/>
      <c r="Q433" s="208"/>
      <c r="R433" s="208"/>
      <c r="S433" s="208"/>
      <c r="T433" s="208"/>
      <c r="U433" s="208"/>
      <c r="V433" s="208"/>
      <c r="W433" s="208"/>
      <c r="X433" s="208"/>
      <c r="Y433" s="208"/>
      <c r="Z433" s="208"/>
      <c r="AA433" s="208"/>
      <c r="AB433" s="208"/>
      <c r="AC433" s="208"/>
      <c r="AD433" s="208"/>
      <c r="AE433" s="208"/>
      <c r="AF433" s="208"/>
      <c r="AG433" s="208"/>
      <c r="AH433" s="208"/>
      <c r="AI433" s="208"/>
      <c r="AJ433" s="208"/>
      <c r="AK433" s="208"/>
      <c r="AL433" s="208"/>
      <c r="AM433" s="208"/>
      <c r="AN433" s="208"/>
      <c r="AO433" s="208"/>
      <c r="AP433" s="208"/>
      <c r="AQ433" s="208"/>
      <c r="AR433" s="208"/>
      <c r="AS433" s="208"/>
      <c r="AT433" s="208"/>
      <c r="AU433" s="208"/>
    </row>
    <row r="434" spans="1:47" ht="15.75" customHeight="1">
      <c r="A434" s="209"/>
      <c r="B434" s="208"/>
      <c r="C434" s="208"/>
      <c r="D434" s="216"/>
      <c r="E434" s="207"/>
      <c r="F434" s="208"/>
      <c r="G434" s="209"/>
      <c r="H434" s="208"/>
      <c r="I434" s="208"/>
      <c r="J434" s="208"/>
      <c r="K434" s="208"/>
      <c r="L434" s="208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  <c r="W434" s="208"/>
      <c r="X434" s="208"/>
      <c r="Y434" s="208"/>
      <c r="Z434" s="208"/>
      <c r="AA434" s="208"/>
      <c r="AB434" s="208"/>
      <c r="AC434" s="208"/>
      <c r="AD434" s="208"/>
      <c r="AE434" s="208"/>
      <c r="AF434" s="208"/>
      <c r="AG434" s="208"/>
      <c r="AH434" s="208"/>
      <c r="AI434" s="208"/>
      <c r="AJ434" s="208"/>
      <c r="AK434" s="208"/>
      <c r="AL434" s="208"/>
      <c r="AM434" s="208"/>
      <c r="AN434" s="208"/>
      <c r="AO434" s="208"/>
      <c r="AP434" s="208"/>
      <c r="AQ434" s="208"/>
      <c r="AR434" s="208"/>
      <c r="AS434" s="208"/>
      <c r="AT434" s="208"/>
      <c r="AU434" s="208"/>
    </row>
    <row r="435" spans="1:47" ht="15.75" customHeight="1">
      <c r="A435" s="209"/>
      <c r="B435" s="208"/>
      <c r="C435" s="208"/>
      <c r="D435" s="216"/>
      <c r="E435" s="207"/>
      <c r="F435" s="208"/>
      <c r="G435" s="209"/>
      <c r="H435" s="208"/>
      <c r="I435" s="208"/>
      <c r="J435" s="208"/>
      <c r="K435" s="208"/>
      <c r="L435" s="208"/>
      <c r="M435" s="208"/>
      <c r="N435" s="208"/>
      <c r="O435" s="208"/>
      <c r="P435" s="208"/>
      <c r="Q435" s="208"/>
      <c r="R435" s="208"/>
      <c r="S435" s="208"/>
      <c r="T435" s="208"/>
      <c r="U435" s="208"/>
      <c r="V435" s="208"/>
      <c r="W435" s="208"/>
      <c r="X435" s="208"/>
      <c r="Y435" s="208"/>
      <c r="Z435" s="208"/>
      <c r="AA435" s="208"/>
      <c r="AB435" s="208"/>
      <c r="AC435" s="208"/>
      <c r="AD435" s="208"/>
      <c r="AE435" s="208"/>
      <c r="AF435" s="208"/>
      <c r="AG435" s="208"/>
      <c r="AH435" s="208"/>
      <c r="AI435" s="208"/>
      <c r="AJ435" s="208"/>
      <c r="AK435" s="208"/>
      <c r="AL435" s="208"/>
      <c r="AM435" s="208"/>
      <c r="AN435" s="208"/>
      <c r="AO435" s="208"/>
      <c r="AP435" s="208"/>
      <c r="AQ435" s="208"/>
      <c r="AR435" s="208"/>
      <c r="AS435" s="208"/>
      <c r="AT435" s="208"/>
      <c r="AU435" s="208"/>
    </row>
    <row r="436" spans="1:47" ht="15.75" customHeight="1">
      <c r="A436" s="209"/>
      <c r="B436" s="208"/>
      <c r="C436" s="208"/>
      <c r="D436" s="216"/>
      <c r="E436" s="207"/>
      <c r="F436" s="208"/>
      <c r="G436" s="209"/>
      <c r="H436" s="208"/>
      <c r="I436" s="208"/>
      <c r="J436" s="208"/>
      <c r="K436" s="208"/>
      <c r="L436" s="208"/>
      <c r="M436" s="208"/>
      <c r="N436" s="208"/>
      <c r="O436" s="208"/>
      <c r="P436" s="208"/>
      <c r="Q436" s="208"/>
      <c r="R436" s="208"/>
      <c r="S436" s="208"/>
      <c r="T436" s="208"/>
      <c r="U436" s="208"/>
      <c r="V436" s="208"/>
      <c r="W436" s="208"/>
      <c r="X436" s="208"/>
      <c r="Y436" s="208"/>
      <c r="Z436" s="208"/>
      <c r="AA436" s="208"/>
      <c r="AB436" s="208"/>
      <c r="AC436" s="208"/>
      <c r="AD436" s="208"/>
      <c r="AE436" s="208"/>
      <c r="AF436" s="208"/>
      <c r="AG436" s="208"/>
      <c r="AH436" s="208"/>
      <c r="AI436" s="208"/>
      <c r="AJ436" s="208"/>
      <c r="AK436" s="208"/>
      <c r="AL436" s="208"/>
      <c r="AM436" s="208"/>
      <c r="AN436" s="208"/>
      <c r="AO436" s="208"/>
      <c r="AP436" s="208"/>
      <c r="AQ436" s="208"/>
      <c r="AR436" s="208"/>
      <c r="AS436" s="208"/>
      <c r="AT436" s="208"/>
      <c r="AU436" s="208"/>
    </row>
    <row r="437" spans="1:47" ht="15.75" customHeight="1">
      <c r="A437" s="209"/>
      <c r="B437" s="208"/>
      <c r="C437" s="208"/>
      <c r="D437" s="216"/>
      <c r="E437" s="207"/>
      <c r="F437" s="208"/>
      <c r="G437" s="209"/>
      <c r="H437" s="208"/>
      <c r="I437" s="208"/>
      <c r="J437" s="208"/>
      <c r="K437" s="208"/>
      <c r="L437" s="208"/>
      <c r="M437" s="208"/>
      <c r="N437" s="208"/>
      <c r="O437" s="208"/>
      <c r="P437" s="208"/>
      <c r="Q437" s="208"/>
      <c r="R437" s="208"/>
      <c r="S437" s="208"/>
      <c r="T437" s="208"/>
      <c r="U437" s="208"/>
      <c r="V437" s="208"/>
      <c r="W437" s="208"/>
      <c r="X437" s="208"/>
      <c r="Y437" s="208"/>
      <c r="Z437" s="208"/>
      <c r="AA437" s="208"/>
      <c r="AB437" s="208"/>
      <c r="AC437" s="208"/>
      <c r="AD437" s="208"/>
      <c r="AE437" s="208"/>
      <c r="AF437" s="208"/>
      <c r="AG437" s="208"/>
      <c r="AH437" s="208"/>
      <c r="AI437" s="208"/>
      <c r="AJ437" s="208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08"/>
    </row>
    <row r="438" spans="1:47" ht="15.75" customHeight="1">
      <c r="A438" s="209"/>
      <c r="B438" s="208"/>
      <c r="C438" s="208"/>
      <c r="D438" s="216"/>
      <c r="E438" s="207"/>
      <c r="F438" s="208"/>
      <c r="G438" s="209"/>
      <c r="H438" s="208"/>
      <c r="I438" s="208"/>
      <c r="J438" s="208"/>
      <c r="K438" s="208"/>
      <c r="L438" s="208"/>
      <c r="M438" s="208"/>
      <c r="N438" s="208"/>
      <c r="O438" s="208"/>
      <c r="P438" s="208"/>
      <c r="Q438" s="208"/>
      <c r="R438" s="208"/>
      <c r="S438" s="208"/>
      <c r="T438" s="208"/>
      <c r="U438" s="208"/>
      <c r="V438" s="208"/>
      <c r="W438" s="208"/>
      <c r="X438" s="208"/>
      <c r="Y438" s="208"/>
      <c r="Z438" s="208"/>
      <c r="AA438" s="208"/>
      <c r="AB438" s="208"/>
      <c r="AC438" s="208"/>
      <c r="AD438" s="208"/>
      <c r="AE438" s="208"/>
      <c r="AF438" s="208"/>
      <c r="AG438" s="208"/>
      <c r="AH438" s="208"/>
      <c r="AI438" s="208"/>
      <c r="AJ438" s="208"/>
      <c r="AK438" s="208"/>
      <c r="AL438" s="208"/>
      <c r="AM438" s="208"/>
      <c r="AN438" s="208"/>
      <c r="AO438" s="208"/>
      <c r="AP438" s="208"/>
      <c r="AQ438" s="208"/>
      <c r="AR438" s="208"/>
      <c r="AS438" s="208"/>
      <c r="AT438" s="208"/>
      <c r="AU438" s="208"/>
    </row>
    <row r="439" spans="1:47" ht="15.75" customHeight="1">
      <c r="A439" s="209"/>
      <c r="B439" s="208"/>
      <c r="C439" s="208"/>
      <c r="D439" s="216"/>
      <c r="E439" s="207"/>
      <c r="F439" s="208"/>
      <c r="G439" s="209"/>
      <c r="H439" s="208"/>
      <c r="I439" s="208"/>
      <c r="J439" s="208"/>
      <c r="K439" s="208"/>
      <c r="L439" s="208"/>
      <c r="M439" s="208"/>
      <c r="N439" s="208"/>
      <c r="O439" s="208"/>
      <c r="P439" s="208"/>
      <c r="Q439" s="208"/>
      <c r="R439" s="208"/>
      <c r="S439" s="208"/>
      <c r="T439" s="208"/>
      <c r="U439" s="208"/>
      <c r="V439" s="208"/>
      <c r="W439" s="208"/>
      <c r="X439" s="208"/>
      <c r="Y439" s="208"/>
      <c r="Z439" s="208"/>
      <c r="AA439" s="208"/>
      <c r="AB439" s="208"/>
      <c r="AC439" s="208"/>
      <c r="AD439" s="208"/>
      <c r="AE439" s="208"/>
      <c r="AF439" s="208"/>
      <c r="AG439" s="208"/>
      <c r="AH439" s="208"/>
      <c r="AI439" s="208"/>
      <c r="AJ439" s="208"/>
      <c r="AK439" s="208"/>
      <c r="AL439" s="208"/>
      <c r="AM439" s="208"/>
      <c r="AN439" s="208"/>
      <c r="AO439" s="208"/>
      <c r="AP439" s="208"/>
      <c r="AQ439" s="208"/>
      <c r="AR439" s="208"/>
      <c r="AS439" s="208"/>
      <c r="AT439" s="208"/>
      <c r="AU439" s="208"/>
    </row>
    <row r="440" spans="1:47" ht="15.75" customHeight="1">
      <c r="A440" s="209"/>
      <c r="B440" s="208"/>
      <c r="C440" s="208"/>
      <c r="D440" s="216"/>
      <c r="E440" s="207"/>
      <c r="F440" s="208"/>
      <c r="G440" s="209"/>
      <c r="H440" s="208"/>
      <c r="I440" s="208"/>
      <c r="J440" s="208"/>
      <c r="K440" s="208"/>
      <c r="L440" s="208"/>
      <c r="M440" s="208"/>
      <c r="N440" s="208"/>
      <c r="O440" s="208"/>
      <c r="P440" s="208"/>
      <c r="Q440" s="208"/>
      <c r="R440" s="208"/>
      <c r="S440" s="208"/>
      <c r="T440" s="208"/>
      <c r="U440" s="208"/>
      <c r="V440" s="208"/>
      <c r="W440" s="208"/>
      <c r="X440" s="208"/>
      <c r="Y440" s="208"/>
      <c r="Z440" s="208"/>
      <c r="AA440" s="208"/>
      <c r="AB440" s="208"/>
      <c r="AC440" s="208"/>
      <c r="AD440" s="208"/>
      <c r="AE440" s="208"/>
      <c r="AF440" s="208"/>
      <c r="AG440" s="208"/>
      <c r="AH440" s="208"/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  <c r="AT440" s="208"/>
      <c r="AU440" s="208"/>
    </row>
    <row r="441" spans="1:47" ht="15.75" customHeight="1">
      <c r="A441" s="209"/>
      <c r="B441" s="208"/>
      <c r="C441" s="208"/>
      <c r="D441" s="216"/>
      <c r="E441" s="207"/>
      <c r="F441" s="208"/>
      <c r="G441" s="209"/>
      <c r="H441" s="208"/>
      <c r="I441" s="208"/>
      <c r="J441" s="208"/>
      <c r="K441" s="208"/>
      <c r="L441" s="208"/>
      <c r="M441" s="208"/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</row>
    <row r="442" spans="1:47" ht="15.75" customHeight="1">
      <c r="A442" s="209"/>
      <c r="B442" s="208"/>
      <c r="C442" s="208"/>
      <c r="D442" s="216"/>
      <c r="E442" s="207"/>
      <c r="F442" s="208"/>
      <c r="G442" s="209"/>
      <c r="H442" s="208"/>
      <c r="I442" s="208"/>
      <c r="J442" s="208"/>
      <c r="K442" s="208"/>
      <c r="L442" s="208"/>
      <c r="M442" s="208"/>
      <c r="N442" s="208"/>
      <c r="O442" s="208"/>
      <c r="P442" s="208"/>
      <c r="Q442" s="208"/>
      <c r="R442" s="208"/>
      <c r="S442" s="208"/>
      <c r="T442" s="208"/>
      <c r="U442" s="208"/>
      <c r="V442" s="208"/>
      <c r="W442" s="208"/>
      <c r="X442" s="208"/>
      <c r="Y442" s="208"/>
      <c r="Z442" s="208"/>
      <c r="AA442" s="208"/>
      <c r="AB442" s="208"/>
      <c r="AC442" s="208"/>
      <c r="AD442" s="208"/>
      <c r="AE442" s="208"/>
      <c r="AF442" s="208"/>
      <c r="AG442" s="208"/>
      <c r="AH442" s="208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08"/>
      <c r="AU442" s="208"/>
    </row>
    <row r="443" spans="1:47" ht="15.75" customHeight="1">
      <c r="A443" s="209"/>
      <c r="B443" s="208"/>
      <c r="C443" s="208"/>
      <c r="D443" s="216"/>
      <c r="E443" s="207"/>
      <c r="F443" s="208"/>
      <c r="G443" s="209"/>
      <c r="H443" s="208"/>
      <c r="I443" s="208"/>
      <c r="J443" s="208"/>
      <c r="K443" s="208"/>
      <c r="L443" s="208"/>
      <c r="M443" s="208"/>
      <c r="N443" s="208"/>
      <c r="O443" s="208"/>
      <c r="P443" s="20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</row>
    <row r="444" spans="1:47" ht="15.75" customHeight="1">
      <c r="A444" s="209"/>
      <c r="B444" s="208"/>
      <c r="C444" s="208"/>
      <c r="D444" s="216"/>
      <c r="E444" s="207"/>
      <c r="F444" s="208"/>
      <c r="G444" s="209"/>
      <c r="H444" s="208"/>
      <c r="I444" s="208"/>
      <c r="J444" s="208"/>
      <c r="K444" s="208"/>
      <c r="L444" s="208"/>
      <c r="M444" s="208"/>
      <c r="N444" s="208"/>
      <c r="O444" s="208"/>
      <c r="P444" s="208"/>
      <c r="Q444" s="208"/>
      <c r="R444" s="208"/>
      <c r="S444" s="208"/>
      <c r="T444" s="208"/>
      <c r="U444" s="208"/>
      <c r="V444" s="208"/>
      <c r="W444" s="208"/>
      <c r="X444" s="208"/>
      <c r="Y444" s="208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</row>
    <row r="445" spans="1:47" ht="15.75" customHeight="1">
      <c r="A445" s="209"/>
      <c r="B445" s="208"/>
      <c r="C445" s="208"/>
      <c r="D445" s="216"/>
      <c r="E445" s="207"/>
      <c r="F445" s="208"/>
      <c r="G445" s="209"/>
      <c r="H445" s="208"/>
      <c r="I445" s="208"/>
      <c r="J445" s="208"/>
      <c r="K445" s="208"/>
      <c r="L445" s="208"/>
      <c r="M445" s="208"/>
      <c r="N445" s="208"/>
      <c r="O445" s="208"/>
      <c r="P445" s="208"/>
      <c r="Q445" s="208"/>
      <c r="R445" s="208"/>
      <c r="S445" s="208"/>
      <c r="T445" s="208"/>
      <c r="U445" s="208"/>
      <c r="V445" s="208"/>
      <c r="W445" s="208"/>
      <c r="X445" s="208"/>
      <c r="Y445" s="208"/>
      <c r="Z445" s="208"/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08"/>
      <c r="AO445" s="208"/>
      <c r="AP445" s="208"/>
      <c r="AQ445" s="208"/>
      <c r="AR445" s="208"/>
      <c r="AS445" s="208"/>
      <c r="AT445" s="208"/>
      <c r="AU445" s="208"/>
    </row>
    <row r="446" spans="1:47" ht="15.75" customHeight="1">
      <c r="A446" s="209"/>
      <c r="B446" s="208"/>
      <c r="C446" s="208"/>
      <c r="D446" s="216"/>
      <c r="E446" s="207"/>
      <c r="F446" s="208"/>
      <c r="G446" s="209"/>
      <c r="H446" s="208"/>
      <c r="I446" s="208"/>
      <c r="J446" s="208"/>
      <c r="K446" s="208"/>
      <c r="L446" s="208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8"/>
      <c r="AC446" s="208"/>
      <c r="AD446" s="208"/>
      <c r="AE446" s="208"/>
      <c r="AF446" s="208"/>
      <c r="AG446" s="208"/>
      <c r="AH446" s="208"/>
      <c r="AI446" s="208"/>
      <c r="AJ446" s="208"/>
      <c r="AK446" s="208"/>
      <c r="AL446" s="208"/>
      <c r="AM446" s="208"/>
      <c r="AN446" s="208"/>
      <c r="AO446" s="208"/>
      <c r="AP446" s="208"/>
      <c r="AQ446" s="208"/>
      <c r="AR446" s="208"/>
      <c r="AS446" s="208"/>
      <c r="AT446" s="208"/>
      <c r="AU446" s="208"/>
    </row>
    <row r="447" spans="1:47" ht="15.75" customHeight="1">
      <c r="A447" s="209"/>
      <c r="B447" s="208"/>
      <c r="C447" s="208"/>
      <c r="D447" s="216"/>
      <c r="E447" s="207"/>
      <c r="F447" s="208"/>
      <c r="G447" s="209"/>
      <c r="H447" s="208"/>
      <c r="I447" s="208"/>
      <c r="J447" s="208"/>
      <c r="K447" s="208"/>
      <c r="L447" s="208"/>
      <c r="M447" s="208"/>
      <c r="N447" s="208"/>
      <c r="O447" s="208"/>
      <c r="P447" s="208"/>
      <c r="Q447" s="208"/>
      <c r="R447" s="208"/>
      <c r="S447" s="208"/>
      <c r="T447" s="208"/>
      <c r="U447" s="208"/>
      <c r="V447" s="208"/>
      <c r="W447" s="208"/>
      <c r="X447" s="208"/>
      <c r="Y447" s="208"/>
      <c r="Z447" s="208"/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  <c r="AU447" s="208"/>
    </row>
    <row r="448" spans="1:47" ht="15.75" customHeight="1">
      <c r="A448" s="209"/>
      <c r="B448" s="208"/>
      <c r="C448" s="208"/>
      <c r="D448" s="216"/>
      <c r="E448" s="207"/>
      <c r="F448" s="208"/>
      <c r="G448" s="209"/>
      <c r="H448" s="208"/>
      <c r="I448" s="208"/>
      <c r="J448" s="208"/>
      <c r="K448" s="208"/>
      <c r="L448" s="208"/>
      <c r="M448" s="208"/>
      <c r="N448" s="208"/>
      <c r="O448" s="208"/>
      <c r="P448" s="208"/>
      <c r="Q448" s="208"/>
      <c r="R448" s="208"/>
      <c r="S448" s="208"/>
      <c r="T448" s="208"/>
      <c r="U448" s="208"/>
      <c r="V448" s="208"/>
      <c r="W448" s="208"/>
      <c r="X448" s="208"/>
      <c r="Y448" s="208"/>
      <c r="Z448" s="208"/>
      <c r="AA448" s="208"/>
      <c r="AB448" s="208"/>
      <c r="AC448" s="208"/>
      <c r="AD448" s="208"/>
      <c r="AE448" s="208"/>
      <c r="AF448" s="208"/>
      <c r="AG448" s="208"/>
      <c r="AH448" s="208"/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  <c r="AT448" s="208"/>
      <c r="AU448" s="208"/>
    </row>
    <row r="449" spans="1:47" ht="15.75" customHeight="1">
      <c r="A449" s="209"/>
      <c r="B449" s="208"/>
      <c r="C449" s="208"/>
      <c r="D449" s="216"/>
      <c r="E449" s="207"/>
      <c r="F449" s="208"/>
      <c r="G449" s="209"/>
      <c r="H449" s="208"/>
      <c r="I449" s="208"/>
      <c r="J449" s="208"/>
      <c r="K449" s="208"/>
      <c r="L449" s="208"/>
      <c r="M449" s="208"/>
      <c r="N449" s="208"/>
      <c r="O449" s="208"/>
      <c r="P449" s="208"/>
      <c r="Q449" s="208"/>
      <c r="R449" s="208"/>
      <c r="S449" s="208"/>
      <c r="T449" s="208"/>
      <c r="U449" s="208"/>
      <c r="V449" s="208"/>
      <c r="W449" s="208"/>
      <c r="X449" s="208"/>
      <c r="Y449" s="208"/>
      <c r="Z449" s="208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</row>
    <row r="450" spans="1:47" ht="15.75" customHeight="1">
      <c r="A450" s="209"/>
      <c r="B450" s="208"/>
      <c r="C450" s="208"/>
      <c r="D450" s="216"/>
      <c r="E450" s="207"/>
      <c r="F450" s="208"/>
      <c r="G450" s="209"/>
      <c r="H450" s="208"/>
      <c r="I450" s="208"/>
      <c r="J450" s="208"/>
      <c r="K450" s="208"/>
      <c r="L450" s="208"/>
      <c r="M450" s="208"/>
      <c r="N450" s="208"/>
      <c r="O450" s="208"/>
      <c r="P450" s="208"/>
      <c r="Q450" s="208"/>
      <c r="R450" s="208"/>
      <c r="S450" s="208"/>
      <c r="T450" s="208"/>
      <c r="U450" s="208"/>
      <c r="V450" s="208"/>
      <c r="W450" s="208"/>
      <c r="X450" s="208"/>
      <c r="Y450" s="208"/>
      <c r="Z450" s="208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</row>
    <row r="451" spans="1:47" ht="15.75" customHeight="1">
      <c r="A451" s="209"/>
      <c r="B451" s="208"/>
      <c r="C451" s="208"/>
      <c r="D451" s="216"/>
      <c r="E451" s="207"/>
      <c r="F451" s="208"/>
      <c r="G451" s="209"/>
      <c r="H451" s="208"/>
      <c r="I451" s="208"/>
      <c r="J451" s="208"/>
      <c r="K451" s="208"/>
      <c r="L451" s="208"/>
      <c r="M451" s="208"/>
      <c r="N451" s="208"/>
      <c r="O451" s="208"/>
      <c r="P451" s="208"/>
      <c r="Q451" s="208"/>
      <c r="R451" s="208"/>
      <c r="S451" s="208"/>
      <c r="T451" s="208"/>
      <c r="U451" s="208"/>
      <c r="V451" s="208"/>
      <c r="W451" s="208"/>
      <c r="X451" s="208"/>
      <c r="Y451" s="208"/>
      <c r="Z451" s="208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</row>
    <row r="452" spans="1:47" ht="15.75" customHeight="1">
      <c r="A452" s="209"/>
      <c r="B452" s="208"/>
      <c r="C452" s="208"/>
      <c r="D452" s="216"/>
      <c r="E452" s="207"/>
      <c r="F452" s="208"/>
      <c r="G452" s="209"/>
      <c r="H452" s="208"/>
      <c r="I452" s="208"/>
      <c r="J452" s="208"/>
      <c r="K452" s="208"/>
      <c r="L452" s="208"/>
      <c r="M452" s="208"/>
      <c r="N452" s="208"/>
      <c r="O452" s="208"/>
      <c r="P452" s="208"/>
      <c r="Q452" s="208"/>
      <c r="R452" s="208"/>
      <c r="S452" s="208"/>
      <c r="T452" s="208"/>
      <c r="U452" s="208"/>
      <c r="V452" s="208"/>
      <c r="W452" s="208"/>
      <c r="X452" s="208"/>
      <c r="Y452" s="208"/>
      <c r="Z452" s="208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</row>
    <row r="453" spans="1:47" ht="15.75" customHeight="1">
      <c r="A453" s="209"/>
      <c r="B453" s="208"/>
      <c r="C453" s="208"/>
      <c r="D453" s="216"/>
      <c r="E453" s="207"/>
      <c r="F453" s="208"/>
      <c r="G453" s="209"/>
      <c r="H453" s="208"/>
      <c r="I453" s="208"/>
      <c r="J453" s="208"/>
      <c r="K453" s="208"/>
      <c r="L453" s="208"/>
      <c r="M453" s="208"/>
      <c r="N453" s="208"/>
      <c r="O453" s="208"/>
      <c r="P453" s="208"/>
      <c r="Q453" s="208"/>
      <c r="R453" s="208"/>
      <c r="S453" s="208"/>
      <c r="T453" s="208"/>
      <c r="U453" s="208"/>
      <c r="V453" s="208"/>
      <c r="W453" s="208"/>
      <c r="X453" s="208"/>
      <c r="Y453" s="208"/>
      <c r="Z453" s="208"/>
      <c r="AA453" s="208"/>
      <c r="AB453" s="208"/>
      <c r="AC453" s="208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</row>
    <row r="454" spans="1:47" ht="15.75" customHeight="1">
      <c r="A454" s="209"/>
      <c r="B454" s="208"/>
      <c r="C454" s="208"/>
      <c r="D454" s="216"/>
      <c r="E454" s="207"/>
      <c r="F454" s="208"/>
      <c r="G454" s="209"/>
      <c r="H454" s="208"/>
      <c r="I454" s="208"/>
      <c r="J454" s="208"/>
      <c r="K454" s="208"/>
      <c r="L454" s="208"/>
      <c r="M454" s="208"/>
      <c r="N454" s="208"/>
      <c r="O454" s="208"/>
      <c r="P454" s="208"/>
      <c r="Q454" s="208"/>
      <c r="R454" s="208"/>
      <c r="S454" s="208"/>
      <c r="T454" s="208"/>
      <c r="U454" s="208"/>
      <c r="V454" s="208"/>
      <c r="W454" s="208"/>
      <c r="X454" s="208"/>
      <c r="Y454" s="208"/>
      <c r="Z454" s="208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</row>
    <row r="455" spans="1:47" ht="15.75" customHeight="1">
      <c r="A455" s="209"/>
      <c r="B455" s="208"/>
      <c r="C455" s="208"/>
      <c r="D455" s="216"/>
      <c r="E455" s="207"/>
      <c r="F455" s="208"/>
      <c r="G455" s="209"/>
      <c r="H455" s="208"/>
      <c r="I455" s="208"/>
      <c r="J455" s="208"/>
      <c r="K455" s="208"/>
      <c r="L455" s="208"/>
      <c r="M455" s="208"/>
      <c r="N455" s="208"/>
      <c r="O455" s="208"/>
      <c r="P455" s="208"/>
      <c r="Q455" s="208"/>
      <c r="R455" s="208"/>
      <c r="S455" s="208"/>
      <c r="T455" s="208"/>
      <c r="U455" s="208"/>
      <c r="V455" s="208"/>
      <c r="W455" s="208"/>
      <c r="X455" s="208"/>
      <c r="Y455" s="208"/>
      <c r="Z455" s="208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</row>
    <row r="456" spans="1:47" ht="15.75" customHeight="1">
      <c r="A456" s="209"/>
      <c r="B456" s="208"/>
      <c r="C456" s="208"/>
      <c r="D456" s="216"/>
      <c r="E456" s="207"/>
      <c r="F456" s="208"/>
      <c r="G456" s="209"/>
      <c r="H456" s="208"/>
      <c r="I456" s="208"/>
      <c r="J456" s="208"/>
      <c r="K456" s="208"/>
      <c r="L456" s="208"/>
      <c r="M456" s="208"/>
      <c r="N456" s="208"/>
      <c r="O456" s="208"/>
      <c r="P456" s="208"/>
      <c r="Q456" s="208"/>
      <c r="R456" s="208"/>
      <c r="S456" s="208"/>
      <c r="T456" s="208"/>
      <c r="U456" s="208"/>
      <c r="V456" s="208"/>
      <c r="W456" s="208"/>
      <c r="X456" s="208"/>
      <c r="Y456" s="208"/>
      <c r="Z456" s="208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</row>
    <row r="457" spans="1:47" ht="15.75" customHeight="1">
      <c r="A457" s="209"/>
      <c r="B457" s="208"/>
      <c r="C457" s="208"/>
      <c r="D457" s="216"/>
      <c r="E457" s="207"/>
      <c r="F457" s="208"/>
      <c r="G457" s="209"/>
      <c r="H457" s="208"/>
      <c r="I457" s="208"/>
      <c r="J457" s="208"/>
      <c r="K457" s="208"/>
      <c r="L457" s="208"/>
      <c r="M457" s="208"/>
      <c r="N457" s="208"/>
      <c r="O457" s="208"/>
      <c r="P457" s="208"/>
      <c r="Q457" s="208"/>
      <c r="R457" s="208"/>
      <c r="S457" s="208"/>
      <c r="T457" s="208"/>
      <c r="U457" s="208"/>
      <c r="V457" s="208"/>
      <c r="W457" s="208"/>
      <c r="X457" s="208"/>
      <c r="Y457" s="208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</row>
    <row r="458" spans="1:47" ht="15.75" customHeight="1">
      <c r="A458" s="209"/>
      <c r="B458" s="208"/>
      <c r="C458" s="208"/>
      <c r="D458" s="216"/>
      <c r="E458" s="207"/>
      <c r="F458" s="208"/>
      <c r="G458" s="209"/>
      <c r="H458" s="208"/>
      <c r="I458" s="208"/>
      <c r="J458" s="208"/>
      <c r="K458" s="208"/>
      <c r="L458" s="208"/>
      <c r="M458" s="208"/>
      <c r="N458" s="208"/>
      <c r="O458" s="208"/>
      <c r="P458" s="208"/>
      <c r="Q458" s="208"/>
      <c r="R458" s="208"/>
      <c r="S458" s="208"/>
      <c r="T458" s="208"/>
      <c r="U458" s="208"/>
      <c r="V458" s="208"/>
      <c r="W458" s="208"/>
      <c r="X458" s="208"/>
      <c r="Y458" s="208"/>
      <c r="Z458" s="208"/>
      <c r="AA458" s="208"/>
      <c r="AB458" s="208"/>
      <c r="AC458" s="208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</row>
    <row r="459" spans="1:47" ht="15.75" customHeight="1">
      <c r="A459" s="209"/>
      <c r="B459" s="208"/>
      <c r="C459" s="208"/>
      <c r="D459" s="216"/>
      <c r="E459" s="207"/>
      <c r="F459" s="208"/>
      <c r="G459" s="209"/>
      <c r="H459" s="208"/>
      <c r="I459" s="208"/>
      <c r="J459" s="208"/>
      <c r="K459" s="208"/>
      <c r="L459" s="208"/>
      <c r="M459" s="208"/>
      <c r="N459" s="208"/>
      <c r="O459" s="208"/>
      <c r="P459" s="208"/>
      <c r="Q459" s="208"/>
      <c r="R459" s="208"/>
      <c r="S459" s="208"/>
      <c r="T459" s="208"/>
      <c r="U459" s="208"/>
      <c r="V459" s="208"/>
      <c r="W459" s="208"/>
      <c r="X459" s="208"/>
      <c r="Y459" s="208"/>
      <c r="Z459" s="208"/>
      <c r="AA459" s="208"/>
      <c r="AB459" s="208"/>
      <c r="AC459" s="208"/>
      <c r="AD459" s="208"/>
      <c r="AE459" s="208"/>
      <c r="AF459" s="208"/>
      <c r="AG459" s="208"/>
      <c r="AH459" s="208"/>
      <c r="AI459" s="208"/>
      <c r="AJ459" s="208"/>
      <c r="AK459" s="208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</row>
    <row r="460" spans="1:47" ht="15.75" customHeight="1">
      <c r="A460" s="209"/>
      <c r="B460" s="208"/>
      <c r="C460" s="208"/>
      <c r="D460" s="216"/>
      <c r="E460" s="207"/>
      <c r="F460" s="208"/>
      <c r="G460" s="209"/>
      <c r="H460" s="208"/>
      <c r="I460" s="208"/>
      <c r="J460" s="208"/>
      <c r="K460" s="208"/>
      <c r="L460" s="208"/>
      <c r="M460" s="208"/>
      <c r="N460" s="208"/>
      <c r="O460" s="208"/>
      <c r="P460" s="208"/>
      <c r="Q460" s="208"/>
      <c r="R460" s="208"/>
      <c r="S460" s="208"/>
      <c r="T460" s="208"/>
      <c r="U460" s="208"/>
      <c r="V460" s="208"/>
      <c r="W460" s="208"/>
      <c r="X460" s="208"/>
      <c r="Y460" s="208"/>
      <c r="Z460" s="208"/>
      <c r="AA460" s="208"/>
      <c r="AB460" s="208"/>
      <c r="AC460" s="208"/>
      <c r="AD460" s="208"/>
      <c r="AE460" s="208"/>
      <c r="AF460" s="208"/>
      <c r="AG460" s="208"/>
      <c r="AH460" s="208"/>
      <c r="AI460" s="208"/>
      <c r="AJ460" s="208"/>
      <c r="AK460" s="208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</row>
    <row r="461" spans="1:47" ht="15.75" customHeight="1">
      <c r="A461" s="209"/>
      <c r="B461" s="208"/>
      <c r="C461" s="208"/>
      <c r="D461" s="216"/>
      <c r="E461" s="207"/>
      <c r="F461" s="208"/>
      <c r="G461" s="209"/>
      <c r="H461" s="208"/>
      <c r="I461" s="208"/>
      <c r="J461" s="208"/>
      <c r="K461" s="208"/>
      <c r="L461" s="208"/>
      <c r="M461" s="208"/>
      <c r="N461" s="208"/>
      <c r="O461" s="208"/>
      <c r="P461" s="208"/>
      <c r="Q461" s="208"/>
      <c r="R461" s="208"/>
      <c r="S461" s="208"/>
      <c r="T461" s="208"/>
      <c r="U461" s="208"/>
      <c r="V461" s="208"/>
      <c r="W461" s="208"/>
      <c r="X461" s="208"/>
      <c r="Y461" s="208"/>
      <c r="Z461" s="208"/>
      <c r="AA461" s="208"/>
      <c r="AB461" s="208"/>
      <c r="AC461" s="208"/>
      <c r="AD461" s="208"/>
      <c r="AE461" s="208"/>
      <c r="AF461" s="208"/>
      <c r="AG461" s="208"/>
      <c r="AH461" s="208"/>
      <c r="AI461" s="208"/>
      <c r="AJ461" s="208"/>
      <c r="AK461" s="208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</row>
    <row r="462" spans="1:47" ht="15.75" customHeight="1">
      <c r="A462" s="209"/>
      <c r="B462" s="208"/>
      <c r="C462" s="208"/>
      <c r="D462" s="216"/>
      <c r="E462" s="207"/>
      <c r="F462" s="208"/>
      <c r="G462" s="209"/>
      <c r="H462" s="208"/>
      <c r="I462" s="208"/>
      <c r="J462" s="208"/>
      <c r="K462" s="208"/>
      <c r="L462" s="208"/>
      <c r="M462" s="208"/>
      <c r="N462" s="208"/>
      <c r="O462" s="208"/>
      <c r="P462" s="208"/>
      <c r="Q462" s="208"/>
      <c r="R462" s="208"/>
      <c r="S462" s="208"/>
      <c r="T462" s="208"/>
      <c r="U462" s="208"/>
      <c r="V462" s="208"/>
      <c r="W462" s="208"/>
      <c r="X462" s="208"/>
      <c r="Y462" s="208"/>
      <c r="Z462" s="208"/>
      <c r="AA462" s="208"/>
      <c r="AB462" s="208"/>
      <c r="AC462" s="208"/>
      <c r="AD462" s="208"/>
      <c r="AE462" s="208"/>
      <c r="AF462" s="208"/>
      <c r="AG462" s="208"/>
      <c r="AH462" s="208"/>
      <c r="AI462" s="208"/>
      <c r="AJ462" s="208"/>
      <c r="AK462" s="208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</row>
    <row r="463" spans="1:47" ht="15.75" customHeight="1">
      <c r="A463" s="209"/>
      <c r="B463" s="208"/>
      <c r="C463" s="208"/>
      <c r="D463" s="216"/>
      <c r="E463" s="207"/>
      <c r="F463" s="208"/>
      <c r="G463" s="209"/>
      <c r="H463" s="208"/>
      <c r="I463" s="208"/>
      <c r="J463" s="208"/>
      <c r="K463" s="208"/>
      <c r="L463" s="208"/>
      <c r="M463" s="208"/>
      <c r="N463" s="208"/>
      <c r="O463" s="208"/>
      <c r="P463" s="208"/>
      <c r="Q463" s="208"/>
      <c r="R463" s="208"/>
      <c r="S463" s="208"/>
      <c r="T463" s="208"/>
      <c r="U463" s="208"/>
      <c r="V463" s="208"/>
      <c r="W463" s="208"/>
      <c r="X463" s="208"/>
      <c r="Y463" s="208"/>
      <c r="Z463" s="208"/>
      <c r="AA463" s="208"/>
      <c r="AB463" s="208"/>
      <c r="AC463" s="208"/>
      <c r="AD463" s="208"/>
      <c r="AE463" s="208"/>
      <c r="AF463" s="208"/>
      <c r="AG463" s="208"/>
      <c r="AH463" s="208"/>
      <c r="AI463" s="208"/>
      <c r="AJ463" s="208"/>
      <c r="AK463" s="208"/>
      <c r="AL463" s="208"/>
      <c r="AM463" s="208"/>
      <c r="AN463" s="208"/>
      <c r="AO463" s="208"/>
      <c r="AP463" s="208"/>
      <c r="AQ463" s="208"/>
      <c r="AR463" s="208"/>
      <c r="AS463" s="208"/>
      <c r="AT463" s="208"/>
      <c r="AU463" s="208"/>
    </row>
    <row r="464" spans="1:47" ht="15.75" customHeight="1">
      <c r="A464" s="209"/>
      <c r="B464" s="208"/>
      <c r="C464" s="208"/>
      <c r="D464" s="216"/>
      <c r="E464" s="207"/>
      <c r="F464" s="208"/>
      <c r="G464" s="209"/>
      <c r="H464" s="208"/>
      <c r="I464" s="208"/>
      <c r="J464" s="208"/>
      <c r="K464" s="208"/>
      <c r="L464" s="208"/>
      <c r="M464" s="208"/>
      <c r="N464" s="208"/>
      <c r="O464" s="208"/>
      <c r="P464" s="208"/>
      <c r="Q464" s="208"/>
      <c r="R464" s="208"/>
      <c r="S464" s="208"/>
      <c r="T464" s="208"/>
      <c r="U464" s="208"/>
      <c r="V464" s="208"/>
      <c r="W464" s="208"/>
      <c r="X464" s="208"/>
      <c r="Y464" s="208"/>
      <c r="Z464" s="208"/>
      <c r="AA464" s="208"/>
      <c r="AB464" s="208"/>
      <c r="AC464" s="208"/>
      <c r="AD464" s="208"/>
      <c r="AE464" s="208"/>
      <c r="AF464" s="208"/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  <c r="AT464" s="208"/>
      <c r="AU464" s="208"/>
    </row>
    <row r="465" spans="1:47" ht="15.75" customHeight="1">
      <c r="A465" s="209"/>
      <c r="B465" s="208"/>
      <c r="C465" s="208"/>
      <c r="D465" s="216"/>
      <c r="E465" s="207"/>
      <c r="F465" s="208"/>
      <c r="G465" s="209"/>
      <c r="H465" s="208"/>
      <c r="I465" s="208"/>
      <c r="J465" s="208"/>
      <c r="K465" s="208"/>
      <c r="L465" s="208"/>
      <c r="M465" s="208"/>
      <c r="N465" s="208"/>
      <c r="O465" s="208"/>
      <c r="P465" s="208"/>
      <c r="Q465" s="208"/>
      <c r="R465" s="208"/>
      <c r="S465" s="208"/>
      <c r="T465" s="208"/>
      <c r="U465" s="208"/>
      <c r="V465" s="208"/>
      <c r="W465" s="208"/>
      <c r="X465" s="208"/>
      <c r="Y465" s="208"/>
      <c r="Z465" s="208"/>
      <c r="AA465" s="208"/>
      <c r="AB465" s="208"/>
      <c r="AC465" s="208"/>
      <c r="AD465" s="208"/>
      <c r="AE465" s="208"/>
      <c r="AF465" s="208"/>
      <c r="AG465" s="208"/>
      <c r="AH465" s="208"/>
      <c r="AI465" s="208"/>
      <c r="AJ465" s="208"/>
      <c r="AK465" s="208"/>
      <c r="AL465" s="208"/>
      <c r="AM465" s="208"/>
      <c r="AN465" s="208"/>
      <c r="AO465" s="208"/>
      <c r="AP465" s="208"/>
      <c r="AQ465" s="208"/>
      <c r="AR465" s="208"/>
      <c r="AS465" s="208"/>
      <c r="AT465" s="208"/>
      <c r="AU465" s="208"/>
    </row>
    <row r="466" spans="1:47" ht="15.75" customHeight="1">
      <c r="A466" s="209"/>
      <c r="B466" s="208"/>
      <c r="C466" s="208"/>
      <c r="D466" s="216"/>
      <c r="E466" s="207"/>
      <c r="F466" s="208"/>
      <c r="G466" s="209"/>
      <c r="H466" s="208"/>
      <c r="I466" s="208"/>
      <c r="J466" s="208"/>
      <c r="K466" s="208"/>
      <c r="L466" s="208"/>
      <c r="M466" s="208"/>
      <c r="N466" s="208"/>
      <c r="O466" s="208"/>
      <c r="P466" s="208"/>
      <c r="Q466" s="208"/>
      <c r="R466" s="208"/>
      <c r="S466" s="208"/>
      <c r="T466" s="208"/>
      <c r="U466" s="208"/>
      <c r="V466" s="208"/>
      <c r="W466" s="208"/>
      <c r="X466" s="208"/>
      <c r="Y466" s="208"/>
      <c r="Z466" s="208"/>
      <c r="AA466" s="208"/>
      <c r="AB466" s="208"/>
      <c r="AC466" s="208"/>
      <c r="AD466" s="208"/>
      <c r="AE466" s="208"/>
      <c r="AF466" s="208"/>
      <c r="AG466" s="208"/>
      <c r="AH466" s="208"/>
      <c r="AI466" s="208"/>
      <c r="AJ466" s="208"/>
      <c r="AK466" s="208"/>
      <c r="AL466" s="208"/>
      <c r="AM466" s="208"/>
      <c r="AN466" s="208"/>
      <c r="AO466" s="208"/>
      <c r="AP466" s="208"/>
      <c r="AQ466" s="208"/>
      <c r="AR466" s="208"/>
      <c r="AS466" s="208"/>
      <c r="AT466" s="208"/>
      <c r="AU466" s="208"/>
    </row>
    <row r="467" spans="1:47" ht="15.75" customHeight="1">
      <c r="A467" s="209"/>
      <c r="B467" s="208"/>
      <c r="C467" s="208"/>
      <c r="D467" s="216"/>
      <c r="E467" s="207"/>
      <c r="F467" s="208"/>
      <c r="G467" s="209"/>
      <c r="H467" s="208"/>
      <c r="I467" s="208"/>
      <c r="J467" s="208"/>
      <c r="K467" s="208"/>
      <c r="L467" s="208"/>
      <c r="M467" s="208"/>
      <c r="N467" s="208"/>
      <c r="O467" s="208"/>
      <c r="P467" s="208"/>
      <c r="Q467" s="208"/>
      <c r="R467" s="208"/>
      <c r="S467" s="208"/>
      <c r="T467" s="208"/>
      <c r="U467" s="208"/>
      <c r="V467" s="208"/>
      <c r="W467" s="208"/>
      <c r="X467" s="208"/>
      <c r="Y467" s="208"/>
      <c r="Z467" s="208"/>
      <c r="AA467" s="208"/>
      <c r="AB467" s="208"/>
      <c r="AC467" s="208"/>
      <c r="AD467" s="208"/>
      <c r="AE467" s="208"/>
      <c r="AF467" s="208"/>
      <c r="AG467" s="208"/>
      <c r="AH467" s="208"/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08"/>
      <c r="AU467" s="208"/>
    </row>
    <row r="468" spans="1:47" ht="15.75" customHeight="1">
      <c r="A468" s="209"/>
      <c r="B468" s="208"/>
      <c r="C468" s="208"/>
      <c r="D468" s="216"/>
      <c r="E468" s="207"/>
      <c r="F468" s="208"/>
      <c r="G468" s="209"/>
      <c r="H468" s="208"/>
      <c r="I468" s="208"/>
      <c r="J468" s="208"/>
      <c r="K468" s="208"/>
      <c r="L468" s="208"/>
      <c r="M468" s="208"/>
      <c r="N468" s="208"/>
      <c r="O468" s="208"/>
      <c r="P468" s="208"/>
      <c r="Q468" s="208"/>
      <c r="R468" s="208"/>
      <c r="S468" s="208"/>
      <c r="T468" s="208"/>
      <c r="U468" s="208"/>
      <c r="V468" s="208"/>
      <c r="W468" s="208"/>
      <c r="X468" s="208"/>
      <c r="Y468" s="208"/>
      <c r="Z468" s="208"/>
      <c r="AA468" s="208"/>
      <c r="AB468" s="208"/>
      <c r="AC468" s="208"/>
      <c r="AD468" s="208"/>
      <c r="AE468" s="208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  <c r="AU468" s="208"/>
    </row>
    <row r="469" spans="1:47" ht="15.75" customHeight="1">
      <c r="A469" s="209"/>
      <c r="B469" s="208"/>
      <c r="C469" s="208"/>
      <c r="D469" s="216"/>
      <c r="E469" s="207"/>
      <c r="F469" s="208"/>
      <c r="G469" s="209"/>
      <c r="H469" s="208"/>
      <c r="I469" s="208"/>
      <c r="J469" s="208"/>
      <c r="K469" s="208"/>
      <c r="L469" s="208"/>
      <c r="M469" s="208"/>
      <c r="N469" s="208"/>
      <c r="O469" s="208"/>
      <c r="P469" s="208"/>
      <c r="Q469" s="208"/>
      <c r="R469" s="208"/>
      <c r="S469" s="208"/>
      <c r="T469" s="208"/>
      <c r="U469" s="208"/>
      <c r="V469" s="208"/>
      <c r="W469" s="208"/>
      <c r="X469" s="208"/>
      <c r="Y469" s="208"/>
      <c r="Z469" s="208"/>
      <c r="AA469" s="208"/>
      <c r="AB469" s="208"/>
      <c r="AC469" s="208"/>
      <c r="AD469" s="208"/>
      <c r="AE469" s="208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08"/>
      <c r="AU469" s="208"/>
    </row>
    <row r="470" spans="1:47" ht="15.75" customHeight="1">
      <c r="A470" s="209"/>
      <c r="B470" s="208"/>
      <c r="C470" s="208"/>
      <c r="D470" s="216"/>
      <c r="E470" s="207"/>
      <c r="F470" s="208"/>
      <c r="G470" s="209"/>
      <c r="H470" s="208"/>
      <c r="I470" s="208"/>
      <c r="J470" s="208"/>
      <c r="K470" s="208"/>
      <c r="L470" s="208"/>
      <c r="M470" s="208"/>
      <c r="N470" s="208"/>
      <c r="O470" s="208"/>
      <c r="P470" s="208"/>
      <c r="Q470" s="208"/>
      <c r="R470" s="208"/>
      <c r="S470" s="208"/>
      <c r="T470" s="208"/>
      <c r="U470" s="208"/>
      <c r="V470" s="208"/>
      <c r="W470" s="208"/>
      <c r="X470" s="208"/>
      <c r="Y470" s="208"/>
      <c r="Z470" s="208"/>
      <c r="AA470" s="208"/>
      <c r="AB470" s="208"/>
      <c r="AC470" s="208"/>
      <c r="AD470" s="208"/>
      <c r="AE470" s="208"/>
      <c r="AF470" s="208"/>
      <c r="AG470" s="208"/>
      <c r="AH470" s="208"/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  <c r="AT470" s="208"/>
      <c r="AU470" s="208"/>
    </row>
    <row r="471" spans="1:47" ht="15.75" customHeight="1">
      <c r="A471" s="209"/>
      <c r="B471" s="208"/>
      <c r="C471" s="208"/>
      <c r="D471" s="216"/>
      <c r="E471" s="207"/>
      <c r="F471" s="208"/>
      <c r="G471" s="209"/>
      <c r="H471" s="208"/>
      <c r="I471" s="208"/>
      <c r="J471" s="208"/>
      <c r="K471" s="208"/>
      <c r="L471" s="208"/>
      <c r="M471" s="208"/>
      <c r="N471" s="208"/>
      <c r="O471" s="208"/>
      <c r="P471" s="208"/>
      <c r="Q471" s="208"/>
      <c r="R471" s="208"/>
      <c r="S471" s="208"/>
      <c r="T471" s="208"/>
      <c r="U471" s="208"/>
      <c r="V471" s="208"/>
      <c r="W471" s="208"/>
      <c r="X471" s="208"/>
      <c r="Y471" s="208"/>
      <c r="Z471" s="208"/>
      <c r="AA471" s="208"/>
      <c r="AB471" s="208"/>
      <c r="AC471" s="208"/>
      <c r="AD471" s="208"/>
      <c r="AE471" s="208"/>
      <c r="AF471" s="208"/>
      <c r="AG471" s="208"/>
      <c r="AH471" s="208"/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  <c r="AT471" s="208"/>
      <c r="AU471" s="208"/>
    </row>
    <row r="472" spans="1:47" ht="15.75" customHeight="1">
      <c r="A472" s="209"/>
      <c r="B472" s="208"/>
      <c r="C472" s="208"/>
      <c r="D472" s="216"/>
      <c r="E472" s="207"/>
      <c r="F472" s="208"/>
      <c r="G472" s="209"/>
      <c r="H472" s="208"/>
      <c r="I472" s="208"/>
      <c r="J472" s="208"/>
      <c r="K472" s="208"/>
      <c r="L472" s="208"/>
      <c r="M472" s="208"/>
      <c r="N472" s="208"/>
      <c r="O472" s="208"/>
      <c r="P472" s="208"/>
      <c r="Q472" s="208"/>
      <c r="R472" s="208"/>
      <c r="S472" s="208"/>
      <c r="T472" s="208"/>
      <c r="U472" s="208"/>
      <c r="V472" s="208"/>
      <c r="W472" s="208"/>
      <c r="X472" s="208"/>
      <c r="Y472" s="208"/>
      <c r="Z472" s="208"/>
      <c r="AA472" s="208"/>
      <c r="AB472" s="208"/>
      <c r="AC472" s="208"/>
      <c r="AD472" s="208"/>
      <c r="AE472" s="208"/>
      <c r="AF472" s="208"/>
      <c r="AG472" s="208"/>
      <c r="AH472" s="208"/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08"/>
      <c r="AU472" s="208"/>
    </row>
    <row r="473" spans="1:47" ht="15.75" customHeight="1">
      <c r="A473" s="209"/>
      <c r="B473" s="208"/>
      <c r="C473" s="208"/>
      <c r="D473" s="216"/>
      <c r="E473" s="207"/>
      <c r="F473" s="208"/>
      <c r="G473" s="209"/>
      <c r="H473" s="208"/>
      <c r="I473" s="208"/>
      <c r="J473" s="208"/>
      <c r="K473" s="208"/>
      <c r="L473" s="208"/>
      <c r="M473" s="208"/>
      <c r="N473" s="208"/>
      <c r="O473" s="208"/>
      <c r="P473" s="208"/>
      <c r="Q473" s="208"/>
      <c r="R473" s="208"/>
      <c r="S473" s="208"/>
      <c r="T473" s="208"/>
      <c r="U473" s="208"/>
      <c r="V473" s="208"/>
      <c r="W473" s="208"/>
      <c r="X473" s="208"/>
      <c r="Y473" s="208"/>
      <c r="Z473" s="208"/>
      <c r="AA473" s="208"/>
      <c r="AB473" s="208"/>
      <c r="AC473" s="208"/>
      <c r="AD473" s="208"/>
      <c r="AE473" s="208"/>
      <c r="AF473" s="208"/>
      <c r="AG473" s="208"/>
      <c r="AH473" s="208"/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208"/>
      <c r="AS473" s="208"/>
      <c r="AT473" s="208"/>
      <c r="AU473" s="208"/>
    </row>
    <row r="474" spans="1:47" ht="15.75" customHeight="1">
      <c r="A474" s="209"/>
      <c r="B474" s="208"/>
      <c r="C474" s="208"/>
      <c r="D474" s="216"/>
      <c r="E474" s="207"/>
      <c r="F474" s="208"/>
      <c r="G474" s="209"/>
      <c r="H474" s="208"/>
      <c r="I474" s="208"/>
      <c r="J474" s="208"/>
      <c r="K474" s="208"/>
      <c r="L474" s="208"/>
      <c r="M474" s="208"/>
      <c r="N474" s="208"/>
      <c r="O474" s="208"/>
      <c r="P474" s="208"/>
      <c r="Q474" s="208"/>
      <c r="R474" s="208"/>
      <c r="S474" s="208"/>
      <c r="T474" s="208"/>
      <c r="U474" s="208"/>
      <c r="V474" s="208"/>
      <c r="W474" s="208"/>
      <c r="X474" s="208"/>
      <c r="Y474" s="208"/>
      <c r="Z474" s="208"/>
      <c r="AA474" s="208"/>
      <c r="AB474" s="208"/>
      <c r="AC474" s="208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</row>
    <row r="475" spans="1:47" ht="15.75" customHeight="1">
      <c r="A475" s="209"/>
      <c r="B475" s="208"/>
      <c r="C475" s="208"/>
      <c r="D475" s="216"/>
      <c r="E475" s="207"/>
      <c r="F475" s="208"/>
      <c r="G475" s="209"/>
      <c r="H475" s="208"/>
      <c r="I475" s="208"/>
      <c r="J475" s="208"/>
      <c r="K475" s="208"/>
      <c r="L475" s="208"/>
      <c r="M475" s="208"/>
      <c r="N475" s="208"/>
      <c r="O475" s="208"/>
      <c r="P475" s="208"/>
      <c r="Q475" s="208"/>
      <c r="R475" s="208"/>
      <c r="S475" s="208"/>
      <c r="T475" s="208"/>
      <c r="U475" s="208"/>
      <c r="V475" s="208"/>
      <c r="W475" s="208"/>
      <c r="X475" s="208"/>
      <c r="Y475" s="208"/>
      <c r="Z475" s="208"/>
      <c r="AA475" s="208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</row>
    <row r="476" spans="1:47" ht="15.75" customHeight="1">
      <c r="A476" s="209"/>
      <c r="B476" s="208"/>
      <c r="C476" s="208"/>
      <c r="D476" s="216"/>
      <c r="E476" s="207"/>
      <c r="F476" s="208"/>
      <c r="G476" s="209"/>
      <c r="H476" s="208"/>
      <c r="I476" s="208"/>
      <c r="J476" s="208"/>
      <c r="K476" s="208"/>
      <c r="L476" s="208"/>
      <c r="M476" s="208"/>
      <c r="N476" s="208"/>
      <c r="O476" s="208"/>
      <c r="P476" s="208"/>
      <c r="Q476" s="208"/>
      <c r="R476" s="208"/>
      <c r="S476" s="208"/>
      <c r="T476" s="208"/>
      <c r="U476" s="208"/>
      <c r="V476" s="208"/>
      <c r="W476" s="208"/>
      <c r="X476" s="208"/>
      <c r="Y476" s="208"/>
      <c r="Z476" s="208"/>
      <c r="AA476" s="208"/>
      <c r="AB476" s="208"/>
      <c r="AC476" s="208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</row>
    <row r="477" spans="1:47" ht="15.75" customHeight="1">
      <c r="A477" s="209"/>
      <c r="B477" s="208"/>
      <c r="C477" s="208"/>
      <c r="D477" s="216"/>
      <c r="E477" s="207"/>
      <c r="F477" s="208"/>
      <c r="G477" s="209"/>
      <c r="H477" s="208"/>
      <c r="I477" s="208"/>
      <c r="J477" s="208"/>
      <c r="K477" s="208"/>
      <c r="L477" s="208"/>
      <c r="M477" s="208"/>
      <c r="N477" s="208"/>
      <c r="O477" s="208"/>
      <c r="P477" s="208"/>
      <c r="Q477" s="208"/>
      <c r="R477" s="208"/>
      <c r="S477" s="208"/>
      <c r="T477" s="208"/>
      <c r="U477" s="208"/>
      <c r="V477" s="208"/>
      <c r="W477" s="208"/>
      <c r="X477" s="208"/>
      <c r="Y477" s="208"/>
      <c r="Z477" s="208"/>
      <c r="AA477" s="208"/>
      <c r="AB477" s="208"/>
      <c r="AC477" s="208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  <c r="AU477" s="208"/>
    </row>
    <row r="478" spans="1:47" ht="15.75" customHeight="1">
      <c r="A478" s="209"/>
      <c r="B478" s="208"/>
      <c r="C478" s="208"/>
      <c r="D478" s="216"/>
      <c r="E478" s="207"/>
      <c r="F478" s="208"/>
      <c r="G478" s="209"/>
      <c r="H478" s="208"/>
      <c r="I478" s="208"/>
      <c r="J478" s="208"/>
      <c r="K478" s="208"/>
      <c r="L478" s="208"/>
      <c r="M478" s="208"/>
      <c r="N478" s="208"/>
      <c r="O478" s="208"/>
      <c r="P478" s="208"/>
      <c r="Q478" s="208"/>
      <c r="R478" s="208"/>
      <c r="S478" s="208"/>
      <c r="T478" s="208"/>
      <c r="U478" s="208"/>
      <c r="V478" s="208"/>
      <c r="W478" s="208"/>
      <c r="X478" s="208"/>
      <c r="Y478" s="208"/>
      <c r="Z478" s="208"/>
      <c r="AA478" s="208"/>
      <c r="AB478" s="208"/>
      <c r="AC478" s="208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</row>
    <row r="479" spans="1:47" ht="15.75" customHeight="1">
      <c r="A479" s="209"/>
      <c r="B479" s="208"/>
      <c r="C479" s="208"/>
      <c r="D479" s="216"/>
      <c r="E479" s="207"/>
      <c r="F479" s="208"/>
      <c r="G479" s="209"/>
      <c r="H479" s="208"/>
      <c r="I479" s="208"/>
      <c r="J479" s="208"/>
      <c r="K479" s="208"/>
      <c r="L479" s="208"/>
      <c r="M479" s="208"/>
      <c r="N479" s="208"/>
      <c r="O479" s="208"/>
      <c r="P479" s="208"/>
      <c r="Q479" s="208"/>
      <c r="R479" s="208"/>
      <c r="S479" s="208"/>
      <c r="T479" s="208"/>
      <c r="U479" s="208"/>
      <c r="V479" s="208"/>
      <c r="W479" s="208"/>
      <c r="X479" s="208"/>
      <c r="Y479" s="208"/>
      <c r="Z479" s="208"/>
      <c r="AA479" s="208"/>
      <c r="AB479" s="208"/>
      <c r="AC479" s="208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</row>
    <row r="480" spans="1:47" ht="15.75" customHeight="1">
      <c r="A480" s="209"/>
      <c r="B480" s="208"/>
      <c r="C480" s="208"/>
      <c r="D480" s="216"/>
      <c r="E480" s="207"/>
      <c r="F480" s="208"/>
      <c r="G480" s="209"/>
      <c r="H480" s="208"/>
      <c r="I480" s="208"/>
      <c r="J480" s="208"/>
      <c r="K480" s="208"/>
      <c r="L480" s="208"/>
      <c r="M480" s="208"/>
      <c r="N480" s="208"/>
      <c r="O480" s="208"/>
      <c r="P480" s="208"/>
      <c r="Q480" s="208"/>
      <c r="R480" s="208"/>
      <c r="S480" s="208"/>
      <c r="T480" s="208"/>
      <c r="U480" s="208"/>
      <c r="V480" s="208"/>
      <c r="W480" s="208"/>
      <c r="X480" s="208"/>
      <c r="Y480" s="208"/>
      <c r="Z480" s="208"/>
      <c r="AA480" s="208"/>
      <c r="AB480" s="208"/>
      <c r="AC480" s="208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</row>
    <row r="481" spans="1:47" ht="15.75" customHeight="1">
      <c r="A481" s="209"/>
      <c r="B481" s="208"/>
      <c r="C481" s="208"/>
      <c r="D481" s="216"/>
      <c r="E481" s="207"/>
      <c r="F481" s="208"/>
      <c r="G481" s="209"/>
      <c r="H481" s="208"/>
      <c r="I481" s="208"/>
      <c r="J481" s="208"/>
      <c r="K481" s="208"/>
      <c r="L481" s="208"/>
      <c r="M481" s="208"/>
      <c r="N481" s="208"/>
      <c r="O481" s="208"/>
      <c r="P481" s="208"/>
      <c r="Q481" s="208"/>
      <c r="R481" s="208"/>
      <c r="S481" s="208"/>
      <c r="T481" s="208"/>
      <c r="U481" s="208"/>
      <c r="V481" s="208"/>
      <c r="W481" s="208"/>
      <c r="X481" s="208"/>
      <c r="Y481" s="208"/>
      <c r="Z481" s="208"/>
      <c r="AA481" s="208"/>
      <c r="AB481" s="208"/>
      <c r="AC481" s="208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</row>
    <row r="482" spans="1:47" ht="15.75" customHeight="1">
      <c r="A482" s="209"/>
      <c r="B482" s="208"/>
      <c r="C482" s="208"/>
      <c r="D482" s="216"/>
      <c r="E482" s="207"/>
      <c r="F482" s="208"/>
      <c r="G482" s="209"/>
      <c r="H482" s="208"/>
      <c r="I482" s="208"/>
      <c r="J482" s="208"/>
      <c r="K482" s="208"/>
      <c r="L482" s="208"/>
      <c r="M482" s="208"/>
      <c r="N482" s="208"/>
      <c r="O482" s="208"/>
      <c r="P482" s="208"/>
      <c r="Q482" s="208"/>
      <c r="R482" s="208"/>
      <c r="S482" s="208"/>
      <c r="T482" s="208"/>
      <c r="U482" s="208"/>
      <c r="V482" s="208"/>
      <c r="W482" s="208"/>
      <c r="X482" s="208"/>
      <c r="Y482" s="208"/>
      <c r="Z482" s="208"/>
      <c r="AA482" s="208"/>
      <c r="AB482" s="208"/>
      <c r="AC482" s="208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</row>
    <row r="483" spans="1:47" ht="15.75" customHeight="1">
      <c r="A483" s="209"/>
      <c r="B483" s="208"/>
      <c r="C483" s="208"/>
      <c r="D483" s="216"/>
      <c r="E483" s="207"/>
      <c r="F483" s="208"/>
      <c r="G483" s="209"/>
      <c r="H483" s="208"/>
      <c r="I483" s="208"/>
      <c r="J483" s="208"/>
      <c r="K483" s="208"/>
      <c r="L483" s="208"/>
      <c r="M483" s="208"/>
      <c r="N483" s="208"/>
      <c r="O483" s="208"/>
      <c r="P483" s="208"/>
      <c r="Q483" s="208"/>
      <c r="R483" s="208"/>
      <c r="S483" s="208"/>
      <c r="T483" s="208"/>
      <c r="U483" s="208"/>
      <c r="V483" s="208"/>
      <c r="W483" s="208"/>
      <c r="X483" s="208"/>
      <c r="Y483" s="208"/>
      <c r="Z483" s="208"/>
      <c r="AA483" s="208"/>
      <c r="AB483" s="208"/>
      <c r="AC483" s="208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  <c r="AT483" s="208"/>
      <c r="AU483" s="208"/>
    </row>
    <row r="484" spans="1:47" ht="15.75" customHeight="1">
      <c r="A484" s="209"/>
      <c r="B484" s="208"/>
      <c r="C484" s="208"/>
      <c r="D484" s="216"/>
      <c r="E484" s="207"/>
      <c r="F484" s="208"/>
      <c r="G484" s="209"/>
      <c r="H484" s="208"/>
      <c r="I484" s="208"/>
      <c r="J484" s="208"/>
      <c r="K484" s="208"/>
      <c r="L484" s="208"/>
      <c r="M484" s="208"/>
      <c r="N484" s="208"/>
      <c r="O484" s="208"/>
      <c r="P484" s="208"/>
      <c r="Q484" s="208"/>
      <c r="R484" s="208"/>
      <c r="S484" s="208"/>
      <c r="T484" s="208"/>
      <c r="U484" s="208"/>
      <c r="V484" s="208"/>
      <c r="W484" s="208"/>
      <c r="X484" s="208"/>
      <c r="Y484" s="208"/>
      <c r="Z484" s="208"/>
      <c r="AA484" s="208"/>
      <c r="AB484" s="208"/>
      <c r="AC484" s="208"/>
      <c r="AD484" s="208"/>
      <c r="AE484" s="208"/>
      <c r="AF484" s="208"/>
      <c r="AG484" s="208"/>
      <c r="AH484" s="208"/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  <c r="AT484" s="208"/>
      <c r="AU484" s="208"/>
    </row>
    <row r="485" spans="1:47" ht="15.75" customHeight="1">
      <c r="A485" s="209"/>
      <c r="B485" s="208"/>
      <c r="C485" s="208"/>
      <c r="D485" s="216"/>
      <c r="E485" s="207"/>
      <c r="F485" s="208"/>
      <c r="G485" s="209"/>
      <c r="H485" s="208"/>
      <c r="I485" s="208"/>
      <c r="J485" s="208"/>
      <c r="K485" s="208"/>
      <c r="L485" s="208"/>
      <c r="M485" s="208"/>
      <c r="N485" s="208"/>
      <c r="O485" s="208"/>
      <c r="P485" s="208"/>
      <c r="Q485" s="208"/>
      <c r="R485" s="208"/>
      <c r="S485" s="208"/>
      <c r="T485" s="208"/>
      <c r="U485" s="208"/>
      <c r="V485" s="208"/>
      <c r="W485" s="208"/>
      <c r="X485" s="208"/>
      <c r="Y485" s="208"/>
      <c r="Z485" s="208"/>
      <c r="AA485" s="208"/>
      <c r="AB485" s="208"/>
      <c r="AC485" s="208"/>
      <c r="AD485" s="208"/>
      <c r="AE485" s="208"/>
      <c r="AF485" s="208"/>
      <c r="AG485" s="208"/>
      <c r="AH485" s="208"/>
      <c r="AI485" s="208"/>
      <c r="AJ485" s="208"/>
      <c r="AK485" s="208"/>
      <c r="AL485" s="208"/>
      <c r="AM485" s="208"/>
      <c r="AN485" s="208"/>
      <c r="AO485" s="208"/>
      <c r="AP485" s="208"/>
      <c r="AQ485" s="208"/>
      <c r="AR485" s="208"/>
      <c r="AS485" s="208"/>
      <c r="AT485" s="208"/>
      <c r="AU485" s="208"/>
    </row>
    <row r="486" spans="1:47" ht="15.75" customHeight="1">
      <c r="A486" s="209"/>
      <c r="B486" s="208"/>
      <c r="C486" s="208"/>
      <c r="D486" s="216"/>
      <c r="E486" s="207"/>
      <c r="F486" s="208"/>
      <c r="G486" s="209"/>
      <c r="H486" s="208"/>
      <c r="I486" s="208"/>
      <c r="J486" s="208"/>
      <c r="K486" s="208"/>
      <c r="L486" s="208"/>
      <c r="M486" s="208"/>
      <c r="N486" s="208"/>
      <c r="O486" s="208"/>
      <c r="P486" s="208"/>
      <c r="Q486" s="208"/>
      <c r="R486" s="208"/>
      <c r="S486" s="208"/>
      <c r="T486" s="208"/>
      <c r="U486" s="208"/>
      <c r="V486" s="208"/>
      <c r="W486" s="208"/>
      <c r="X486" s="208"/>
      <c r="Y486" s="208"/>
      <c r="Z486" s="208"/>
      <c r="AA486" s="208"/>
      <c r="AB486" s="208"/>
      <c r="AC486" s="208"/>
      <c r="AD486" s="208"/>
      <c r="AE486" s="208"/>
      <c r="AF486" s="208"/>
      <c r="AG486" s="208"/>
      <c r="AH486" s="208"/>
      <c r="AI486" s="208"/>
      <c r="AJ486" s="208"/>
      <c r="AK486" s="208"/>
      <c r="AL486" s="208"/>
      <c r="AM486" s="208"/>
      <c r="AN486" s="208"/>
      <c r="AO486" s="208"/>
      <c r="AP486" s="208"/>
      <c r="AQ486" s="208"/>
      <c r="AR486" s="208"/>
      <c r="AS486" s="208"/>
      <c r="AT486" s="208"/>
      <c r="AU486" s="208"/>
    </row>
    <row r="487" spans="1:47" ht="15.75" customHeight="1"/>
    <row r="488" spans="1:47" ht="15.75" customHeight="1"/>
    <row r="489" spans="1:47" ht="15.75" customHeight="1"/>
    <row r="490" spans="1:47" ht="15.75" customHeight="1"/>
    <row r="491" spans="1:47" ht="15.75" customHeight="1"/>
    <row r="492" spans="1:47" ht="15.75" customHeight="1"/>
    <row r="493" spans="1:47" ht="15.75" customHeight="1"/>
    <row r="494" spans="1:47" ht="15.75" customHeight="1"/>
    <row r="495" spans="1:47" ht="15.75" customHeight="1"/>
    <row r="496" spans="1:47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H3:I3"/>
    <mergeCell ref="L4:L8"/>
    <mergeCell ref="H10:I10"/>
    <mergeCell ref="AC10:AC14"/>
    <mergeCell ref="AL12:AN12"/>
    <mergeCell ref="AL13:AN13"/>
    <mergeCell ref="AL10:AN10"/>
    <mergeCell ref="AL11:AN11"/>
    <mergeCell ref="I14:J14"/>
    <mergeCell ref="AC34:AC38"/>
    <mergeCell ref="L10:L14"/>
    <mergeCell ref="L16:L20"/>
    <mergeCell ref="L22:L26"/>
    <mergeCell ref="AC16:AC20"/>
    <mergeCell ref="AC22:AC26"/>
    <mergeCell ref="AC28:AC32"/>
  </mergeCells>
  <conditionalFormatting sqref="A2:D286">
    <cfRule type="expression" dxfId="28" priority="1">
      <formula>MOD(ROW(),6)=1</formula>
    </cfRule>
  </conditionalFormatting>
  <conditionalFormatting sqref="D56:D60">
    <cfRule type="expression" dxfId="27" priority="2">
      <formula>MOD(ROW(),6)=1</formula>
    </cfRule>
  </conditionalFormatting>
  <conditionalFormatting sqref="M4:Q20">
    <cfRule type="expression" dxfId="26" priority="3">
      <formula>MOD(ROW(),2)=0</formula>
    </cfRule>
  </conditionalFormatting>
  <conditionalFormatting sqref="M21:Q26">
    <cfRule type="expression" dxfId="25" priority="4">
      <formula>MOD(ROW(),2)=0</formula>
    </cfRule>
  </conditionalFormatting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CC2E5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5" width="8" hidden="1" customWidth="1"/>
    <col min="6" max="6" width="2.125" hidden="1" customWidth="1"/>
    <col min="7" max="7" width="4.5" customWidth="1"/>
    <col min="8" max="8" width="4.75" customWidth="1"/>
    <col min="9" max="9" width="1.625" hidden="1" customWidth="1"/>
    <col min="10" max="10" width="3.125" hidden="1" customWidth="1"/>
    <col min="11" max="11" width="6.5" customWidth="1"/>
    <col min="12" max="12" width="14" hidden="1" customWidth="1"/>
  </cols>
  <sheetData>
    <row r="1" spans="1:26" ht="21" customHeight="1">
      <c r="A1" s="190" t="s">
        <v>53</v>
      </c>
      <c r="B1" s="190" t="s">
        <v>41</v>
      </c>
      <c r="C1" s="190" t="s">
        <v>42</v>
      </c>
      <c r="D1" s="191" t="s">
        <v>131</v>
      </c>
      <c r="E1" s="192"/>
      <c r="F1" s="193" t="s">
        <v>133</v>
      </c>
      <c r="G1" s="88"/>
      <c r="H1" s="194"/>
      <c r="I1" s="72"/>
      <c r="J1" s="72"/>
      <c r="K1" s="291" t="s">
        <v>175</v>
      </c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15.75" customHeight="1">
      <c r="A2" s="80">
        <f t="array" ref="A2">IFERROR(IF(D2="","",INDEX('1st Run'!A:I,MATCH(Youth!$E2,'1st Run'!I:I,0),1)),"")</f>
        <v>14</v>
      </c>
      <c r="B2" s="196" t="str">
        <f t="array" ref="B2">IFERROR(IF(D2="","",INDEX('1st Run'!A:I,MATCH(Youth!$E2,'1st Run'!I:I,0),2)),"")</f>
        <v>jackie feikema (Y)</v>
      </c>
      <c r="C2" s="196" t="str">
        <f t="array" ref="C2">IFERROR(IF(D2="","",INDEX('1st Run'!A:I,MATCH(Youth!$E2,'1st Run'!I:I,0),3)),"")</f>
        <v>marked with chrome</v>
      </c>
      <c r="D2" s="82">
        <f>IFERROR(IF(AND(SMALL('1st Run'!I:I,L2)&gt;1000,SMALL('1st Run'!I:I,L2)&lt;3000),"nt",IF(SMALL('1st Run'!I:I,L2)&gt;3000,"",SMALL('1st Run'!I:I,L2))),"")</f>
        <v>19.483000016000002</v>
      </c>
      <c r="E2" s="292">
        <f>IF(D2="nt",IFERROR(SMALL('1st Run'!I:I,L2),""),IF(D2&gt;3000,"",IFERROR(SMALL('1st Run'!I:I,L2),"")))</f>
        <v>19.483000016000002</v>
      </c>
      <c r="F2" s="199" t="str">
        <f t="shared" ref="F2:F256" si="0">IFERROR(VLOOKUP(D2,$I$3:$J$5,2,TRUE),"")</f>
        <v>1D</v>
      </c>
      <c r="G2" s="200" t="str">
        <f t="shared" ref="G2:G251" si="1">IFERROR(VLOOKUP(D2,$I$3:$J$7,2,FALSE),"")</f>
        <v>1D</v>
      </c>
      <c r="H2" s="201" t="str">
        <f>IFERROR(VLOOKUP(D2,'1st Run'!$S$36:$U$58,3,FALSE),"")</f>
        <v>1st</v>
      </c>
      <c r="I2" s="72"/>
      <c r="J2" s="72"/>
      <c r="K2" s="80"/>
      <c r="L2" s="80">
        <v>1</v>
      </c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 spans="1:26" ht="15.75" customHeight="1">
      <c r="A3" s="80">
        <f t="array" ref="A3">IFERROR(IF(D3="","",INDEX('1st Run'!A:I,MATCH(Youth!$E3,'1st Run'!I:I,0),1)),"")</f>
        <v>26</v>
      </c>
      <c r="B3" s="196" t="str">
        <f t="array" ref="B3">IFERROR(IF(D3="","",INDEX('1st Run'!A:I,MATCH(Youth!$E3,'1st Run'!I:I,0),2)),"")</f>
        <v>Jasmine Fuller (Y only)</v>
      </c>
      <c r="C3" s="196" t="str">
        <f t="array" ref="C3">IFERROR(IF(D3="","",INDEX('1st Run'!A:I,MATCH(Youth!$E3,'1st Run'!I:I,0),3)),"")</f>
        <v>Hank</v>
      </c>
      <c r="D3" s="82">
        <f>IFERROR(IF(AND(SMALL('1st Run'!I:I,L3)&gt;1000,SMALL('1st Run'!I:I,L3)&lt;3000),"nt",IF(SMALL('1st Run'!I:I,L3)&gt;3000,"",SMALL('1st Run'!I:I,L3))),"")</f>
        <v>20.038000030999999</v>
      </c>
      <c r="E3" s="292">
        <f>IF(D3="nt",IFERROR(SMALL('1st Run'!I:I,L3),""),IF(D3&gt;3000,"",IFERROR(SMALL('1st Run'!I:I,L3),"")))</f>
        <v>20.038000030999999</v>
      </c>
      <c r="F3" s="199" t="str">
        <f t="shared" si="0"/>
        <v>2D</v>
      </c>
      <c r="G3" s="200" t="str">
        <f t="shared" si="1"/>
        <v>2D</v>
      </c>
      <c r="H3" s="201" t="str">
        <f>IFERROR(VLOOKUP(D3,'1st Run'!$S$36:$U$58,3,FALSE),"")</f>
        <v>1st</v>
      </c>
      <c r="I3" s="82">
        <f>'Youth Calc'!P4</f>
        <v>19.483000016000002</v>
      </c>
      <c r="J3" s="80" t="s">
        <v>134</v>
      </c>
      <c r="K3" s="80"/>
      <c r="L3" s="80">
        <v>2</v>
      </c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5.75" customHeight="1">
      <c r="A4" s="80">
        <f t="array" ref="A4">IFERROR(IF(D4="","",INDEX('1st Run'!A:I,MATCH(Youth!$E4,'1st Run'!I:I,0),1)),"")</f>
        <v>24</v>
      </c>
      <c r="B4" s="196" t="str">
        <f t="array" ref="B4">IFERROR(IF(D4="","",INDEX('1st Run'!A:I,MATCH(Youth!$E4,'1st Run'!I:I,0),2)),"")</f>
        <v>Kenley Fluit (Y)</v>
      </c>
      <c r="C4" s="196" t="str">
        <f t="array" ref="C4">IFERROR(IF(D4="","",INDEX('1st Run'!A:I,MATCH(Youth!$E4,'1st Run'!I:I,0),3)),"")</f>
        <v>Kodie</v>
      </c>
      <c r="D4" s="82">
        <f>IFERROR(IF(AND(SMALL('1st Run'!I:I,L4)&gt;1000,SMALL('1st Run'!I:I,L4)&lt;3000),"nt",IF(SMALL('1st Run'!I:I,L4)&gt;3000,"",SMALL('1st Run'!I:I,L4))),"")</f>
        <v>20.360000027999998</v>
      </c>
      <c r="E4" s="292">
        <f>IF(D4="nt",IFERROR(SMALL('1st Run'!I:I,L4),""),IF(D4&gt;3000,"",IFERROR(SMALL('1st Run'!I:I,L4),"")))</f>
        <v>20.360000027999998</v>
      </c>
      <c r="F4" s="199" t="str">
        <f t="shared" si="0"/>
        <v>2D</v>
      </c>
      <c r="G4" s="200" t="str">
        <f t="shared" si="1"/>
        <v/>
      </c>
      <c r="H4" s="201" t="str">
        <f>IFERROR(VLOOKUP(D4,'1st Run'!$S$36:$U$58,3,FALSE),"")</f>
        <v/>
      </c>
      <c r="I4" s="82">
        <f>'Youth Calc'!P10</f>
        <v>20.038000030999999</v>
      </c>
      <c r="J4" s="80" t="s">
        <v>135</v>
      </c>
      <c r="K4" s="80"/>
      <c r="L4" s="80">
        <v>3</v>
      </c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15.75" customHeight="1">
      <c r="A5" s="80">
        <f t="array" ref="A5">IFERROR(IF(D5="","",INDEX('1st Run'!A:I,MATCH(Youth!$E5,'1st Run'!I:I,0),1)),"")</f>
        <v>25</v>
      </c>
      <c r="B5" s="196" t="str">
        <f t="array" ref="B5">IFERROR(IF(D5="","",INDEX('1st Run'!A:I,MATCH(Youth!$E5,'1st Run'!I:I,0),2)),"")</f>
        <v>sadie deruyter (Y only)</v>
      </c>
      <c r="C5" s="196" t="str">
        <f t="array" ref="C5">IFERROR(IF(D5="","",INDEX('1st Run'!A:I,MATCH(Youth!$E5,'1st Run'!I:I,0),3)),"")</f>
        <v>dutch</v>
      </c>
      <c r="D5" s="82">
        <f>IFERROR(IF(AND(SMALL('1st Run'!I:I,L5)&gt;1000,SMALL('1st Run'!I:I,L5)&lt;3000),"nt",IF(SMALL('1st Run'!I:I,L5)&gt;3000,"",SMALL('1st Run'!I:I,L5))),"")</f>
        <v>20.514000028999998</v>
      </c>
      <c r="E5" s="292">
        <f>IF(D5="nt",IFERROR(SMALL('1st Run'!I:I,L5),""),IF(D5&gt;3000,"",IFERROR(SMALL('1st Run'!I:I,L5),"")))</f>
        <v>20.514000028999998</v>
      </c>
      <c r="F5" s="199" t="str">
        <f t="shared" si="0"/>
        <v>3D</v>
      </c>
      <c r="G5" s="200" t="str">
        <f t="shared" si="1"/>
        <v>3D</v>
      </c>
      <c r="H5" s="201" t="str">
        <f>IFERROR(VLOOKUP(D5,'1st Run'!$S$36:$U$58,3,FALSE),"")</f>
        <v>1st</v>
      </c>
      <c r="I5" s="82">
        <f>'Youth Calc'!P16</f>
        <v>20.514000028999998</v>
      </c>
      <c r="J5" s="80" t="s">
        <v>136</v>
      </c>
      <c r="K5" s="80"/>
      <c r="L5" s="80">
        <v>4</v>
      </c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 spans="1:26" ht="15.75" customHeight="1">
      <c r="A6" s="80">
        <f t="array" ref="A6">IFERROR(IF(D6="","",INDEX('1st Run'!A:I,MATCH(Youth!$E6,'1st Run'!I:I,0),1)),"")</f>
        <v>4</v>
      </c>
      <c r="B6" s="196" t="str">
        <f t="array" ref="B6">IFERROR(IF(D6="","",INDEX('1st Run'!A:I,MATCH(Youth!$E6,'1st Run'!I:I,0),2)),"")</f>
        <v>tavian moody (Y only)</v>
      </c>
      <c r="C6" s="196" t="str">
        <f t="array" ref="C6">IFERROR(IF(D6="","",INDEX('1st Run'!A:I,MATCH(Youth!$E6,'1st Run'!I:I,0),3)),"")</f>
        <v>chester</v>
      </c>
      <c r="D6" s="82">
        <f>IFERROR(IF(AND(SMALL('1st Run'!I:I,L6)&gt;1000,SMALL('1st Run'!I:I,L6)&lt;3000),"nt",IF(SMALL('1st Run'!I:I,L6)&gt;3000,"",SMALL('1st Run'!I:I,L6))),"")</f>
        <v>20.516000003999999</v>
      </c>
      <c r="E6" s="292">
        <f>IF(D6="nt",IFERROR(SMALL('1st Run'!I:I,L6),""),IF(D6&gt;3000,"",IFERROR(SMALL('1st Run'!I:I,L6),"")))</f>
        <v>20.516000003999999</v>
      </c>
      <c r="F6" s="199" t="str">
        <f t="shared" si="0"/>
        <v>3D</v>
      </c>
      <c r="G6" s="200" t="str">
        <f t="shared" si="1"/>
        <v/>
      </c>
      <c r="H6" s="201" t="str">
        <f>IFERROR(VLOOKUP(D6,'1st Run'!$S$36:$U$58,3,FALSE),"")</f>
        <v/>
      </c>
      <c r="I6" s="82">
        <f>'Youth Calc'!P22</f>
        <v>25.232000017000001</v>
      </c>
      <c r="J6" s="80" t="s">
        <v>137</v>
      </c>
      <c r="K6" s="80"/>
      <c r="L6" s="80">
        <v>5</v>
      </c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 spans="1:26" ht="15.75" customHeight="1">
      <c r="A7" s="80">
        <f t="array" ref="A7">IFERROR(IF(D7="","",INDEX('1st Run'!A:I,MATCH(Youth!$E7,'1st Run'!I:I,0),1)),"")</f>
        <v>6</v>
      </c>
      <c r="B7" s="196" t="str">
        <f t="array" ref="B7">IFERROR(IF(D7="","",INDEX('1st Run'!A:I,MATCH(Youth!$E7,'1st Run'!I:I,0),2)),"")</f>
        <v>alexis gilbertson (Y only)</v>
      </c>
      <c r="C7" s="196" t="str">
        <f t="array" ref="C7">IFERROR(IF(D7="","",INDEX('1st Run'!A:I,MATCH(Youth!$E7,'1st Run'!I:I,0),3)),"")</f>
        <v>autumn</v>
      </c>
      <c r="D7" s="82">
        <f>IFERROR(IF(AND(SMALL('1st Run'!I:I,L7)&gt;1000,SMALL('1st Run'!I:I,L7)&lt;3000),"nt",IF(SMALL('1st Run'!I:I,L7)&gt;3000,"",SMALL('1st Run'!I:I,L7))),"")</f>
        <v>21.158000007000002</v>
      </c>
      <c r="E7" s="292">
        <f>IF(D7="nt",IFERROR(SMALL('1st Run'!I:I,L7),""),IF(D7&gt;3000,"",IFERROR(SMALL('1st Run'!I:I,L7),"")))</f>
        <v>21.158000007000002</v>
      </c>
      <c r="F7" s="199" t="str">
        <f t="shared" si="0"/>
        <v>3D</v>
      </c>
      <c r="G7" s="200" t="str">
        <f t="shared" si="1"/>
        <v/>
      </c>
      <c r="H7" s="201" t="str">
        <f>IFERROR(VLOOKUP(D7,'1st Run'!$S$36:$U$58,3,FALSE),"")</f>
        <v/>
      </c>
      <c r="I7" s="80"/>
      <c r="J7" s="80" t="s">
        <v>138</v>
      </c>
      <c r="K7" s="80"/>
      <c r="L7" s="80">
        <v>6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 spans="1:26" ht="15.75" customHeight="1">
      <c r="A8" s="80">
        <f t="array" ref="A8">IFERROR(IF(D8="","",INDEX('1st Run'!A:I,MATCH(Youth!$E8,'1st Run'!I:I,0),1)),"")</f>
        <v>27</v>
      </c>
      <c r="B8" s="196" t="str">
        <f t="array" ref="B8">IFERROR(IF(D8="","",INDEX('1st Run'!A:I,MATCH(Youth!$E8,'1st Run'!I:I,0),2)),"")</f>
        <v>Adair Klassen (Y only)</v>
      </c>
      <c r="C8" s="196" t="str">
        <f t="array" ref="C8">IFERROR(IF(D8="","",INDEX('1st Run'!A:I,MATCH(Youth!$E8,'1st Run'!I:I,0),3)),"")</f>
        <v>Rev</v>
      </c>
      <c r="D8" s="82">
        <f>IFERROR(IF(AND(SMALL('1st Run'!I:I,L8)&gt;1000,SMALL('1st Run'!I:I,L8)&lt;3000),"nt",IF(SMALL('1st Run'!I:I,L8)&gt;3000,"",SMALL('1st Run'!I:I,L8))),"")</f>
        <v>21.222000032</v>
      </c>
      <c r="E8" s="292">
        <f>IF(D8="nt",IFERROR(SMALL('1st Run'!I:I,L8),""),IF(D8&gt;3000,"",IFERROR(SMALL('1st Run'!I:I,L8),"")))</f>
        <v>21.222000032</v>
      </c>
      <c r="F8" s="199" t="str">
        <f t="shared" si="0"/>
        <v>3D</v>
      </c>
      <c r="G8" s="200" t="str">
        <f t="shared" si="1"/>
        <v/>
      </c>
      <c r="H8" s="201" t="str">
        <f>IFERROR(VLOOKUP(D8,'1st Run'!$S$36:$U$58,3,FALSE),"")</f>
        <v/>
      </c>
      <c r="I8" s="72"/>
      <c r="J8" s="72"/>
      <c r="K8" s="80"/>
      <c r="L8" s="80">
        <v>7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 spans="1:26" ht="15.75" customHeight="1">
      <c r="A9" s="80">
        <f t="array" ref="A9">IFERROR(IF(D9="","",INDEX('1st Run'!A:I,MATCH(Youth!$E9,'1st Run'!I:I,0),1)),"")</f>
        <v>15</v>
      </c>
      <c r="B9" s="196" t="str">
        <f t="array" ref="B9">IFERROR(IF(D9="","",INDEX('1st Run'!A:I,MATCH(Youth!$E9,'1st Run'!I:I,0),2)),"")</f>
        <v>macy gubbins (Y only)</v>
      </c>
      <c r="C9" s="196" t="str">
        <f t="array" ref="C9">IFERROR(IF(D9="","",INDEX('1st Run'!A:I,MATCH(Youth!$E9,'1st Run'!I:I,0),3)),"")</f>
        <v>dual cha cha</v>
      </c>
      <c r="D9" s="82">
        <f>IFERROR(IF(AND(SMALL('1st Run'!I:I,L9)&gt;1000,SMALL('1st Run'!I:I,L9)&lt;3000),"nt",IF(SMALL('1st Run'!I:I,L9)&gt;3000,"",SMALL('1st Run'!I:I,L9))),"")</f>
        <v>25.232000017000001</v>
      </c>
      <c r="E9" s="292">
        <f>IF(D9="nt",IFERROR(SMALL('1st Run'!I:I,L9),""),IF(D9&gt;3000,"",IFERROR(SMALL('1st Run'!I:I,L9),"")))</f>
        <v>25.232000017000001</v>
      </c>
      <c r="F9" s="199" t="str">
        <f t="shared" si="0"/>
        <v>3D</v>
      </c>
      <c r="G9" s="200" t="str">
        <f t="shared" si="1"/>
        <v>4D</v>
      </c>
      <c r="H9" s="201" t="str">
        <f>IFERROR(VLOOKUP(D9,'1st Run'!$S$36:$U$58,3,FALSE),"")</f>
        <v>1st</v>
      </c>
      <c r="I9" s="72"/>
      <c r="J9" s="72"/>
      <c r="K9" s="80"/>
      <c r="L9" s="80">
        <v>8</v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 spans="1:26" ht="15.75" customHeight="1">
      <c r="A10" s="80">
        <f t="array" ref="A10">IFERROR(IF(D10="","",INDEX('1st Run'!A:I,MATCH(Youth!$E10,'1st Run'!I:I,0),1)),"")</f>
        <v>9</v>
      </c>
      <c r="B10" s="196" t="str">
        <f t="array" ref="B10">IFERROR(IF(D10="","",INDEX('1st Run'!A:I,MATCH(Youth!$E10,'1st Run'!I:I,0),2)),"")</f>
        <v>Jacey Ilse (Y)</v>
      </c>
      <c r="C10" s="196" t="str">
        <f t="array" ref="C10">IFERROR(IF(D10="","",INDEX('1st Run'!A:I,MATCH(Youth!$E10,'1st Run'!I:I,0),3)),"")</f>
        <v>zanalyst babe</v>
      </c>
      <c r="D10" s="82">
        <f>IFERROR(IF(AND(SMALL('1st Run'!I:I,L10)&gt;1000,SMALL('1st Run'!I:I,L10)&lt;3000),"nt",IF(SMALL('1st Run'!I:I,L10)&gt;3000,"",SMALL('1st Run'!I:I,L10))),"")</f>
        <v>33.55200001</v>
      </c>
      <c r="E10" s="292">
        <f>IF(D10="nt",IFERROR(SMALL('1st Run'!I:I,L10),""),IF(D10&gt;3000,"",IFERROR(SMALL('1st Run'!I:I,L10),"")))</f>
        <v>33.55200001</v>
      </c>
      <c r="F10" s="199" t="str">
        <f t="shared" si="0"/>
        <v>3D</v>
      </c>
      <c r="G10" s="200" t="str">
        <f t="shared" si="1"/>
        <v/>
      </c>
      <c r="H10" s="201" t="str">
        <f>IFERROR(VLOOKUP(D10,'1st Run'!$S$36:$U$58,3,FALSE),"")</f>
        <v/>
      </c>
      <c r="I10" s="72"/>
      <c r="J10" s="72"/>
      <c r="K10" s="80"/>
      <c r="L10" s="80">
        <v>9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 spans="1:26" ht="15.75" customHeight="1">
      <c r="A11" s="80">
        <f t="array" ref="A11">IFERROR(IF(D11="","",INDEX('1st Run'!A:I,MATCH(Youth!$E11,'1st Run'!I:I,0),1)),"")</f>
        <v>16</v>
      </c>
      <c r="B11" s="196" t="str">
        <f t="array" ref="B11">IFERROR(IF(D11="","",INDEX('1st Run'!A:I,MATCH(Youth!$E11,'1st Run'!I:I,0),2)),"")</f>
        <v>lacey lumpkin (Y only)</v>
      </c>
      <c r="C11" s="196" t="str">
        <f t="array" ref="C11">IFERROR(IF(D11="","",INDEX('1st Run'!A:I,MATCH(Youth!$E11,'1st Run'!I:I,0),3)),"")</f>
        <v>bert</v>
      </c>
      <c r="D11" s="82">
        <f>IFERROR(IF(AND(SMALL('1st Run'!I:I,L11)&gt;1000,SMALL('1st Run'!I:I,L11)&lt;3000),"nt",IF(SMALL('1st Run'!I:I,L11)&gt;3000,"",SMALL('1st Run'!I:I,L11))),"")</f>
        <v>34.767000019000001</v>
      </c>
      <c r="E11" s="292">
        <f>IF(D11="nt",IFERROR(SMALL('1st Run'!I:I,L11),""),IF(D11&gt;3000,"",IFERROR(SMALL('1st Run'!I:I,L11),"")))</f>
        <v>34.767000019000001</v>
      </c>
      <c r="F11" s="199" t="str">
        <f t="shared" si="0"/>
        <v>3D</v>
      </c>
      <c r="G11" s="200" t="str">
        <f t="shared" si="1"/>
        <v/>
      </c>
      <c r="H11" s="201" t="str">
        <f>IFERROR(VLOOKUP(D11,'1st Run'!$S$36:$U$58,3,FALSE),"")</f>
        <v/>
      </c>
      <c r="I11" s="72"/>
      <c r="J11" s="72"/>
      <c r="K11" s="80"/>
      <c r="L11" s="80">
        <v>10</v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 spans="1:26" ht="15.75" customHeight="1">
      <c r="A12" s="80">
        <f t="array" ref="A12">IFERROR(IF(D12="","",INDEX('1st Run'!A:I,MATCH(Youth!$E12,'1st Run'!I:I,0),1)),"")</f>
        <v>19</v>
      </c>
      <c r="B12" s="196" t="str">
        <f t="array" ref="B12">IFERROR(IF(D12="","",INDEX('1st Run'!A:I,MATCH(Youth!$E12,'1st Run'!I:I,0),2)),"")</f>
        <v>addi melby (Y only)</v>
      </c>
      <c r="C12" s="196" t="str">
        <f t="array" ref="C12">IFERROR(IF(D12="","",INDEX('1st Run'!A:I,MATCH(Youth!$E12,'1st Run'!I:I,0),3)),"")</f>
        <v>jj</v>
      </c>
      <c r="D12" s="82">
        <f>IFERROR(IF(AND(SMALL('1st Run'!I:I,L12)&gt;1000,SMALL('1st Run'!I:I,L12)&lt;3000),"nt",IF(SMALL('1st Run'!I:I,L12)&gt;3000,"",SMALL('1st Run'!I:I,L12))),"")</f>
        <v>37.135000022</v>
      </c>
      <c r="E12" s="292">
        <f>IF(D12="nt",IFERROR(SMALL('1st Run'!I:I,L12),""),IF(D12&gt;3000,"",IFERROR(SMALL('1st Run'!I:I,L12),"")))</f>
        <v>37.135000022</v>
      </c>
      <c r="F12" s="199" t="str">
        <f t="shared" si="0"/>
        <v>3D</v>
      </c>
      <c r="G12" s="200" t="str">
        <f t="shared" si="1"/>
        <v/>
      </c>
      <c r="H12" s="201" t="str">
        <f>IFERROR(VLOOKUP(D12,'1st Run'!$S$36:$U$58,3,FALSE),"")</f>
        <v/>
      </c>
      <c r="I12" s="72"/>
      <c r="J12" s="72"/>
      <c r="K12" s="80"/>
      <c r="L12" s="80">
        <v>11</v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 spans="1:26" ht="15.75" customHeight="1">
      <c r="A13" s="80">
        <f t="array" ref="A13">IFERROR(IF(D13="","",INDEX('1st Run'!A:I,MATCH(Youth!$E13,'1st Run'!I:I,0),1)),"")</f>
        <v>22</v>
      </c>
      <c r="B13" s="196" t="str">
        <f t="array" ref="B13">IFERROR(IF(D13="","",INDEX('1st Run'!A:I,MATCH(Youth!$E13,'1st Run'!I:I,0),2)),"")</f>
        <v>Meritt Rustad (Y only)</v>
      </c>
      <c r="C13" s="196" t="str">
        <f t="array" ref="C13">IFERROR(IF(D13="","",INDEX('1st Run'!A:I,MATCH(Youth!$E13,'1st Run'!I:I,0),3)),"")</f>
        <v>Swead</v>
      </c>
      <c r="D13" s="82">
        <f>IFERROR(IF(AND(SMALL('1st Run'!I:I,L13)&gt;1000,SMALL('1st Run'!I:I,L13)&lt;3000),"nt",IF(SMALL('1st Run'!I:I,L13)&gt;3000,"",SMALL('1st Run'!I:I,L13))),"")</f>
        <v>117.888000026</v>
      </c>
      <c r="E13" s="292">
        <f>IF(D13="nt",IFERROR(SMALL('1st Run'!I:I,L13),""),IF(D13&gt;3000,"",IFERROR(SMALL('1st Run'!I:I,L13),"")))</f>
        <v>117.888000026</v>
      </c>
      <c r="F13" s="199" t="str">
        <f t="shared" si="0"/>
        <v>3D</v>
      </c>
      <c r="G13" s="200" t="str">
        <f t="shared" si="1"/>
        <v/>
      </c>
      <c r="H13" s="201" t="str">
        <f>IFERROR(VLOOKUP(D13,'1st Run'!$S$36:$U$58,3,FALSE),"")</f>
        <v/>
      </c>
      <c r="I13" s="72"/>
      <c r="J13" s="72"/>
      <c r="K13" s="80"/>
      <c r="L13" s="80">
        <v>12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</row>
    <row r="14" spans="1:26" ht="15.75" customHeight="1">
      <c r="A14" s="80" t="str">
        <f t="array" ref="A14">IFERROR(IF(D14="","",INDEX('1st Run'!A:I,MATCH(Youth!$E14,'1st Run'!I:I,0),1)),"")</f>
        <v/>
      </c>
      <c r="B14" s="196" t="str">
        <f t="array" ref="B14">IFERROR(IF(D14="","",INDEX('1st Run'!A:I,MATCH(Youth!$E14,'1st Run'!I:I,0),2)),"")</f>
        <v/>
      </c>
      <c r="C14" s="196" t="str">
        <f t="array" ref="C14">IFERROR(IF(D14="","",INDEX('1st Run'!A:I,MATCH(Youth!$E14,'1st Run'!I:I,0),3)),"")</f>
        <v/>
      </c>
      <c r="D14" s="82" t="str">
        <f>IFERROR(IF(AND(SMALL('1st Run'!I:I,L14)&gt;1000,SMALL('1st Run'!I:I,L14)&lt;3000),"nt",IF(SMALL('1st Run'!I:I,L14)&gt;3000,"",SMALL('1st Run'!I:I,L14))),"")</f>
        <v/>
      </c>
      <c r="E14" s="292" t="str">
        <f>IF(D14="nt",IFERROR(SMALL('1st Run'!I:I,L14),""),IF(D14&gt;3000,"",IFERROR(SMALL('1st Run'!I:I,L14),"")))</f>
        <v/>
      </c>
      <c r="F14" s="199" t="str">
        <f t="shared" si="0"/>
        <v/>
      </c>
      <c r="G14" s="200" t="str">
        <f t="shared" si="1"/>
        <v/>
      </c>
      <c r="H14" s="201" t="str">
        <f>IFERROR(VLOOKUP(D14,'1st Run'!$S$36:$U$58,3,FALSE),"")</f>
        <v/>
      </c>
      <c r="I14" s="72"/>
      <c r="J14" s="72"/>
      <c r="K14" s="80"/>
      <c r="L14" s="80">
        <v>13</v>
      </c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 spans="1:26" ht="15.75" customHeight="1">
      <c r="A15" s="80" t="str">
        <f t="array" ref="A15">IFERROR(IF(D15="","",INDEX('1st Run'!A:I,MATCH(Youth!$E15,'1st Run'!I:I,0),1)),"")</f>
        <v/>
      </c>
      <c r="B15" s="196" t="str">
        <f t="array" ref="B15">IFERROR(IF(D15="","",INDEX('1st Run'!A:I,MATCH(Youth!$E15,'1st Run'!I:I,0),2)),"")</f>
        <v/>
      </c>
      <c r="C15" s="196" t="str">
        <f t="array" ref="C15">IFERROR(IF(D15="","",INDEX('1st Run'!A:I,MATCH(Youth!$E15,'1st Run'!I:I,0),3)),"")</f>
        <v/>
      </c>
      <c r="D15" s="82" t="str">
        <f>IFERROR(IF(AND(SMALL('1st Run'!I:I,L15)&gt;1000,SMALL('1st Run'!I:I,L15)&lt;3000),"nt",IF(SMALL('1st Run'!I:I,L15)&gt;3000,"",SMALL('1st Run'!I:I,L15))),"")</f>
        <v/>
      </c>
      <c r="E15" s="292" t="str">
        <f>IF(D15="nt",IFERROR(SMALL('1st Run'!I:I,L15),""),IF(D15&gt;3000,"",IFERROR(SMALL('1st Run'!I:I,L15),"")))</f>
        <v/>
      </c>
      <c r="F15" s="199" t="str">
        <f t="shared" si="0"/>
        <v/>
      </c>
      <c r="G15" s="200" t="str">
        <f t="shared" si="1"/>
        <v/>
      </c>
      <c r="H15" s="201" t="str">
        <f>IFERROR(VLOOKUP(D15,'1st Run'!$S$36:$U$58,3,FALSE),"")</f>
        <v/>
      </c>
      <c r="I15" s="72"/>
      <c r="J15" s="72"/>
      <c r="K15" s="80"/>
      <c r="L15" s="80">
        <v>14</v>
      </c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</row>
    <row r="16" spans="1:26" ht="15.75" customHeight="1">
      <c r="A16" s="80" t="str">
        <f t="array" ref="A16">IFERROR(IF(D16="","",INDEX('1st Run'!A:I,MATCH(Youth!$E16,'1st Run'!I:I,0),1)),"")</f>
        <v/>
      </c>
      <c r="B16" s="196" t="str">
        <f t="array" ref="B16">IFERROR(IF(D16="","",INDEX('1st Run'!A:I,MATCH(Youth!$E16,'1st Run'!I:I,0),2)),"")</f>
        <v/>
      </c>
      <c r="C16" s="196" t="str">
        <f t="array" ref="C16">IFERROR(IF(D16="","",INDEX('1st Run'!A:I,MATCH(Youth!$E16,'1st Run'!I:I,0),3)),"")</f>
        <v/>
      </c>
      <c r="D16" s="82" t="str">
        <f>IFERROR(IF(AND(SMALL('1st Run'!I:I,L16)&gt;1000,SMALL('1st Run'!I:I,L16)&lt;3000),"nt",IF(SMALL('1st Run'!I:I,L16)&gt;3000,"",SMALL('1st Run'!I:I,L16))),"")</f>
        <v/>
      </c>
      <c r="E16" s="292" t="str">
        <f>IF(D16="nt",IFERROR(SMALL('1st Run'!I:I,L16),""),IF(D16&gt;3000,"",IFERROR(SMALL('1st Run'!I:I,L16),"")))</f>
        <v/>
      </c>
      <c r="F16" s="199" t="str">
        <f t="shared" si="0"/>
        <v/>
      </c>
      <c r="G16" s="200" t="str">
        <f t="shared" si="1"/>
        <v/>
      </c>
      <c r="H16" s="201" t="str">
        <f>IFERROR(VLOOKUP(D16,'1st Run'!$S$36:$U$58,3,FALSE),"")</f>
        <v/>
      </c>
      <c r="I16" s="72"/>
      <c r="J16" s="72"/>
      <c r="K16" s="80"/>
      <c r="L16" s="80">
        <v>15</v>
      </c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 spans="1:26" ht="15.75" customHeight="1">
      <c r="A17" s="80" t="str">
        <f t="array" ref="A17">IFERROR(IF(D17="","",INDEX('1st Run'!A:I,MATCH(Youth!$E17,'1st Run'!I:I,0),1)),"")</f>
        <v/>
      </c>
      <c r="B17" s="196" t="str">
        <f t="array" ref="B17">IFERROR(IF(D17="","",INDEX('1st Run'!A:I,MATCH(Youth!$E17,'1st Run'!I:I,0),2)),"")</f>
        <v/>
      </c>
      <c r="C17" s="196" t="str">
        <f t="array" ref="C17">IFERROR(IF(D17="","",INDEX('1st Run'!A:I,MATCH(Youth!$E17,'1st Run'!I:I,0),3)),"")</f>
        <v/>
      </c>
      <c r="D17" s="82" t="str">
        <f>IFERROR(IF(AND(SMALL('1st Run'!I:I,L17)&gt;1000,SMALL('1st Run'!I:I,L17)&lt;3000),"nt",IF(SMALL('1st Run'!I:I,L17)&gt;3000,"",SMALL('1st Run'!I:I,L17))),"")</f>
        <v/>
      </c>
      <c r="E17" s="292" t="str">
        <f>IF(D17="nt",IFERROR(SMALL('1st Run'!I:I,L17),""),IF(D17&gt;3000,"",IFERROR(SMALL('1st Run'!I:I,L17),"")))</f>
        <v/>
      </c>
      <c r="F17" s="199" t="str">
        <f t="shared" si="0"/>
        <v/>
      </c>
      <c r="G17" s="200" t="str">
        <f t="shared" si="1"/>
        <v/>
      </c>
      <c r="H17" s="201" t="str">
        <f>IFERROR(VLOOKUP(D17,'1st Run'!$S$36:$U$58,3,FALSE),"")</f>
        <v/>
      </c>
      <c r="I17" s="72"/>
      <c r="J17" s="72"/>
      <c r="K17" s="80"/>
      <c r="L17" s="80">
        <v>16</v>
      </c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 spans="1:26" ht="15.75" customHeight="1">
      <c r="A18" s="80" t="str">
        <f t="array" ref="A18">IFERROR(IF(D18="","",INDEX('1st Run'!A:I,MATCH(Youth!$E18,'1st Run'!I:I,0),1)),"")</f>
        <v/>
      </c>
      <c r="B18" s="196" t="str">
        <f t="array" ref="B18">IFERROR(IF(D18="","",INDEX('1st Run'!A:I,MATCH(Youth!$E18,'1st Run'!I:I,0),2)),"")</f>
        <v/>
      </c>
      <c r="C18" s="196" t="str">
        <f t="array" ref="C18">IFERROR(IF(D18="","",INDEX('1st Run'!A:I,MATCH(Youth!$E18,'1st Run'!I:I,0),3)),"")</f>
        <v/>
      </c>
      <c r="D18" s="82" t="str">
        <f>IFERROR(IF(AND(SMALL('1st Run'!I:I,L18)&gt;1000,SMALL('1st Run'!I:I,L18)&lt;3000),"nt",IF(SMALL('1st Run'!I:I,L18)&gt;3000,"",SMALL('1st Run'!I:I,L18))),"")</f>
        <v/>
      </c>
      <c r="E18" s="292" t="str">
        <f>IF(D18="nt",IFERROR(SMALL('1st Run'!I:I,L18),""),IF(D18&gt;3000,"",IFERROR(SMALL('1st Run'!I:I,L18),"")))</f>
        <v/>
      </c>
      <c r="F18" s="199" t="str">
        <f t="shared" si="0"/>
        <v/>
      </c>
      <c r="G18" s="200" t="str">
        <f t="shared" si="1"/>
        <v/>
      </c>
      <c r="H18" s="201" t="str">
        <f>IFERROR(VLOOKUP(D18,'1st Run'!$S$36:$U$58,3,FALSE),"")</f>
        <v/>
      </c>
      <c r="I18" s="72"/>
      <c r="J18" s="72"/>
      <c r="K18" s="80"/>
      <c r="L18" s="80">
        <v>17</v>
      </c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 spans="1:26" ht="15.75" customHeight="1">
      <c r="A19" s="80" t="str">
        <f t="array" ref="A19">IFERROR(IF(D19="","",INDEX('1st Run'!A:I,MATCH(Youth!$E19,'1st Run'!I:I,0),1)),"")</f>
        <v/>
      </c>
      <c r="B19" s="196" t="str">
        <f t="array" ref="B19">IFERROR(IF(D19="","",INDEX('1st Run'!A:I,MATCH(Youth!$E19,'1st Run'!I:I,0),2)),"")</f>
        <v/>
      </c>
      <c r="C19" s="196" t="str">
        <f t="array" ref="C19">IFERROR(IF(D19="","",INDEX('1st Run'!A:I,MATCH(Youth!$E19,'1st Run'!I:I,0),3)),"")</f>
        <v/>
      </c>
      <c r="D19" s="82" t="str">
        <f>IFERROR(IF(AND(SMALL('1st Run'!I:I,L19)&gt;1000,SMALL('1st Run'!I:I,L19)&lt;3000),"nt",IF(SMALL('1st Run'!I:I,L19)&gt;3000,"",SMALL('1st Run'!I:I,L19))),"")</f>
        <v/>
      </c>
      <c r="E19" s="292" t="str">
        <f>IF(D19="nt",IFERROR(SMALL('1st Run'!I:I,L19),""),IF(D19&gt;3000,"",IFERROR(SMALL('1st Run'!I:I,L19),"")))</f>
        <v/>
      </c>
      <c r="F19" s="199" t="str">
        <f t="shared" si="0"/>
        <v/>
      </c>
      <c r="G19" s="200" t="str">
        <f t="shared" si="1"/>
        <v/>
      </c>
      <c r="H19" s="201" t="str">
        <f>IFERROR(VLOOKUP(D19,'1st Run'!$S$36:$U$58,3,FALSE),"")</f>
        <v/>
      </c>
      <c r="I19" s="72"/>
      <c r="J19" s="72"/>
      <c r="K19" s="80"/>
      <c r="L19" s="80">
        <v>18</v>
      </c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 spans="1:26" ht="15.75" customHeight="1">
      <c r="A20" s="80" t="str">
        <f t="array" ref="A20">IFERROR(IF(D20="","",INDEX('1st Run'!A:I,MATCH(Youth!$E20,'1st Run'!I:I,0),1)),"")</f>
        <v/>
      </c>
      <c r="B20" s="196" t="str">
        <f t="array" ref="B20">IFERROR(IF(D20="","",INDEX('1st Run'!A:I,MATCH(Youth!$E20,'1st Run'!I:I,0),2)),"")</f>
        <v/>
      </c>
      <c r="C20" s="196" t="str">
        <f t="array" ref="C20">IFERROR(IF(D20="","",INDEX('1st Run'!A:I,MATCH(Youth!$E20,'1st Run'!I:I,0),3)),"")</f>
        <v/>
      </c>
      <c r="D20" s="82" t="str">
        <f>IFERROR(IF(AND(SMALL('1st Run'!I:I,L20)&gt;1000,SMALL('1st Run'!I:I,L20)&lt;3000),"nt",IF(SMALL('1st Run'!I:I,L20)&gt;3000,"",SMALL('1st Run'!I:I,L20))),"")</f>
        <v/>
      </c>
      <c r="E20" s="292" t="str">
        <f>IF(D20="nt",IFERROR(SMALL('1st Run'!I:I,L20),""),IF(D20&gt;3000,"",IFERROR(SMALL('1st Run'!I:I,L20),"")))</f>
        <v/>
      </c>
      <c r="F20" s="199" t="str">
        <f t="shared" si="0"/>
        <v/>
      </c>
      <c r="G20" s="200" t="str">
        <f t="shared" si="1"/>
        <v/>
      </c>
      <c r="H20" s="201" t="str">
        <f>IFERROR(VLOOKUP(D20,'1st Run'!$S$36:$U$58,3,FALSE),"")</f>
        <v/>
      </c>
      <c r="I20" s="72"/>
      <c r="J20" s="72"/>
      <c r="K20" s="80"/>
      <c r="L20" s="80">
        <v>19</v>
      </c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 spans="1:26" ht="15.75" customHeight="1">
      <c r="A21" s="80" t="str">
        <f t="array" ref="A21">IFERROR(IF(D21="","",INDEX('1st Run'!A:I,MATCH(Youth!$E21,'1st Run'!I:I,0),1)),"")</f>
        <v/>
      </c>
      <c r="B21" s="196" t="str">
        <f t="array" ref="B21">IFERROR(IF(D21="","",INDEX('1st Run'!A:I,MATCH(Youth!$E21,'1st Run'!I:I,0),2)),"")</f>
        <v/>
      </c>
      <c r="C21" s="196" t="str">
        <f t="array" ref="C21">IFERROR(IF(D21="","",INDEX('1st Run'!A:I,MATCH(Youth!$E21,'1st Run'!I:I,0),3)),"")</f>
        <v/>
      </c>
      <c r="D21" s="82" t="str">
        <f>IFERROR(IF(AND(SMALL('1st Run'!I:I,L21)&gt;1000,SMALL('1st Run'!I:I,L21)&lt;3000),"nt",IF(SMALL('1st Run'!I:I,L21)&gt;3000,"",SMALL('1st Run'!I:I,L21))),"")</f>
        <v/>
      </c>
      <c r="E21" s="292" t="str">
        <f>IF(D21="nt",IFERROR(SMALL('1st Run'!I:I,L21),""),IF(D21&gt;3000,"",IFERROR(SMALL('1st Run'!I:I,L21),"")))</f>
        <v/>
      </c>
      <c r="F21" s="199" t="str">
        <f t="shared" si="0"/>
        <v/>
      </c>
      <c r="G21" s="200" t="str">
        <f t="shared" si="1"/>
        <v/>
      </c>
      <c r="H21" s="201" t="str">
        <f>IFERROR(VLOOKUP(D21,'1st Run'!$S$36:$U$58,3,FALSE),"")</f>
        <v/>
      </c>
      <c r="I21" s="72"/>
      <c r="J21" s="72"/>
      <c r="K21" s="80"/>
      <c r="L21" s="80">
        <v>20</v>
      </c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 spans="1:26" ht="15.75" customHeight="1">
      <c r="A22" s="80" t="str">
        <f t="array" ref="A22">IFERROR(IF(D22="","",INDEX('1st Run'!A:I,MATCH(Youth!$E22,'1st Run'!I:I,0),1)),"")</f>
        <v/>
      </c>
      <c r="B22" s="196" t="str">
        <f t="array" ref="B22">IFERROR(IF(D22="","",INDEX('1st Run'!A:I,MATCH(Youth!$E22,'1st Run'!I:I,0),2)),"")</f>
        <v/>
      </c>
      <c r="C22" s="196" t="str">
        <f t="array" ref="C22">IFERROR(IF(D22="","",INDEX('1st Run'!A:I,MATCH(Youth!$E22,'1st Run'!I:I,0),3)),"")</f>
        <v/>
      </c>
      <c r="D22" s="82" t="str">
        <f>IFERROR(IF(AND(SMALL('1st Run'!I:I,L22)&gt;1000,SMALL('1st Run'!I:I,L22)&lt;3000),"nt",IF(SMALL('1st Run'!I:I,L22)&gt;3000,"",SMALL('1st Run'!I:I,L22))),"")</f>
        <v/>
      </c>
      <c r="E22" s="292" t="str">
        <f>IF(D22="nt",IFERROR(SMALL('1st Run'!I:I,L22),""),IF(D22&gt;3000,"",IFERROR(SMALL('1st Run'!I:I,L22),"")))</f>
        <v/>
      </c>
      <c r="F22" s="199" t="str">
        <f t="shared" si="0"/>
        <v/>
      </c>
      <c r="G22" s="200" t="str">
        <f t="shared" si="1"/>
        <v/>
      </c>
      <c r="H22" s="201" t="str">
        <f>IFERROR(VLOOKUP(D22,'1st Run'!$S$36:$U$58,3,FALSE),"")</f>
        <v/>
      </c>
      <c r="I22" s="72"/>
      <c r="J22" s="72"/>
      <c r="K22" s="80"/>
      <c r="L22" s="80">
        <v>21</v>
      </c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</row>
    <row r="23" spans="1:26" ht="15.75" customHeight="1">
      <c r="A23" s="80" t="str">
        <f t="array" ref="A23">IFERROR(IF(D23="","",INDEX('1st Run'!A:I,MATCH(Youth!$E23,'1st Run'!I:I,0),1)),"")</f>
        <v/>
      </c>
      <c r="B23" s="196" t="str">
        <f t="array" ref="B23">IFERROR(IF(D23="","",INDEX('1st Run'!A:I,MATCH(Youth!$E23,'1st Run'!I:I,0),2)),"")</f>
        <v/>
      </c>
      <c r="C23" s="196" t="str">
        <f t="array" ref="C23">IFERROR(IF(D23="","",INDEX('1st Run'!A:I,MATCH(Youth!$E23,'1st Run'!I:I,0),3)),"")</f>
        <v/>
      </c>
      <c r="D23" s="82" t="str">
        <f>IFERROR(IF(AND(SMALL('1st Run'!I:I,L23)&gt;1000,SMALL('1st Run'!I:I,L23)&lt;3000),"nt",IF(SMALL('1st Run'!I:I,L23)&gt;3000,"",SMALL('1st Run'!I:I,L23))),"")</f>
        <v/>
      </c>
      <c r="E23" s="292" t="str">
        <f>IF(D23="nt",IFERROR(SMALL('1st Run'!I:I,L23),""),IF(D23&gt;3000,"",IFERROR(SMALL('1st Run'!I:I,L23),"")))</f>
        <v/>
      </c>
      <c r="F23" s="199" t="str">
        <f t="shared" si="0"/>
        <v/>
      </c>
      <c r="G23" s="200" t="str">
        <f t="shared" si="1"/>
        <v/>
      </c>
      <c r="H23" s="201" t="str">
        <f>IFERROR(VLOOKUP(D23,'1st Run'!$S$36:$U$58,3,FALSE),"")</f>
        <v/>
      </c>
      <c r="I23" s="72"/>
      <c r="J23" s="72"/>
      <c r="K23" s="80"/>
      <c r="L23" s="80">
        <v>22</v>
      </c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 spans="1:26" ht="15.75" customHeight="1">
      <c r="A24" s="80" t="str">
        <f t="array" ref="A24">IFERROR(IF(D24="","",INDEX('1st Run'!A:I,MATCH(Youth!$E24,'1st Run'!I:I,0),1)),"")</f>
        <v/>
      </c>
      <c r="B24" s="196" t="str">
        <f t="array" ref="B24">IFERROR(IF(D24="","",INDEX('1st Run'!A:I,MATCH(Youth!$E24,'1st Run'!I:I,0),2)),"")</f>
        <v/>
      </c>
      <c r="C24" s="196" t="str">
        <f t="array" ref="C24">IFERROR(IF(D24="","",INDEX('1st Run'!A:I,MATCH(Youth!$E24,'1st Run'!I:I,0),3)),"")</f>
        <v/>
      </c>
      <c r="D24" s="82" t="str">
        <f>IFERROR(IF(AND(SMALL('1st Run'!I:I,L24)&gt;1000,SMALL('1st Run'!I:I,L24)&lt;3000),"nt",IF(SMALL('1st Run'!I:I,L24)&gt;3000,"",SMALL('1st Run'!I:I,L24))),"")</f>
        <v/>
      </c>
      <c r="E24" s="292" t="str">
        <f>IF(D24="nt",IFERROR(SMALL('1st Run'!I:I,L24),""),IF(D24&gt;3000,"",IFERROR(SMALL('1st Run'!I:I,L24),"")))</f>
        <v/>
      </c>
      <c r="F24" s="199" t="str">
        <f t="shared" si="0"/>
        <v/>
      </c>
      <c r="G24" s="200" t="str">
        <f t="shared" si="1"/>
        <v/>
      </c>
      <c r="H24" s="201" t="str">
        <f>IFERROR(VLOOKUP(D24,'1st Run'!$S$36:$U$58,3,FALSE),"")</f>
        <v/>
      </c>
      <c r="I24" s="72"/>
      <c r="J24" s="72"/>
      <c r="K24" s="80"/>
      <c r="L24" s="80">
        <v>23</v>
      </c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 spans="1:26" ht="15.75" customHeight="1">
      <c r="A25" s="80" t="str">
        <f t="array" ref="A25">IFERROR(IF(D25="","",INDEX('1st Run'!A:I,MATCH(Youth!$E25,'1st Run'!I:I,0),1)),"")</f>
        <v/>
      </c>
      <c r="B25" s="196" t="str">
        <f t="array" ref="B25">IFERROR(IF(D25="","",INDEX('1st Run'!A:I,MATCH(Youth!$E25,'1st Run'!I:I,0),2)),"")</f>
        <v/>
      </c>
      <c r="C25" s="196" t="str">
        <f t="array" ref="C25">IFERROR(IF(D25="","",INDEX('1st Run'!A:I,MATCH(Youth!$E25,'1st Run'!I:I,0),3)),"")</f>
        <v/>
      </c>
      <c r="D25" s="82" t="str">
        <f>IFERROR(IF(AND(SMALL('1st Run'!I:I,L25)&gt;1000,SMALL('1st Run'!I:I,L25)&lt;3000),"nt",IF(SMALL('1st Run'!I:I,L25)&gt;3000,"",SMALL('1st Run'!I:I,L25))),"")</f>
        <v/>
      </c>
      <c r="E25" s="292" t="str">
        <f>IF(D25="nt",IFERROR(SMALL('1st Run'!I:I,L25),""),IF(D25&gt;3000,"",IFERROR(SMALL('1st Run'!I:I,L25),"")))</f>
        <v/>
      </c>
      <c r="F25" s="199" t="str">
        <f t="shared" si="0"/>
        <v/>
      </c>
      <c r="G25" s="200" t="str">
        <f t="shared" si="1"/>
        <v/>
      </c>
      <c r="H25" s="201" t="str">
        <f>IFERROR(VLOOKUP(D25,'1st Run'!$S$36:$U$58,3,FALSE),"")</f>
        <v/>
      </c>
      <c r="I25" s="72"/>
      <c r="J25" s="72"/>
      <c r="K25" s="80"/>
      <c r="L25" s="80">
        <v>24</v>
      </c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</row>
    <row r="26" spans="1:26" ht="15.75" customHeight="1">
      <c r="A26" s="80" t="str">
        <f t="array" ref="A26">IFERROR(IF(D26="","",INDEX('1st Run'!A:I,MATCH(Youth!$E26,'1st Run'!I:I,0),1)),"")</f>
        <v/>
      </c>
      <c r="B26" s="196" t="str">
        <f t="array" ref="B26">IFERROR(IF(D26="","",INDEX('1st Run'!A:I,MATCH(Youth!$E26,'1st Run'!I:I,0),2)),"")</f>
        <v/>
      </c>
      <c r="C26" s="196" t="str">
        <f t="array" ref="C26">IFERROR(IF(D26="","",INDEX('1st Run'!A:I,MATCH(Youth!$E26,'1st Run'!I:I,0),3)),"")</f>
        <v/>
      </c>
      <c r="D26" s="82" t="str">
        <f>IFERROR(IF(AND(SMALL('1st Run'!I:I,L26)&gt;1000,SMALL('1st Run'!I:I,L26)&lt;3000),"nt",IF(SMALL('1st Run'!I:I,L26)&gt;3000,"",SMALL('1st Run'!I:I,L26))),"")</f>
        <v/>
      </c>
      <c r="E26" s="292" t="str">
        <f>IF(D26="nt",IFERROR(SMALL('1st Run'!I:I,L26),""),IF(D26&gt;3000,"",IFERROR(SMALL('1st Run'!I:I,L26),"")))</f>
        <v/>
      </c>
      <c r="F26" s="199" t="str">
        <f t="shared" si="0"/>
        <v/>
      </c>
      <c r="G26" s="200" t="str">
        <f t="shared" si="1"/>
        <v/>
      </c>
      <c r="H26" s="201" t="str">
        <f>IFERROR(VLOOKUP(D26,'1st Run'!$S$36:$U$58,3,FALSE),"")</f>
        <v/>
      </c>
      <c r="I26" s="72"/>
      <c r="J26" s="72"/>
      <c r="K26" s="80"/>
      <c r="L26" s="80">
        <v>25</v>
      </c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</row>
    <row r="27" spans="1:26" ht="15.75" customHeight="1">
      <c r="A27" s="80" t="str">
        <f t="array" ref="A27">IFERROR(IF(D27="","",INDEX('1st Run'!A:I,MATCH(Youth!$E27,'1st Run'!I:I,0),1)),"")</f>
        <v/>
      </c>
      <c r="B27" s="196" t="str">
        <f t="array" ref="B27">IFERROR(IF(D27="","",INDEX('1st Run'!A:I,MATCH(Youth!$E27,'1st Run'!I:I,0),2)),"")</f>
        <v/>
      </c>
      <c r="C27" s="196" t="str">
        <f t="array" ref="C27">IFERROR(IF(D27="","",INDEX('1st Run'!A:I,MATCH(Youth!$E27,'1st Run'!I:I,0),3)),"")</f>
        <v/>
      </c>
      <c r="D27" s="82" t="str">
        <f>IFERROR(IF(AND(SMALL('1st Run'!I:I,L27)&gt;1000,SMALL('1st Run'!I:I,L27)&lt;3000),"nt",IF(SMALL('1st Run'!I:I,L27)&gt;3000,"",SMALL('1st Run'!I:I,L27))),"")</f>
        <v/>
      </c>
      <c r="E27" s="292" t="str">
        <f>IF(D27="nt",IFERROR(SMALL('1st Run'!I:I,L27),""),IF(D27&gt;3000,"",IFERROR(SMALL('1st Run'!I:I,L27),"")))</f>
        <v/>
      </c>
      <c r="F27" s="199" t="str">
        <f t="shared" si="0"/>
        <v/>
      </c>
      <c r="G27" s="200" t="str">
        <f t="shared" si="1"/>
        <v/>
      </c>
      <c r="H27" s="201" t="str">
        <f>IFERROR(VLOOKUP(D27,'1st Run'!$S$36:$U$58,3,FALSE),"")</f>
        <v/>
      </c>
      <c r="I27" s="72"/>
      <c r="J27" s="72"/>
      <c r="K27" s="80"/>
      <c r="L27" s="80">
        <v>26</v>
      </c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</row>
    <row r="28" spans="1:26" ht="15.75" customHeight="1">
      <c r="A28" s="80" t="str">
        <f t="array" ref="A28">IFERROR(IF(D28="","",INDEX('1st Run'!A:I,MATCH(Youth!$E28,'1st Run'!I:I,0),1)),"")</f>
        <v/>
      </c>
      <c r="B28" s="196" t="str">
        <f t="array" ref="B28">IFERROR(IF(D28="","",INDEX('1st Run'!A:I,MATCH(Youth!$E28,'1st Run'!I:I,0),2)),"")</f>
        <v/>
      </c>
      <c r="C28" s="196" t="str">
        <f t="array" ref="C28">IFERROR(IF(D28="","",INDEX('1st Run'!A:I,MATCH(Youth!$E28,'1st Run'!I:I,0),3)),"")</f>
        <v/>
      </c>
      <c r="D28" s="82" t="str">
        <f>IFERROR(IF(AND(SMALL('1st Run'!I:I,L28)&gt;1000,SMALL('1st Run'!I:I,L28)&lt;3000),"nt",IF(SMALL('1st Run'!I:I,L28)&gt;3000,"",SMALL('1st Run'!I:I,L28))),"")</f>
        <v/>
      </c>
      <c r="E28" s="292" t="str">
        <f>IF(D28="nt",IFERROR(SMALL('1st Run'!I:I,L28),""),IF(D28&gt;3000,"",IFERROR(SMALL('1st Run'!I:I,L28),"")))</f>
        <v/>
      </c>
      <c r="F28" s="199" t="str">
        <f t="shared" si="0"/>
        <v/>
      </c>
      <c r="G28" s="200" t="str">
        <f t="shared" si="1"/>
        <v/>
      </c>
      <c r="H28" s="201" t="str">
        <f>IFERROR(VLOOKUP(D28,'1st Run'!$S$36:$U$58,3,FALSE),"")</f>
        <v/>
      </c>
      <c r="I28" s="72"/>
      <c r="J28" s="72"/>
      <c r="K28" s="80"/>
      <c r="L28" s="80">
        <v>27</v>
      </c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 spans="1:26" ht="15.75" customHeight="1">
      <c r="A29" s="80" t="str">
        <f t="array" ref="A29">IFERROR(IF(D29="","",INDEX('1st Run'!A:I,MATCH(Youth!$E29,'1st Run'!I:I,0),1)),"")</f>
        <v/>
      </c>
      <c r="B29" s="196" t="str">
        <f t="array" ref="B29">IFERROR(IF(D29="","",INDEX('1st Run'!A:I,MATCH(Youth!$E29,'1st Run'!I:I,0),2)),"")</f>
        <v/>
      </c>
      <c r="C29" s="196" t="str">
        <f t="array" ref="C29">IFERROR(IF(D29="","",INDEX('1st Run'!A:I,MATCH(Youth!$E29,'1st Run'!I:I,0),3)),"")</f>
        <v/>
      </c>
      <c r="D29" s="82" t="str">
        <f>IFERROR(IF(AND(SMALL('1st Run'!I:I,L29)&gt;1000,SMALL('1st Run'!I:I,L29)&lt;3000),"nt",IF(SMALL('1st Run'!I:I,L29)&gt;3000,"",SMALL('1st Run'!I:I,L29))),"")</f>
        <v/>
      </c>
      <c r="E29" s="292" t="str">
        <f>IF(D29="nt",IFERROR(SMALL('1st Run'!I:I,L29),""),IF(D29&gt;3000,"",IFERROR(SMALL('1st Run'!I:I,L29),"")))</f>
        <v/>
      </c>
      <c r="F29" s="199" t="str">
        <f t="shared" si="0"/>
        <v/>
      </c>
      <c r="G29" s="200" t="str">
        <f t="shared" si="1"/>
        <v/>
      </c>
      <c r="H29" s="201" t="str">
        <f>IFERROR(VLOOKUP(D29,'1st Run'!$S$36:$U$58,3,FALSE),"")</f>
        <v/>
      </c>
      <c r="I29" s="72"/>
      <c r="J29" s="72"/>
      <c r="K29" s="80"/>
      <c r="L29" s="80">
        <v>28</v>
      </c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</row>
    <row r="30" spans="1:26" ht="15.75" customHeight="1">
      <c r="A30" s="80" t="str">
        <f t="array" ref="A30">IFERROR(IF(D30="","",INDEX('1st Run'!A:I,MATCH(Youth!$E30,'1st Run'!I:I,0),1)),"")</f>
        <v/>
      </c>
      <c r="B30" s="196" t="str">
        <f t="array" ref="B30">IFERROR(IF(D30="","",INDEX('1st Run'!A:I,MATCH(Youth!$E30,'1st Run'!I:I,0),2)),"")</f>
        <v/>
      </c>
      <c r="C30" s="196" t="str">
        <f t="array" ref="C30">IFERROR(IF(D30="","",INDEX('1st Run'!A:I,MATCH(Youth!$E30,'1st Run'!I:I,0),3)),"")</f>
        <v/>
      </c>
      <c r="D30" s="82" t="str">
        <f>IFERROR(IF(AND(SMALL('1st Run'!I:I,L30)&gt;1000,SMALL('1st Run'!I:I,L30)&lt;3000),"nt",IF(SMALL('1st Run'!I:I,L30)&gt;3000,"",SMALL('1st Run'!I:I,L30))),"")</f>
        <v/>
      </c>
      <c r="E30" s="292" t="str">
        <f>IF(D30="nt",IFERROR(SMALL('1st Run'!I:I,L30),""),IF(D30&gt;3000,"",IFERROR(SMALL('1st Run'!I:I,L30),"")))</f>
        <v/>
      </c>
      <c r="F30" s="199" t="str">
        <f t="shared" si="0"/>
        <v/>
      </c>
      <c r="G30" s="200" t="str">
        <f t="shared" si="1"/>
        <v/>
      </c>
      <c r="H30" s="201" t="str">
        <f>IFERROR(VLOOKUP(D30,'1st Run'!$S$36:$U$58,3,FALSE),"")</f>
        <v/>
      </c>
      <c r="I30" s="72"/>
      <c r="J30" s="72"/>
      <c r="K30" s="80"/>
      <c r="L30" s="80">
        <v>29</v>
      </c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</row>
    <row r="31" spans="1:26" ht="15.75" customHeight="1">
      <c r="A31" s="80" t="str">
        <f t="array" ref="A31">IFERROR(IF(D31="","",INDEX('1st Run'!A:I,MATCH(Youth!$E31,'1st Run'!I:I,0),1)),"")</f>
        <v/>
      </c>
      <c r="B31" s="196" t="str">
        <f t="array" ref="B31">IFERROR(IF(D31="","",INDEX('1st Run'!A:I,MATCH(Youth!$E31,'1st Run'!I:I,0),2)),"")</f>
        <v/>
      </c>
      <c r="C31" s="196" t="str">
        <f t="array" ref="C31">IFERROR(IF(D31="","",INDEX('1st Run'!A:I,MATCH(Youth!$E31,'1st Run'!I:I,0),3)),"")</f>
        <v/>
      </c>
      <c r="D31" s="82" t="str">
        <f>IFERROR(IF(AND(SMALL('1st Run'!I:I,L31)&gt;1000,SMALL('1st Run'!I:I,L31)&lt;3000),"nt",IF(SMALL('1st Run'!I:I,L31)&gt;3000,"",SMALL('1st Run'!I:I,L31))),"")</f>
        <v/>
      </c>
      <c r="E31" s="292" t="str">
        <f>IF(D31="nt",IFERROR(SMALL('1st Run'!I:I,L31),""),IF(D31&gt;3000,"",IFERROR(SMALL('1st Run'!I:I,L31),"")))</f>
        <v/>
      </c>
      <c r="F31" s="199" t="str">
        <f t="shared" si="0"/>
        <v/>
      </c>
      <c r="G31" s="200" t="str">
        <f t="shared" si="1"/>
        <v/>
      </c>
      <c r="H31" s="201" t="str">
        <f>IFERROR(VLOOKUP(D31,'1st Run'!$S$36:$U$58,3,FALSE),"")</f>
        <v/>
      </c>
      <c r="I31" s="72"/>
      <c r="J31" s="72"/>
      <c r="K31" s="80"/>
      <c r="L31" s="80">
        <v>30</v>
      </c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</row>
    <row r="32" spans="1:26" ht="15.75" customHeight="1">
      <c r="A32" s="80" t="str">
        <f t="array" ref="A32">IFERROR(IF(D32="","",INDEX('1st Run'!A:I,MATCH(Youth!$E32,'1st Run'!I:I,0),1)),"")</f>
        <v/>
      </c>
      <c r="B32" s="196" t="str">
        <f t="array" ref="B32">IFERROR(IF(D32="","",INDEX('1st Run'!A:I,MATCH(Youth!$E32,'1st Run'!I:I,0),2)),"")</f>
        <v/>
      </c>
      <c r="C32" s="196" t="str">
        <f t="array" ref="C32">IFERROR(IF(D32="","",INDEX('1st Run'!A:I,MATCH(Youth!$E32,'1st Run'!I:I,0),3)),"")</f>
        <v/>
      </c>
      <c r="D32" s="82" t="str">
        <f>IFERROR(IF(AND(SMALL('1st Run'!I:I,L32)&gt;1000,SMALL('1st Run'!I:I,L32)&lt;3000),"nt",IF(SMALL('1st Run'!I:I,L32)&gt;3000,"",SMALL('1st Run'!I:I,L32))),"")</f>
        <v/>
      </c>
      <c r="E32" s="292" t="str">
        <f>IF(D32="nt",IFERROR(SMALL('1st Run'!I:I,L32),""),IF(D32&gt;3000,"",IFERROR(SMALL('1st Run'!I:I,L32),"")))</f>
        <v/>
      </c>
      <c r="F32" s="199" t="str">
        <f t="shared" si="0"/>
        <v/>
      </c>
      <c r="G32" s="200" t="str">
        <f t="shared" si="1"/>
        <v/>
      </c>
      <c r="H32" s="201" t="str">
        <f>IFERROR(VLOOKUP(D32,'1st Run'!$S$36:$U$58,3,FALSE),"")</f>
        <v/>
      </c>
      <c r="I32" s="72"/>
      <c r="J32" s="72"/>
      <c r="K32" s="80"/>
      <c r="L32" s="80">
        <v>31</v>
      </c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 spans="1:26" ht="15.75" customHeight="1">
      <c r="A33" s="80" t="str">
        <f t="array" ref="A33">IFERROR(IF(D33="","",INDEX('1st Run'!A:I,MATCH(Youth!$E33,'1st Run'!I:I,0),1)),"")</f>
        <v/>
      </c>
      <c r="B33" s="196" t="str">
        <f t="array" ref="B33">IFERROR(IF(D33="","",INDEX('1st Run'!A:I,MATCH(Youth!$E33,'1st Run'!I:I,0),2)),"")</f>
        <v/>
      </c>
      <c r="C33" s="196" t="str">
        <f t="array" ref="C33">IFERROR(IF(D33="","",INDEX('1st Run'!A:I,MATCH(Youth!$E33,'1st Run'!I:I,0),3)),"")</f>
        <v/>
      </c>
      <c r="D33" s="82" t="str">
        <f>IFERROR(IF(AND(SMALL('1st Run'!I:I,L33)&gt;1000,SMALL('1st Run'!I:I,L33)&lt;3000),"nt",IF(SMALL('1st Run'!I:I,L33)&gt;3000,"",SMALL('1st Run'!I:I,L33))),"")</f>
        <v/>
      </c>
      <c r="E33" s="292" t="str">
        <f>IF(D33="nt",IFERROR(SMALL('1st Run'!I:I,L33),""),IF(D33&gt;3000,"",IFERROR(SMALL('1st Run'!I:I,L33),"")))</f>
        <v/>
      </c>
      <c r="F33" s="199" t="str">
        <f t="shared" si="0"/>
        <v/>
      </c>
      <c r="G33" s="200" t="str">
        <f t="shared" si="1"/>
        <v/>
      </c>
      <c r="H33" s="201" t="str">
        <f>IFERROR(VLOOKUP(D33,'1st Run'!$S$36:$U$58,3,FALSE),"")</f>
        <v/>
      </c>
      <c r="I33" s="72"/>
      <c r="J33" s="72"/>
      <c r="K33" s="80"/>
      <c r="L33" s="80">
        <v>32</v>
      </c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</row>
    <row r="34" spans="1:26" ht="15.75" customHeight="1">
      <c r="A34" s="80" t="str">
        <f t="array" ref="A34">IFERROR(IF(D34="","",INDEX('1st Run'!A:I,MATCH(Youth!$E34,'1st Run'!I:I,0),1)),"")</f>
        <v/>
      </c>
      <c r="B34" s="196" t="str">
        <f t="array" ref="B34">IFERROR(IF(D34="","",INDEX('1st Run'!A:I,MATCH(Youth!$E34,'1st Run'!I:I,0),2)),"")</f>
        <v/>
      </c>
      <c r="C34" s="196" t="str">
        <f t="array" ref="C34">IFERROR(IF(D34="","",INDEX('1st Run'!A:I,MATCH(Youth!$E34,'1st Run'!I:I,0),3)),"")</f>
        <v/>
      </c>
      <c r="D34" s="82" t="str">
        <f>IFERROR(IF(AND(SMALL('1st Run'!I:I,L34)&gt;1000,SMALL('1st Run'!I:I,L34)&lt;3000),"nt",IF(SMALL('1st Run'!I:I,L34)&gt;3000,"",SMALL('1st Run'!I:I,L34))),"")</f>
        <v/>
      </c>
      <c r="E34" s="292" t="str">
        <f>IF(D34="nt",IFERROR(SMALL('1st Run'!I:I,L34),""),IF(D34&gt;3000,"",IFERROR(SMALL('1st Run'!I:I,L34),"")))</f>
        <v/>
      </c>
      <c r="F34" s="199" t="str">
        <f t="shared" si="0"/>
        <v/>
      </c>
      <c r="G34" s="200" t="str">
        <f t="shared" si="1"/>
        <v/>
      </c>
      <c r="H34" s="201" t="str">
        <f>IFERROR(VLOOKUP(D34,'1st Run'!$S$36:$U$58,3,FALSE),"")</f>
        <v/>
      </c>
      <c r="I34" s="72"/>
      <c r="J34" s="72"/>
      <c r="K34" s="80"/>
      <c r="L34" s="80">
        <v>33</v>
      </c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 spans="1:26" ht="15.75" customHeight="1">
      <c r="A35" s="80" t="str">
        <f t="array" ref="A35">IFERROR(IF(D35="","",INDEX('1st Run'!A:I,MATCH(Youth!$E35,'1st Run'!I:I,0),1)),"")</f>
        <v/>
      </c>
      <c r="B35" s="196" t="str">
        <f t="array" ref="B35">IFERROR(IF(D35="","",INDEX('1st Run'!A:I,MATCH(Youth!$E35,'1st Run'!I:I,0),2)),"")</f>
        <v/>
      </c>
      <c r="C35" s="196" t="str">
        <f t="array" ref="C35">IFERROR(IF(D35="","",INDEX('1st Run'!A:I,MATCH(Youth!$E35,'1st Run'!I:I,0),3)),"")</f>
        <v/>
      </c>
      <c r="D35" s="82" t="str">
        <f>IFERROR(IF(AND(SMALL('1st Run'!I:I,L35)&gt;1000,SMALL('1st Run'!I:I,L35)&lt;3000),"nt",IF(SMALL('1st Run'!I:I,L35)&gt;3000,"",SMALL('1st Run'!I:I,L35))),"")</f>
        <v/>
      </c>
      <c r="E35" s="292" t="str">
        <f>IF(D35="nt",IFERROR(SMALL('1st Run'!I:I,L35),""),IF(D35&gt;3000,"",IFERROR(SMALL('1st Run'!I:I,L35),"")))</f>
        <v/>
      </c>
      <c r="F35" s="199" t="str">
        <f t="shared" si="0"/>
        <v/>
      </c>
      <c r="G35" s="200" t="str">
        <f t="shared" si="1"/>
        <v/>
      </c>
      <c r="H35" s="201" t="str">
        <f>IFERROR(VLOOKUP(D35,'1st Run'!$S$36:$U$58,3,FALSE),"")</f>
        <v/>
      </c>
      <c r="I35" s="72"/>
      <c r="J35" s="72"/>
      <c r="K35" s="80"/>
      <c r="L35" s="80">
        <v>34</v>
      </c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</row>
    <row r="36" spans="1:26" ht="15.75" customHeight="1">
      <c r="A36" s="80" t="str">
        <f t="array" ref="A36">IFERROR(IF(D36="","",INDEX('1st Run'!A:I,MATCH(Youth!$E36,'1st Run'!I:I,0),1)),"")</f>
        <v/>
      </c>
      <c r="B36" s="196" t="str">
        <f t="array" ref="B36">IFERROR(IF(D36="","",INDEX('1st Run'!A:I,MATCH(Youth!$E36,'1st Run'!I:I,0),2)),"")</f>
        <v/>
      </c>
      <c r="C36" s="196" t="str">
        <f t="array" ref="C36">IFERROR(IF(D36="","",INDEX('1st Run'!A:I,MATCH(Youth!$E36,'1st Run'!I:I,0),3)),"")</f>
        <v/>
      </c>
      <c r="D36" s="82" t="str">
        <f>IFERROR(IF(AND(SMALL('1st Run'!I:I,L36)&gt;1000,SMALL('1st Run'!I:I,L36)&lt;3000),"nt",IF(SMALL('1st Run'!I:I,L36)&gt;3000,"",SMALL('1st Run'!I:I,L36))),"")</f>
        <v/>
      </c>
      <c r="E36" s="292" t="str">
        <f>IF(D36="nt",IFERROR(SMALL('1st Run'!I:I,L36),""),IF(D36&gt;3000,"",IFERROR(SMALL('1st Run'!I:I,L36),"")))</f>
        <v/>
      </c>
      <c r="F36" s="199" t="str">
        <f t="shared" si="0"/>
        <v/>
      </c>
      <c r="G36" s="200" t="str">
        <f t="shared" si="1"/>
        <v/>
      </c>
      <c r="H36" s="201" t="str">
        <f>IFERROR(VLOOKUP(D36,'1st Run'!$S$36:$U$58,3,FALSE),"")</f>
        <v/>
      </c>
      <c r="I36" s="72"/>
      <c r="J36" s="72"/>
      <c r="K36" s="80"/>
      <c r="L36" s="80">
        <v>35</v>
      </c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</row>
    <row r="37" spans="1:26" ht="15.75" customHeight="1">
      <c r="A37" s="80" t="str">
        <f t="array" ref="A37">IFERROR(IF(D37="","",INDEX('1st Run'!A:I,MATCH(Youth!$E37,'1st Run'!I:I,0),1)),"")</f>
        <v/>
      </c>
      <c r="B37" s="196" t="str">
        <f t="array" ref="B37">IFERROR(IF(D37="","",INDEX('1st Run'!A:I,MATCH(Youth!$E37,'1st Run'!I:I,0),2)),"")</f>
        <v/>
      </c>
      <c r="C37" s="196" t="str">
        <f t="array" ref="C37">IFERROR(IF(D37="","",INDEX('1st Run'!A:I,MATCH(Youth!$E37,'1st Run'!I:I,0),3)),"")</f>
        <v/>
      </c>
      <c r="D37" s="82" t="str">
        <f>IFERROR(IF(AND(SMALL('1st Run'!I:I,L37)&gt;1000,SMALL('1st Run'!I:I,L37)&lt;3000),"nt",IF(SMALL('1st Run'!I:I,L37)&gt;3000,"",SMALL('1st Run'!I:I,L37))),"")</f>
        <v/>
      </c>
      <c r="E37" s="292" t="str">
        <f>IF(D37="nt",IFERROR(SMALL('1st Run'!I:I,L37),""),IF(D37&gt;3000,"",IFERROR(SMALL('1st Run'!I:I,L37),"")))</f>
        <v/>
      </c>
      <c r="F37" s="199" t="str">
        <f t="shared" si="0"/>
        <v/>
      </c>
      <c r="G37" s="200" t="str">
        <f t="shared" si="1"/>
        <v/>
      </c>
      <c r="H37" s="201" t="str">
        <f>IFERROR(VLOOKUP(D37,'1st Run'!$S$36:$U$58,3,FALSE),"")</f>
        <v/>
      </c>
      <c r="I37" s="72"/>
      <c r="J37" s="72"/>
      <c r="K37" s="80"/>
      <c r="L37" s="80">
        <v>36</v>
      </c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</row>
    <row r="38" spans="1:26" ht="15.75" customHeight="1">
      <c r="A38" s="80" t="str">
        <f t="array" ref="A38">IFERROR(IF(D38="","",INDEX('1st Run'!A:I,MATCH(Youth!$E38,'1st Run'!I:I,0),1)),"")</f>
        <v/>
      </c>
      <c r="B38" s="196" t="str">
        <f t="array" ref="B38">IFERROR(IF(D38="","",INDEX('1st Run'!A:I,MATCH(Youth!$E38,'1st Run'!I:I,0),2)),"")</f>
        <v/>
      </c>
      <c r="C38" s="196" t="str">
        <f t="array" ref="C38">IFERROR(IF(D38="","",INDEX('1st Run'!A:I,MATCH(Youth!$E38,'1st Run'!I:I,0),3)),"")</f>
        <v/>
      </c>
      <c r="D38" s="82" t="str">
        <f>IFERROR(IF(AND(SMALL('1st Run'!I:I,L38)&gt;1000,SMALL('1st Run'!I:I,L38)&lt;3000),"nt",IF(SMALL('1st Run'!I:I,L38)&gt;3000,"",SMALL('1st Run'!I:I,L38))),"")</f>
        <v/>
      </c>
      <c r="E38" s="292" t="str">
        <f>IF(D38="nt",IFERROR(SMALL('1st Run'!I:I,L38),""),IF(D38&gt;3000,"",IFERROR(SMALL('1st Run'!I:I,L38),"")))</f>
        <v/>
      </c>
      <c r="F38" s="199" t="str">
        <f t="shared" si="0"/>
        <v/>
      </c>
      <c r="G38" s="200" t="str">
        <f t="shared" si="1"/>
        <v/>
      </c>
      <c r="H38" s="201" t="str">
        <f>IFERROR(VLOOKUP(D38,'1st Run'!$S$36:$U$58,3,FALSE),"")</f>
        <v/>
      </c>
      <c r="I38" s="72"/>
      <c r="J38" s="72"/>
      <c r="K38" s="80"/>
      <c r="L38" s="80">
        <v>37</v>
      </c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</row>
    <row r="39" spans="1:26" ht="15.75" customHeight="1">
      <c r="A39" s="80" t="str">
        <f t="array" ref="A39">IFERROR(IF(D39="","",INDEX('1st Run'!A:I,MATCH(Youth!$E39,'1st Run'!I:I,0),1)),"")</f>
        <v/>
      </c>
      <c r="B39" s="196" t="str">
        <f t="array" ref="B39">IFERROR(IF(D39="","",INDEX('1st Run'!A:I,MATCH(Youth!$E39,'1st Run'!I:I,0),2)),"")</f>
        <v/>
      </c>
      <c r="C39" s="196" t="str">
        <f t="array" ref="C39">IFERROR(IF(D39="","",INDEX('1st Run'!A:I,MATCH(Youth!$E39,'1st Run'!I:I,0),3)),"")</f>
        <v/>
      </c>
      <c r="D39" s="82" t="str">
        <f>IFERROR(IF(AND(SMALL('1st Run'!I:I,L39)&gt;1000,SMALL('1st Run'!I:I,L39)&lt;3000),"nt",IF(SMALL('1st Run'!I:I,L39)&gt;3000,"",SMALL('1st Run'!I:I,L39))),"")</f>
        <v/>
      </c>
      <c r="E39" s="292" t="str">
        <f>IF(D39="nt",IFERROR(SMALL('1st Run'!I:I,L39),""),IF(D39&gt;3000,"",IFERROR(SMALL('1st Run'!I:I,L39),"")))</f>
        <v/>
      </c>
      <c r="F39" s="199" t="str">
        <f t="shared" si="0"/>
        <v/>
      </c>
      <c r="G39" s="200" t="str">
        <f t="shared" si="1"/>
        <v/>
      </c>
      <c r="H39" s="201" t="str">
        <f>IFERROR(VLOOKUP(D39,'1st Run'!$S$36:$U$58,3,FALSE),"")</f>
        <v/>
      </c>
      <c r="I39" s="72"/>
      <c r="J39" s="72"/>
      <c r="K39" s="80"/>
      <c r="L39" s="80">
        <v>38</v>
      </c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 spans="1:26" ht="15.75" customHeight="1">
      <c r="A40" s="80" t="str">
        <f t="array" ref="A40">IFERROR(IF(D40="","",INDEX('1st Run'!A:I,MATCH(Youth!$E40,'1st Run'!I:I,0),1)),"")</f>
        <v/>
      </c>
      <c r="B40" s="196" t="str">
        <f t="array" ref="B40">IFERROR(IF(D40="","",INDEX('1st Run'!A:I,MATCH(Youth!$E40,'1st Run'!I:I,0),2)),"")</f>
        <v/>
      </c>
      <c r="C40" s="196" t="str">
        <f t="array" ref="C40">IFERROR(IF(D40="","",INDEX('1st Run'!A:I,MATCH(Youth!$E40,'1st Run'!I:I,0),3)),"")</f>
        <v/>
      </c>
      <c r="D40" s="82" t="str">
        <f>IFERROR(IF(AND(SMALL('1st Run'!I:I,L40)&gt;1000,SMALL('1st Run'!I:I,L40)&lt;3000),"nt",IF(SMALL('1st Run'!I:I,L40)&gt;3000,"",SMALL('1st Run'!I:I,L40))),"")</f>
        <v/>
      </c>
      <c r="E40" s="292" t="str">
        <f>IF(D40="nt",IFERROR(SMALL('1st Run'!I:I,L40),""),IF(D40&gt;3000,"",IFERROR(SMALL('1st Run'!I:I,L40),"")))</f>
        <v/>
      </c>
      <c r="F40" s="199" t="str">
        <f t="shared" si="0"/>
        <v/>
      </c>
      <c r="G40" s="200" t="str">
        <f t="shared" si="1"/>
        <v/>
      </c>
      <c r="H40" s="201" t="str">
        <f>IFERROR(VLOOKUP(D40,'1st Run'!$S$36:$U$58,3,FALSE),"")</f>
        <v/>
      </c>
      <c r="I40" s="72"/>
      <c r="J40" s="72"/>
      <c r="K40" s="80"/>
      <c r="L40" s="80">
        <v>39</v>
      </c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</row>
    <row r="41" spans="1:26" ht="15.75" customHeight="1">
      <c r="A41" s="80" t="str">
        <f t="array" ref="A41">IFERROR(IF(D41="","",INDEX('1st Run'!A:I,MATCH(Youth!$E41,'1st Run'!I:I,0),1)),"")</f>
        <v/>
      </c>
      <c r="B41" s="196" t="str">
        <f t="array" ref="B41">IFERROR(IF(D41="","",INDEX('1st Run'!A:I,MATCH(Youth!$E41,'1st Run'!I:I,0),2)),"")</f>
        <v/>
      </c>
      <c r="C41" s="196" t="str">
        <f t="array" ref="C41">IFERROR(IF(D41="","",INDEX('1st Run'!A:I,MATCH(Youth!$E41,'1st Run'!I:I,0),3)),"")</f>
        <v/>
      </c>
      <c r="D41" s="82" t="str">
        <f>IFERROR(IF(AND(SMALL('1st Run'!I:I,L41)&gt;1000,SMALL('1st Run'!I:I,L41)&lt;3000),"nt",IF(SMALL('1st Run'!I:I,L41)&gt;3000,"",SMALL('1st Run'!I:I,L41))),"")</f>
        <v/>
      </c>
      <c r="E41" s="292" t="str">
        <f>IF(D41="nt",IFERROR(SMALL('1st Run'!I:I,L41),""),IF(D41&gt;3000,"",IFERROR(SMALL('1st Run'!I:I,L41),"")))</f>
        <v/>
      </c>
      <c r="F41" s="199" t="str">
        <f t="shared" si="0"/>
        <v/>
      </c>
      <c r="G41" s="200" t="str">
        <f t="shared" si="1"/>
        <v/>
      </c>
      <c r="H41" s="201" t="str">
        <f>IFERROR(VLOOKUP(D41,'1st Run'!$S$36:$U$58,3,FALSE),"")</f>
        <v/>
      </c>
      <c r="I41" s="72"/>
      <c r="J41" s="72"/>
      <c r="K41" s="80"/>
      <c r="L41" s="80">
        <v>40</v>
      </c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 spans="1:26" ht="15.75" customHeight="1">
      <c r="A42" s="80" t="str">
        <f t="array" ref="A42">IFERROR(IF(D42="","",INDEX('1st Run'!A:I,MATCH(Youth!$E42,'1st Run'!I:I,0),1)),"")</f>
        <v/>
      </c>
      <c r="B42" s="196" t="str">
        <f t="array" ref="B42">IFERROR(IF(D42="","",INDEX('1st Run'!A:I,MATCH(Youth!$E42,'1st Run'!I:I,0),2)),"")</f>
        <v/>
      </c>
      <c r="C42" s="196" t="str">
        <f t="array" ref="C42">IFERROR(IF(D42="","",INDEX('1st Run'!A:I,MATCH(Youth!$E42,'1st Run'!I:I,0),3)),"")</f>
        <v/>
      </c>
      <c r="D42" s="82" t="str">
        <f>IFERROR(IF(AND(SMALL('1st Run'!I:I,L42)&gt;1000,SMALL('1st Run'!I:I,L42)&lt;3000),"nt",IF(SMALL('1st Run'!I:I,L42)&gt;3000,"",SMALL('1st Run'!I:I,L42))),"")</f>
        <v/>
      </c>
      <c r="E42" s="292" t="str">
        <f>IF(D42="nt",IFERROR(SMALL('1st Run'!I:I,L42),""),IF(D42&gt;3000,"",IFERROR(SMALL('1st Run'!I:I,L42),"")))</f>
        <v/>
      </c>
      <c r="F42" s="199" t="str">
        <f t="shared" si="0"/>
        <v/>
      </c>
      <c r="G42" s="200" t="str">
        <f t="shared" si="1"/>
        <v/>
      </c>
      <c r="H42" s="201" t="str">
        <f>IFERROR(VLOOKUP(D42,'1st Run'!$S$36:$U$58,3,FALSE),"")</f>
        <v/>
      </c>
      <c r="I42" s="72"/>
      <c r="J42" s="72"/>
      <c r="K42" s="80"/>
      <c r="L42" s="80">
        <v>41</v>
      </c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</row>
    <row r="43" spans="1:26" ht="15.75" customHeight="1">
      <c r="A43" s="80" t="str">
        <f t="array" ref="A43">IFERROR(IF(D43="","",INDEX('1st Run'!A:I,MATCH(Youth!$E43,'1st Run'!I:I,0),1)),"")</f>
        <v/>
      </c>
      <c r="B43" s="196" t="str">
        <f t="array" ref="B43">IFERROR(IF(D43="","",INDEX('1st Run'!A:I,MATCH(Youth!$E43,'1st Run'!I:I,0),2)),"")</f>
        <v/>
      </c>
      <c r="C43" s="196" t="str">
        <f t="array" ref="C43">IFERROR(IF(D43="","",INDEX('1st Run'!A:I,MATCH(Youth!$E43,'1st Run'!I:I,0),3)),"")</f>
        <v/>
      </c>
      <c r="D43" s="82" t="str">
        <f>IFERROR(IF(AND(SMALL('1st Run'!I:I,L43)&gt;1000,SMALL('1st Run'!I:I,L43)&lt;3000),"nt",IF(SMALL('1st Run'!I:I,L43)&gt;3000,"",SMALL('1st Run'!I:I,L43))),"")</f>
        <v/>
      </c>
      <c r="E43" s="292" t="str">
        <f>IF(D43="nt",IFERROR(SMALL('1st Run'!I:I,L43),""),IF(D43&gt;3000,"",IFERROR(SMALL('1st Run'!I:I,L43),"")))</f>
        <v/>
      </c>
      <c r="F43" s="199" t="str">
        <f t="shared" si="0"/>
        <v/>
      </c>
      <c r="G43" s="200" t="str">
        <f t="shared" si="1"/>
        <v/>
      </c>
      <c r="H43" s="201" t="str">
        <f>IFERROR(VLOOKUP(D43,'1st Run'!$S$36:$U$58,3,FALSE),"")</f>
        <v/>
      </c>
      <c r="I43" s="72"/>
      <c r="J43" s="72"/>
      <c r="K43" s="80"/>
      <c r="L43" s="80">
        <v>42</v>
      </c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 spans="1:26" ht="15.75" customHeight="1">
      <c r="A44" s="80" t="str">
        <f t="array" ref="A44">IFERROR(IF(D44="","",INDEX('1st Run'!A:I,MATCH(Youth!$E44,'1st Run'!I:I,0),1)),"")</f>
        <v/>
      </c>
      <c r="B44" s="196" t="str">
        <f t="array" ref="B44">IFERROR(IF(D44="","",INDEX('1st Run'!A:I,MATCH(Youth!$E44,'1st Run'!I:I,0),2)),"")</f>
        <v/>
      </c>
      <c r="C44" s="196" t="str">
        <f t="array" ref="C44">IFERROR(IF(D44="","",INDEX('1st Run'!A:I,MATCH(Youth!$E44,'1st Run'!I:I,0),3)),"")</f>
        <v/>
      </c>
      <c r="D44" s="82" t="str">
        <f>IFERROR(IF(AND(SMALL('1st Run'!I:I,L44)&gt;1000,SMALL('1st Run'!I:I,L44)&lt;3000),"nt",IF(SMALL('1st Run'!I:I,L44)&gt;3000,"",SMALL('1st Run'!I:I,L44))),"")</f>
        <v/>
      </c>
      <c r="E44" s="292" t="str">
        <f>IF(D44="nt",IFERROR(SMALL('1st Run'!I:I,L44),""),IF(D44&gt;3000,"",IFERROR(SMALL('1st Run'!I:I,L44),"")))</f>
        <v/>
      </c>
      <c r="F44" s="199" t="str">
        <f t="shared" si="0"/>
        <v/>
      </c>
      <c r="G44" s="200" t="str">
        <f t="shared" si="1"/>
        <v/>
      </c>
      <c r="H44" s="201" t="str">
        <f>IFERROR(VLOOKUP(D44,'1st Run'!$S$36:$U$58,3,FALSE),"")</f>
        <v/>
      </c>
      <c r="I44" s="72"/>
      <c r="J44" s="72"/>
      <c r="K44" s="80"/>
      <c r="L44" s="80">
        <v>43</v>
      </c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 spans="1:26" ht="15.75" customHeight="1">
      <c r="A45" s="80" t="str">
        <f t="array" ref="A45">IFERROR(IF(D45="","",INDEX('1st Run'!A:I,MATCH(Youth!$E45,'1st Run'!I:I,0),1)),"")</f>
        <v/>
      </c>
      <c r="B45" s="196" t="str">
        <f t="array" ref="B45">IFERROR(IF(D45="","",INDEX('1st Run'!A:I,MATCH(Youth!$E45,'1st Run'!I:I,0),2)),"")</f>
        <v/>
      </c>
      <c r="C45" s="196" t="str">
        <f t="array" ref="C45">IFERROR(IF(D45="","",INDEX('1st Run'!A:I,MATCH(Youth!$E45,'1st Run'!I:I,0),3)),"")</f>
        <v/>
      </c>
      <c r="D45" s="82" t="str">
        <f>IFERROR(IF(AND(SMALL('1st Run'!I:I,L45)&gt;1000,SMALL('1st Run'!I:I,L45)&lt;3000),"nt",IF(SMALL('1st Run'!I:I,L45)&gt;3000,"",SMALL('1st Run'!I:I,L45))),"")</f>
        <v/>
      </c>
      <c r="E45" s="292" t="str">
        <f>IF(D45="nt",IFERROR(SMALL('1st Run'!I:I,L45),""),IF(D45&gt;3000,"",IFERROR(SMALL('1st Run'!I:I,L45),"")))</f>
        <v/>
      </c>
      <c r="F45" s="199" t="str">
        <f t="shared" si="0"/>
        <v/>
      </c>
      <c r="G45" s="200" t="str">
        <f t="shared" si="1"/>
        <v/>
      </c>
      <c r="H45" s="201" t="str">
        <f>IFERROR(VLOOKUP(D45,'1st Run'!$S$36:$U$58,3,FALSE),"")</f>
        <v/>
      </c>
      <c r="I45" s="72"/>
      <c r="J45" s="72"/>
      <c r="K45" s="80"/>
      <c r="L45" s="80">
        <v>44</v>
      </c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ht="15.75" customHeight="1">
      <c r="A46" s="80" t="str">
        <f t="array" ref="A46">IFERROR(IF(D46="","",INDEX('1st Run'!A:I,MATCH(Youth!$E46,'1st Run'!I:I,0),1)),"")</f>
        <v/>
      </c>
      <c r="B46" s="196" t="str">
        <f t="array" ref="B46">IFERROR(IF(D46="","",INDEX('1st Run'!A:I,MATCH(Youth!$E46,'1st Run'!I:I,0),2)),"")</f>
        <v/>
      </c>
      <c r="C46" s="196" t="str">
        <f t="array" ref="C46">IFERROR(IF(D46="","",INDEX('1st Run'!A:I,MATCH(Youth!$E46,'1st Run'!I:I,0),3)),"")</f>
        <v/>
      </c>
      <c r="D46" s="82" t="str">
        <f>IFERROR(IF(AND(SMALL('1st Run'!I:I,L46)&gt;1000,SMALL('1st Run'!I:I,L46)&lt;3000),"nt",IF(SMALL('1st Run'!I:I,L46)&gt;3000,"",SMALL('1st Run'!I:I,L46))),"")</f>
        <v/>
      </c>
      <c r="E46" s="292" t="str">
        <f>IF(D46="nt",IFERROR(SMALL('1st Run'!I:I,L46),""),IF(D46&gt;3000,"",IFERROR(SMALL('1st Run'!I:I,L46),"")))</f>
        <v/>
      </c>
      <c r="F46" s="199" t="str">
        <f t="shared" si="0"/>
        <v/>
      </c>
      <c r="G46" s="200" t="str">
        <f t="shared" si="1"/>
        <v/>
      </c>
      <c r="H46" s="201" t="str">
        <f>IFERROR(VLOOKUP(D46,'1st Run'!$S$36:$U$58,3,FALSE),"")</f>
        <v/>
      </c>
      <c r="I46" s="72"/>
      <c r="J46" s="72"/>
      <c r="K46" s="80"/>
      <c r="L46" s="80">
        <v>45</v>
      </c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ht="15.75" customHeight="1">
      <c r="A47" s="80" t="str">
        <f t="array" ref="A47">IFERROR(IF(D47="","",INDEX('1st Run'!A:I,MATCH(Youth!$E47,'1st Run'!I:I,0),1)),"")</f>
        <v/>
      </c>
      <c r="B47" s="196" t="str">
        <f t="array" ref="B47">IFERROR(IF(D47="","",INDEX('1st Run'!A:I,MATCH(Youth!$E47,'1st Run'!I:I,0),2)),"")</f>
        <v/>
      </c>
      <c r="C47" s="196" t="str">
        <f t="array" ref="C47">IFERROR(IF(D47="","",INDEX('1st Run'!A:I,MATCH(Youth!$E47,'1st Run'!I:I,0),3)),"")</f>
        <v/>
      </c>
      <c r="D47" s="82" t="str">
        <f>IFERROR(IF(AND(SMALL('1st Run'!I:I,L47)&gt;1000,SMALL('1st Run'!I:I,L47)&lt;3000),"nt",IF(SMALL('1st Run'!I:I,L47)&gt;3000,"",SMALL('1st Run'!I:I,L47))),"")</f>
        <v/>
      </c>
      <c r="E47" s="292" t="str">
        <f>IF(D47="nt",IFERROR(SMALL('1st Run'!I:I,L47),""),IF(D47&gt;3000,"",IFERROR(SMALL('1st Run'!I:I,L47),"")))</f>
        <v/>
      </c>
      <c r="F47" s="199" t="str">
        <f t="shared" si="0"/>
        <v/>
      </c>
      <c r="G47" s="200" t="str">
        <f t="shared" si="1"/>
        <v/>
      </c>
      <c r="H47" s="201" t="str">
        <f>IFERROR(VLOOKUP(D47,'1st Run'!$S$36:$U$58,3,FALSE),"")</f>
        <v/>
      </c>
      <c r="I47" s="72"/>
      <c r="J47" s="72"/>
      <c r="K47" s="80"/>
      <c r="L47" s="80">
        <v>46</v>
      </c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ht="15.75" customHeight="1">
      <c r="A48" s="80" t="str">
        <f t="array" ref="A48">IFERROR(IF(D48="","",INDEX('1st Run'!A:I,MATCH(Youth!$E48,'1st Run'!I:I,0),1)),"")</f>
        <v/>
      </c>
      <c r="B48" s="196" t="str">
        <f t="array" ref="B48">IFERROR(IF(D48="","",INDEX('1st Run'!A:I,MATCH(Youth!$E48,'1st Run'!I:I,0),2)),"")</f>
        <v/>
      </c>
      <c r="C48" s="196" t="str">
        <f t="array" ref="C48">IFERROR(IF(D48="","",INDEX('1st Run'!A:I,MATCH(Youth!$E48,'1st Run'!I:I,0),3)),"")</f>
        <v/>
      </c>
      <c r="D48" s="82" t="str">
        <f>IFERROR(IF(AND(SMALL('1st Run'!I:I,L48)&gt;1000,SMALL('1st Run'!I:I,L48)&lt;3000),"nt",IF(SMALL('1st Run'!I:I,L48)&gt;3000,"",SMALL('1st Run'!I:I,L48))),"")</f>
        <v/>
      </c>
      <c r="E48" s="292" t="str">
        <f>IF(D48="nt",IFERROR(SMALL('1st Run'!I:I,L48),""),IF(D48&gt;3000,"",IFERROR(SMALL('1st Run'!I:I,L48),"")))</f>
        <v/>
      </c>
      <c r="F48" s="199" t="str">
        <f t="shared" si="0"/>
        <v/>
      </c>
      <c r="G48" s="200" t="str">
        <f t="shared" si="1"/>
        <v/>
      </c>
      <c r="H48" s="201" t="str">
        <f>IFERROR(VLOOKUP(D48,'1st Run'!$S$36:$U$58,3,FALSE),"")</f>
        <v/>
      </c>
      <c r="I48" s="72"/>
      <c r="J48" s="72"/>
      <c r="K48" s="80"/>
      <c r="L48" s="80">
        <v>47</v>
      </c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ht="15.75" customHeight="1">
      <c r="A49" s="80" t="str">
        <f t="array" ref="A49">IFERROR(IF(D49="","",INDEX('1st Run'!A:I,MATCH(Youth!$E49,'1st Run'!I:I,0),1)),"")</f>
        <v/>
      </c>
      <c r="B49" s="196" t="str">
        <f t="array" ref="B49">IFERROR(IF(D49="","",INDEX('1st Run'!A:I,MATCH(Youth!$E49,'1st Run'!I:I,0),2)),"")</f>
        <v/>
      </c>
      <c r="C49" s="196" t="str">
        <f t="array" ref="C49">IFERROR(IF(D49="","",INDEX('1st Run'!A:I,MATCH(Youth!$E49,'1st Run'!I:I,0),3)),"")</f>
        <v/>
      </c>
      <c r="D49" s="82" t="str">
        <f>IFERROR(IF(AND(SMALL('1st Run'!I:I,L49)&gt;1000,SMALL('1st Run'!I:I,L49)&lt;3000),"nt",IF(SMALL('1st Run'!I:I,L49)&gt;3000,"",SMALL('1st Run'!I:I,L49))),"")</f>
        <v/>
      </c>
      <c r="E49" s="292" t="str">
        <f>IF(D49="nt",IFERROR(SMALL('1st Run'!I:I,L49),""),IF(D49&gt;3000,"",IFERROR(SMALL('1st Run'!I:I,L49),"")))</f>
        <v/>
      </c>
      <c r="F49" s="199" t="str">
        <f t="shared" si="0"/>
        <v/>
      </c>
      <c r="G49" s="200" t="str">
        <f t="shared" si="1"/>
        <v/>
      </c>
      <c r="H49" s="201" t="str">
        <f>IFERROR(VLOOKUP(D49,'1st Run'!$S$36:$U$58,3,FALSE),"")</f>
        <v/>
      </c>
      <c r="I49" s="72"/>
      <c r="J49" s="72"/>
      <c r="K49" s="80"/>
      <c r="L49" s="80">
        <v>48</v>
      </c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ht="15.75" customHeight="1">
      <c r="A50" s="80" t="str">
        <f t="array" ref="A50">IFERROR(IF(D50="","",INDEX('1st Run'!A:I,MATCH(Youth!$E50,'1st Run'!I:I,0),1)),"")</f>
        <v/>
      </c>
      <c r="B50" s="196" t="str">
        <f t="array" ref="B50">IFERROR(IF(D50="","",INDEX('1st Run'!A:I,MATCH(Youth!$E50,'1st Run'!I:I,0),2)),"")</f>
        <v/>
      </c>
      <c r="C50" s="196" t="str">
        <f t="array" ref="C50">IFERROR(IF(D50="","",INDEX('1st Run'!A:I,MATCH(Youth!$E50,'1st Run'!I:I,0),3)),"")</f>
        <v/>
      </c>
      <c r="D50" s="82" t="str">
        <f>IFERROR(IF(AND(SMALL('1st Run'!I:I,L50)&gt;1000,SMALL('1st Run'!I:I,L50)&lt;3000),"nt",IF(SMALL('1st Run'!I:I,L50)&gt;3000,"",SMALL('1st Run'!I:I,L50))),"")</f>
        <v/>
      </c>
      <c r="E50" s="292" t="str">
        <f>IF(D50="nt",IFERROR(SMALL('1st Run'!I:I,L50),""),IF(D50&gt;3000,"",IFERROR(SMALL('1st Run'!I:I,L50),"")))</f>
        <v/>
      </c>
      <c r="F50" s="199" t="str">
        <f t="shared" si="0"/>
        <v/>
      </c>
      <c r="G50" s="200" t="str">
        <f t="shared" si="1"/>
        <v/>
      </c>
      <c r="H50" s="201" t="str">
        <f>IFERROR(VLOOKUP(D50,'1st Run'!$S$36:$U$58,3,FALSE),"")</f>
        <v/>
      </c>
      <c r="I50" s="72"/>
      <c r="J50" s="72"/>
      <c r="K50" s="80"/>
      <c r="L50" s="80">
        <v>49</v>
      </c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ht="15.75" customHeight="1">
      <c r="A51" s="80" t="str">
        <f t="array" ref="A51">IFERROR(IF(D51="","",INDEX('1st Run'!A:I,MATCH(Youth!$E51,'1st Run'!I:I,0),1)),"")</f>
        <v/>
      </c>
      <c r="B51" s="196" t="str">
        <f t="array" ref="B51">IFERROR(IF(D51="","",INDEX('1st Run'!A:I,MATCH(Youth!$E51,'1st Run'!I:I,0),2)),"")</f>
        <v/>
      </c>
      <c r="C51" s="196" t="str">
        <f t="array" ref="C51">IFERROR(IF(D51="","",INDEX('1st Run'!A:I,MATCH(Youth!$E51,'1st Run'!I:I,0),3)),"")</f>
        <v/>
      </c>
      <c r="D51" s="82" t="str">
        <f>IFERROR(IF(AND(SMALL('1st Run'!I:I,L51)&gt;1000,SMALL('1st Run'!I:I,L51)&lt;3000),"nt",IF(SMALL('1st Run'!I:I,L51)&gt;3000,"",SMALL('1st Run'!I:I,L51))),"")</f>
        <v/>
      </c>
      <c r="E51" s="292" t="str">
        <f>IF(D51="nt",IFERROR(SMALL('1st Run'!I:I,L51),""),IF(D51&gt;3000,"",IFERROR(SMALL('1st Run'!I:I,L51),"")))</f>
        <v/>
      </c>
      <c r="F51" s="199" t="str">
        <f t="shared" si="0"/>
        <v/>
      </c>
      <c r="G51" s="200" t="str">
        <f t="shared" si="1"/>
        <v/>
      </c>
      <c r="H51" s="201" t="str">
        <f>IFERROR(VLOOKUP(D51,'1st Run'!$S$36:$U$58,3,FALSE),"")</f>
        <v/>
      </c>
      <c r="I51" s="72"/>
      <c r="J51" s="72"/>
      <c r="K51" s="80"/>
      <c r="L51" s="80">
        <v>50</v>
      </c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ht="15.75" customHeight="1">
      <c r="A52" s="80" t="str">
        <f t="array" ref="A52">IFERROR(IF(D52="","",INDEX('1st Run'!A:I,MATCH(Youth!$E52,'1st Run'!I:I,0),1)),"")</f>
        <v/>
      </c>
      <c r="B52" s="196" t="str">
        <f t="array" ref="B52">IFERROR(IF(D52="","",INDEX('1st Run'!A:I,MATCH(Youth!$E52,'1st Run'!I:I,0),2)),"")</f>
        <v/>
      </c>
      <c r="C52" s="196" t="str">
        <f t="array" ref="C52">IFERROR(IF(D52="","",INDEX('1st Run'!A:I,MATCH(Youth!$E52,'1st Run'!I:I,0),3)),"")</f>
        <v/>
      </c>
      <c r="D52" s="82" t="str">
        <f>IFERROR(IF(AND(SMALL('1st Run'!I:I,L52)&gt;1000,SMALL('1st Run'!I:I,L52)&lt;3000),"nt",IF(SMALL('1st Run'!I:I,L52)&gt;3000,"",SMALL('1st Run'!I:I,L52))),"")</f>
        <v/>
      </c>
      <c r="E52" s="292" t="str">
        <f>IF(D52="nt",IFERROR(SMALL('1st Run'!I:I,L52),""),IF(D52&gt;3000,"",IFERROR(SMALL('1st Run'!I:I,L52),"")))</f>
        <v/>
      </c>
      <c r="F52" s="199" t="str">
        <f t="shared" si="0"/>
        <v/>
      </c>
      <c r="G52" s="200" t="str">
        <f t="shared" si="1"/>
        <v/>
      </c>
      <c r="H52" s="201" t="str">
        <f>IFERROR(VLOOKUP(D52,'1st Run'!$S$36:$U$58,3,FALSE),"")</f>
        <v/>
      </c>
      <c r="I52" s="72"/>
      <c r="J52" s="72"/>
      <c r="K52" s="80"/>
      <c r="L52" s="80">
        <v>51</v>
      </c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ht="15.75" customHeight="1">
      <c r="A53" s="80" t="str">
        <f t="array" ref="A53">IFERROR(IF(D53="","",INDEX('1st Run'!A:I,MATCH(Youth!$E53,'1st Run'!I:I,0),1)),"")</f>
        <v/>
      </c>
      <c r="B53" s="196" t="str">
        <f t="array" ref="B53">IFERROR(IF(D53="","",INDEX('1st Run'!A:I,MATCH(Youth!$E53,'1st Run'!I:I,0),2)),"")</f>
        <v/>
      </c>
      <c r="C53" s="196" t="str">
        <f t="array" ref="C53">IFERROR(IF(D53="","",INDEX('1st Run'!A:I,MATCH(Youth!$E53,'1st Run'!I:I,0),3)),"")</f>
        <v/>
      </c>
      <c r="D53" s="82" t="str">
        <f>IFERROR(IF(AND(SMALL('1st Run'!I:I,L53)&gt;1000,SMALL('1st Run'!I:I,L53)&lt;3000),"nt",IF(SMALL('1st Run'!I:I,L53)&gt;3000,"",SMALL('1st Run'!I:I,L53))),"")</f>
        <v/>
      </c>
      <c r="E53" s="292" t="str">
        <f>IF(D53="nt",IFERROR(SMALL('1st Run'!I:I,L53),""),IF(D53&gt;3000,"",IFERROR(SMALL('1st Run'!I:I,L53),"")))</f>
        <v/>
      </c>
      <c r="F53" s="199" t="str">
        <f t="shared" si="0"/>
        <v/>
      </c>
      <c r="G53" s="200" t="str">
        <f t="shared" si="1"/>
        <v/>
      </c>
      <c r="H53" s="201" t="str">
        <f>IFERROR(VLOOKUP(D53,'1st Run'!$S$36:$U$58,3,FALSE),"")</f>
        <v/>
      </c>
      <c r="I53" s="72"/>
      <c r="J53" s="72"/>
      <c r="K53" s="80"/>
      <c r="L53" s="80">
        <v>52</v>
      </c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ht="15.75" customHeight="1">
      <c r="A54" s="80" t="str">
        <f t="array" ref="A54">IFERROR(IF(D54="","",INDEX('1st Run'!A:I,MATCH(Youth!$E54,'1st Run'!I:I,0),1)),"")</f>
        <v/>
      </c>
      <c r="B54" s="196" t="str">
        <f t="array" ref="B54">IFERROR(IF(D54="","",INDEX('1st Run'!A:I,MATCH(Youth!$E54,'1st Run'!I:I,0),2)),"")</f>
        <v/>
      </c>
      <c r="C54" s="196" t="str">
        <f t="array" ref="C54">IFERROR(IF(D54="","",INDEX('1st Run'!A:I,MATCH(Youth!$E54,'1st Run'!I:I,0),3)),"")</f>
        <v/>
      </c>
      <c r="D54" s="82" t="str">
        <f>IFERROR(IF(AND(SMALL('1st Run'!I:I,L54)&gt;1000,SMALL('1st Run'!I:I,L54)&lt;3000),"nt",IF(SMALL('1st Run'!I:I,L54)&gt;3000,"",SMALL('1st Run'!I:I,L54))),"")</f>
        <v/>
      </c>
      <c r="E54" s="292" t="str">
        <f>IF(D54="nt",IFERROR(SMALL('1st Run'!I:I,L54),""),IF(D54&gt;3000,"",IFERROR(SMALL('1st Run'!I:I,L54),"")))</f>
        <v/>
      </c>
      <c r="F54" s="199" t="str">
        <f t="shared" si="0"/>
        <v/>
      </c>
      <c r="G54" s="200" t="str">
        <f t="shared" si="1"/>
        <v/>
      </c>
      <c r="H54" s="201" t="str">
        <f>IFERROR(VLOOKUP(D54,'1st Run'!$S$36:$U$58,3,FALSE),"")</f>
        <v/>
      </c>
      <c r="I54" s="72"/>
      <c r="J54" s="72"/>
      <c r="K54" s="80"/>
      <c r="L54" s="80">
        <v>53</v>
      </c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ht="15.75" customHeight="1">
      <c r="A55" s="80" t="str">
        <f t="array" ref="A55">IFERROR(IF(D55="","",INDEX('1st Run'!A:I,MATCH(Youth!$E55,'1st Run'!I:I,0),1)),"")</f>
        <v/>
      </c>
      <c r="B55" s="196" t="str">
        <f t="array" ref="B55">IFERROR(IF(D55="","",INDEX('1st Run'!A:I,MATCH(Youth!$E55,'1st Run'!I:I,0),2)),"")</f>
        <v/>
      </c>
      <c r="C55" s="196" t="str">
        <f t="array" ref="C55">IFERROR(IF(D55="","",INDEX('1st Run'!A:I,MATCH(Youth!$E55,'1st Run'!I:I,0),3)),"")</f>
        <v/>
      </c>
      <c r="D55" s="82" t="str">
        <f>IFERROR(IF(AND(SMALL('1st Run'!I:I,L55)&gt;1000,SMALL('1st Run'!I:I,L55)&lt;3000),"nt",IF(SMALL('1st Run'!I:I,L55)&gt;3000,"",SMALL('1st Run'!I:I,L55))),"")</f>
        <v/>
      </c>
      <c r="E55" s="292" t="str">
        <f>IF(D55="nt",IFERROR(SMALL('1st Run'!I:I,L55),""),IF(D55&gt;3000,"",IFERROR(SMALL('1st Run'!I:I,L55),"")))</f>
        <v/>
      </c>
      <c r="F55" s="199" t="str">
        <f t="shared" si="0"/>
        <v/>
      </c>
      <c r="G55" s="200" t="str">
        <f t="shared" si="1"/>
        <v/>
      </c>
      <c r="H55" s="201" t="str">
        <f>IFERROR(VLOOKUP(D55,'1st Run'!$S$36:$U$58,3,FALSE),"")</f>
        <v/>
      </c>
      <c r="I55" s="72"/>
      <c r="J55" s="72"/>
      <c r="K55" s="80"/>
      <c r="L55" s="80">
        <v>54</v>
      </c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ht="15.75" customHeight="1">
      <c r="A56" s="80" t="str">
        <f t="array" ref="A56">IFERROR(IF(D56="","",INDEX('1st Run'!A:I,MATCH(Youth!$E56,'1st Run'!I:I,0),1)),"")</f>
        <v/>
      </c>
      <c r="B56" s="196" t="str">
        <f t="array" ref="B56">IFERROR(IF(D56="","",INDEX('1st Run'!A:I,MATCH(Youth!$E56,'1st Run'!I:I,0),2)),"")</f>
        <v/>
      </c>
      <c r="C56" s="196" t="str">
        <f t="array" ref="C56">IFERROR(IF(D56="","",INDEX('1st Run'!A:I,MATCH(Youth!$E56,'1st Run'!I:I,0),3)),"")</f>
        <v/>
      </c>
      <c r="D56" s="82" t="str">
        <f>IFERROR(IF(AND(SMALL('1st Run'!I:I,L56)&gt;1000,SMALL('1st Run'!I:I,L56)&lt;3000),"nt",IF(SMALL('1st Run'!I:I,L56)&gt;3000,"",SMALL('1st Run'!I:I,L56))),"")</f>
        <v/>
      </c>
      <c r="E56" s="292" t="str">
        <f>IF(D56="nt",IFERROR(SMALL('1st Run'!I:I,L56),""),IF(D56&gt;3000,"",IFERROR(SMALL('1st Run'!I:I,L56),"")))</f>
        <v/>
      </c>
      <c r="F56" s="199" t="str">
        <f t="shared" si="0"/>
        <v/>
      </c>
      <c r="G56" s="200" t="str">
        <f t="shared" si="1"/>
        <v/>
      </c>
      <c r="H56" s="201" t="str">
        <f>IFERROR(VLOOKUP(D56,'1st Run'!$S$36:$U$58,3,FALSE),"")</f>
        <v/>
      </c>
      <c r="I56" s="72"/>
      <c r="J56" s="72"/>
      <c r="K56" s="80"/>
      <c r="L56" s="80">
        <v>55</v>
      </c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ht="15.75" customHeight="1">
      <c r="A57" s="80" t="str">
        <f t="array" ref="A57">IFERROR(IF(D57="","",INDEX('1st Run'!A:I,MATCH(Youth!$E57,'1st Run'!I:I,0),1)),"")</f>
        <v/>
      </c>
      <c r="B57" s="196" t="str">
        <f t="array" ref="B57">IFERROR(IF(D57="","",INDEX('1st Run'!A:I,MATCH(Youth!$E57,'1st Run'!I:I,0),2)),"")</f>
        <v/>
      </c>
      <c r="C57" s="196" t="str">
        <f t="array" ref="C57">IFERROR(IF(D57="","",INDEX('1st Run'!A:I,MATCH(Youth!$E57,'1st Run'!I:I,0),3)),"")</f>
        <v/>
      </c>
      <c r="D57" s="82" t="str">
        <f>IFERROR(IF(AND(SMALL('1st Run'!I:I,L57)&gt;1000,SMALL('1st Run'!I:I,L57)&lt;3000),"nt",IF(SMALL('1st Run'!I:I,L57)&gt;3000,"",SMALL('1st Run'!I:I,L57))),"")</f>
        <v/>
      </c>
      <c r="E57" s="292" t="str">
        <f>IF(D57="nt",IFERROR(SMALL('1st Run'!I:I,L57),""),IF(D57&gt;3000,"",IFERROR(SMALL('1st Run'!I:I,L57),"")))</f>
        <v/>
      </c>
      <c r="F57" s="199" t="str">
        <f t="shared" si="0"/>
        <v/>
      </c>
      <c r="G57" s="200" t="str">
        <f t="shared" si="1"/>
        <v/>
      </c>
      <c r="H57" s="201" t="str">
        <f>IFERROR(VLOOKUP(D57,'1st Run'!$S$36:$U$58,3,FALSE),"")</f>
        <v/>
      </c>
      <c r="I57" s="72"/>
      <c r="J57" s="72"/>
      <c r="K57" s="80"/>
      <c r="L57" s="80">
        <v>56</v>
      </c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ht="15.75" customHeight="1">
      <c r="A58" s="80" t="str">
        <f t="array" ref="A58">IFERROR(IF(D58="","",INDEX('1st Run'!A:I,MATCH(Youth!$E58,'1st Run'!I:I,0),1)),"")</f>
        <v/>
      </c>
      <c r="B58" s="196" t="str">
        <f t="array" ref="B58">IFERROR(IF(D58="","",INDEX('1st Run'!A:I,MATCH(Youth!$E58,'1st Run'!I:I,0),2)),"")</f>
        <v/>
      </c>
      <c r="C58" s="196" t="str">
        <f t="array" ref="C58">IFERROR(IF(D58="","",INDEX('1st Run'!A:I,MATCH(Youth!$E58,'1st Run'!I:I,0),3)),"")</f>
        <v/>
      </c>
      <c r="D58" s="82" t="str">
        <f>IFERROR(IF(AND(SMALL('1st Run'!I:I,L58)&gt;1000,SMALL('1st Run'!I:I,L58)&lt;3000),"nt",IF(SMALL('1st Run'!I:I,L58)&gt;3000,"",SMALL('1st Run'!I:I,L58))),"")</f>
        <v/>
      </c>
      <c r="E58" s="292" t="str">
        <f>IF(D58="nt",IFERROR(SMALL('1st Run'!I:I,L58),""),IF(D58&gt;3000,"",IFERROR(SMALL('1st Run'!I:I,L58),"")))</f>
        <v/>
      </c>
      <c r="F58" s="199" t="str">
        <f t="shared" si="0"/>
        <v/>
      </c>
      <c r="G58" s="200" t="str">
        <f t="shared" si="1"/>
        <v/>
      </c>
      <c r="H58" s="201" t="str">
        <f>IFERROR(VLOOKUP(D58,'1st Run'!$S$36:$U$58,3,FALSE),"")</f>
        <v/>
      </c>
      <c r="I58" s="72"/>
      <c r="J58" s="72"/>
      <c r="K58" s="80"/>
      <c r="L58" s="80">
        <v>57</v>
      </c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ht="15.75" customHeight="1">
      <c r="A59" s="80" t="str">
        <f t="array" ref="A59">IFERROR(IF(D59="","",INDEX('1st Run'!A:I,MATCH(Youth!$E59,'1st Run'!I:I,0),1)),"")</f>
        <v/>
      </c>
      <c r="B59" s="196" t="str">
        <f t="array" ref="B59">IFERROR(IF(D59="","",INDEX('1st Run'!A:I,MATCH(Youth!$E59,'1st Run'!I:I,0),2)),"")</f>
        <v/>
      </c>
      <c r="C59" s="196" t="str">
        <f t="array" ref="C59">IFERROR(IF(D59="","",INDEX('1st Run'!A:I,MATCH(Youth!$E59,'1st Run'!I:I,0),3)),"")</f>
        <v/>
      </c>
      <c r="D59" s="82" t="str">
        <f>IFERROR(IF(AND(SMALL('1st Run'!I:I,L59)&gt;1000,SMALL('1st Run'!I:I,L59)&lt;3000),"nt",IF(SMALL('1st Run'!I:I,L59)&gt;3000,"",SMALL('1st Run'!I:I,L59))),"")</f>
        <v/>
      </c>
      <c r="E59" s="292" t="str">
        <f>IF(D59="nt",IFERROR(SMALL('1st Run'!I:I,L59),""),IF(D59&gt;3000,"",IFERROR(SMALL('1st Run'!I:I,L59),"")))</f>
        <v/>
      </c>
      <c r="F59" s="199" t="str">
        <f t="shared" si="0"/>
        <v/>
      </c>
      <c r="G59" s="200" t="str">
        <f t="shared" si="1"/>
        <v/>
      </c>
      <c r="H59" s="201" t="str">
        <f>IFERROR(VLOOKUP(D59,'1st Run'!$S$36:$U$58,3,FALSE),"")</f>
        <v/>
      </c>
      <c r="I59" s="72"/>
      <c r="J59" s="72"/>
      <c r="K59" s="80"/>
      <c r="L59" s="80">
        <v>58</v>
      </c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ht="15.75" customHeight="1">
      <c r="A60" s="80" t="str">
        <f t="array" ref="A60">IFERROR(IF(D60="","",INDEX('1st Run'!A:I,MATCH(Youth!$E60,'1st Run'!I:I,0),1)),"")</f>
        <v/>
      </c>
      <c r="B60" s="196" t="str">
        <f t="array" ref="B60">IFERROR(IF(D60="","",INDEX('1st Run'!A:I,MATCH(Youth!$E60,'1st Run'!I:I,0),2)),"")</f>
        <v/>
      </c>
      <c r="C60" s="196" t="str">
        <f t="array" ref="C60">IFERROR(IF(D60="","",INDEX('1st Run'!A:I,MATCH(Youth!$E60,'1st Run'!I:I,0),3)),"")</f>
        <v/>
      </c>
      <c r="D60" s="82" t="str">
        <f>IFERROR(IF(AND(SMALL('1st Run'!I:I,L60)&gt;1000,SMALL('1st Run'!I:I,L60)&lt;3000),"nt",IF(SMALL('1st Run'!I:I,L60)&gt;3000,"",SMALL('1st Run'!I:I,L60))),"")</f>
        <v/>
      </c>
      <c r="E60" s="292" t="str">
        <f>IF(D60="nt",IFERROR(SMALL('1st Run'!I:I,L60),""),IF(D60&gt;3000,"",IFERROR(SMALL('1st Run'!I:I,L60),"")))</f>
        <v/>
      </c>
      <c r="F60" s="199" t="str">
        <f t="shared" si="0"/>
        <v/>
      </c>
      <c r="G60" s="200" t="str">
        <f t="shared" si="1"/>
        <v/>
      </c>
      <c r="H60" s="201" t="str">
        <f>IFERROR(VLOOKUP(D60,'1st Run'!$S$36:$U$58,3,FALSE),"")</f>
        <v/>
      </c>
      <c r="I60" s="72"/>
      <c r="J60" s="72"/>
      <c r="K60" s="80"/>
      <c r="L60" s="80">
        <v>59</v>
      </c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ht="15.75" customHeight="1">
      <c r="A61" s="80" t="str">
        <f t="array" ref="A61">IFERROR(IF(D61="","",INDEX('1st Run'!A:I,MATCH(Youth!$E61,'1st Run'!I:I,0),1)),"")</f>
        <v/>
      </c>
      <c r="B61" s="196" t="str">
        <f t="array" ref="B61">IFERROR(IF(D61="","",INDEX('1st Run'!A:I,MATCH(Youth!$E61,'1st Run'!I:I,0),2)),"")</f>
        <v/>
      </c>
      <c r="C61" s="196" t="str">
        <f t="array" ref="C61">IFERROR(IF(D61="","",INDEX('1st Run'!A:I,MATCH(Youth!$E61,'1st Run'!I:I,0),3)),"")</f>
        <v/>
      </c>
      <c r="D61" s="82" t="str">
        <f>IFERROR(IF(AND(SMALL('1st Run'!I:I,L61)&gt;1000,SMALL('1st Run'!I:I,L61)&lt;3000),"nt",IF(SMALL('1st Run'!I:I,L61)&gt;3000,"",SMALL('1st Run'!I:I,L61))),"")</f>
        <v/>
      </c>
      <c r="E61" s="292" t="str">
        <f>IF(D61="nt",IFERROR(SMALL('1st Run'!I:I,L61),""),IF(D61&gt;3000,"",IFERROR(SMALL('1st Run'!I:I,L61),"")))</f>
        <v/>
      </c>
      <c r="F61" s="199" t="str">
        <f t="shared" si="0"/>
        <v/>
      </c>
      <c r="G61" s="200" t="str">
        <f t="shared" si="1"/>
        <v/>
      </c>
      <c r="H61" s="201" t="str">
        <f>IFERROR(VLOOKUP(D61,'1st Run'!$S$36:$U$58,3,FALSE),"")</f>
        <v/>
      </c>
      <c r="I61" s="72"/>
      <c r="J61" s="72"/>
      <c r="K61" s="80"/>
      <c r="L61" s="80">
        <v>60</v>
      </c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ht="15.75" customHeight="1">
      <c r="A62" s="80" t="str">
        <f t="array" ref="A62">IFERROR(IF(D62="","",INDEX('1st Run'!A:I,MATCH(Youth!$E62,'1st Run'!I:I,0),1)),"")</f>
        <v/>
      </c>
      <c r="B62" s="196" t="str">
        <f t="array" ref="B62">IFERROR(IF(D62="","",INDEX('1st Run'!A:I,MATCH(Youth!$E62,'1st Run'!I:I,0),2)),"")</f>
        <v/>
      </c>
      <c r="C62" s="196" t="str">
        <f t="array" ref="C62">IFERROR(IF(D62="","",INDEX('1st Run'!A:I,MATCH(Youth!$E62,'1st Run'!I:I,0),3)),"")</f>
        <v/>
      </c>
      <c r="D62" s="82" t="str">
        <f>IFERROR(IF(AND(SMALL('1st Run'!I:I,L62)&gt;1000,SMALL('1st Run'!I:I,L62)&lt;3000),"nt",IF(SMALL('1st Run'!I:I,L62)&gt;3000,"",SMALL('1st Run'!I:I,L62))),"")</f>
        <v/>
      </c>
      <c r="E62" s="292" t="str">
        <f>IF(D62="nt",IFERROR(SMALL('1st Run'!I:I,L62),""),IF(D62&gt;3000,"",IFERROR(SMALL('1st Run'!I:I,L62),"")))</f>
        <v/>
      </c>
      <c r="F62" s="199" t="str">
        <f t="shared" si="0"/>
        <v/>
      </c>
      <c r="G62" s="200" t="str">
        <f t="shared" si="1"/>
        <v/>
      </c>
      <c r="H62" s="201" t="str">
        <f>IFERROR(VLOOKUP(D62,'1st Run'!$S$36:$U$58,3,FALSE),"")</f>
        <v/>
      </c>
      <c r="I62" s="72"/>
      <c r="J62" s="72"/>
      <c r="K62" s="80"/>
      <c r="L62" s="80">
        <v>61</v>
      </c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ht="15.75" customHeight="1">
      <c r="A63" s="80" t="str">
        <f t="array" ref="A63">IFERROR(IF(D63="","",INDEX('1st Run'!A:I,MATCH(Youth!$E63,'1st Run'!I:I,0),1)),"")</f>
        <v/>
      </c>
      <c r="B63" s="196" t="str">
        <f t="array" ref="B63">IFERROR(IF(D63="","",INDEX('1st Run'!A:I,MATCH(Youth!$E63,'1st Run'!I:I,0),2)),"")</f>
        <v/>
      </c>
      <c r="C63" s="196" t="str">
        <f t="array" ref="C63">IFERROR(IF(D63="","",INDEX('1st Run'!A:I,MATCH(Youth!$E63,'1st Run'!I:I,0),3)),"")</f>
        <v/>
      </c>
      <c r="D63" s="82" t="str">
        <f>IFERROR(IF(AND(SMALL('1st Run'!I:I,L63)&gt;1000,SMALL('1st Run'!I:I,L63)&lt;3000),"nt",IF(SMALL('1st Run'!I:I,L63)&gt;3000,"",SMALL('1st Run'!I:I,L63))),"")</f>
        <v/>
      </c>
      <c r="E63" s="292" t="str">
        <f>IF(D63="nt",IFERROR(SMALL('1st Run'!I:I,L63),""),IF(D63&gt;3000,"",IFERROR(SMALL('1st Run'!I:I,L63),"")))</f>
        <v/>
      </c>
      <c r="F63" s="199" t="str">
        <f t="shared" si="0"/>
        <v/>
      </c>
      <c r="G63" s="200" t="str">
        <f t="shared" si="1"/>
        <v/>
      </c>
      <c r="H63" s="201" t="str">
        <f>IFERROR(VLOOKUP(D63,'1st Run'!$S$36:$U$58,3,FALSE),"")</f>
        <v/>
      </c>
      <c r="I63" s="72"/>
      <c r="J63" s="72"/>
      <c r="K63" s="80"/>
      <c r="L63" s="80">
        <v>62</v>
      </c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ht="15.75" customHeight="1">
      <c r="A64" s="80" t="str">
        <f t="array" ref="A64">IFERROR(IF(D64="","",INDEX('1st Run'!A:I,MATCH(Youth!$E64,'1st Run'!I:I,0),1)),"")</f>
        <v/>
      </c>
      <c r="B64" s="196" t="str">
        <f t="array" ref="B64">IFERROR(IF(D64="","",INDEX('1st Run'!A:I,MATCH(Youth!$E64,'1st Run'!I:I,0),2)),"")</f>
        <v/>
      </c>
      <c r="C64" s="196" t="str">
        <f t="array" ref="C64">IFERROR(IF(D64="","",INDEX('1st Run'!A:I,MATCH(Youth!$E64,'1st Run'!I:I,0),3)),"")</f>
        <v/>
      </c>
      <c r="D64" s="82" t="str">
        <f>IFERROR(IF(AND(SMALL('1st Run'!I:I,L64)&gt;1000,SMALL('1st Run'!I:I,L64)&lt;3000),"nt",IF(SMALL('1st Run'!I:I,L64)&gt;3000,"",SMALL('1st Run'!I:I,L64))),"")</f>
        <v/>
      </c>
      <c r="E64" s="292" t="str">
        <f>IF(D64="nt",IFERROR(SMALL('1st Run'!I:I,L64),""),IF(D64&gt;3000,"",IFERROR(SMALL('1st Run'!I:I,L64),"")))</f>
        <v/>
      </c>
      <c r="F64" s="199" t="str">
        <f t="shared" si="0"/>
        <v/>
      </c>
      <c r="G64" s="200" t="str">
        <f t="shared" si="1"/>
        <v/>
      </c>
      <c r="H64" s="201" t="str">
        <f>IFERROR(VLOOKUP(D64,'1st Run'!$S$36:$U$58,3,FALSE),"")</f>
        <v/>
      </c>
      <c r="I64" s="72"/>
      <c r="J64" s="72"/>
      <c r="K64" s="80"/>
      <c r="L64" s="80">
        <v>63</v>
      </c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ht="15.75" customHeight="1">
      <c r="A65" s="80" t="str">
        <f t="array" ref="A65">IFERROR(IF(D65="","",INDEX('1st Run'!A:I,MATCH(Youth!$E65,'1st Run'!I:I,0),1)),"")</f>
        <v/>
      </c>
      <c r="B65" s="196" t="str">
        <f t="array" ref="B65">IFERROR(IF(D65="","",INDEX('1st Run'!A:I,MATCH(Youth!$E65,'1st Run'!I:I,0),2)),"")</f>
        <v/>
      </c>
      <c r="C65" s="196" t="str">
        <f t="array" ref="C65">IFERROR(IF(D65="","",INDEX('1st Run'!A:I,MATCH(Youth!$E65,'1st Run'!I:I,0),3)),"")</f>
        <v/>
      </c>
      <c r="D65" s="82" t="str">
        <f>IFERROR(IF(AND(SMALL('1st Run'!I:I,L65)&gt;1000,SMALL('1st Run'!I:I,L65)&lt;3000),"nt",IF(SMALL('1st Run'!I:I,L65)&gt;3000,"",SMALL('1st Run'!I:I,L65))),"")</f>
        <v/>
      </c>
      <c r="E65" s="292" t="str">
        <f>IF(D65="nt",IFERROR(SMALL('1st Run'!I:I,L65),""),IF(D65&gt;3000,"",IFERROR(SMALL('1st Run'!I:I,L65),"")))</f>
        <v/>
      </c>
      <c r="F65" s="199" t="str">
        <f t="shared" si="0"/>
        <v/>
      </c>
      <c r="G65" s="200" t="str">
        <f t="shared" si="1"/>
        <v/>
      </c>
      <c r="H65" s="201" t="str">
        <f>IFERROR(VLOOKUP(D65,'1st Run'!$S$36:$U$58,3,FALSE),"")</f>
        <v/>
      </c>
      <c r="I65" s="72"/>
      <c r="J65" s="72"/>
      <c r="K65" s="80"/>
      <c r="L65" s="80">
        <v>64</v>
      </c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ht="15.75" customHeight="1">
      <c r="A66" s="80" t="str">
        <f t="array" ref="A66">IFERROR(IF(D66="","",INDEX('1st Run'!A:I,MATCH(Youth!$E66,'1st Run'!I:I,0),1)),"")</f>
        <v/>
      </c>
      <c r="B66" s="196" t="str">
        <f t="array" ref="B66">IFERROR(IF(D66="","",INDEX('1st Run'!A:I,MATCH(Youth!$E66,'1st Run'!I:I,0),2)),"")</f>
        <v/>
      </c>
      <c r="C66" s="196" t="str">
        <f t="array" ref="C66">IFERROR(IF(D66="","",INDEX('1st Run'!A:I,MATCH(Youth!$E66,'1st Run'!I:I,0),3)),"")</f>
        <v/>
      </c>
      <c r="D66" s="82" t="str">
        <f>IFERROR(IF(AND(SMALL('1st Run'!I:I,L66)&gt;1000,SMALL('1st Run'!I:I,L66)&lt;3000),"nt",IF(SMALL('1st Run'!I:I,L66)&gt;3000,"",SMALL('1st Run'!I:I,L66))),"")</f>
        <v/>
      </c>
      <c r="E66" s="292" t="str">
        <f>IF(D66="nt",IFERROR(SMALL('1st Run'!I:I,L66),""),IF(D66&gt;3000,"",IFERROR(SMALL('1st Run'!I:I,L66),"")))</f>
        <v/>
      </c>
      <c r="F66" s="199" t="str">
        <f t="shared" si="0"/>
        <v/>
      </c>
      <c r="G66" s="200" t="str">
        <f t="shared" si="1"/>
        <v/>
      </c>
      <c r="H66" s="201" t="str">
        <f>IFERROR(VLOOKUP(D66,'1st Run'!$S$36:$U$58,3,FALSE),"")</f>
        <v/>
      </c>
      <c r="I66" s="72"/>
      <c r="J66" s="72"/>
      <c r="K66" s="80"/>
      <c r="L66" s="80">
        <v>65</v>
      </c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ht="15.75" customHeight="1">
      <c r="A67" s="80" t="str">
        <f t="array" ref="A67">IFERROR(IF(D67="","",INDEX('1st Run'!A:I,MATCH(Youth!$E67,'1st Run'!I:I,0),1)),"")</f>
        <v/>
      </c>
      <c r="B67" s="196" t="str">
        <f t="array" ref="B67">IFERROR(IF(D67="","",INDEX('1st Run'!A:I,MATCH(Youth!$E67,'1st Run'!I:I,0),2)),"")</f>
        <v/>
      </c>
      <c r="C67" s="196" t="str">
        <f t="array" ref="C67">IFERROR(IF(D67="","",INDEX('1st Run'!A:I,MATCH(Youth!$E67,'1st Run'!I:I,0),3)),"")</f>
        <v/>
      </c>
      <c r="D67" s="82" t="str">
        <f>IFERROR(IF(AND(SMALL('1st Run'!I:I,L67)&gt;1000,SMALL('1st Run'!I:I,L67)&lt;3000),"nt",IF(SMALL('1st Run'!I:I,L67)&gt;3000,"",SMALL('1st Run'!I:I,L67))),"")</f>
        <v/>
      </c>
      <c r="E67" s="292" t="str">
        <f>IF(D67="nt",IFERROR(SMALL('1st Run'!I:I,L67),""),IF(D67&gt;3000,"",IFERROR(SMALL('1st Run'!I:I,L67),"")))</f>
        <v/>
      </c>
      <c r="F67" s="199" t="str">
        <f t="shared" si="0"/>
        <v/>
      </c>
      <c r="G67" s="200" t="str">
        <f t="shared" si="1"/>
        <v/>
      </c>
      <c r="H67" s="201" t="str">
        <f>IFERROR(VLOOKUP(D67,'1st Run'!$S$36:$U$58,3,FALSE),"")</f>
        <v/>
      </c>
      <c r="I67" s="72"/>
      <c r="J67" s="72"/>
      <c r="K67" s="80"/>
      <c r="L67" s="80">
        <v>66</v>
      </c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ht="15.75" customHeight="1">
      <c r="A68" s="80" t="str">
        <f t="array" ref="A68">IFERROR(IF(D68="","",INDEX('1st Run'!A:I,MATCH(Youth!$E68,'1st Run'!I:I,0),1)),"")</f>
        <v/>
      </c>
      <c r="B68" s="196" t="str">
        <f t="array" ref="B68">IFERROR(IF(D68="","",INDEX('1st Run'!A:I,MATCH(Youth!$E68,'1st Run'!I:I,0),2)),"")</f>
        <v/>
      </c>
      <c r="C68" s="196" t="str">
        <f t="array" ref="C68">IFERROR(IF(D68="","",INDEX('1st Run'!A:I,MATCH(Youth!$E68,'1st Run'!I:I,0),3)),"")</f>
        <v/>
      </c>
      <c r="D68" s="82" t="str">
        <f>IFERROR(IF(AND(SMALL('1st Run'!I:I,L68)&gt;1000,SMALL('1st Run'!I:I,L68)&lt;3000),"nt",IF(SMALL('1st Run'!I:I,L68)&gt;3000,"",SMALL('1st Run'!I:I,L68))),"")</f>
        <v/>
      </c>
      <c r="E68" s="292" t="str">
        <f>IF(D68="nt",IFERROR(SMALL('1st Run'!I:I,L68),""),IF(D68&gt;3000,"",IFERROR(SMALL('1st Run'!I:I,L68),"")))</f>
        <v/>
      </c>
      <c r="F68" s="199" t="str">
        <f t="shared" si="0"/>
        <v/>
      </c>
      <c r="G68" s="200" t="str">
        <f t="shared" si="1"/>
        <v/>
      </c>
      <c r="H68" s="201" t="str">
        <f>IFERROR(VLOOKUP(D68,'1st Run'!$S$36:$U$58,3,FALSE),"")</f>
        <v/>
      </c>
      <c r="I68" s="72"/>
      <c r="J68" s="72"/>
      <c r="K68" s="80"/>
      <c r="L68" s="80">
        <v>67</v>
      </c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ht="15.75" customHeight="1">
      <c r="A69" s="80" t="str">
        <f t="array" ref="A69">IFERROR(IF(D69="","",INDEX('1st Run'!A:I,MATCH(Youth!$E69,'1st Run'!I:I,0),1)),"")</f>
        <v/>
      </c>
      <c r="B69" s="196" t="str">
        <f t="array" ref="B69">IFERROR(IF(D69="","",INDEX('1st Run'!A:I,MATCH(Youth!$E69,'1st Run'!I:I,0),2)),"")</f>
        <v/>
      </c>
      <c r="C69" s="196" t="str">
        <f t="array" ref="C69">IFERROR(IF(D69="","",INDEX('1st Run'!A:I,MATCH(Youth!$E69,'1st Run'!I:I,0),3)),"")</f>
        <v/>
      </c>
      <c r="D69" s="82" t="str">
        <f>IFERROR(IF(AND(SMALL('1st Run'!I:I,L69)&gt;1000,SMALL('1st Run'!I:I,L69)&lt;3000),"nt",IF(SMALL('1st Run'!I:I,L69)&gt;3000,"",SMALL('1st Run'!I:I,L69))),"")</f>
        <v/>
      </c>
      <c r="E69" s="292" t="str">
        <f>IF(D69="nt",IFERROR(SMALL('1st Run'!I:I,L69),""),IF(D69&gt;3000,"",IFERROR(SMALL('1st Run'!I:I,L69),"")))</f>
        <v/>
      </c>
      <c r="F69" s="199" t="str">
        <f t="shared" si="0"/>
        <v/>
      </c>
      <c r="G69" s="200" t="str">
        <f t="shared" si="1"/>
        <v/>
      </c>
      <c r="H69" s="201" t="str">
        <f>IFERROR(VLOOKUP(D69,'1st Run'!$S$36:$U$58,3,FALSE),"")</f>
        <v/>
      </c>
      <c r="I69" s="72"/>
      <c r="J69" s="72"/>
      <c r="K69" s="80"/>
      <c r="L69" s="80">
        <v>68</v>
      </c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ht="15.75" customHeight="1">
      <c r="A70" s="80" t="str">
        <f t="array" ref="A70">IFERROR(IF(D70="","",INDEX('1st Run'!A:I,MATCH(Youth!$E70,'1st Run'!I:I,0),1)),"")</f>
        <v/>
      </c>
      <c r="B70" s="196" t="str">
        <f t="array" ref="B70">IFERROR(IF(D70="","",INDEX('1st Run'!A:I,MATCH(Youth!$E70,'1st Run'!I:I,0),2)),"")</f>
        <v/>
      </c>
      <c r="C70" s="196" t="str">
        <f t="array" ref="C70">IFERROR(IF(D70="","",INDEX('1st Run'!A:I,MATCH(Youth!$E70,'1st Run'!I:I,0),3)),"")</f>
        <v/>
      </c>
      <c r="D70" s="82" t="str">
        <f>IFERROR(IF(AND(SMALL('1st Run'!I:I,L70)&gt;1000,SMALL('1st Run'!I:I,L70)&lt;3000),"nt",IF(SMALL('1st Run'!I:I,L70)&gt;3000,"",SMALL('1st Run'!I:I,L70))),"")</f>
        <v/>
      </c>
      <c r="E70" s="292" t="str">
        <f>IF(D70="nt",IFERROR(SMALL('1st Run'!I:I,L70),""),IF(D70&gt;3000,"",IFERROR(SMALL('1st Run'!I:I,L70),"")))</f>
        <v/>
      </c>
      <c r="F70" s="199" t="str">
        <f t="shared" si="0"/>
        <v/>
      </c>
      <c r="G70" s="200" t="str">
        <f t="shared" si="1"/>
        <v/>
      </c>
      <c r="H70" s="201" t="str">
        <f>IFERROR(VLOOKUP(D70,'1st Run'!$S$36:$U$58,3,FALSE),"")</f>
        <v/>
      </c>
      <c r="I70" s="72"/>
      <c r="J70" s="72"/>
      <c r="K70" s="80"/>
      <c r="L70" s="80">
        <v>69</v>
      </c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ht="15.75" customHeight="1">
      <c r="A71" s="80" t="str">
        <f t="array" ref="A71">IFERROR(IF(D71="","",INDEX('1st Run'!A:I,MATCH(Youth!$E71,'1st Run'!I:I,0),1)),"")</f>
        <v/>
      </c>
      <c r="B71" s="196" t="str">
        <f t="array" ref="B71">IFERROR(IF(D71="","",INDEX('1st Run'!A:I,MATCH(Youth!$E71,'1st Run'!I:I,0),2)),"")</f>
        <v/>
      </c>
      <c r="C71" s="196" t="str">
        <f t="array" ref="C71">IFERROR(IF(D71="","",INDEX('1st Run'!A:I,MATCH(Youth!$E71,'1st Run'!I:I,0),3)),"")</f>
        <v/>
      </c>
      <c r="D71" s="82" t="str">
        <f>IFERROR(IF(AND(SMALL('1st Run'!I:I,L71)&gt;1000,SMALL('1st Run'!I:I,L71)&lt;3000),"nt",IF(SMALL('1st Run'!I:I,L71)&gt;3000,"",SMALL('1st Run'!I:I,L71))),"")</f>
        <v/>
      </c>
      <c r="E71" s="292" t="str">
        <f>IF(D71="nt",IFERROR(SMALL('1st Run'!I:I,L71),""),IF(D71&gt;3000,"",IFERROR(SMALL('1st Run'!I:I,L71),"")))</f>
        <v/>
      </c>
      <c r="F71" s="199" t="str">
        <f t="shared" si="0"/>
        <v/>
      </c>
      <c r="G71" s="200" t="str">
        <f t="shared" si="1"/>
        <v/>
      </c>
      <c r="H71" s="201" t="str">
        <f>IFERROR(VLOOKUP(D71,'1st Run'!$S$36:$U$58,3,FALSE),"")</f>
        <v/>
      </c>
      <c r="I71" s="72"/>
      <c r="J71" s="72"/>
      <c r="K71" s="80"/>
      <c r="L71" s="80">
        <v>70</v>
      </c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ht="15.75" customHeight="1">
      <c r="A72" s="80" t="str">
        <f t="array" ref="A72">IFERROR(IF(D72="","",INDEX('1st Run'!A:I,MATCH(Youth!$E72,'1st Run'!I:I,0),1)),"")</f>
        <v/>
      </c>
      <c r="B72" s="196" t="str">
        <f t="array" ref="B72">IFERROR(IF(D72="","",INDEX('1st Run'!A:I,MATCH(Youth!$E72,'1st Run'!I:I,0),2)),"")</f>
        <v/>
      </c>
      <c r="C72" s="196" t="str">
        <f t="array" ref="C72">IFERROR(IF(D72="","",INDEX('1st Run'!A:I,MATCH(Youth!$E72,'1st Run'!I:I,0),3)),"")</f>
        <v/>
      </c>
      <c r="D72" s="82" t="str">
        <f>IFERROR(IF(AND(SMALL('1st Run'!I:I,L72)&gt;1000,SMALL('1st Run'!I:I,L72)&lt;3000),"nt",IF(SMALL('1st Run'!I:I,L72)&gt;3000,"",SMALL('1st Run'!I:I,L72))),"")</f>
        <v/>
      </c>
      <c r="E72" s="292" t="str">
        <f>IF(D72="nt",IFERROR(SMALL('1st Run'!I:I,L72),""),IF(D72&gt;3000,"",IFERROR(SMALL('1st Run'!I:I,L72),"")))</f>
        <v/>
      </c>
      <c r="F72" s="199" t="str">
        <f t="shared" si="0"/>
        <v/>
      </c>
      <c r="G72" s="200" t="str">
        <f t="shared" si="1"/>
        <v/>
      </c>
      <c r="H72" s="201" t="str">
        <f>IFERROR(VLOOKUP(D72,'1st Run'!$S$36:$U$58,3,FALSE),"")</f>
        <v/>
      </c>
      <c r="I72" s="72"/>
      <c r="J72" s="72"/>
      <c r="K72" s="80"/>
      <c r="L72" s="80">
        <v>71</v>
      </c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ht="15.75" customHeight="1">
      <c r="A73" s="80" t="str">
        <f t="array" ref="A73">IFERROR(IF(D73="","",INDEX('1st Run'!A:I,MATCH(Youth!$E73,'1st Run'!I:I,0),1)),"")</f>
        <v/>
      </c>
      <c r="B73" s="196" t="str">
        <f t="array" ref="B73">IFERROR(IF(D73="","",INDEX('1st Run'!A:I,MATCH(Youth!$E73,'1st Run'!I:I,0),2)),"")</f>
        <v/>
      </c>
      <c r="C73" s="196" t="str">
        <f t="array" ref="C73">IFERROR(IF(D73="","",INDEX('1st Run'!A:I,MATCH(Youth!$E73,'1st Run'!I:I,0),3)),"")</f>
        <v/>
      </c>
      <c r="D73" s="82" t="str">
        <f>IFERROR(IF(AND(SMALL('1st Run'!I:I,L73)&gt;1000,SMALL('1st Run'!I:I,L73)&lt;3000),"nt",IF(SMALL('1st Run'!I:I,L73)&gt;3000,"",SMALL('1st Run'!I:I,L73))),"")</f>
        <v/>
      </c>
      <c r="E73" s="292" t="str">
        <f>IF(D73="nt",IFERROR(SMALL('1st Run'!I:I,L73),""),IF(D73&gt;3000,"",IFERROR(SMALL('1st Run'!I:I,L73),"")))</f>
        <v/>
      </c>
      <c r="F73" s="199" t="str">
        <f t="shared" si="0"/>
        <v/>
      </c>
      <c r="G73" s="200" t="str">
        <f t="shared" si="1"/>
        <v/>
      </c>
      <c r="H73" s="201" t="str">
        <f>IFERROR(VLOOKUP(D73,'1st Run'!$S$36:$U$58,3,FALSE),"")</f>
        <v/>
      </c>
      <c r="I73" s="72"/>
      <c r="J73" s="72"/>
      <c r="K73" s="80"/>
      <c r="L73" s="80">
        <v>72</v>
      </c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ht="15.75" customHeight="1">
      <c r="A74" s="80" t="str">
        <f t="array" ref="A74">IFERROR(IF(D74="","",INDEX('1st Run'!A:I,MATCH(Youth!$E74,'1st Run'!I:I,0),1)),"")</f>
        <v/>
      </c>
      <c r="B74" s="196" t="str">
        <f t="array" ref="B74">IFERROR(IF(D74="","",INDEX('1st Run'!A:I,MATCH(Youth!$E74,'1st Run'!I:I,0),2)),"")</f>
        <v/>
      </c>
      <c r="C74" s="196" t="str">
        <f t="array" ref="C74">IFERROR(IF(D74="","",INDEX('1st Run'!A:I,MATCH(Youth!$E74,'1st Run'!I:I,0),3)),"")</f>
        <v/>
      </c>
      <c r="D74" s="82" t="str">
        <f>IFERROR(IF(AND(SMALL('1st Run'!I:I,L74)&gt;1000,SMALL('1st Run'!I:I,L74)&lt;3000),"nt",IF(SMALL('1st Run'!I:I,L74)&gt;3000,"",SMALL('1st Run'!I:I,L74))),"")</f>
        <v/>
      </c>
      <c r="E74" s="292" t="str">
        <f>IF(D74="nt",IFERROR(SMALL('1st Run'!I:I,L74),""),IF(D74&gt;3000,"",IFERROR(SMALL('1st Run'!I:I,L74),"")))</f>
        <v/>
      </c>
      <c r="F74" s="199" t="str">
        <f t="shared" si="0"/>
        <v/>
      </c>
      <c r="G74" s="200" t="str">
        <f t="shared" si="1"/>
        <v/>
      </c>
      <c r="H74" s="201" t="str">
        <f>IFERROR(VLOOKUP(D74,'1st Run'!$S$36:$U$58,3,FALSE),"")</f>
        <v/>
      </c>
      <c r="I74" s="72"/>
      <c r="J74" s="72"/>
      <c r="K74" s="80"/>
      <c r="L74" s="80">
        <v>73</v>
      </c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ht="15.75" customHeight="1">
      <c r="A75" s="80" t="str">
        <f t="array" ref="A75">IFERROR(IF(D75="","",INDEX('1st Run'!A:I,MATCH(Youth!$E75,'1st Run'!I:I,0),1)),"")</f>
        <v/>
      </c>
      <c r="B75" s="196" t="str">
        <f t="array" ref="B75">IFERROR(IF(D75="","",INDEX('1st Run'!A:I,MATCH(Youth!$E75,'1st Run'!I:I,0),2)),"")</f>
        <v/>
      </c>
      <c r="C75" s="196" t="str">
        <f t="array" ref="C75">IFERROR(IF(D75="","",INDEX('1st Run'!A:I,MATCH(Youth!$E75,'1st Run'!I:I,0),3)),"")</f>
        <v/>
      </c>
      <c r="D75" s="82" t="str">
        <f>IFERROR(IF(AND(SMALL('1st Run'!I:I,L75)&gt;1000,SMALL('1st Run'!I:I,L75)&lt;3000),"nt",IF(SMALL('1st Run'!I:I,L75)&gt;3000,"",SMALL('1st Run'!I:I,L75))),"")</f>
        <v/>
      </c>
      <c r="E75" s="292" t="str">
        <f>IF(D75="nt",IFERROR(SMALL('1st Run'!I:I,L75),""),IF(D75&gt;3000,"",IFERROR(SMALL('1st Run'!I:I,L75),"")))</f>
        <v/>
      </c>
      <c r="F75" s="199" t="str">
        <f t="shared" si="0"/>
        <v/>
      </c>
      <c r="G75" s="200" t="str">
        <f t="shared" si="1"/>
        <v/>
      </c>
      <c r="H75" s="201" t="str">
        <f>IFERROR(VLOOKUP(D75,'1st Run'!$S$36:$U$58,3,FALSE),"")</f>
        <v/>
      </c>
      <c r="I75" s="72"/>
      <c r="J75" s="72"/>
      <c r="K75" s="80"/>
      <c r="L75" s="80">
        <v>74</v>
      </c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spans="1:26" ht="15.75" customHeight="1">
      <c r="A76" s="80" t="str">
        <f t="array" ref="A76">IFERROR(IF(D76="","",INDEX('1st Run'!A:I,MATCH(Youth!$E76,'1st Run'!I:I,0),1)),"")</f>
        <v/>
      </c>
      <c r="B76" s="196" t="str">
        <f t="array" ref="B76">IFERROR(IF(D76="","",INDEX('1st Run'!A:I,MATCH(Youth!$E76,'1st Run'!I:I,0),2)),"")</f>
        <v/>
      </c>
      <c r="C76" s="196" t="str">
        <f t="array" ref="C76">IFERROR(IF(D76="","",INDEX('1st Run'!A:I,MATCH(Youth!$E76,'1st Run'!I:I,0),3)),"")</f>
        <v/>
      </c>
      <c r="D76" s="82" t="str">
        <f>IFERROR(IF(AND(SMALL('1st Run'!I:I,L76)&gt;1000,SMALL('1st Run'!I:I,L76)&lt;3000),"nt",IF(SMALL('1st Run'!I:I,L76)&gt;3000,"",SMALL('1st Run'!I:I,L76))),"")</f>
        <v/>
      </c>
      <c r="E76" s="292" t="str">
        <f>IF(D76="nt",IFERROR(SMALL('1st Run'!I:I,L76),""),IF(D76&gt;3000,"",IFERROR(SMALL('1st Run'!I:I,L76),"")))</f>
        <v/>
      </c>
      <c r="F76" s="199" t="str">
        <f t="shared" si="0"/>
        <v/>
      </c>
      <c r="G76" s="200" t="str">
        <f t="shared" si="1"/>
        <v/>
      </c>
      <c r="H76" s="201" t="str">
        <f>IFERROR(VLOOKUP(D76,'1st Run'!$S$36:$U$58,3,FALSE),"")</f>
        <v/>
      </c>
      <c r="I76" s="72"/>
      <c r="J76" s="72"/>
      <c r="K76" s="80"/>
      <c r="L76" s="80">
        <v>75</v>
      </c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spans="1:26" ht="15.75" customHeight="1">
      <c r="A77" s="80" t="str">
        <f t="array" ref="A77">IFERROR(IF(D77="","",INDEX('1st Run'!A:I,MATCH(Youth!$E77,'1st Run'!I:I,0),1)),"")</f>
        <v/>
      </c>
      <c r="B77" s="196" t="str">
        <f t="array" ref="B77">IFERROR(IF(D77="","",INDEX('1st Run'!A:I,MATCH(Youth!$E77,'1st Run'!I:I,0),2)),"")</f>
        <v/>
      </c>
      <c r="C77" s="196" t="str">
        <f t="array" ref="C77">IFERROR(IF(D77="","",INDEX('1st Run'!A:I,MATCH(Youth!$E77,'1st Run'!I:I,0),3)),"")</f>
        <v/>
      </c>
      <c r="D77" s="82" t="str">
        <f>IFERROR(IF(AND(SMALL('1st Run'!I:I,L77)&gt;1000,SMALL('1st Run'!I:I,L77)&lt;3000),"nt",IF(SMALL('1st Run'!I:I,L77)&gt;3000,"",SMALL('1st Run'!I:I,L77))),"")</f>
        <v/>
      </c>
      <c r="E77" s="292" t="str">
        <f>IF(D77="nt",IFERROR(SMALL('1st Run'!I:I,L77),""),IF(D77&gt;3000,"",IFERROR(SMALL('1st Run'!I:I,L77),"")))</f>
        <v/>
      </c>
      <c r="F77" s="199" t="str">
        <f t="shared" si="0"/>
        <v/>
      </c>
      <c r="G77" s="200" t="str">
        <f t="shared" si="1"/>
        <v/>
      </c>
      <c r="H77" s="201" t="str">
        <f>IFERROR(VLOOKUP(D77,'1st Run'!$S$36:$U$58,3,FALSE),"")</f>
        <v/>
      </c>
      <c r="I77" s="72"/>
      <c r="J77" s="72"/>
      <c r="K77" s="80"/>
      <c r="L77" s="80">
        <v>76</v>
      </c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spans="1:26" ht="15.75" customHeight="1">
      <c r="A78" s="80" t="str">
        <f t="array" ref="A78">IFERROR(IF(D78="","",INDEX('1st Run'!A:I,MATCH(Youth!$E78,'1st Run'!I:I,0),1)),"")</f>
        <v/>
      </c>
      <c r="B78" s="196" t="str">
        <f t="array" ref="B78">IFERROR(IF(D78="","",INDEX('1st Run'!A:I,MATCH(Youth!$E78,'1st Run'!I:I,0),2)),"")</f>
        <v/>
      </c>
      <c r="C78" s="196" t="str">
        <f t="array" ref="C78">IFERROR(IF(D78="","",INDEX('1st Run'!A:I,MATCH(Youth!$E78,'1st Run'!I:I,0),3)),"")</f>
        <v/>
      </c>
      <c r="D78" s="82" t="str">
        <f>IFERROR(IF(AND(SMALL('1st Run'!I:I,L78)&gt;1000,SMALL('1st Run'!I:I,L78)&lt;3000),"nt",IF(SMALL('1st Run'!I:I,L78)&gt;3000,"",SMALL('1st Run'!I:I,L78))),"")</f>
        <v/>
      </c>
      <c r="E78" s="292" t="str">
        <f>IF(D78="nt",IFERROR(SMALL('1st Run'!I:I,L78),""),IF(D78&gt;3000,"",IFERROR(SMALL('1st Run'!I:I,L78),"")))</f>
        <v/>
      </c>
      <c r="F78" s="199" t="str">
        <f t="shared" si="0"/>
        <v/>
      </c>
      <c r="G78" s="200" t="str">
        <f t="shared" si="1"/>
        <v/>
      </c>
      <c r="H78" s="201" t="str">
        <f>IFERROR(VLOOKUP(D78,'1st Run'!$S$36:$U$58,3,FALSE),"")</f>
        <v/>
      </c>
      <c r="I78" s="72"/>
      <c r="J78" s="72"/>
      <c r="K78" s="80"/>
      <c r="L78" s="80">
        <v>77</v>
      </c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spans="1:26" ht="15.75" customHeight="1">
      <c r="A79" s="80" t="str">
        <f t="array" ref="A79">IFERROR(IF(D79="","",INDEX('1st Run'!A:I,MATCH(Youth!$E79,'1st Run'!I:I,0),1)),"")</f>
        <v/>
      </c>
      <c r="B79" s="196" t="str">
        <f t="array" ref="B79">IFERROR(IF(D79="","",INDEX('1st Run'!A:I,MATCH(Youth!$E79,'1st Run'!I:I,0),2)),"")</f>
        <v/>
      </c>
      <c r="C79" s="196" t="str">
        <f t="array" ref="C79">IFERROR(IF(D79="","",INDEX('1st Run'!A:I,MATCH(Youth!$E79,'1st Run'!I:I,0),3)),"")</f>
        <v/>
      </c>
      <c r="D79" s="82" t="str">
        <f>IFERROR(IF(AND(SMALL('1st Run'!I:I,L79)&gt;1000,SMALL('1st Run'!I:I,L79)&lt;3000),"nt",IF(SMALL('1st Run'!I:I,L79)&gt;3000,"",SMALL('1st Run'!I:I,L79))),"")</f>
        <v/>
      </c>
      <c r="E79" s="292" t="str">
        <f>IF(D79="nt",IFERROR(SMALL('1st Run'!I:I,L79),""),IF(D79&gt;3000,"",IFERROR(SMALL('1st Run'!I:I,L79),"")))</f>
        <v/>
      </c>
      <c r="F79" s="199" t="str">
        <f t="shared" si="0"/>
        <v/>
      </c>
      <c r="G79" s="200" t="str">
        <f t="shared" si="1"/>
        <v/>
      </c>
      <c r="H79" s="201" t="str">
        <f>IFERROR(VLOOKUP(D79,'1st Run'!$S$36:$U$58,3,FALSE),"")</f>
        <v/>
      </c>
      <c r="I79" s="72"/>
      <c r="J79" s="72"/>
      <c r="K79" s="80"/>
      <c r="L79" s="80">
        <v>78</v>
      </c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spans="1:26" ht="15.75" customHeight="1">
      <c r="A80" s="80" t="str">
        <f t="array" ref="A80">IFERROR(IF(D80="","",INDEX('1st Run'!A:I,MATCH(Youth!$E80,'1st Run'!I:I,0),1)),"")</f>
        <v/>
      </c>
      <c r="B80" s="196" t="str">
        <f t="array" ref="B80">IFERROR(IF(D80="","",INDEX('1st Run'!A:I,MATCH(Youth!$E80,'1st Run'!I:I,0),2)),"")</f>
        <v/>
      </c>
      <c r="C80" s="196" t="str">
        <f t="array" ref="C80">IFERROR(IF(D80="","",INDEX('1st Run'!A:I,MATCH(Youth!$E80,'1st Run'!I:I,0),3)),"")</f>
        <v/>
      </c>
      <c r="D80" s="82" t="str">
        <f>IFERROR(IF(AND(SMALL('1st Run'!I:I,L80)&gt;1000,SMALL('1st Run'!I:I,L80)&lt;3000),"nt",IF(SMALL('1st Run'!I:I,L80)&gt;3000,"",SMALL('1st Run'!I:I,L80))),"")</f>
        <v/>
      </c>
      <c r="E80" s="292" t="str">
        <f>IF(D80="nt",IFERROR(SMALL('1st Run'!I:I,L80),""),IF(D80&gt;3000,"",IFERROR(SMALL('1st Run'!I:I,L80),"")))</f>
        <v/>
      </c>
      <c r="F80" s="199" t="str">
        <f t="shared" si="0"/>
        <v/>
      </c>
      <c r="G80" s="200" t="str">
        <f t="shared" si="1"/>
        <v/>
      </c>
      <c r="H80" s="201" t="str">
        <f>IFERROR(VLOOKUP(D80,'1st Run'!$S$36:$U$58,3,FALSE),"")</f>
        <v/>
      </c>
      <c r="I80" s="72"/>
      <c r="J80" s="72"/>
      <c r="K80" s="80"/>
      <c r="L80" s="80">
        <v>79</v>
      </c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spans="1:26" ht="15.75" customHeight="1">
      <c r="A81" s="80" t="str">
        <f t="array" ref="A81">IFERROR(IF(D81="","",INDEX('1st Run'!A:I,MATCH(Youth!$E81,'1st Run'!I:I,0),1)),"")</f>
        <v/>
      </c>
      <c r="B81" s="196" t="str">
        <f t="array" ref="B81">IFERROR(IF(D81="","",INDEX('1st Run'!A:I,MATCH(Youth!$E81,'1st Run'!I:I,0),2)),"")</f>
        <v/>
      </c>
      <c r="C81" s="196" t="str">
        <f t="array" ref="C81">IFERROR(IF(D81="","",INDEX('1st Run'!A:I,MATCH(Youth!$E81,'1st Run'!I:I,0),3)),"")</f>
        <v/>
      </c>
      <c r="D81" s="82" t="str">
        <f>IFERROR(IF(AND(SMALL('1st Run'!I:I,L81)&gt;1000,SMALL('1st Run'!I:I,L81)&lt;3000),"nt",IF(SMALL('1st Run'!I:I,L81)&gt;3000,"",SMALL('1st Run'!I:I,L81))),"")</f>
        <v/>
      </c>
      <c r="E81" s="292" t="str">
        <f>IF(D81="nt",IFERROR(SMALL('1st Run'!I:I,L81),""),IF(D81&gt;3000,"",IFERROR(SMALL('1st Run'!I:I,L81),"")))</f>
        <v/>
      </c>
      <c r="F81" s="199" t="str">
        <f t="shared" si="0"/>
        <v/>
      </c>
      <c r="G81" s="200" t="str">
        <f t="shared" si="1"/>
        <v/>
      </c>
      <c r="H81" s="201" t="str">
        <f>IFERROR(VLOOKUP(D81,'1st Run'!$S$36:$U$58,3,FALSE),"")</f>
        <v/>
      </c>
      <c r="I81" s="72"/>
      <c r="J81" s="72"/>
      <c r="K81" s="80"/>
      <c r="L81" s="80">
        <v>80</v>
      </c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spans="1:26" ht="15.75" customHeight="1">
      <c r="A82" s="80" t="str">
        <f t="array" ref="A82">IFERROR(IF(D82="","",INDEX('1st Run'!A:I,MATCH(Youth!$E82,'1st Run'!I:I,0),1)),"")</f>
        <v/>
      </c>
      <c r="B82" s="196" t="str">
        <f t="array" ref="B82">IFERROR(IF(D82="","",INDEX('1st Run'!A:I,MATCH(Youth!$E82,'1st Run'!I:I,0),2)),"")</f>
        <v/>
      </c>
      <c r="C82" s="196" t="str">
        <f t="array" ref="C82">IFERROR(IF(D82="","",INDEX('1st Run'!A:I,MATCH(Youth!$E82,'1st Run'!I:I,0),3)),"")</f>
        <v/>
      </c>
      <c r="D82" s="82" t="str">
        <f>IFERROR(IF(AND(SMALL('1st Run'!I:I,L82)&gt;1000,SMALL('1st Run'!I:I,L82)&lt;3000),"nt",IF(SMALL('1st Run'!I:I,L82)&gt;3000,"",SMALL('1st Run'!I:I,L82))),"")</f>
        <v/>
      </c>
      <c r="E82" s="292" t="str">
        <f>IF(D82="nt",IFERROR(SMALL('1st Run'!I:I,L82),""),IF(D82&gt;3000,"",IFERROR(SMALL('1st Run'!I:I,L82),"")))</f>
        <v/>
      </c>
      <c r="F82" s="199" t="str">
        <f t="shared" si="0"/>
        <v/>
      </c>
      <c r="G82" s="200" t="str">
        <f t="shared" si="1"/>
        <v/>
      </c>
      <c r="H82" s="201" t="str">
        <f>IFERROR(VLOOKUP(D82,'1st Run'!$S$36:$U$58,3,FALSE),"")</f>
        <v/>
      </c>
      <c r="I82" s="72"/>
      <c r="J82" s="72"/>
      <c r="K82" s="80"/>
      <c r="L82" s="80">
        <v>81</v>
      </c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spans="1:26" ht="15.75" customHeight="1">
      <c r="A83" s="80" t="str">
        <f t="array" ref="A83">IFERROR(IF(D83="","",INDEX('1st Run'!A:I,MATCH(Youth!$E83,'1st Run'!I:I,0),1)),"")</f>
        <v/>
      </c>
      <c r="B83" s="196" t="str">
        <f t="array" ref="B83">IFERROR(IF(D83="","",INDEX('1st Run'!A:I,MATCH(Youth!$E83,'1st Run'!I:I,0),2)),"")</f>
        <v/>
      </c>
      <c r="C83" s="196" t="str">
        <f t="array" ref="C83">IFERROR(IF(D83="","",INDEX('1st Run'!A:I,MATCH(Youth!$E83,'1st Run'!I:I,0),3)),"")</f>
        <v/>
      </c>
      <c r="D83" s="82" t="str">
        <f>IFERROR(IF(AND(SMALL('1st Run'!I:I,L83)&gt;1000,SMALL('1st Run'!I:I,L83)&lt;3000),"nt",IF(SMALL('1st Run'!I:I,L83)&gt;3000,"",SMALL('1st Run'!I:I,L83))),"")</f>
        <v/>
      </c>
      <c r="E83" s="292" t="str">
        <f>IF(D83="nt",IFERROR(SMALL('1st Run'!I:I,L83),""),IF(D83&gt;3000,"",IFERROR(SMALL('1st Run'!I:I,L83),"")))</f>
        <v/>
      </c>
      <c r="F83" s="199" t="str">
        <f t="shared" si="0"/>
        <v/>
      </c>
      <c r="G83" s="200" t="str">
        <f t="shared" si="1"/>
        <v/>
      </c>
      <c r="H83" s="201" t="str">
        <f>IFERROR(VLOOKUP(D83,'1st Run'!$S$36:$U$58,3,FALSE),"")</f>
        <v/>
      </c>
      <c r="I83" s="72"/>
      <c r="J83" s="72"/>
      <c r="K83" s="80"/>
      <c r="L83" s="80">
        <v>82</v>
      </c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spans="1:26" ht="15.75" customHeight="1">
      <c r="A84" s="80" t="str">
        <f t="array" ref="A84">IFERROR(IF(D84="","",INDEX('1st Run'!A:I,MATCH(Youth!$E84,'1st Run'!I:I,0),1)),"")</f>
        <v/>
      </c>
      <c r="B84" s="196" t="str">
        <f t="array" ref="B84">IFERROR(IF(D84="","",INDEX('1st Run'!A:I,MATCH(Youth!$E84,'1st Run'!I:I,0),2)),"")</f>
        <v/>
      </c>
      <c r="C84" s="196" t="str">
        <f t="array" ref="C84">IFERROR(IF(D84="","",INDEX('1st Run'!A:I,MATCH(Youth!$E84,'1st Run'!I:I,0),3)),"")</f>
        <v/>
      </c>
      <c r="D84" s="82" t="str">
        <f>IFERROR(IF(AND(SMALL('1st Run'!I:I,L84)&gt;1000,SMALL('1st Run'!I:I,L84)&lt;3000),"nt",IF(SMALL('1st Run'!I:I,L84)&gt;3000,"",SMALL('1st Run'!I:I,L84))),"")</f>
        <v/>
      </c>
      <c r="E84" s="292" t="str">
        <f>IF(D84="nt",IFERROR(SMALL('1st Run'!I:I,L84),""),IF(D84&gt;3000,"",IFERROR(SMALL('1st Run'!I:I,L84),"")))</f>
        <v/>
      </c>
      <c r="F84" s="199" t="str">
        <f t="shared" si="0"/>
        <v/>
      </c>
      <c r="G84" s="200" t="str">
        <f t="shared" si="1"/>
        <v/>
      </c>
      <c r="H84" s="201" t="str">
        <f>IFERROR(VLOOKUP(D84,'1st Run'!$S$36:$U$58,3,FALSE),"")</f>
        <v/>
      </c>
      <c r="I84" s="72"/>
      <c r="J84" s="72"/>
      <c r="K84" s="80"/>
      <c r="L84" s="80">
        <v>83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spans="1:26" ht="15.75" customHeight="1">
      <c r="A85" s="80" t="str">
        <f t="array" ref="A85">IFERROR(IF(D85="","",INDEX('1st Run'!A:I,MATCH(Youth!$E85,'1st Run'!I:I,0),1)),"")</f>
        <v/>
      </c>
      <c r="B85" s="196" t="str">
        <f t="array" ref="B85">IFERROR(IF(D85="","",INDEX('1st Run'!A:I,MATCH(Youth!$E85,'1st Run'!I:I,0),2)),"")</f>
        <v/>
      </c>
      <c r="C85" s="196" t="str">
        <f t="array" ref="C85">IFERROR(IF(D85="","",INDEX('1st Run'!A:I,MATCH(Youth!$E85,'1st Run'!I:I,0),3)),"")</f>
        <v/>
      </c>
      <c r="D85" s="82" t="str">
        <f>IFERROR(IF(AND(SMALL('1st Run'!I:I,L85)&gt;1000,SMALL('1st Run'!I:I,L85)&lt;3000),"nt",IF(SMALL('1st Run'!I:I,L85)&gt;3000,"",SMALL('1st Run'!I:I,L85))),"")</f>
        <v/>
      </c>
      <c r="E85" s="292" t="str">
        <f>IF(D85="nt",IFERROR(SMALL('1st Run'!I:I,L85),""),IF(D85&gt;3000,"",IFERROR(SMALL('1st Run'!I:I,L85),"")))</f>
        <v/>
      </c>
      <c r="F85" s="199" t="str">
        <f t="shared" si="0"/>
        <v/>
      </c>
      <c r="G85" s="200" t="str">
        <f t="shared" si="1"/>
        <v/>
      </c>
      <c r="H85" s="201" t="str">
        <f>IFERROR(VLOOKUP(D85,'1st Run'!$S$36:$U$58,3,FALSE),"")</f>
        <v/>
      </c>
      <c r="I85" s="72"/>
      <c r="J85" s="72"/>
      <c r="K85" s="80"/>
      <c r="L85" s="80">
        <v>84</v>
      </c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spans="1:26" ht="15.75" customHeight="1">
      <c r="A86" s="80" t="str">
        <f t="array" ref="A86">IFERROR(IF(D86="","",INDEX('1st Run'!A:I,MATCH(Youth!$E86,'1st Run'!I:I,0),1)),"")</f>
        <v/>
      </c>
      <c r="B86" s="196" t="str">
        <f t="array" ref="B86">IFERROR(IF(D86="","",INDEX('1st Run'!A:I,MATCH(Youth!$E86,'1st Run'!I:I,0),2)),"")</f>
        <v/>
      </c>
      <c r="C86" s="196" t="str">
        <f t="array" ref="C86">IFERROR(IF(D86="","",INDEX('1st Run'!A:I,MATCH(Youth!$E86,'1st Run'!I:I,0),3)),"")</f>
        <v/>
      </c>
      <c r="D86" s="82" t="str">
        <f>IFERROR(IF(AND(SMALL('1st Run'!I:I,L86)&gt;1000,SMALL('1st Run'!I:I,L86)&lt;3000),"nt",IF(SMALL('1st Run'!I:I,L86)&gt;3000,"",SMALL('1st Run'!I:I,L86))),"")</f>
        <v/>
      </c>
      <c r="E86" s="292" t="str">
        <f>IF(D86="nt",IFERROR(SMALL('1st Run'!I:I,L86),""),IF(D86&gt;3000,"",IFERROR(SMALL('1st Run'!I:I,L86),"")))</f>
        <v/>
      </c>
      <c r="F86" s="199" t="str">
        <f t="shared" si="0"/>
        <v/>
      </c>
      <c r="G86" s="200" t="str">
        <f t="shared" si="1"/>
        <v/>
      </c>
      <c r="H86" s="201" t="str">
        <f>IFERROR(VLOOKUP(D86,'1st Run'!$S$36:$U$58,3,FALSE),"")</f>
        <v/>
      </c>
      <c r="I86" s="72"/>
      <c r="J86" s="72"/>
      <c r="K86" s="80"/>
      <c r="L86" s="80">
        <v>85</v>
      </c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 spans="1:26" ht="15.75" customHeight="1">
      <c r="A87" s="80" t="str">
        <f t="array" ref="A87">IFERROR(IF(D87="","",INDEX('1st Run'!A:I,MATCH(Youth!$E87,'1st Run'!I:I,0),1)),"")</f>
        <v/>
      </c>
      <c r="B87" s="196" t="str">
        <f t="array" ref="B87">IFERROR(IF(D87="","",INDEX('1st Run'!A:I,MATCH(Youth!$E87,'1st Run'!I:I,0),2)),"")</f>
        <v/>
      </c>
      <c r="C87" s="196" t="str">
        <f t="array" ref="C87">IFERROR(IF(D87="","",INDEX('1st Run'!A:I,MATCH(Youth!$E87,'1st Run'!I:I,0),3)),"")</f>
        <v/>
      </c>
      <c r="D87" s="82" t="str">
        <f>IFERROR(IF(AND(SMALL('1st Run'!I:I,L87)&gt;1000,SMALL('1st Run'!I:I,L87)&lt;3000),"nt",IF(SMALL('1st Run'!I:I,L87)&gt;3000,"",SMALL('1st Run'!I:I,L87))),"")</f>
        <v/>
      </c>
      <c r="E87" s="292" t="str">
        <f>IF(D87="nt",IFERROR(SMALL('1st Run'!I:I,L87),""),IF(D87&gt;3000,"",IFERROR(SMALL('1st Run'!I:I,L87),"")))</f>
        <v/>
      </c>
      <c r="F87" s="199" t="str">
        <f t="shared" si="0"/>
        <v/>
      </c>
      <c r="G87" s="200" t="str">
        <f t="shared" si="1"/>
        <v/>
      </c>
      <c r="H87" s="201" t="str">
        <f>IFERROR(VLOOKUP(D87,'1st Run'!$S$36:$U$58,3,FALSE),"")</f>
        <v/>
      </c>
      <c r="I87" s="72"/>
      <c r="J87" s="72"/>
      <c r="K87" s="80"/>
      <c r="L87" s="80">
        <v>86</v>
      </c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 spans="1:26" ht="15.75" customHeight="1">
      <c r="A88" s="80" t="str">
        <f t="array" ref="A88">IFERROR(IF(D88="","",INDEX('1st Run'!A:I,MATCH(Youth!$E88,'1st Run'!I:I,0),1)),"")</f>
        <v/>
      </c>
      <c r="B88" s="196" t="str">
        <f t="array" ref="B88">IFERROR(IF(D88="","",INDEX('1st Run'!A:I,MATCH(Youth!$E88,'1st Run'!I:I,0),2)),"")</f>
        <v/>
      </c>
      <c r="C88" s="196" t="str">
        <f t="array" ref="C88">IFERROR(IF(D88="","",INDEX('1st Run'!A:I,MATCH(Youth!$E88,'1st Run'!I:I,0),3)),"")</f>
        <v/>
      </c>
      <c r="D88" s="82" t="str">
        <f>IFERROR(IF(AND(SMALL('1st Run'!I:I,L88)&gt;1000,SMALL('1st Run'!I:I,L88)&lt;3000),"nt",IF(SMALL('1st Run'!I:I,L88)&gt;3000,"",SMALL('1st Run'!I:I,L88))),"")</f>
        <v/>
      </c>
      <c r="E88" s="292" t="str">
        <f>IF(D88="nt",IFERROR(SMALL('1st Run'!I:I,L88),""),IF(D88&gt;3000,"",IFERROR(SMALL('1st Run'!I:I,L88),"")))</f>
        <v/>
      </c>
      <c r="F88" s="199" t="str">
        <f t="shared" si="0"/>
        <v/>
      </c>
      <c r="G88" s="200" t="str">
        <f t="shared" si="1"/>
        <v/>
      </c>
      <c r="H88" s="201" t="str">
        <f>IFERROR(VLOOKUP(D88,'1st Run'!$S$36:$U$58,3,FALSE),"")</f>
        <v/>
      </c>
      <c r="I88" s="72"/>
      <c r="J88" s="72"/>
      <c r="K88" s="80"/>
      <c r="L88" s="80">
        <v>87</v>
      </c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 spans="1:26" ht="15.75" customHeight="1">
      <c r="A89" s="80" t="str">
        <f t="array" ref="A89">IFERROR(IF(D89="","",INDEX('1st Run'!A:I,MATCH(Youth!$E89,'1st Run'!I:I,0),1)),"")</f>
        <v/>
      </c>
      <c r="B89" s="196" t="str">
        <f t="array" ref="B89">IFERROR(IF(D89="","",INDEX('1st Run'!A:I,MATCH(Youth!$E89,'1st Run'!I:I,0),2)),"")</f>
        <v/>
      </c>
      <c r="C89" s="196" t="str">
        <f t="array" ref="C89">IFERROR(IF(D89="","",INDEX('1st Run'!A:I,MATCH(Youth!$E89,'1st Run'!I:I,0),3)),"")</f>
        <v/>
      </c>
      <c r="D89" s="82" t="str">
        <f>IFERROR(IF(AND(SMALL('1st Run'!I:I,L89)&gt;1000,SMALL('1st Run'!I:I,L89)&lt;3000),"nt",IF(SMALL('1st Run'!I:I,L89)&gt;3000,"",SMALL('1st Run'!I:I,L89))),"")</f>
        <v/>
      </c>
      <c r="E89" s="292" t="str">
        <f>IF(D89="nt",IFERROR(SMALL('1st Run'!I:I,L89),""),IF(D89&gt;3000,"",IFERROR(SMALL('1st Run'!I:I,L89),"")))</f>
        <v/>
      </c>
      <c r="F89" s="199" t="str">
        <f t="shared" si="0"/>
        <v/>
      </c>
      <c r="G89" s="200" t="str">
        <f t="shared" si="1"/>
        <v/>
      </c>
      <c r="H89" s="201" t="str">
        <f>IFERROR(VLOOKUP(D89,'1st Run'!$S$36:$U$58,3,FALSE),"")</f>
        <v/>
      </c>
      <c r="I89" s="72"/>
      <c r="J89" s="72"/>
      <c r="K89" s="80"/>
      <c r="L89" s="80">
        <v>88</v>
      </c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 spans="1:26" ht="15.75" customHeight="1">
      <c r="A90" s="80" t="str">
        <f t="array" ref="A90">IFERROR(IF(D90="","",INDEX('1st Run'!A:I,MATCH(Youth!$E90,'1st Run'!I:I,0),1)),"")</f>
        <v/>
      </c>
      <c r="B90" s="196" t="str">
        <f t="array" ref="B90">IFERROR(IF(D90="","",INDEX('1st Run'!A:I,MATCH(Youth!$E90,'1st Run'!I:I,0),2)),"")</f>
        <v/>
      </c>
      <c r="C90" s="196" t="str">
        <f t="array" ref="C90">IFERROR(IF(D90="","",INDEX('1st Run'!A:I,MATCH(Youth!$E90,'1st Run'!I:I,0),3)),"")</f>
        <v/>
      </c>
      <c r="D90" s="82" t="str">
        <f>IFERROR(IF(AND(SMALL('1st Run'!I:I,L90)&gt;1000,SMALL('1st Run'!I:I,L90)&lt;3000),"nt",IF(SMALL('1st Run'!I:I,L90)&gt;3000,"",SMALL('1st Run'!I:I,L90))),"")</f>
        <v/>
      </c>
      <c r="E90" s="292" t="str">
        <f>IF(D90="nt",IFERROR(SMALL('1st Run'!I:I,L90),""),IF(D90&gt;3000,"",IFERROR(SMALL('1st Run'!I:I,L90),"")))</f>
        <v/>
      </c>
      <c r="F90" s="199" t="str">
        <f t="shared" si="0"/>
        <v/>
      </c>
      <c r="G90" s="200" t="str">
        <f t="shared" si="1"/>
        <v/>
      </c>
      <c r="H90" s="201" t="str">
        <f>IFERROR(VLOOKUP(D90,'1st Run'!$S$36:$U$58,3,FALSE),"")</f>
        <v/>
      </c>
      <c r="I90" s="72"/>
      <c r="J90" s="72"/>
      <c r="K90" s="80"/>
      <c r="L90" s="80">
        <v>89</v>
      </c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 spans="1:26" ht="15.75" customHeight="1">
      <c r="A91" s="80" t="str">
        <f t="array" ref="A91">IFERROR(IF(D91="","",INDEX('1st Run'!A:I,MATCH(Youth!$E91,'1st Run'!I:I,0),1)),"")</f>
        <v/>
      </c>
      <c r="B91" s="196" t="str">
        <f t="array" ref="B91">IFERROR(IF(D91="","",INDEX('1st Run'!A:I,MATCH(Youth!$E91,'1st Run'!I:I,0),2)),"")</f>
        <v/>
      </c>
      <c r="C91" s="196" t="str">
        <f t="array" ref="C91">IFERROR(IF(D91="","",INDEX('1st Run'!A:I,MATCH(Youth!$E91,'1st Run'!I:I,0),3)),"")</f>
        <v/>
      </c>
      <c r="D91" s="82" t="str">
        <f>IFERROR(IF(AND(SMALL('1st Run'!I:I,L91)&gt;1000,SMALL('1st Run'!I:I,L91)&lt;3000),"nt",IF(SMALL('1st Run'!I:I,L91)&gt;3000,"",SMALL('1st Run'!I:I,L91))),"")</f>
        <v/>
      </c>
      <c r="E91" s="292" t="str">
        <f>IF(D91="nt",IFERROR(SMALL('1st Run'!I:I,L91),""),IF(D91&gt;3000,"",IFERROR(SMALL('1st Run'!I:I,L91),"")))</f>
        <v/>
      </c>
      <c r="F91" s="199" t="str">
        <f t="shared" si="0"/>
        <v/>
      </c>
      <c r="G91" s="200" t="str">
        <f t="shared" si="1"/>
        <v/>
      </c>
      <c r="H91" s="201" t="str">
        <f>IFERROR(VLOOKUP(D91,'1st Run'!$S$36:$U$58,3,FALSE),"")</f>
        <v/>
      </c>
      <c r="I91" s="72"/>
      <c r="J91" s="72"/>
      <c r="K91" s="80"/>
      <c r="L91" s="80">
        <v>90</v>
      </c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 spans="1:26" ht="15.75" customHeight="1">
      <c r="A92" s="80" t="str">
        <f t="array" ref="A92">IFERROR(IF(D92="","",INDEX('1st Run'!A:I,MATCH(Youth!$E92,'1st Run'!I:I,0),1)),"")</f>
        <v/>
      </c>
      <c r="B92" s="196" t="str">
        <f t="array" ref="B92">IFERROR(IF(D92="","",INDEX('1st Run'!A:I,MATCH(Youth!$E92,'1st Run'!I:I,0),2)),"")</f>
        <v/>
      </c>
      <c r="C92" s="196" t="str">
        <f t="array" ref="C92">IFERROR(IF(D92="","",INDEX('1st Run'!A:I,MATCH(Youth!$E92,'1st Run'!I:I,0),3)),"")</f>
        <v/>
      </c>
      <c r="D92" s="82" t="str">
        <f>IFERROR(IF(AND(SMALL('1st Run'!I:I,L92)&gt;1000,SMALL('1st Run'!I:I,L92)&lt;3000),"nt",IF(SMALL('1st Run'!I:I,L92)&gt;3000,"",SMALL('1st Run'!I:I,L92))),"")</f>
        <v/>
      </c>
      <c r="E92" s="292" t="str">
        <f>IF(D92="nt",IFERROR(SMALL('1st Run'!I:I,L92),""),IF(D92&gt;3000,"",IFERROR(SMALL('1st Run'!I:I,L92),"")))</f>
        <v/>
      </c>
      <c r="F92" s="199" t="str">
        <f t="shared" si="0"/>
        <v/>
      </c>
      <c r="G92" s="200" t="str">
        <f t="shared" si="1"/>
        <v/>
      </c>
      <c r="H92" s="201" t="str">
        <f>IFERROR(VLOOKUP(D92,'1st Run'!$S$36:$U$58,3,FALSE),"")</f>
        <v/>
      </c>
      <c r="I92" s="72"/>
      <c r="J92" s="72"/>
      <c r="K92" s="80"/>
      <c r="L92" s="80">
        <v>91</v>
      </c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 spans="1:26" ht="15.75" customHeight="1">
      <c r="A93" s="80" t="str">
        <f t="array" ref="A93">IFERROR(IF(D93="","",INDEX('1st Run'!A:I,MATCH(Youth!$E93,'1st Run'!I:I,0),1)),"")</f>
        <v/>
      </c>
      <c r="B93" s="196" t="str">
        <f t="array" ref="B93">IFERROR(IF(D93="","",INDEX('1st Run'!A:I,MATCH(Youth!$E93,'1st Run'!I:I,0),2)),"")</f>
        <v/>
      </c>
      <c r="C93" s="196" t="str">
        <f t="array" ref="C93">IFERROR(IF(D93="","",INDEX('1st Run'!A:I,MATCH(Youth!$E93,'1st Run'!I:I,0),3)),"")</f>
        <v/>
      </c>
      <c r="D93" s="82" t="str">
        <f>IFERROR(IF(AND(SMALL('1st Run'!I:I,L93)&gt;1000,SMALL('1st Run'!I:I,L93)&lt;3000),"nt",IF(SMALL('1st Run'!I:I,L93)&gt;3000,"",SMALL('1st Run'!I:I,L93))),"")</f>
        <v/>
      </c>
      <c r="E93" s="292" t="str">
        <f>IF(D93="nt",IFERROR(SMALL('1st Run'!I:I,L93),""),IF(D93&gt;3000,"",IFERROR(SMALL('1st Run'!I:I,L93),"")))</f>
        <v/>
      </c>
      <c r="F93" s="199" t="str">
        <f t="shared" si="0"/>
        <v/>
      </c>
      <c r="G93" s="200" t="str">
        <f t="shared" si="1"/>
        <v/>
      </c>
      <c r="H93" s="201" t="str">
        <f>IFERROR(VLOOKUP(D93,'1st Run'!$S$36:$U$58,3,FALSE),"")</f>
        <v/>
      </c>
      <c r="I93" s="72"/>
      <c r="J93" s="72"/>
      <c r="K93" s="80"/>
      <c r="L93" s="80">
        <v>92</v>
      </c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 spans="1:26" ht="15.75" customHeight="1">
      <c r="A94" s="80" t="str">
        <f t="array" ref="A94">IFERROR(IF(D94="","",INDEX('1st Run'!A:I,MATCH(Youth!$E94,'1st Run'!I:I,0),1)),"")</f>
        <v/>
      </c>
      <c r="B94" s="196" t="str">
        <f t="array" ref="B94">IFERROR(IF(D94="","",INDEX('1st Run'!A:I,MATCH(Youth!$E94,'1st Run'!I:I,0),2)),"")</f>
        <v/>
      </c>
      <c r="C94" s="196" t="str">
        <f t="array" ref="C94">IFERROR(IF(D94="","",INDEX('1st Run'!A:I,MATCH(Youth!$E94,'1st Run'!I:I,0),3)),"")</f>
        <v/>
      </c>
      <c r="D94" s="82" t="str">
        <f>IFERROR(IF(AND(SMALL('1st Run'!I:I,L94)&gt;1000,SMALL('1st Run'!I:I,L94)&lt;3000),"nt",IF(SMALL('1st Run'!I:I,L94)&gt;3000,"",SMALL('1st Run'!I:I,L94))),"")</f>
        <v/>
      </c>
      <c r="E94" s="292" t="str">
        <f>IF(D94="nt",IFERROR(SMALL('1st Run'!I:I,L94),""),IF(D94&gt;3000,"",IFERROR(SMALL('1st Run'!I:I,L94),"")))</f>
        <v/>
      </c>
      <c r="F94" s="199" t="str">
        <f t="shared" si="0"/>
        <v/>
      </c>
      <c r="G94" s="200" t="str">
        <f t="shared" si="1"/>
        <v/>
      </c>
      <c r="H94" s="201" t="str">
        <f>IFERROR(VLOOKUP(D94,'1st Run'!$S$36:$U$58,3,FALSE),"")</f>
        <v/>
      </c>
      <c r="I94" s="72"/>
      <c r="J94" s="72"/>
      <c r="K94" s="80"/>
      <c r="L94" s="80">
        <v>93</v>
      </c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 spans="1:26" ht="15.75" customHeight="1">
      <c r="A95" s="80" t="str">
        <f t="array" ref="A95">IFERROR(IF(D95="","",INDEX('1st Run'!A:I,MATCH(Youth!$E95,'1st Run'!I:I,0),1)),"")</f>
        <v/>
      </c>
      <c r="B95" s="196" t="str">
        <f t="array" ref="B95">IFERROR(IF(D95="","",INDEX('1st Run'!A:I,MATCH(Youth!$E95,'1st Run'!I:I,0),2)),"")</f>
        <v/>
      </c>
      <c r="C95" s="196" t="str">
        <f t="array" ref="C95">IFERROR(IF(D95="","",INDEX('1st Run'!A:I,MATCH(Youth!$E95,'1st Run'!I:I,0),3)),"")</f>
        <v/>
      </c>
      <c r="D95" s="82" t="str">
        <f>IFERROR(IF(AND(SMALL('1st Run'!I:I,L95)&gt;1000,SMALL('1st Run'!I:I,L95)&lt;3000),"nt",IF(SMALL('1st Run'!I:I,L95)&gt;3000,"",SMALL('1st Run'!I:I,L95))),"")</f>
        <v/>
      </c>
      <c r="E95" s="292" t="str">
        <f>IF(D95="nt",IFERROR(SMALL('1st Run'!I:I,L95),""),IF(D95&gt;3000,"",IFERROR(SMALL('1st Run'!I:I,L95),"")))</f>
        <v/>
      </c>
      <c r="F95" s="199" t="str">
        <f t="shared" si="0"/>
        <v/>
      </c>
      <c r="G95" s="200" t="str">
        <f t="shared" si="1"/>
        <v/>
      </c>
      <c r="H95" s="201" t="str">
        <f>IFERROR(VLOOKUP(D95,'1st Run'!$S$36:$U$58,3,FALSE),"")</f>
        <v/>
      </c>
      <c r="I95" s="72"/>
      <c r="J95" s="72"/>
      <c r="K95" s="80"/>
      <c r="L95" s="80">
        <v>94</v>
      </c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 spans="1:26" ht="15.75" customHeight="1">
      <c r="A96" s="80" t="str">
        <f t="array" ref="A96">IFERROR(IF(D96="","",INDEX('1st Run'!A:I,MATCH(Youth!$E96,'1st Run'!I:I,0),1)),"")</f>
        <v/>
      </c>
      <c r="B96" s="196" t="str">
        <f t="array" ref="B96">IFERROR(IF(D96="","",INDEX('1st Run'!A:I,MATCH(Youth!$E96,'1st Run'!I:I,0),2)),"")</f>
        <v/>
      </c>
      <c r="C96" s="196" t="str">
        <f t="array" ref="C96">IFERROR(IF(D96="","",INDEX('1st Run'!A:I,MATCH(Youth!$E96,'1st Run'!I:I,0),3)),"")</f>
        <v/>
      </c>
      <c r="D96" s="82" t="str">
        <f>IFERROR(IF(AND(SMALL('1st Run'!I:I,L96)&gt;1000,SMALL('1st Run'!I:I,L96)&lt;3000),"nt",IF(SMALL('1st Run'!I:I,L96)&gt;3000,"",SMALL('1st Run'!I:I,L96))),"")</f>
        <v/>
      </c>
      <c r="E96" s="292" t="str">
        <f>IF(D96="nt",IFERROR(SMALL('1st Run'!I:I,L96),""),IF(D96&gt;3000,"",IFERROR(SMALL('1st Run'!I:I,L96),"")))</f>
        <v/>
      </c>
      <c r="F96" s="199" t="str">
        <f t="shared" si="0"/>
        <v/>
      </c>
      <c r="G96" s="200" t="str">
        <f t="shared" si="1"/>
        <v/>
      </c>
      <c r="H96" s="201" t="str">
        <f>IFERROR(VLOOKUP(D96,'1st Run'!$S$36:$U$58,3,FALSE),"")</f>
        <v/>
      </c>
      <c r="I96" s="72"/>
      <c r="J96" s="72"/>
      <c r="K96" s="80"/>
      <c r="L96" s="80">
        <v>95</v>
      </c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 spans="1:26" ht="15.75" customHeight="1">
      <c r="A97" s="80" t="str">
        <f t="array" ref="A97">IFERROR(IF(D97="","",INDEX('1st Run'!A:I,MATCH(Youth!$E97,'1st Run'!I:I,0),1)),"")</f>
        <v/>
      </c>
      <c r="B97" s="196" t="str">
        <f t="array" ref="B97">IFERROR(IF(D97="","",INDEX('1st Run'!A:I,MATCH(Youth!$E97,'1st Run'!I:I,0),2)),"")</f>
        <v/>
      </c>
      <c r="C97" s="196" t="str">
        <f t="array" ref="C97">IFERROR(IF(D97="","",INDEX('1st Run'!A:I,MATCH(Youth!$E97,'1st Run'!I:I,0),3)),"")</f>
        <v/>
      </c>
      <c r="D97" s="82" t="str">
        <f>IFERROR(IF(AND(SMALL('1st Run'!I:I,L97)&gt;1000,SMALL('1st Run'!I:I,L97)&lt;3000),"nt",IF(SMALL('1st Run'!I:I,L97)&gt;3000,"",SMALL('1st Run'!I:I,L97))),"")</f>
        <v/>
      </c>
      <c r="E97" s="292" t="str">
        <f>IF(D97="nt",IFERROR(SMALL('1st Run'!I:I,L97),""),IF(D97&gt;3000,"",IFERROR(SMALL('1st Run'!I:I,L97),"")))</f>
        <v/>
      </c>
      <c r="F97" s="199" t="str">
        <f t="shared" si="0"/>
        <v/>
      </c>
      <c r="G97" s="200" t="str">
        <f t="shared" si="1"/>
        <v/>
      </c>
      <c r="H97" s="201" t="str">
        <f>IFERROR(VLOOKUP(D97,'1st Run'!$S$36:$U$58,3,FALSE),"")</f>
        <v/>
      </c>
      <c r="I97" s="72"/>
      <c r="J97" s="72"/>
      <c r="K97" s="80"/>
      <c r="L97" s="80">
        <v>96</v>
      </c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 spans="1:26" ht="15.75" customHeight="1">
      <c r="A98" s="80" t="str">
        <f t="array" ref="A98">IFERROR(IF(D98="","",INDEX('1st Run'!A:I,MATCH(Youth!$E98,'1st Run'!I:I,0),1)),"")</f>
        <v/>
      </c>
      <c r="B98" s="196" t="str">
        <f t="array" ref="B98">IFERROR(IF(D98="","",INDEX('1st Run'!A:I,MATCH(Youth!$E98,'1st Run'!I:I,0),2)),"")</f>
        <v/>
      </c>
      <c r="C98" s="196" t="str">
        <f t="array" ref="C98">IFERROR(IF(D98="","",INDEX('1st Run'!A:I,MATCH(Youth!$E98,'1st Run'!I:I,0),3)),"")</f>
        <v/>
      </c>
      <c r="D98" s="82" t="str">
        <f>IFERROR(IF(AND(SMALL('1st Run'!I:I,L98)&gt;1000,SMALL('1st Run'!I:I,L98)&lt;3000),"nt",IF(SMALL('1st Run'!I:I,L98)&gt;3000,"",SMALL('1st Run'!I:I,L98))),"")</f>
        <v/>
      </c>
      <c r="E98" s="292" t="str">
        <f>IF(D98="nt",IFERROR(SMALL('1st Run'!I:I,L98),""),IF(D98&gt;3000,"",IFERROR(SMALL('1st Run'!I:I,L98),"")))</f>
        <v/>
      </c>
      <c r="F98" s="199" t="str">
        <f t="shared" si="0"/>
        <v/>
      </c>
      <c r="G98" s="200" t="str">
        <f t="shared" si="1"/>
        <v/>
      </c>
      <c r="H98" s="201" t="str">
        <f>IFERROR(VLOOKUP(D98,'1st Run'!$S$36:$U$58,3,FALSE),"")</f>
        <v/>
      </c>
      <c r="I98" s="72"/>
      <c r="J98" s="72"/>
      <c r="K98" s="80"/>
      <c r="L98" s="80">
        <v>97</v>
      </c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 spans="1:26" ht="15.75" customHeight="1">
      <c r="A99" s="80" t="str">
        <f t="array" ref="A99">IFERROR(IF(D99="","",INDEX('1st Run'!A:I,MATCH(Youth!$E99,'1st Run'!I:I,0),1)),"")</f>
        <v/>
      </c>
      <c r="B99" s="196" t="str">
        <f t="array" ref="B99">IFERROR(IF(D99="","",INDEX('1st Run'!A:I,MATCH(Youth!$E99,'1st Run'!I:I,0),2)),"")</f>
        <v/>
      </c>
      <c r="C99" s="196" t="str">
        <f t="array" ref="C99">IFERROR(IF(D99="","",INDEX('1st Run'!A:I,MATCH(Youth!$E99,'1st Run'!I:I,0),3)),"")</f>
        <v/>
      </c>
      <c r="D99" s="82" t="str">
        <f>IFERROR(IF(AND(SMALL('1st Run'!I:I,L99)&gt;1000,SMALL('1st Run'!I:I,L99)&lt;3000),"nt",IF(SMALL('1st Run'!I:I,L99)&gt;3000,"",SMALL('1st Run'!I:I,L99))),"")</f>
        <v/>
      </c>
      <c r="E99" s="292" t="str">
        <f>IF(D99="nt",IFERROR(SMALL('1st Run'!I:I,L99),""),IF(D99&gt;3000,"",IFERROR(SMALL('1st Run'!I:I,L99),"")))</f>
        <v/>
      </c>
      <c r="F99" s="199" t="str">
        <f t="shared" si="0"/>
        <v/>
      </c>
      <c r="G99" s="200" t="str">
        <f t="shared" si="1"/>
        <v/>
      </c>
      <c r="H99" s="201" t="str">
        <f>IFERROR(VLOOKUP(D99,'1st Run'!$S$36:$U$58,3,FALSE),"")</f>
        <v/>
      </c>
      <c r="I99" s="72"/>
      <c r="J99" s="72"/>
      <c r="K99" s="80"/>
      <c r="L99" s="80">
        <v>98</v>
      </c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 spans="1:26" ht="15.75" customHeight="1">
      <c r="A100" s="80" t="str">
        <f t="array" ref="A100">IFERROR(IF(D100="","",INDEX('1st Run'!A:I,MATCH(Youth!$E100,'1st Run'!I:I,0),1)),"")</f>
        <v/>
      </c>
      <c r="B100" s="196" t="str">
        <f t="array" ref="B100">IFERROR(IF(D100="","",INDEX('1st Run'!A:I,MATCH(Youth!$E100,'1st Run'!I:I,0),2)),"")</f>
        <v/>
      </c>
      <c r="C100" s="196" t="str">
        <f t="array" ref="C100">IFERROR(IF(D100="","",INDEX('1st Run'!A:I,MATCH(Youth!$E100,'1st Run'!I:I,0),3)),"")</f>
        <v/>
      </c>
      <c r="D100" s="82" t="str">
        <f>IFERROR(IF(AND(SMALL('1st Run'!I:I,L100)&gt;1000,SMALL('1st Run'!I:I,L100)&lt;3000),"nt",IF(SMALL('1st Run'!I:I,L100)&gt;3000,"",SMALL('1st Run'!I:I,L100))),"")</f>
        <v/>
      </c>
      <c r="E100" s="292" t="str">
        <f>IF(D100="nt",IFERROR(SMALL('1st Run'!I:I,L100),""),IF(D100&gt;3000,"",IFERROR(SMALL('1st Run'!I:I,L100),"")))</f>
        <v/>
      </c>
      <c r="F100" s="199" t="str">
        <f t="shared" si="0"/>
        <v/>
      </c>
      <c r="G100" s="200" t="str">
        <f t="shared" si="1"/>
        <v/>
      </c>
      <c r="H100" s="201" t="str">
        <f>IFERROR(VLOOKUP(D100,'1st Run'!$S$36:$U$58,3,FALSE),"")</f>
        <v/>
      </c>
      <c r="I100" s="72"/>
      <c r="J100" s="72"/>
      <c r="K100" s="80"/>
      <c r="L100" s="80">
        <v>99</v>
      </c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 spans="1:26" ht="15.75" customHeight="1">
      <c r="A101" s="80" t="str">
        <f t="array" ref="A101">IFERROR(IF(D101="","",INDEX('1st Run'!A:I,MATCH(Youth!$E101,'1st Run'!I:I,0),1)),"")</f>
        <v/>
      </c>
      <c r="B101" s="196" t="str">
        <f t="array" ref="B101">IFERROR(IF(D101="","",INDEX('1st Run'!A:I,MATCH(Youth!$E101,'1st Run'!I:I,0),2)),"")</f>
        <v/>
      </c>
      <c r="C101" s="196" t="str">
        <f t="array" ref="C101">IFERROR(IF(D101="","",INDEX('1st Run'!A:I,MATCH(Youth!$E101,'1st Run'!I:I,0),3)),"")</f>
        <v/>
      </c>
      <c r="D101" s="82" t="str">
        <f>IFERROR(IF(AND(SMALL('1st Run'!I:I,L101)&gt;1000,SMALL('1st Run'!I:I,L101)&lt;3000),"nt",IF(SMALL('1st Run'!I:I,L101)&gt;3000,"",SMALL('1st Run'!I:I,L101))),"")</f>
        <v/>
      </c>
      <c r="E101" s="292" t="str">
        <f>IF(D101="nt",IFERROR(SMALL('1st Run'!I:I,L101),""),IF(D101&gt;3000,"",IFERROR(SMALL('1st Run'!I:I,L101),"")))</f>
        <v/>
      </c>
      <c r="F101" s="199" t="str">
        <f t="shared" si="0"/>
        <v/>
      </c>
      <c r="G101" s="200" t="str">
        <f t="shared" si="1"/>
        <v/>
      </c>
      <c r="H101" s="201" t="str">
        <f>IFERROR(VLOOKUP(D101,'1st Run'!$S$36:$U$58,3,FALSE),"")</f>
        <v/>
      </c>
      <c r="I101" s="72"/>
      <c r="J101" s="72"/>
      <c r="K101" s="80"/>
      <c r="L101" s="80">
        <v>100</v>
      </c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 spans="1:26" ht="15.75" customHeight="1">
      <c r="A102" s="80" t="str">
        <f t="array" ref="A102">IFERROR(IF(D102="","",INDEX('1st Run'!A:I,MATCH(Youth!$E102,'1st Run'!I:I,0),1)),"")</f>
        <v/>
      </c>
      <c r="B102" s="196" t="str">
        <f t="array" ref="B102">IFERROR(IF(D102="","",INDEX('1st Run'!A:I,MATCH(Youth!$E102,'1st Run'!I:I,0),2)),"")</f>
        <v/>
      </c>
      <c r="C102" s="196" t="str">
        <f t="array" ref="C102">IFERROR(IF(D102="","",INDEX('1st Run'!A:I,MATCH(Youth!$E102,'1st Run'!I:I,0),3)),"")</f>
        <v/>
      </c>
      <c r="D102" s="82" t="str">
        <f>IFERROR(IF(AND(SMALL('1st Run'!I:I,L102)&gt;1000,SMALL('1st Run'!I:I,L102)&lt;3000),"nt",IF(SMALL('1st Run'!I:I,L102)&gt;3000,"",SMALL('1st Run'!I:I,L102))),"")</f>
        <v/>
      </c>
      <c r="E102" s="292" t="str">
        <f>IF(D102="nt",IFERROR(SMALL('1st Run'!I:I,L102),""),IF(D102&gt;3000,"",IFERROR(SMALL('1st Run'!I:I,L102),"")))</f>
        <v/>
      </c>
      <c r="F102" s="199" t="str">
        <f t="shared" si="0"/>
        <v/>
      </c>
      <c r="G102" s="200" t="str">
        <f t="shared" si="1"/>
        <v/>
      </c>
      <c r="H102" s="201" t="str">
        <f>IFERROR(VLOOKUP(D102,'1st Run'!$S$36:$U$58,3,FALSE),"")</f>
        <v/>
      </c>
      <c r="I102" s="72"/>
      <c r="J102" s="72"/>
      <c r="K102" s="80"/>
      <c r="L102" s="80">
        <v>101</v>
      </c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 spans="1:26" ht="15.75" customHeight="1">
      <c r="A103" s="80" t="str">
        <f t="array" ref="A103">IFERROR(IF(D103="","",INDEX('1st Run'!A:I,MATCH(Youth!$E103,'1st Run'!I:I,0),1)),"")</f>
        <v/>
      </c>
      <c r="B103" s="196" t="str">
        <f t="array" ref="B103">IFERROR(IF(D103="","",INDEX('1st Run'!A:I,MATCH(Youth!$E103,'1st Run'!I:I,0),2)),"")</f>
        <v/>
      </c>
      <c r="C103" s="196" t="str">
        <f t="array" ref="C103">IFERROR(IF(D103="","",INDEX('1st Run'!A:I,MATCH(Youth!$E103,'1st Run'!I:I,0),3)),"")</f>
        <v/>
      </c>
      <c r="D103" s="82" t="str">
        <f>IFERROR(IF(AND(SMALL('1st Run'!I:I,L103)&gt;1000,SMALL('1st Run'!I:I,L103)&lt;3000),"nt",IF(SMALL('1st Run'!I:I,L103)&gt;3000,"",SMALL('1st Run'!I:I,L103))),"")</f>
        <v/>
      </c>
      <c r="E103" s="292" t="str">
        <f>IF(D103="nt",IFERROR(SMALL('1st Run'!I:I,L103),""),IF(D103&gt;3000,"",IFERROR(SMALL('1st Run'!I:I,L103),"")))</f>
        <v/>
      </c>
      <c r="F103" s="199" t="str">
        <f t="shared" si="0"/>
        <v/>
      </c>
      <c r="G103" s="200" t="str">
        <f t="shared" si="1"/>
        <v/>
      </c>
      <c r="H103" s="201" t="str">
        <f>IFERROR(VLOOKUP(D103,'1st Run'!$S$36:$U$58,3,FALSE),"")</f>
        <v/>
      </c>
      <c r="I103" s="72"/>
      <c r="J103" s="72"/>
      <c r="K103" s="80"/>
      <c r="L103" s="80">
        <v>102</v>
      </c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 spans="1:26" ht="15.75" customHeight="1">
      <c r="A104" s="80" t="str">
        <f t="array" ref="A104">IFERROR(IF(D104="","",INDEX('1st Run'!A:I,MATCH(Youth!$E104,'1st Run'!I:I,0),1)),"")</f>
        <v/>
      </c>
      <c r="B104" s="196" t="str">
        <f t="array" ref="B104">IFERROR(IF(D104="","",INDEX('1st Run'!A:I,MATCH(Youth!$E104,'1st Run'!I:I,0),2)),"")</f>
        <v/>
      </c>
      <c r="C104" s="196" t="str">
        <f t="array" ref="C104">IFERROR(IF(D104="","",INDEX('1st Run'!A:I,MATCH(Youth!$E104,'1st Run'!I:I,0),3)),"")</f>
        <v/>
      </c>
      <c r="D104" s="82" t="str">
        <f>IFERROR(IF(AND(SMALL('1st Run'!I:I,L104)&gt;1000,SMALL('1st Run'!I:I,L104)&lt;3000),"nt",IF(SMALL('1st Run'!I:I,L104)&gt;3000,"",SMALL('1st Run'!I:I,L104))),"")</f>
        <v/>
      </c>
      <c r="E104" s="292" t="str">
        <f>IF(D104="nt",IFERROR(SMALL('1st Run'!I:I,L104),""),IF(D104&gt;3000,"",IFERROR(SMALL('1st Run'!I:I,L104),"")))</f>
        <v/>
      </c>
      <c r="F104" s="199" t="str">
        <f t="shared" si="0"/>
        <v/>
      </c>
      <c r="G104" s="200" t="str">
        <f t="shared" si="1"/>
        <v/>
      </c>
      <c r="H104" s="201" t="str">
        <f>IFERROR(VLOOKUP(D104,'1st Run'!$S$36:$U$58,3,FALSE),"")</f>
        <v/>
      </c>
      <c r="I104" s="72"/>
      <c r="J104" s="72"/>
      <c r="K104" s="80"/>
      <c r="L104" s="80">
        <v>103</v>
      </c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 spans="1:26" ht="15.75" customHeight="1">
      <c r="A105" s="80" t="str">
        <f t="array" ref="A105">IFERROR(IF(D105="","",INDEX('1st Run'!A:I,MATCH(Youth!$E105,'1st Run'!I:I,0),1)),"")</f>
        <v/>
      </c>
      <c r="B105" s="196" t="str">
        <f t="array" ref="B105">IFERROR(IF(D105="","",INDEX('1st Run'!A:I,MATCH(Youth!$E105,'1st Run'!I:I,0),2)),"")</f>
        <v/>
      </c>
      <c r="C105" s="196" t="str">
        <f t="array" ref="C105">IFERROR(IF(D105="","",INDEX('1st Run'!A:I,MATCH(Youth!$E105,'1st Run'!I:I,0),3)),"")</f>
        <v/>
      </c>
      <c r="D105" s="82" t="str">
        <f>IFERROR(IF(AND(SMALL('1st Run'!I:I,L105)&gt;1000,SMALL('1st Run'!I:I,L105)&lt;3000),"nt",IF(SMALL('1st Run'!I:I,L105)&gt;3000,"",SMALL('1st Run'!I:I,L105))),"")</f>
        <v/>
      </c>
      <c r="E105" s="292" t="str">
        <f>IF(D105="nt",IFERROR(SMALL('1st Run'!I:I,L105),""),IF(D105&gt;3000,"",IFERROR(SMALL('1st Run'!I:I,L105),"")))</f>
        <v/>
      </c>
      <c r="F105" s="199" t="str">
        <f t="shared" si="0"/>
        <v/>
      </c>
      <c r="G105" s="200" t="str">
        <f t="shared" si="1"/>
        <v/>
      </c>
      <c r="H105" s="201" t="str">
        <f>IFERROR(VLOOKUP(D105,'1st Run'!$S$36:$U$58,3,FALSE),"")</f>
        <v/>
      </c>
      <c r="I105" s="72"/>
      <c r="J105" s="72"/>
      <c r="K105" s="80"/>
      <c r="L105" s="80">
        <v>104</v>
      </c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 spans="1:26" ht="15.75" customHeight="1">
      <c r="A106" s="80" t="str">
        <f t="array" ref="A106">IFERROR(IF(D106="","",INDEX('1st Run'!A:I,MATCH(Youth!$E106,'1st Run'!I:I,0),1)),"")</f>
        <v/>
      </c>
      <c r="B106" s="196" t="str">
        <f t="array" ref="B106">IFERROR(IF(D106="","",INDEX('1st Run'!A:I,MATCH(Youth!$E106,'1st Run'!I:I,0),2)),"")</f>
        <v/>
      </c>
      <c r="C106" s="196" t="str">
        <f t="array" ref="C106">IFERROR(IF(D106="","",INDEX('1st Run'!A:I,MATCH(Youth!$E106,'1st Run'!I:I,0),3)),"")</f>
        <v/>
      </c>
      <c r="D106" s="82" t="str">
        <f>IFERROR(IF(AND(SMALL('1st Run'!I:I,L106)&gt;1000,SMALL('1st Run'!I:I,L106)&lt;3000),"nt",IF(SMALL('1st Run'!I:I,L106)&gt;3000,"",SMALL('1st Run'!I:I,L106))),"")</f>
        <v/>
      </c>
      <c r="E106" s="292" t="str">
        <f>IF(D106="nt",IFERROR(SMALL('1st Run'!I:I,L106),""),IF(D106&gt;3000,"",IFERROR(SMALL('1st Run'!I:I,L106),"")))</f>
        <v/>
      </c>
      <c r="F106" s="199" t="str">
        <f t="shared" si="0"/>
        <v/>
      </c>
      <c r="G106" s="200" t="str">
        <f t="shared" si="1"/>
        <v/>
      </c>
      <c r="H106" s="201" t="str">
        <f>IFERROR(VLOOKUP(D106,'1st Run'!$S$36:$U$58,3,FALSE),"")</f>
        <v/>
      </c>
      <c r="I106" s="72"/>
      <c r="J106" s="72"/>
      <c r="K106" s="80"/>
      <c r="L106" s="80">
        <v>105</v>
      </c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 spans="1:26" ht="15.75" customHeight="1">
      <c r="A107" s="80" t="str">
        <f t="array" ref="A107">IFERROR(IF(D107="","",INDEX('1st Run'!A:I,MATCH(Youth!$E107,'1st Run'!I:I,0),1)),"")</f>
        <v/>
      </c>
      <c r="B107" s="196" t="str">
        <f t="array" ref="B107">IFERROR(IF(D107="","",INDEX('1st Run'!A:I,MATCH(Youth!$E107,'1st Run'!I:I,0),2)),"")</f>
        <v/>
      </c>
      <c r="C107" s="196" t="str">
        <f t="array" ref="C107">IFERROR(IF(D107="","",INDEX('1st Run'!A:I,MATCH(Youth!$E107,'1st Run'!I:I,0),3)),"")</f>
        <v/>
      </c>
      <c r="D107" s="82" t="str">
        <f>IFERROR(IF(AND(SMALL('1st Run'!I:I,L107)&gt;1000,SMALL('1st Run'!I:I,L107)&lt;3000),"nt",IF(SMALL('1st Run'!I:I,L107)&gt;3000,"",SMALL('1st Run'!I:I,L107))),"")</f>
        <v/>
      </c>
      <c r="E107" s="292" t="str">
        <f>IF(D107="nt",IFERROR(SMALL('1st Run'!I:I,L107),""),IF(D107&gt;3000,"",IFERROR(SMALL('1st Run'!I:I,L107),"")))</f>
        <v/>
      </c>
      <c r="F107" s="199" t="str">
        <f t="shared" si="0"/>
        <v/>
      </c>
      <c r="G107" s="200" t="str">
        <f t="shared" si="1"/>
        <v/>
      </c>
      <c r="H107" s="201" t="str">
        <f>IFERROR(VLOOKUP(D107,'1st Run'!$S$36:$U$58,3,FALSE),"")</f>
        <v/>
      </c>
      <c r="I107" s="72"/>
      <c r="J107" s="72"/>
      <c r="K107" s="80"/>
      <c r="L107" s="80">
        <v>106</v>
      </c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 spans="1:26" ht="15.75" customHeight="1">
      <c r="A108" s="80" t="str">
        <f t="array" ref="A108">IFERROR(IF(D108="","",INDEX('1st Run'!A:I,MATCH(Youth!$E108,'1st Run'!I:I,0),1)),"")</f>
        <v/>
      </c>
      <c r="B108" s="196" t="str">
        <f t="array" ref="B108">IFERROR(IF(D108="","",INDEX('1st Run'!A:I,MATCH(Youth!$E108,'1st Run'!I:I,0),2)),"")</f>
        <v/>
      </c>
      <c r="C108" s="196" t="str">
        <f t="array" ref="C108">IFERROR(IF(D108="","",INDEX('1st Run'!A:I,MATCH(Youth!$E108,'1st Run'!I:I,0),3)),"")</f>
        <v/>
      </c>
      <c r="D108" s="82" t="str">
        <f>IFERROR(IF(AND(SMALL('1st Run'!I:I,L108)&gt;1000,SMALL('1st Run'!I:I,L108)&lt;3000),"nt",IF(SMALL('1st Run'!I:I,L108)&gt;3000,"",SMALL('1st Run'!I:I,L108))),"")</f>
        <v/>
      </c>
      <c r="E108" s="292" t="str">
        <f>IF(D108="nt",IFERROR(SMALL('1st Run'!I:I,L108),""),IF(D108&gt;3000,"",IFERROR(SMALL('1st Run'!I:I,L108),"")))</f>
        <v/>
      </c>
      <c r="F108" s="199" t="str">
        <f t="shared" si="0"/>
        <v/>
      </c>
      <c r="G108" s="200" t="str">
        <f t="shared" si="1"/>
        <v/>
      </c>
      <c r="H108" s="201" t="str">
        <f>IFERROR(VLOOKUP(D108,'1st Run'!$S$36:$U$58,3,FALSE),"")</f>
        <v/>
      </c>
      <c r="I108" s="72"/>
      <c r="J108" s="72"/>
      <c r="K108" s="80"/>
      <c r="L108" s="80">
        <v>107</v>
      </c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 spans="1:26" ht="15.75" customHeight="1">
      <c r="A109" s="80" t="str">
        <f t="array" ref="A109">IFERROR(IF(D109="","",INDEX('1st Run'!A:I,MATCH(Youth!$E109,'1st Run'!I:I,0),1)),"")</f>
        <v/>
      </c>
      <c r="B109" s="196" t="str">
        <f t="array" ref="B109">IFERROR(IF(D109="","",INDEX('1st Run'!A:I,MATCH(Youth!$E109,'1st Run'!I:I,0),2)),"")</f>
        <v/>
      </c>
      <c r="C109" s="196" t="str">
        <f t="array" ref="C109">IFERROR(IF(D109="","",INDEX('1st Run'!A:I,MATCH(Youth!$E109,'1st Run'!I:I,0),3)),"")</f>
        <v/>
      </c>
      <c r="D109" s="82" t="str">
        <f>IFERROR(IF(AND(SMALL('1st Run'!I:I,L109)&gt;1000,SMALL('1st Run'!I:I,L109)&lt;3000),"nt",IF(SMALL('1st Run'!I:I,L109)&gt;3000,"",SMALL('1st Run'!I:I,L109))),"")</f>
        <v/>
      </c>
      <c r="E109" s="292" t="str">
        <f>IF(D109="nt",IFERROR(SMALL('1st Run'!I:I,L109),""),IF(D109&gt;3000,"",IFERROR(SMALL('1st Run'!I:I,L109),"")))</f>
        <v/>
      </c>
      <c r="F109" s="199" t="str">
        <f t="shared" si="0"/>
        <v/>
      </c>
      <c r="G109" s="200" t="str">
        <f t="shared" si="1"/>
        <v/>
      </c>
      <c r="H109" s="201" t="str">
        <f>IFERROR(VLOOKUP(D109,'1st Run'!$S$36:$U$58,3,FALSE),"")</f>
        <v/>
      </c>
      <c r="I109" s="72"/>
      <c r="J109" s="72"/>
      <c r="K109" s="80"/>
      <c r="L109" s="80">
        <v>108</v>
      </c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 spans="1:26" ht="15.75" customHeight="1">
      <c r="A110" s="80" t="str">
        <f t="array" ref="A110">IFERROR(IF(D110="","",INDEX('1st Run'!A:I,MATCH(Youth!$E110,'1st Run'!I:I,0),1)),"")</f>
        <v/>
      </c>
      <c r="B110" s="196" t="str">
        <f t="array" ref="B110">IFERROR(IF(D110="","",INDEX('1st Run'!A:I,MATCH(Youth!$E110,'1st Run'!I:I,0),2)),"")</f>
        <v/>
      </c>
      <c r="C110" s="196" t="str">
        <f t="array" ref="C110">IFERROR(IF(D110="","",INDEX('1st Run'!A:I,MATCH(Youth!$E110,'1st Run'!I:I,0),3)),"")</f>
        <v/>
      </c>
      <c r="D110" s="82" t="str">
        <f>IFERROR(IF(AND(SMALL('1st Run'!I:I,L110)&gt;1000,SMALL('1st Run'!I:I,L110)&lt;3000),"nt",IF(SMALL('1st Run'!I:I,L110)&gt;3000,"",SMALL('1st Run'!I:I,L110))),"")</f>
        <v/>
      </c>
      <c r="E110" s="292" t="str">
        <f>IF(D110="nt",IFERROR(SMALL('1st Run'!I:I,L110),""),IF(D110&gt;3000,"",IFERROR(SMALL('1st Run'!I:I,L110),"")))</f>
        <v/>
      </c>
      <c r="F110" s="199" t="str">
        <f t="shared" si="0"/>
        <v/>
      </c>
      <c r="G110" s="200" t="str">
        <f t="shared" si="1"/>
        <v/>
      </c>
      <c r="H110" s="201" t="str">
        <f>IFERROR(VLOOKUP(D110,'1st Run'!$S$36:$U$58,3,FALSE),"")</f>
        <v/>
      </c>
      <c r="I110" s="72"/>
      <c r="J110" s="72"/>
      <c r="K110" s="80"/>
      <c r="L110" s="80">
        <v>109</v>
      </c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 spans="1:26" ht="15.75" customHeight="1">
      <c r="A111" s="80" t="str">
        <f t="array" ref="A111">IFERROR(IF(D111="","",INDEX('1st Run'!A:I,MATCH(Youth!$E111,'1st Run'!I:I,0),1)),"")</f>
        <v/>
      </c>
      <c r="B111" s="196" t="str">
        <f t="array" ref="B111">IFERROR(IF(D111="","",INDEX('1st Run'!A:I,MATCH(Youth!$E111,'1st Run'!I:I,0),2)),"")</f>
        <v/>
      </c>
      <c r="C111" s="196" t="str">
        <f t="array" ref="C111">IFERROR(IF(D111="","",INDEX('1st Run'!A:I,MATCH(Youth!$E111,'1st Run'!I:I,0),3)),"")</f>
        <v/>
      </c>
      <c r="D111" s="82" t="str">
        <f>IFERROR(IF(AND(SMALL('1st Run'!I:I,L111)&gt;1000,SMALL('1st Run'!I:I,L111)&lt;3000),"nt",IF(SMALL('1st Run'!I:I,L111)&gt;3000,"",SMALL('1st Run'!I:I,L111))),"")</f>
        <v/>
      </c>
      <c r="E111" s="292" t="str">
        <f>IF(D111="nt",IFERROR(SMALL('1st Run'!I:I,L111),""),IF(D111&gt;3000,"",IFERROR(SMALL('1st Run'!I:I,L111),"")))</f>
        <v/>
      </c>
      <c r="F111" s="199" t="str">
        <f t="shared" si="0"/>
        <v/>
      </c>
      <c r="G111" s="200" t="str">
        <f t="shared" si="1"/>
        <v/>
      </c>
      <c r="H111" s="201" t="str">
        <f>IFERROR(VLOOKUP(D111,'1st Run'!$S$36:$U$58,3,FALSE),"")</f>
        <v/>
      </c>
      <c r="I111" s="72"/>
      <c r="J111" s="72"/>
      <c r="K111" s="80"/>
      <c r="L111" s="80">
        <v>110</v>
      </c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 spans="1:26" ht="15.75" customHeight="1">
      <c r="A112" s="80" t="str">
        <f t="array" ref="A112">IFERROR(IF(D112="","",INDEX('1st Run'!A:I,MATCH(Youth!$E112,'1st Run'!I:I,0),1)),"")</f>
        <v/>
      </c>
      <c r="B112" s="196" t="str">
        <f t="array" ref="B112">IFERROR(IF(D112="","",INDEX('1st Run'!A:I,MATCH(Youth!$E112,'1st Run'!I:I,0),2)),"")</f>
        <v/>
      </c>
      <c r="C112" s="196" t="str">
        <f t="array" ref="C112">IFERROR(IF(D112="","",INDEX('1st Run'!A:I,MATCH(Youth!$E112,'1st Run'!I:I,0),3)),"")</f>
        <v/>
      </c>
      <c r="D112" s="82" t="str">
        <f>IFERROR(IF(AND(SMALL('1st Run'!I:I,L112)&gt;1000,SMALL('1st Run'!I:I,L112)&lt;3000),"nt",IF(SMALL('1st Run'!I:I,L112)&gt;3000,"",SMALL('1st Run'!I:I,L112))),"")</f>
        <v/>
      </c>
      <c r="E112" s="292" t="str">
        <f>IF(D112="nt",IFERROR(SMALL('1st Run'!I:I,L112),""),IF(D112&gt;3000,"",IFERROR(SMALL('1st Run'!I:I,L112),"")))</f>
        <v/>
      </c>
      <c r="F112" s="199" t="str">
        <f t="shared" si="0"/>
        <v/>
      </c>
      <c r="G112" s="200" t="str">
        <f t="shared" si="1"/>
        <v/>
      </c>
      <c r="H112" s="201" t="str">
        <f>IFERROR(VLOOKUP(D112,'1st Run'!$S$36:$U$58,3,FALSE),"")</f>
        <v/>
      </c>
      <c r="I112" s="72"/>
      <c r="J112" s="72"/>
      <c r="K112" s="80"/>
      <c r="L112" s="80">
        <v>111</v>
      </c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spans="1:26" ht="15.75" customHeight="1">
      <c r="A113" s="80" t="str">
        <f t="array" ref="A113">IFERROR(IF(D113="","",INDEX('1st Run'!A:I,MATCH(Youth!$E113,'1st Run'!I:I,0),1)),"")</f>
        <v/>
      </c>
      <c r="B113" s="196" t="str">
        <f t="array" ref="B113">IFERROR(IF(D113="","",INDEX('1st Run'!A:I,MATCH(Youth!$E113,'1st Run'!I:I,0),2)),"")</f>
        <v/>
      </c>
      <c r="C113" s="196" t="str">
        <f t="array" ref="C113">IFERROR(IF(D113="","",INDEX('1st Run'!A:I,MATCH(Youth!$E113,'1st Run'!I:I,0),3)),"")</f>
        <v/>
      </c>
      <c r="D113" s="82" t="str">
        <f>IFERROR(IF(AND(SMALL('1st Run'!I:I,L113)&gt;1000,SMALL('1st Run'!I:I,L113)&lt;3000),"nt",IF(SMALL('1st Run'!I:I,L113)&gt;3000,"",SMALL('1st Run'!I:I,L113))),"")</f>
        <v/>
      </c>
      <c r="E113" s="292" t="str">
        <f>IF(D113="nt",IFERROR(SMALL('1st Run'!I:I,L113),""),IF(D113&gt;3000,"",IFERROR(SMALL('1st Run'!I:I,L113),"")))</f>
        <v/>
      </c>
      <c r="F113" s="199" t="str">
        <f t="shared" si="0"/>
        <v/>
      </c>
      <c r="G113" s="200" t="str">
        <f t="shared" si="1"/>
        <v/>
      </c>
      <c r="H113" s="201" t="str">
        <f>IFERROR(VLOOKUP(D113,'1st Run'!$S$36:$U$58,3,FALSE),"")</f>
        <v/>
      </c>
      <c r="I113" s="72"/>
      <c r="J113" s="72"/>
      <c r="K113" s="80"/>
      <c r="L113" s="80">
        <v>112</v>
      </c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spans="1:26" ht="15.75" customHeight="1">
      <c r="A114" s="80" t="str">
        <f t="array" ref="A114">IFERROR(IF(D114="","",INDEX('1st Run'!A:I,MATCH(Youth!$E114,'1st Run'!I:I,0),1)),"")</f>
        <v/>
      </c>
      <c r="B114" s="196" t="str">
        <f t="array" ref="B114">IFERROR(IF(D114="","",INDEX('1st Run'!A:I,MATCH(Youth!$E114,'1st Run'!I:I,0),2)),"")</f>
        <v/>
      </c>
      <c r="C114" s="196" t="str">
        <f t="array" ref="C114">IFERROR(IF(D114="","",INDEX('1st Run'!A:I,MATCH(Youth!$E114,'1st Run'!I:I,0),3)),"")</f>
        <v/>
      </c>
      <c r="D114" s="82" t="str">
        <f>IFERROR(IF(AND(SMALL('1st Run'!I:I,L114)&gt;1000,SMALL('1st Run'!I:I,L114)&lt;3000),"nt",IF(SMALL('1st Run'!I:I,L114)&gt;3000,"",SMALL('1st Run'!I:I,L114))),"")</f>
        <v/>
      </c>
      <c r="E114" s="292" t="str">
        <f>IF(D114="nt",IFERROR(SMALL('1st Run'!I:I,L114),""),IF(D114&gt;3000,"",IFERROR(SMALL('1st Run'!I:I,L114),"")))</f>
        <v/>
      </c>
      <c r="F114" s="199" t="str">
        <f t="shared" si="0"/>
        <v/>
      </c>
      <c r="G114" s="200" t="str">
        <f t="shared" si="1"/>
        <v/>
      </c>
      <c r="H114" s="201" t="str">
        <f>IFERROR(VLOOKUP(D114,'1st Run'!$S$36:$U$58,3,FALSE),"")</f>
        <v/>
      </c>
      <c r="I114" s="72"/>
      <c r="J114" s="72"/>
      <c r="K114" s="80"/>
      <c r="L114" s="80">
        <v>113</v>
      </c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spans="1:26" ht="15.75" customHeight="1">
      <c r="A115" s="80" t="str">
        <f t="array" ref="A115">IFERROR(IF(D115="","",INDEX('1st Run'!A:I,MATCH(Youth!$E115,'1st Run'!I:I,0),1)),"")</f>
        <v/>
      </c>
      <c r="B115" s="196" t="str">
        <f t="array" ref="B115">IFERROR(IF(D115="","",INDEX('1st Run'!A:I,MATCH(Youth!$E115,'1st Run'!I:I,0),2)),"")</f>
        <v/>
      </c>
      <c r="C115" s="196" t="str">
        <f t="array" ref="C115">IFERROR(IF(D115="","",INDEX('1st Run'!A:I,MATCH(Youth!$E115,'1st Run'!I:I,0),3)),"")</f>
        <v/>
      </c>
      <c r="D115" s="82" t="str">
        <f>IFERROR(IF(AND(SMALL('1st Run'!I:I,L115)&gt;1000,SMALL('1st Run'!I:I,L115)&lt;3000),"nt",IF(SMALL('1st Run'!I:I,L115)&gt;3000,"",SMALL('1st Run'!I:I,L115))),"")</f>
        <v/>
      </c>
      <c r="E115" s="292" t="str">
        <f>IF(D115="nt",IFERROR(SMALL('1st Run'!I:I,L115),""),IF(D115&gt;3000,"",IFERROR(SMALL('1st Run'!I:I,L115),"")))</f>
        <v/>
      </c>
      <c r="F115" s="199" t="str">
        <f t="shared" si="0"/>
        <v/>
      </c>
      <c r="G115" s="200" t="str">
        <f t="shared" si="1"/>
        <v/>
      </c>
      <c r="H115" s="201" t="str">
        <f>IFERROR(VLOOKUP(D115,'1st Run'!$S$36:$U$58,3,FALSE),"")</f>
        <v/>
      </c>
      <c r="I115" s="72"/>
      <c r="J115" s="72"/>
      <c r="K115" s="80"/>
      <c r="L115" s="80">
        <v>114</v>
      </c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spans="1:26" ht="15.75" customHeight="1">
      <c r="A116" s="80" t="str">
        <f t="array" ref="A116">IFERROR(IF(D116="","",INDEX('1st Run'!A:I,MATCH(Youth!$E116,'1st Run'!I:I,0),1)),"")</f>
        <v/>
      </c>
      <c r="B116" s="196" t="str">
        <f t="array" ref="B116">IFERROR(IF(D116="","",INDEX('1st Run'!A:I,MATCH(Youth!$E116,'1st Run'!I:I,0),2)),"")</f>
        <v/>
      </c>
      <c r="C116" s="196" t="str">
        <f t="array" ref="C116">IFERROR(IF(D116="","",INDEX('1st Run'!A:I,MATCH(Youth!$E116,'1st Run'!I:I,0),3)),"")</f>
        <v/>
      </c>
      <c r="D116" s="82" t="str">
        <f>IFERROR(IF(AND(SMALL('1st Run'!I:I,L116)&gt;1000,SMALL('1st Run'!I:I,L116)&lt;3000),"nt",IF(SMALL('1st Run'!I:I,L116)&gt;3000,"",SMALL('1st Run'!I:I,L116))),"")</f>
        <v/>
      </c>
      <c r="E116" s="292" t="str">
        <f>IF(D116="nt",IFERROR(SMALL('1st Run'!I:I,L116),""),IF(D116&gt;3000,"",IFERROR(SMALL('1st Run'!I:I,L116),"")))</f>
        <v/>
      </c>
      <c r="F116" s="199" t="str">
        <f t="shared" si="0"/>
        <v/>
      </c>
      <c r="G116" s="200" t="str">
        <f t="shared" si="1"/>
        <v/>
      </c>
      <c r="H116" s="201" t="str">
        <f>IFERROR(VLOOKUP(D116,'1st Run'!$S$36:$U$58,3,FALSE),"")</f>
        <v/>
      </c>
      <c r="I116" s="72"/>
      <c r="J116" s="72"/>
      <c r="K116" s="80"/>
      <c r="L116" s="80">
        <v>115</v>
      </c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spans="1:26" ht="15.75" customHeight="1">
      <c r="A117" s="80" t="str">
        <f t="array" ref="A117">IFERROR(IF(D117="","",INDEX('1st Run'!A:I,MATCH(Youth!$E117,'1st Run'!I:I,0),1)),"")</f>
        <v/>
      </c>
      <c r="B117" s="196" t="str">
        <f t="array" ref="B117">IFERROR(IF(D117="","",INDEX('1st Run'!A:I,MATCH(Youth!$E117,'1st Run'!I:I,0),2)),"")</f>
        <v/>
      </c>
      <c r="C117" s="196" t="str">
        <f t="array" ref="C117">IFERROR(IF(D117="","",INDEX('1st Run'!A:I,MATCH(Youth!$E117,'1st Run'!I:I,0),3)),"")</f>
        <v/>
      </c>
      <c r="D117" s="82" t="str">
        <f>IFERROR(IF(AND(SMALL('1st Run'!I:I,L117)&gt;1000,SMALL('1st Run'!I:I,L117)&lt;3000),"nt",IF(SMALL('1st Run'!I:I,L117)&gt;3000,"",SMALL('1st Run'!I:I,L117))),"")</f>
        <v/>
      </c>
      <c r="E117" s="292" t="str">
        <f>IF(D117="nt",IFERROR(SMALL('1st Run'!I:I,L117),""),IF(D117&gt;3000,"",IFERROR(SMALL('1st Run'!I:I,L117),"")))</f>
        <v/>
      </c>
      <c r="F117" s="199" t="str">
        <f t="shared" si="0"/>
        <v/>
      </c>
      <c r="G117" s="200" t="str">
        <f t="shared" si="1"/>
        <v/>
      </c>
      <c r="H117" s="201" t="str">
        <f>IFERROR(VLOOKUP(D117,'1st Run'!$S$36:$U$58,3,FALSE),"")</f>
        <v/>
      </c>
      <c r="I117" s="72"/>
      <c r="J117" s="72"/>
      <c r="K117" s="80"/>
      <c r="L117" s="80">
        <v>116</v>
      </c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 spans="1:26" ht="15.75" customHeight="1">
      <c r="A118" s="80" t="str">
        <f t="array" ref="A118">IFERROR(IF(D118="","",INDEX('1st Run'!A:I,MATCH(Youth!$E118,'1st Run'!I:I,0),1)),"")</f>
        <v/>
      </c>
      <c r="B118" s="196" t="str">
        <f t="array" ref="B118">IFERROR(IF(D118="","",INDEX('1st Run'!A:I,MATCH(Youth!$E118,'1st Run'!I:I,0),2)),"")</f>
        <v/>
      </c>
      <c r="C118" s="196" t="str">
        <f t="array" ref="C118">IFERROR(IF(D118="","",INDEX('1st Run'!A:I,MATCH(Youth!$E118,'1st Run'!I:I,0),3)),"")</f>
        <v/>
      </c>
      <c r="D118" s="82" t="str">
        <f>IFERROR(IF(AND(SMALL('1st Run'!I:I,L118)&gt;1000,SMALL('1st Run'!I:I,L118)&lt;3000),"nt",IF(SMALL('1st Run'!I:I,L118)&gt;3000,"",SMALL('1st Run'!I:I,L118))),"")</f>
        <v/>
      </c>
      <c r="E118" s="292" t="str">
        <f>IF(D118="nt",IFERROR(SMALL('1st Run'!I:I,L118),""),IF(D118&gt;3000,"",IFERROR(SMALL('1st Run'!I:I,L118),"")))</f>
        <v/>
      </c>
      <c r="F118" s="199" t="str">
        <f t="shared" si="0"/>
        <v/>
      </c>
      <c r="G118" s="200" t="str">
        <f t="shared" si="1"/>
        <v/>
      </c>
      <c r="H118" s="201" t="str">
        <f>IFERROR(VLOOKUP(D118,'1st Run'!$S$36:$U$58,3,FALSE),"")</f>
        <v/>
      </c>
      <c r="I118" s="72"/>
      <c r="J118" s="72"/>
      <c r="K118" s="80"/>
      <c r="L118" s="80">
        <v>117</v>
      </c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 spans="1:26" ht="15.75" customHeight="1">
      <c r="A119" s="80" t="str">
        <f t="array" ref="A119">IFERROR(IF(D119="","",INDEX('1st Run'!A:I,MATCH(Youth!$E119,'1st Run'!I:I,0),1)),"")</f>
        <v/>
      </c>
      <c r="B119" s="196" t="str">
        <f t="array" ref="B119">IFERROR(IF(D119="","",INDEX('1st Run'!A:I,MATCH(Youth!$E119,'1st Run'!I:I,0),2)),"")</f>
        <v/>
      </c>
      <c r="C119" s="196" t="str">
        <f t="array" ref="C119">IFERROR(IF(D119="","",INDEX('1st Run'!A:I,MATCH(Youth!$E119,'1st Run'!I:I,0),3)),"")</f>
        <v/>
      </c>
      <c r="D119" s="82" t="str">
        <f>IFERROR(IF(AND(SMALL('1st Run'!I:I,L119)&gt;1000,SMALL('1st Run'!I:I,L119)&lt;3000),"nt",IF(SMALL('1st Run'!I:I,L119)&gt;3000,"",SMALL('1st Run'!I:I,L119))),"")</f>
        <v/>
      </c>
      <c r="E119" s="292" t="str">
        <f>IF(D119="nt",IFERROR(SMALL('1st Run'!I:I,L119),""),IF(D119&gt;3000,"",IFERROR(SMALL('1st Run'!I:I,L119),"")))</f>
        <v/>
      </c>
      <c r="F119" s="199" t="str">
        <f t="shared" si="0"/>
        <v/>
      </c>
      <c r="G119" s="200" t="str">
        <f t="shared" si="1"/>
        <v/>
      </c>
      <c r="H119" s="201" t="str">
        <f>IFERROR(VLOOKUP(D119,'1st Run'!$S$36:$U$58,3,FALSE),"")</f>
        <v/>
      </c>
      <c r="I119" s="72"/>
      <c r="J119" s="72"/>
      <c r="K119" s="80"/>
      <c r="L119" s="80">
        <v>118</v>
      </c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 spans="1:26" ht="15.75" customHeight="1">
      <c r="A120" s="80" t="str">
        <f t="array" ref="A120">IFERROR(IF(D120="","",INDEX('1st Run'!A:I,MATCH(Youth!$E120,'1st Run'!I:I,0),1)),"")</f>
        <v/>
      </c>
      <c r="B120" s="196" t="str">
        <f t="array" ref="B120">IFERROR(IF(D120="","",INDEX('1st Run'!A:I,MATCH(Youth!$E120,'1st Run'!I:I,0),2)),"")</f>
        <v/>
      </c>
      <c r="C120" s="196" t="str">
        <f t="array" ref="C120">IFERROR(IF(D120="","",INDEX('1st Run'!A:I,MATCH(Youth!$E120,'1st Run'!I:I,0),3)),"")</f>
        <v/>
      </c>
      <c r="D120" s="82" t="str">
        <f>IFERROR(IF(AND(SMALL('1st Run'!I:I,L120)&gt;1000,SMALL('1st Run'!I:I,L120)&lt;3000),"nt",IF(SMALL('1st Run'!I:I,L120)&gt;3000,"",SMALL('1st Run'!I:I,L120))),"")</f>
        <v/>
      </c>
      <c r="E120" s="292" t="str">
        <f>IF(D120="nt",IFERROR(SMALL('1st Run'!I:I,L120),""),IF(D120&gt;3000,"",IFERROR(SMALL('1st Run'!I:I,L120),"")))</f>
        <v/>
      </c>
      <c r="F120" s="199" t="str">
        <f t="shared" si="0"/>
        <v/>
      </c>
      <c r="G120" s="200" t="str">
        <f t="shared" si="1"/>
        <v/>
      </c>
      <c r="H120" s="201" t="str">
        <f>IFERROR(VLOOKUP(D120,'1st Run'!$S$36:$U$58,3,FALSE),"")</f>
        <v/>
      </c>
      <c r="I120" s="72"/>
      <c r="J120" s="72"/>
      <c r="K120" s="80"/>
      <c r="L120" s="80">
        <v>119</v>
      </c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 spans="1:26" ht="15.75" customHeight="1">
      <c r="A121" s="80" t="str">
        <f t="array" ref="A121">IFERROR(IF(D121="","",INDEX('1st Run'!A:I,MATCH(Youth!$E121,'1st Run'!I:I,0),1)),"")</f>
        <v/>
      </c>
      <c r="B121" s="196" t="str">
        <f t="array" ref="B121">IFERROR(IF(D121="","",INDEX('1st Run'!A:I,MATCH(Youth!$E121,'1st Run'!I:I,0),2)),"")</f>
        <v/>
      </c>
      <c r="C121" s="196" t="str">
        <f t="array" ref="C121">IFERROR(IF(D121="","",INDEX('1st Run'!A:I,MATCH(Youth!$E121,'1st Run'!I:I,0),3)),"")</f>
        <v/>
      </c>
      <c r="D121" s="82" t="str">
        <f>IFERROR(IF(AND(SMALL('1st Run'!I:I,L121)&gt;1000,SMALL('1st Run'!I:I,L121)&lt;3000),"nt",IF(SMALL('1st Run'!I:I,L121)&gt;3000,"",SMALL('1st Run'!I:I,L121))),"")</f>
        <v/>
      </c>
      <c r="E121" s="292" t="str">
        <f>IF(D121="nt",IFERROR(SMALL('1st Run'!I:I,L121),""),IF(D121&gt;3000,"",IFERROR(SMALL('1st Run'!I:I,L121),"")))</f>
        <v/>
      </c>
      <c r="F121" s="199" t="str">
        <f t="shared" si="0"/>
        <v/>
      </c>
      <c r="G121" s="200" t="str">
        <f t="shared" si="1"/>
        <v/>
      </c>
      <c r="H121" s="201" t="str">
        <f>IFERROR(VLOOKUP(D121,'1st Run'!$S$36:$U$58,3,FALSE),"")</f>
        <v/>
      </c>
      <c r="I121" s="72"/>
      <c r="J121" s="72"/>
      <c r="K121" s="80"/>
      <c r="L121" s="80">
        <v>120</v>
      </c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 spans="1:26" ht="15.75" customHeight="1">
      <c r="A122" s="80" t="str">
        <f t="array" ref="A122">IFERROR(IF(D122="","",INDEX('1st Run'!A:I,MATCH(Youth!$E122,'1st Run'!I:I,0),1)),"")</f>
        <v/>
      </c>
      <c r="B122" s="196" t="str">
        <f t="array" ref="B122">IFERROR(IF(D122="","",INDEX('1st Run'!A:I,MATCH(Youth!$E122,'1st Run'!I:I,0),2)),"")</f>
        <v/>
      </c>
      <c r="C122" s="196" t="str">
        <f t="array" ref="C122">IFERROR(IF(D122="","",INDEX('1st Run'!A:I,MATCH(Youth!$E122,'1st Run'!I:I,0),3)),"")</f>
        <v/>
      </c>
      <c r="D122" s="82" t="str">
        <f>IFERROR(IF(AND(SMALL('1st Run'!I:I,L122)&gt;1000,SMALL('1st Run'!I:I,L122)&lt;3000),"nt",IF(SMALL('1st Run'!I:I,L122)&gt;3000,"",SMALL('1st Run'!I:I,L122))),"")</f>
        <v/>
      </c>
      <c r="E122" s="292" t="str">
        <f>IF(D122="nt",IFERROR(SMALL('1st Run'!I:I,L122),""),IF(D122&gt;3000,"",IFERROR(SMALL('1st Run'!I:I,L122),"")))</f>
        <v/>
      </c>
      <c r="F122" s="199" t="str">
        <f t="shared" si="0"/>
        <v/>
      </c>
      <c r="G122" s="200" t="str">
        <f t="shared" si="1"/>
        <v/>
      </c>
      <c r="H122" s="201" t="str">
        <f>IFERROR(VLOOKUP(D122,'1st Run'!$S$36:$U$58,3,FALSE),"")</f>
        <v/>
      </c>
      <c r="I122" s="72"/>
      <c r="J122" s="72"/>
      <c r="K122" s="80"/>
      <c r="L122" s="80">
        <v>121</v>
      </c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 spans="1:26" ht="15.75" customHeight="1">
      <c r="A123" s="80" t="str">
        <f t="array" ref="A123">IFERROR(IF(D123="","",INDEX('1st Run'!A:I,MATCH(Youth!$E123,'1st Run'!I:I,0),1)),"")</f>
        <v/>
      </c>
      <c r="B123" s="196" t="str">
        <f t="array" ref="B123">IFERROR(IF(D123="","",INDEX('1st Run'!A:I,MATCH(Youth!$E123,'1st Run'!I:I,0),2)),"")</f>
        <v/>
      </c>
      <c r="C123" s="196" t="str">
        <f t="array" ref="C123">IFERROR(IF(D123="","",INDEX('1st Run'!A:I,MATCH(Youth!$E123,'1st Run'!I:I,0),3)),"")</f>
        <v/>
      </c>
      <c r="D123" s="82" t="str">
        <f>IFERROR(IF(AND(SMALL('1st Run'!I:I,L123)&gt;1000,SMALL('1st Run'!I:I,L123)&lt;3000),"nt",IF(SMALL('1st Run'!I:I,L123)&gt;3000,"",SMALL('1st Run'!I:I,L123))),"")</f>
        <v/>
      </c>
      <c r="E123" s="292" t="str">
        <f>IF(D123="nt",IFERROR(SMALL('1st Run'!I:I,L123),""),IF(D123&gt;3000,"",IFERROR(SMALL('1st Run'!I:I,L123),"")))</f>
        <v/>
      </c>
      <c r="F123" s="199" t="str">
        <f t="shared" si="0"/>
        <v/>
      </c>
      <c r="G123" s="200" t="str">
        <f t="shared" si="1"/>
        <v/>
      </c>
      <c r="H123" s="201" t="str">
        <f>IFERROR(VLOOKUP(D123,'1st Run'!$S$36:$U$58,3,FALSE),"")</f>
        <v/>
      </c>
      <c r="I123" s="72"/>
      <c r="J123" s="72"/>
      <c r="K123" s="80"/>
      <c r="L123" s="80">
        <v>122</v>
      </c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 spans="1:26" ht="15.75" customHeight="1">
      <c r="A124" s="80" t="str">
        <f t="array" ref="A124">IFERROR(IF(D124="","",INDEX('1st Run'!A:I,MATCH(Youth!$E124,'1st Run'!I:I,0),1)),"")</f>
        <v/>
      </c>
      <c r="B124" s="196" t="str">
        <f t="array" ref="B124">IFERROR(IF(D124="","",INDEX('1st Run'!A:I,MATCH(Youth!$E124,'1st Run'!I:I,0),2)),"")</f>
        <v/>
      </c>
      <c r="C124" s="196" t="str">
        <f t="array" ref="C124">IFERROR(IF(D124="","",INDEX('1st Run'!A:I,MATCH(Youth!$E124,'1st Run'!I:I,0),3)),"")</f>
        <v/>
      </c>
      <c r="D124" s="82" t="str">
        <f>IFERROR(IF(AND(SMALL('1st Run'!I:I,L124)&gt;1000,SMALL('1st Run'!I:I,L124)&lt;3000),"nt",IF(SMALL('1st Run'!I:I,L124)&gt;3000,"",SMALL('1st Run'!I:I,L124))),"")</f>
        <v/>
      </c>
      <c r="E124" s="292" t="str">
        <f>IF(D124="nt",IFERROR(SMALL('1st Run'!I:I,L124),""),IF(D124&gt;3000,"",IFERROR(SMALL('1st Run'!I:I,L124),"")))</f>
        <v/>
      </c>
      <c r="F124" s="199" t="str">
        <f t="shared" si="0"/>
        <v/>
      </c>
      <c r="G124" s="200" t="str">
        <f t="shared" si="1"/>
        <v/>
      </c>
      <c r="H124" s="201" t="str">
        <f>IFERROR(VLOOKUP(D124,'1st Run'!$S$36:$U$58,3,FALSE),"")</f>
        <v/>
      </c>
      <c r="I124" s="72"/>
      <c r="J124" s="72"/>
      <c r="K124" s="80"/>
      <c r="L124" s="80">
        <v>123</v>
      </c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spans="1:26" ht="15.75" customHeight="1">
      <c r="A125" s="80" t="str">
        <f t="array" ref="A125">IFERROR(IF(D125="","",INDEX('1st Run'!A:I,MATCH(Youth!$E125,'1st Run'!I:I,0),1)),"")</f>
        <v/>
      </c>
      <c r="B125" s="196" t="str">
        <f t="array" ref="B125">IFERROR(IF(D125="","",INDEX('1st Run'!A:I,MATCH(Youth!$E125,'1st Run'!I:I,0),2)),"")</f>
        <v/>
      </c>
      <c r="C125" s="196" t="str">
        <f t="array" ref="C125">IFERROR(IF(D125="","",INDEX('1st Run'!A:I,MATCH(Youth!$E125,'1st Run'!I:I,0),3)),"")</f>
        <v/>
      </c>
      <c r="D125" s="82" t="str">
        <f>IFERROR(IF(AND(SMALL('1st Run'!I:I,L125)&gt;1000,SMALL('1st Run'!I:I,L125)&lt;3000),"nt",IF(SMALL('1st Run'!I:I,L125)&gt;3000,"",SMALL('1st Run'!I:I,L125))),"")</f>
        <v/>
      </c>
      <c r="E125" s="292" t="str">
        <f>IF(D125="nt",IFERROR(SMALL('1st Run'!I:I,L125),""),IF(D125&gt;3000,"",IFERROR(SMALL('1st Run'!I:I,L125),"")))</f>
        <v/>
      </c>
      <c r="F125" s="199" t="str">
        <f t="shared" si="0"/>
        <v/>
      </c>
      <c r="G125" s="200" t="str">
        <f t="shared" si="1"/>
        <v/>
      </c>
      <c r="H125" s="201" t="str">
        <f>IFERROR(VLOOKUP(D125,'1st Run'!$S$36:$U$58,3,FALSE),"")</f>
        <v/>
      </c>
      <c r="I125" s="72"/>
      <c r="J125" s="72"/>
      <c r="K125" s="80"/>
      <c r="L125" s="80">
        <v>124</v>
      </c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 spans="1:26" ht="15.75" customHeight="1">
      <c r="A126" s="80" t="str">
        <f t="array" ref="A126">IFERROR(IF(D126="","",INDEX('1st Run'!A:I,MATCH(Youth!$E126,'1st Run'!I:I,0),1)),"")</f>
        <v/>
      </c>
      <c r="B126" s="196" t="str">
        <f t="array" ref="B126">IFERROR(IF(D126="","",INDEX('1st Run'!A:I,MATCH(Youth!$E126,'1st Run'!I:I,0),2)),"")</f>
        <v/>
      </c>
      <c r="C126" s="196" t="str">
        <f t="array" ref="C126">IFERROR(IF(D126="","",INDEX('1st Run'!A:I,MATCH(Youth!$E126,'1st Run'!I:I,0),3)),"")</f>
        <v/>
      </c>
      <c r="D126" s="82" t="str">
        <f>IFERROR(IF(AND(SMALL('1st Run'!I:I,L126)&gt;1000,SMALL('1st Run'!I:I,L126)&lt;3000),"nt",IF(SMALL('1st Run'!I:I,L126)&gt;3000,"",SMALL('1st Run'!I:I,L126))),"")</f>
        <v/>
      </c>
      <c r="E126" s="292" t="str">
        <f>IF(D126="nt",IFERROR(SMALL('1st Run'!I:I,L126),""),IF(D126&gt;3000,"",IFERROR(SMALL('1st Run'!I:I,L126),"")))</f>
        <v/>
      </c>
      <c r="F126" s="199" t="str">
        <f t="shared" si="0"/>
        <v/>
      </c>
      <c r="G126" s="200" t="str">
        <f t="shared" si="1"/>
        <v/>
      </c>
      <c r="H126" s="201" t="str">
        <f>IFERROR(VLOOKUP(D126,'1st Run'!$S$36:$U$58,3,FALSE),"")</f>
        <v/>
      </c>
      <c r="I126" s="72"/>
      <c r="J126" s="72"/>
      <c r="K126" s="80"/>
      <c r="L126" s="80">
        <v>125</v>
      </c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 spans="1:26" ht="15.75" customHeight="1">
      <c r="A127" s="80" t="str">
        <f t="array" ref="A127">IFERROR(IF(D127="","",INDEX('1st Run'!A:I,MATCH(Youth!$E127,'1st Run'!I:I,0),1)),"")</f>
        <v/>
      </c>
      <c r="B127" s="196" t="str">
        <f t="array" ref="B127">IFERROR(IF(D127="","",INDEX('1st Run'!A:I,MATCH(Youth!$E127,'1st Run'!I:I,0),2)),"")</f>
        <v/>
      </c>
      <c r="C127" s="196" t="str">
        <f t="array" ref="C127">IFERROR(IF(D127="","",INDEX('1st Run'!A:I,MATCH(Youth!$E127,'1st Run'!I:I,0),3)),"")</f>
        <v/>
      </c>
      <c r="D127" s="82" t="str">
        <f>IFERROR(IF(AND(SMALL('1st Run'!I:I,L127)&gt;1000,SMALL('1st Run'!I:I,L127)&lt;3000),"nt",IF(SMALL('1st Run'!I:I,L127)&gt;3000,"",SMALL('1st Run'!I:I,L127))),"")</f>
        <v/>
      </c>
      <c r="E127" s="292" t="str">
        <f>IF(D127="nt",IFERROR(SMALL('1st Run'!I:I,L127),""),IF(D127&gt;3000,"",IFERROR(SMALL('1st Run'!I:I,L127),"")))</f>
        <v/>
      </c>
      <c r="F127" s="199" t="str">
        <f t="shared" si="0"/>
        <v/>
      </c>
      <c r="G127" s="200" t="str">
        <f t="shared" si="1"/>
        <v/>
      </c>
      <c r="H127" s="201" t="str">
        <f>IFERROR(VLOOKUP(D127,'1st Run'!$S$36:$U$58,3,FALSE),"")</f>
        <v/>
      </c>
      <c r="I127" s="72"/>
      <c r="J127" s="72"/>
      <c r="K127" s="80"/>
      <c r="L127" s="80">
        <v>126</v>
      </c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 spans="1:26" ht="15.75" customHeight="1">
      <c r="A128" s="80" t="str">
        <f t="array" ref="A128">IFERROR(IF(D128="","",INDEX('1st Run'!A:I,MATCH(Youth!$E128,'1st Run'!I:I,0),1)),"")</f>
        <v/>
      </c>
      <c r="B128" s="196" t="str">
        <f t="array" ref="B128">IFERROR(IF(D128="","",INDEX('1st Run'!A:I,MATCH(Youth!$E128,'1st Run'!I:I,0),2)),"")</f>
        <v/>
      </c>
      <c r="C128" s="196" t="str">
        <f t="array" ref="C128">IFERROR(IF(D128="","",INDEX('1st Run'!A:I,MATCH(Youth!$E128,'1st Run'!I:I,0),3)),"")</f>
        <v/>
      </c>
      <c r="D128" s="82" t="str">
        <f>IFERROR(IF(AND(SMALL('1st Run'!I:I,L128)&gt;1000,SMALL('1st Run'!I:I,L128)&lt;3000),"nt",IF(SMALL('1st Run'!I:I,L128)&gt;3000,"",SMALL('1st Run'!I:I,L128))),"")</f>
        <v/>
      </c>
      <c r="E128" s="292" t="str">
        <f>IF(D128="nt",IFERROR(SMALL('1st Run'!I:I,L128),""),IF(D128&gt;3000,"",IFERROR(SMALL('1st Run'!I:I,L128),"")))</f>
        <v/>
      </c>
      <c r="F128" s="199" t="str">
        <f t="shared" si="0"/>
        <v/>
      </c>
      <c r="G128" s="200" t="str">
        <f t="shared" si="1"/>
        <v/>
      </c>
      <c r="H128" s="201" t="str">
        <f>IFERROR(VLOOKUP(D128,'1st Run'!$S$36:$U$58,3,FALSE),"")</f>
        <v/>
      </c>
      <c r="I128" s="72"/>
      <c r="J128" s="72"/>
      <c r="K128" s="80"/>
      <c r="L128" s="80">
        <v>127</v>
      </c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 spans="1:26" ht="15.75" customHeight="1">
      <c r="A129" s="80" t="str">
        <f t="array" ref="A129">IFERROR(IF(D129="","",INDEX('1st Run'!A:I,MATCH(Youth!$E129,'1st Run'!I:I,0),1)),"")</f>
        <v/>
      </c>
      <c r="B129" s="196" t="str">
        <f t="array" ref="B129">IFERROR(IF(D129="","",INDEX('1st Run'!A:I,MATCH(Youth!$E129,'1st Run'!I:I,0),2)),"")</f>
        <v/>
      </c>
      <c r="C129" s="196" t="str">
        <f t="array" ref="C129">IFERROR(IF(D129="","",INDEX('1st Run'!A:I,MATCH(Youth!$E129,'1st Run'!I:I,0),3)),"")</f>
        <v/>
      </c>
      <c r="D129" s="82" t="str">
        <f>IFERROR(IF(AND(SMALL('1st Run'!I:I,L129)&gt;1000,SMALL('1st Run'!I:I,L129)&lt;3000),"nt",IF(SMALL('1st Run'!I:I,L129)&gt;3000,"",SMALL('1st Run'!I:I,L129))),"")</f>
        <v/>
      </c>
      <c r="E129" s="292" t="str">
        <f>IF(D129="nt",IFERROR(SMALL('1st Run'!I:I,L129),""),IF(D129&gt;3000,"",IFERROR(SMALL('1st Run'!I:I,L129),"")))</f>
        <v/>
      </c>
      <c r="F129" s="199" t="str">
        <f t="shared" si="0"/>
        <v/>
      </c>
      <c r="G129" s="200" t="str">
        <f t="shared" si="1"/>
        <v/>
      </c>
      <c r="H129" s="201" t="str">
        <f>IFERROR(VLOOKUP(D129,'1st Run'!$S$36:$U$58,3,FALSE),"")</f>
        <v/>
      </c>
      <c r="I129" s="72"/>
      <c r="J129" s="72"/>
      <c r="K129" s="80"/>
      <c r="L129" s="80">
        <v>128</v>
      </c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 spans="1:26" ht="15.75" customHeight="1">
      <c r="A130" s="80" t="str">
        <f t="array" ref="A130">IFERROR(IF(D130="","",INDEX('1st Run'!A:I,MATCH(Youth!$E130,'1st Run'!I:I,0),1)),"")</f>
        <v/>
      </c>
      <c r="B130" s="196" t="str">
        <f t="array" ref="B130">IFERROR(IF(D130="","",INDEX('1st Run'!A:I,MATCH(Youth!$E130,'1st Run'!I:I,0),2)),"")</f>
        <v/>
      </c>
      <c r="C130" s="196" t="str">
        <f t="array" ref="C130">IFERROR(IF(D130="","",INDEX('1st Run'!A:I,MATCH(Youth!$E130,'1st Run'!I:I,0),3)),"")</f>
        <v/>
      </c>
      <c r="D130" s="82" t="str">
        <f>IFERROR(IF(AND(SMALL('1st Run'!I:I,L130)&gt;1000,SMALL('1st Run'!I:I,L130)&lt;3000),"nt",IF(SMALL('1st Run'!I:I,L130)&gt;3000,"",SMALL('1st Run'!I:I,L130))),"")</f>
        <v/>
      </c>
      <c r="E130" s="292" t="str">
        <f>IF(D130="nt",IFERROR(SMALL('1st Run'!I:I,L130),""),IF(D130&gt;3000,"",IFERROR(SMALL('1st Run'!I:I,L130),"")))</f>
        <v/>
      </c>
      <c r="F130" s="199" t="str">
        <f t="shared" si="0"/>
        <v/>
      </c>
      <c r="G130" s="200" t="str">
        <f t="shared" si="1"/>
        <v/>
      </c>
      <c r="H130" s="201" t="str">
        <f>IFERROR(VLOOKUP(D130,'1st Run'!$S$36:$U$58,3,FALSE),"")</f>
        <v/>
      </c>
      <c r="I130" s="72"/>
      <c r="J130" s="72"/>
      <c r="K130" s="80"/>
      <c r="L130" s="80">
        <v>129</v>
      </c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 spans="1:26" ht="15.75" customHeight="1">
      <c r="A131" s="80" t="str">
        <f t="array" ref="A131">IFERROR(IF(D131="","",INDEX('1st Run'!A:I,MATCH(Youth!$E131,'1st Run'!I:I,0),1)),"")</f>
        <v/>
      </c>
      <c r="B131" s="196" t="str">
        <f t="array" ref="B131">IFERROR(IF(D131="","",INDEX('1st Run'!A:I,MATCH(Youth!$E131,'1st Run'!I:I,0),2)),"")</f>
        <v/>
      </c>
      <c r="C131" s="196" t="str">
        <f t="array" ref="C131">IFERROR(IF(D131="","",INDEX('1st Run'!A:I,MATCH(Youth!$E131,'1st Run'!I:I,0),3)),"")</f>
        <v/>
      </c>
      <c r="D131" s="82" t="str">
        <f>IFERROR(IF(AND(SMALL('1st Run'!I:I,L131)&gt;1000,SMALL('1st Run'!I:I,L131)&lt;3000),"nt",IF(SMALL('1st Run'!I:I,L131)&gt;3000,"",SMALL('1st Run'!I:I,L131))),"")</f>
        <v/>
      </c>
      <c r="E131" s="292" t="str">
        <f>IF(D131="nt",IFERROR(SMALL('1st Run'!I:I,L131),""),IF(D131&gt;3000,"",IFERROR(SMALL('1st Run'!I:I,L131),"")))</f>
        <v/>
      </c>
      <c r="F131" s="199" t="str">
        <f t="shared" si="0"/>
        <v/>
      </c>
      <c r="G131" s="200" t="str">
        <f t="shared" si="1"/>
        <v/>
      </c>
      <c r="H131" s="201" t="str">
        <f>IFERROR(VLOOKUP(D131,'1st Run'!$S$36:$U$58,3,FALSE),"")</f>
        <v/>
      </c>
      <c r="I131" s="72"/>
      <c r="J131" s="72"/>
      <c r="K131" s="80"/>
      <c r="L131" s="80">
        <v>130</v>
      </c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 spans="1:26" ht="15.75" customHeight="1">
      <c r="A132" s="80" t="str">
        <f t="array" ref="A132">IFERROR(IF(D132="","",INDEX('1st Run'!A:I,MATCH(Youth!$E132,'1st Run'!I:I,0),1)),"")</f>
        <v/>
      </c>
      <c r="B132" s="196" t="str">
        <f t="array" ref="B132">IFERROR(IF(D132="","",INDEX('1st Run'!A:I,MATCH(Youth!$E132,'1st Run'!I:I,0),2)),"")</f>
        <v/>
      </c>
      <c r="C132" s="196" t="str">
        <f t="array" ref="C132">IFERROR(IF(D132="","",INDEX('1st Run'!A:I,MATCH(Youth!$E132,'1st Run'!I:I,0),3)),"")</f>
        <v/>
      </c>
      <c r="D132" s="82" t="str">
        <f>IFERROR(IF(AND(SMALL('1st Run'!I:I,L132)&gt;1000,SMALL('1st Run'!I:I,L132)&lt;3000),"nt",IF(SMALL('1st Run'!I:I,L132)&gt;3000,"",SMALL('1st Run'!I:I,L132))),"")</f>
        <v/>
      </c>
      <c r="E132" s="292" t="str">
        <f>IF(D132="nt",IFERROR(SMALL('1st Run'!I:I,L132),""),IF(D132&gt;3000,"",IFERROR(SMALL('1st Run'!I:I,L132),"")))</f>
        <v/>
      </c>
      <c r="F132" s="199" t="str">
        <f t="shared" si="0"/>
        <v/>
      </c>
      <c r="G132" s="200" t="str">
        <f t="shared" si="1"/>
        <v/>
      </c>
      <c r="H132" s="201" t="str">
        <f>IFERROR(VLOOKUP(D132,'1st Run'!$S$36:$U$58,3,FALSE),"")</f>
        <v/>
      </c>
      <c r="I132" s="72"/>
      <c r="J132" s="72"/>
      <c r="K132" s="80"/>
      <c r="L132" s="80">
        <v>131</v>
      </c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 spans="1:26" ht="15.75" customHeight="1">
      <c r="A133" s="80" t="str">
        <f t="array" ref="A133">IFERROR(IF(D133="","",INDEX('1st Run'!A:I,MATCH(Youth!$E133,'1st Run'!I:I,0),1)),"")</f>
        <v/>
      </c>
      <c r="B133" s="196" t="str">
        <f t="array" ref="B133">IFERROR(IF(D133="","",INDEX('1st Run'!A:I,MATCH(Youth!$E133,'1st Run'!I:I,0),2)),"")</f>
        <v/>
      </c>
      <c r="C133" s="196" t="str">
        <f t="array" ref="C133">IFERROR(IF(D133="","",INDEX('1st Run'!A:I,MATCH(Youth!$E133,'1st Run'!I:I,0),3)),"")</f>
        <v/>
      </c>
      <c r="D133" s="82" t="str">
        <f>IFERROR(IF(AND(SMALL('1st Run'!I:I,L133)&gt;1000,SMALL('1st Run'!I:I,L133)&lt;3000),"nt",IF(SMALL('1st Run'!I:I,L133)&gt;3000,"",SMALL('1st Run'!I:I,L133))),"")</f>
        <v/>
      </c>
      <c r="E133" s="292" t="str">
        <f>IF(D133="nt",IFERROR(SMALL('1st Run'!I:I,L133),""),IF(D133&gt;3000,"",IFERROR(SMALL('1st Run'!I:I,L133),"")))</f>
        <v/>
      </c>
      <c r="F133" s="199" t="str">
        <f t="shared" si="0"/>
        <v/>
      </c>
      <c r="G133" s="200" t="str">
        <f t="shared" si="1"/>
        <v/>
      </c>
      <c r="H133" s="201" t="str">
        <f>IFERROR(VLOOKUP(D133,'1st Run'!$S$36:$U$58,3,FALSE),"")</f>
        <v/>
      </c>
      <c r="I133" s="72"/>
      <c r="J133" s="72"/>
      <c r="K133" s="80"/>
      <c r="L133" s="80">
        <v>132</v>
      </c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 spans="1:26" ht="15.75" customHeight="1">
      <c r="A134" s="80" t="str">
        <f t="array" ref="A134">IFERROR(IF(D134="","",INDEX('1st Run'!A:I,MATCH(Youth!$E134,'1st Run'!I:I,0),1)),"")</f>
        <v/>
      </c>
      <c r="B134" s="196" t="str">
        <f t="array" ref="B134">IFERROR(IF(D134="","",INDEX('1st Run'!A:I,MATCH(Youth!$E134,'1st Run'!I:I,0),2)),"")</f>
        <v/>
      </c>
      <c r="C134" s="196" t="str">
        <f t="array" ref="C134">IFERROR(IF(D134="","",INDEX('1st Run'!A:I,MATCH(Youth!$E134,'1st Run'!I:I,0),3)),"")</f>
        <v/>
      </c>
      <c r="D134" s="82" t="str">
        <f>IFERROR(IF(AND(SMALL('1st Run'!I:I,L134)&gt;1000,SMALL('1st Run'!I:I,L134)&lt;3000),"nt",IF(SMALL('1st Run'!I:I,L134)&gt;3000,"",SMALL('1st Run'!I:I,L134))),"")</f>
        <v/>
      </c>
      <c r="E134" s="292" t="str">
        <f>IF(D134="nt",IFERROR(SMALL('1st Run'!I:I,L134),""),IF(D134&gt;3000,"",IFERROR(SMALL('1st Run'!I:I,L134),"")))</f>
        <v/>
      </c>
      <c r="F134" s="199" t="str">
        <f t="shared" si="0"/>
        <v/>
      </c>
      <c r="G134" s="200" t="str">
        <f t="shared" si="1"/>
        <v/>
      </c>
      <c r="H134" s="201" t="str">
        <f>IFERROR(VLOOKUP(D134,'1st Run'!$S$36:$U$58,3,FALSE),"")</f>
        <v/>
      </c>
      <c r="I134" s="72"/>
      <c r="J134" s="72"/>
      <c r="K134" s="80"/>
      <c r="L134" s="80">
        <v>133</v>
      </c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 spans="1:26" ht="15.75" customHeight="1">
      <c r="A135" s="80" t="str">
        <f t="array" ref="A135">IFERROR(IF(D135="","",INDEX('1st Run'!A:I,MATCH(Youth!$E135,'1st Run'!I:I,0),1)),"")</f>
        <v/>
      </c>
      <c r="B135" s="196" t="str">
        <f t="array" ref="B135">IFERROR(IF(D135="","",INDEX('1st Run'!A:I,MATCH(Youth!$E135,'1st Run'!I:I,0),2)),"")</f>
        <v/>
      </c>
      <c r="C135" s="196" t="str">
        <f t="array" ref="C135">IFERROR(IF(D135="","",INDEX('1st Run'!A:I,MATCH(Youth!$E135,'1st Run'!I:I,0),3)),"")</f>
        <v/>
      </c>
      <c r="D135" s="82" t="str">
        <f>IFERROR(IF(AND(SMALL('1st Run'!I:I,L135)&gt;1000,SMALL('1st Run'!I:I,L135)&lt;3000),"nt",IF(SMALL('1st Run'!I:I,L135)&gt;3000,"",SMALL('1st Run'!I:I,L135))),"")</f>
        <v/>
      </c>
      <c r="E135" s="292" t="str">
        <f>IF(D135="nt",IFERROR(SMALL('1st Run'!I:I,L135),""),IF(D135&gt;3000,"",IFERROR(SMALL('1st Run'!I:I,L135),"")))</f>
        <v/>
      </c>
      <c r="F135" s="199" t="str">
        <f t="shared" si="0"/>
        <v/>
      </c>
      <c r="G135" s="200" t="str">
        <f t="shared" si="1"/>
        <v/>
      </c>
      <c r="H135" s="201" t="str">
        <f>IFERROR(VLOOKUP(D135,'1st Run'!$S$36:$U$58,3,FALSE),"")</f>
        <v/>
      </c>
      <c r="I135" s="72"/>
      <c r="J135" s="72"/>
      <c r="K135" s="80"/>
      <c r="L135" s="80">
        <v>134</v>
      </c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 spans="1:26" ht="15.75" customHeight="1">
      <c r="A136" s="80" t="str">
        <f t="array" ref="A136">IFERROR(IF(D136="","",INDEX('1st Run'!A:I,MATCH(Youth!$E136,'1st Run'!I:I,0),1)),"")</f>
        <v/>
      </c>
      <c r="B136" s="196" t="str">
        <f t="array" ref="B136">IFERROR(IF(D136="","",INDEX('1st Run'!A:I,MATCH(Youth!$E136,'1st Run'!I:I,0),2)),"")</f>
        <v/>
      </c>
      <c r="C136" s="196" t="str">
        <f t="array" ref="C136">IFERROR(IF(D136="","",INDEX('1st Run'!A:I,MATCH(Youth!$E136,'1st Run'!I:I,0),3)),"")</f>
        <v/>
      </c>
      <c r="D136" s="82" t="str">
        <f>IFERROR(IF(AND(SMALL('1st Run'!I:I,L136)&gt;1000,SMALL('1st Run'!I:I,L136)&lt;3000),"nt",IF(SMALL('1st Run'!I:I,L136)&gt;3000,"",SMALL('1st Run'!I:I,L136))),"")</f>
        <v/>
      </c>
      <c r="E136" s="292" t="str">
        <f>IF(D136="nt",IFERROR(SMALL('1st Run'!I:I,L136),""),IF(D136&gt;3000,"",IFERROR(SMALL('1st Run'!I:I,L136),"")))</f>
        <v/>
      </c>
      <c r="F136" s="199" t="str">
        <f t="shared" si="0"/>
        <v/>
      </c>
      <c r="G136" s="200" t="str">
        <f t="shared" si="1"/>
        <v/>
      </c>
      <c r="H136" s="201" t="str">
        <f>IFERROR(VLOOKUP(D136,'1st Run'!$S$36:$U$58,3,FALSE),"")</f>
        <v/>
      </c>
      <c r="I136" s="72"/>
      <c r="J136" s="72"/>
      <c r="K136" s="80"/>
      <c r="L136" s="80">
        <v>135</v>
      </c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 spans="1:26" ht="15.75" customHeight="1">
      <c r="A137" s="80" t="str">
        <f t="array" ref="A137">IFERROR(IF(D137="","",INDEX('1st Run'!A:I,MATCH(Youth!$E137,'1st Run'!I:I,0),1)),"")</f>
        <v/>
      </c>
      <c r="B137" s="196" t="str">
        <f t="array" ref="B137">IFERROR(IF(D137="","",INDEX('1st Run'!A:I,MATCH(Youth!$E137,'1st Run'!I:I,0),2)),"")</f>
        <v/>
      </c>
      <c r="C137" s="196" t="str">
        <f t="array" ref="C137">IFERROR(IF(D137="","",INDEX('1st Run'!A:I,MATCH(Youth!$E137,'1st Run'!I:I,0),3)),"")</f>
        <v/>
      </c>
      <c r="D137" s="82" t="str">
        <f>IFERROR(IF(AND(SMALL('1st Run'!I:I,L137)&gt;1000,SMALL('1st Run'!I:I,L137)&lt;3000),"nt",IF(SMALL('1st Run'!I:I,L137)&gt;3000,"",SMALL('1st Run'!I:I,L137))),"")</f>
        <v/>
      </c>
      <c r="E137" s="292" t="str">
        <f>IF(D137="nt",IFERROR(SMALL('1st Run'!I:I,L137),""),IF(D137&gt;3000,"",IFERROR(SMALL('1st Run'!I:I,L137),"")))</f>
        <v/>
      </c>
      <c r="F137" s="199" t="str">
        <f t="shared" si="0"/>
        <v/>
      </c>
      <c r="G137" s="200" t="str">
        <f t="shared" si="1"/>
        <v/>
      </c>
      <c r="H137" s="201" t="str">
        <f>IFERROR(VLOOKUP(D137,'1st Run'!$S$36:$U$58,3,FALSE),"")</f>
        <v/>
      </c>
      <c r="I137" s="72"/>
      <c r="J137" s="72"/>
      <c r="K137" s="80"/>
      <c r="L137" s="80">
        <v>136</v>
      </c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 spans="1:26" ht="15.75" customHeight="1">
      <c r="A138" s="80" t="str">
        <f t="array" ref="A138">IFERROR(IF(D138="","",INDEX('1st Run'!A:I,MATCH(Youth!$E138,'1st Run'!I:I,0),1)),"")</f>
        <v/>
      </c>
      <c r="B138" s="196" t="str">
        <f t="array" ref="B138">IFERROR(IF(D138="","",INDEX('1st Run'!A:I,MATCH(Youth!$E138,'1st Run'!I:I,0),2)),"")</f>
        <v/>
      </c>
      <c r="C138" s="196" t="str">
        <f t="array" ref="C138">IFERROR(IF(D138="","",INDEX('1st Run'!A:I,MATCH(Youth!$E138,'1st Run'!I:I,0),3)),"")</f>
        <v/>
      </c>
      <c r="D138" s="82" t="str">
        <f>IFERROR(IF(AND(SMALL('1st Run'!I:I,L138)&gt;1000,SMALL('1st Run'!I:I,L138)&lt;3000),"nt",IF(SMALL('1st Run'!I:I,L138)&gt;3000,"",SMALL('1st Run'!I:I,L138))),"")</f>
        <v/>
      </c>
      <c r="E138" s="292" t="str">
        <f>IF(D138="nt",IFERROR(SMALL('1st Run'!I:I,L138),""),IF(D138&gt;3000,"",IFERROR(SMALL('1st Run'!I:I,L138),"")))</f>
        <v/>
      </c>
      <c r="F138" s="199" t="str">
        <f t="shared" si="0"/>
        <v/>
      </c>
      <c r="G138" s="200" t="str">
        <f t="shared" si="1"/>
        <v/>
      </c>
      <c r="H138" s="201" t="str">
        <f>IFERROR(VLOOKUP(D138,'1st Run'!$S$36:$U$58,3,FALSE),"")</f>
        <v/>
      </c>
      <c r="I138" s="72"/>
      <c r="J138" s="72"/>
      <c r="K138" s="80"/>
      <c r="L138" s="80">
        <v>137</v>
      </c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 spans="1:26" ht="15.75" customHeight="1">
      <c r="A139" s="80" t="str">
        <f t="array" ref="A139">IFERROR(IF(D139="","",INDEX('1st Run'!A:I,MATCH(Youth!$E139,'1st Run'!I:I,0),1)),"")</f>
        <v/>
      </c>
      <c r="B139" s="196" t="str">
        <f t="array" ref="B139">IFERROR(IF(D139="","",INDEX('1st Run'!A:I,MATCH(Youth!$E139,'1st Run'!I:I,0),2)),"")</f>
        <v/>
      </c>
      <c r="C139" s="196" t="str">
        <f t="array" ref="C139">IFERROR(IF(D139="","",INDEX('1st Run'!A:I,MATCH(Youth!$E139,'1st Run'!I:I,0),3)),"")</f>
        <v/>
      </c>
      <c r="D139" s="82" t="str">
        <f>IFERROR(IF(AND(SMALL('1st Run'!I:I,L139)&gt;1000,SMALL('1st Run'!I:I,L139)&lt;3000),"nt",IF(SMALL('1st Run'!I:I,L139)&gt;3000,"",SMALL('1st Run'!I:I,L139))),"")</f>
        <v/>
      </c>
      <c r="E139" s="292" t="str">
        <f>IF(D139="nt",IFERROR(SMALL('1st Run'!I:I,L139),""),IF(D139&gt;3000,"",IFERROR(SMALL('1st Run'!I:I,L139),"")))</f>
        <v/>
      </c>
      <c r="F139" s="199" t="str">
        <f t="shared" si="0"/>
        <v/>
      </c>
      <c r="G139" s="200" t="str">
        <f t="shared" si="1"/>
        <v/>
      </c>
      <c r="H139" s="201" t="str">
        <f>IFERROR(VLOOKUP(D139,'1st Run'!$S$36:$U$58,3,FALSE),"")</f>
        <v/>
      </c>
      <c r="I139" s="72"/>
      <c r="J139" s="72"/>
      <c r="K139" s="80"/>
      <c r="L139" s="80">
        <v>138</v>
      </c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 spans="1:26" ht="15.75" customHeight="1">
      <c r="A140" s="80" t="str">
        <f t="array" ref="A140">IFERROR(IF(D140="","",INDEX('1st Run'!A:I,MATCH(Youth!$E140,'1st Run'!I:I,0),1)),"")</f>
        <v/>
      </c>
      <c r="B140" s="196" t="str">
        <f t="array" ref="B140">IFERROR(IF(D140="","",INDEX('1st Run'!A:I,MATCH(Youth!$E140,'1st Run'!I:I,0),2)),"")</f>
        <v/>
      </c>
      <c r="C140" s="196" t="str">
        <f t="array" ref="C140">IFERROR(IF(D140="","",INDEX('1st Run'!A:I,MATCH(Youth!$E140,'1st Run'!I:I,0),3)),"")</f>
        <v/>
      </c>
      <c r="D140" s="82" t="str">
        <f>IFERROR(IF(AND(SMALL('1st Run'!I:I,L140)&gt;1000,SMALL('1st Run'!I:I,L140)&lt;3000),"nt",IF(SMALL('1st Run'!I:I,L140)&gt;3000,"",SMALL('1st Run'!I:I,L140))),"")</f>
        <v/>
      </c>
      <c r="E140" s="292" t="str">
        <f>IF(D140="nt",IFERROR(SMALL('1st Run'!I:I,L140),""),IF(D140&gt;3000,"",IFERROR(SMALL('1st Run'!I:I,L140),"")))</f>
        <v/>
      </c>
      <c r="F140" s="199" t="str">
        <f t="shared" si="0"/>
        <v/>
      </c>
      <c r="G140" s="200" t="str">
        <f t="shared" si="1"/>
        <v/>
      </c>
      <c r="H140" s="201" t="str">
        <f>IFERROR(VLOOKUP(D140,'1st Run'!$S$36:$U$58,3,FALSE),"")</f>
        <v/>
      </c>
      <c r="I140" s="72"/>
      <c r="J140" s="72"/>
      <c r="K140" s="80"/>
      <c r="L140" s="80">
        <v>139</v>
      </c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 spans="1:26" ht="15.75" customHeight="1">
      <c r="A141" s="80" t="str">
        <f t="array" ref="A141">IFERROR(IF(D141="","",INDEX('1st Run'!A:I,MATCH(Youth!$E141,'1st Run'!I:I,0),1)),"")</f>
        <v/>
      </c>
      <c r="B141" s="196" t="str">
        <f t="array" ref="B141">IFERROR(IF(D141="","",INDEX('1st Run'!A:I,MATCH(Youth!$E141,'1st Run'!I:I,0),2)),"")</f>
        <v/>
      </c>
      <c r="C141" s="196" t="str">
        <f t="array" ref="C141">IFERROR(IF(D141="","",INDEX('1st Run'!A:I,MATCH(Youth!$E141,'1st Run'!I:I,0),3)),"")</f>
        <v/>
      </c>
      <c r="D141" s="82" t="str">
        <f>IFERROR(IF(AND(SMALL('1st Run'!I:I,L141)&gt;1000,SMALL('1st Run'!I:I,L141)&lt;3000),"nt",IF(SMALL('1st Run'!I:I,L141)&gt;3000,"",SMALL('1st Run'!I:I,L141))),"")</f>
        <v/>
      </c>
      <c r="E141" s="292" t="str">
        <f>IF(D141="nt",IFERROR(SMALL('1st Run'!I:I,L141),""),IF(D141&gt;3000,"",IFERROR(SMALL('1st Run'!I:I,L141),"")))</f>
        <v/>
      </c>
      <c r="F141" s="199" t="str">
        <f t="shared" si="0"/>
        <v/>
      </c>
      <c r="G141" s="200" t="str">
        <f t="shared" si="1"/>
        <v/>
      </c>
      <c r="H141" s="201" t="str">
        <f>IFERROR(VLOOKUP(D141,'1st Run'!$S$36:$U$58,3,FALSE),"")</f>
        <v/>
      </c>
      <c r="I141" s="72"/>
      <c r="J141" s="72"/>
      <c r="K141" s="80"/>
      <c r="L141" s="80">
        <v>140</v>
      </c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 spans="1:26" ht="15.75" customHeight="1">
      <c r="A142" s="80" t="str">
        <f t="array" ref="A142">IFERROR(IF(D142="","",INDEX('1st Run'!A:I,MATCH(Youth!$E142,'1st Run'!I:I,0),1)),"")</f>
        <v/>
      </c>
      <c r="B142" s="196" t="str">
        <f t="array" ref="B142">IFERROR(IF(D142="","",INDEX('1st Run'!A:I,MATCH(Youth!$E142,'1st Run'!I:I,0),2)),"")</f>
        <v/>
      </c>
      <c r="C142" s="196" t="str">
        <f t="array" ref="C142">IFERROR(IF(D142="","",INDEX('1st Run'!A:I,MATCH(Youth!$E142,'1st Run'!I:I,0),3)),"")</f>
        <v/>
      </c>
      <c r="D142" s="82" t="str">
        <f>IFERROR(IF(AND(SMALL('1st Run'!I:I,L142)&gt;1000,SMALL('1st Run'!I:I,L142)&lt;3000),"nt",IF(SMALL('1st Run'!I:I,L142)&gt;3000,"",SMALL('1st Run'!I:I,L142))),"")</f>
        <v/>
      </c>
      <c r="E142" s="292" t="str">
        <f>IF(D142="nt",IFERROR(SMALL('1st Run'!I:I,L142),""),IF(D142&gt;3000,"",IFERROR(SMALL('1st Run'!I:I,L142),"")))</f>
        <v/>
      </c>
      <c r="F142" s="199" t="str">
        <f t="shared" si="0"/>
        <v/>
      </c>
      <c r="G142" s="200" t="str">
        <f t="shared" si="1"/>
        <v/>
      </c>
      <c r="H142" s="201" t="str">
        <f>IFERROR(VLOOKUP(D142,'1st Run'!$S$36:$U$58,3,FALSE),"")</f>
        <v/>
      </c>
      <c r="I142" s="72"/>
      <c r="J142" s="72"/>
      <c r="K142" s="80"/>
      <c r="L142" s="80">
        <v>141</v>
      </c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 spans="1:26" ht="15.75" customHeight="1">
      <c r="A143" s="80" t="str">
        <f t="array" ref="A143">IFERROR(IF(D143="","",INDEX('1st Run'!A:I,MATCH(Youth!$E143,'1st Run'!I:I,0),1)),"")</f>
        <v/>
      </c>
      <c r="B143" s="196" t="str">
        <f t="array" ref="B143">IFERROR(IF(D143="","",INDEX('1st Run'!A:I,MATCH(Youth!$E143,'1st Run'!I:I,0),2)),"")</f>
        <v/>
      </c>
      <c r="C143" s="196" t="str">
        <f t="array" ref="C143">IFERROR(IF(D143="","",INDEX('1st Run'!A:I,MATCH(Youth!$E143,'1st Run'!I:I,0),3)),"")</f>
        <v/>
      </c>
      <c r="D143" s="82" t="str">
        <f>IFERROR(IF(AND(SMALL('1st Run'!I:I,L143)&gt;1000,SMALL('1st Run'!I:I,L143)&lt;3000),"nt",IF(SMALL('1st Run'!I:I,L143)&gt;3000,"",SMALL('1st Run'!I:I,L143))),"")</f>
        <v/>
      </c>
      <c r="E143" s="292" t="str">
        <f>IF(D143="nt",IFERROR(SMALL('1st Run'!I:I,L143),""),IF(D143&gt;3000,"",IFERROR(SMALL('1st Run'!I:I,L143),"")))</f>
        <v/>
      </c>
      <c r="F143" s="199" t="str">
        <f t="shared" si="0"/>
        <v/>
      </c>
      <c r="G143" s="200" t="str">
        <f t="shared" si="1"/>
        <v/>
      </c>
      <c r="H143" s="201" t="str">
        <f>IFERROR(VLOOKUP(D143,'1st Run'!$S$36:$U$58,3,FALSE),"")</f>
        <v/>
      </c>
      <c r="I143" s="72"/>
      <c r="J143" s="72"/>
      <c r="K143" s="80"/>
      <c r="L143" s="80">
        <v>142</v>
      </c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 spans="1:26" ht="15.75" customHeight="1">
      <c r="A144" s="80" t="str">
        <f t="array" ref="A144">IFERROR(IF(D144="","",INDEX('1st Run'!A:I,MATCH(Youth!$E144,'1st Run'!I:I,0),1)),"")</f>
        <v/>
      </c>
      <c r="B144" s="196" t="str">
        <f t="array" ref="B144">IFERROR(IF(D144="","",INDEX('1st Run'!A:I,MATCH(Youth!$E144,'1st Run'!I:I,0),2)),"")</f>
        <v/>
      </c>
      <c r="C144" s="196" t="str">
        <f t="array" ref="C144">IFERROR(IF(D144="","",INDEX('1st Run'!A:I,MATCH(Youth!$E144,'1st Run'!I:I,0),3)),"")</f>
        <v/>
      </c>
      <c r="D144" s="82" t="str">
        <f>IFERROR(IF(AND(SMALL('1st Run'!I:I,L144)&gt;1000,SMALL('1st Run'!I:I,L144)&lt;3000),"nt",IF(SMALL('1st Run'!I:I,L144)&gt;3000,"",SMALL('1st Run'!I:I,L144))),"")</f>
        <v/>
      </c>
      <c r="E144" s="292" t="str">
        <f>IF(D144="nt",IFERROR(SMALL('1st Run'!I:I,L144),""),IF(D144&gt;3000,"",IFERROR(SMALL('1st Run'!I:I,L144),"")))</f>
        <v/>
      </c>
      <c r="F144" s="199" t="str">
        <f t="shared" si="0"/>
        <v/>
      </c>
      <c r="G144" s="200" t="str">
        <f t="shared" si="1"/>
        <v/>
      </c>
      <c r="H144" s="201" t="str">
        <f>IFERROR(VLOOKUP(D144,'1st Run'!$S$36:$U$58,3,FALSE),"")</f>
        <v/>
      </c>
      <c r="I144" s="72"/>
      <c r="J144" s="72"/>
      <c r="K144" s="80"/>
      <c r="L144" s="80">
        <v>143</v>
      </c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 spans="1:26" ht="15.75" customHeight="1">
      <c r="A145" s="80" t="str">
        <f t="array" ref="A145">IFERROR(IF(D145="","",INDEX('1st Run'!A:I,MATCH(Youth!$E145,'1st Run'!I:I,0),1)),"")</f>
        <v/>
      </c>
      <c r="B145" s="196" t="str">
        <f t="array" ref="B145">IFERROR(IF(D145="","",INDEX('1st Run'!A:I,MATCH(Youth!$E145,'1st Run'!I:I,0),2)),"")</f>
        <v/>
      </c>
      <c r="C145" s="196" t="str">
        <f t="array" ref="C145">IFERROR(IF(D145="","",INDEX('1st Run'!A:I,MATCH(Youth!$E145,'1st Run'!I:I,0),3)),"")</f>
        <v/>
      </c>
      <c r="D145" s="82" t="str">
        <f>IFERROR(IF(AND(SMALL('1st Run'!I:I,L145)&gt;1000,SMALL('1st Run'!I:I,L145)&lt;3000),"nt",IF(SMALL('1st Run'!I:I,L145)&gt;3000,"",SMALL('1st Run'!I:I,L145))),"")</f>
        <v/>
      </c>
      <c r="E145" s="292" t="str">
        <f>IF(D145="nt",IFERROR(SMALL('1st Run'!I:I,L145),""),IF(D145&gt;3000,"",IFERROR(SMALL('1st Run'!I:I,L145),"")))</f>
        <v/>
      </c>
      <c r="F145" s="199" t="str">
        <f t="shared" si="0"/>
        <v/>
      </c>
      <c r="G145" s="200" t="str">
        <f t="shared" si="1"/>
        <v/>
      </c>
      <c r="H145" s="201" t="str">
        <f>IFERROR(VLOOKUP(D145,'1st Run'!$S$36:$U$58,3,FALSE),"")</f>
        <v/>
      </c>
      <c r="I145" s="72"/>
      <c r="J145" s="72"/>
      <c r="K145" s="80"/>
      <c r="L145" s="80">
        <v>144</v>
      </c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 spans="1:26" ht="15.75" customHeight="1">
      <c r="A146" s="80" t="str">
        <f t="array" ref="A146">IFERROR(IF(D146="","",INDEX('1st Run'!A:I,MATCH(Youth!$E146,'1st Run'!I:I,0),1)),"")</f>
        <v/>
      </c>
      <c r="B146" s="196" t="str">
        <f t="array" ref="B146">IFERROR(IF(D146="","",INDEX('1st Run'!A:I,MATCH(Youth!$E146,'1st Run'!I:I,0),2)),"")</f>
        <v/>
      </c>
      <c r="C146" s="196" t="str">
        <f t="array" ref="C146">IFERROR(IF(D146="","",INDEX('1st Run'!A:I,MATCH(Youth!$E146,'1st Run'!I:I,0),3)),"")</f>
        <v/>
      </c>
      <c r="D146" s="82" t="str">
        <f>IFERROR(IF(AND(SMALL('1st Run'!I:I,L146)&gt;1000,SMALL('1st Run'!I:I,L146)&lt;3000),"nt",IF(SMALL('1st Run'!I:I,L146)&gt;3000,"",SMALL('1st Run'!I:I,L146))),"")</f>
        <v/>
      </c>
      <c r="E146" s="292" t="str">
        <f>IF(D146="nt",IFERROR(SMALL('1st Run'!I:I,L146),""),IF(D146&gt;3000,"",IFERROR(SMALL('1st Run'!I:I,L146),"")))</f>
        <v/>
      </c>
      <c r="F146" s="199" t="str">
        <f t="shared" si="0"/>
        <v/>
      </c>
      <c r="G146" s="200" t="str">
        <f t="shared" si="1"/>
        <v/>
      </c>
      <c r="H146" s="201" t="str">
        <f>IFERROR(VLOOKUP(D146,'1st Run'!$S$36:$U$58,3,FALSE),"")</f>
        <v/>
      </c>
      <c r="I146" s="72"/>
      <c r="J146" s="72"/>
      <c r="K146" s="80"/>
      <c r="L146" s="80">
        <v>145</v>
      </c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 spans="1:26" ht="15.75" customHeight="1">
      <c r="A147" s="80" t="str">
        <f t="array" ref="A147">IFERROR(IF(D147="","",INDEX('1st Run'!A:I,MATCH(Youth!$E147,'1st Run'!I:I,0),1)),"")</f>
        <v/>
      </c>
      <c r="B147" s="196" t="str">
        <f t="array" ref="B147">IFERROR(IF(D147="","",INDEX('1st Run'!A:I,MATCH(Youth!$E147,'1st Run'!I:I,0),2)),"")</f>
        <v/>
      </c>
      <c r="C147" s="196" t="str">
        <f t="array" ref="C147">IFERROR(IF(D147="","",INDEX('1st Run'!A:I,MATCH(Youth!$E147,'1st Run'!I:I,0),3)),"")</f>
        <v/>
      </c>
      <c r="D147" s="82" t="str">
        <f>IFERROR(IF(AND(SMALL('1st Run'!I:I,L147)&gt;1000,SMALL('1st Run'!I:I,L147)&lt;3000),"nt",IF(SMALL('1st Run'!I:I,L147)&gt;3000,"",SMALL('1st Run'!I:I,L147))),"")</f>
        <v/>
      </c>
      <c r="E147" s="292" t="str">
        <f>IF(D147="nt",IFERROR(SMALL('1st Run'!I:I,L147),""),IF(D147&gt;3000,"",IFERROR(SMALL('1st Run'!I:I,L147),"")))</f>
        <v/>
      </c>
      <c r="F147" s="199" t="str">
        <f t="shared" si="0"/>
        <v/>
      </c>
      <c r="G147" s="200" t="str">
        <f t="shared" si="1"/>
        <v/>
      </c>
      <c r="H147" s="201" t="str">
        <f>IFERROR(VLOOKUP(D147,'1st Run'!$S$36:$U$58,3,FALSE),"")</f>
        <v/>
      </c>
      <c r="I147" s="72"/>
      <c r="J147" s="72"/>
      <c r="K147" s="80"/>
      <c r="L147" s="80">
        <v>146</v>
      </c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</row>
    <row r="148" spans="1:26" ht="15.75" customHeight="1">
      <c r="A148" s="80" t="str">
        <f t="array" ref="A148">IFERROR(IF(D148="","",INDEX('1st Run'!A:I,MATCH(Youth!$E148,'1st Run'!I:I,0),1)),"")</f>
        <v/>
      </c>
      <c r="B148" s="196" t="str">
        <f t="array" ref="B148">IFERROR(IF(D148="","",INDEX('1st Run'!A:I,MATCH(Youth!$E148,'1st Run'!I:I,0),2)),"")</f>
        <v/>
      </c>
      <c r="C148" s="196" t="str">
        <f t="array" ref="C148">IFERROR(IF(D148="","",INDEX('1st Run'!A:I,MATCH(Youth!$E148,'1st Run'!I:I,0),3)),"")</f>
        <v/>
      </c>
      <c r="D148" s="82" t="str">
        <f>IFERROR(IF(AND(SMALL('1st Run'!I:I,L148)&gt;1000,SMALL('1st Run'!I:I,L148)&lt;3000),"nt",IF(SMALL('1st Run'!I:I,L148)&gt;3000,"",SMALL('1st Run'!I:I,L148))),"")</f>
        <v/>
      </c>
      <c r="E148" s="292" t="str">
        <f>IF(D148="nt",IFERROR(SMALL('1st Run'!I:I,L148),""),IF(D148&gt;3000,"",IFERROR(SMALL('1st Run'!I:I,L148),"")))</f>
        <v/>
      </c>
      <c r="F148" s="199" t="str">
        <f t="shared" si="0"/>
        <v/>
      </c>
      <c r="G148" s="200" t="str">
        <f t="shared" si="1"/>
        <v/>
      </c>
      <c r="H148" s="201" t="str">
        <f>IFERROR(VLOOKUP(D148,'1st Run'!$S$36:$U$58,3,FALSE),"")</f>
        <v/>
      </c>
      <c r="I148" s="72"/>
      <c r="J148" s="72"/>
      <c r="K148" s="80"/>
      <c r="L148" s="80">
        <v>147</v>
      </c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</row>
    <row r="149" spans="1:26" ht="15.75" customHeight="1">
      <c r="A149" s="80" t="str">
        <f t="array" ref="A149">IFERROR(IF(D149="","",INDEX('1st Run'!A:I,MATCH(Youth!$E149,'1st Run'!I:I,0),1)),"")</f>
        <v/>
      </c>
      <c r="B149" s="196" t="str">
        <f t="array" ref="B149">IFERROR(IF(D149="","",INDEX('1st Run'!A:I,MATCH(Youth!$E149,'1st Run'!I:I,0),2)),"")</f>
        <v/>
      </c>
      <c r="C149" s="196" t="str">
        <f t="array" ref="C149">IFERROR(IF(D149="","",INDEX('1st Run'!A:I,MATCH(Youth!$E149,'1st Run'!I:I,0),3)),"")</f>
        <v/>
      </c>
      <c r="D149" s="82" t="str">
        <f>IFERROR(IF(AND(SMALL('1st Run'!I:I,L149)&gt;1000,SMALL('1st Run'!I:I,L149)&lt;3000),"nt",IF(SMALL('1st Run'!I:I,L149)&gt;3000,"",SMALL('1st Run'!I:I,L149))),"")</f>
        <v/>
      </c>
      <c r="E149" s="292" t="str">
        <f>IF(D149="nt",IFERROR(SMALL('1st Run'!I:I,L149),""),IF(D149&gt;3000,"",IFERROR(SMALL('1st Run'!I:I,L149),"")))</f>
        <v/>
      </c>
      <c r="F149" s="199" t="str">
        <f t="shared" si="0"/>
        <v/>
      </c>
      <c r="G149" s="200" t="str">
        <f t="shared" si="1"/>
        <v/>
      </c>
      <c r="H149" s="201" t="str">
        <f>IFERROR(VLOOKUP(D149,'1st Run'!$S$36:$U$58,3,FALSE),"")</f>
        <v/>
      </c>
      <c r="I149" s="72"/>
      <c r="J149" s="72"/>
      <c r="K149" s="80"/>
      <c r="L149" s="80">
        <v>148</v>
      </c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</row>
    <row r="150" spans="1:26" ht="15.75" customHeight="1">
      <c r="A150" s="80" t="str">
        <f t="array" ref="A150">IFERROR(IF(D150="","",INDEX('1st Run'!A:I,MATCH(Youth!$E150,'1st Run'!I:I,0),1)),"")</f>
        <v/>
      </c>
      <c r="B150" s="196" t="str">
        <f t="array" ref="B150">IFERROR(IF(D150="","",INDEX('1st Run'!A:I,MATCH(Youth!$E150,'1st Run'!I:I,0),2)),"")</f>
        <v/>
      </c>
      <c r="C150" s="196" t="str">
        <f t="array" ref="C150">IFERROR(IF(D150="","",INDEX('1st Run'!A:I,MATCH(Youth!$E150,'1st Run'!I:I,0),3)),"")</f>
        <v/>
      </c>
      <c r="D150" s="82" t="str">
        <f>IFERROR(IF(AND(SMALL('1st Run'!I:I,L150)&gt;1000,SMALL('1st Run'!I:I,L150)&lt;3000),"nt",IF(SMALL('1st Run'!I:I,L150)&gt;3000,"",SMALL('1st Run'!I:I,L150))),"")</f>
        <v/>
      </c>
      <c r="E150" s="292" t="str">
        <f>IF(D150="nt",IFERROR(SMALL('1st Run'!I:I,L150),""),IF(D150&gt;3000,"",IFERROR(SMALL('1st Run'!I:I,L150),"")))</f>
        <v/>
      </c>
      <c r="F150" s="199" t="str">
        <f t="shared" si="0"/>
        <v/>
      </c>
      <c r="G150" s="200" t="str">
        <f t="shared" si="1"/>
        <v/>
      </c>
      <c r="H150" s="201" t="str">
        <f>IFERROR(VLOOKUP(D150,'1st Run'!$S$36:$U$58,3,FALSE),"")</f>
        <v/>
      </c>
      <c r="I150" s="72"/>
      <c r="J150" s="72"/>
      <c r="K150" s="80"/>
      <c r="L150" s="80">
        <v>149</v>
      </c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</row>
    <row r="151" spans="1:26" ht="15.75" customHeight="1">
      <c r="A151" s="80" t="str">
        <f t="array" ref="A151">IFERROR(IF(D151="","",INDEX('1st Run'!A:I,MATCH(Youth!$E151,'1st Run'!I:I,0),1)),"")</f>
        <v/>
      </c>
      <c r="B151" s="196" t="str">
        <f t="array" ref="B151">IFERROR(IF(D151="","",INDEX('1st Run'!A:I,MATCH(Youth!$E151,'1st Run'!I:I,0),2)),"")</f>
        <v/>
      </c>
      <c r="C151" s="196" t="str">
        <f t="array" ref="C151">IFERROR(IF(D151="","",INDEX('1st Run'!A:I,MATCH(Youth!$E151,'1st Run'!I:I,0),3)),"")</f>
        <v/>
      </c>
      <c r="D151" s="82" t="str">
        <f>IFERROR(IF(AND(SMALL('1st Run'!I:I,L151)&gt;1000,SMALL('1st Run'!I:I,L151)&lt;3000),"nt",IF(SMALL('1st Run'!I:I,L151)&gt;3000,"",SMALL('1st Run'!I:I,L151))),"")</f>
        <v/>
      </c>
      <c r="E151" s="292" t="str">
        <f>IF(D151="nt",IFERROR(SMALL('1st Run'!I:I,L151),""),IF(D151&gt;3000,"",IFERROR(SMALL('1st Run'!I:I,L151),"")))</f>
        <v/>
      </c>
      <c r="F151" s="199" t="str">
        <f t="shared" si="0"/>
        <v/>
      </c>
      <c r="G151" s="200" t="str">
        <f t="shared" si="1"/>
        <v/>
      </c>
      <c r="H151" s="201" t="str">
        <f>IFERROR(VLOOKUP(D151,'1st Run'!$S$36:$U$58,3,FALSE),"")</f>
        <v/>
      </c>
      <c r="I151" s="72"/>
      <c r="J151" s="72"/>
      <c r="K151" s="80"/>
      <c r="L151" s="80">
        <v>150</v>
      </c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</row>
    <row r="152" spans="1:26" ht="15.75" customHeight="1">
      <c r="A152" s="80" t="str">
        <f t="array" ref="A152">IFERROR(IF(D152="","",INDEX('1st Run'!A:I,MATCH(Youth!$E152,'1st Run'!I:I,0),1)),"")</f>
        <v/>
      </c>
      <c r="B152" s="196" t="str">
        <f t="array" ref="B152">IFERROR(IF(D152="","",INDEX('1st Run'!A:I,MATCH(Youth!$E152,'1st Run'!I:I,0),2)),"")</f>
        <v/>
      </c>
      <c r="C152" s="196" t="str">
        <f t="array" ref="C152">IFERROR(IF(D152="","",INDEX('1st Run'!A:I,MATCH(Youth!$E152,'1st Run'!I:I,0),3)),"")</f>
        <v/>
      </c>
      <c r="D152" s="82" t="str">
        <f>IFERROR(IF(AND(SMALL('1st Run'!I:I,L152)&gt;1000,SMALL('1st Run'!I:I,L152)&lt;3000),"nt",IF(SMALL('1st Run'!I:I,L152)&gt;3000,"",SMALL('1st Run'!I:I,L152))),"")</f>
        <v/>
      </c>
      <c r="E152" s="292" t="str">
        <f>IF(D152="nt",IFERROR(SMALL('1st Run'!I:I,L152),""),IF(D152&gt;3000,"",IFERROR(SMALL('1st Run'!I:I,L152),"")))</f>
        <v/>
      </c>
      <c r="F152" s="199" t="str">
        <f t="shared" si="0"/>
        <v/>
      </c>
      <c r="G152" s="200" t="str">
        <f t="shared" si="1"/>
        <v/>
      </c>
      <c r="H152" s="201" t="str">
        <f>IFERROR(VLOOKUP(D152,'1st Run'!$S$36:$U$58,3,FALSE),"")</f>
        <v/>
      </c>
      <c r="I152" s="72"/>
      <c r="J152" s="72"/>
      <c r="K152" s="80"/>
      <c r="L152" s="80">
        <v>151</v>
      </c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</row>
    <row r="153" spans="1:26" ht="15.75" customHeight="1">
      <c r="A153" s="80" t="str">
        <f t="array" ref="A153">IFERROR(IF(D153="","",INDEX('1st Run'!A:I,MATCH(Youth!$E153,'1st Run'!I:I,0),1)),"")</f>
        <v/>
      </c>
      <c r="B153" s="196" t="str">
        <f t="array" ref="B153">IFERROR(IF(D153="","",INDEX('1st Run'!A:I,MATCH(Youth!$E153,'1st Run'!I:I,0),2)),"")</f>
        <v/>
      </c>
      <c r="C153" s="196" t="str">
        <f t="array" ref="C153">IFERROR(IF(D153="","",INDEX('1st Run'!A:I,MATCH(Youth!$E153,'1st Run'!I:I,0),3)),"")</f>
        <v/>
      </c>
      <c r="D153" s="82" t="str">
        <f>IFERROR(IF(AND(SMALL('1st Run'!I:I,L153)&gt;1000,SMALL('1st Run'!I:I,L153)&lt;3000),"nt",IF(SMALL('1st Run'!I:I,L153)&gt;3000,"",SMALL('1st Run'!I:I,L153))),"")</f>
        <v/>
      </c>
      <c r="E153" s="292" t="str">
        <f>IF(D153="nt",IFERROR(SMALL('1st Run'!I:I,L153),""),IF(D153&gt;3000,"",IFERROR(SMALL('1st Run'!I:I,L153),"")))</f>
        <v/>
      </c>
      <c r="F153" s="199" t="str">
        <f t="shared" si="0"/>
        <v/>
      </c>
      <c r="G153" s="200" t="str">
        <f t="shared" si="1"/>
        <v/>
      </c>
      <c r="H153" s="201" t="str">
        <f>IFERROR(VLOOKUP(D153,'1st Run'!$S$36:$U$58,3,FALSE),"")</f>
        <v/>
      </c>
      <c r="I153" s="72"/>
      <c r="J153" s="72"/>
      <c r="K153" s="80"/>
      <c r="L153" s="80">
        <v>152</v>
      </c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</row>
    <row r="154" spans="1:26" ht="15.75" customHeight="1">
      <c r="A154" s="80" t="str">
        <f t="array" ref="A154">IFERROR(IF(D154="","",INDEX('1st Run'!A:I,MATCH(Youth!$E154,'1st Run'!I:I,0),1)),"")</f>
        <v/>
      </c>
      <c r="B154" s="196" t="str">
        <f t="array" ref="B154">IFERROR(IF(D154="","",INDEX('1st Run'!A:I,MATCH(Youth!$E154,'1st Run'!I:I,0),2)),"")</f>
        <v/>
      </c>
      <c r="C154" s="196" t="str">
        <f t="array" ref="C154">IFERROR(IF(D154="","",INDEX('1st Run'!A:I,MATCH(Youth!$E154,'1st Run'!I:I,0),3)),"")</f>
        <v/>
      </c>
      <c r="D154" s="82" t="str">
        <f>IFERROR(IF(AND(SMALL('1st Run'!I:I,L154)&gt;1000,SMALL('1st Run'!I:I,L154)&lt;3000),"nt",IF(SMALL('1st Run'!I:I,L154)&gt;3000,"",SMALL('1st Run'!I:I,L154))),"")</f>
        <v/>
      </c>
      <c r="E154" s="292" t="str">
        <f>IF(D154="nt",IFERROR(SMALL('1st Run'!I:I,L154),""),IF(D154&gt;3000,"",IFERROR(SMALL('1st Run'!I:I,L154),"")))</f>
        <v/>
      </c>
      <c r="F154" s="199" t="str">
        <f t="shared" si="0"/>
        <v/>
      </c>
      <c r="G154" s="200" t="str">
        <f t="shared" si="1"/>
        <v/>
      </c>
      <c r="H154" s="201" t="str">
        <f>IFERROR(VLOOKUP(D154,'1st Run'!$S$36:$U$58,3,FALSE),"")</f>
        <v/>
      </c>
      <c r="I154" s="72"/>
      <c r="J154" s="72"/>
      <c r="K154" s="80"/>
      <c r="L154" s="80">
        <v>153</v>
      </c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</row>
    <row r="155" spans="1:26" ht="15.75" customHeight="1">
      <c r="A155" s="80" t="str">
        <f t="array" ref="A155">IFERROR(IF(D155="","",INDEX('1st Run'!A:I,MATCH(Youth!$E155,'1st Run'!I:I,0),1)),"")</f>
        <v/>
      </c>
      <c r="B155" s="196" t="str">
        <f t="array" ref="B155">IFERROR(IF(D155="","",INDEX('1st Run'!A:I,MATCH(Youth!$E155,'1st Run'!I:I,0),2)),"")</f>
        <v/>
      </c>
      <c r="C155" s="196" t="str">
        <f t="array" ref="C155">IFERROR(IF(D155="","",INDEX('1st Run'!A:I,MATCH(Youth!$E155,'1st Run'!I:I,0),3)),"")</f>
        <v/>
      </c>
      <c r="D155" s="82" t="str">
        <f>IFERROR(IF(AND(SMALL('1st Run'!I:I,L155)&gt;1000,SMALL('1st Run'!I:I,L155)&lt;3000),"nt",IF(SMALL('1st Run'!I:I,L155)&gt;3000,"",SMALL('1st Run'!I:I,L155))),"")</f>
        <v/>
      </c>
      <c r="E155" s="292" t="str">
        <f>IF(D155="nt",IFERROR(SMALL('1st Run'!I:I,L155),""),IF(D155&gt;3000,"",IFERROR(SMALL('1st Run'!I:I,L155),"")))</f>
        <v/>
      </c>
      <c r="F155" s="199" t="str">
        <f t="shared" si="0"/>
        <v/>
      </c>
      <c r="G155" s="200" t="str">
        <f t="shared" si="1"/>
        <v/>
      </c>
      <c r="H155" s="201" t="str">
        <f>IFERROR(VLOOKUP(D155,'1st Run'!$S$36:$U$58,3,FALSE),"")</f>
        <v/>
      </c>
      <c r="I155" s="72"/>
      <c r="J155" s="72"/>
      <c r="K155" s="80"/>
      <c r="L155" s="80">
        <v>154</v>
      </c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</row>
    <row r="156" spans="1:26" ht="15.75" customHeight="1">
      <c r="A156" s="80" t="str">
        <f t="array" ref="A156">IFERROR(IF(D156="","",INDEX('1st Run'!A:I,MATCH(Youth!$E156,'1st Run'!I:I,0),1)),"")</f>
        <v/>
      </c>
      <c r="B156" s="196" t="str">
        <f t="array" ref="B156">IFERROR(IF(D156="","",INDEX('1st Run'!A:I,MATCH(Youth!$E156,'1st Run'!I:I,0),2)),"")</f>
        <v/>
      </c>
      <c r="C156" s="196" t="str">
        <f t="array" ref="C156">IFERROR(IF(D156="","",INDEX('1st Run'!A:I,MATCH(Youth!$E156,'1st Run'!I:I,0),3)),"")</f>
        <v/>
      </c>
      <c r="D156" s="82" t="str">
        <f>IFERROR(IF(AND(SMALL('1st Run'!I:I,L156)&gt;1000,SMALL('1st Run'!I:I,L156)&lt;3000),"nt",IF(SMALL('1st Run'!I:I,L156)&gt;3000,"",SMALL('1st Run'!I:I,L156))),"")</f>
        <v/>
      </c>
      <c r="E156" s="292" t="str">
        <f>IF(D156="nt",IFERROR(SMALL('1st Run'!I:I,L156),""),IF(D156&gt;3000,"",IFERROR(SMALL('1st Run'!I:I,L156),"")))</f>
        <v/>
      </c>
      <c r="F156" s="199" t="str">
        <f t="shared" si="0"/>
        <v/>
      </c>
      <c r="G156" s="200" t="str">
        <f t="shared" si="1"/>
        <v/>
      </c>
      <c r="H156" s="201" t="str">
        <f>IFERROR(VLOOKUP(D156,'1st Run'!$S$36:$U$58,3,FALSE),"")</f>
        <v/>
      </c>
      <c r="I156" s="72"/>
      <c r="J156" s="72"/>
      <c r="K156" s="80"/>
      <c r="L156" s="80">
        <v>155</v>
      </c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</row>
    <row r="157" spans="1:26" ht="15.75" customHeight="1">
      <c r="A157" s="80" t="str">
        <f t="array" ref="A157">IFERROR(IF(D157="","",INDEX('1st Run'!A:I,MATCH(Youth!$E157,'1st Run'!I:I,0),1)),"")</f>
        <v/>
      </c>
      <c r="B157" s="196" t="str">
        <f t="array" ref="B157">IFERROR(IF(D157="","",INDEX('1st Run'!A:I,MATCH(Youth!$E157,'1st Run'!I:I,0),2)),"")</f>
        <v/>
      </c>
      <c r="C157" s="196" t="str">
        <f t="array" ref="C157">IFERROR(IF(D157="","",INDEX('1st Run'!A:I,MATCH(Youth!$E157,'1st Run'!I:I,0),3)),"")</f>
        <v/>
      </c>
      <c r="D157" s="82" t="str">
        <f>IFERROR(IF(AND(SMALL('1st Run'!I:I,L157)&gt;1000,SMALL('1st Run'!I:I,L157)&lt;3000),"nt",IF(SMALL('1st Run'!I:I,L157)&gt;3000,"",SMALL('1st Run'!I:I,L157))),"")</f>
        <v/>
      </c>
      <c r="E157" s="292" t="str">
        <f>IF(D157="nt",IFERROR(SMALL('1st Run'!I:I,L157),""),IF(D157&gt;3000,"",IFERROR(SMALL('1st Run'!I:I,L157),"")))</f>
        <v/>
      </c>
      <c r="F157" s="199" t="str">
        <f t="shared" si="0"/>
        <v/>
      </c>
      <c r="G157" s="200" t="str">
        <f t="shared" si="1"/>
        <v/>
      </c>
      <c r="H157" s="201" t="str">
        <f>IFERROR(VLOOKUP(D157,'1st Run'!$S$36:$U$58,3,FALSE),"")</f>
        <v/>
      </c>
      <c r="I157" s="72"/>
      <c r="J157" s="72"/>
      <c r="K157" s="80"/>
      <c r="L157" s="80">
        <v>156</v>
      </c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</row>
    <row r="158" spans="1:26" ht="15.75" customHeight="1">
      <c r="A158" s="80" t="str">
        <f t="array" ref="A158">IFERROR(IF(D158="","",INDEX('1st Run'!A:I,MATCH(Youth!$E158,'1st Run'!I:I,0),1)),"")</f>
        <v/>
      </c>
      <c r="B158" s="196" t="str">
        <f t="array" ref="B158">IFERROR(IF(D158="","",INDEX('1st Run'!A:I,MATCH(Youth!$E158,'1st Run'!I:I,0),2)),"")</f>
        <v/>
      </c>
      <c r="C158" s="196" t="str">
        <f t="array" ref="C158">IFERROR(IF(D158="","",INDEX('1st Run'!A:I,MATCH(Youth!$E158,'1st Run'!I:I,0),3)),"")</f>
        <v/>
      </c>
      <c r="D158" s="82" t="str">
        <f>IFERROR(IF(AND(SMALL('1st Run'!I:I,L158)&gt;1000,SMALL('1st Run'!I:I,L158)&lt;3000),"nt",IF(SMALL('1st Run'!I:I,L158)&gt;3000,"",SMALL('1st Run'!I:I,L158))),"")</f>
        <v/>
      </c>
      <c r="E158" s="292" t="str">
        <f>IF(D158="nt",IFERROR(SMALL('1st Run'!I:I,L158),""),IF(D158&gt;3000,"",IFERROR(SMALL('1st Run'!I:I,L158),"")))</f>
        <v/>
      </c>
      <c r="F158" s="199" t="str">
        <f t="shared" si="0"/>
        <v/>
      </c>
      <c r="G158" s="200" t="str">
        <f t="shared" si="1"/>
        <v/>
      </c>
      <c r="H158" s="201" t="str">
        <f>IFERROR(VLOOKUP(D158,'1st Run'!$S$36:$U$58,3,FALSE),"")</f>
        <v/>
      </c>
      <c r="I158" s="72"/>
      <c r="J158" s="72"/>
      <c r="K158" s="80"/>
      <c r="L158" s="80">
        <v>157</v>
      </c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</row>
    <row r="159" spans="1:26" ht="15.75" customHeight="1">
      <c r="A159" s="80" t="str">
        <f t="array" ref="A159">IFERROR(IF(D159="","",INDEX('1st Run'!A:I,MATCH(Youth!$E159,'1st Run'!I:I,0),1)),"")</f>
        <v/>
      </c>
      <c r="B159" s="196" t="str">
        <f t="array" ref="B159">IFERROR(IF(D159="","",INDEX('1st Run'!A:I,MATCH(Youth!$E159,'1st Run'!I:I,0),2)),"")</f>
        <v/>
      </c>
      <c r="C159" s="196" t="str">
        <f t="array" ref="C159">IFERROR(IF(D159="","",INDEX('1st Run'!A:I,MATCH(Youth!$E159,'1st Run'!I:I,0),3)),"")</f>
        <v/>
      </c>
      <c r="D159" s="82" t="str">
        <f>IFERROR(IF(AND(SMALL('1st Run'!I:I,L159)&gt;1000,SMALL('1st Run'!I:I,L159)&lt;3000),"nt",IF(SMALL('1st Run'!I:I,L159)&gt;3000,"",SMALL('1st Run'!I:I,L159))),"")</f>
        <v/>
      </c>
      <c r="E159" s="292" t="str">
        <f>IF(D159="nt",IFERROR(SMALL('1st Run'!I:I,L159),""),IF(D159&gt;3000,"",IFERROR(SMALL('1st Run'!I:I,L159),"")))</f>
        <v/>
      </c>
      <c r="F159" s="199" t="str">
        <f t="shared" si="0"/>
        <v/>
      </c>
      <c r="G159" s="200" t="str">
        <f t="shared" si="1"/>
        <v/>
      </c>
      <c r="H159" s="201" t="str">
        <f>IFERROR(VLOOKUP(D159,'1st Run'!$S$36:$U$58,3,FALSE),"")</f>
        <v/>
      </c>
      <c r="I159" s="72"/>
      <c r="J159" s="72"/>
      <c r="K159" s="80"/>
      <c r="L159" s="80">
        <v>158</v>
      </c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</row>
    <row r="160" spans="1:26" ht="15.75" customHeight="1">
      <c r="A160" s="80" t="str">
        <f t="array" ref="A160">IFERROR(IF(D160="","",INDEX('1st Run'!A:I,MATCH(Youth!$E160,'1st Run'!I:I,0),1)),"")</f>
        <v/>
      </c>
      <c r="B160" s="196" t="str">
        <f t="array" ref="B160">IFERROR(IF(D160="","",INDEX('1st Run'!A:I,MATCH(Youth!$E160,'1st Run'!I:I,0),2)),"")</f>
        <v/>
      </c>
      <c r="C160" s="196" t="str">
        <f t="array" ref="C160">IFERROR(IF(D160="","",INDEX('1st Run'!A:I,MATCH(Youth!$E160,'1st Run'!I:I,0),3)),"")</f>
        <v/>
      </c>
      <c r="D160" s="82" t="str">
        <f>IFERROR(IF(AND(SMALL('1st Run'!I:I,L160)&gt;1000,SMALL('1st Run'!I:I,L160)&lt;3000),"nt",IF(SMALL('1st Run'!I:I,L160)&gt;3000,"",SMALL('1st Run'!I:I,L160))),"")</f>
        <v/>
      </c>
      <c r="E160" s="292" t="str">
        <f>IF(D160="nt",IFERROR(SMALL('1st Run'!I:I,L160),""),IF(D160&gt;3000,"",IFERROR(SMALL('1st Run'!I:I,L160),"")))</f>
        <v/>
      </c>
      <c r="F160" s="199" t="str">
        <f t="shared" si="0"/>
        <v/>
      </c>
      <c r="G160" s="200" t="str">
        <f t="shared" si="1"/>
        <v/>
      </c>
      <c r="H160" s="201" t="str">
        <f>IFERROR(VLOOKUP(D160,'1st Run'!$S$36:$U$58,3,FALSE),"")</f>
        <v/>
      </c>
      <c r="I160" s="72"/>
      <c r="J160" s="72"/>
      <c r="K160" s="80"/>
      <c r="L160" s="80">
        <v>159</v>
      </c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</row>
    <row r="161" spans="1:26" ht="15.75" customHeight="1">
      <c r="A161" s="80" t="str">
        <f t="array" ref="A161">IFERROR(IF(D161="","",INDEX('1st Run'!A:I,MATCH(Youth!$E161,'1st Run'!I:I,0),1)),"")</f>
        <v/>
      </c>
      <c r="B161" s="196" t="str">
        <f t="array" ref="B161">IFERROR(IF(D161="","",INDEX('1st Run'!A:I,MATCH(Youth!$E161,'1st Run'!I:I,0),2)),"")</f>
        <v/>
      </c>
      <c r="C161" s="196" t="str">
        <f t="array" ref="C161">IFERROR(IF(D161="","",INDEX('1st Run'!A:I,MATCH(Youth!$E161,'1st Run'!I:I,0),3)),"")</f>
        <v/>
      </c>
      <c r="D161" s="82" t="str">
        <f>IFERROR(IF(AND(SMALL('1st Run'!I:I,L161)&gt;1000,SMALL('1st Run'!I:I,L161)&lt;3000),"nt",IF(SMALL('1st Run'!I:I,L161)&gt;3000,"",SMALL('1st Run'!I:I,L161))),"")</f>
        <v/>
      </c>
      <c r="E161" s="292" t="str">
        <f>IF(D161="nt",IFERROR(SMALL('1st Run'!I:I,L161),""),IF(D161&gt;3000,"",IFERROR(SMALL('1st Run'!I:I,L161),"")))</f>
        <v/>
      </c>
      <c r="F161" s="199" t="str">
        <f t="shared" si="0"/>
        <v/>
      </c>
      <c r="G161" s="200" t="str">
        <f t="shared" si="1"/>
        <v/>
      </c>
      <c r="H161" s="201" t="str">
        <f>IFERROR(VLOOKUP(D161,'1st Run'!$S$36:$U$58,3,FALSE),"")</f>
        <v/>
      </c>
      <c r="I161" s="72"/>
      <c r="J161" s="72"/>
      <c r="K161" s="80"/>
      <c r="L161" s="80">
        <v>160</v>
      </c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</row>
    <row r="162" spans="1:26" ht="15.75" customHeight="1">
      <c r="A162" s="80" t="str">
        <f t="array" ref="A162">IFERROR(IF(D162="","",INDEX('1st Run'!A:I,MATCH(Youth!$E162,'1st Run'!I:I,0),1)),"")</f>
        <v/>
      </c>
      <c r="B162" s="196" t="str">
        <f t="array" ref="B162">IFERROR(IF(D162="","",INDEX('1st Run'!A:I,MATCH(Youth!$E162,'1st Run'!I:I,0),2)),"")</f>
        <v/>
      </c>
      <c r="C162" s="196" t="str">
        <f t="array" ref="C162">IFERROR(IF(D162="","",INDEX('1st Run'!A:I,MATCH(Youth!$E162,'1st Run'!I:I,0),3)),"")</f>
        <v/>
      </c>
      <c r="D162" s="82" t="str">
        <f>IFERROR(IF(AND(SMALL('1st Run'!I:I,L162)&gt;1000,SMALL('1st Run'!I:I,L162)&lt;3000),"nt",IF(SMALL('1st Run'!I:I,L162)&gt;3000,"",SMALL('1st Run'!I:I,L162))),"")</f>
        <v/>
      </c>
      <c r="E162" s="292" t="str">
        <f>IF(D162="nt",IFERROR(SMALL('1st Run'!I:I,L162),""),IF(D162&gt;3000,"",IFERROR(SMALL('1st Run'!I:I,L162),"")))</f>
        <v/>
      </c>
      <c r="F162" s="199" t="str">
        <f t="shared" si="0"/>
        <v/>
      </c>
      <c r="G162" s="200" t="str">
        <f t="shared" si="1"/>
        <v/>
      </c>
      <c r="H162" s="201" t="str">
        <f>IFERROR(VLOOKUP(D162,'1st Run'!$S$36:$U$58,3,FALSE),"")</f>
        <v/>
      </c>
      <c r="I162" s="72"/>
      <c r="J162" s="72"/>
      <c r="K162" s="80"/>
      <c r="L162" s="80">
        <v>161</v>
      </c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</row>
    <row r="163" spans="1:26" ht="15.75" customHeight="1">
      <c r="A163" s="80" t="str">
        <f t="array" ref="A163">IFERROR(IF(D163="","",INDEX('1st Run'!A:I,MATCH(Youth!$E163,'1st Run'!I:I,0),1)),"")</f>
        <v/>
      </c>
      <c r="B163" s="196" t="str">
        <f t="array" ref="B163">IFERROR(IF(D163="","",INDEX('1st Run'!A:I,MATCH(Youth!$E163,'1st Run'!I:I,0),2)),"")</f>
        <v/>
      </c>
      <c r="C163" s="196" t="str">
        <f t="array" ref="C163">IFERROR(IF(D163="","",INDEX('1st Run'!A:I,MATCH(Youth!$E163,'1st Run'!I:I,0),3)),"")</f>
        <v/>
      </c>
      <c r="D163" s="82" t="str">
        <f>IFERROR(IF(AND(SMALL('1st Run'!I:I,L163)&gt;1000,SMALL('1st Run'!I:I,L163)&lt;3000),"nt",IF(SMALL('1st Run'!I:I,L163)&gt;3000,"",SMALL('1st Run'!I:I,L163))),"")</f>
        <v/>
      </c>
      <c r="E163" s="292" t="str">
        <f>IF(D163="nt",IFERROR(SMALL('1st Run'!I:I,L163),""),IF(D163&gt;3000,"",IFERROR(SMALL('1st Run'!I:I,L163),"")))</f>
        <v/>
      </c>
      <c r="F163" s="199" t="str">
        <f t="shared" si="0"/>
        <v/>
      </c>
      <c r="G163" s="200" t="str">
        <f t="shared" si="1"/>
        <v/>
      </c>
      <c r="H163" s="201" t="str">
        <f>IFERROR(VLOOKUP(D163,'1st Run'!$S$36:$U$58,3,FALSE),"")</f>
        <v/>
      </c>
      <c r="I163" s="72"/>
      <c r="J163" s="72"/>
      <c r="K163" s="80"/>
      <c r="L163" s="80">
        <v>162</v>
      </c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</row>
    <row r="164" spans="1:26" ht="15.75" customHeight="1">
      <c r="A164" s="80" t="str">
        <f t="array" ref="A164">IFERROR(IF(D164="","",INDEX('1st Run'!A:I,MATCH(Youth!$E164,'1st Run'!I:I,0),1)),"")</f>
        <v/>
      </c>
      <c r="B164" s="196" t="str">
        <f t="array" ref="B164">IFERROR(IF(D164="","",INDEX('1st Run'!A:I,MATCH(Youth!$E164,'1st Run'!I:I,0),2)),"")</f>
        <v/>
      </c>
      <c r="C164" s="196" t="str">
        <f t="array" ref="C164">IFERROR(IF(D164="","",INDEX('1st Run'!A:I,MATCH(Youth!$E164,'1st Run'!I:I,0),3)),"")</f>
        <v/>
      </c>
      <c r="D164" s="82" t="str">
        <f>IFERROR(IF(AND(SMALL('1st Run'!I:I,L164)&gt;1000,SMALL('1st Run'!I:I,L164)&lt;3000),"nt",IF(SMALL('1st Run'!I:I,L164)&gt;3000,"",SMALL('1st Run'!I:I,L164))),"")</f>
        <v/>
      </c>
      <c r="E164" s="292" t="str">
        <f>IF(D164="nt",IFERROR(SMALL('1st Run'!I:I,L164),""),IF(D164&gt;3000,"",IFERROR(SMALL('1st Run'!I:I,L164),"")))</f>
        <v/>
      </c>
      <c r="F164" s="199" t="str">
        <f t="shared" si="0"/>
        <v/>
      </c>
      <c r="G164" s="200" t="str">
        <f t="shared" si="1"/>
        <v/>
      </c>
      <c r="H164" s="201" t="str">
        <f>IFERROR(VLOOKUP(D164,'1st Run'!$S$36:$U$58,3,FALSE),"")</f>
        <v/>
      </c>
      <c r="I164" s="72"/>
      <c r="J164" s="72"/>
      <c r="K164" s="80"/>
      <c r="L164" s="80">
        <v>163</v>
      </c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</row>
    <row r="165" spans="1:26" ht="15.75" customHeight="1">
      <c r="A165" s="80" t="str">
        <f t="array" ref="A165">IFERROR(IF(D165="","",INDEX('1st Run'!A:I,MATCH(Youth!$E165,'1st Run'!I:I,0),1)),"")</f>
        <v/>
      </c>
      <c r="B165" s="196" t="str">
        <f t="array" ref="B165">IFERROR(IF(D165="","",INDEX('1st Run'!A:I,MATCH(Youth!$E165,'1st Run'!I:I,0),2)),"")</f>
        <v/>
      </c>
      <c r="C165" s="196" t="str">
        <f t="array" ref="C165">IFERROR(IF(D165="","",INDEX('1st Run'!A:I,MATCH(Youth!$E165,'1st Run'!I:I,0),3)),"")</f>
        <v/>
      </c>
      <c r="D165" s="82" t="str">
        <f>IFERROR(IF(AND(SMALL('1st Run'!I:I,L165)&gt;1000,SMALL('1st Run'!I:I,L165)&lt;3000),"nt",IF(SMALL('1st Run'!I:I,L165)&gt;3000,"",SMALL('1st Run'!I:I,L165))),"")</f>
        <v/>
      </c>
      <c r="E165" s="292" t="str">
        <f>IF(D165="nt",IFERROR(SMALL('1st Run'!I:I,L165),""),IF(D165&gt;3000,"",IFERROR(SMALL('1st Run'!I:I,L165),"")))</f>
        <v/>
      </c>
      <c r="F165" s="199" t="str">
        <f t="shared" si="0"/>
        <v/>
      </c>
      <c r="G165" s="200" t="str">
        <f t="shared" si="1"/>
        <v/>
      </c>
      <c r="H165" s="201" t="str">
        <f>IFERROR(VLOOKUP(D165,'1st Run'!$S$36:$U$58,3,FALSE),"")</f>
        <v/>
      </c>
      <c r="I165" s="72"/>
      <c r="J165" s="72"/>
      <c r="K165" s="80"/>
      <c r="L165" s="80">
        <v>164</v>
      </c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</row>
    <row r="166" spans="1:26" ht="15.75" customHeight="1">
      <c r="A166" s="80" t="str">
        <f t="array" ref="A166">IFERROR(IF(D166="","",INDEX('1st Run'!A:I,MATCH(Youth!$E166,'1st Run'!I:I,0),1)),"")</f>
        <v/>
      </c>
      <c r="B166" s="196" t="str">
        <f t="array" ref="B166">IFERROR(IF(D166="","",INDEX('1st Run'!A:I,MATCH(Youth!$E166,'1st Run'!I:I,0),2)),"")</f>
        <v/>
      </c>
      <c r="C166" s="196" t="str">
        <f t="array" ref="C166">IFERROR(IF(D166="","",INDEX('1st Run'!A:I,MATCH(Youth!$E166,'1st Run'!I:I,0),3)),"")</f>
        <v/>
      </c>
      <c r="D166" s="82" t="str">
        <f>IFERROR(IF(AND(SMALL('1st Run'!I:I,L166)&gt;1000,SMALL('1st Run'!I:I,L166)&lt;3000),"nt",IF(SMALL('1st Run'!I:I,L166)&gt;3000,"",SMALL('1st Run'!I:I,L166))),"")</f>
        <v/>
      </c>
      <c r="E166" s="292" t="str">
        <f>IF(D166="nt",IFERROR(SMALL('1st Run'!I:I,L166),""),IF(D166&gt;3000,"",IFERROR(SMALL('1st Run'!I:I,L166),"")))</f>
        <v/>
      </c>
      <c r="F166" s="199" t="str">
        <f t="shared" si="0"/>
        <v/>
      </c>
      <c r="G166" s="200" t="str">
        <f t="shared" si="1"/>
        <v/>
      </c>
      <c r="H166" s="201" t="str">
        <f>IFERROR(VLOOKUP(D166,'1st Run'!$S$36:$U$58,3,FALSE),"")</f>
        <v/>
      </c>
      <c r="I166" s="72"/>
      <c r="J166" s="72"/>
      <c r="K166" s="80"/>
      <c r="L166" s="80">
        <v>165</v>
      </c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</row>
    <row r="167" spans="1:26" ht="15.75" customHeight="1">
      <c r="A167" s="80" t="str">
        <f t="array" ref="A167">IFERROR(IF(D167="","",INDEX('1st Run'!A:I,MATCH(Youth!$E167,'1st Run'!I:I,0),1)),"")</f>
        <v/>
      </c>
      <c r="B167" s="196" t="str">
        <f t="array" ref="B167">IFERROR(IF(D167="","",INDEX('1st Run'!A:I,MATCH(Youth!$E167,'1st Run'!I:I,0),2)),"")</f>
        <v/>
      </c>
      <c r="C167" s="196" t="str">
        <f t="array" ref="C167">IFERROR(IF(D167="","",INDEX('1st Run'!A:I,MATCH(Youth!$E167,'1st Run'!I:I,0),3)),"")</f>
        <v/>
      </c>
      <c r="D167" s="82" t="str">
        <f>IFERROR(IF(AND(SMALL('1st Run'!I:I,L167)&gt;1000,SMALL('1st Run'!I:I,L167)&lt;3000),"nt",IF(SMALL('1st Run'!I:I,L167)&gt;3000,"",SMALL('1st Run'!I:I,L167))),"")</f>
        <v/>
      </c>
      <c r="E167" s="292" t="str">
        <f>IF(D167="nt",IFERROR(SMALL('1st Run'!I:I,L167),""),IF(D167&gt;3000,"",IFERROR(SMALL('1st Run'!I:I,L167),"")))</f>
        <v/>
      </c>
      <c r="F167" s="199" t="str">
        <f t="shared" si="0"/>
        <v/>
      </c>
      <c r="G167" s="200" t="str">
        <f t="shared" si="1"/>
        <v/>
      </c>
      <c r="H167" s="201" t="str">
        <f>IFERROR(VLOOKUP(D167,'1st Run'!$S$36:$U$58,3,FALSE),"")</f>
        <v/>
      </c>
      <c r="I167" s="72"/>
      <c r="J167" s="72"/>
      <c r="K167" s="80"/>
      <c r="L167" s="80">
        <v>166</v>
      </c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</row>
    <row r="168" spans="1:26" ht="15.75" customHeight="1">
      <c r="A168" s="80" t="str">
        <f t="array" ref="A168">IFERROR(IF(D168="","",INDEX('1st Run'!A:I,MATCH(Youth!$E168,'1st Run'!I:I,0),1)),"")</f>
        <v/>
      </c>
      <c r="B168" s="196" t="str">
        <f t="array" ref="B168">IFERROR(IF(D168="","",INDEX('1st Run'!A:I,MATCH(Youth!$E168,'1st Run'!I:I,0),2)),"")</f>
        <v/>
      </c>
      <c r="C168" s="196" t="str">
        <f t="array" ref="C168">IFERROR(IF(D168="","",INDEX('1st Run'!A:I,MATCH(Youth!$E168,'1st Run'!I:I,0),3)),"")</f>
        <v/>
      </c>
      <c r="D168" s="82" t="str">
        <f>IFERROR(IF(AND(SMALL('1st Run'!I:I,L168)&gt;1000,SMALL('1st Run'!I:I,L168)&lt;3000),"nt",IF(SMALL('1st Run'!I:I,L168)&gt;3000,"",SMALL('1st Run'!I:I,L168))),"")</f>
        <v/>
      </c>
      <c r="E168" s="292" t="str">
        <f>IF(D168="nt",IFERROR(SMALL('1st Run'!I:I,L168),""),IF(D168&gt;3000,"",IFERROR(SMALL('1st Run'!I:I,L168),"")))</f>
        <v/>
      </c>
      <c r="F168" s="199" t="str">
        <f t="shared" si="0"/>
        <v/>
      </c>
      <c r="G168" s="200" t="str">
        <f t="shared" si="1"/>
        <v/>
      </c>
      <c r="H168" s="201" t="str">
        <f>IFERROR(VLOOKUP(D168,'1st Run'!$S$36:$U$58,3,FALSE),"")</f>
        <v/>
      </c>
      <c r="I168" s="72"/>
      <c r="J168" s="72"/>
      <c r="K168" s="80"/>
      <c r="L168" s="80">
        <v>167</v>
      </c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</row>
    <row r="169" spans="1:26" ht="15.75" customHeight="1">
      <c r="A169" s="80" t="str">
        <f t="array" ref="A169">IFERROR(IF(D169="","",INDEX('1st Run'!A:I,MATCH(Youth!$E169,'1st Run'!I:I,0),1)),"")</f>
        <v/>
      </c>
      <c r="B169" s="196" t="str">
        <f t="array" ref="B169">IFERROR(IF(D169="","",INDEX('1st Run'!A:I,MATCH(Youth!$E169,'1st Run'!I:I,0),2)),"")</f>
        <v/>
      </c>
      <c r="C169" s="196" t="str">
        <f t="array" ref="C169">IFERROR(IF(D169="","",INDEX('1st Run'!A:I,MATCH(Youth!$E169,'1st Run'!I:I,0),3)),"")</f>
        <v/>
      </c>
      <c r="D169" s="82" t="str">
        <f>IFERROR(IF(AND(SMALL('1st Run'!I:I,L169)&gt;1000,SMALL('1st Run'!I:I,L169)&lt;3000),"nt",IF(SMALL('1st Run'!I:I,L169)&gt;3000,"",SMALL('1st Run'!I:I,L169))),"")</f>
        <v/>
      </c>
      <c r="E169" s="292" t="str">
        <f>IF(D169="nt",IFERROR(SMALL('1st Run'!I:I,L169),""),IF(D169&gt;3000,"",IFERROR(SMALL('1st Run'!I:I,L169),"")))</f>
        <v/>
      </c>
      <c r="F169" s="199" t="str">
        <f t="shared" si="0"/>
        <v/>
      </c>
      <c r="G169" s="200" t="str">
        <f t="shared" si="1"/>
        <v/>
      </c>
      <c r="H169" s="201" t="str">
        <f>IFERROR(VLOOKUP(D169,'1st Run'!$S$36:$U$58,3,FALSE),"")</f>
        <v/>
      </c>
      <c r="I169" s="72"/>
      <c r="J169" s="72"/>
      <c r="K169" s="80"/>
      <c r="L169" s="80">
        <v>168</v>
      </c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</row>
    <row r="170" spans="1:26" ht="15.75" customHeight="1">
      <c r="A170" s="80" t="str">
        <f t="array" ref="A170">IFERROR(IF(D170="","",INDEX('1st Run'!A:I,MATCH(Youth!$E170,'1st Run'!I:I,0),1)),"")</f>
        <v/>
      </c>
      <c r="B170" s="196" t="str">
        <f t="array" ref="B170">IFERROR(IF(D170="","",INDEX('1st Run'!A:I,MATCH(Youth!$E170,'1st Run'!I:I,0),2)),"")</f>
        <v/>
      </c>
      <c r="C170" s="196" t="str">
        <f t="array" ref="C170">IFERROR(IF(D170="","",INDEX('1st Run'!A:I,MATCH(Youth!$E170,'1st Run'!I:I,0),3)),"")</f>
        <v/>
      </c>
      <c r="D170" s="82" t="str">
        <f>IFERROR(IF(AND(SMALL('1st Run'!I:I,L170)&gt;1000,SMALL('1st Run'!I:I,L170)&lt;3000),"nt",IF(SMALL('1st Run'!I:I,L170)&gt;3000,"",SMALL('1st Run'!I:I,L170))),"")</f>
        <v/>
      </c>
      <c r="E170" s="292" t="str">
        <f>IF(D170="nt",IFERROR(SMALL('1st Run'!I:I,L170),""),IF(D170&gt;3000,"",IFERROR(SMALL('1st Run'!I:I,L170),"")))</f>
        <v/>
      </c>
      <c r="F170" s="199" t="str">
        <f t="shared" si="0"/>
        <v/>
      </c>
      <c r="G170" s="200" t="str">
        <f t="shared" si="1"/>
        <v/>
      </c>
      <c r="H170" s="201" t="str">
        <f>IFERROR(VLOOKUP(D170,'1st Run'!$S$36:$U$58,3,FALSE),"")</f>
        <v/>
      </c>
      <c r="I170" s="72"/>
      <c r="J170" s="72"/>
      <c r="K170" s="80"/>
      <c r="L170" s="80">
        <v>169</v>
      </c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</row>
    <row r="171" spans="1:26" ht="15.75" customHeight="1">
      <c r="A171" s="80" t="str">
        <f t="array" ref="A171">IFERROR(IF(D171="","",INDEX('1st Run'!A:I,MATCH(Youth!$E171,'1st Run'!I:I,0),1)),"")</f>
        <v/>
      </c>
      <c r="B171" s="196" t="str">
        <f t="array" ref="B171">IFERROR(IF(D171="","",INDEX('1st Run'!A:I,MATCH(Youth!$E171,'1st Run'!I:I,0),2)),"")</f>
        <v/>
      </c>
      <c r="C171" s="196" t="str">
        <f t="array" ref="C171">IFERROR(IF(D171="","",INDEX('1st Run'!A:I,MATCH(Youth!$E171,'1st Run'!I:I,0),3)),"")</f>
        <v/>
      </c>
      <c r="D171" s="82" t="str">
        <f>IFERROR(IF(AND(SMALL('1st Run'!I:I,L171)&gt;1000,SMALL('1st Run'!I:I,L171)&lt;3000),"nt",IF(SMALL('1st Run'!I:I,L171)&gt;3000,"",SMALL('1st Run'!I:I,L171))),"")</f>
        <v/>
      </c>
      <c r="E171" s="292" t="str">
        <f>IF(D171="nt",IFERROR(SMALL('1st Run'!I:I,L171),""),IF(D171&gt;3000,"",IFERROR(SMALL('1st Run'!I:I,L171),"")))</f>
        <v/>
      </c>
      <c r="F171" s="199" t="str">
        <f t="shared" si="0"/>
        <v/>
      </c>
      <c r="G171" s="200" t="str">
        <f t="shared" si="1"/>
        <v/>
      </c>
      <c r="H171" s="201" t="str">
        <f>IFERROR(VLOOKUP(D171,'1st Run'!$S$36:$U$58,3,FALSE),"")</f>
        <v/>
      </c>
      <c r="I171" s="72"/>
      <c r="J171" s="72"/>
      <c r="K171" s="80"/>
      <c r="L171" s="80">
        <v>170</v>
      </c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</row>
    <row r="172" spans="1:26" ht="15.75" customHeight="1">
      <c r="A172" s="80" t="str">
        <f t="array" ref="A172">IFERROR(IF(D172="","",INDEX('1st Run'!A:I,MATCH(Youth!$E172,'1st Run'!I:I,0),1)),"")</f>
        <v/>
      </c>
      <c r="B172" s="196" t="str">
        <f t="array" ref="B172">IFERROR(IF(D172="","",INDEX('1st Run'!A:I,MATCH(Youth!$E172,'1st Run'!I:I,0),2)),"")</f>
        <v/>
      </c>
      <c r="C172" s="196" t="str">
        <f t="array" ref="C172">IFERROR(IF(D172="","",INDEX('1st Run'!A:I,MATCH(Youth!$E172,'1st Run'!I:I,0),3)),"")</f>
        <v/>
      </c>
      <c r="D172" s="82" t="str">
        <f>IFERROR(IF(AND(SMALL('1st Run'!I:I,L172)&gt;1000,SMALL('1st Run'!I:I,L172)&lt;3000),"nt",IF(SMALL('1st Run'!I:I,L172)&gt;3000,"",SMALL('1st Run'!I:I,L172))),"")</f>
        <v/>
      </c>
      <c r="E172" s="292" t="str">
        <f>IF(D172="nt",IFERROR(SMALL('1st Run'!I:I,L172),""),IF(D172&gt;3000,"",IFERROR(SMALL('1st Run'!I:I,L172),"")))</f>
        <v/>
      </c>
      <c r="F172" s="199" t="str">
        <f t="shared" si="0"/>
        <v/>
      </c>
      <c r="G172" s="200" t="str">
        <f t="shared" si="1"/>
        <v/>
      </c>
      <c r="H172" s="201" t="str">
        <f>IFERROR(VLOOKUP(D172,'1st Run'!$S$36:$U$58,3,FALSE),"")</f>
        <v/>
      </c>
      <c r="I172" s="72"/>
      <c r="J172" s="72"/>
      <c r="K172" s="80"/>
      <c r="L172" s="80">
        <v>171</v>
      </c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</row>
    <row r="173" spans="1:26" ht="15.75" customHeight="1">
      <c r="A173" s="80" t="str">
        <f t="array" ref="A173">IFERROR(IF(D173="","",INDEX('1st Run'!A:I,MATCH(Youth!$E173,'1st Run'!I:I,0),1)),"")</f>
        <v/>
      </c>
      <c r="B173" s="196" t="str">
        <f t="array" ref="B173">IFERROR(IF(D173="","",INDEX('1st Run'!A:I,MATCH(Youth!$E173,'1st Run'!I:I,0),2)),"")</f>
        <v/>
      </c>
      <c r="C173" s="196" t="str">
        <f t="array" ref="C173">IFERROR(IF(D173="","",INDEX('1st Run'!A:I,MATCH(Youth!$E173,'1st Run'!I:I,0),3)),"")</f>
        <v/>
      </c>
      <c r="D173" s="82" t="str">
        <f>IFERROR(IF(AND(SMALL('1st Run'!I:I,L173)&gt;1000,SMALL('1st Run'!I:I,L173)&lt;3000),"nt",IF(SMALL('1st Run'!I:I,L173)&gt;3000,"",SMALL('1st Run'!I:I,L173))),"")</f>
        <v/>
      </c>
      <c r="E173" s="292" t="str">
        <f>IF(D173="nt",IFERROR(SMALL('1st Run'!I:I,L173),""),IF(D173&gt;3000,"",IFERROR(SMALL('1st Run'!I:I,L173),"")))</f>
        <v/>
      </c>
      <c r="F173" s="199" t="str">
        <f t="shared" si="0"/>
        <v/>
      </c>
      <c r="G173" s="200" t="str">
        <f t="shared" si="1"/>
        <v/>
      </c>
      <c r="H173" s="201" t="str">
        <f>IFERROR(VLOOKUP(D173,'1st Run'!$S$36:$U$58,3,FALSE),"")</f>
        <v/>
      </c>
      <c r="I173" s="72"/>
      <c r="J173" s="72"/>
      <c r="K173" s="80"/>
      <c r="L173" s="80">
        <v>172</v>
      </c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</row>
    <row r="174" spans="1:26" ht="15.75" customHeight="1">
      <c r="A174" s="80" t="str">
        <f t="array" ref="A174">IFERROR(IF(D174="","",INDEX('1st Run'!A:I,MATCH(Youth!$E174,'1st Run'!I:I,0),1)),"")</f>
        <v/>
      </c>
      <c r="B174" s="196" t="str">
        <f t="array" ref="B174">IFERROR(IF(D174="","",INDEX('1st Run'!A:I,MATCH(Youth!$E174,'1st Run'!I:I,0),2)),"")</f>
        <v/>
      </c>
      <c r="C174" s="196" t="str">
        <f t="array" ref="C174">IFERROR(IF(D174="","",INDEX('1st Run'!A:I,MATCH(Youth!$E174,'1st Run'!I:I,0),3)),"")</f>
        <v/>
      </c>
      <c r="D174" s="82" t="str">
        <f>IFERROR(IF(AND(SMALL('1st Run'!I:I,L174)&gt;1000,SMALL('1st Run'!I:I,L174)&lt;3000),"nt",IF(SMALL('1st Run'!I:I,L174)&gt;3000,"",SMALL('1st Run'!I:I,L174))),"")</f>
        <v/>
      </c>
      <c r="E174" s="292" t="str">
        <f>IF(D174="nt",IFERROR(SMALL('1st Run'!I:I,L174),""),IF(D174&gt;3000,"",IFERROR(SMALL('1st Run'!I:I,L174),"")))</f>
        <v/>
      </c>
      <c r="F174" s="199" t="str">
        <f t="shared" si="0"/>
        <v/>
      </c>
      <c r="G174" s="200" t="str">
        <f t="shared" si="1"/>
        <v/>
      </c>
      <c r="H174" s="201" t="str">
        <f>IFERROR(VLOOKUP(D174,'1st Run'!$S$36:$U$58,3,FALSE),"")</f>
        <v/>
      </c>
      <c r="I174" s="72"/>
      <c r="J174" s="72"/>
      <c r="K174" s="80"/>
      <c r="L174" s="80">
        <v>173</v>
      </c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</row>
    <row r="175" spans="1:26" ht="15.75" customHeight="1">
      <c r="A175" s="80" t="str">
        <f t="array" ref="A175">IFERROR(IF(D175="","",INDEX('1st Run'!A:I,MATCH(Youth!$E175,'1st Run'!I:I,0),1)),"")</f>
        <v/>
      </c>
      <c r="B175" s="196" t="str">
        <f t="array" ref="B175">IFERROR(IF(D175="","",INDEX('1st Run'!A:I,MATCH(Youth!$E175,'1st Run'!I:I,0),2)),"")</f>
        <v/>
      </c>
      <c r="C175" s="196" t="str">
        <f t="array" ref="C175">IFERROR(IF(D175="","",INDEX('1st Run'!A:I,MATCH(Youth!$E175,'1st Run'!I:I,0),3)),"")</f>
        <v/>
      </c>
      <c r="D175" s="82" t="str">
        <f>IFERROR(IF(AND(SMALL('1st Run'!I:I,L175)&gt;1000,SMALL('1st Run'!I:I,L175)&lt;3000),"nt",IF(SMALL('1st Run'!I:I,L175)&gt;3000,"",SMALL('1st Run'!I:I,L175))),"")</f>
        <v/>
      </c>
      <c r="E175" s="292" t="str">
        <f>IF(D175="nt",IFERROR(SMALL('1st Run'!I:I,L175),""),IF(D175&gt;3000,"",IFERROR(SMALL('1st Run'!I:I,L175),"")))</f>
        <v/>
      </c>
      <c r="F175" s="199" t="str">
        <f t="shared" si="0"/>
        <v/>
      </c>
      <c r="G175" s="200" t="str">
        <f t="shared" si="1"/>
        <v/>
      </c>
      <c r="H175" s="201" t="str">
        <f>IFERROR(VLOOKUP(D175,'1st Run'!$S$36:$U$58,3,FALSE),"")</f>
        <v/>
      </c>
      <c r="I175" s="72"/>
      <c r="J175" s="72"/>
      <c r="K175" s="80"/>
      <c r="L175" s="80">
        <v>174</v>
      </c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</row>
    <row r="176" spans="1:26" ht="15.75" customHeight="1">
      <c r="A176" s="80" t="str">
        <f t="array" ref="A176">IFERROR(IF(D176="","",INDEX('1st Run'!A:I,MATCH(Youth!$E176,'1st Run'!I:I,0),1)),"")</f>
        <v/>
      </c>
      <c r="B176" s="196" t="str">
        <f t="array" ref="B176">IFERROR(IF(D176="","",INDEX('1st Run'!A:I,MATCH(Youth!$E176,'1st Run'!I:I,0),2)),"")</f>
        <v/>
      </c>
      <c r="C176" s="196" t="str">
        <f t="array" ref="C176">IFERROR(IF(D176="","",INDEX('1st Run'!A:I,MATCH(Youth!$E176,'1st Run'!I:I,0),3)),"")</f>
        <v/>
      </c>
      <c r="D176" s="82" t="str">
        <f>IFERROR(IF(AND(SMALL('1st Run'!I:I,L176)&gt;1000,SMALL('1st Run'!I:I,L176)&lt;3000),"nt",IF(SMALL('1st Run'!I:I,L176)&gt;3000,"",SMALL('1st Run'!I:I,L176))),"")</f>
        <v/>
      </c>
      <c r="E176" s="292" t="str">
        <f>IF(D176="nt",IFERROR(SMALL('1st Run'!I:I,L176),""),IF(D176&gt;3000,"",IFERROR(SMALL('1st Run'!I:I,L176),"")))</f>
        <v/>
      </c>
      <c r="F176" s="199" t="str">
        <f t="shared" si="0"/>
        <v/>
      </c>
      <c r="G176" s="200" t="str">
        <f t="shared" si="1"/>
        <v/>
      </c>
      <c r="H176" s="201" t="str">
        <f>IFERROR(VLOOKUP(D176,'1st Run'!$S$36:$U$58,3,FALSE),"")</f>
        <v/>
      </c>
      <c r="I176" s="72"/>
      <c r="J176" s="72"/>
      <c r="K176" s="80"/>
      <c r="L176" s="80">
        <v>175</v>
      </c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</row>
    <row r="177" spans="1:26" ht="15.75" customHeight="1">
      <c r="A177" s="80" t="str">
        <f t="array" ref="A177">IFERROR(IF(D177="","",INDEX('1st Run'!A:I,MATCH(Youth!$E177,'1st Run'!I:I,0),1)),"")</f>
        <v/>
      </c>
      <c r="B177" s="196" t="str">
        <f t="array" ref="B177">IFERROR(IF(D177="","",INDEX('1st Run'!A:I,MATCH(Youth!$E177,'1st Run'!I:I,0),2)),"")</f>
        <v/>
      </c>
      <c r="C177" s="196" t="str">
        <f t="array" ref="C177">IFERROR(IF(D177="","",INDEX('1st Run'!A:I,MATCH(Youth!$E177,'1st Run'!I:I,0),3)),"")</f>
        <v/>
      </c>
      <c r="D177" s="82" t="str">
        <f>IFERROR(IF(AND(SMALL('1st Run'!I:I,L177)&gt;1000,SMALL('1st Run'!I:I,L177)&lt;3000),"nt",IF(SMALL('1st Run'!I:I,L177)&gt;3000,"",SMALL('1st Run'!I:I,L177))),"")</f>
        <v/>
      </c>
      <c r="E177" s="292" t="str">
        <f>IF(D177="nt",IFERROR(SMALL('1st Run'!I:I,L177),""),IF(D177&gt;3000,"",IFERROR(SMALL('1st Run'!I:I,L177),"")))</f>
        <v/>
      </c>
      <c r="F177" s="199" t="str">
        <f t="shared" si="0"/>
        <v/>
      </c>
      <c r="G177" s="200" t="str">
        <f t="shared" si="1"/>
        <v/>
      </c>
      <c r="H177" s="201" t="str">
        <f>IFERROR(VLOOKUP(D177,'1st Run'!$S$36:$U$58,3,FALSE),"")</f>
        <v/>
      </c>
      <c r="I177" s="72"/>
      <c r="J177" s="72"/>
      <c r="K177" s="80"/>
      <c r="L177" s="80">
        <v>176</v>
      </c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 spans="1:26" ht="15.75" customHeight="1">
      <c r="A178" s="80" t="str">
        <f t="array" ref="A178">IFERROR(IF(D178="","",INDEX('1st Run'!A:I,MATCH(Youth!$E178,'1st Run'!I:I,0),1)),"")</f>
        <v/>
      </c>
      <c r="B178" s="196" t="str">
        <f t="array" ref="B178">IFERROR(IF(D178="","",INDEX('1st Run'!A:I,MATCH(Youth!$E178,'1st Run'!I:I,0),2)),"")</f>
        <v/>
      </c>
      <c r="C178" s="196" t="str">
        <f t="array" ref="C178">IFERROR(IF(D178="","",INDEX('1st Run'!A:I,MATCH(Youth!$E178,'1st Run'!I:I,0),3)),"")</f>
        <v/>
      </c>
      <c r="D178" s="82" t="str">
        <f>IFERROR(IF(AND(SMALL('1st Run'!I:I,L178)&gt;1000,SMALL('1st Run'!I:I,L178)&lt;3000),"nt",IF(SMALL('1st Run'!I:I,L178)&gt;3000,"",SMALL('1st Run'!I:I,L178))),"")</f>
        <v/>
      </c>
      <c r="E178" s="292" t="str">
        <f>IF(D178="nt",IFERROR(SMALL('1st Run'!I:I,L178),""),IF(D178&gt;3000,"",IFERROR(SMALL('1st Run'!I:I,L178),"")))</f>
        <v/>
      </c>
      <c r="F178" s="199" t="str">
        <f t="shared" si="0"/>
        <v/>
      </c>
      <c r="G178" s="200" t="str">
        <f t="shared" si="1"/>
        <v/>
      </c>
      <c r="H178" s="201" t="str">
        <f>IFERROR(VLOOKUP(D178,'1st Run'!$S$36:$U$58,3,FALSE),"")</f>
        <v/>
      </c>
      <c r="I178" s="72"/>
      <c r="J178" s="72"/>
      <c r="K178" s="80"/>
      <c r="L178" s="80">
        <v>177</v>
      </c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</row>
    <row r="179" spans="1:26" ht="15.75" customHeight="1">
      <c r="A179" s="80" t="str">
        <f t="array" ref="A179">IFERROR(IF(D179="","",INDEX('1st Run'!A:I,MATCH(Youth!$E179,'1st Run'!I:I,0),1)),"")</f>
        <v/>
      </c>
      <c r="B179" s="196" t="str">
        <f t="array" ref="B179">IFERROR(IF(D179="","",INDEX('1st Run'!A:I,MATCH(Youth!$E179,'1st Run'!I:I,0),2)),"")</f>
        <v/>
      </c>
      <c r="C179" s="196" t="str">
        <f t="array" ref="C179">IFERROR(IF(D179="","",INDEX('1st Run'!A:I,MATCH(Youth!$E179,'1st Run'!I:I,0),3)),"")</f>
        <v/>
      </c>
      <c r="D179" s="82" t="str">
        <f>IFERROR(IF(AND(SMALL('1st Run'!I:I,L179)&gt;1000,SMALL('1st Run'!I:I,L179)&lt;3000),"nt",IF(SMALL('1st Run'!I:I,L179)&gt;3000,"",SMALL('1st Run'!I:I,L179))),"")</f>
        <v/>
      </c>
      <c r="E179" s="292" t="str">
        <f>IF(D179="nt",IFERROR(SMALL('1st Run'!I:I,L179),""),IF(D179&gt;3000,"",IFERROR(SMALL('1st Run'!I:I,L179),"")))</f>
        <v/>
      </c>
      <c r="F179" s="199" t="str">
        <f t="shared" si="0"/>
        <v/>
      </c>
      <c r="G179" s="200" t="str">
        <f t="shared" si="1"/>
        <v/>
      </c>
      <c r="H179" s="201" t="str">
        <f>IFERROR(VLOOKUP(D179,'1st Run'!$S$36:$U$58,3,FALSE),"")</f>
        <v/>
      </c>
      <c r="I179" s="72"/>
      <c r="J179" s="72"/>
      <c r="K179" s="80"/>
      <c r="L179" s="80">
        <v>178</v>
      </c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 spans="1:26" ht="15.75" customHeight="1">
      <c r="A180" s="80" t="str">
        <f t="array" ref="A180">IFERROR(IF(D180="","",INDEX('1st Run'!A:I,MATCH(Youth!$E180,'1st Run'!I:I,0),1)),"")</f>
        <v/>
      </c>
      <c r="B180" s="196" t="str">
        <f t="array" ref="B180">IFERROR(IF(D180="","",INDEX('1st Run'!A:I,MATCH(Youth!$E180,'1st Run'!I:I,0),2)),"")</f>
        <v/>
      </c>
      <c r="C180" s="196" t="str">
        <f t="array" ref="C180">IFERROR(IF(D180="","",INDEX('1st Run'!A:I,MATCH(Youth!$E180,'1st Run'!I:I,0),3)),"")</f>
        <v/>
      </c>
      <c r="D180" s="82" t="str">
        <f>IFERROR(IF(AND(SMALL('1st Run'!I:I,L180)&gt;1000,SMALL('1st Run'!I:I,L180)&lt;3000),"nt",IF(SMALL('1st Run'!I:I,L180)&gt;3000,"",SMALL('1st Run'!I:I,L180))),"")</f>
        <v/>
      </c>
      <c r="E180" s="292" t="str">
        <f>IF(D180="nt",IFERROR(SMALL('1st Run'!I:I,L180),""),IF(D180&gt;3000,"",IFERROR(SMALL('1st Run'!I:I,L180),"")))</f>
        <v/>
      </c>
      <c r="F180" s="199" t="str">
        <f t="shared" si="0"/>
        <v/>
      </c>
      <c r="G180" s="200" t="str">
        <f t="shared" si="1"/>
        <v/>
      </c>
      <c r="H180" s="201" t="str">
        <f>IFERROR(VLOOKUP(D180,'1st Run'!$S$36:$U$58,3,FALSE),"")</f>
        <v/>
      </c>
      <c r="I180" s="72"/>
      <c r="J180" s="72"/>
      <c r="K180" s="80"/>
      <c r="L180" s="80">
        <v>179</v>
      </c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 spans="1:26" ht="15.75" customHeight="1">
      <c r="A181" s="80" t="str">
        <f t="array" ref="A181">IFERROR(IF(D181="","",INDEX('1st Run'!A:I,MATCH(Youth!$E181,'1st Run'!I:I,0),1)),"")</f>
        <v/>
      </c>
      <c r="B181" s="196" t="str">
        <f t="array" ref="B181">IFERROR(IF(D181="","",INDEX('1st Run'!A:I,MATCH(Youth!$E181,'1st Run'!I:I,0),2)),"")</f>
        <v/>
      </c>
      <c r="C181" s="196" t="str">
        <f t="array" ref="C181">IFERROR(IF(D181="","",INDEX('1st Run'!A:I,MATCH(Youth!$E181,'1st Run'!I:I,0),3)),"")</f>
        <v/>
      </c>
      <c r="D181" s="82" t="str">
        <f>IFERROR(IF(AND(SMALL('1st Run'!I:I,L181)&gt;1000,SMALL('1st Run'!I:I,L181)&lt;3000),"nt",IF(SMALL('1st Run'!I:I,L181)&gt;3000,"",SMALL('1st Run'!I:I,L181))),"")</f>
        <v/>
      </c>
      <c r="E181" s="292" t="str">
        <f>IF(D181="nt",IFERROR(SMALL('1st Run'!I:I,L181),""),IF(D181&gt;3000,"",IFERROR(SMALL('1st Run'!I:I,L181),"")))</f>
        <v/>
      </c>
      <c r="F181" s="199" t="str">
        <f t="shared" si="0"/>
        <v/>
      </c>
      <c r="G181" s="200" t="str">
        <f t="shared" si="1"/>
        <v/>
      </c>
      <c r="H181" s="201" t="str">
        <f>IFERROR(VLOOKUP(D181,'1st Run'!$S$36:$U$58,3,FALSE),"")</f>
        <v/>
      </c>
      <c r="I181" s="72"/>
      <c r="J181" s="72"/>
      <c r="K181" s="80"/>
      <c r="L181" s="80">
        <v>180</v>
      </c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 spans="1:26" ht="15.75" customHeight="1">
      <c r="A182" s="80" t="str">
        <f t="array" ref="A182">IFERROR(IF(D182="","",INDEX('1st Run'!A:I,MATCH(Youth!$E182,'1st Run'!I:I,0),1)),"")</f>
        <v/>
      </c>
      <c r="B182" s="196" t="str">
        <f t="array" ref="B182">IFERROR(IF(D182="","",INDEX('1st Run'!A:I,MATCH(Youth!$E182,'1st Run'!I:I,0),2)),"")</f>
        <v/>
      </c>
      <c r="C182" s="196" t="str">
        <f t="array" ref="C182">IFERROR(IF(D182="","",INDEX('1st Run'!A:I,MATCH(Youth!$E182,'1st Run'!I:I,0),3)),"")</f>
        <v/>
      </c>
      <c r="D182" s="82" t="str">
        <f>IFERROR(IF(AND(SMALL('1st Run'!I:I,L182)&gt;1000,SMALL('1st Run'!I:I,L182)&lt;3000),"nt",IF(SMALL('1st Run'!I:I,L182)&gt;3000,"",SMALL('1st Run'!I:I,L182))),"")</f>
        <v/>
      </c>
      <c r="E182" s="292" t="str">
        <f>IF(D182="nt",IFERROR(SMALL('1st Run'!I:I,L182),""),IF(D182&gt;3000,"",IFERROR(SMALL('1st Run'!I:I,L182),"")))</f>
        <v/>
      </c>
      <c r="F182" s="199" t="str">
        <f t="shared" si="0"/>
        <v/>
      </c>
      <c r="G182" s="200" t="str">
        <f t="shared" si="1"/>
        <v/>
      </c>
      <c r="H182" s="201" t="str">
        <f>IFERROR(VLOOKUP(D182,'1st Run'!$S$36:$U$58,3,FALSE),"")</f>
        <v/>
      </c>
      <c r="I182" s="72"/>
      <c r="J182" s="72"/>
      <c r="K182" s="80"/>
      <c r="L182" s="80">
        <v>181</v>
      </c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 spans="1:26" ht="15.75" customHeight="1">
      <c r="A183" s="80" t="str">
        <f t="array" ref="A183">IFERROR(IF(D183="","",INDEX('1st Run'!A:I,MATCH(Youth!$E183,'1st Run'!I:I,0),1)),"")</f>
        <v/>
      </c>
      <c r="B183" s="196" t="str">
        <f t="array" ref="B183">IFERROR(IF(D183="","",INDEX('1st Run'!A:I,MATCH(Youth!$E183,'1st Run'!I:I,0),2)),"")</f>
        <v/>
      </c>
      <c r="C183" s="196" t="str">
        <f t="array" ref="C183">IFERROR(IF(D183="","",INDEX('1st Run'!A:I,MATCH(Youth!$E183,'1st Run'!I:I,0),3)),"")</f>
        <v/>
      </c>
      <c r="D183" s="82" t="str">
        <f>IFERROR(IF(AND(SMALL('1st Run'!I:I,L183)&gt;1000,SMALL('1st Run'!I:I,L183)&lt;3000),"nt",IF(SMALL('1st Run'!I:I,L183)&gt;3000,"",SMALL('1st Run'!I:I,L183))),"")</f>
        <v/>
      </c>
      <c r="E183" s="292" t="str">
        <f>IF(D183="nt",IFERROR(SMALL('1st Run'!I:I,L183),""),IF(D183&gt;3000,"",IFERROR(SMALL('1st Run'!I:I,L183),"")))</f>
        <v/>
      </c>
      <c r="F183" s="199" t="str">
        <f t="shared" si="0"/>
        <v/>
      </c>
      <c r="G183" s="200" t="str">
        <f t="shared" si="1"/>
        <v/>
      </c>
      <c r="H183" s="201" t="str">
        <f>IFERROR(VLOOKUP(D183,'1st Run'!$S$36:$U$58,3,FALSE),"")</f>
        <v/>
      </c>
      <c r="I183" s="72"/>
      <c r="J183" s="72"/>
      <c r="K183" s="80"/>
      <c r="L183" s="80">
        <v>182</v>
      </c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 spans="1:26" ht="15.75" customHeight="1">
      <c r="A184" s="80" t="str">
        <f t="array" ref="A184">IFERROR(IF(D184="","",INDEX('1st Run'!A:I,MATCH(Youth!$E184,'1st Run'!I:I,0),1)),"")</f>
        <v/>
      </c>
      <c r="B184" s="196" t="str">
        <f t="array" ref="B184">IFERROR(IF(D184="","",INDEX('1st Run'!A:I,MATCH(Youth!$E184,'1st Run'!I:I,0),2)),"")</f>
        <v/>
      </c>
      <c r="C184" s="196" t="str">
        <f t="array" ref="C184">IFERROR(IF(D184="","",INDEX('1st Run'!A:I,MATCH(Youth!$E184,'1st Run'!I:I,0),3)),"")</f>
        <v/>
      </c>
      <c r="D184" s="82" t="str">
        <f>IFERROR(IF(AND(SMALL('1st Run'!I:I,L184)&gt;1000,SMALL('1st Run'!I:I,L184)&lt;3000),"nt",IF(SMALL('1st Run'!I:I,L184)&gt;3000,"",SMALL('1st Run'!I:I,L184))),"")</f>
        <v/>
      </c>
      <c r="E184" s="292" t="str">
        <f>IF(D184="nt",IFERROR(SMALL('1st Run'!I:I,L184),""),IF(D184&gt;3000,"",IFERROR(SMALL('1st Run'!I:I,L184),"")))</f>
        <v/>
      </c>
      <c r="F184" s="199" t="str">
        <f t="shared" si="0"/>
        <v/>
      </c>
      <c r="G184" s="200" t="str">
        <f t="shared" si="1"/>
        <v/>
      </c>
      <c r="H184" s="201" t="str">
        <f>IFERROR(VLOOKUP(D184,'1st Run'!$S$36:$U$58,3,FALSE),"")</f>
        <v/>
      </c>
      <c r="I184" s="72"/>
      <c r="J184" s="72"/>
      <c r="K184" s="80"/>
      <c r="L184" s="80">
        <v>183</v>
      </c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 spans="1:26" ht="15.75" customHeight="1">
      <c r="A185" s="80" t="str">
        <f t="array" ref="A185">IFERROR(IF(D185="","",INDEX('1st Run'!A:I,MATCH(Youth!$E185,'1st Run'!I:I,0),1)),"")</f>
        <v/>
      </c>
      <c r="B185" s="196" t="str">
        <f t="array" ref="B185">IFERROR(IF(D185="","",INDEX('1st Run'!A:I,MATCH(Youth!$E185,'1st Run'!I:I,0),2)),"")</f>
        <v/>
      </c>
      <c r="C185" s="196" t="str">
        <f t="array" ref="C185">IFERROR(IF(D185="","",INDEX('1st Run'!A:I,MATCH(Youth!$E185,'1st Run'!I:I,0),3)),"")</f>
        <v/>
      </c>
      <c r="D185" s="82" t="str">
        <f>IFERROR(IF(AND(SMALL('1st Run'!I:I,L185)&gt;1000,SMALL('1st Run'!I:I,L185)&lt;3000),"nt",IF(SMALL('1st Run'!I:I,L185)&gt;3000,"",SMALL('1st Run'!I:I,L185))),"")</f>
        <v/>
      </c>
      <c r="E185" s="292" t="str">
        <f>IF(D185="nt",IFERROR(SMALL('1st Run'!I:I,L185),""),IF(D185&gt;3000,"",IFERROR(SMALL('1st Run'!I:I,L185),"")))</f>
        <v/>
      </c>
      <c r="F185" s="199" t="str">
        <f t="shared" si="0"/>
        <v/>
      </c>
      <c r="G185" s="200" t="str">
        <f t="shared" si="1"/>
        <v/>
      </c>
      <c r="H185" s="201" t="str">
        <f>IFERROR(VLOOKUP(D185,'1st Run'!$S$36:$U$58,3,FALSE),"")</f>
        <v/>
      </c>
      <c r="I185" s="72"/>
      <c r="J185" s="72"/>
      <c r="K185" s="80"/>
      <c r="L185" s="80">
        <v>184</v>
      </c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</row>
    <row r="186" spans="1:26" ht="15.75" customHeight="1">
      <c r="A186" s="80" t="str">
        <f t="array" ref="A186">IFERROR(IF(D186="","",INDEX('1st Run'!A:I,MATCH(Youth!$E186,'1st Run'!I:I,0),1)),"")</f>
        <v/>
      </c>
      <c r="B186" s="196" t="str">
        <f t="array" ref="B186">IFERROR(IF(D186="","",INDEX('1st Run'!A:I,MATCH(Youth!$E186,'1st Run'!I:I,0),2)),"")</f>
        <v/>
      </c>
      <c r="C186" s="196" t="str">
        <f t="array" ref="C186">IFERROR(IF(D186="","",INDEX('1st Run'!A:I,MATCH(Youth!$E186,'1st Run'!I:I,0),3)),"")</f>
        <v/>
      </c>
      <c r="D186" s="82" t="str">
        <f>IFERROR(IF(AND(SMALL('1st Run'!I:I,L186)&gt;1000,SMALL('1st Run'!I:I,L186)&lt;3000),"nt",IF(SMALL('1st Run'!I:I,L186)&gt;3000,"",SMALL('1st Run'!I:I,L186))),"")</f>
        <v/>
      </c>
      <c r="E186" s="292" t="str">
        <f>IF(D186="nt",IFERROR(SMALL('1st Run'!I:I,L186),""),IF(D186&gt;3000,"",IFERROR(SMALL('1st Run'!I:I,L186),"")))</f>
        <v/>
      </c>
      <c r="F186" s="199" t="str">
        <f t="shared" si="0"/>
        <v/>
      </c>
      <c r="G186" s="200" t="str">
        <f t="shared" si="1"/>
        <v/>
      </c>
      <c r="H186" s="201" t="str">
        <f>IFERROR(VLOOKUP(D186,'1st Run'!$S$36:$U$58,3,FALSE),"")</f>
        <v/>
      </c>
      <c r="I186" s="72"/>
      <c r="J186" s="72"/>
      <c r="K186" s="80"/>
      <c r="L186" s="80">
        <v>185</v>
      </c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</row>
    <row r="187" spans="1:26" ht="15.75" customHeight="1">
      <c r="A187" s="80" t="str">
        <f t="array" ref="A187">IFERROR(IF(D187="","",INDEX('1st Run'!A:I,MATCH(Youth!$E187,'1st Run'!I:I,0),1)),"")</f>
        <v/>
      </c>
      <c r="B187" s="196" t="str">
        <f t="array" ref="B187">IFERROR(IF(D187="","",INDEX('1st Run'!A:I,MATCH(Youth!$E187,'1st Run'!I:I,0),2)),"")</f>
        <v/>
      </c>
      <c r="C187" s="196" t="str">
        <f t="array" ref="C187">IFERROR(IF(D187="","",INDEX('1st Run'!A:I,MATCH(Youth!$E187,'1st Run'!I:I,0),3)),"")</f>
        <v/>
      </c>
      <c r="D187" s="82" t="str">
        <f>IFERROR(IF(AND(SMALL('1st Run'!I:I,L187)&gt;1000,SMALL('1st Run'!I:I,L187)&lt;3000),"nt",IF(SMALL('1st Run'!I:I,L187)&gt;3000,"",SMALL('1st Run'!I:I,L187))),"")</f>
        <v/>
      </c>
      <c r="E187" s="292" t="str">
        <f>IF(D187="nt",IFERROR(SMALL('1st Run'!I:I,L187),""),IF(D187&gt;3000,"",IFERROR(SMALL('1st Run'!I:I,L187),"")))</f>
        <v/>
      </c>
      <c r="F187" s="199" t="str">
        <f t="shared" si="0"/>
        <v/>
      </c>
      <c r="G187" s="200" t="str">
        <f t="shared" si="1"/>
        <v/>
      </c>
      <c r="H187" s="201" t="str">
        <f>IFERROR(VLOOKUP(D187,'1st Run'!$S$36:$U$58,3,FALSE),"")</f>
        <v/>
      </c>
      <c r="I187" s="72"/>
      <c r="J187" s="72"/>
      <c r="K187" s="80"/>
      <c r="L187" s="80">
        <v>186</v>
      </c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</row>
    <row r="188" spans="1:26" ht="15.75" customHeight="1">
      <c r="A188" s="80" t="str">
        <f t="array" ref="A188">IFERROR(IF(D188="","",INDEX('1st Run'!A:I,MATCH(Youth!$E188,'1st Run'!I:I,0),1)),"")</f>
        <v/>
      </c>
      <c r="B188" s="196" t="str">
        <f t="array" ref="B188">IFERROR(IF(D188="","",INDEX('1st Run'!A:I,MATCH(Youth!$E188,'1st Run'!I:I,0),2)),"")</f>
        <v/>
      </c>
      <c r="C188" s="196" t="str">
        <f t="array" ref="C188">IFERROR(IF(D188="","",INDEX('1st Run'!A:I,MATCH(Youth!$E188,'1st Run'!I:I,0),3)),"")</f>
        <v/>
      </c>
      <c r="D188" s="82" t="str">
        <f>IFERROR(IF(AND(SMALL('1st Run'!I:I,L188)&gt;1000,SMALL('1st Run'!I:I,L188)&lt;3000),"nt",IF(SMALL('1st Run'!I:I,L188)&gt;3000,"",SMALL('1st Run'!I:I,L188))),"")</f>
        <v/>
      </c>
      <c r="E188" s="292" t="str">
        <f>IF(D188="nt",IFERROR(SMALL('1st Run'!I:I,L188),""),IF(D188&gt;3000,"",IFERROR(SMALL('1st Run'!I:I,L188),"")))</f>
        <v/>
      </c>
      <c r="F188" s="199" t="str">
        <f t="shared" si="0"/>
        <v/>
      </c>
      <c r="G188" s="200" t="str">
        <f t="shared" si="1"/>
        <v/>
      </c>
      <c r="H188" s="201" t="str">
        <f>IFERROR(VLOOKUP(D188,'1st Run'!$S$36:$U$58,3,FALSE),"")</f>
        <v/>
      </c>
      <c r="I188" s="72"/>
      <c r="J188" s="72"/>
      <c r="K188" s="80"/>
      <c r="L188" s="80">
        <v>187</v>
      </c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</row>
    <row r="189" spans="1:26" ht="15.75" customHeight="1">
      <c r="A189" s="80" t="str">
        <f t="array" ref="A189">IFERROR(IF(D189="","",INDEX('1st Run'!A:I,MATCH(Youth!$E189,'1st Run'!I:I,0),1)),"")</f>
        <v/>
      </c>
      <c r="B189" s="196" t="str">
        <f t="array" ref="B189">IFERROR(IF(D189="","",INDEX('1st Run'!A:I,MATCH(Youth!$E189,'1st Run'!I:I,0),2)),"")</f>
        <v/>
      </c>
      <c r="C189" s="196" t="str">
        <f t="array" ref="C189">IFERROR(IF(D189="","",INDEX('1st Run'!A:I,MATCH(Youth!$E189,'1st Run'!I:I,0),3)),"")</f>
        <v/>
      </c>
      <c r="D189" s="82" t="str">
        <f>IFERROR(IF(AND(SMALL('1st Run'!I:I,L189)&gt;1000,SMALL('1st Run'!I:I,L189)&lt;3000),"nt",IF(SMALL('1st Run'!I:I,L189)&gt;3000,"",SMALL('1st Run'!I:I,L189))),"")</f>
        <v/>
      </c>
      <c r="E189" s="292" t="str">
        <f>IF(D189="nt",IFERROR(SMALL('1st Run'!I:I,L189),""),IF(D189&gt;3000,"",IFERROR(SMALL('1st Run'!I:I,L189),"")))</f>
        <v/>
      </c>
      <c r="F189" s="199" t="str">
        <f t="shared" si="0"/>
        <v/>
      </c>
      <c r="G189" s="200" t="str">
        <f t="shared" si="1"/>
        <v/>
      </c>
      <c r="H189" s="201" t="str">
        <f>IFERROR(VLOOKUP(D189,'1st Run'!$S$36:$U$58,3,FALSE),"")</f>
        <v/>
      </c>
      <c r="I189" s="72"/>
      <c r="J189" s="72"/>
      <c r="K189" s="80"/>
      <c r="L189" s="80">
        <v>188</v>
      </c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</row>
    <row r="190" spans="1:26" ht="15.75" customHeight="1">
      <c r="A190" s="80" t="str">
        <f t="array" ref="A190">IFERROR(IF(D190="","",INDEX('1st Run'!A:I,MATCH(Youth!$E190,'1st Run'!I:I,0),1)),"")</f>
        <v/>
      </c>
      <c r="B190" s="196" t="str">
        <f t="array" ref="B190">IFERROR(IF(D190="","",INDEX('1st Run'!A:I,MATCH(Youth!$E190,'1st Run'!I:I,0),2)),"")</f>
        <v/>
      </c>
      <c r="C190" s="196" t="str">
        <f t="array" ref="C190">IFERROR(IF(D190="","",INDEX('1st Run'!A:I,MATCH(Youth!$E190,'1st Run'!I:I,0),3)),"")</f>
        <v/>
      </c>
      <c r="D190" s="82" t="str">
        <f>IFERROR(IF(AND(SMALL('1st Run'!I:I,L190)&gt;1000,SMALL('1st Run'!I:I,L190)&lt;3000),"nt",IF(SMALL('1st Run'!I:I,L190)&gt;3000,"",SMALL('1st Run'!I:I,L190))),"")</f>
        <v/>
      </c>
      <c r="E190" s="292" t="str">
        <f>IF(D190="nt",IFERROR(SMALL('1st Run'!I:I,L190),""),IF(D190&gt;3000,"",IFERROR(SMALL('1st Run'!I:I,L190),"")))</f>
        <v/>
      </c>
      <c r="F190" s="199" t="str">
        <f t="shared" si="0"/>
        <v/>
      </c>
      <c r="G190" s="200" t="str">
        <f t="shared" si="1"/>
        <v/>
      </c>
      <c r="H190" s="201" t="str">
        <f>IFERROR(VLOOKUP(D190,'1st Run'!$S$36:$U$58,3,FALSE),"")</f>
        <v/>
      </c>
      <c r="I190" s="72"/>
      <c r="J190" s="72"/>
      <c r="K190" s="80"/>
      <c r="L190" s="80">
        <v>189</v>
      </c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</row>
    <row r="191" spans="1:26" ht="15.75" customHeight="1">
      <c r="A191" s="80" t="str">
        <f t="array" ref="A191">IFERROR(IF(D191="","",INDEX('1st Run'!A:I,MATCH(Youth!$E191,'1st Run'!I:I,0),1)),"")</f>
        <v/>
      </c>
      <c r="B191" s="196" t="str">
        <f t="array" ref="B191">IFERROR(IF(D191="","",INDEX('1st Run'!A:I,MATCH(Youth!$E191,'1st Run'!I:I,0),2)),"")</f>
        <v/>
      </c>
      <c r="C191" s="196" t="str">
        <f t="array" ref="C191">IFERROR(IF(D191="","",INDEX('1st Run'!A:I,MATCH(Youth!$E191,'1st Run'!I:I,0),3)),"")</f>
        <v/>
      </c>
      <c r="D191" s="82" t="str">
        <f>IFERROR(IF(AND(SMALL('1st Run'!I:I,L191)&gt;1000,SMALL('1st Run'!I:I,L191)&lt;3000),"nt",IF(SMALL('1st Run'!I:I,L191)&gt;3000,"",SMALL('1st Run'!I:I,L191))),"")</f>
        <v/>
      </c>
      <c r="E191" s="292" t="str">
        <f>IF(D191="nt",IFERROR(SMALL('1st Run'!I:I,L191),""),IF(D191&gt;3000,"",IFERROR(SMALL('1st Run'!I:I,L191),"")))</f>
        <v/>
      </c>
      <c r="F191" s="199" t="str">
        <f t="shared" si="0"/>
        <v/>
      </c>
      <c r="G191" s="200" t="str">
        <f t="shared" si="1"/>
        <v/>
      </c>
      <c r="H191" s="201" t="str">
        <f>IFERROR(VLOOKUP(D191,'1st Run'!$S$36:$U$58,3,FALSE),"")</f>
        <v/>
      </c>
      <c r="I191" s="72"/>
      <c r="J191" s="72"/>
      <c r="K191" s="80"/>
      <c r="L191" s="80">
        <v>190</v>
      </c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</row>
    <row r="192" spans="1:26" ht="15.75" customHeight="1">
      <c r="A192" s="80" t="str">
        <f t="array" ref="A192">IFERROR(IF(D192="","",INDEX('1st Run'!A:I,MATCH(Youth!$E192,'1st Run'!I:I,0),1)),"")</f>
        <v/>
      </c>
      <c r="B192" s="196" t="str">
        <f t="array" ref="B192">IFERROR(IF(D192="","",INDEX('1st Run'!A:I,MATCH(Youth!$E192,'1st Run'!I:I,0),2)),"")</f>
        <v/>
      </c>
      <c r="C192" s="196" t="str">
        <f t="array" ref="C192">IFERROR(IF(D192="","",INDEX('1st Run'!A:I,MATCH(Youth!$E192,'1st Run'!I:I,0),3)),"")</f>
        <v/>
      </c>
      <c r="D192" s="82" t="str">
        <f>IFERROR(IF(AND(SMALL('1st Run'!I:I,L192)&gt;1000,SMALL('1st Run'!I:I,L192)&lt;3000),"nt",IF(SMALL('1st Run'!I:I,L192)&gt;3000,"",SMALL('1st Run'!I:I,L192))),"")</f>
        <v/>
      </c>
      <c r="E192" s="292" t="str">
        <f>IF(D192="nt",IFERROR(SMALL('1st Run'!I:I,L192),""),IF(D192&gt;3000,"",IFERROR(SMALL('1st Run'!I:I,L192),"")))</f>
        <v/>
      </c>
      <c r="F192" s="199" t="str">
        <f t="shared" si="0"/>
        <v/>
      </c>
      <c r="G192" s="200" t="str">
        <f t="shared" si="1"/>
        <v/>
      </c>
      <c r="H192" s="201" t="str">
        <f>IFERROR(VLOOKUP(D192,'1st Run'!$S$36:$U$58,3,FALSE),"")</f>
        <v/>
      </c>
      <c r="I192" s="72"/>
      <c r="J192" s="72"/>
      <c r="K192" s="80"/>
      <c r="L192" s="80">
        <v>191</v>
      </c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</row>
    <row r="193" spans="1:26" ht="15.75" customHeight="1">
      <c r="A193" s="80" t="str">
        <f t="array" ref="A193">IFERROR(IF(D193="","",INDEX('1st Run'!A:I,MATCH(Youth!$E193,'1st Run'!I:I,0),1)),"")</f>
        <v/>
      </c>
      <c r="B193" s="196" t="str">
        <f t="array" ref="B193">IFERROR(IF(D193="","",INDEX('1st Run'!A:I,MATCH(Youth!$E193,'1st Run'!I:I,0),2)),"")</f>
        <v/>
      </c>
      <c r="C193" s="196" t="str">
        <f t="array" ref="C193">IFERROR(IF(D193="","",INDEX('1st Run'!A:I,MATCH(Youth!$E193,'1st Run'!I:I,0),3)),"")</f>
        <v/>
      </c>
      <c r="D193" s="82" t="str">
        <f>IFERROR(IF(AND(SMALL('1st Run'!I:I,L193)&gt;1000,SMALL('1st Run'!I:I,L193)&lt;3000),"nt",IF(SMALL('1st Run'!I:I,L193)&gt;3000,"",SMALL('1st Run'!I:I,L193))),"")</f>
        <v/>
      </c>
      <c r="E193" s="292" t="str">
        <f>IF(D193="nt",IFERROR(SMALL('1st Run'!I:I,L193),""),IF(D193&gt;3000,"",IFERROR(SMALL('1st Run'!I:I,L193),"")))</f>
        <v/>
      </c>
      <c r="F193" s="199" t="str">
        <f t="shared" si="0"/>
        <v/>
      </c>
      <c r="G193" s="200" t="str">
        <f t="shared" si="1"/>
        <v/>
      </c>
      <c r="H193" s="201" t="str">
        <f>IFERROR(VLOOKUP(D193,'1st Run'!$S$36:$U$58,3,FALSE),"")</f>
        <v/>
      </c>
      <c r="I193" s="72"/>
      <c r="J193" s="72"/>
      <c r="K193" s="80"/>
      <c r="L193" s="80">
        <v>192</v>
      </c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</row>
    <row r="194" spans="1:26" ht="15.75" customHeight="1">
      <c r="A194" s="80" t="str">
        <f t="array" ref="A194">IFERROR(IF(D194="","",INDEX('1st Run'!A:I,MATCH(Youth!$E194,'1st Run'!I:I,0),1)),"")</f>
        <v/>
      </c>
      <c r="B194" s="196" t="str">
        <f t="array" ref="B194">IFERROR(IF(D194="","",INDEX('1st Run'!A:I,MATCH(Youth!$E194,'1st Run'!I:I,0),2)),"")</f>
        <v/>
      </c>
      <c r="C194" s="196" t="str">
        <f t="array" ref="C194">IFERROR(IF(D194="","",INDEX('1st Run'!A:I,MATCH(Youth!$E194,'1st Run'!I:I,0),3)),"")</f>
        <v/>
      </c>
      <c r="D194" s="82" t="str">
        <f>IFERROR(IF(AND(SMALL('1st Run'!I:I,L194)&gt;1000,SMALL('1st Run'!I:I,L194)&lt;3000),"nt",IF(SMALL('1st Run'!I:I,L194)&gt;3000,"",SMALL('1st Run'!I:I,L194))),"")</f>
        <v/>
      </c>
      <c r="E194" s="292" t="str">
        <f>IF(D194="nt",IFERROR(SMALL('1st Run'!I:I,L194),""),IF(D194&gt;3000,"",IFERROR(SMALL('1st Run'!I:I,L194),"")))</f>
        <v/>
      </c>
      <c r="F194" s="199" t="str">
        <f t="shared" si="0"/>
        <v/>
      </c>
      <c r="G194" s="200" t="str">
        <f t="shared" si="1"/>
        <v/>
      </c>
      <c r="H194" s="201" t="str">
        <f>IFERROR(VLOOKUP(D194,'1st Run'!$S$36:$U$58,3,FALSE),"")</f>
        <v/>
      </c>
      <c r="I194" s="72"/>
      <c r="J194" s="72"/>
      <c r="K194" s="80"/>
      <c r="L194" s="80">
        <v>193</v>
      </c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</row>
    <row r="195" spans="1:26" ht="15.75" customHeight="1">
      <c r="A195" s="80" t="str">
        <f t="array" ref="A195">IFERROR(IF(D195="","",INDEX('1st Run'!A:I,MATCH(Youth!$E195,'1st Run'!I:I,0),1)),"")</f>
        <v/>
      </c>
      <c r="B195" s="196" t="str">
        <f t="array" ref="B195">IFERROR(IF(D195="","",INDEX('1st Run'!A:I,MATCH(Youth!$E195,'1st Run'!I:I,0),2)),"")</f>
        <v/>
      </c>
      <c r="C195" s="196" t="str">
        <f t="array" ref="C195">IFERROR(IF(D195="","",INDEX('1st Run'!A:I,MATCH(Youth!$E195,'1st Run'!I:I,0),3)),"")</f>
        <v/>
      </c>
      <c r="D195" s="82" t="str">
        <f>IFERROR(IF(AND(SMALL('1st Run'!I:I,L195)&gt;1000,SMALL('1st Run'!I:I,L195)&lt;3000),"nt",IF(SMALL('1st Run'!I:I,L195)&gt;3000,"",SMALL('1st Run'!I:I,L195))),"")</f>
        <v/>
      </c>
      <c r="E195" s="292" t="str">
        <f>IF(D195="nt",IFERROR(SMALL('1st Run'!I:I,L195),""),IF(D195&gt;3000,"",IFERROR(SMALL('1st Run'!I:I,L195),"")))</f>
        <v/>
      </c>
      <c r="F195" s="199" t="str">
        <f t="shared" si="0"/>
        <v/>
      </c>
      <c r="G195" s="200" t="str">
        <f t="shared" si="1"/>
        <v/>
      </c>
      <c r="H195" s="201" t="str">
        <f>IFERROR(VLOOKUP(D195,'1st Run'!$S$36:$U$58,3,FALSE),"")</f>
        <v/>
      </c>
      <c r="I195" s="72"/>
      <c r="J195" s="72"/>
      <c r="K195" s="80"/>
      <c r="L195" s="80">
        <v>194</v>
      </c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</row>
    <row r="196" spans="1:26" ht="15.75" customHeight="1">
      <c r="A196" s="80" t="str">
        <f t="array" ref="A196">IFERROR(IF(D196="","",INDEX('1st Run'!A:I,MATCH(Youth!$E196,'1st Run'!I:I,0),1)),"")</f>
        <v/>
      </c>
      <c r="B196" s="196" t="str">
        <f t="array" ref="B196">IFERROR(IF(D196="","",INDEX('1st Run'!A:I,MATCH(Youth!$E196,'1st Run'!I:I,0),2)),"")</f>
        <v/>
      </c>
      <c r="C196" s="196" t="str">
        <f t="array" ref="C196">IFERROR(IF(D196="","",INDEX('1st Run'!A:I,MATCH(Youth!$E196,'1st Run'!I:I,0),3)),"")</f>
        <v/>
      </c>
      <c r="D196" s="82" t="str">
        <f>IFERROR(IF(AND(SMALL('1st Run'!I:I,L196)&gt;1000,SMALL('1st Run'!I:I,L196)&lt;3000),"nt",IF(SMALL('1st Run'!I:I,L196)&gt;3000,"",SMALL('1st Run'!I:I,L196))),"")</f>
        <v/>
      </c>
      <c r="E196" s="292" t="str">
        <f>IF(D196="nt",IFERROR(SMALL('1st Run'!I:I,L196),""),IF(D196&gt;3000,"",IFERROR(SMALL('1st Run'!I:I,L196),"")))</f>
        <v/>
      </c>
      <c r="F196" s="199" t="str">
        <f t="shared" si="0"/>
        <v/>
      </c>
      <c r="G196" s="200" t="str">
        <f t="shared" si="1"/>
        <v/>
      </c>
      <c r="H196" s="201" t="str">
        <f>IFERROR(VLOOKUP(D196,'1st Run'!$S$36:$U$58,3,FALSE),"")</f>
        <v/>
      </c>
      <c r="I196" s="72"/>
      <c r="J196" s="72"/>
      <c r="K196" s="80"/>
      <c r="L196" s="80">
        <v>195</v>
      </c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</row>
    <row r="197" spans="1:26" ht="15.75" customHeight="1">
      <c r="A197" s="80" t="str">
        <f t="array" ref="A197">IFERROR(IF(D197="","",INDEX('1st Run'!A:I,MATCH(Youth!$E197,'1st Run'!I:I,0),1)),"")</f>
        <v/>
      </c>
      <c r="B197" s="196" t="str">
        <f t="array" ref="B197">IFERROR(IF(D197="","",INDEX('1st Run'!A:I,MATCH(Youth!$E197,'1st Run'!I:I,0),2)),"")</f>
        <v/>
      </c>
      <c r="C197" s="196" t="str">
        <f t="array" ref="C197">IFERROR(IF(D197="","",INDEX('1st Run'!A:I,MATCH(Youth!$E197,'1st Run'!I:I,0),3)),"")</f>
        <v/>
      </c>
      <c r="D197" s="82" t="str">
        <f>IFERROR(IF(AND(SMALL('1st Run'!I:I,L197)&gt;1000,SMALL('1st Run'!I:I,L197)&lt;3000),"nt",IF(SMALL('1st Run'!I:I,L197)&gt;3000,"",SMALL('1st Run'!I:I,L197))),"")</f>
        <v/>
      </c>
      <c r="E197" s="292" t="str">
        <f>IF(D197="nt",IFERROR(SMALL('1st Run'!I:I,L197),""),IF(D197&gt;3000,"",IFERROR(SMALL('1st Run'!I:I,L197),"")))</f>
        <v/>
      </c>
      <c r="F197" s="199" t="str">
        <f t="shared" si="0"/>
        <v/>
      </c>
      <c r="G197" s="200" t="str">
        <f t="shared" si="1"/>
        <v/>
      </c>
      <c r="H197" s="201" t="str">
        <f>IFERROR(VLOOKUP(D197,'1st Run'!$S$36:$U$58,3,FALSE),"")</f>
        <v/>
      </c>
      <c r="I197" s="72"/>
      <c r="J197" s="72"/>
      <c r="K197" s="80"/>
      <c r="L197" s="80">
        <v>196</v>
      </c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</row>
    <row r="198" spans="1:26" ht="15.75" customHeight="1">
      <c r="A198" s="80" t="str">
        <f t="array" ref="A198">IFERROR(IF(D198="","",INDEX('1st Run'!A:I,MATCH(Youth!$E198,'1st Run'!I:I,0),1)),"")</f>
        <v/>
      </c>
      <c r="B198" s="196" t="str">
        <f t="array" ref="B198">IFERROR(IF(D198="","",INDEX('1st Run'!A:I,MATCH(Youth!$E198,'1st Run'!I:I,0),2)),"")</f>
        <v/>
      </c>
      <c r="C198" s="196" t="str">
        <f t="array" ref="C198">IFERROR(IF(D198="","",INDEX('1st Run'!A:I,MATCH(Youth!$E198,'1st Run'!I:I,0),3)),"")</f>
        <v/>
      </c>
      <c r="D198" s="82" t="str">
        <f>IFERROR(IF(AND(SMALL('1st Run'!I:I,L198)&gt;1000,SMALL('1st Run'!I:I,L198)&lt;3000),"nt",IF(SMALL('1st Run'!I:I,L198)&gt;3000,"",SMALL('1st Run'!I:I,L198))),"")</f>
        <v/>
      </c>
      <c r="E198" s="292" t="str">
        <f>IF(D198="nt",IFERROR(SMALL('1st Run'!I:I,L198),""),IF(D198&gt;3000,"",IFERROR(SMALL('1st Run'!I:I,L198),"")))</f>
        <v/>
      </c>
      <c r="F198" s="199" t="str">
        <f t="shared" si="0"/>
        <v/>
      </c>
      <c r="G198" s="200" t="str">
        <f t="shared" si="1"/>
        <v/>
      </c>
      <c r="H198" s="201" t="str">
        <f>IFERROR(VLOOKUP(D198,'1st Run'!$S$36:$U$58,3,FALSE),"")</f>
        <v/>
      </c>
      <c r="I198" s="72"/>
      <c r="J198" s="72"/>
      <c r="K198" s="80"/>
      <c r="L198" s="80">
        <v>197</v>
      </c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</row>
    <row r="199" spans="1:26" ht="15.75" customHeight="1">
      <c r="A199" s="80" t="str">
        <f t="array" ref="A199">IFERROR(IF(D199="","",INDEX('1st Run'!A:I,MATCH(Youth!$E199,'1st Run'!I:I,0),1)),"")</f>
        <v/>
      </c>
      <c r="B199" s="196" t="str">
        <f t="array" ref="B199">IFERROR(IF(D199="","",INDEX('1st Run'!A:I,MATCH(Youth!$E199,'1st Run'!I:I,0),2)),"")</f>
        <v/>
      </c>
      <c r="C199" s="196" t="str">
        <f t="array" ref="C199">IFERROR(IF(D199="","",INDEX('1st Run'!A:I,MATCH(Youth!$E199,'1st Run'!I:I,0),3)),"")</f>
        <v/>
      </c>
      <c r="D199" s="82" t="str">
        <f>IFERROR(IF(AND(SMALL('1st Run'!I:I,L199)&gt;1000,SMALL('1st Run'!I:I,L199)&lt;3000),"nt",IF(SMALL('1st Run'!I:I,L199)&gt;3000,"",SMALL('1st Run'!I:I,L199))),"")</f>
        <v/>
      </c>
      <c r="E199" s="292" t="str">
        <f>IF(D199="nt",IFERROR(SMALL('1st Run'!I:I,L199),""),IF(D199&gt;3000,"",IFERROR(SMALL('1st Run'!I:I,L199),"")))</f>
        <v/>
      </c>
      <c r="F199" s="199" t="str">
        <f t="shared" si="0"/>
        <v/>
      </c>
      <c r="G199" s="200" t="str">
        <f t="shared" si="1"/>
        <v/>
      </c>
      <c r="H199" s="201" t="str">
        <f>IFERROR(VLOOKUP(D199,'1st Run'!$S$36:$U$58,3,FALSE),"")</f>
        <v/>
      </c>
      <c r="I199" s="72"/>
      <c r="J199" s="72"/>
      <c r="K199" s="80"/>
      <c r="L199" s="80">
        <v>198</v>
      </c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</row>
    <row r="200" spans="1:26" ht="15.75" customHeight="1">
      <c r="A200" s="80" t="str">
        <f t="array" ref="A200">IFERROR(IF(D200="","",INDEX('1st Run'!A:I,MATCH(Youth!$E200,'1st Run'!I:I,0),1)),"")</f>
        <v/>
      </c>
      <c r="B200" s="196" t="str">
        <f t="array" ref="B200">IFERROR(IF(D200="","",INDEX('1st Run'!A:I,MATCH(Youth!$E200,'1st Run'!I:I,0),2)),"")</f>
        <v/>
      </c>
      <c r="C200" s="196" t="str">
        <f t="array" ref="C200">IFERROR(IF(D200="","",INDEX('1st Run'!A:I,MATCH(Youth!$E200,'1st Run'!I:I,0),3)),"")</f>
        <v/>
      </c>
      <c r="D200" s="82" t="str">
        <f>IFERROR(IF(AND(SMALL('1st Run'!I:I,L200)&gt;1000,SMALL('1st Run'!I:I,L200)&lt;3000),"nt",IF(SMALL('1st Run'!I:I,L200)&gt;3000,"",SMALL('1st Run'!I:I,L200))),"")</f>
        <v/>
      </c>
      <c r="E200" s="292" t="str">
        <f>IF(D200="nt",IFERROR(SMALL('1st Run'!I:I,L200),""),IF(D200&gt;3000,"",IFERROR(SMALL('1st Run'!I:I,L200),"")))</f>
        <v/>
      </c>
      <c r="F200" s="199" t="str">
        <f t="shared" si="0"/>
        <v/>
      </c>
      <c r="G200" s="200" t="str">
        <f t="shared" si="1"/>
        <v/>
      </c>
      <c r="H200" s="201" t="str">
        <f>IFERROR(VLOOKUP(D200,'1st Run'!$S$36:$U$58,3,FALSE),"")</f>
        <v/>
      </c>
      <c r="I200" s="72"/>
      <c r="J200" s="72"/>
      <c r="K200" s="80"/>
      <c r="L200" s="80">
        <v>199</v>
      </c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 spans="1:26" ht="15.75" customHeight="1">
      <c r="A201" s="80" t="str">
        <f t="array" ref="A201">IFERROR(IF(D201="","",INDEX('1st Run'!A:I,MATCH(Youth!$E201,'1st Run'!I:I,0),1)),"")</f>
        <v/>
      </c>
      <c r="B201" s="196" t="str">
        <f t="array" ref="B201">IFERROR(IF(D201="","",INDEX('1st Run'!A:I,MATCH(Youth!$E201,'1st Run'!I:I,0),2)),"")</f>
        <v/>
      </c>
      <c r="C201" s="196" t="str">
        <f t="array" ref="C201">IFERROR(IF(D201="","",INDEX('1st Run'!A:I,MATCH(Youth!$E201,'1st Run'!I:I,0),3)),"")</f>
        <v/>
      </c>
      <c r="D201" s="82" t="str">
        <f>IFERROR(IF(AND(SMALL('1st Run'!I:I,L201)&gt;1000,SMALL('1st Run'!I:I,L201)&lt;3000),"nt",IF(SMALL('1st Run'!I:I,L201)&gt;3000,"",SMALL('1st Run'!I:I,L201))),"")</f>
        <v/>
      </c>
      <c r="E201" s="292" t="str">
        <f>IF(D201="nt",IFERROR(SMALL('1st Run'!I:I,L201),""),IF(D201&gt;3000,"",IFERROR(SMALL('1st Run'!I:I,L201),"")))</f>
        <v/>
      </c>
      <c r="F201" s="199" t="str">
        <f t="shared" si="0"/>
        <v/>
      </c>
      <c r="G201" s="200" t="str">
        <f t="shared" si="1"/>
        <v/>
      </c>
      <c r="H201" s="201" t="str">
        <f>IFERROR(VLOOKUP(D201,'1st Run'!$S$36:$U$58,3,FALSE),"")</f>
        <v/>
      </c>
      <c r="I201" s="72"/>
      <c r="J201" s="72"/>
      <c r="K201" s="80"/>
      <c r="L201" s="80">
        <v>200</v>
      </c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</row>
    <row r="202" spans="1:26" ht="15.75" customHeight="1">
      <c r="A202" s="80" t="str">
        <f t="array" ref="A202">IFERROR(IF(D202="","",INDEX('1st Run'!A:I,MATCH(Youth!$E202,'1st Run'!I:I,0),1)),"")</f>
        <v/>
      </c>
      <c r="B202" s="196" t="str">
        <f t="array" ref="B202">IFERROR(IF(D202="","",INDEX('1st Run'!A:I,MATCH(Youth!$E202,'1st Run'!I:I,0),2)),"")</f>
        <v/>
      </c>
      <c r="C202" s="196" t="str">
        <f t="array" ref="C202">IFERROR(IF(D202="","",INDEX('1st Run'!A:I,MATCH(Youth!$E202,'1st Run'!I:I,0),3)),"")</f>
        <v/>
      </c>
      <c r="D202" s="82" t="str">
        <f>IFERROR(IF(AND(SMALL('1st Run'!I:I,L202)&gt;1000,SMALL('1st Run'!I:I,L202)&lt;3000),"nt",IF(SMALL('1st Run'!I:I,L202)&gt;3000,"",SMALL('1st Run'!I:I,L202))),"")</f>
        <v/>
      </c>
      <c r="E202" s="292" t="str">
        <f>IF(D202="nt",IFERROR(SMALL('1st Run'!I:I,L202),""),IF(D202&gt;3000,"",IFERROR(SMALL('1st Run'!I:I,L202),"")))</f>
        <v/>
      </c>
      <c r="F202" s="199" t="str">
        <f t="shared" si="0"/>
        <v/>
      </c>
      <c r="G202" s="200" t="str">
        <f t="shared" si="1"/>
        <v/>
      </c>
      <c r="H202" s="201" t="str">
        <f>IFERROR(VLOOKUP(D202,'1st Run'!$S$36:$U$58,3,FALSE),"")</f>
        <v/>
      </c>
      <c r="I202" s="72"/>
      <c r="J202" s="72"/>
      <c r="K202" s="80"/>
      <c r="L202" s="80">
        <v>201</v>
      </c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</row>
    <row r="203" spans="1:26" ht="15.75" customHeight="1">
      <c r="A203" s="80" t="str">
        <f t="array" ref="A203">IFERROR(IF(D203="","",INDEX('1st Run'!A:I,MATCH(Youth!$E203,'1st Run'!I:I,0),1)),"")</f>
        <v/>
      </c>
      <c r="B203" s="196" t="str">
        <f t="array" ref="B203">IFERROR(IF(D203="","",INDEX('1st Run'!A:I,MATCH(Youth!$E203,'1st Run'!I:I,0),2)),"")</f>
        <v/>
      </c>
      <c r="C203" s="196" t="str">
        <f t="array" ref="C203">IFERROR(IF(D203="","",INDEX('1st Run'!A:I,MATCH(Youth!$E203,'1st Run'!I:I,0),3)),"")</f>
        <v/>
      </c>
      <c r="D203" s="82" t="str">
        <f>IFERROR(IF(AND(SMALL('1st Run'!I:I,L203)&gt;1000,SMALL('1st Run'!I:I,L203)&lt;3000),"nt",IF(SMALL('1st Run'!I:I,L203)&gt;3000,"",SMALL('1st Run'!I:I,L203))),"")</f>
        <v/>
      </c>
      <c r="E203" s="292" t="str">
        <f>IF(D203="nt",IFERROR(SMALL('1st Run'!I:I,L203),""),IF(D203&gt;3000,"",IFERROR(SMALL('1st Run'!I:I,L203),"")))</f>
        <v/>
      </c>
      <c r="F203" s="199" t="str">
        <f t="shared" si="0"/>
        <v/>
      </c>
      <c r="G203" s="200" t="str">
        <f t="shared" si="1"/>
        <v/>
      </c>
      <c r="H203" s="201" t="str">
        <f>IFERROR(VLOOKUP(D203,'1st Run'!$S$36:$U$58,3,FALSE),"")</f>
        <v/>
      </c>
      <c r="I203" s="72"/>
      <c r="J203" s="72"/>
      <c r="K203" s="80"/>
      <c r="L203" s="80">
        <v>202</v>
      </c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</row>
    <row r="204" spans="1:26" ht="15.75" customHeight="1">
      <c r="A204" s="80" t="str">
        <f t="array" ref="A204">IFERROR(IF(D204="","",INDEX('1st Run'!A:I,MATCH(Youth!$E204,'1st Run'!I:I,0),1)),"")</f>
        <v/>
      </c>
      <c r="B204" s="196" t="str">
        <f t="array" ref="B204">IFERROR(IF(D204="","",INDEX('1st Run'!A:I,MATCH(Youth!$E204,'1st Run'!I:I,0),2)),"")</f>
        <v/>
      </c>
      <c r="C204" s="196" t="str">
        <f t="array" ref="C204">IFERROR(IF(D204="","",INDEX('1st Run'!A:I,MATCH(Youth!$E204,'1st Run'!I:I,0),3)),"")</f>
        <v/>
      </c>
      <c r="D204" s="82" t="str">
        <f>IFERROR(IF(AND(SMALL('1st Run'!I:I,L204)&gt;1000,SMALL('1st Run'!I:I,L204)&lt;3000),"nt",IF(SMALL('1st Run'!I:I,L204)&gt;3000,"",SMALL('1st Run'!I:I,L204))),"")</f>
        <v/>
      </c>
      <c r="E204" s="292" t="str">
        <f>IF(D204="nt",IFERROR(SMALL('1st Run'!I:I,L204),""),IF(D204&gt;3000,"",IFERROR(SMALL('1st Run'!I:I,L204),"")))</f>
        <v/>
      </c>
      <c r="F204" s="199" t="str">
        <f t="shared" si="0"/>
        <v/>
      </c>
      <c r="G204" s="200" t="str">
        <f t="shared" si="1"/>
        <v/>
      </c>
      <c r="H204" s="201" t="str">
        <f>IFERROR(VLOOKUP(D204,'1st Run'!$S$36:$U$58,3,FALSE),"")</f>
        <v/>
      </c>
      <c r="I204" s="72"/>
      <c r="J204" s="72"/>
      <c r="K204" s="80"/>
      <c r="L204" s="80">
        <v>203</v>
      </c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</row>
    <row r="205" spans="1:26" ht="15.75" customHeight="1">
      <c r="A205" s="80" t="str">
        <f t="array" ref="A205">IFERROR(IF(D205="","",INDEX('1st Run'!A:I,MATCH(Youth!$E205,'1st Run'!I:I,0),1)),"")</f>
        <v/>
      </c>
      <c r="B205" s="196" t="str">
        <f t="array" ref="B205">IFERROR(IF(D205="","",INDEX('1st Run'!A:I,MATCH(Youth!$E205,'1st Run'!I:I,0),2)),"")</f>
        <v/>
      </c>
      <c r="C205" s="196" t="str">
        <f t="array" ref="C205">IFERROR(IF(D205="","",INDEX('1st Run'!A:I,MATCH(Youth!$E205,'1st Run'!I:I,0),3)),"")</f>
        <v/>
      </c>
      <c r="D205" s="82" t="str">
        <f>IFERROR(IF(AND(SMALL('1st Run'!I:I,L205)&gt;1000,SMALL('1st Run'!I:I,L205)&lt;3000),"nt",IF(SMALL('1st Run'!I:I,L205)&gt;3000,"",SMALL('1st Run'!I:I,L205))),"")</f>
        <v/>
      </c>
      <c r="E205" s="292" t="str">
        <f>IF(D205="nt",IFERROR(SMALL('1st Run'!I:I,L205),""),IF(D205&gt;3000,"",IFERROR(SMALL('1st Run'!I:I,L205),"")))</f>
        <v/>
      </c>
      <c r="F205" s="199" t="str">
        <f t="shared" si="0"/>
        <v/>
      </c>
      <c r="G205" s="200" t="str">
        <f t="shared" si="1"/>
        <v/>
      </c>
      <c r="H205" s="201" t="str">
        <f>IFERROR(VLOOKUP(D205,'1st Run'!$S$36:$U$58,3,FALSE),"")</f>
        <v/>
      </c>
      <c r="I205" s="72"/>
      <c r="J205" s="72"/>
      <c r="K205" s="80"/>
      <c r="L205" s="80">
        <v>204</v>
      </c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</row>
    <row r="206" spans="1:26" ht="15.75" customHeight="1">
      <c r="A206" s="80" t="str">
        <f t="array" ref="A206">IFERROR(IF(D206="","",INDEX('1st Run'!A:I,MATCH(Youth!$E206,'1st Run'!I:I,0),1)),"")</f>
        <v/>
      </c>
      <c r="B206" s="196" t="str">
        <f t="array" ref="B206">IFERROR(IF(D206="","",INDEX('1st Run'!A:I,MATCH(Youth!$E206,'1st Run'!I:I,0),2)),"")</f>
        <v/>
      </c>
      <c r="C206" s="196" t="str">
        <f t="array" ref="C206">IFERROR(IF(D206="","",INDEX('1st Run'!A:I,MATCH(Youth!$E206,'1st Run'!I:I,0),3)),"")</f>
        <v/>
      </c>
      <c r="D206" s="82" t="str">
        <f>IFERROR(IF(AND(SMALL('1st Run'!I:I,L206)&gt;1000,SMALL('1st Run'!I:I,L206)&lt;3000),"nt",IF(SMALL('1st Run'!I:I,L206)&gt;3000,"",SMALL('1st Run'!I:I,L206))),"")</f>
        <v/>
      </c>
      <c r="E206" s="292" t="str">
        <f>IF(D206="nt",IFERROR(SMALL('1st Run'!I:I,L206),""),IF(D206&gt;3000,"",IFERROR(SMALL('1st Run'!I:I,L206),"")))</f>
        <v/>
      </c>
      <c r="F206" s="199" t="str">
        <f t="shared" si="0"/>
        <v/>
      </c>
      <c r="G206" s="200" t="str">
        <f t="shared" si="1"/>
        <v/>
      </c>
      <c r="H206" s="201" t="str">
        <f>IFERROR(VLOOKUP(D206,'1st Run'!$S$36:$U$58,3,FALSE),"")</f>
        <v/>
      </c>
      <c r="I206" s="72"/>
      <c r="J206" s="72"/>
      <c r="K206" s="80"/>
      <c r="L206" s="80">
        <v>205</v>
      </c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</row>
    <row r="207" spans="1:26" ht="15.75" customHeight="1">
      <c r="A207" s="80" t="str">
        <f t="array" ref="A207">IFERROR(IF(D207="","",INDEX('1st Run'!A:I,MATCH(Youth!$E207,'1st Run'!I:I,0),1)),"")</f>
        <v/>
      </c>
      <c r="B207" s="196" t="str">
        <f t="array" ref="B207">IFERROR(IF(D207="","",INDEX('1st Run'!A:I,MATCH(Youth!$E207,'1st Run'!I:I,0),2)),"")</f>
        <v/>
      </c>
      <c r="C207" s="196" t="str">
        <f t="array" ref="C207">IFERROR(IF(D207="","",INDEX('1st Run'!A:I,MATCH(Youth!$E207,'1st Run'!I:I,0),3)),"")</f>
        <v/>
      </c>
      <c r="D207" s="82" t="str">
        <f>IFERROR(IF(AND(SMALL('1st Run'!I:I,L207)&gt;1000,SMALL('1st Run'!I:I,L207)&lt;3000),"nt",IF(SMALL('1st Run'!I:I,L207)&gt;3000,"",SMALL('1st Run'!I:I,L207))),"")</f>
        <v/>
      </c>
      <c r="E207" s="292" t="str">
        <f>IF(D207="nt",IFERROR(SMALL('1st Run'!I:I,L207),""),IF(D207&gt;3000,"",IFERROR(SMALL('1st Run'!I:I,L207),"")))</f>
        <v/>
      </c>
      <c r="F207" s="199" t="str">
        <f t="shared" si="0"/>
        <v/>
      </c>
      <c r="G207" s="200" t="str">
        <f t="shared" si="1"/>
        <v/>
      </c>
      <c r="H207" s="201" t="str">
        <f>IFERROR(VLOOKUP(D207,'1st Run'!$S$36:$U$58,3,FALSE),"")</f>
        <v/>
      </c>
      <c r="I207" s="72"/>
      <c r="J207" s="72"/>
      <c r="K207" s="80"/>
      <c r="L207" s="80">
        <v>206</v>
      </c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</row>
    <row r="208" spans="1:26" ht="15.75" customHeight="1">
      <c r="A208" s="80" t="str">
        <f t="array" ref="A208">IFERROR(IF(D208="","",INDEX('1st Run'!A:I,MATCH(Youth!$E208,'1st Run'!I:I,0),1)),"")</f>
        <v/>
      </c>
      <c r="B208" s="196" t="str">
        <f t="array" ref="B208">IFERROR(IF(D208="","",INDEX('1st Run'!A:I,MATCH(Youth!$E208,'1st Run'!I:I,0),2)),"")</f>
        <v/>
      </c>
      <c r="C208" s="196" t="str">
        <f t="array" ref="C208">IFERROR(IF(D208="","",INDEX('1st Run'!A:I,MATCH(Youth!$E208,'1st Run'!I:I,0),3)),"")</f>
        <v/>
      </c>
      <c r="D208" s="82" t="str">
        <f>IFERROR(IF(AND(SMALL('1st Run'!I:I,L208)&gt;1000,SMALL('1st Run'!I:I,L208)&lt;3000),"nt",IF(SMALL('1st Run'!I:I,L208)&gt;3000,"",SMALL('1st Run'!I:I,L208))),"")</f>
        <v/>
      </c>
      <c r="E208" s="292" t="str">
        <f>IF(D208="nt",IFERROR(SMALL('1st Run'!I:I,L208),""),IF(D208&gt;3000,"",IFERROR(SMALL('1st Run'!I:I,L208),"")))</f>
        <v/>
      </c>
      <c r="F208" s="199" t="str">
        <f t="shared" si="0"/>
        <v/>
      </c>
      <c r="G208" s="200" t="str">
        <f t="shared" si="1"/>
        <v/>
      </c>
      <c r="H208" s="201" t="str">
        <f>IFERROR(VLOOKUP(D208,'1st Run'!$S$36:$U$58,3,FALSE),"")</f>
        <v/>
      </c>
      <c r="I208" s="72"/>
      <c r="J208" s="72"/>
      <c r="K208" s="80"/>
      <c r="L208" s="80">
        <v>207</v>
      </c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</row>
    <row r="209" spans="1:26" ht="15.75" customHeight="1">
      <c r="A209" s="80" t="str">
        <f t="array" ref="A209">IFERROR(IF(D209="","",INDEX('1st Run'!A:I,MATCH(Youth!$E209,'1st Run'!I:I,0),1)),"")</f>
        <v/>
      </c>
      <c r="B209" s="196" t="str">
        <f t="array" ref="B209">IFERROR(IF(D209="","",INDEX('1st Run'!A:I,MATCH(Youth!$E209,'1st Run'!I:I,0),2)),"")</f>
        <v/>
      </c>
      <c r="C209" s="196" t="str">
        <f t="array" ref="C209">IFERROR(IF(D209="","",INDEX('1st Run'!A:I,MATCH(Youth!$E209,'1st Run'!I:I,0),3)),"")</f>
        <v/>
      </c>
      <c r="D209" s="82" t="str">
        <f>IFERROR(IF(AND(SMALL('1st Run'!I:I,L209)&gt;1000,SMALL('1st Run'!I:I,L209)&lt;3000),"nt",IF(SMALL('1st Run'!I:I,L209)&gt;3000,"",SMALL('1st Run'!I:I,L209))),"")</f>
        <v/>
      </c>
      <c r="E209" s="292" t="str">
        <f>IF(D209="nt",IFERROR(SMALL('1st Run'!I:I,L209),""),IF(D209&gt;3000,"",IFERROR(SMALL('1st Run'!I:I,L209),"")))</f>
        <v/>
      </c>
      <c r="F209" s="199" t="str">
        <f t="shared" si="0"/>
        <v/>
      </c>
      <c r="G209" s="200" t="str">
        <f t="shared" si="1"/>
        <v/>
      </c>
      <c r="H209" s="201" t="str">
        <f>IFERROR(VLOOKUP(D209,'1st Run'!$S$36:$U$58,3,FALSE),"")</f>
        <v/>
      </c>
      <c r="I209" s="72"/>
      <c r="J209" s="72"/>
      <c r="K209" s="80"/>
      <c r="L209" s="80">
        <v>208</v>
      </c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</row>
    <row r="210" spans="1:26" ht="15.75" customHeight="1">
      <c r="A210" s="80" t="str">
        <f t="array" ref="A210">IFERROR(IF(D210="","",INDEX('1st Run'!A:I,MATCH(Youth!$E210,'1st Run'!I:I,0),1)),"")</f>
        <v/>
      </c>
      <c r="B210" s="196" t="str">
        <f t="array" ref="B210">IFERROR(IF(D210="","",INDEX('1st Run'!A:I,MATCH(Youth!$E210,'1st Run'!I:I,0),2)),"")</f>
        <v/>
      </c>
      <c r="C210" s="196" t="str">
        <f t="array" ref="C210">IFERROR(IF(D210="","",INDEX('1st Run'!A:I,MATCH(Youth!$E210,'1st Run'!I:I,0),3)),"")</f>
        <v/>
      </c>
      <c r="D210" s="82" t="str">
        <f>IFERROR(IF(AND(SMALL('1st Run'!I:I,L210)&gt;1000,SMALL('1st Run'!I:I,L210)&lt;3000),"nt",IF(SMALL('1st Run'!I:I,L210)&gt;3000,"",SMALL('1st Run'!I:I,L210))),"")</f>
        <v/>
      </c>
      <c r="E210" s="292" t="str">
        <f>IF(D210="nt",IFERROR(SMALL('1st Run'!I:I,L210),""),IF(D210&gt;3000,"",IFERROR(SMALL('1st Run'!I:I,L210),"")))</f>
        <v/>
      </c>
      <c r="F210" s="199" t="str">
        <f t="shared" si="0"/>
        <v/>
      </c>
      <c r="G210" s="200" t="str">
        <f t="shared" si="1"/>
        <v/>
      </c>
      <c r="H210" s="201" t="str">
        <f>IFERROR(VLOOKUP(D210,'1st Run'!$S$36:$U$58,3,FALSE),"")</f>
        <v/>
      </c>
      <c r="I210" s="72"/>
      <c r="J210" s="72"/>
      <c r="K210" s="80"/>
      <c r="L210" s="80">
        <v>209</v>
      </c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 spans="1:26" ht="15.75" customHeight="1">
      <c r="A211" s="80" t="str">
        <f t="array" ref="A211">IFERROR(IF(D211="","",INDEX('1st Run'!A:I,MATCH(Youth!$E211,'1st Run'!I:I,0),1)),"")</f>
        <v/>
      </c>
      <c r="B211" s="196" t="str">
        <f t="array" ref="B211">IFERROR(IF(D211="","",INDEX('1st Run'!A:I,MATCH(Youth!$E211,'1st Run'!I:I,0),2)),"")</f>
        <v/>
      </c>
      <c r="C211" s="196" t="str">
        <f t="array" ref="C211">IFERROR(IF(D211="","",INDEX('1st Run'!A:I,MATCH(Youth!$E211,'1st Run'!I:I,0),3)),"")</f>
        <v/>
      </c>
      <c r="D211" s="82" t="str">
        <f>IFERROR(IF(AND(SMALL('1st Run'!I:I,L211)&gt;1000,SMALL('1st Run'!I:I,L211)&lt;3000),"nt",IF(SMALL('1st Run'!I:I,L211)&gt;3000,"",SMALL('1st Run'!I:I,L211))),"")</f>
        <v/>
      </c>
      <c r="E211" s="292" t="str">
        <f>IF(D211="nt",IFERROR(SMALL('1st Run'!I:I,L211),""),IF(D211&gt;3000,"",IFERROR(SMALL('1st Run'!I:I,L211),"")))</f>
        <v/>
      </c>
      <c r="F211" s="199" t="str">
        <f t="shared" si="0"/>
        <v/>
      </c>
      <c r="G211" s="200" t="str">
        <f t="shared" si="1"/>
        <v/>
      </c>
      <c r="H211" s="201" t="str">
        <f>IFERROR(VLOOKUP(D211,'1st Run'!$S$36:$U$58,3,FALSE),"")</f>
        <v/>
      </c>
      <c r="I211" s="72"/>
      <c r="J211" s="72"/>
      <c r="K211" s="80"/>
      <c r="L211" s="80">
        <v>210</v>
      </c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 spans="1:26" ht="15.75" customHeight="1">
      <c r="A212" s="80" t="str">
        <f t="array" ref="A212">IFERROR(IF(D212="","",INDEX('1st Run'!A:I,MATCH(Youth!$E212,'1st Run'!I:I,0),1)),"")</f>
        <v/>
      </c>
      <c r="B212" s="196" t="str">
        <f t="array" ref="B212">IFERROR(IF(D212="","",INDEX('1st Run'!A:I,MATCH(Youth!$E212,'1st Run'!I:I,0),2)),"")</f>
        <v/>
      </c>
      <c r="C212" s="196" t="str">
        <f t="array" ref="C212">IFERROR(IF(D212="","",INDEX('1st Run'!A:I,MATCH(Youth!$E212,'1st Run'!I:I,0),3)),"")</f>
        <v/>
      </c>
      <c r="D212" s="82" t="str">
        <f>IFERROR(IF(AND(SMALL('1st Run'!I:I,L212)&gt;1000,SMALL('1st Run'!I:I,L212)&lt;3000),"nt",IF(SMALL('1st Run'!I:I,L212)&gt;3000,"",SMALL('1st Run'!I:I,L212))),"")</f>
        <v/>
      </c>
      <c r="E212" s="292" t="str">
        <f>IF(D212="nt",IFERROR(SMALL('1st Run'!I:I,L212),""),IF(D212&gt;3000,"",IFERROR(SMALL('1st Run'!I:I,L212),"")))</f>
        <v/>
      </c>
      <c r="F212" s="199" t="str">
        <f t="shared" si="0"/>
        <v/>
      </c>
      <c r="G212" s="200" t="str">
        <f t="shared" si="1"/>
        <v/>
      </c>
      <c r="H212" s="201" t="str">
        <f>IFERROR(VLOOKUP(D212,'1st Run'!$S$36:$U$58,3,FALSE),"")</f>
        <v/>
      </c>
      <c r="I212" s="72"/>
      <c r="J212" s="72"/>
      <c r="K212" s="80"/>
      <c r="L212" s="80">
        <v>211</v>
      </c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</row>
    <row r="213" spans="1:26" ht="15.75" customHeight="1">
      <c r="A213" s="80" t="str">
        <f t="array" ref="A213">IFERROR(IF(D213="","",INDEX('1st Run'!A:I,MATCH(Youth!$E213,'1st Run'!I:I,0),1)),"")</f>
        <v/>
      </c>
      <c r="B213" s="196" t="str">
        <f t="array" ref="B213">IFERROR(IF(D213="","",INDEX('1st Run'!A:I,MATCH(Youth!$E213,'1st Run'!I:I,0),2)),"")</f>
        <v/>
      </c>
      <c r="C213" s="196" t="str">
        <f t="array" ref="C213">IFERROR(IF(D213="","",INDEX('1st Run'!A:I,MATCH(Youth!$E213,'1st Run'!I:I,0),3)),"")</f>
        <v/>
      </c>
      <c r="D213" s="82" t="str">
        <f>IFERROR(IF(AND(SMALL('1st Run'!I:I,L213)&gt;1000,SMALL('1st Run'!I:I,L213)&lt;3000),"nt",IF(SMALL('1st Run'!I:I,L213)&gt;3000,"",SMALL('1st Run'!I:I,L213))),"")</f>
        <v/>
      </c>
      <c r="E213" s="292" t="str">
        <f>IF(D213="nt",IFERROR(SMALL('1st Run'!I:I,L213),""),IF(D213&gt;3000,"",IFERROR(SMALL('1st Run'!I:I,L213),"")))</f>
        <v/>
      </c>
      <c r="F213" s="199" t="str">
        <f t="shared" si="0"/>
        <v/>
      </c>
      <c r="G213" s="200" t="str">
        <f t="shared" si="1"/>
        <v/>
      </c>
      <c r="H213" s="201" t="str">
        <f>IFERROR(VLOOKUP(D213,'1st Run'!$S$36:$U$58,3,FALSE),"")</f>
        <v/>
      </c>
      <c r="I213" s="72"/>
      <c r="J213" s="72"/>
      <c r="K213" s="80"/>
      <c r="L213" s="80">
        <v>212</v>
      </c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</row>
    <row r="214" spans="1:26" ht="15.75" customHeight="1">
      <c r="A214" s="80" t="str">
        <f t="array" ref="A214">IFERROR(IF(D214="","",INDEX('1st Run'!A:I,MATCH(Youth!$E214,'1st Run'!I:I,0),1)),"")</f>
        <v/>
      </c>
      <c r="B214" s="196" t="str">
        <f t="array" ref="B214">IFERROR(IF(D214="","",INDEX('1st Run'!A:I,MATCH(Youth!$E214,'1st Run'!I:I,0),2)),"")</f>
        <v/>
      </c>
      <c r="C214" s="196" t="str">
        <f t="array" ref="C214">IFERROR(IF(D214="","",INDEX('1st Run'!A:I,MATCH(Youth!$E214,'1st Run'!I:I,0),3)),"")</f>
        <v/>
      </c>
      <c r="D214" s="82" t="str">
        <f>IFERROR(IF(AND(SMALL('1st Run'!I:I,L214)&gt;1000,SMALL('1st Run'!I:I,L214)&lt;3000),"nt",IF(SMALL('1st Run'!I:I,L214)&gt;3000,"",SMALL('1st Run'!I:I,L214))),"")</f>
        <v/>
      </c>
      <c r="E214" s="292" t="str">
        <f>IF(D214="nt",IFERROR(SMALL('1st Run'!I:I,L214),""),IF(D214&gt;3000,"",IFERROR(SMALL('1st Run'!I:I,L214),"")))</f>
        <v/>
      </c>
      <c r="F214" s="199" t="str">
        <f t="shared" si="0"/>
        <v/>
      </c>
      <c r="G214" s="200" t="str">
        <f t="shared" si="1"/>
        <v/>
      </c>
      <c r="H214" s="201" t="str">
        <f>IFERROR(VLOOKUP(D214,'1st Run'!$S$36:$U$58,3,FALSE),"")</f>
        <v/>
      </c>
      <c r="I214" s="72"/>
      <c r="J214" s="72"/>
      <c r="K214" s="80"/>
      <c r="L214" s="80">
        <v>213</v>
      </c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</row>
    <row r="215" spans="1:26" ht="15.75" customHeight="1">
      <c r="A215" s="80" t="str">
        <f t="array" ref="A215">IFERROR(IF(D215="","",INDEX('1st Run'!A:I,MATCH(Youth!$E215,'1st Run'!I:I,0),1)),"")</f>
        <v/>
      </c>
      <c r="B215" s="196" t="str">
        <f t="array" ref="B215">IFERROR(IF(D215="","",INDEX('1st Run'!A:I,MATCH(Youth!$E215,'1st Run'!I:I,0),2)),"")</f>
        <v/>
      </c>
      <c r="C215" s="196" t="str">
        <f t="array" ref="C215">IFERROR(IF(D215="","",INDEX('1st Run'!A:I,MATCH(Youth!$E215,'1st Run'!I:I,0),3)),"")</f>
        <v/>
      </c>
      <c r="D215" s="82" t="str">
        <f>IFERROR(IF(AND(SMALL('1st Run'!I:I,L215)&gt;1000,SMALL('1st Run'!I:I,L215)&lt;3000),"nt",IF(SMALL('1st Run'!I:I,L215)&gt;3000,"",SMALL('1st Run'!I:I,L215))),"")</f>
        <v/>
      </c>
      <c r="E215" s="292" t="str">
        <f>IF(D215="nt",IFERROR(SMALL('1st Run'!I:I,L215),""),IF(D215&gt;3000,"",IFERROR(SMALL('1st Run'!I:I,L215),"")))</f>
        <v/>
      </c>
      <c r="F215" s="199" t="str">
        <f t="shared" si="0"/>
        <v/>
      </c>
      <c r="G215" s="200" t="str">
        <f t="shared" si="1"/>
        <v/>
      </c>
      <c r="H215" s="201" t="str">
        <f>IFERROR(VLOOKUP(D215,'1st Run'!$S$36:$U$58,3,FALSE),"")</f>
        <v/>
      </c>
      <c r="I215" s="72"/>
      <c r="J215" s="72"/>
      <c r="K215" s="80"/>
      <c r="L215" s="80">
        <v>214</v>
      </c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spans="1:26" ht="15.75" customHeight="1">
      <c r="A216" s="80" t="str">
        <f t="array" ref="A216">IFERROR(IF(D216="","",INDEX('1st Run'!A:I,MATCH(Youth!$E216,'1st Run'!I:I,0),1)),"")</f>
        <v/>
      </c>
      <c r="B216" s="196" t="str">
        <f t="array" ref="B216">IFERROR(IF(D216="","",INDEX('1st Run'!A:I,MATCH(Youth!$E216,'1st Run'!I:I,0),2)),"")</f>
        <v/>
      </c>
      <c r="C216" s="196" t="str">
        <f t="array" ref="C216">IFERROR(IF(D216="","",INDEX('1st Run'!A:I,MATCH(Youth!$E216,'1st Run'!I:I,0),3)),"")</f>
        <v/>
      </c>
      <c r="D216" s="82" t="str">
        <f>IFERROR(IF(AND(SMALL('1st Run'!I:I,L216)&gt;1000,SMALL('1st Run'!I:I,L216)&lt;3000),"nt",IF(SMALL('1st Run'!I:I,L216)&gt;3000,"",SMALL('1st Run'!I:I,L216))),"")</f>
        <v/>
      </c>
      <c r="E216" s="292" t="str">
        <f>IF(D216="nt",IFERROR(SMALL('1st Run'!I:I,L216),""),IF(D216&gt;3000,"",IFERROR(SMALL('1st Run'!I:I,L216),"")))</f>
        <v/>
      </c>
      <c r="F216" s="199" t="str">
        <f t="shared" si="0"/>
        <v/>
      </c>
      <c r="G216" s="200" t="str">
        <f t="shared" si="1"/>
        <v/>
      </c>
      <c r="H216" s="201" t="str">
        <f>IFERROR(VLOOKUP(D216,'1st Run'!$S$36:$U$58,3,FALSE),"")</f>
        <v/>
      </c>
      <c r="I216" s="72"/>
      <c r="J216" s="72"/>
      <c r="K216" s="80"/>
      <c r="L216" s="80">
        <v>215</v>
      </c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</row>
    <row r="217" spans="1:26" ht="15.75" customHeight="1">
      <c r="A217" s="80" t="str">
        <f t="array" ref="A217">IFERROR(IF(D217="","",INDEX('1st Run'!A:I,MATCH(Youth!$E217,'1st Run'!I:I,0),1)),"")</f>
        <v/>
      </c>
      <c r="B217" s="196" t="str">
        <f t="array" ref="B217">IFERROR(IF(D217="","",INDEX('1st Run'!A:I,MATCH(Youth!$E217,'1st Run'!I:I,0),2)),"")</f>
        <v/>
      </c>
      <c r="C217" s="196" t="str">
        <f t="array" ref="C217">IFERROR(IF(D217="","",INDEX('1st Run'!A:I,MATCH(Youth!$E217,'1st Run'!I:I,0),3)),"")</f>
        <v/>
      </c>
      <c r="D217" s="82" t="str">
        <f>IFERROR(IF(AND(SMALL('1st Run'!I:I,L217)&gt;1000,SMALL('1st Run'!I:I,L217)&lt;3000),"nt",IF(SMALL('1st Run'!I:I,L217)&gt;3000,"",SMALL('1st Run'!I:I,L217))),"")</f>
        <v/>
      </c>
      <c r="E217" s="292" t="str">
        <f>IF(D217="nt",IFERROR(SMALL('1st Run'!I:I,L217),""),IF(D217&gt;3000,"",IFERROR(SMALL('1st Run'!I:I,L217),"")))</f>
        <v/>
      </c>
      <c r="F217" s="199" t="str">
        <f t="shared" si="0"/>
        <v/>
      </c>
      <c r="G217" s="200" t="str">
        <f t="shared" si="1"/>
        <v/>
      </c>
      <c r="H217" s="201" t="str">
        <f>IFERROR(VLOOKUP(D217,'1st Run'!$S$36:$U$58,3,FALSE),"")</f>
        <v/>
      </c>
      <c r="I217" s="72"/>
      <c r="J217" s="72"/>
      <c r="K217" s="80"/>
      <c r="L217" s="80">
        <v>216</v>
      </c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</row>
    <row r="218" spans="1:26" ht="15.75" customHeight="1">
      <c r="A218" s="80" t="str">
        <f t="array" ref="A218">IFERROR(IF(D218="","",INDEX('1st Run'!A:I,MATCH(Youth!$E218,'1st Run'!I:I,0),1)),"")</f>
        <v/>
      </c>
      <c r="B218" s="196" t="str">
        <f t="array" ref="B218">IFERROR(IF(D218="","",INDEX('1st Run'!A:I,MATCH(Youth!$E218,'1st Run'!I:I,0),2)),"")</f>
        <v/>
      </c>
      <c r="C218" s="196" t="str">
        <f t="array" ref="C218">IFERROR(IF(D218="","",INDEX('1st Run'!A:I,MATCH(Youth!$E218,'1st Run'!I:I,0),3)),"")</f>
        <v/>
      </c>
      <c r="D218" s="82" t="str">
        <f>IFERROR(IF(AND(SMALL('1st Run'!I:I,L218)&gt;1000,SMALL('1st Run'!I:I,L218)&lt;3000),"nt",IF(SMALL('1st Run'!I:I,L218)&gt;3000,"",SMALL('1st Run'!I:I,L218))),"")</f>
        <v/>
      </c>
      <c r="E218" s="292" t="str">
        <f>IF(D218="nt",IFERROR(SMALL('1st Run'!I:I,L218),""),IF(D218&gt;3000,"",IFERROR(SMALL('1st Run'!I:I,L218),"")))</f>
        <v/>
      </c>
      <c r="F218" s="199" t="str">
        <f t="shared" si="0"/>
        <v/>
      </c>
      <c r="G218" s="200" t="str">
        <f t="shared" si="1"/>
        <v/>
      </c>
      <c r="H218" s="201" t="str">
        <f>IFERROR(VLOOKUP(D218,'1st Run'!$S$36:$U$58,3,FALSE),"")</f>
        <v/>
      </c>
      <c r="I218" s="72"/>
      <c r="J218" s="72"/>
      <c r="K218" s="80"/>
      <c r="L218" s="80">
        <v>217</v>
      </c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</row>
    <row r="219" spans="1:26" ht="15.75" customHeight="1">
      <c r="A219" s="80" t="str">
        <f t="array" ref="A219">IFERROR(IF(D219="","",INDEX('1st Run'!A:I,MATCH(Youth!$E219,'1st Run'!I:I,0),1)),"")</f>
        <v/>
      </c>
      <c r="B219" s="196" t="str">
        <f t="array" ref="B219">IFERROR(IF(D219="","",INDEX('1st Run'!A:I,MATCH(Youth!$E219,'1st Run'!I:I,0),2)),"")</f>
        <v/>
      </c>
      <c r="C219" s="196" t="str">
        <f t="array" ref="C219">IFERROR(IF(D219="","",INDEX('1st Run'!A:I,MATCH(Youth!$E219,'1st Run'!I:I,0),3)),"")</f>
        <v/>
      </c>
      <c r="D219" s="82" t="str">
        <f>IFERROR(IF(AND(SMALL('1st Run'!I:I,L219)&gt;1000,SMALL('1st Run'!I:I,L219)&lt;3000),"nt",IF(SMALL('1st Run'!I:I,L219)&gt;3000,"",SMALL('1st Run'!I:I,L219))),"")</f>
        <v/>
      </c>
      <c r="E219" s="292" t="str">
        <f>IF(D219="nt",IFERROR(SMALL('1st Run'!I:I,L219),""),IF(D219&gt;3000,"",IFERROR(SMALL('1st Run'!I:I,L219),"")))</f>
        <v/>
      </c>
      <c r="F219" s="199" t="str">
        <f t="shared" si="0"/>
        <v/>
      </c>
      <c r="G219" s="200" t="str">
        <f t="shared" si="1"/>
        <v/>
      </c>
      <c r="H219" s="201" t="str">
        <f>IFERROR(VLOOKUP(D219,'1st Run'!$S$36:$U$58,3,FALSE),"")</f>
        <v/>
      </c>
      <c r="I219" s="72"/>
      <c r="J219" s="72"/>
      <c r="K219" s="80"/>
      <c r="L219" s="80">
        <v>218</v>
      </c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</row>
    <row r="220" spans="1:26" ht="15.75" customHeight="1">
      <c r="A220" s="80" t="str">
        <f t="array" ref="A220">IFERROR(IF(D220="","",INDEX('1st Run'!A:I,MATCH(Youth!$E220,'1st Run'!I:I,0),1)),"")</f>
        <v/>
      </c>
      <c r="B220" s="196" t="str">
        <f t="array" ref="B220">IFERROR(IF(D220="","",INDEX('1st Run'!A:I,MATCH(Youth!$E220,'1st Run'!I:I,0),2)),"")</f>
        <v/>
      </c>
      <c r="C220" s="196" t="str">
        <f t="array" ref="C220">IFERROR(IF(D220="","",INDEX('1st Run'!A:I,MATCH(Youth!$E220,'1st Run'!I:I,0),3)),"")</f>
        <v/>
      </c>
      <c r="D220" s="82" t="str">
        <f>IFERROR(IF(AND(SMALL('1st Run'!I:I,L220)&gt;1000,SMALL('1st Run'!I:I,L220)&lt;3000),"nt",IF(SMALL('1st Run'!I:I,L220)&gt;3000,"",SMALL('1st Run'!I:I,L220))),"")</f>
        <v/>
      </c>
      <c r="E220" s="292" t="str">
        <f>IF(D220="nt",IFERROR(SMALL('1st Run'!I:I,L220),""),IF(D220&gt;3000,"",IFERROR(SMALL('1st Run'!I:I,L220),"")))</f>
        <v/>
      </c>
      <c r="F220" s="199" t="str">
        <f t="shared" si="0"/>
        <v/>
      </c>
      <c r="G220" s="200" t="str">
        <f t="shared" si="1"/>
        <v/>
      </c>
      <c r="H220" s="201" t="str">
        <f>IFERROR(VLOOKUP(D220,'1st Run'!$S$36:$U$58,3,FALSE),"")</f>
        <v/>
      </c>
      <c r="I220" s="72"/>
      <c r="J220" s="72"/>
      <c r="K220" s="80"/>
      <c r="L220" s="80">
        <v>219</v>
      </c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</row>
    <row r="221" spans="1:26" ht="15.75" customHeight="1">
      <c r="A221" s="80" t="str">
        <f t="array" ref="A221">IFERROR(IF(D221="","",INDEX('1st Run'!A:I,MATCH(Youth!$E221,'1st Run'!I:I,0),1)),"")</f>
        <v/>
      </c>
      <c r="B221" s="196" t="str">
        <f t="array" ref="B221">IFERROR(IF(D221="","",INDEX('1st Run'!A:I,MATCH(Youth!$E221,'1st Run'!I:I,0),2)),"")</f>
        <v/>
      </c>
      <c r="C221" s="196" t="str">
        <f t="array" ref="C221">IFERROR(IF(D221="","",INDEX('1st Run'!A:I,MATCH(Youth!$E221,'1st Run'!I:I,0),3)),"")</f>
        <v/>
      </c>
      <c r="D221" s="82" t="str">
        <f>IFERROR(IF(AND(SMALL('1st Run'!I:I,L221)&gt;1000,SMALL('1st Run'!I:I,L221)&lt;3000),"nt",IF(SMALL('1st Run'!I:I,L221)&gt;3000,"",SMALL('1st Run'!I:I,L221))),"")</f>
        <v/>
      </c>
      <c r="E221" s="292" t="str">
        <f>IF(D221="nt",IFERROR(SMALL('1st Run'!I:I,L221),""),IF(D221&gt;3000,"",IFERROR(SMALL('1st Run'!I:I,L221),"")))</f>
        <v/>
      </c>
      <c r="F221" s="199" t="str">
        <f t="shared" si="0"/>
        <v/>
      </c>
      <c r="G221" s="200" t="str">
        <f t="shared" si="1"/>
        <v/>
      </c>
      <c r="H221" s="201" t="str">
        <f>IFERROR(VLOOKUP(D221,'1st Run'!$S$36:$U$58,3,FALSE),"")</f>
        <v/>
      </c>
      <c r="I221" s="72"/>
      <c r="J221" s="72"/>
      <c r="K221" s="80"/>
      <c r="L221" s="80">
        <v>220</v>
      </c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</row>
    <row r="222" spans="1:26" ht="15.75" customHeight="1">
      <c r="A222" s="80" t="str">
        <f t="array" ref="A222">IFERROR(IF(D222="","",INDEX('1st Run'!A:I,MATCH(Youth!$E222,'1st Run'!I:I,0),1)),"")</f>
        <v/>
      </c>
      <c r="B222" s="196" t="str">
        <f t="array" ref="B222">IFERROR(IF(D222="","",INDEX('1st Run'!A:I,MATCH(Youth!$E222,'1st Run'!I:I,0),2)),"")</f>
        <v/>
      </c>
      <c r="C222" s="196" t="str">
        <f t="array" ref="C222">IFERROR(IF(D222="","",INDEX('1st Run'!A:I,MATCH(Youth!$E222,'1st Run'!I:I,0),3)),"")</f>
        <v/>
      </c>
      <c r="D222" s="82" t="str">
        <f>IFERROR(IF(AND(SMALL('1st Run'!I:I,L222)&gt;1000,SMALL('1st Run'!I:I,L222)&lt;3000),"nt",IF(SMALL('1st Run'!I:I,L222)&gt;3000,"",SMALL('1st Run'!I:I,L222))),"")</f>
        <v/>
      </c>
      <c r="E222" s="292" t="str">
        <f>IF(D222="nt",IFERROR(SMALL('1st Run'!I:I,L222),""),IF(D222&gt;3000,"",IFERROR(SMALL('1st Run'!I:I,L222),"")))</f>
        <v/>
      </c>
      <c r="F222" s="199" t="str">
        <f t="shared" si="0"/>
        <v/>
      </c>
      <c r="G222" s="200" t="str">
        <f t="shared" si="1"/>
        <v/>
      </c>
      <c r="H222" s="201" t="str">
        <f>IFERROR(VLOOKUP(D222,'1st Run'!$S$36:$U$58,3,FALSE),"")</f>
        <v/>
      </c>
      <c r="I222" s="72"/>
      <c r="J222" s="72"/>
      <c r="K222" s="80"/>
      <c r="L222" s="80">
        <v>221</v>
      </c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</row>
    <row r="223" spans="1:26" ht="15.75" customHeight="1">
      <c r="A223" s="80" t="str">
        <f t="array" ref="A223">IFERROR(IF(D223="","",INDEX('1st Run'!A:I,MATCH(Youth!$E223,'1st Run'!I:I,0),1)),"")</f>
        <v/>
      </c>
      <c r="B223" s="196" t="str">
        <f t="array" ref="B223">IFERROR(IF(D223="","",INDEX('1st Run'!A:I,MATCH(Youth!$E223,'1st Run'!I:I,0),2)),"")</f>
        <v/>
      </c>
      <c r="C223" s="196" t="str">
        <f t="array" ref="C223">IFERROR(IF(D223="","",INDEX('1st Run'!A:I,MATCH(Youth!$E223,'1st Run'!I:I,0),3)),"")</f>
        <v/>
      </c>
      <c r="D223" s="82" t="str">
        <f>IFERROR(IF(AND(SMALL('1st Run'!I:I,L223)&gt;1000,SMALL('1st Run'!I:I,L223)&lt;3000),"nt",IF(SMALL('1st Run'!I:I,L223)&gt;3000,"",SMALL('1st Run'!I:I,L223))),"")</f>
        <v/>
      </c>
      <c r="E223" s="292" t="str">
        <f>IF(D223="nt",IFERROR(SMALL('1st Run'!I:I,L223),""),IF(D223&gt;3000,"",IFERROR(SMALL('1st Run'!I:I,L223),"")))</f>
        <v/>
      </c>
      <c r="F223" s="199" t="str">
        <f t="shared" si="0"/>
        <v/>
      </c>
      <c r="G223" s="200" t="str">
        <f t="shared" si="1"/>
        <v/>
      </c>
      <c r="H223" s="201" t="str">
        <f>IFERROR(VLOOKUP(D223,'1st Run'!$S$36:$U$58,3,FALSE),"")</f>
        <v/>
      </c>
      <c r="I223" s="72"/>
      <c r="J223" s="72"/>
      <c r="K223" s="80"/>
      <c r="L223" s="80">
        <v>222</v>
      </c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</row>
    <row r="224" spans="1:26" ht="15.75" customHeight="1">
      <c r="A224" s="80" t="str">
        <f t="array" ref="A224">IFERROR(IF(D224="","",INDEX('1st Run'!A:I,MATCH(Youth!$E224,'1st Run'!I:I,0),1)),"")</f>
        <v/>
      </c>
      <c r="B224" s="196" t="str">
        <f t="array" ref="B224">IFERROR(IF(D224="","",INDEX('1st Run'!A:I,MATCH(Youth!$E224,'1st Run'!I:I,0),2)),"")</f>
        <v/>
      </c>
      <c r="C224" s="196" t="str">
        <f t="array" ref="C224">IFERROR(IF(D224="","",INDEX('1st Run'!A:I,MATCH(Youth!$E224,'1st Run'!I:I,0),3)),"")</f>
        <v/>
      </c>
      <c r="D224" s="82" t="str">
        <f>IFERROR(IF(AND(SMALL('1st Run'!I:I,L224)&gt;1000,SMALL('1st Run'!I:I,L224)&lt;3000),"nt",IF(SMALL('1st Run'!I:I,L224)&gt;3000,"",SMALL('1st Run'!I:I,L224))),"")</f>
        <v/>
      </c>
      <c r="E224" s="292" t="str">
        <f>IF(D224="nt",IFERROR(SMALL('1st Run'!I:I,L224),""),IF(D224&gt;3000,"",IFERROR(SMALL('1st Run'!I:I,L224),"")))</f>
        <v/>
      </c>
      <c r="F224" s="199" t="str">
        <f t="shared" si="0"/>
        <v/>
      </c>
      <c r="G224" s="200" t="str">
        <f t="shared" si="1"/>
        <v/>
      </c>
      <c r="H224" s="201" t="str">
        <f>IFERROR(VLOOKUP(D224,'1st Run'!$S$36:$U$58,3,FALSE),"")</f>
        <v/>
      </c>
      <c r="I224" s="72"/>
      <c r="J224" s="72"/>
      <c r="K224" s="80"/>
      <c r="L224" s="80">
        <v>223</v>
      </c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</row>
    <row r="225" spans="1:26" ht="15.75" customHeight="1">
      <c r="A225" s="80" t="str">
        <f t="array" ref="A225">IFERROR(IF(D225="","",INDEX('1st Run'!A:I,MATCH(Youth!$E225,'1st Run'!I:I,0),1)),"")</f>
        <v/>
      </c>
      <c r="B225" s="196" t="str">
        <f t="array" ref="B225">IFERROR(IF(D225="","",INDEX('1st Run'!A:I,MATCH(Youth!$E225,'1st Run'!I:I,0),2)),"")</f>
        <v/>
      </c>
      <c r="C225" s="196" t="str">
        <f t="array" ref="C225">IFERROR(IF(D225="","",INDEX('1st Run'!A:I,MATCH(Youth!$E225,'1st Run'!I:I,0),3)),"")</f>
        <v/>
      </c>
      <c r="D225" s="82" t="str">
        <f>IFERROR(IF(AND(SMALL('1st Run'!I:I,L225)&gt;1000,SMALL('1st Run'!I:I,L225)&lt;3000),"nt",IF(SMALL('1st Run'!I:I,L225)&gt;3000,"",SMALL('1st Run'!I:I,L225))),"")</f>
        <v/>
      </c>
      <c r="E225" s="292" t="str">
        <f>IF(D225="nt",IFERROR(SMALL('1st Run'!I:I,L225),""),IF(D225&gt;3000,"",IFERROR(SMALL('1st Run'!I:I,L225),"")))</f>
        <v/>
      </c>
      <c r="F225" s="199" t="str">
        <f t="shared" si="0"/>
        <v/>
      </c>
      <c r="G225" s="200" t="str">
        <f t="shared" si="1"/>
        <v/>
      </c>
      <c r="H225" s="201" t="str">
        <f>IFERROR(VLOOKUP(D225,'1st Run'!$S$36:$U$58,3,FALSE),"")</f>
        <v/>
      </c>
      <c r="I225" s="72"/>
      <c r="J225" s="72"/>
      <c r="K225" s="80"/>
      <c r="L225" s="80">
        <v>224</v>
      </c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</row>
    <row r="226" spans="1:26" ht="15.75" customHeight="1">
      <c r="A226" s="80" t="str">
        <f t="array" ref="A226">IFERROR(IF(D226="","",INDEX('1st Run'!A:I,MATCH(Youth!$E226,'1st Run'!I:I,0),1)),"")</f>
        <v/>
      </c>
      <c r="B226" s="196" t="str">
        <f t="array" ref="B226">IFERROR(IF(D226="","",INDEX('1st Run'!A:I,MATCH(Youth!$E226,'1st Run'!I:I,0),2)),"")</f>
        <v/>
      </c>
      <c r="C226" s="196" t="str">
        <f t="array" ref="C226">IFERROR(IF(D226="","",INDEX('1st Run'!A:I,MATCH(Youth!$E226,'1st Run'!I:I,0),3)),"")</f>
        <v/>
      </c>
      <c r="D226" s="82" t="str">
        <f>IFERROR(IF(AND(SMALL('1st Run'!I:I,L226)&gt;1000,SMALL('1st Run'!I:I,L226)&lt;3000),"nt",IF(SMALL('1st Run'!I:I,L226)&gt;3000,"",SMALL('1st Run'!I:I,L226))),"")</f>
        <v/>
      </c>
      <c r="E226" s="292" t="str">
        <f>IF(D226="nt",IFERROR(SMALL('1st Run'!I:I,L226),""),IF(D226&gt;3000,"",IFERROR(SMALL('1st Run'!I:I,L226),"")))</f>
        <v/>
      </c>
      <c r="F226" s="199" t="str">
        <f t="shared" si="0"/>
        <v/>
      </c>
      <c r="G226" s="200" t="str">
        <f t="shared" si="1"/>
        <v/>
      </c>
      <c r="H226" s="201" t="str">
        <f>IFERROR(VLOOKUP(D226,'1st Run'!$S$36:$U$58,3,FALSE),"")</f>
        <v/>
      </c>
      <c r="I226" s="72"/>
      <c r="J226" s="72"/>
      <c r="K226" s="80"/>
      <c r="L226" s="80">
        <v>225</v>
      </c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</row>
    <row r="227" spans="1:26" ht="15.75" customHeight="1">
      <c r="A227" s="80" t="str">
        <f t="array" ref="A227">IFERROR(IF(D227="","",INDEX('1st Run'!A:I,MATCH(Youth!$E227,'1st Run'!I:I,0),1)),"")</f>
        <v/>
      </c>
      <c r="B227" s="196" t="str">
        <f t="array" ref="B227">IFERROR(IF(D227="","",INDEX('1st Run'!A:I,MATCH(Youth!$E227,'1st Run'!I:I,0),2)),"")</f>
        <v/>
      </c>
      <c r="C227" s="196" t="str">
        <f t="array" ref="C227">IFERROR(IF(D227="","",INDEX('1st Run'!A:I,MATCH(Youth!$E227,'1st Run'!I:I,0),3)),"")</f>
        <v/>
      </c>
      <c r="D227" s="82" t="str">
        <f>IFERROR(IF(AND(SMALL('1st Run'!I:I,L227)&gt;1000,SMALL('1st Run'!I:I,L227)&lt;3000),"nt",IF(SMALL('1st Run'!I:I,L227)&gt;3000,"",SMALL('1st Run'!I:I,L227))),"")</f>
        <v/>
      </c>
      <c r="E227" s="292" t="str">
        <f>IF(D227="nt",IFERROR(SMALL('1st Run'!I:I,L227),""),IF(D227&gt;3000,"",IFERROR(SMALL('1st Run'!I:I,L227),"")))</f>
        <v/>
      </c>
      <c r="F227" s="199" t="str">
        <f t="shared" si="0"/>
        <v/>
      </c>
      <c r="G227" s="200" t="str">
        <f t="shared" si="1"/>
        <v/>
      </c>
      <c r="H227" s="201" t="str">
        <f>IFERROR(VLOOKUP(D227,'1st Run'!$S$36:$U$58,3,FALSE),"")</f>
        <v/>
      </c>
      <c r="I227" s="72"/>
      <c r="J227" s="72"/>
      <c r="K227" s="80"/>
      <c r="L227" s="80">
        <v>226</v>
      </c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</row>
    <row r="228" spans="1:26" ht="15.75" customHeight="1">
      <c r="A228" s="80" t="str">
        <f t="array" ref="A228">IFERROR(IF(D228="","",INDEX('1st Run'!A:I,MATCH(Youth!$E228,'1st Run'!I:I,0),1)),"")</f>
        <v/>
      </c>
      <c r="B228" s="196" t="str">
        <f t="array" ref="B228">IFERROR(IF(D228="","",INDEX('1st Run'!A:I,MATCH(Youth!$E228,'1st Run'!I:I,0),2)),"")</f>
        <v/>
      </c>
      <c r="C228" s="196" t="str">
        <f t="array" ref="C228">IFERROR(IF(D228="","",INDEX('1st Run'!A:I,MATCH(Youth!$E228,'1st Run'!I:I,0),3)),"")</f>
        <v/>
      </c>
      <c r="D228" s="82" t="str">
        <f>IFERROR(IF(AND(SMALL('1st Run'!I:I,L228)&gt;1000,SMALL('1st Run'!I:I,L228)&lt;3000),"nt",IF(SMALL('1st Run'!I:I,L228)&gt;3000,"",SMALL('1st Run'!I:I,L228))),"")</f>
        <v/>
      </c>
      <c r="E228" s="292" t="str">
        <f>IF(D228="nt",IFERROR(SMALL('1st Run'!I:I,L228),""),IF(D228&gt;3000,"",IFERROR(SMALL('1st Run'!I:I,L228),"")))</f>
        <v/>
      </c>
      <c r="F228" s="199" t="str">
        <f t="shared" si="0"/>
        <v/>
      </c>
      <c r="G228" s="200" t="str">
        <f t="shared" si="1"/>
        <v/>
      </c>
      <c r="H228" s="201" t="str">
        <f>IFERROR(VLOOKUP(D228,'1st Run'!$S$36:$U$58,3,FALSE),"")</f>
        <v/>
      </c>
      <c r="I228" s="72"/>
      <c r="J228" s="72"/>
      <c r="K228" s="80"/>
      <c r="L228" s="80">
        <v>227</v>
      </c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</row>
    <row r="229" spans="1:26" ht="15.75" customHeight="1">
      <c r="A229" s="80" t="str">
        <f t="array" ref="A229">IFERROR(IF(D229="","",INDEX('1st Run'!A:I,MATCH(Youth!$E229,'1st Run'!I:I,0),1)),"")</f>
        <v/>
      </c>
      <c r="B229" s="196" t="str">
        <f t="array" ref="B229">IFERROR(IF(D229="","",INDEX('1st Run'!A:I,MATCH(Youth!$E229,'1st Run'!I:I,0),2)),"")</f>
        <v/>
      </c>
      <c r="C229" s="196" t="str">
        <f t="array" ref="C229">IFERROR(IF(D229="","",INDEX('1st Run'!A:I,MATCH(Youth!$E229,'1st Run'!I:I,0),3)),"")</f>
        <v/>
      </c>
      <c r="D229" s="82" t="str">
        <f>IFERROR(IF(AND(SMALL('1st Run'!I:I,L229)&gt;1000,SMALL('1st Run'!I:I,L229)&lt;3000),"nt",IF(SMALL('1st Run'!I:I,L229)&gt;3000,"",SMALL('1st Run'!I:I,L229))),"")</f>
        <v/>
      </c>
      <c r="E229" s="292" t="str">
        <f>IF(D229="nt",IFERROR(SMALL('1st Run'!I:I,L229),""),IF(D229&gt;3000,"",IFERROR(SMALL('1st Run'!I:I,L229),"")))</f>
        <v/>
      </c>
      <c r="F229" s="199" t="str">
        <f t="shared" si="0"/>
        <v/>
      </c>
      <c r="G229" s="200" t="str">
        <f t="shared" si="1"/>
        <v/>
      </c>
      <c r="H229" s="201" t="str">
        <f>IFERROR(VLOOKUP(D229,'1st Run'!$S$36:$U$58,3,FALSE),"")</f>
        <v/>
      </c>
      <c r="I229" s="72"/>
      <c r="J229" s="72"/>
      <c r="K229" s="80"/>
      <c r="L229" s="80">
        <v>228</v>
      </c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</row>
    <row r="230" spans="1:26" ht="15.75" customHeight="1">
      <c r="A230" s="80" t="str">
        <f t="array" ref="A230">IFERROR(IF(D230="","",INDEX('1st Run'!A:I,MATCH(Youth!$E230,'1st Run'!I:I,0),1)),"")</f>
        <v/>
      </c>
      <c r="B230" s="196" t="str">
        <f t="array" ref="B230">IFERROR(IF(D230="","",INDEX('1st Run'!A:I,MATCH(Youth!$E230,'1st Run'!I:I,0),2)),"")</f>
        <v/>
      </c>
      <c r="C230" s="196" t="str">
        <f t="array" ref="C230">IFERROR(IF(D230="","",INDEX('1st Run'!A:I,MATCH(Youth!$E230,'1st Run'!I:I,0),3)),"")</f>
        <v/>
      </c>
      <c r="D230" s="82" t="str">
        <f>IFERROR(IF(AND(SMALL('1st Run'!I:I,L230)&gt;1000,SMALL('1st Run'!I:I,L230)&lt;3000),"nt",IF(SMALL('1st Run'!I:I,L230)&gt;3000,"",SMALL('1st Run'!I:I,L230))),"")</f>
        <v/>
      </c>
      <c r="E230" s="292" t="str">
        <f>IF(D230="nt",IFERROR(SMALL('1st Run'!I:I,L230),""),IF(D230&gt;3000,"",IFERROR(SMALL('1st Run'!I:I,L230),"")))</f>
        <v/>
      </c>
      <c r="F230" s="199" t="str">
        <f t="shared" si="0"/>
        <v/>
      </c>
      <c r="G230" s="200" t="str">
        <f t="shared" si="1"/>
        <v/>
      </c>
      <c r="H230" s="201" t="str">
        <f>IFERROR(VLOOKUP(D230,'1st Run'!$S$36:$U$58,3,FALSE),"")</f>
        <v/>
      </c>
      <c r="I230" s="72"/>
      <c r="J230" s="72"/>
      <c r="K230" s="80"/>
      <c r="L230" s="80">
        <v>229</v>
      </c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</row>
    <row r="231" spans="1:26" ht="15.75" customHeight="1">
      <c r="A231" s="80" t="str">
        <f t="array" ref="A231">IFERROR(IF(D231="","",INDEX('1st Run'!A:I,MATCH(Youth!$E231,'1st Run'!I:I,0),1)),"")</f>
        <v/>
      </c>
      <c r="B231" s="196" t="str">
        <f t="array" ref="B231">IFERROR(IF(D231="","",INDEX('1st Run'!A:I,MATCH(Youth!$E231,'1st Run'!I:I,0),2)),"")</f>
        <v/>
      </c>
      <c r="C231" s="196" t="str">
        <f t="array" ref="C231">IFERROR(IF(D231="","",INDEX('1st Run'!A:I,MATCH(Youth!$E231,'1st Run'!I:I,0),3)),"")</f>
        <v/>
      </c>
      <c r="D231" s="82" t="str">
        <f>IFERROR(IF(AND(SMALL('1st Run'!I:I,L231)&gt;1000,SMALL('1st Run'!I:I,L231)&lt;3000),"nt",IF(SMALL('1st Run'!I:I,L231)&gt;3000,"",SMALL('1st Run'!I:I,L231))),"")</f>
        <v/>
      </c>
      <c r="E231" s="292" t="str">
        <f>IF(D231="nt",IFERROR(SMALL('1st Run'!I:I,L231),""),IF(D231&gt;3000,"",IFERROR(SMALL('1st Run'!I:I,L231),"")))</f>
        <v/>
      </c>
      <c r="F231" s="199" t="str">
        <f t="shared" si="0"/>
        <v/>
      </c>
      <c r="G231" s="200" t="str">
        <f t="shared" si="1"/>
        <v/>
      </c>
      <c r="H231" s="201" t="str">
        <f>IFERROR(VLOOKUP(D231,'1st Run'!$S$36:$U$58,3,FALSE),"")</f>
        <v/>
      </c>
      <c r="I231" s="72"/>
      <c r="J231" s="72"/>
      <c r="K231" s="80"/>
      <c r="L231" s="80">
        <v>230</v>
      </c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</row>
    <row r="232" spans="1:26" ht="15.75" customHeight="1">
      <c r="A232" s="80" t="str">
        <f t="array" ref="A232">IFERROR(IF(D232="","",INDEX('1st Run'!A:I,MATCH(Youth!$E232,'1st Run'!I:I,0),1)),"")</f>
        <v/>
      </c>
      <c r="B232" s="196" t="str">
        <f t="array" ref="B232">IFERROR(IF(D232="","",INDEX('1st Run'!A:I,MATCH(Youth!$E232,'1st Run'!I:I,0),2)),"")</f>
        <v/>
      </c>
      <c r="C232" s="196" t="str">
        <f t="array" ref="C232">IFERROR(IF(D232="","",INDEX('1st Run'!A:I,MATCH(Youth!$E232,'1st Run'!I:I,0),3)),"")</f>
        <v/>
      </c>
      <c r="D232" s="82" t="str">
        <f>IFERROR(IF(AND(SMALL('1st Run'!I:I,L232)&gt;1000,SMALL('1st Run'!I:I,L232)&lt;3000),"nt",IF(SMALL('1st Run'!I:I,L232)&gt;3000,"",SMALL('1st Run'!I:I,L232))),"")</f>
        <v/>
      </c>
      <c r="E232" s="292" t="str">
        <f>IF(D232="nt",IFERROR(SMALL('1st Run'!I:I,L232),""),IF(D232&gt;3000,"",IFERROR(SMALL('1st Run'!I:I,L232),"")))</f>
        <v/>
      </c>
      <c r="F232" s="199" t="str">
        <f t="shared" si="0"/>
        <v/>
      </c>
      <c r="G232" s="200" t="str">
        <f t="shared" si="1"/>
        <v/>
      </c>
      <c r="H232" s="201" t="str">
        <f>IFERROR(VLOOKUP(D232,'1st Run'!$S$36:$U$58,3,FALSE),"")</f>
        <v/>
      </c>
      <c r="I232" s="72"/>
      <c r="J232" s="72"/>
      <c r="K232" s="80"/>
      <c r="L232" s="80">
        <v>231</v>
      </c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</row>
    <row r="233" spans="1:26" ht="15.75" customHeight="1">
      <c r="A233" s="80" t="str">
        <f t="array" ref="A233">IFERROR(IF(D233="","",INDEX('1st Run'!A:I,MATCH(Youth!$E233,'1st Run'!I:I,0),1)),"")</f>
        <v/>
      </c>
      <c r="B233" s="196" t="str">
        <f t="array" ref="B233">IFERROR(IF(D233="","",INDEX('1st Run'!A:I,MATCH(Youth!$E233,'1st Run'!I:I,0),2)),"")</f>
        <v/>
      </c>
      <c r="C233" s="196" t="str">
        <f t="array" ref="C233">IFERROR(IF(D233="","",INDEX('1st Run'!A:I,MATCH(Youth!$E233,'1st Run'!I:I,0),3)),"")</f>
        <v/>
      </c>
      <c r="D233" s="82" t="str">
        <f>IFERROR(IF(AND(SMALL('1st Run'!I:I,L233)&gt;1000,SMALL('1st Run'!I:I,L233)&lt;3000),"nt",IF(SMALL('1st Run'!I:I,L233)&gt;3000,"",SMALL('1st Run'!I:I,L233))),"")</f>
        <v/>
      </c>
      <c r="E233" s="292" t="str">
        <f>IF(D233="nt",IFERROR(SMALL('1st Run'!I:I,L233),""),IF(D233&gt;3000,"",IFERROR(SMALL('1st Run'!I:I,L233),"")))</f>
        <v/>
      </c>
      <c r="F233" s="199" t="str">
        <f t="shared" si="0"/>
        <v/>
      </c>
      <c r="G233" s="200" t="str">
        <f t="shared" si="1"/>
        <v/>
      </c>
      <c r="H233" s="201" t="str">
        <f>IFERROR(VLOOKUP(D233,'1st Run'!$S$36:$U$58,3,FALSE),"")</f>
        <v/>
      </c>
      <c r="I233" s="72"/>
      <c r="J233" s="72"/>
      <c r="K233" s="80"/>
      <c r="L233" s="80">
        <v>232</v>
      </c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</row>
    <row r="234" spans="1:26" ht="15.75" customHeight="1">
      <c r="A234" s="80" t="str">
        <f t="array" ref="A234">IFERROR(IF(D234="","",INDEX('1st Run'!A:I,MATCH(Youth!$E234,'1st Run'!I:I,0),1)),"")</f>
        <v/>
      </c>
      <c r="B234" s="196" t="str">
        <f t="array" ref="B234">IFERROR(IF(D234="","",INDEX('1st Run'!A:I,MATCH(Youth!$E234,'1st Run'!I:I,0),2)),"")</f>
        <v/>
      </c>
      <c r="C234" s="196" t="str">
        <f t="array" ref="C234">IFERROR(IF(D234="","",INDEX('1st Run'!A:I,MATCH(Youth!$E234,'1st Run'!I:I,0),3)),"")</f>
        <v/>
      </c>
      <c r="D234" s="82" t="str">
        <f>IFERROR(IF(AND(SMALL('1st Run'!I:I,L234)&gt;1000,SMALL('1st Run'!I:I,L234)&lt;3000),"nt",IF(SMALL('1st Run'!I:I,L234)&gt;3000,"",SMALL('1st Run'!I:I,L234))),"")</f>
        <v/>
      </c>
      <c r="E234" s="292" t="str">
        <f>IF(D234="nt",IFERROR(SMALL('1st Run'!I:I,L234),""),IF(D234&gt;3000,"",IFERROR(SMALL('1st Run'!I:I,L234),"")))</f>
        <v/>
      </c>
      <c r="F234" s="199" t="str">
        <f t="shared" si="0"/>
        <v/>
      </c>
      <c r="G234" s="200" t="str">
        <f t="shared" si="1"/>
        <v/>
      </c>
      <c r="H234" s="201" t="str">
        <f>IFERROR(VLOOKUP(D234,'1st Run'!$S$36:$U$58,3,FALSE),"")</f>
        <v/>
      </c>
      <c r="I234" s="72"/>
      <c r="J234" s="72"/>
      <c r="K234" s="80"/>
      <c r="L234" s="80">
        <v>233</v>
      </c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</row>
    <row r="235" spans="1:26" ht="15.75" customHeight="1">
      <c r="A235" s="80" t="str">
        <f t="array" ref="A235">IFERROR(IF(D235="","",INDEX('1st Run'!A:I,MATCH(Youth!$E235,'1st Run'!I:I,0),1)),"")</f>
        <v/>
      </c>
      <c r="B235" s="196" t="str">
        <f t="array" ref="B235">IFERROR(IF(D235="","",INDEX('1st Run'!A:I,MATCH(Youth!$E235,'1st Run'!I:I,0),2)),"")</f>
        <v/>
      </c>
      <c r="C235" s="196" t="str">
        <f t="array" ref="C235">IFERROR(IF(D235="","",INDEX('1st Run'!A:I,MATCH(Youth!$E235,'1st Run'!I:I,0),3)),"")</f>
        <v/>
      </c>
      <c r="D235" s="82" t="str">
        <f>IFERROR(IF(AND(SMALL('1st Run'!I:I,L235)&gt;1000,SMALL('1st Run'!I:I,L235)&lt;3000),"nt",IF(SMALL('1st Run'!I:I,L235)&gt;3000,"",SMALL('1st Run'!I:I,L235))),"")</f>
        <v/>
      </c>
      <c r="E235" s="292" t="str">
        <f>IF(D235="nt",IFERROR(SMALL('1st Run'!I:I,L235),""),IF(D235&gt;3000,"",IFERROR(SMALL('1st Run'!I:I,L235),"")))</f>
        <v/>
      </c>
      <c r="F235" s="199" t="str">
        <f t="shared" si="0"/>
        <v/>
      </c>
      <c r="G235" s="200" t="str">
        <f t="shared" si="1"/>
        <v/>
      </c>
      <c r="H235" s="201" t="str">
        <f>IFERROR(VLOOKUP(D235,'1st Run'!$S$36:$U$58,3,FALSE),"")</f>
        <v/>
      </c>
      <c r="I235" s="72"/>
      <c r="J235" s="72"/>
      <c r="K235" s="80"/>
      <c r="L235" s="80">
        <v>234</v>
      </c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</row>
    <row r="236" spans="1:26" ht="15.75" customHeight="1">
      <c r="A236" s="80" t="str">
        <f t="array" ref="A236">IFERROR(IF(D236="","",INDEX('1st Run'!A:I,MATCH(Youth!$E236,'1st Run'!I:I,0),1)),"")</f>
        <v/>
      </c>
      <c r="B236" s="196" t="str">
        <f t="array" ref="B236">IFERROR(IF(D236="","",INDEX('1st Run'!A:I,MATCH(Youth!$E236,'1st Run'!I:I,0),2)),"")</f>
        <v/>
      </c>
      <c r="C236" s="196" t="str">
        <f t="array" ref="C236">IFERROR(IF(D236="","",INDEX('1st Run'!A:I,MATCH(Youth!$E236,'1st Run'!I:I,0),3)),"")</f>
        <v/>
      </c>
      <c r="D236" s="82" t="str">
        <f>IFERROR(IF(AND(SMALL('1st Run'!I:I,L236)&gt;1000,SMALL('1st Run'!I:I,L236)&lt;3000),"nt",IF(SMALL('1st Run'!I:I,L236)&gt;3000,"",SMALL('1st Run'!I:I,L236))),"")</f>
        <v/>
      </c>
      <c r="E236" s="292" t="str">
        <f>IF(D236="nt",IFERROR(SMALL('1st Run'!I:I,L236),""),IF(D236&gt;3000,"",IFERROR(SMALL('1st Run'!I:I,L236),"")))</f>
        <v/>
      </c>
      <c r="F236" s="199" t="str">
        <f t="shared" si="0"/>
        <v/>
      </c>
      <c r="G236" s="200" t="str">
        <f t="shared" si="1"/>
        <v/>
      </c>
      <c r="H236" s="201" t="str">
        <f>IFERROR(VLOOKUP(D236,'1st Run'!$S$36:$U$58,3,FALSE),"")</f>
        <v/>
      </c>
      <c r="I236" s="72"/>
      <c r="J236" s="72"/>
      <c r="K236" s="80"/>
      <c r="L236" s="80">
        <v>235</v>
      </c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</row>
    <row r="237" spans="1:26" ht="15.75" customHeight="1">
      <c r="A237" s="80" t="str">
        <f t="array" ref="A237">IFERROR(IF(D237="","",INDEX('1st Run'!A:I,MATCH(Youth!$E237,'1st Run'!I:I,0),1)),"")</f>
        <v/>
      </c>
      <c r="B237" s="196" t="str">
        <f t="array" ref="B237">IFERROR(IF(D237="","",INDEX('1st Run'!A:I,MATCH(Youth!$E237,'1st Run'!I:I,0),2)),"")</f>
        <v/>
      </c>
      <c r="C237" s="196" t="str">
        <f t="array" ref="C237">IFERROR(IF(D237="","",INDEX('1st Run'!A:I,MATCH(Youth!$E237,'1st Run'!I:I,0),3)),"")</f>
        <v/>
      </c>
      <c r="D237" s="82" t="str">
        <f>IFERROR(IF(AND(SMALL('1st Run'!I:I,L237)&gt;1000,SMALL('1st Run'!I:I,L237)&lt;3000),"nt",IF(SMALL('1st Run'!I:I,L237)&gt;3000,"",SMALL('1st Run'!I:I,L237))),"")</f>
        <v/>
      </c>
      <c r="E237" s="292" t="str">
        <f>IF(D237="nt",IFERROR(SMALL('1st Run'!I:I,L237),""),IF(D237&gt;3000,"",IFERROR(SMALL('1st Run'!I:I,L237),"")))</f>
        <v/>
      </c>
      <c r="F237" s="199" t="str">
        <f t="shared" si="0"/>
        <v/>
      </c>
      <c r="G237" s="200" t="str">
        <f t="shared" si="1"/>
        <v/>
      </c>
      <c r="H237" s="201" t="str">
        <f>IFERROR(VLOOKUP(D237,'1st Run'!$S$36:$U$58,3,FALSE),"")</f>
        <v/>
      </c>
      <c r="I237" s="72"/>
      <c r="J237" s="72"/>
      <c r="K237" s="80"/>
      <c r="L237" s="80">
        <v>236</v>
      </c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</row>
    <row r="238" spans="1:26" ht="15.75" customHeight="1">
      <c r="A238" s="80" t="str">
        <f t="array" ref="A238">IFERROR(IF(D238="","",INDEX('1st Run'!A:I,MATCH(Youth!$E238,'1st Run'!I:I,0),1)),"")</f>
        <v/>
      </c>
      <c r="B238" s="196" t="str">
        <f t="array" ref="B238">IFERROR(IF(D238="","",INDEX('1st Run'!A:I,MATCH(Youth!$E238,'1st Run'!I:I,0),2)),"")</f>
        <v/>
      </c>
      <c r="C238" s="196" t="str">
        <f t="array" ref="C238">IFERROR(IF(D238="","",INDEX('1st Run'!A:I,MATCH(Youth!$E238,'1st Run'!I:I,0),3)),"")</f>
        <v/>
      </c>
      <c r="D238" s="82" t="str">
        <f>IFERROR(IF(AND(SMALL('1st Run'!I:I,L238)&gt;1000,SMALL('1st Run'!I:I,L238)&lt;3000),"nt",IF(SMALL('1st Run'!I:I,L238)&gt;3000,"",SMALL('1st Run'!I:I,L238))),"")</f>
        <v/>
      </c>
      <c r="E238" s="292" t="str">
        <f>IF(D238="nt",IFERROR(SMALL('1st Run'!I:I,L238),""),IF(D238&gt;3000,"",IFERROR(SMALL('1st Run'!I:I,L238),"")))</f>
        <v/>
      </c>
      <c r="F238" s="199" t="str">
        <f t="shared" si="0"/>
        <v/>
      </c>
      <c r="G238" s="200" t="str">
        <f t="shared" si="1"/>
        <v/>
      </c>
      <c r="H238" s="201" t="str">
        <f>IFERROR(VLOOKUP(D238,'1st Run'!$S$36:$U$58,3,FALSE),"")</f>
        <v/>
      </c>
      <c r="I238" s="72"/>
      <c r="J238" s="72"/>
      <c r="K238" s="80"/>
      <c r="L238" s="80">
        <v>237</v>
      </c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</row>
    <row r="239" spans="1:26" ht="15.75" customHeight="1">
      <c r="A239" s="80" t="str">
        <f t="array" ref="A239">IFERROR(IF(D239="","",INDEX('1st Run'!A:I,MATCH(Youth!$E239,'1st Run'!I:I,0),1)),"")</f>
        <v/>
      </c>
      <c r="B239" s="196" t="str">
        <f t="array" ref="B239">IFERROR(IF(D239="","",INDEX('1st Run'!A:I,MATCH(Youth!$E239,'1st Run'!I:I,0),2)),"")</f>
        <v/>
      </c>
      <c r="C239" s="196" t="str">
        <f t="array" ref="C239">IFERROR(IF(D239="","",INDEX('1st Run'!A:I,MATCH(Youth!$E239,'1st Run'!I:I,0),3)),"")</f>
        <v/>
      </c>
      <c r="D239" s="82" t="str">
        <f>IFERROR(IF(AND(SMALL('1st Run'!I:I,L239)&gt;1000,SMALL('1st Run'!I:I,L239)&lt;3000),"nt",IF(SMALL('1st Run'!I:I,L239)&gt;3000,"",SMALL('1st Run'!I:I,L239))),"")</f>
        <v/>
      </c>
      <c r="E239" s="292" t="str">
        <f>IF(D239="nt",IFERROR(SMALL('1st Run'!I:I,L239),""),IF(D239&gt;3000,"",IFERROR(SMALL('1st Run'!I:I,L239),"")))</f>
        <v/>
      </c>
      <c r="F239" s="199" t="str">
        <f t="shared" si="0"/>
        <v/>
      </c>
      <c r="G239" s="200" t="str">
        <f t="shared" si="1"/>
        <v/>
      </c>
      <c r="H239" s="201" t="str">
        <f>IFERROR(VLOOKUP(D239,'1st Run'!$S$36:$U$58,3,FALSE),"")</f>
        <v/>
      </c>
      <c r="I239" s="72"/>
      <c r="J239" s="72"/>
      <c r="K239" s="80"/>
      <c r="L239" s="80">
        <v>238</v>
      </c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</row>
    <row r="240" spans="1:26" ht="15.75" customHeight="1">
      <c r="A240" s="80" t="str">
        <f t="array" ref="A240">IFERROR(IF(D240="","",INDEX('1st Run'!A:I,MATCH(Youth!$E240,'1st Run'!I:I,0),1)),"")</f>
        <v/>
      </c>
      <c r="B240" s="196" t="str">
        <f t="array" ref="B240">IFERROR(IF(D240="","",INDEX('1st Run'!A:I,MATCH(Youth!$E240,'1st Run'!I:I,0),2)),"")</f>
        <v/>
      </c>
      <c r="C240" s="196" t="str">
        <f t="array" ref="C240">IFERROR(IF(D240="","",INDEX('1st Run'!A:I,MATCH(Youth!$E240,'1st Run'!I:I,0),3)),"")</f>
        <v/>
      </c>
      <c r="D240" s="82" t="str">
        <f>IFERROR(IF(AND(SMALL('1st Run'!I:I,L240)&gt;1000,SMALL('1st Run'!I:I,L240)&lt;3000),"nt",IF(SMALL('1st Run'!I:I,L240)&gt;3000,"",SMALL('1st Run'!I:I,L240))),"")</f>
        <v/>
      </c>
      <c r="E240" s="292" t="str">
        <f>IF(D240="nt",IFERROR(SMALL('1st Run'!I:I,L240),""),IF(D240&gt;3000,"",IFERROR(SMALL('1st Run'!I:I,L240),"")))</f>
        <v/>
      </c>
      <c r="F240" s="199" t="str">
        <f t="shared" si="0"/>
        <v/>
      </c>
      <c r="G240" s="200" t="str">
        <f t="shared" si="1"/>
        <v/>
      </c>
      <c r="H240" s="201" t="str">
        <f>IFERROR(VLOOKUP(D240,'1st Run'!$S$36:$U$58,3,FALSE),"")</f>
        <v/>
      </c>
      <c r="I240" s="72"/>
      <c r="J240" s="72"/>
      <c r="K240" s="80"/>
      <c r="L240" s="80">
        <v>239</v>
      </c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</row>
    <row r="241" spans="1:26" ht="15.75" customHeight="1">
      <c r="A241" s="80" t="str">
        <f t="array" ref="A241">IFERROR(IF(D241="","",INDEX('1st Run'!A:I,MATCH(Youth!$E241,'1st Run'!I:I,0),1)),"")</f>
        <v/>
      </c>
      <c r="B241" s="196" t="str">
        <f t="array" ref="B241">IFERROR(IF(D241="","",INDEX('1st Run'!A:I,MATCH(Youth!$E241,'1st Run'!I:I,0),2)),"")</f>
        <v/>
      </c>
      <c r="C241" s="196" t="str">
        <f t="array" ref="C241">IFERROR(IF(D241="","",INDEX('1st Run'!A:I,MATCH(Youth!$E241,'1st Run'!I:I,0),3)),"")</f>
        <v/>
      </c>
      <c r="D241" s="82" t="str">
        <f>IFERROR(IF(AND(SMALL('1st Run'!I:I,L241)&gt;1000,SMALL('1st Run'!I:I,L241)&lt;3000),"nt",IF(SMALL('1st Run'!I:I,L241)&gt;3000,"",SMALL('1st Run'!I:I,L241))),"")</f>
        <v/>
      </c>
      <c r="E241" s="292" t="str">
        <f>IF(D241="nt",IFERROR(SMALL('1st Run'!I:I,L241),""),IF(D241&gt;3000,"",IFERROR(SMALL('1st Run'!I:I,L241),"")))</f>
        <v/>
      </c>
      <c r="F241" s="199" t="str">
        <f t="shared" si="0"/>
        <v/>
      </c>
      <c r="G241" s="200" t="str">
        <f t="shared" si="1"/>
        <v/>
      </c>
      <c r="H241" s="201" t="str">
        <f>IFERROR(VLOOKUP(D241,'1st Run'!$S$36:$U$58,3,FALSE),"")</f>
        <v/>
      </c>
      <c r="I241" s="72"/>
      <c r="J241" s="72"/>
      <c r="K241" s="80"/>
      <c r="L241" s="80">
        <v>240</v>
      </c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</row>
    <row r="242" spans="1:26" ht="15.75" customHeight="1">
      <c r="A242" s="80" t="str">
        <f t="array" ref="A242">IFERROR(IF(D242="","",INDEX('1st Run'!A:I,MATCH(Youth!$E242,'1st Run'!I:I,0),1)),"")</f>
        <v/>
      </c>
      <c r="B242" s="196" t="str">
        <f t="array" ref="B242">IFERROR(IF(D242="","",INDEX('1st Run'!A:I,MATCH(Youth!$E242,'1st Run'!I:I,0),2)),"")</f>
        <v/>
      </c>
      <c r="C242" s="196" t="str">
        <f t="array" ref="C242">IFERROR(IF(D242="","",INDEX('1st Run'!A:I,MATCH(Youth!$E242,'1st Run'!I:I,0),3)),"")</f>
        <v/>
      </c>
      <c r="D242" s="82" t="str">
        <f>IFERROR(IF(AND(SMALL('1st Run'!I:I,L242)&gt;1000,SMALL('1st Run'!I:I,L242)&lt;3000),"nt",IF(SMALL('1st Run'!I:I,L242)&gt;3000,"",SMALL('1st Run'!I:I,L242))),"")</f>
        <v/>
      </c>
      <c r="E242" s="292" t="str">
        <f>IF(D242="nt",IFERROR(SMALL('1st Run'!I:I,L242),""),IF(D242&gt;3000,"",IFERROR(SMALL('1st Run'!I:I,L242),"")))</f>
        <v/>
      </c>
      <c r="F242" s="199" t="str">
        <f t="shared" si="0"/>
        <v/>
      </c>
      <c r="G242" s="200" t="str">
        <f t="shared" si="1"/>
        <v/>
      </c>
      <c r="H242" s="201" t="str">
        <f>IFERROR(VLOOKUP(D242,'1st Run'!$S$36:$U$58,3,FALSE),"")</f>
        <v/>
      </c>
      <c r="I242" s="72"/>
      <c r="J242" s="72"/>
      <c r="K242" s="80"/>
      <c r="L242" s="80">
        <v>241</v>
      </c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</row>
    <row r="243" spans="1:26" ht="15.75" customHeight="1">
      <c r="A243" s="80" t="str">
        <f t="array" ref="A243">IFERROR(IF(D243="","",INDEX('1st Run'!A:I,MATCH(Youth!$E243,'1st Run'!I:I,0),1)),"")</f>
        <v/>
      </c>
      <c r="B243" s="196" t="str">
        <f t="array" ref="B243">IFERROR(IF(D243="","",INDEX('1st Run'!A:I,MATCH(Youth!$E243,'1st Run'!I:I,0),2)),"")</f>
        <v/>
      </c>
      <c r="C243" s="196" t="str">
        <f t="array" ref="C243">IFERROR(IF(D243="","",INDEX('1st Run'!A:I,MATCH(Youth!$E243,'1st Run'!I:I,0),3)),"")</f>
        <v/>
      </c>
      <c r="D243" s="82" t="str">
        <f>IFERROR(IF(AND(SMALL('1st Run'!I:I,L243)&gt;1000,SMALL('1st Run'!I:I,L243)&lt;3000),"nt",IF(SMALL('1st Run'!I:I,L243)&gt;3000,"",SMALL('1st Run'!I:I,L243))),"")</f>
        <v/>
      </c>
      <c r="E243" s="292" t="str">
        <f>IF(D243="nt",IFERROR(SMALL('1st Run'!I:I,L243),""),IF(D243&gt;3000,"",IFERROR(SMALL('1st Run'!I:I,L243),"")))</f>
        <v/>
      </c>
      <c r="F243" s="199" t="str">
        <f t="shared" si="0"/>
        <v/>
      </c>
      <c r="G243" s="200" t="str">
        <f t="shared" si="1"/>
        <v/>
      </c>
      <c r="H243" s="201" t="str">
        <f>IFERROR(VLOOKUP(D243,'1st Run'!$S$36:$U$58,3,FALSE),"")</f>
        <v/>
      </c>
      <c r="I243" s="72"/>
      <c r="J243" s="72"/>
      <c r="K243" s="80"/>
      <c r="L243" s="80">
        <v>242</v>
      </c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</row>
    <row r="244" spans="1:26" ht="15.75" customHeight="1">
      <c r="A244" s="80" t="str">
        <f t="array" ref="A244">IFERROR(IF(D244="","",INDEX('1st Run'!A:I,MATCH(Youth!$E244,'1st Run'!I:I,0),1)),"")</f>
        <v/>
      </c>
      <c r="B244" s="196" t="str">
        <f t="array" ref="B244">IFERROR(IF(D244="","",INDEX('1st Run'!A:I,MATCH(Youth!$E244,'1st Run'!I:I,0),2)),"")</f>
        <v/>
      </c>
      <c r="C244" s="196" t="str">
        <f t="array" ref="C244">IFERROR(IF(D244="","",INDEX('1st Run'!A:I,MATCH(Youth!$E244,'1st Run'!I:I,0),3)),"")</f>
        <v/>
      </c>
      <c r="D244" s="82" t="str">
        <f>IFERROR(IF(AND(SMALL('1st Run'!I:I,L244)&gt;1000,SMALL('1st Run'!I:I,L244)&lt;3000),"nt",IF(SMALL('1st Run'!I:I,L244)&gt;3000,"",SMALL('1st Run'!I:I,L244))),"")</f>
        <v/>
      </c>
      <c r="E244" s="292" t="str">
        <f>IF(D244="nt",IFERROR(SMALL('1st Run'!I:I,L244),""),IF(D244&gt;3000,"",IFERROR(SMALL('1st Run'!I:I,L244),"")))</f>
        <v/>
      </c>
      <c r="F244" s="199" t="str">
        <f t="shared" si="0"/>
        <v/>
      </c>
      <c r="G244" s="200" t="str">
        <f t="shared" si="1"/>
        <v/>
      </c>
      <c r="H244" s="201" t="str">
        <f>IFERROR(VLOOKUP(D244,'1st Run'!$S$36:$U$58,3,FALSE),"")</f>
        <v/>
      </c>
      <c r="I244" s="72"/>
      <c r="J244" s="72"/>
      <c r="K244" s="80"/>
      <c r="L244" s="80">
        <v>243</v>
      </c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</row>
    <row r="245" spans="1:26" ht="15.75" customHeight="1">
      <c r="A245" s="80" t="str">
        <f t="array" ref="A245">IFERROR(IF(D245="","",INDEX('1st Run'!A:I,MATCH(Youth!$E245,'1st Run'!I:I,0),1)),"")</f>
        <v/>
      </c>
      <c r="B245" s="196" t="str">
        <f t="array" ref="B245">IFERROR(IF(D245="","",INDEX('1st Run'!A:I,MATCH(Youth!$E245,'1st Run'!I:I,0),2)),"")</f>
        <v/>
      </c>
      <c r="C245" s="196" t="str">
        <f t="array" ref="C245">IFERROR(IF(D245="","",INDEX('1st Run'!A:I,MATCH(Youth!$E245,'1st Run'!I:I,0),3)),"")</f>
        <v/>
      </c>
      <c r="D245" s="82" t="str">
        <f>IFERROR(IF(AND(SMALL('1st Run'!I:I,L245)&gt;1000,SMALL('1st Run'!I:I,L245)&lt;3000),"nt",IF(SMALL('1st Run'!I:I,L245)&gt;3000,"",SMALL('1st Run'!I:I,L245))),"")</f>
        <v/>
      </c>
      <c r="E245" s="292" t="str">
        <f>IF(D245="nt",IFERROR(SMALL('1st Run'!I:I,L245),""),IF(D245&gt;3000,"",IFERROR(SMALL('1st Run'!I:I,L245),"")))</f>
        <v/>
      </c>
      <c r="F245" s="199" t="str">
        <f t="shared" si="0"/>
        <v/>
      </c>
      <c r="G245" s="200" t="str">
        <f t="shared" si="1"/>
        <v/>
      </c>
      <c r="H245" s="201" t="str">
        <f>IFERROR(VLOOKUP(D245,'1st Run'!$S$36:$U$58,3,FALSE),"")</f>
        <v/>
      </c>
      <c r="I245" s="72"/>
      <c r="J245" s="72"/>
      <c r="K245" s="80"/>
      <c r="L245" s="80">
        <v>244</v>
      </c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</row>
    <row r="246" spans="1:26" ht="15.75" customHeight="1">
      <c r="A246" s="80" t="str">
        <f t="array" ref="A246">IFERROR(IF(D246="","",INDEX('1st Run'!A:I,MATCH(Youth!$E246,'1st Run'!I:I,0),1)),"")</f>
        <v/>
      </c>
      <c r="B246" s="196" t="str">
        <f t="array" ref="B246">IFERROR(IF(D246="","",INDEX('1st Run'!A:I,MATCH(Youth!$E246,'1st Run'!I:I,0),2)),"")</f>
        <v/>
      </c>
      <c r="C246" s="196" t="str">
        <f t="array" ref="C246">IFERROR(IF(D246="","",INDEX('1st Run'!A:I,MATCH(Youth!$E246,'1st Run'!I:I,0),3)),"")</f>
        <v/>
      </c>
      <c r="D246" s="82" t="str">
        <f>IFERROR(IF(AND(SMALL('1st Run'!I:I,L246)&gt;1000,SMALL('1st Run'!I:I,L246)&lt;3000),"nt",IF(SMALL('1st Run'!I:I,L246)&gt;3000,"",SMALL('1st Run'!I:I,L246))),"")</f>
        <v/>
      </c>
      <c r="E246" s="292" t="str">
        <f>IF(D246="nt",IFERROR(SMALL('1st Run'!I:I,L246),""),IF(D246&gt;3000,"",IFERROR(SMALL('1st Run'!I:I,L246),"")))</f>
        <v/>
      </c>
      <c r="F246" s="199" t="str">
        <f t="shared" si="0"/>
        <v/>
      </c>
      <c r="G246" s="200" t="str">
        <f t="shared" si="1"/>
        <v/>
      </c>
      <c r="H246" s="201" t="str">
        <f>IFERROR(VLOOKUP(D246,'1st Run'!$S$36:$U$58,3,FALSE),"")</f>
        <v/>
      </c>
      <c r="I246" s="72"/>
      <c r="J246" s="72"/>
      <c r="K246" s="80"/>
      <c r="L246" s="80">
        <v>245</v>
      </c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</row>
    <row r="247" spans="1:26" ht="15.75" customHeight="1">
      <c r="A247" s="80" t="str">
        <f t="array" ref="A247">IFERROR(IF(D247="","",INDEX('1st Run'!A:I,MATCH(Youth!$E247,'1st Run'!I:I,0),1)),"")</f>
        <v/>
      </c>
      <c r="B247" s="196" t="str">
        <f t="array" ref="B247">IFERROR(IF(D247="","",INDEX('1st Run'!A:I,MATCH(Youth!$E247,'1st Run'!I:I,0),2)),"")</f>
        <v/>
      </c>
      <c r="C247" s="196" t="str">
        <f t="array" ref="C247">IFERROR(IF(D247="","",INDEX('1st Run'!A:I,MATCH(Youth!$E247,'1st Run'!I:I,0),3)),"")</f>
        <v/>
      </c>
      <c r="D247" s="82" t="str">
        <f>IFERROR(IF(AND(SMALL('1st Run'!I:I,L247)&gt;1000,SMALL('1st Run'!I:I,L247)&lt;3000),"nt",IF(SMALL('1st Run'!I:I,L247)&gt;3000,"",SMALL('1st Run'!I:I,L247))),"")</f>
        <v/>
      </c>
      <c r="E247" s="292" t="str">
        <f>IF(D247="nt",IFERROR(SMALL('1st Run'!I:I,L247),""),IF(D247&gt;3000,"",IFERROR(SMALL('1st Run'!I:I,L247),"")))</f>
        <v/>
      </c>
      <c r="F247" s="199" t="str">
        <f t="shared" si="0"/>
        <v/>
      </c>
      <c r="G247" s="200" t="str">
        <f t="shared" si="1"/>
        <v/>
      </c>
      <c r="H247" s="201" t="str">
        <f>IFERROR(VLOOKUP(D247,'1st Run'!$S$36:$U$58,3,FALSE),"")</f>
        <v/>
      </c>
      <c r="I247" s="72"/>
      <c r="J247" s="72"/>
      <c r="K247" s="80"/>
      <c r="L247" s="80">
        <v>246</v>
      </c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</row>
    <row r="248" spans="1:26" ht="15.75" customHeight="1">
      <c r="A248" s="80" t="str">
        <f t="array" ref="A248">IFERROR(IF(D248="","",INDEX('1st Run'!A:I,MATCH(Youth!$E248,'1st Run'!I:I,0),1)),"")</f>
        <v/>
      </c>
      <c r="B248" s="196" t="str">
        <f t="array" ref="B248">IFERROR(IF(D248="","",INDEX('1st Run'!A:I,MATCH(Youth!$E248,'1st Run'!I:I,0),2)),"")</f>
        <v/>
      </c>
      <c r="C248" s="196" t="str">
        <f t="array" ref="C248">IFERROR(IF(D248="","",INDEX('1st Run'!A:I,MATCH(Youth!$E248,'1st Run'!I:I,0),3)),"")</f>
        <v/>
      </c>
      <c r="D248" s="82" t="str">
        <f>IFERROR(IF(AND(SMALL('1st Run'!I:I,L248)&gt;1000,SMALL('1st Run'!I:I,L248)&lt;3000),"nt",IF(SMALL('1st Run'!I:I,L248)&gt;3000,"",SMALL('1st Run'!I:I,L248))),"")</f>
        <v/>
      </c>
      <c r="E248" s="292" t="str">
        <f>IF(D248="nt",IFERROR(SMALL('1st Run'!I:I,L248),""),IF(D248&gt;3000,"",IFERROR(SMALL('1st Run'!I:I,L248),"")))</f>
        <v/>
      </c>
      <c r="F248" s="199" t="str">
        <f t="shared" si="0"/>
        <v/>
      </c>
      <c r="G248" s="200" t="str">
        <f t="shared" si="1"/>
        <v/>
      </c>
      <c r="H248" s="201" t="str">
        <f>IFERROR(VLOOKUP(D248,'1st Run'!$S$36:$U$58,3,FALSE),"")</f>
        <v/>
      </c>
      <c r="I248" s="72"/>
      <c r="J248" s="72"/>
      <c r="K248" s="80"/>
      <c r="L248" s="80">
        <v>247</v>
      </c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</row>
    <row r="249" spans="1:26" ht="15.75" customHeight="1">
      <c r="A249" s="80" t="str">
        <f t="array" ref="A249">IFERROR(IF(D249="","",INDEX('1st Run'!A:I,MATCH(Youth!$E249,'1st Run'!I:I,0),1)),"")</f>
        <v/>
      </c>
      <c r="B249" s="196" t="str">
        <f t="array" ref="B249">IFERROR(IF(D249="","",INDEX('1st Run'!A:I,MATCH(Youth!$E249,'1st Run'!I:I,0),2)),"")</f>
        <v/>
      </c>
      <c r="C249" s="196" t="str">
        <f t="array" ref="C249">IFERROR(IF(D249="","",INDEX('1st Run'!A:I,MATCH(Youth!$E249,'1st Run'!I:I,0),3)),"")</f>
        <v/>
      </c>
      <c r="D249" s="82" t="str">
        <f>IFERROR(IF(AND(SMALL('1st Run'!I:I,L249)&gt;1000,SMALL('1st Run'!I:I,L249)&lt;3000),"nt",IF(SMALL('1st Run'!I:I,L249)&gt;3000,"",SMALL('1st Run'!I:I,L249))),"")</f>
        <v/>
      </c>
      <c r="E249" s="292" t="str">
        <f>IF(D249="nt",IFERROR(SMALL('1st Run'!I:I,L249),""),IF(D249&gt;3000,"",IFERROR(SMALL('1st Run'!I:I,L249),"")))</f>
        <v/>
      </c>
      <c r="F249" s="199" t="str">
        <f t="shared" si="0"/>
        <v/>
      </c>
      <c r="G249" s="200" t="str">
        <f t="shared" si="1"/>
        <v/>
      </c>
      <c r="H249" s="201" t="str">
        <f>IFERROR(VLOOKUP(D249,'1st Run'!$S$36:$U$58,3,FALSE),"")</f>
        <v/>
      </c>
      <c r="I249" s="72"/>
      <c r="J249" s="72"/>
      <c r="K249" s="80"/>
      <c r="L249" s="80">
        <v>248</v>
      </c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</row>
    <row r="250" spans="1:26" ht="15.75" customHeight="1">
      <c r="A250" s="80" t="str">
        <f t="array" ref="A250">IFERROR(IF(D250="","",INDEX('1st Run'!A:I,MATCH(Youth!$E250,'1st Run'!I:I,0),1)),"")</f>
        <v/>
      </c>
      <c r="B250" s="196" t="str">
        <f t="array" ref="B250">IFERROR(IF(D250="","",INDEX('1st Run'!A:I,MATCH(Youth!$E250,'1st Run'!I:I,0),2)),"")</f>
        <v/>
      </c>
      <c r="C250" s="196" t="str">
        <f t="array" ref="C250">IFERROR(IF(D250="","",INDEX('1st Run'!A:I,MATCH(Youth!$E250,'1st Run'!I:I,0),3)),"")</f>
        <v/>
      </c>
      <c r="D250" s="82" t="str">
        <f>IFERROR(IF(AND(SMALL('1st Run'!I:I,L250)&gt;1000,SMALL('1st Run'!I:I,L250)&lt;3000),"nt",IF(SMALL('1st Run'!I:I,L250)&gt;3000,"",SMALL('1st Run'!I:I,L250))),"")</f>
        <v/>
      </c>
      <c r="E250" s="292" t="str">
        <f>IF(D250="nt",IFERROR(SMALL('1st Run'!I:I,L250),""),IF(D250&gt;3000,"",IFERROR(SMALL('1st Run'!I:I,L250),"")))</f>
        <v/>
      </c>
      <c r="F250" s="199" t="str">
        <f t="shared" si="0"/>
        <v/>
      </c>
      <c r="G250" s="200" t="str">
        <f t="shared" si="1"/>
        <v/>
      </c>
      <c r="H250" s="201" t="str">
        <f>IFERROR(VLOOKUP(D250,'1st Run'!$S$36:$U$58,3,FALSE),"")</f>
        <v/>
      </c>
      <c r="I250" s="72"/>
      <c r="J250" s="72"/>
      <c r="K250" s="80"/>
      <c r="L250" s="80">
        <v>249</v>
      </c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</row>
    <row r="251" spans="1:26" ht="15.75" customHeight="1">
      <c r="A251" s="80" t="str">
        <f t="array" ref="A251">IFERROR(IF(D251="","",INDEX('1st Run'!A:I,MATCH(Youth!$E251,'1st Run'!I:I,0),1)),"")</f>
        <v/>
      </c>
      <c r="B251" s="196" t="str">
        <f t="array" ref="B251">IFERROR(IF(D251="","",INDEX('1st Run'!A:I,MATCH(Youth!$E251,'1st Run'!I:I,0),2)),"")</f>
        <v/>
      </c>
      <c r="C251" s="196" t="str">
        <f t="array" ref="C251">IFERROR(IF(D251="","",INDEX('1st Run'!A:I,MATCH(Youth!$E251,'1st Run'!I:I,0),3)),"")</f>
        <v/>
      </c>
      <c r="D251" s="82" t="str">
        <f>IFERROR(IF(AND(SMALL('1st Run'!I:I,L251)&gt;1000,SMALL('1st Run'!I:I,L251)&lt;3000),"nt",IF(SMALL('1st Run'!I:I,L251)&gt;3000,"",SMALL('1st Run'!I:I,L251))),"")</f>
        <v/>
      </c>
      <c r="E251" s="292" t="str">
        <f>IF(D251="nt",IFERROR(SMALL('1st Run'!I:I,L251),""),IF(D251&gt;3000,"",IFERROR(SMALL('1st Run'!I:I,L251),"")))</f>
        <v/>
      </c>
      <c r="F251" s="199" t="str">
        <f t="shared" si="0"/>
        <v/>
      </c>
      <c r="G251" s="200" t="str">
        <f t="shared" si="1"/>
        <v/>
      </c>
      <c r="H251" s="201" t="str">
        <f>IFERROR(VLOOKUP(D251,'1st Run'!$S$36:$U$58,3,FALSE),"")</f>
        <v/>
      </c>
      <c r="I251" s="72"/>
      <c r="J251" s="72"/>
      <c r="K251" s="80"/>
      <c r="L251" s="80">
        <v>250</v>
      </c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</row>
    <row r="252" spans="1:26" ht="15.75" customHeight="1">
      <c r="A252" s="80" t="str">
        <f t="array" ref="A252">IFERROR(IF(D252="","",INDEX('1st Run'!A:I,MATCH(Youth!$E252,'1st Run'!I:I,0),1)),"")</f>
        <v/>
      </c>
      <c r="B252" s="196" t="str">
        <f t="array" ref="B252">IFERROR(IF(D252="","",INDEX('1st Run'!A:I,MATCH(Youth!$E252,'1st Run'!I:I,0),2)),"")</f>
        <v/>
      </c>
      <c r="C252" s="196" t="str">
        <f t="array" ref="C252">IFERROR(IF(D252="","",INDEX('1st Run'!A:I,MATCH(Youth!$E252,'1st Run'!I:I,0),3)),"")</f>
        <v/>
      </c>
      <c r="D252" s="82" t="str">
        <f>IFERROR(IF(AND(SMALL('1st Run'!I:I,L252)&gt;1000,SMALL('1st Run'!I:I,L252)&lt;3000),"nt",IF(SMALL('1st Run'!I:I,L252)&gt;3000,"",SMALL('1st Run'!I:I,L252))),"")</f>
        <v/>
      </c>
      <c r="E252" s="292" t="str">
        <f>IF(D252="nt",IFERROR(SMALL('1st Run'!I:I,L252),""),IF(D252&gt;3000,"",IFERROR(SMALL('1st Run'!I:I,L252),"")))</f>
        <v/>
      </c>
      <c r="F252" s="199" t="str">
        <f t="shared" si="0"/>
        <v/>
      </c>
      <c r="G252" s="88"/>
      <c r="H252" s="201" t="str">
        <f>IFERROR(VLOOKUP(D252,'1st Run'!$S$36:$U$58,3,FALSE),"")</f>
        <v/>
      </c>
      <c r="I252" s="72"/>
      <c r="J252" s="72"/>
      <c r="K252" s="80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</row>
    <row r="253" spans="1:26" ht="15.75" customHeight="1">
      <c r="A253" s="80" t="str">
        <f t="array" ref="A253">IFERROR(IF(D253="","",INDEX('1st Run'!A:I,MATCH(Youth!$E253,'1st Run'!I:I,0),1)),"")</f>
        <v/>
      </c>
      <c r="B253" s="196" t="str">
        <f t="array" ref="B253">IFERROR(IF(D253="","",INDEX('1st Run'!A:I,MATCH(Youth!$E253,'1st Run'!I:I,0),2)),"")</f>
        <v/>
      </c>
      <c r="C253" s="196" t="str">
        <f t="array" ref="C253">IFERROR(IF(D253="","",INDEX('1st Run'!A:I,MATCH(Youth!$E253,'1st Run'!I:I,0),3)),"")</f>
        <v/>
      </c>
      <c r="D253" s="82" t="str">
        <f>IFERROR(IF(AND(SMALL('1st Run'!I:I,L253)&gt;1000,SMALL('1st Run'!I:I,L253)&lt;3000),"nt",IF(SMALL('1st Run'!I:I,L253)&gt;3000,"",SMALL('1st Run'!I:I,L253))),"")</f>
        <v/>
      </c>
      <c r="E253" s="292" t="str">
        <f>IF(D253="nt",IFERROR(SMALL('1st Run'!I:I,L253),""),IF(D253&gt;3000,"",IFERROR(SMALL('1st Run'!I:I,L253),"")))</f>
        <v/>
      </c>
      <c r="F253" s="199" t="str">
        <f t="shared" si="0"/>
        <v/>
      </c>
      <c r="G253" s="88"/>
      <c r="H253" s="201" t="str">
        <f>IFERROR(VLOOKUP(D253,'1st Run'!$S$36:$U$58,3,FALSE),"")</f>
        <v/>
      </c>
      <c r="I253" s="72"/>
      <c r="J253" s="72"/>
      <c r="K253" s="80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</row>
    <row r="254" spans="1:26" ht="15.75" customHeight="1">
      <c r="A254" s="80" t="str">
        <f t="array" ref="A254">IFERROR(IF(D254="","",INDEX('1st Run'!A:I,MATCH(Youth!$E254,'1st Run'!I:I,0),1)),"")</f>
        <v/>
      </c>
      <c r="B254" s="196" t="str">
        <f t="array" ref="B254">IFERROR(IF(D254="","",INDEX('1st Run'!A:I,MATCH(Youth!$E254,'1st Run'!I:I,0),2)),"")</f>
        <v/>
      </c>
      <c r="C254" s="196" t="str">
        <f t="array" ref="C254">IFERROR(IF(D254="","",INDEX('1st Run'!A:I,MATCH(Youth!$E254,'1st Run'!I:I,0),3)),"")</f>
        <v/>
      </c>
      <c r="D254" s="82" t="str">
        <f>IFERROR(IF(AND(SMALL('1st Run'!I:I,L254)&gt;1000,SMALL('1st Run'!I:I,L254)&lt;3000),"nt",IF(SMALL('1st Run'!I:I,L254)&gt;3000,"",SMALL('1st Run'!I:I,L254))),"")</f>
        <v/>
      </c>
      <c r="E254" s="292" t="str">
        <f>IF(D254="nt",IFERROR(SMALL('1st Run'!I:I,L254),""),IF(D254&gt;3000,"",IFERROR(SMALL('1st Run'!I:I,L254),"")))</f>
        <v/>
      </c>
      <c r="F254" s="199" t="str">
        <f t="shared" si="0"/>
        <v/>
      </c>
      <c r="G254" s="88"/>
      <c r="H254" s="201" t="str">
        <f>IFERROR(VLOOKUP(D254,'1st Run'!$S$36:$U$58,3,FALSE),"")</f>
        <v/>
      </c>
      <c r="I254" s="72"/>
      <c r="J254" s="72"/>
      <c r="K254" s="80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</row>
    <row r="255" spans="1:26" ht="15.75" customHeight="1">
      <c r="A255" s="80" t="str">
        <f t="array" ref="A255">IFERROR(IF(D255="","",INDEX('1st Run'!A:I,MATCH(Youth!$E255,'1st Run'!I:I,0),1)),"")</f>
        <v/>
      </c>
      <c r="B255" s="196" t="str">
        <f t="array" ref="B255">IFERROR(IF(D255="","",INDEX('1st Run'!A:I,MATCH(Youth!$E255,'1st Run'!I:I,0),2)),"")</f>
        <v/>
      </c>
      <c r="C255" s="196" t="str">
        <f t="array" ref="C255">IFERROR(IF(D255="","",INDEX('1st Run'!A:I,MATCH(Youth!$E255,'1st Run'!I:I,0),3)),"")</f>
        <v/>
      </c>
      <c r="D255" s="82" t="str">
        <f>IFERROR(IF(AND(SMALL('1st Run'!I:I,L255)&gt;1000,SMALL('1st Run'!I:I,L255)&lt;3000),"nt",IF(SMALL('1st Run'!I:I,L255)&gt;3000,"",SMALL('1st Run'!I:I,L255))),"")</f>
        <v/>
      </c>
      <c r="E255" s="292" t="str">
        <f>IF(D255="nt",IFERROR(SMALL('1st Run'!I:I,L255),""),IF(D255&gt;3000,"",IFERROR(SMALL('1st Run'!I:I,L255),"")))</f>
        <v/>
      </c>
      <c r="F255" s="199" t="str">
        <f t="shared" si="0"/>
        <v/>
      </c>
      <c r="G255" s="88"/>
      <c r="H255" s="201" t="str">
        <f>IFERROR(VLOOKUP(D255,'1st Run'!$S$36:$U$58,3,FALSE),"")</f>
        <v/>
      </c>
      <c r="I255" s="72"/>
      <c r="J255" s="72"/>
      <c r="K255" s="80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</row>
    <row r="256" spans="1:26" ht="15.75" customHeight="1">
      <c r="A256" s="80" t="str">
        <f t="array" ref="A256">IFERROR(IF(D256="","",INDEX('1st Run'!A:I,MATCH(Youth!$E256,'1st Run'!I:I,0),1)),"")</f>
        <v/>
      </c>
      <c r="B256" s="196" t="str">
        <f t="array" ref="B256">IFERROR(IF(D256="","",INDEX('1st Run'!A:I,MATCH(Youth!$E256,'1st Run'!I:I,0),2)),"")</f>
        <v/>
      </c>
      <c r="C256" s="196" t="str">
        <f t="array" ref="C256">IFERROR(IF(D256="","",INDEX('1st Run'!A:I,MATCH(Youth!$E256,'1st Run'!I:I,0),3)),"")</f>
        <v/>
      </c>
      <c r="D256" s="82" t="str">
        <f>IFERROR(IF(AND(SMALL('1st Run'!I:I,L256)&gt;1000,SMALL('1st Run'!I:I,L256)&lt;3000),"nt",IF(SMALL('1st Run'!I:I,L256)&gt;3000,"",SMALL('1st Run'!I:I,L256))),"")</f>
        <v/>
      </c>
      <c r="E256" s="292" t="str">
        <f>IF(D256="nt",IFERROR(SMALL('1st Run'!I:I,L256),""),IF(D256&gt;3000,"",IFERROR(SMALL('1st Run'!I:I,L256),"")))</f>
        <v/>
      </c>
      <c r="F256" s="199" t="str">
        <f t="shared" si="0"/>
        <v/>
      </c>
      <c r="G256" s="88"/>
      <c r="H256" s="201" t="str">
        <f>IFERROR(VLOOKUP(D256,'1st Run'!$S$36:$U$58,3,FALSE),"")</f>
        <v/>
      </c>
      <c r="I256" s="72"/>
      <c r="J256" s="72"/>
      <c r="K256" s="80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</row>
    <row r="257" spans="1:26" ht="15.75" customHeight="1">
      <c r="A257" s="80" t="str">
        <f t="array" ref="A257">IFERROR(IF(D257="","",INDEX('1st Run'!A:I,MATCH(Youth!$E257,'1st Run'!I:I,0),1)),"")</f>
        <v/>
      </c>
      <c r="B257" s="196" t="str">
        <f t="array" ref="B257">IFERROR(IF(D257="","",INDEX('1st Run'!A:I,MATCH(Youth!$E257,'1st Run'!I:I,0),2)),"")</f>
        <v/>
      </c>
      <c r="C257" s="196" t="str">
        <f t="array" ref="C257">IFERROR(IF(D257="","",INDEX('1st Run'!A:I,MATCH(Youth!$E257,'1st Run'!I:I,0),3)),"")</f>
        <v/>
      </c>
      <c r="D257" s="82" t="str">
        <f>IFERROR(IF(AND(SMALL('1st Run'!I:I,L257)&gt;1000,SMALL('1st Run'!I:I,L257)&lt;3000),"nt",IF(SMALL('1st Run'!I:I,L257)&gt;3000,"",SMALL('1st Run'!I:I,L257))),"")</f>
        <v/>
      </c>
      <c r="E257" s="292" t="str">
        <f>IF(D257="nt",IFERROR(SMALL('1st Run'!I:I,L257),""),IF(D257&gt;3000,"",IFERROR(SMALL('1st Run'!I:I,L257),"")))</f>
        <v/>
      </c>
      <c r="F257" s="199" t="str">
        <f t="shared" ref="F257:F343" si="2">IFERROR(VLOOKUP(D257,$I$3:$J$5,2,TRUE),"")</f>
        <v/>
      </c>
      <c r="G257" s="88"/>
      <c r="H257" s="201" t="str">
        <f>IFERROR(VLOOKUP(D257,'1st Run'!$S$36:$U$58,3,FALSE),"")</f>
        <v/>
      </c>
      <c r="I257" s="72"/>
      <c r="J257" s="72"/>
      <c r="K257" s="80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</row>
    <row r="258" spans="1:26" ht="15.75" customHeight="1">
      <c r="A258" s="80" t="str">
        <f t="array" ref="A258">IFERROR(IF(D258="","",INDEX('1st Run'!A:I,MATCH(Youth!$E258,'1st Run'!I:I,0),1)),"")</f>
        <v/>
      </c>
      <c r="B258" s="196" t="str">
        <f t="array" ref="B258">IFERROR(IF(D258="","",INDEX('1st Run'!A:I,MATCH(Youth!$E258,'1st Run'!I:I,0),2)),"")</f>
        <v/>
      </c>
      <c r="C258" s="196" t="str">
        <f t="array" ref="C258">IFERROR(IF(D258="","",INDEX('1st Run'!A:I,MATCH(Youth!$E258,'1st Run'!I:I,0),3)),"")</f>
        <v/>
      </c>
      <c r="D258" s="82" t="str">
        <f>IFERROR(IF(AND(SMALL('1st Run'!I:I,L258)&gt;1000,SMALL('1st Run'!I:I,L258)&lt;3000),"nt",IF(SMALL('1st Run'!I:I,L258)&gt;3000,"",SMALL('1st Run'!I:I,L258))),"")</f>
        <v/>
      </c>
      <c r="E258" s="292" t="str">
        <f>IF(D258="nt",IFERROR(SMALL('1st Run'!I:I,L258),""),IF(D258&gt;3000,"",IFERROR(SMALL('1st Run'!I:I,L258),"")))</f>
        <v/>
      </c>
      <c r="F258" s="199" t="str">
        <f t="shared" si="2"/>
        <v/>
      </c>
      <c r="G258" s="88"/>
      <c r="H258" s="201" t="str">
        <f>IFERROR(VLOOKUP(D258,'1st Run'!$S$36:$U$58,3,FALSE),"")</f>
        <v/>
      </c>
      <c r="I258" s="72"/>
      <c r="J258" s="72"/>
      <c r="K258" s="80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</row>
    <row r="259" spans="1:26" ht="15.75" customHeight="1">
      <c r="A259" s="80" t="str">
        <f t="array" ref="A259">IFERROR(IF(D259="","",INDEX('1st Run'!A:I,MATCH(Youth!$E259,'1st Run'!I:I,0),1)),"")</f>
        <v/>
      </c>
      <c r="B259" s="196" t="str">
        <f t="array" ref="B259">IFERROR(IF(D259="","",INDEX('1st Run'!A:I,MATCH(Youth!$E259,'1st Run'!I:I,0),2)),"")</f>
        <v/>
      </c>
      <c r="C259" s="196" t="str">
        <f t="array" ref="C259">IFERROR(IF(D259="","",INDEX('1st Run'!A:I,MATCH(Youth!$E259,'1st Run'!I:I,0),3)),"")</f>
        <v/>
      </c>
      <c r="D259" s="82" t="str">
        <f>IFERROR(IF(AND(SMALL('1st Run'!I:I,L259)&gt;1000,SMALL('1st Run'!I:I,L259)&lt;3000),"nt",IF(SMALL('1st Run'!I:I,L259)&gt;3000,"",SMALL('1st Run'!I:I,L259))),"")</f>
        <v/>
      </c>
      <c r="E259" s="292" t="str">
        <f>IF(D259="nt",IFERROR(SMALL('1st Run'!I:I,L259),""),IF(D259&gt;3000,"",IFERROR(SMALL('1st Run'!I:I,L259),"")))</f>
        <v/>
      </c>
      <c r="F259" s="199" t="str">
        <f t="shared" si="2"/>
        <v/>
      </c>
      <c r="G259" s="88"/>
      <c r="H259" s="201" t="str">
        <f>IFERROR(VLOOKUP(D259,'1st Run'!$S$36:$U$58,3,FALSE),"")</f>
        <v/>
      </c>
      <c r="I259" s="72"/>
      <c r="J259" s="72"/>
      <c r="K259" s="80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</row>
    <row r="260" spans="1:26" ht="15.75" customHeight="1">
      <c r="A260" s="80" t="str">
        <f t="array" ref="A260">IFERROR(IF(D260="","",INDEX('1st Run'!A:I,MATCH(Youth!$E260,'1st Run'!I:I,0),1)),"")</f>
        <v/>
      </c>
      <c r="B260" s="196" t="str">
        <f t="array" ref="B260">IFERROR(IF(D260="","",INDEX('1st Run'!A:I,MATCH(Youth!$E260,'1st Run'!I:I,0),2)),"")</f>
        <v/>
      </c>
      <c r="C260" s="196" t="str">
        <f t="array" ref="C260">IFERROR(IF(D260="","",INDEX('1st Run'!A:I,MATCH(Youth!$E260,'1st Run'!I:I,0),3)),"")</f>
        <v/>
      </c>
      <c r="D260" s="82" t="str">
        <f>IFERROR(IF(AND(SMALL('1st Run'!I:I,L260)&gt;1000,SMALL('1st Run'!I:I,L260)&lt;3000),"nt",IF(SMALL('1st Run'!I:I,L260)&gt;3000,"",SMALL('1st Run'!I:I,L260))),"")</f>
        <v/>
      </c>
      <c r="E260" s="292" t="str">
        <f>IF(D260="nt",IFERROR(SMALL('1st Run'!I:I,L260),""),IF(D260&gt;3000,"",IFERROR(SMALL('1st Run'!I:I,L260),"")))</f>
        <v/>
      </c>
      <c r="F260" s="199" t="str">
        <f t="shared" si="2"/>
        <v/>
      </c>
      <c r="G260" s="88"/>
      <c r="H260" s="201" t="str">
        <f>IFERROR(VLOOKUP(D260,'1st Run'!$S$36:$U$58,3,FALSE),"")</f>
        <v/>
      </c>
      <c r="I260" s="72"/>
      <c r="J260" s="72"/>
      <c r="K260" s="80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</row>
    <row r="261" spans="1:26" ht="15.75" customHeight="1">
      <c r="A261" s="80" t="str">
        <f t="array" ref="A261">IFERROR(IF(D261="","",INDEX('1st Run'!A:I,MATCH(Youth!$E261,'1st Run'!I:I,0),1)),"")</f>
        <v/>
      </c>
      <c r="B261" s="196" t="str">
        <f t="array" ref="B261">IFERROR(IF(D261="","",INDEX('1st Run'!A:I,MATCH(Youth!$E261,'1st Run'!I:I,0),2)),"")</f>
        <v/>
      </c>
      <c r="C261" s="196" t="str">
        <f t="array" ref="C261">IFERROR(IF(D261="","",INDEX('1st Run'!A:I,MATCH(Youth!$E261,'1st Run'!I:I,0),3)),"")</f>
        <v/>
      </c>
      <c r="D261" s="82" t="str">
        <f>IFERROR(IF(AND(SMALL('1st Run'!I:I,L261)&gt;1000,SMALL('1st Run'!I:I,L261)&lt;3000),"nt",IF(SMALL('1st Run'!I:I,L261)&gt;3000,"",SMALL('1st Run'!I:I,L261))),"")</f>
        <v/>
      </c>
      <c r="E261" s="292" t="str">
        <f>IF(D261="nt",IFERROR(SMALL('1st Run'!I:I,L261),""),IF(D261&gt;3000,"",IFERROR(SMALL('1st Run'!I:I,L261),"")))</f>
        <v/>
      </c>
      <c r="F261" s="199" t="str">
        <f t="shared" si="2"/>
        <v/>
      </c>
      <c r="G261" s="88"/>
      <c r="H261" s="201" t="str">
        <f>IFERROR(VLOOKUP(D261,'1st Run'!$S$36:$U$58,3,FALSE),"")</f>
        <v/>
      </c>
      <c r="I261" s="72"/>
      <c r="J261" s="72"/>
      <c r="K261" s="80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</row>
    <row r="262" spans="1:26" ht="15.75" customHeight="1">
      <c r="A262" s="80" t="str">
        <f t="array" ref="A262">IFERROR(IF(D262="","",INDEX('1st Run'!A:I,MATCH(Youth!$E262,'1st Run'!I:I,0),1)),"")</f>
        <v/>
      </c>
      <c r="B262" s="196" t="str">
        <f t="array" ref="B262">IFERROR(IF(D262="","",INDEX('1st Run'!A:I,MATCH(Youth!$E262,'1st Run'!I:I,0),2)),"")</f>
        <v/>
      </c>
      <c r="C262" s="196" t="str">
        <f t="array" ref="C262">IFERROR(IF(D262="","",INDEX('1st Run'!A:I,MATCH(Youth!$E262,'1st Run'!I:I,0),3)),"")</f>
        <v/>
      </c>
      <c r="D262" s="82" t="str">
        <f>IFERROR(IF(AND(SMALL('1st Run'!I:I,L262)&gt;1000,SMALL('1st Run'!I:I,L262)&lt;3000),"nt",IF(SMALL('1st Run'!I:I,L262)&gt;3000,"",SMALL('1st Run'!I:I,L262))),"")</f>
        <v/>
      </c>
      <c r="E262" s="292" t="str">
        <f>IF(D262="nt",IFERROR(SMALL('1st Run'!I:I,L262),""),IF(D262&gt;3000,"",IFERROR(SMALL('1st Run'!I:I,L262),"")))</f>
        <v/>
      </c>
      <c r="F262" s="199" t="str">
        <f t="shared" si="2"/>
        <v/>
      </c>
      <c r="G262" s="88"/>
      <c r="H262" s="201" t="str">
        <f>IFERROR(VLOOKUP(D262,'1st Run'!$S$36:$U$58,3,FALSE),"")</f>
        <v/>
      </c>
      <c r="I262" s="72"/>
      <c r="J262" s="72"/>
      <c r="K262" s="80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</row>
    <row r="263" spans="1:26" ht="15.75" customHeight="1">
      <c r="A263" s="80" t="str">
        <f t="array" ref="A263">IFERROR(IF(D263="","",INDEX('1st Run'!A:I,MATCH(Youth!$E263,'1st Run'!I:I,0),1)),"")</f>
        <v/>
      </c>
      <c r="B263" s="196" t="str">
        <f t="array" ref="B263">IFERROR(IF(D263="","",INDEX('1st Run'!A:I,MATCH(Youth!$E263,'1st Run'!I:I,0),2)),"")</f>
        <v/>
      </c>
      <c r="C263" s="196" t="str">
        <f t="array" ref="C263">IFERROR(IF(D263="","",INDEX('1st Run'!A:I,MATCH(Youth!$E263,'1st Run'!I:I,0),3)),"")</f>
        <v/>
      </c>
      <c r="D263" s="82" t="str">
        <f>IFERROR(IF(AND(SMALL('1st Run'!I:I,L263)&gt;1000,SMALL('1st Run'!I:I,L263)&lt;3000),"nt",IF(SMALL('1st Run'!I:I,L263)&gt;3000,"",SMALL('1st Run'!I:I,L263))),"")</f>
        <v/>
      </c>
      <c r="E263" s="292" t="str">
        <f>IF(D263="nt",IFERROR(SMALL('1st Run'!I:I,L263),""),IF(D263&gt;3000,"",IFERROR(SMALL('1st Run'!I:I,L263),"")))</f>
        <v/>
      </c>
      <c r="F263" s="199" t="str">
        <f t="shared" si="2"/>
        <v/>
      </c>
      <c r="G263" s="88"/>
      <c r="H263" s="201" t="str">
        <f>IFERROR(VLOOKUP(D263,'1st Run'!$S$36:$U$58,3,FALSE),"")</f>
        <v/>
      </c>
      <c r="I263" s="72"/>
      <c r="J263" s="72"/>
      <c r="K263" s="80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</row>
    <row r="264" spans="1:26" ht="15.75" customHeight="1">
      <c r="A264" s="80" t="str">
        <f t="array" ref="A264">IFERROR(IF(D264="","",INDEX('1st Run'!A:I,MATCH(Youth!$E264,'1st Run'!I:I,0),1)),"")</f>
        <v/>
      </c>
      <c r="B264" s="196" t="str">
        <f t="array" ref="B264">IFERROR(IF(D264="","",INDEX('1st Run'!A:I,MATCH(Youth!$E264,'1st Run'!I:I,0),2)),"")</f>
        <v/>
      </c>
      <c r="C264" s="196" t="str">
        <f t="array" ref="C264">IFERROR(IF(D264="","",INDEX('1st Run'!A:I,MATCH(Youth!$E264,'1st Run'!I:I,0),3)),"")</f>
        <v/>
      </c>
      <c r="D264" s="82" t="str">
        <f>IFERROR(IF(AND(SMALL('1st Run'!I:I,L264)&gt;1000,SMALL('1st Run'!I:I,L264)&lt;3000),"nt",IF(SMALL('1st Run'!I:I,L264)&gt;3000,"",SMALL('1st Run'!I:I,L264))),"")</f>
        <v/>
      </c>
      <c r="E264" s="292" t="str">
        <f>IF(D264="nt",IFERROR(SMALL('1st Run'!I:I,L264),""),IF(D264&gt;3000,"",IFERROR(SMALL('1st Run'!I:I,L264),"")))</f>
        <v/>
      </c>
      <c r="F264" s="199" t="str">
        <f t="shared" si="2"/>
        <v/>
      </c>
      <c r="G264" s="88"/>
      <c r="H264" s="201" t="str">
        <f>IFERROR(VLOOKUP(D264,'1st Run'!$S$36:$U$58,3,FALSE),"")</f>
        <v/>
      </c>
      <c r="I264" s="72"/>
      <c r="J264" s="72"/>
      <c r="K264" s="80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</row>
    <row r="265" spans="1:26" ht="15.75" customHeight="1">
      <c r="A265" s="80" t="str">
        <f t="array" ref="A265">IFERROR(IF(D265="","",INDEX('1st Run'!A:I,MATCH(Youth!$E265,'1st Run'!I:I,0),1)),"")</f>
        <v/>
      </c>
      <c r="B265" s="196" t="str">
        <f t="array" ref="B265">IFERROR(IF(D265="","",INDEX('1st Run'!A:I,MATCH(Youth!$E265,'1st Run'!I:I,0),2)),"")</f>
        <v/>
      </c>
      <c r="C265" s="196" t="str">
        <f t="array" ref="C265">IFERROR(IF(D265="","",INDEX('1st Run'!A:I,MATCH(Youth!$E265,'1st Run'!I:I,0),3)),"")</f>
        <v/>
      </c>
      <c r="D265" s="82" t="str">
        <f>IFERROR(IF(AND(SMALL('1st Run'!I:I,L265)&gt;1000,SMALL('1st Run'!I:I,L265)&lt;3000),"nt",IF(SMALL('1st Run'!I:I,L265)&gt;3000,"",SMALL('1st Run'!I:I,L265))),"")</f>
        <v/>
      </c>
      <c r="E265" s="292" t="str">
        <f>IF(D265="nt",IFERROR(SMALL('1st Run'!I:I,L265),""),IF(D265&gt;3000,"",IFERROR(SMALL('1st Run'!I:I,L265),"")))</f>
        <v/>
      </c>
      <c r="F265" s="199" t="str">
        <f t="shared" si="2"/>
        <v/>
      </c>
      <c r="G265" s="88"/>
      <c r="H265" s="201" t="str">
        <f>IFERROR(VLOOKUP(D265,'1st Run'!$S$36:$U$58,3,FALSE),"")</f>
        <v/>
      </c>
      <c r="I265" s="72"/>
      <c r="J265" s="72"/>
      <c r="K265" s="80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</row>
    <row r="266" spans="1:26" ht="15.75" customHeight="1">
      <c r="A266" s="80" t="str">
        <f t="array" ref="A266">IFERROR(IF(D266="","",INDEX('1st Run'!A:I,MATCH(Youth!$E266,'1st Run'!I:I,0),1)),"")</f>
        <v/>
      </c>
      <c r="B266" s="196" t="str">
        <f t="array" ref="B266">IFERROR(IF(D266="","",INDEX('1st Run'!A:I,MATCH(Youth!$E266,'1st Run'!I:I,0),2)),"")</f>
        <v/>
      </c>
      <c r="C266" s="196" t="str">
        <f t="array" ref="C266">IFERROR(IF(D266="","",INDEX('1st Run'!A:I,MATCH(Youth!$E266,'1st Run'!I:I,0),3)),"")</f>
        <v/>
      </c>
      <c r="D266" s="82" t="str">
        <f>IFERROR(IF(AND(SMALL('1st Run'!I:I,L266)&gt;1000,SMALL('1st Run'!I:I,L266)&lt;3000),"nt",IF(SMALL('1st Run'!I:I,L266)&gt;3000,"",SMALL('1st Run'!I:I,L266))),"")</f>
        <v/>
      </c>
      <c r="E266" s="203"/>
      <c r="F266" s="199" t="str">
        <f t="shared" si="2"/>
        <v/>
      </c>
      <c r="G266" s="88"/>
      <c r="H266" s="201" t="str">
        <f>IFERROR(VLOOKUP(D266,'1st Run'!$S$36:$U$58,3,FALSE),"")</f>
        <v/>
      </c>
      <c r="I266" s="72"/>
      <c r="J266" s="72"/>
      <c r="K266" s="80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</row>
    <row r="267" spans="1:26" ht="15.75" customHeight="1">
      <c r="A267" s="80" t="str">
        <f t="array" ref="A267">IFERROR(IF(D267="","",INDEX('1st Run'!A:I,MATCH(Youth!$E267,'1st Run'!I:I,0),1)),"")</f>
        <v/>
      </c>
      <c r="B267" s="196" t="str">
        <f t="array" ref="B267">IFERROR(IF(D267="","",INDEX('1st Run'!A:I,MATCH(Youth!$E267,'1st Run'!I:I,0),2)),"")</f>
        <v/>
      </c>
      <c r="C267" s="196" t="str">
        <f t="array" ref="C267">IFERROR(IF(D267="","",INDEX('1st Run'!A:I,MATCH(Youth!$E267,'1st Run'!I:I,0),3)),"")</f>
        <v/>
      </c>
      <c r="D267" s="82" t="str">
        <f>IFERROR(IF(AND(SMALL('1st Run'!I:I,L267)&gt;1000,SMALL('1st Run'!I:I,L267)&lt;3000),"nt",IF(SMALL('1st Run'!I:I,L267)&gt;3000,"",SMALL('1st Run'!I:I,L267))),"")</f>
        <v/>
      </c>
      <c r="E267" s="203"/>
      <c r="F267" s="199" t="str">
        <f t="shared" si="2"/>
        <v/>
      </c>
      <c r="G267" s="88"/>
      <c r="H267" s="201" t="str">
        <f>IFERROR(VLOOKUP(D267,'1st Run'!$S$36:$U$58,3,FALSE),"")</f>
        <v/>
      </c>
      <c r="I267" s="72"/>
      <c r="J267" s="72"/>
      <c r="K267" s="80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</row>
    <row r="268" spans="1:26" ht="15.75" customHeight="1">
      <c r="A268" s="80" t="str">
        <f t="array" ref="A268">IFERROR(IF(D268="","",INDEX('1st Run'!A:I,MATCH(Youth!$E268,'1st Run'!I:I,0),1)),"")</f>
        <v/>
      </c>
      <c r="B268" s="196" t="str">
        <f t="array" ref="B268">IFERROR(IF(D268="","",INDEX('1st Run'!A:I,MATCH(Youth!$E268,'1st Run'!I:I,0),2)),"")</f>
        <v/>
      </c>
      <c r="C268" s="196" t="str">
        <f t="array" ref="C268">IFERROR(IF(D268="","",INDEX('1st Run'!A:I,MATCH(Youth!$E268,'1st Run'!I:I,0),3)),"")</f>
        <v/>
      </c>
      <c r="D268" s="82" t="str">
        <f>IFERROR(IF(AND(SMALL('1st Run'!I:I,L268)&gt;1000,SMALL('1st Run'!I:I,L268)&lt;3000),"nt",IF(SMALL('1st Run'!I:I,L268)&gt;3000,"",SMALL('1st Run'!I:I,L268))),"")</f>
        <v/>
      </c>
      <c r="E268" s="203"/>
      <c r="F268" s="199" t="str">
        <f t="shared" si="2"/>
        <v/>
      </c>
      <c r="G268" s="88"/>
      <c r="H268" s="201" t="str">
        <f>IFERROR(VLOOKUP(D268,'1st Run'!$S$36:$U$58,3,FALSE),"")</f>
        <v/>
      </c>
      <c r="I268" s="72"/>
      <c r="J268" s="72"/>
      <c r="K268" s="80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</row>
    <row r="269" spans="1:26" ht="15.75" customHeight="1">
      <c r="A269" s="80" t="str">
        <f t="array" ref="A269">IFERROR(IF(D269="","",INDEX('1st Run'!A:I,MATCH(Youth!$E269,'1st Run'!I:I,0),1)),"")</f>
        <v/>
      </c>
      <c r="B269" s="196" t="str">
        <f t="array" ref="B269">IFERROR(IF(D269="","",INDEX('1st Run'!A:I,MATCH(Youth!$E269,'1st Run'!I:I,0),2)),"")</f>
        <v/>
      </c>
      <c r="C269" s="196" t="str">
        <f t="array" ref="C269">IFERROR(IF(D269="","",INDEX('1st Run'!A:I,MATCH(Youth!$E269,'1st Run'!I:I,0),3)),"")</f>
        <v/>
      </c>
      <c r="D269" s="82" t="str">
        <f>IFERROR(IF(AND(SMALL('1st Run'!I:I,L269)&gt;1000,SMALL('1st Run'!I:I,L269)&lt;3000),"nt",IF(SMALL('1st Run'!I:I,L269)&gt;3000,"",SMALL('1st Run'!I:I,L269))),"")</f>
        <v/>
      </c>
      <c r="E269" s="203"/>
      <c r="F269" s="199" t="str">
        <f t="shared" si="2"/>
        <v/>
      </c>
      <c r="G269" s="88"/>
      <c r="H269" s="201" t="str">
        <f>IFERROR(VLOOKUP(D269,'1st Run'!$S$36:$U$58,3,FALSE),"")</f>
        <v/>
      </c>
      <c r="I269" s="72"/>
      <c r="J269" s="72"/>
      <c r="K269" s="80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</row>
    <row r="270" spans="1:26" ht="15.75" customHeight="1">
      <c r="A270" s="80" t="str">
        <f t="array" ref="A270">IFERROR(IF(D270="","",INDEX('1st Run'!A:I,MATCH(Youth!$E270,'1st Run'!I:I,0),1)),"")</f>
        <v/>
      </c>
      <c r="B270" s="196" t="str">
        <f t="array" ref="B270">IFERROR(IF(D270="","",INDEX('1st Run'!A:I,MATCH(Youth!$E270,'1st Run'!I:I,0),2)),"")</f>
        <v/>
      </c>
      <c r="C270" s="196" t="str">
        <f t="array" ref="C270">IFERROR(IF(D270="","",INDEX('1st Run'!A:I,MATCH(Youth!$E270,'1st Run'!I:I,0),3)),"")</f>
        <v/>
      </c>
      <c r="D270" s="82" t="str">
        <f>IFERROR(IF(AND(SMALL('1st Run'!I:I,L270)&gt;1000,SMALL('1st Run'!I:I,L270)&lt;3000),"nt",IF(SMALL('1st Run'!I:I,L270)&gt;3000,"",SMALL('1st Run'!I:I,L270))),"")</f>
        <v/>
      </c>
      <c r="E270" s="203"/>
      <c r="F270" s="199" t="str">
        <f t="shared" si="2"/>
        <v/>
      </c>
      <c r="G270" s="88"/>
      <c r="H270" s="201" t="str">
        <f>IFERROR(VLOOKUP(D270,'1st Run'!$S$36:$U$58,3,FALSE),"")</f>
        <v/>
      </c>
      <c r="I270" s="72"/>
      <c r="J270" s="72"/>
      <c r="K270" s="80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</row>
    <row r="271" spans="1:26" ht="15.75" customHeight="1">
      <c r="A271" s="80" t="str">
        <f t="array" ref="A271">IFERROR(IF(D271="","",INDEX('1st Run'!A:I,MATCH(Youth!$E271,'1st Run'!I:I,0),1)),"")</f>
        <v/>
      </c>
      <c r="B271" s="196" t="str">
        <f t="array" ref="B271">IFERROR(IF(D271="","",INDEX('1st Run'!A:I,MATCH(Youth!$E271,'1st Run'!I:I,0),2)),"")</f>
        <v/>
      </c>
      <c r="C271" s="196" t="str">
        <f t="array" ref="C271">IFERROR(IF(D271="","",INDEX('1st Run'!A:I,MATCH(Youth!$E271,'1st Run'!I:I,0),3)),"")</f>
        <v/>
      </c>
      <c r="D271" s="82" t="str">
        <f>IFERROR(IF(AND(SMALL('1st Run'!I:I,L271)&gt;1000,SMALL('1st Run'!I:I,L271)&lt;3000),"nt",IF(SMALL('1st Run'!I:I,L271)&gt;3000,"",SMALL('1st Run'!I:I,L271))),"")</f>
        <v/>
      </c>
      <c r="E271" s="203"/>
      <c r="F271" s="199" t="str">
        <f t="shared" si="2"/>
        <v/>
      </c>
      <c r="G271" s="88"/>
      <c r="H271" s="201" t="str">
        <f>IFERROR(VLOOKUP(D271,'1st Run'!$S$36:$U$58,3,FALSE),"")</f>
        <v/>
      </c>
      <c r="I271" s="72"/>
      <c r="J271" s="72"/>
      <c r="K271" s="80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</row>
    <row r="272" spans="1:26" ht="15.75" customHeight="1">
      <c r="A272" s="80" t="str">
        <f t="array" ref="A272">IFERROR(IF(D272="","",INDEX('1st Run'!A:I,MATCH(Youth!$E272,'1st Run'!I:I,0),1)),"")</f>
        <v/>
      </c>
      <c r="B272" s="196" t="str">
        <f t="array" ref="B272">IFERROR(IF(D272="","",INDEX('1st Run'!A:I,MATCH(Youth!$E272,'1st Run'!I:I,0),2)),"")</f>
        <v/>
      </c>
      <c r="C272" s="196" t="str">
        <f t="array" ref="C272">IFERROR(IF(D272="","",INDEX('1st Run'!A:I,MATCH(Youth!$E272,'1st Run'!I:I,0),3)),"")</f>
        <v/>
      </c>
      <c r="D272" s="82" t="str">
        <f>IFERROR(IF(AND(SMALL('1st Run'!I:I,L272)&gt;1000,SMALL('1st Run'!I:I,L272)&lt;3000),"nt",IF(SMALL('1st Run'!I:I,L272)&gt;3000,"",SMALL('1st Run'!I:I,L272))),"")</f>
        <v/>
      </c>
      <c r="E272" s="203"/>
      <c r="F272" s="199" t="str">
        <f t="shared" si="2"/>
        <v/>
      </c>
      <c r="G272" s="88"/>
      <c r="H272" s="201" t="str">
        <f>IFERROR(VLOOKUP(D272,'1st Run'!$S$36:$U$58,3,FALSE),"")</f>
        <v/>
      </c>
      <c r="I272" s="72"/>
      <c r="J272" s="72"/>
      <c r="K272" s="80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</row>
    <row r="273" spans="1:26" ht="15.75" customHeight="1">
      <c r="A273" s="80" t="str">
        <f t="array" ref="A273">IFERROR(IF(D273="","",INDEX('1st Run'!A:I,MATCH(Youth!$E273,'1st Run'!I:I,0),1)),"")</f>
        <v/>
      </c>
      <c r="B273" s="196" t="str">
        <f t="array" ref="B273">IFERROR(IF(D273="","",INDEX('1st Run'!A:I,MATCH(Youth!$E273,'1st Run'!I:I,0),2)),"")</f>
        <v/>
      </c>
      <c r="C273" s="196" t="str">
        <f t="array" ref="C273">IFERROR(IF(D273="","",INDEX('1st Run'!A:I,MATCH(Youth!$E273,'1st Run'!I:I,0),3)),"")</f>
        <v/>
      </c>
      <c r="D273" s="82" t="str">
        <f>IFERROR(IF(AND(SMALL('1st Run'!I:I,L273)&gt;1000,SMALL('1st Run'!I:I,L273)&lt;3000),"nt",IF(SMALL('1st Run'!I:I,L273)&gt;3000,"",SMALL('1st Run'!I:I,L273))),"")</f>
        <v/>
      </c>
      <c r="E273" s="203"/>
      <c r="F273" s="199" t="str">
        <f t="shared" si="2"/>
        <v/>
      </c>
      <c r="G273" s="88"/>
      <c r="H273" s="201" t="str">
        <f>IFERROR(VLOOKUP(D273,'1st Run'!$S$36:$U$58,3,FALSE),"")</f>
        <v/>
      </c>
      <c r="I273" s="72"/>
      <c r="J273" s="72"/>
      <c r="K273" s="80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</row>
    <row r="274" spans="1:26" ht="15.75" customHeight="1">
      <c r="A274" s="80" t="str">
        <f t="array" ref="A274">IFERROR(IF(D274="","",INDEX('1st Run'!A:I,MATCH(Youth!$E274,'1st Run'!I:I,0),1)),"")</f>
        <v/>
      </c>
      <c r="B274" s="196" t="str">
        <f t="array" ref="B274">IFERROR(IF(D274="","",INDEX('1st Run'!A:I,MATCH(Youth!$E274,'1st Run'!I:I,0),2)),"")</f>
        <v/>
      </c>
      <c r="C274" s="196" t="str">
        <f t="array" ref="C274">IFERROR(IF(D274="","",INDEX('1st Run'!A:I,MATCH(Youth!$E274,'1st Run'!I:I,0),3)),"")</f>
        <v/>
      </c>
      <c r="D274" s="82" t="str">
        <f>IFERROR(IF(AND(SMALL('1st Run'!I:I,L274)&gt;1000,SMALL('1st Run'!I:I,L274)&lt;3000),"nt",IF(SMALL('1st Run'!I:I,L274)&gt;3000,"",SMALL('1st Run'!I:I,L274))),"")</f>
        <v/>
      </c>
      <c r="E274" s="203"/>
      <c r="F274" s="199" t="str">
        <f t="shared" si="2"/>
        <v/>
      </c>
      <c r="G274" s="88"/>
      <c r="H274" s="201" t="str">
        <f>IFERROR(VLOOKUP(D274,'1st Run'!$S$36:$U$58,3,FALSE),"")</f>
        <v/>
      </c>
      <c r="I274" s="72"/>
      <c r="J274" s="72"/>
      <c r="K274" s="80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</row>
    <row r="275" spans="1:26" ht="15.75" customHeight="1">
      <c r="A275" s="80" t="str">
        <f t="array" ref="A275">IFERROR(IF(D275="","",INDEX('1st Run'!A:I,MATCH(Youth!$E275,'1st Run'!I:I,0),1)),"")</f>
        <v/>
      </c>
      <c r="B275" s="196" t="str">
        <f t="array" ref="B275">IFERROR(IF(D275="","",INDEX('1st Run'!A:I,MATCH(Youth!$E275,'1st Run'!I:I,0),2)),"")</f>
        <v/>
      </c>
      <c r="C275" s="196" t="str">
        <f t="array" ref="C275">IFERROR(IF(D275="","",INDEX('1st Run'!A:I,MATCH(Youth!$E275,'1st Run'!I:I,0),3)),"")</f>
        <v/>
      </c>
      <c r="D275" s="82" t="str">
        <f>IFERROR(IF(AND(SMALL('1st Run'!I:I,L275)&gt;1000,SMALL('1st Run'!I:I,L275)&lt;3000),"nt",IF(SMALL('1st Run'!I:I,L275)&gt;3000,"",SMALL('1st Run'!I:I,L275))),"")</f>
        <v/>
      </c>
      <c r="E275" s="203"/>
      <c r="F275" s="199" t="str">
        <f t="shared" si="2"/>
        <v/>
      </c>
      <c r="G275" s="88"/>
      <c r="H275" s="201" t="str">
        <f>IFERROR(VLOOKUP(D275,'1st Run'!$S$36:$U$58,3,FALSE),"")</f>
        <v/>
      </c>
      <c r="I275" s="72"/>
      <c r="J275" s="72"/>
      <c r="K275" s="80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</row>
    <row r="276" spans="1:26" ht="15.75" customHeight="1">
      <c r="A276" s="80" t="str">
        <f t="array" ref="A276">IFERROR(IF(D276="","",INDEX('1st Run'!A:I,MATCH(Youth!$E276,'1st Run'!I:I,0),1)),"")</f>
        <v/>
      </c>
      <c r="B276" s="196" t="str">
        <f t="array" ref="B276">IFERROR(IF(D276="","",INDEX('1st Run'!A:I,MATCH(Youth!$E276,'1st Run'!I:I,0),2)),"")</f>
        <v/>
      </c>
      <c r="C276" s="196" t="str">
        <f t="array" ref="C276">IFERROR(IF(D276="","",INDEX('1st Run'!A:I,MATCH(Youth!$E276,'1st Run'!I:I,0),3)),"")</f>
        <v/>
      </c>
      <c r="D276" s="82" t="str">
        <f>IFERROR(IF(AND(SMALL('1st Run'!I:I,L276)&gt;1000,SMALL('1st Run'!I:I,L276)&lt;3000),"nt",IF(SMALL('1st Run'!I:I,L276)&gt;3000,"",SMALL('1st Run'!I:I,L276))),"")</f>
        <v/>
      </c>
      <c r="E276" s="203"/>
      <c r="F276" s="199" t="str">
        <f t="shared" si="2"/>
        <v/>
      </c>
      <c r="G276" s="88"/>
      <c r="H276" s="201" t="str">
        <f>IFERROR(VLOOKUP(D276,'1st Run'!$S$36:$U$58,3,FALSE),"")</f>
        <v/>
      </c>
      <c r="I276" s="72"/>
      <c r="J276" s="72"/>
      <c r="K276" s="80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</row>
    <row r="277" spans="1:26" ht="15.75" customHeight="1">
      <c r="A277" s="80" t="str">
        <f t="array" ref="A277">IFERROR(IF(D277="","",INDEX('1st Run'!A:I,MATCH(Youth!$E277,'1st Run'!I:I,0),1)),"")</f>
        <v/>
      </c>
      <c r="B277" s="196" t="str">
        <f t="array" ref="B277">IFERROR(IF(D277="","",INDEX('1st Run'!A:I,MATCH(Youth!$E277,'1st Run'!I:I,0),2)),"")</f>
        <v/>
      </c>
      <c r="C277" s="196" t="str">
        <f t="array" ref="C277">IFERROR(IF(D277="","",INDEX('1st Run'!A:I,MATCH(Youth!$E277,'1st Run'!I:I,0),3)),"")</f>
        <v/>
      </c>
      <c r="D277" s="82" t="str">
        <f>IFERROR(IF(AND(SMALL('1st Run'!I:I,L277)&gt;1000,SMALL('1st Run'!I:I,L277)&lt;3000),"nt",IF(SMALL('1st Run'!I:I,L277)&gt;3000,"",SMALL('1st Run'!I:I,L277))),"")</f>
        <v/>
      </c>
      <c r="E277" s="203"/>
      <c r="F277" s="199" t="str">
        <f t="shared" si="2"/>
        <v/>
      </c>
      <c r="G277" s="88"/>
      <c r="H277" s="201" t="str">
        <f>IFERROR(VLOOKUP(D277,'1st Run'!$S$36:$U$58,3,FALSE),"")</f>
        <v/>
      </c>
      <c r="I277" s="72"/>
      <c r="J277" s="72"/>
      <c r="K277" s="80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</row>
    <row r="278" spans="1:26" ht="15.75" customHeight="1">
      <c r="A278" s="80" t="str">
        <f t="array" ref="A278">IFERROR(IF(D278="","",INDEX('1st Run'!A:I,MATCH(Youth!$E278,'1st Run'!I:I,0),1)),"")</f>
        <v/>
      </c>
      <c r="B278" s="196" t="str">
        <f t="array" ref="B278">IFERROR(IF(D278="","",INDEX('1st Run'!A:I,MATCH(Youth!$E278,'1st Run'!I:I,0),2)),"")</f>
        <v/>
      </c>
      <c r="C278" s="196" t="str">
        <f t="array" ref="C278">IFERROR(IF(D278="","",INDEX('1st Run'!A:I,MATCH(Youth!$E278,'1st Run'!I:I,0),3)),"")</f>
        <v/>
      </c>
      <c r="D278" s="82" t="str">
        <f>IFERROR(IF(AND(SMALL('1st Run'!I:I,L278)&gt;1000,SMALL('1st Run'!I:I,L278)&lt;3000),"nt",IF(SMALL('1st Run'!I:I,L278)&gt;3000,"",SMALL('1st Run'!I:I,L278))),"")</f>
        <v/>
      </c>
      <c r="E278" s="203"/>
      <c r="F278" s="199" t="str">
        <f t="shared" si="2"/>
        <v/>
      </c>
      <c r="G278" s="88"/>
      <c r="H278" s="201" t="str">
        <f>IFERROR(VLOOKUP(D278,'1st Run'!$S$36:$U$58,3,FALSE),"")</f>
        <v/>
      </c>
      <c r="I278" s="72"/>
      <c r="J278" s="72"/>
      <c r="K278" s="80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</row>
    <row r="279" spans="1:26" ht="15.75" customHeight="1">
      <c r="A279" s="80" t="str">
        <f t="array" ref="A279">IFERROR(IF(D279="","",INDEX('1st Run'!A:I,MATCH(Youth!$E279,'1st Run'!I:I,0),1)),"")</f>
        <v/>
      </c>
      <c r="B279" s="196" t="str">
        <f t="array" ref="B279">IFERROR(IF(D279="","",INDEX('1st Run'!A:I,MATCH(Youth!$E279,'1st Run'!I:I,0),2)),"")</f>
        <v/>
      </c>
      <c r="C279" s="196" t="str">
        <f t="array" ref="C279">IFERROR(IF(D279="","",INDEX('1st Run'!A:I,MATCH(Youth!$E279,'1st Run'!I:I,0),3)),"")</f>
        <v/>
      </c>
      <c r="D279" s="82" t="str">
        <f>IFERROR(IF(AND(SMALL('1st Run'!I:I,L279)&gt;1000,SMALL('1st Run'!I:I,L279)&lt;3000),"nt",IF(SMALL('1st Run'!I:I,L279)&gt;3000,"",SMALL('1st Run'!I:I,L279))),"")</f>
        <v/>
      </c>
      <c r="E279" s="203"/>
      <c r="F279" s="199" t="str">
        <f t="shared" si="2"/>
        <v/>
      </c>
      <c r="G279" s="88"/>
      <c r="H279" s="201" t="str">
        <f>IFERROR(VLOOKUP(D279,'1st Run'!$S$36:$U$58,3,FALSE),"")</f>
        <v/>
      </c>
      <c r="I279" s="72"/>
      <c r="J279" s="72"/>
      <c r="K279" s="80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</row>
    <row r="280" spans="1:26" ht="15.75" customHeight="1">
      <c r="A280" s="80" t="str">
        <f t="array" ref="A280">IFERROR(IF(D280="","",INDEX('1st Run'!A:I,MATCH(Youth!$E280,'1st Run'!I:I,0),1)),"")</f>
        <v/>
      </c>
      <c r="B280" s="196" t="str">
        <f t="array" ref="B280">IFERROR(IF(D280="","",INDEX('1st Run'!A:I,MATCH(Youth!$E280,'1st Run'!I:I,0),2)),"")</f>
        <v/>
      </c>
      <c r="C280" s="196" t="str">
        <f t="array" ref="C280">IFERROR(IF(D280="","",INDEX('1st Run'!A:I,MATCH(Youth!$E280,'1st Run'!I:I,0),3)),"")</f>
        <v/>
      </c>
      <c r="D280" s="82" t="str">
        <f>IFERROR(IF(AND(SMALL('1st Run'!I:I,L280)&gt;1000,SMALL('1st Run'!I:I,L280)&lt;3000),"nt",IF(SMALL('1st Run'!I:I,L280)&gt;3000,"",SMALL('1st Run'!I:I,L280))),"")</f>
        <v/>
      </c>
      <c r="E280" s="203"/>
      <c r="F280" s="199" t="str">
        <f t="shared" si="2"/>
        <v/>
      </c>
      <c r="G280" s="88"/>
      <c r="H280" s="201" t="str">
        <f>IFERROR(VLOOKUP(D280,'1st Run'!$S$36:$U$58,3,FALSE),"")</f>
        <v/>
      </c>
      <c r="I280" s="72"/>
      <c r="J280" s="72"/>
      <c r="K280" s="80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</row>
    <row r="281" spans="1:26" ht="15.75" customHeight="1">
      <c r="A281" s="80" t="str">
        <f t="array" ref="A281">IFERROR(IF(D281="","",INDEX('1st Run'!A:I,MATCH(Youth!$E281,'1st Run'!I:I,0),1)),"")</f>
        <v/>
      </c>
      <c r="B281" s="196" t="str">
        <f t="array" ref="B281">IFERROR(IF(D281="","",INDEX('1st Run'!A:I,MATCH(Youth!$E281,'1st Run'!I:I,0),2)),"")</f>
        <v/>
      </c>
      <c r="C281" s="196" t="str">
        <f t="array" ref="C281">IFERROR(IF(D281="","",INDEX('1st Run'!A:I,MATCH(Youth!$E281,'1st Run'!I:I,0),3)),"")</f>
        <v/>
      </c>
      <c r="D281" s="82" t="str">
        <f>IFERROR(IF(AND(SMALL('1st Run'!I:I,L281)&gt;1000,SMALL('1st Run'!I:I,L281)&lt;3000),"nt",IF(SMALL('1st Run'!I:I,L281)&gt;3000,"",SMALL('1st Run'!I:I,L281))),"")</f>
        <v/>
      </c>
      <c r="E281" s="203"/>
      <c r="F281" s="199" t="str">
        <f t="shared" si="2"/>
        <v/>
      </c>
      <c r="G281" s="88"/>
      <c r="H281" s="201" t="str">
        <f>IFERROR(VLOOKUP(D281,'1st Run'!$S$36:$U$58,3,FALSE),"")</f>
        <v/>
      </c>
      <c r="I281" s="72"/>
      <c r="J281" s="72"/>
      <c r="K281" s="80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</row>
    <row r="282" spans="1:26" ht="15.75" customHeight="1">
      <c r="A282" s="80" t="str">
        <f t="array" ref="A282">IFERROR(IF(D282="","",INDEX('1st Run'!A:I,MATCH(Youth!$E282,'1st Run'!I:I,0),1)),"")</f>
        <v/>
      </c>
      <c r="B282" s="196" t="str">
        <f t="array" ref="B282">IFERROR(IF(D282="","",INDEX('1st Run'!A:I,MATCH(Youth!$E282,'1st Run'!I:I,0),2)),"")</f>
        <v/>
      </c>
      <c r="C282" s="196" t="str">
        <f t="array" ref="C282">IFERROR(IF(D282="","",INDEX('1st Run'!A:I,MATCH(Youth!$E282,'1st Run'!I:I,0),3)),"")</f>
        <v/>
      </c>
      <c r="D282" s="82" t="str">
        <f>IFERROR(IF(AND(SMALL('1st Run'!I:I,L282)&gt;1000,SMALL('1st Run'!I:I,L282)&lt;3000),"nt",IF(SMALL('1st Run'!I:I,L282)&gt;3000,"",SMALL('1st Run'!I:I,L282))),"")</f>
        <v/>
      </c>
      <c r="E282" s="203"/>
      <c r="F282" s="199" t="str">
        <f t="shared" si="2"/>
        <v/>
      </c>
      <c r="G282" s="88"/>
      <c r="H282" s="201" t="str">
        <f>IFERROR(VLOOKUP(D282,'1st Run'!$S$36:$U$58,3,FALSE),"")</f>
        <v/>
      </c>
      <c r="I282" s="72"/>
      <c r="J282" s="72"/>
      <c r="K282" s="80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</row>
    <row r="283" spans="1:26" ht="15.75" customHeight="1">
      <c r="A283" s="80" t="str">
        <f t="array" ref="A283">IFERROR(IF(D283="","",INDEX('1st Run'!A:I,MATCH(Youth!$E283,'1st Run'!I:I,0),1)),"")</f>
        <v/>
      </c>
      <c r="B283" s="196" t="str">
        <f t="array" ref="B283">IFERROR(IF(D283="","",INDEX('1st Run'!A:I,MATCH(Youth!$E283,'1st Run'!I:I,0),2)),"")</f>
        <v/>
      </c>
      <c r="C283" s="196" t="str">
        <f t="array" ref="C283">IFERROR(IF(D283="","",INDEX('1st Run'!A:I,MATCH(Youth!$E283,'1st Run'!I:I,0),3)),"")</f>
        <v/>
      </c>
      <c r="D283" s="82" t="str">
        <f>IFERROR(IF(AND(SMALL('1st Run'!I:I,L283)&gt;1000,SMALL('1st Run'!I:I,L283)&lt;3000),"nt",IF(SMALL('1st Run'!I:I,L283)&gt;3000,"",SMALL('1st Run'!I:I,L283))),"")</f>
        <v/>
      </c>
      <c r="E283" s="203"/>
      <c r="F283" s="199" t="str">
        <f t="shared" si="2"/>
        <v/>
      </c>
      <c r="G283" s="88"/>
      <c r="H283" s="201" t="str">
        <f>IFERROR(VLOOKUP(D283,'1st Run'!$S$36:$U$58,3,FALSE),"")</f>
        <v/>
      </c>
      <c r="I283" s="72"/>
      <c r="J283" s="72"/>
      <c r="K283" s="80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</row>
    <row r="284" spans="1:26" ht="15.75" customHeight="1">
      <c r="A284" s="80" t="str">
        <f t="array" ref="A284">IFERROR(IF(D284="","",INDEX('1st Run'!A:I,MATCH(Youth!$E284,'1st Run'!I:I,0),1)),"")</f>
        <v/>
      </c>
      <c r="B284" s="196" t="str">
        <f t="array" ref="B284">IFERROR(IF(D284="","",INDEX('1st Run'!A:I,MATCH(Youth!$E284,'1st Run'!I:I,0),2)),"")</f>
        <v/>
      </c>
      <c r="C284" s="196" t="str">
        <f t="array" ref="C284">IFERROR(IF(D284="","",INDEX('1st Run'!A:I,MATCH(Youth!$E284,'1st Run'!I:I,0),3)),"")</f>
        <v/>
      </c>
      <c r="D284" s="82" t="str">
        <f>IFERROR(IF(AND(SMALL('1st Run'!I:I,L284)&gt;1000,SMALL('1st Run'!I:I,L284)&lt;3000),"nt",IF(SMALL('1st Run'!I:I,L284)&gt;3000,"",SMALL('1st Run'!I:I,L284))),"")</f>
        <v/>
      </c>
      <c r="E284" s="203"/>
      <c r="F284" s="199" t="str">
        <f t="shared" si="2"/>
        <v/>
      </c>
      <c r="G284" s="88"/>
      <c r="H284" s="201" t="str">
        <f>IFERROR(VLOOKUP(D284,'1st Run'!$S$36:$U$58,3,FALSE),"")</f>
        <v/>
      </c>
      <c r="I284" s="72"/>
      <c r="J284" s="72"/>
      <c r="K284" s="80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</row>
    <row r="285" spans="1:26" ht="15.75" customHeight="1">
      <c r="A285" s="80" t="str">
        <f t="array" ref="A285">IFERROR(IF(D285="","",INDEX('1st Run'!A:I,MATCH(Youth!$E285,'1st Run'!I:I,0),1)),"")</f>
        <v/>
      </c>
      <c r="B285" s="196" t="str">
        <f t="array" ref="B285">IFERROR(IF(D285="","",INDEX('1st Run'!A:I,MATCH(Youth!$E285,'1st Run'!I:I,0),2)),"")</f>
        <v/>
      </c>
      <c r="C285" s="196" t="str">
        <f t="array" ref="C285">IFERROR(IF(D285="","",INDEX('1st Run'!A:I,MATCH(Youth!$E285,'1st Run'!I:I,0),3)),"")</f>
        <v/>
      </c>
      <c r="D285" s="82" t="str">
        <f>IFERROR(IF(AND(SMALL('1st Run'!I:I,L285)&gt;1000,SMALL('1st Run'!I:I,L285)&lt;3000),"nt",IF(SMALL('1st Run'!I:I,L285)&gt;3000,"",SMALL('1st Run'!I:I,L285))),"")</f>
        <v/>
      </c>
      <c r="E285" s="203"/>
      <c r="F285" s="199" t="str">
        <f t="shared" si="2"/>
        <v/>
      </c>
      <c r="G285" s="88"/>
      <c r="H285" s="201" t="str">
        <f>IFERROR(VLOOKUP(D285,'1st Run'!$S$36:$U$58,3,FALSE),"")</f>
        <v/>
      </c>
      <c r="I285" s="72"/>
      <c r="J285" s="72"/>
      <c r="K285" s="80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</row>
    <row r="286" spans="1:26" ht="15.75" customHeight="1">
      <c r="A286" s="80" t="str">
        <f t="array" ref="A286">IFERROR(IF(D286="","",INDEX('1st Run'!A:I,MATCH(Youth!$E286,'1st Run'!I:I,0),1)),"")</f>
        <v/>
      </c>
      <c r="B286" s="196" t="str">
        <f t="array" ref="B286">IFERROR(IF(D286="","",INDEX('1st Run'!A:I,MATCH(Youth!$E286,'1st Run'!I:I,0),2)),"")</f>
        <v/>
      </c>
      <c r="C286" s="196" t="str">
        <f t="array" ref="C286">IFERROR(IF(D286="","",INDEX('1st Run'!A:I,MATCH(Youth!$E286,'1st Run'!I:I,0),3)),"")</f>
        <v/>
      </c>
      <c r="D286" s="82" t="str">
        <f>IFERROR(IF(AND(SMALL('1st Run'!I:I,L286)&gt;1000,SMALL('1st Run'!I:I,L286)&lt;3000),"nt",IF(SMALL('1st Run'!I:I,L286)&gt;3000,"",SMALL('1st Run'!I:I,L286))),"")</f>
        <v/>
      </c>
      <c r="E286" s="203"/>
      <c r="F286" s="199" t="str">
        <f t="shared" si="2"/>
        <v/>
      </c>
      <c r="G286" s="88"/>
      <c r="H286" s="201" t="str">
        <f>IFERROR(VLOOKUP(D286,'1st Run'!$S$36:$U$58,3,FALSE),"")</f>
        <v/>
      </c>
      <c r="I286" s="72"/>
      <c r="J286" s="72"/>
      <c r="K286" s="80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</row>
    <row r="287" spans="1:26" ht="15.75" customHeight="1">
      <c r="A287" s="80"/>
      <c r="B287" s="72"/>
      <c r="C287" s="72"/>
      <c r="D287" s="82" t="str">
        <f>IFERROR(IF(AND(SMALL('1st Run'!I:I,L287)&gt;1000,SMALL('1st Run'!I:I,L287)&lt;3000),"nt",IF(SMALL('1st Run'!I:I,L287)&gt;3000,"",SMALL('1st Run'!I:I,L287))),"")</f>
        <v/>
      </c>
      <c r="E287" s="203"/>
      <c r="F287" s="199" t="str">
        <f t="shared" si="2"/>
        <v/>
      </c>
      <c r="G287" s="88"/>
      <c r="H287" s="201" t="str">
        <f>IFERROR(VLOOKUP(D287,'1st Run'!$S$36:$U$58,3,FALSE),"")</f>
        <v/>
      </c>
      <c r="I287" s="72"/>
      <c r="J287" s="72"/>
      <c r="K287" s="80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</row>
    <row r="288" spans="1:26" ht="15.75" customHeight="1">
      <c r="A288" s="80"/>
      <c r="B288" s="72"/>
      <c r="C288" s="72"/>
      <c r="D288" s="82" t="str">
        <f>IFERROR(IF(AND(SMALL('1st Run'!I:I,L288)&gt;1000,SMALL('1st Run'!I:I,L288)&lt;3000),"nt",IF(SMALL('1st Run'!I:I,L288)&gt;3000,"",SMALL('1st Run'!I:I,L288))),"")</f>
        <v/>
      </c>
      <c r="E288" s="203"/>
      <c r="F288" s="199" t="str">
        <f t="shared" si="2"/>
        <v/>
      </c>
      <c r="G288" s="88"/>
      <c r="H288" s="201" t="str">
        <f>IFERROR(VLOOKUP(D288,'1st Run'!$S$36:$U$58,3,FALSE),"")</f>
        <v/>
      </c>
      <c r="I288" s="72"/>
      <c r="J288" s="72"/>
      <c r="K288" s="80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</row>
    <row r="289" spans="1:26" ht="15.75" customHeight="1">
      <c r="A289" s="80"/>
      <c r="B289" s="72"/>
      <c r="C289" s="72"/>
      <c r="D289" s="82"/>
      <c r="E289" s="203"/>
      <c r="F289" s="199" t="str">
        <f t="shared" si="2"/>
        <v/>
      </c>
      <c r="G289" s="88"/>
      <c r="H289" s="201" t="str">
        <f>IFERROR(VLOOKUP(D289,'1st Run'!$S$36:$U$58,3,FALSE),"")</f>
        <v/>
      </c>
      <c r="I289" s="72"/>
      <c r="J289" s="72"/>
      <c r="K289" s="80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</row>
    <row r="290" spans="1:26" ht="15.75" customHeight="1">
      <c r="A290" s="80"/>
      <c r="B290" s="72"/>
      <c r="C290" s="72"/>
      <c r="D290" s="82"/>
      <c r="E290" s="203"/>
      <c r="F290" s="199" t="str">
        <f t="shared" si="2"/>
        <v/>
      </c>
      <c r="G290" s="88"/>
      <c r="H290" s="201" t="str">
        <f>IFERROR(VLOOKUP(D290,'1st Run'!$S$36:$U$58,3,FALSE),"")</f>
        <v/>
      </c>
      <c r="I290" s="72"/>
      <c r="J290" s="72"/>
      <c r="K290" s="80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</row>
    <row r="291" spans="1:26" ht="15.75" customHeight="1">
      <c r="A291" s="80"/>
      <c r="B291" s="72"/>
      <c r="C291" s="72"/>
      <c r="D291" s="82"/>
      <c r="E291" s="203"/>
      <c r="F291" s="199" t="str">
        <f t="shared" si="2"/>
        <v/>
      </c>
      <c r="G291" s="88"/>
      <c r="H291" s="201" t="str">
        <f>IFERROR(VLOOKUP(D291,'1st Run'!$S$36:$U$58,3,FALSE),"")</f>
        <v/>
      </c>
      <c r="I291" s="72"/>
      <c r="J291" s="72"/>
      <c r="K291" s="80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</row>
    <row r="292" spans="1:26" ht="15.75" customHeight="1">
      <c r="A292" s="80"/>
      <c r="B292" s="72"/>
      <c r="C292" s="72"/>
      <c r="D292" s="82"/>
      <c r="E292" s="203"/>
      <c r="F292" s="199" t="str">
        <f t="shared" si="2"/>
        <v/>
      </c>
      <c r="G292" s="88"/>
      <c r="H292" s="201" t="str">
        <f>IFERROR(VLOOKUP(D292,'1st Run'!$S$36:$U$58,3,FALSE),"")</f>
        <v/>
      </c>
      <c r="I292" s="72"/>
      <c r="J292" s="72"/>
      <c r="K292" s="80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</row>
    <row r="293" spans="1:26" ht="15.75" customHeight="1">
      <c r="A293" s="80"/>
      <c r="B293" s="72"/>
      <c r="C293" s="72"/>
      <c r="D293" s="82"/>
      <c r="E293" s="203"/>
      <c r="F293" s="199" t="str">
        <f t="shared" si="2"/>
        <v/>
      </c>
      <c r="G293" s="88"/>
      <c r="H293" s="201" t="str">
        <f>IFERROR(VLOOKUP(D293,'1st Run'!$S$36:$U$58,3,FALSE),"")</f>
        <v/>
      </c>
      <c r="I293" s="72"/>
      <c r="J293" s="72"/>
      <c r="K293" s="80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</row>
    <row r="294" spans="1:26" ht="15.75" customHeight="1">
      <c r="A294" s="80"/>
      <c r="B294" s="72"/>
      <c r="C294" s="72"/>
      <c r="D294" s="82"/>
      <c r="E294" s="203"/>
      <c r="F294" s="199" t="str">
        <f t="shared" si="2"/>
        <v/>
      </c>
      <c r="G294" s="88"/>
      <c r="H294" s="201" t="str">
        <f>IFERROR(VLOOKUP(D294,'1st Run'!$S$36:$U$58,3,FALSE),"")</f>
        <v/>
      </c>
      <c r="I294" s="72"/>
      <c r="J294" s="72"/>
      <c r="K294" s="80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</row>
    <row r="295" spans="1:26" ht="15.75" customHeight="1">
      <c r="A295" s="80"/>
      <c r="B295" s="72"/>
      <c r="C295" s="72"/>
      <c r="D295" s="82"/>
      <c r="E295" s="203"/>
      <c r="F295" s="199" t="str">
        <f t="shared" si="2"/>
        <v/>
      </c>
      <c r="G295" s="88"/>
      <c r="H295" s="201" t="str">
        <f>IFERROR(VLOOKUP(D295,'1st Run'!$S$36:$U$58,3,FALSE),"")</f>
        <v/>
      </c>
      <c r="I295" s="72"/>
      <c r="J295" s="72"/>
      <c r="K295" s="80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</row>
    <row r="296" spans="1:26" ht="15.75" customHeight="1">
      <c r="A296" s="80"/>
      <c r="B296" s="72"/>
      <c r="C296" s="72"/>
      <c r="D296" s="82"/>
      <c r="E296" s="203"/>
      <c r="F296" s="199" t="str">
        <f t="shared" si="2"/>
        <v/>
      </c>
      <c r="G296" s="88"/>
      <c r="H296" s="201" t="str">
        <f>IFERROR(VLOOKUP(D296,'1st Run'!$S$36:$U$58,3,FALSE),"")</f>
        <v/>
      </c>
      <c r="I296" s="72"/>
      <c r="J296" s="72"/>
      <c r="K296" s="80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</row>
    <row r="297" spans="1:26" ht="15.75" customHeight="1">
      <c r="A297" s="80"/>
      <c r="B297" s="72"/>
      <c r="C297" s="72"/>
      <c r="D297" s="82"/>
      <c r="E297" s="203"/>
      <c r="F297" s="199" t="str">
        <f t="shared" si="2"/>
        <v/>
      </c>
      <c r="G297" s="88"/>
      <c r="H297" s="201" t="str">
        <f>IFERROR(VLOOKUP(D297,'1st Run'!$S$36:$U$58,3,FALSE),"")</f>
        <v/>
      </c>
      <c r="I297" s="72"/>
      <c r="J297" s="72"/>
      <c r="K297" s="80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</row>
    <row r="298" spans="1:26" ht="15.75" customHeight="1">
      <c r="A298" s="80"/>
      <c r="B298" s="72"/>
      <c r="C298" s="72"/>
      <c r="D298" s="82"/>
      <c r="E298" s="203"/>
      <c r="F298" s="199" t="str">
        <f t="shared" si="2"/>
        <v/>
      </c>
      <c r="G298" s="88"/>
      <c r="H298" s="201" t="str">
        <f>IFERROR(VLOOKUP(D298,'1st Run'!$S$36:$U$58,3,FALSE),"")</f>
        <v/>
      </c>
      <c r="I298" s="72"/>
      <c r="J298" s="72"/>
      <c r="K298" s="80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</row>
    <row r="299" spans="1:26" ht="15.75" customHeight="1">
      <c r="A299" s="80"/>
      <c r="B299" s="72"/>
      <c r="C299" s="72"/>
      <c r="D299" s="82"/>
      <c r="E299" s="203"/>
      <c r="F299" s="199" t="str">
        <f t="shared" si="2"/>
        <v/>
      </c>
      <c r="G299" s="88"/>
      <c r="H299" s="201" t="str">
        <f>IFERROR(VLOOKUP(D299,'1st Run'!$S$36:$U$58,3,FALSE),"")</f>
        <v/>
      </c>
      <c r="I299" s="72"/>
      <c r="J299" s="72"/>
      <c r="K299" s="80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</row>
    <row r="300" spans="1:26" ht="15.75" customHeight="1">
      <c r="A300" s="80"/>
      <c r="B300" s="72"/>
      <c r="C300" s="72"/>
      <c r="D300" s="82"/>
      <c r="E300" s="203"/>
      <c r="F300" s="199" t="str">
        <f t="shared" si="2"/>
        <v/>
      </c>
      <c r="G300" s="88"/>
      <c r="H300" s="201" t="str">
        <f>IFERROR(VLOOKUP(D300,'1st Run'!$S$36:$U$58,3,FALSE),"")</f>
        <v/>
      </c>
      <c r="I300" s="72"/>
      <c r="J300" s="72"/>
      <c r="K300" s="80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</row>
    <row r="301" spans="1:26" ht="15.75" customHeight="1">
      <c r="A301" s="80"/>
      <c r="B301" s="72"/>
      <c r="C301" s="72"/>
      <c r="D301" s="82"/>
      <c r="E301" s="203"/>
      <c r="F301" s="199" t="str">
        <f t="shared" si="2"/>
        <v/>
      </c>
      <c r="G301" s="88"/>
      <c r="H301" s="201" t="str">
        <f>IFERROR(VLOOKUP(D301,'1st Run'!$S$36:$U$58,3,FALSE),"")</f>
        <v/>
      </c>
      <c r="I301" s="72"/>
      <c r="J301" s="72"/>
      <c r="K301" s="80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</row>
    <row r="302" spans="1:26" ht="15.75" customHeight="1">
      <c r="A302" s="80"/>
      <c r="B302" s="72"/>
      <c r="C302" s="72"/>
      <c r="D302" s="82"/>
      <c r="E302" s="203"/>
      <c r="F302" s="199" t="str">
        <f t="shared" si="2"/>
        <v/>
      </c>
      <c r="G302" s="88"/>
      <c r="H302" s="201" t="str">
        <f>IFERROR(VLOOKUP(D302,'1st Run'!$S$36:$U$58,3,FALSE),"")</f>
        <v/>
      </c>
      <c r="I302" s="72"/>
      <c r="J302" s="72"/>
      <c r="K302" s="80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</row>
    <row r="303" spans="1:26" ht="15.75" customHeight="1">
      <c r="A303" s="80"/>
      <c r="B303" s="72"/>
      <c r="C303" s="72"/>
      <c r="D303" s="82"/>
      <c r="E303" s="203"/>
      <c r="F303" s="199" t="str">
        <f t="shared" si="2"/>
        <v/>
      </c>
      <c r="G303" s="88"/>
      <c r="H303" s="201" t="str">
        <f>IFERROR(VLOOKUP(D303,'1st Run'!$S$36:$U$58,3,FALSE),"")</f>
        <v/>
      </c>
      <c r="I303" s="72"/>
      <c r="J303" s="72"/>
      <c r="K303" s="80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</row>
    <row r="304" spans="1:26" ht="15.75" customHeight="1">
      <c r="A304" s="80"/>
      <c r="B304" s="72"/>
      <c r="C304" s="72"/>
      <c r="D304" s="82"/>
      <c r="E304" s="203"/>
      <c r="F304" s="199" t="str">
        <f t="shared" si="2"/>
        <v/>
      </c>
      <c r="G304" s="88"/>
      <c r="H304" s="201" t="str">
        <f>IFERROR(VLOOKUP(D304,'1st Run'!$S$36:$U$58,3,FALSE),"")</f>
        <v/>
      </c>
      <c r="I304" s="72"/>
      <c r="J304" s="72"/>
      <c r="K304" s="80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</row>
    <row r="305" spans="1:26" ht="15.75" customHeight="1">
      <c r="A305" s="80"/>
      <c r="B305" s="72"/>
      <c r="C305" s="72"/>
      <c r="D305" s="82"/>
      <c r="E305" s="203"/>
      <c r="F305" s="199" t="str">
        <f t="shared" si="2"/>
        <v/>
      </c>
      <c r="G305" s="88"/>
      <c r="H305" s="201" t="str">
        <f>IFERROR(VLOOKUP(D305,'1st Run'!$S$36:$U$58,3,FALSE),"")</f>
        <v/>
      </c>
      <c r="I305" s="72"/>
      <c r="J305" s="72"/>
      <c r="K305" s="80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</row>
    <row r="306" spans="1:26" ht="15.75" customHeight="1">
      <c r="A306" s="80"/>
      <c r="B306" s="72"/>
      <c r="C306" s="72"/>
      <c r="D306" s="82"/>
      <c r="E306" s="203"/>
      <c r="F306" s="199" t="str">
        <f t="shared" si="2"/>
        <v/>
      </c>
      <c r="G306" s="88"/>
      <c r="H306" s="201" t="str">
        <f>IFERROR(VLOOKUP(D306,'1st Run'!$S$36:$U$58,3,FALSE),"")</f>
        <v/>
      </c>
      <c r="I306" s="72"/>
      <c r="J306" s="72"/>
      <c r="K306" s="80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spans="1:26" ht="15.75" customHeight="1">
      <c r="A307" s="80"/>
      <c r="B307" s="72"/>
      <c r="C307" s="72"/>
      <c r="D307" s="82"/>
      <c r="E307" s="203"/>
      <c r="F307" s="199" t="str">
        <f t="shared" si="2"/>
        <v/>
      </c>
      <c r="G307" s="88"/>
      <c r="H307" s="201" t="str">
        <f>IFERROR(VLOOKUP(D307,'1st Run'!$S$36:$U$58,3,FALSE),"")</f>
        <v/>
      </c>
      <c r="I307" s="72"/>
      <c r="J307" s="72"/>
      <c r="K307" s="80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</row>
    <row r="308" spans="1:26" ht="15.75" customHeight="1">
      <c r="A308" s="80"/>
      <c r="B308" s="72"/>
      <c r="C308" s="72"/>
      <c r="D308" s="82"/>
      <c r="E308" s="203"/>
      <c r="F308" s="199" t="str">
        <f t="shared" si="2"/>
        <v/>
      </c>
      <c r="G308" s="88"/>
      <c r="H308" s="201" t="str">
        <f>IFERROR(VLOOKUP(D308,'1st Run'!$S$36:$U$58,3,FALSE),"")</f>
        <v/>
      </c>
      <c r="I308" s="72"/>
      <c r="J308" s="72"/>
      <c r="K308" s="80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</row>
    <row r="309" spans="1:26" ht="15.75" customHeight="1">
      <c r="A309" s="80"/>
      <c r="B309" s="72"/>
      <c r="C309" s="72"/>
      <c r="D309" s="82"/>
      <c r="E309" s="203"/>
      <c r="F309" s="199" t="str">
        <f t="shared" si="2"/>
        <v/>
      </c>
      <c r="G309" s="88"/>
      <c r="H309" s="201" t="str">
        <f>IFERROR(VLOOKUP(D309,'1st Run'!$S$36:$U$58,3,FALSE),"")</f>
        <v/>
      </c>
      <c r="I309" s="72"/>
      <c r="J309" s="72"/>
      <c r="K309" s="80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</row>
    <row r="310" spans="1:26" ht="15.75" customHeight="1">
      <c r="A310" s="80"/>
      <c r="B310" s="72"/>
      <c r="C310" s="72"/>
      <c r="D310" s="82"/>
      <c r="E310" s="203"/>
      <c r="F310" s="199" t="str">
        <f t="shared" si="2"/>
        <v/>
      </c>
      <c r="G310" s="88"/>
      <c r="H310" s="201" t="str">
        <f>IFERROR(VLOOKUP(D310,'1st Run'!$S$36:$U$58,3,FALSE),"")</f>
        <v/>
      </c>
      <c r="I310" s="72"/>
      <c r="J310" s="72"/>
      <c r="K310" s="80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</row>
    <row r="311" spans="1:26" ht="15.75" customHeight="1">
      <c r="A311" s="80"/>
      <c r="B311" s="72"/>
      <c r="C311" s="72"/>
      <c r="D311" s="82"/>
      <c r="E311" s="203"/>
      <c r="F311" s="199" t="str">
        <f t="shared" si="2"/>
        <v/>
      </c>
      <c r="G311" s="88"/>
      <c r="H311" s="201" t="str">
        <f>IFERROR(VLOOKUP(D311,'1st Run'!$S$36:$U$58,3,FALSE),"")</f>
        <v/>
      </c>
      <c r="I311" s="72"/>
      <c r="J311" s="72"/>
      <c r="K311" s="80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</row>
    <row r="312" spans="1:26" ht="15.75" customHeight="1">
      <c r="A312" s="80"/>
      <c r="B312" s="72"/>
      <c r="C312" s="72"/>
      <c r="D312" s="82"/>
      <c r="E312" s="203"/>
      <c r="F312" s="199" t="str">
        <f t="shared" si="2"/>
        <v/>
      </c>
      <c r="G312" s="88"/>
      <c r="H312" s="201" t="str">
        <f>IFERROR(VLOOKUP(D312,'1st Run'!$S$36:$U$58,3,FALSE),"")</f>
        <v/>
      </c>
      <c r="I312" s="72"/>
      <c r="J312" s="72"/>
      <c r="K312" s="80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</row>
    <row r="313" spans="1:26" ht="15.75" customHeight="1">
      <c r="A313" s="80"/>
      <c r="B313" s="72"/>
      <c r="C313" s="72"/>
      <c r="D313" s="82"/>
      <c r="E313" s="203"/>
      <c r="F313" s="199" t="str">
        <f t="shared" si="2"/>
        <v/>
      </c>
      <c r="G313" s="88"/>
      <c r="H313" s="201" t="str">
        <f>IFERROR(VLOOKUP(D313,'1st Run'!$S$36:$U$58,3,FALSE),"")</f>
        <v/>
      </c>
      <c r="I313" s="72"/>
      <c r="J313" s="72"/>
      <c r="K313" s="80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</row>
    <row r="314" spans="1:26" ht="15.75" customHeight="1">
      <c r="A314" s="80"/>
      <c r="B314" s="72"/>
      <c r="C314" s="72"/>
      <c r="D314" s="82"/>
      <c r="E314" s="203"/>
      <c r="F314" s="199" t="str">
        <f t="shared" si="2"/>
        <v/>
      </c>
      <c r="G314" s="88"/>
      <c r="H314" s="201" t="str">
        <f>IFERROR(VLOOKUP(D314,'1st Run'!$S$36:$U$58,3,FALSE),"")</f>
        <v/>
      </c>
      <c r="I314" s="72"/>
      <c r="J314" s="72"/>
      <c r="K314" s="80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</row>
    <row r="315" spans="1:26" ht="15.75" customHeight="1">
      <c r="A315" s="80"/>
      <c r="B315" s="72"/>
      <c r="C315" s="72"/>
      <c r="D315" s="82"/>
      <c r="E315" s="203"/>
      <c r="F315" s="199" t="str">
        <f t="shared" si="2"/>
        <v/>
      </c>
      <c r="G315" s="88"/>
      <c r="H315" s="201" t="str">
        <f>IFERROR(VLOOKUP(D315,'1st Run'!$S$36:$U$58,3,FALSE),"")</f>
        <v/>
      </c>
      <c r="I315" s="72"/>
      <c r="J315" s="72"/>
      <c r="K315" s="80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</row>
    <row r="316" spans="1:26" ht="15.75" customHeight="1">
      <c r="A316" s="80"/>
      <c r="B316" s="72"/>
      <c r="C316" s="72"/>
      <c r="D316" s="82"/>
      <c r="E316" s="203"/>
      <c r="F316" s="199" t="str">
        <f t="shared" si="2"/>
        <v/>
      </c>
      <c r="G316" s="88"/>
      <c r="H316" s="201" t="str">
        <f>IFERROR(VLOOKUP(D316,'1st Run'!$S$36:$U$58,3,FALSE),"")</f>
        <v/>
      </c>
      <c r="I316" s="72"/>
      <c r="J316" s="72"/>
      <c r="K316" s="80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</row>
    <row r="317" spans="1:26" ht="15.75" customHeight="1">
      <c r="A317" s="80"/>
      <c r="B317" s="72"/>
      <c r="C317" s="72"/>
      <c r="D317" s="82"/>
      <c r="E317" s="203"/>
      <c r="F317" s="199" t="str">
        <f t="shared" si="2"/>
        <v/>
      </c>
      <c r="G317" s="88"/>
      <c r="H317" s="201" t="str">
        <f>IFERROR(VLOOKUP(D317,'1st Run'!$S$36:$U$58,3,FALSE),"")</f>
        <v/>
      </c>
      <c r="I317" s="72"/>
      <c r="J317" s="72"/>
      <c r="K317" s="80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</row>
    <row r="318" spans="1:26" ht="15.75" customHeight="1">
      <c r="A318" s="80"/>
      <c r="B318" s="72"/>
      <c r="C318" s="72"/>
      <c r="D318" s="82"/>
      <c r="E318" s="203"/>
      <c r="F318" s="199" t="str">
        <f t="shared" si="2"/>
        <v/>
      </c>
      <c r="G318" s="88"/>
      <c r="H318" s="201" t="str">
        <f>IFERROR(VLOOKUP(D318,'1st Run'!$S$36:$U$58,3,FALSE),"")</f>
        <v/>
      </c>
      <c r="I318" s="72"/>
      <c r="J318" s="72"/>
      <c r="K318" s="80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</row>
    <row r="319" spans="1:26" ht="15.75" customHeight="1">
      <c r="A319" s="80"/>
      <c r="B319" s="72"/>
      <c r="C319" s="72"/>
      <c r="D319" s="82"/>
      <c r="E319" s="203"/>
      <c r="F319" s="199" t="str">
        <f t="shared" si="2"/>
        <v/>
      </c>
      <c r="G319" s="88"/>
      <c r="H319" s="201" t="str">
        <f>IFERROR(VLOOKUP(D319,'1st Run'!$S$36:$U$58,3,FALSE),"")</f>
        <v/>
      </c>
      <c r="I319" s="72"/>
      <c r="J319" s="72"/>
      <c r="K319" s="80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</row>
    <row r="320" spans="1:26" ht="15.75" customHeight="1">
      <c r="A320" s="80"/>
      <c r="B320" s="72"/>
      <c r="C320" s="72"/>
      <c r="D320" s="82"/>
      <c r="E320" s="203"/>
      <c r="F320" s="199" t="str">
        <f t="shared" si="2"/>
        <v/>
      </c>
      <c r="G320" s="88"/>
      <c r="H320" s="201" t="str">
        <f>IFERROR(VLOOKUP(D320,'1st Run'!$S$36:$U$58,3,FALSE),"")</f>
        <v/>
      </c>
      <c r="I320" s="72"/>
      <c r="J320" s="72"/>
      <c r="K320" s="80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</row>
    <row r="321" spans="1:26" ht="15.75" customHeight="1">
      <c r="A321" s="80"/>
      <c r="B321" s="72"/>
      <c r="C321" s="72"/>
      <c r="D321" s="82"/>
      <c r="E321" s="203"/>
      <c r="F321" s="199" t="str">
        <f t="shared" si="2"/>
        <v/>
      </c>
      <c r="G321" s="88"/>
      <c r="H321" s="201" t="str">
        <f>IFERROR(VLOOKUP(D321,'1st Run'!$S$36:$U$58,3,FALSE),"")</f>
        <v/>
      </c>
      <c r="I321" s="72"/>
      <c r="J321" s="72"/>
      <c r="K321" s="80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</row>
    <row r="322" spans="1:26" ht="15.75" customHeight="1">
      <c r="A322" s="80"/>
      <c r="B322" s="72"/>
      <c r="C322" s="72"/>
      <c r="D322" s="82"/>
      <c r="E322" s="203"/>
      <c r="F322" s="199" t="str">
        <f t="shared" si="2"/>
        <v/>
      </c>
      <c r="G322" s="88"/>
      <c r="H322" s="201" t="str">
        <f>IFERROR(VLOOKUP(D322,'1st Run'!$S$36:$U$58,3,FALSE),"")</f>
        <v/>
      </c>
      <c r="I322" s="72"/>
      <c r="J322" s="72"/>
      <c r="K322" s="80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</row>
    <row r="323" spans="1:26" ht="15.75" customHeight="1">
      <c r="A323" s="80"/>
      <c r="B323" s="72"/>
      <c r="C323" s="72"/>
      <c r="D323" s="82"/>
      <c r="E323" s="203"/>
      <c r="F323" s="199" t="str">
        <f t="shared" si="2"/>
        <v/>
      </c>
      <c r="G323" s="88"/>
      <c r="H323" s="201" t="str">
        <f>IFERROR(VLOOKUP(D323,'1st Run'!$S$36:$U$58,3,FALSE),"")</f>
        <v/>
      </c>
      <c r="I323" s="72"/>
      <c r="J323" s="72"/>
      <c r="K323" s="80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</row>
    <row r="324" spans="1:26" ht="15.75" customHeight="1">
      <c r="A324" s="80"/>
      <c r="B324" s="72"/>
      <c r="C324" s="72"/>
      <c r="D324" s="82"/>
      <c r="E324" s="203"/>
      <c r="F324" s="199" t="str">
        <f t="shared" si="2"/>
        <v/>
      </c>
      <c r="G324" s="88"/>
      <c r="H324" s="201" t="str">
        <f>IFERROR(VLOOKUP(D324,'1st Run'!$S$36:$U$58,3,FALSE),"")</f>
        <v/>
      </c>
      <c r="I324" s="72"/>
      <c r="J324" s="72"/>
      <c r="K324" s="80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 spans="1:26" ht="15.75" customHeight="1">
      <c r="A325" s="80"/>
      <c r="B325" s="72"/>
      <c r="C325" s="72"/>
      <c r="D325" s="82"/>
      <c r="E325" s="203"/>
      <c r="F325" s="199" t="str">
        <f t="shared" si="2"/>
        <v/>
      </c>
      <c r="G325" s="88"/>
      <c r="H325" s="201" t="str">
        <f>IFERROR(VLOOKUP(D325,'1st Run'!$S$36:$U$58,3,FALSE),"")</f>
        <v/>
      </c>
      <c r="I325" s="72"/>
      <c r="J325" s="72"/>
      <c r="K325" s="80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 spans="1:26" ht="15.75" customHeight="1">
      <c r="A326" s="80"/>
      <c r="B326" s="72"/>
      <c r="C326" s="72"/>
      <c r="D326" s="82"/>
      <c r="E326" s="203"/>
      <c r="F326" s="199" t="str">
        <f t="shared" si="2"/>
        <v/>
      </c>
      <c r="G326" s="88"/>
      <c r="H326" s="201" t="str">
        <f>IFERROR(VLOOKUP(D326,'1st Run'!$S$36:$U$58,3,FALSE),"")</f>
        <v/>
      </c>
      <c r="I326" s="72"/>
      <c r="J326" s="72"/>
      <c r="K326" s="80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 spans="1:26" ht="15.75" customHeight="1">
      <c r="A327" s="80"/>
      <c r="B327" s="72"/>
      <c r="C327" s="72"/>
      <c r="D327" s="82"/>
      <c r="E327" s="203"/>
      <c r="F327" s="199" t="str">
        <f t="shared" si="2"/>
        <v/>
      </c>
      <c r="G327" s="88"/>
      <c r="H327" s="201" t="str">
        <f>IFERROR(VLOOKUP(D327,'1st Run'!$S$36:$U$58,3,FALSE),"")</f>
        <v/>
      </c>
      <c r="I327" s="72"/>
      <c r="J327" s="72"/>
      <c r="K327" s="80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 spans="1:26" ht="15.75" customHeight="1">
      <c r="A328" s="80"/>
      <c r="B328" s="72"/>
      <c r="C328" s="72"/>
      <c r="D328" s="82"/>
      <c r="E328" s="203"/>
      <c r="F328" s="199" t="str">
        <f t="shared" si="2"/>
        <v/>
      </c>
      <c r="G328" s="88"/>
      <c r="H328" s="201" t="str">
        <f>IFERROR(VLOOKUP(D328,'1st Run'!$S$36:$U$58,3,FALSE),"")</f>
        <v/>
      </c>
      <c r="I328" s="72"/>
      <c r="J328" s="72"/>
      <c r="K328" s="80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 spans="1:26" ht="15.75" customHeight="1">
      <c r="A329" s="80"/>
      <c r="B329" s="72"/>
      <c r="C329" s="72"/>
      <c r="D329" s="82"/>
      <c r="E329" s="203"/>
      <c r="F329" s="199" t="str">
        <f t="shared" si="2"/>
        <v/>
      </c>
      <c r="G329" s="88"/>
      <c r="H329" s="201" t="str">
        <f>IFERROR(VLOOKUP(D329,'1st Run'!$S$36:$U$58,3,FALSE),"")</f>
        <v/>
      </c>
      <c r="I329" s="72"/>
      <c r="J329" s="72"/>
      <c r="K329" s="80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 spans="1:26" ht="15.75" customHeight="1">
      <c r="A330" s="80"/>
      <c r="B330" s="72"/>
      <c r="C330" s="72"/>
      <c r="D330" s="82"/>
      <c r="E330" s="203"/>
      <c r="F330" s="199" t="str">
        <f t="shared" si="2"/>
        <v/>
      </c>
      <c r="G330" s="88"/>
      <c r="H330" s="201" t="str">
        <f>IFERROR(VLOOKUP(D330,'1st Run'!$S$36:$U$58,3,FALSE),"")</f>
        <v/>
      </c>
      <c r="I330" s="72"/>
      <c r="J330" s="72"/>
      <c r="K330" s="80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 spans="1:26" ht="15.75" customHeight="1">
      <c r="A331" s="80"/>
      <c r="B331" s="72"/>
      <c r="C331" s="72"/>
      <c r="D331" s="82"/>
      <c r="E331" s="203"/>
      <c r="F331" s="199" t="str">
        <f t="shared" si="2"/>
        <v/>
      </c>
      <c r="G331" s="88"/>
      <c r="H331" s="201" t="str">
        <f>IFERROR(VLOOKUP(D331,'1st Run'!$S$36:$U$58,3,FALSE),"")</f>
        <v/>
      </c>
      <c r="I331" s="72"/>
      <c r="J331" s="72"/>
      <c r="K331" s="80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 spans="1:26" ht="15.75" customHeight="1">
      <c r="A332" s="80"/>
      <c r="B332" s="72"/>
      <c r="C332" s="72"/>
      <c r="D332" s="82"/>
      <c r="E332" s="203"/>
      <c r="F332" s="199" t="str">
        <f t="shared" si="2"/>
        <v/>
      </c>
      <c r="G332" s="88"/>
      <c r="H332" s="201" t="str">
        <f>IFERROR(VLOOKUP(D332,'1st Run'!$S$36:$U$58,3,FALSE),"")</f>
        <v/>
      </c>
      <c r="I332" s="72"/>
      <c r="J332" s="72"/>
      <c r="K332" s="80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 spans="1:26" ht="15.75" customHeight="1">
      <c r="A333" s="80"/>
      <c r="B333" s="72"/>
      <c r="C333" s="72"/>
      <c r="D333" s="82"/>
      <c r="E333" s="203"/>
      <c r="F333" s="199" t="str">
        <f t="shared" si="2"/>
        <v/>
      </c>
      <c r="G333" s="88"/>
      <c r="H333" s="201" t="str">
        <f>IFERROR(VLOOKUP(D333,'1st Run'!$S$36:$U$58,3,FALSE),"")</f>
        <v/>
      </c>
      <c r="I333" s="72"/>
      <c r="J333" s="72"/>
      <c r="K333" s="80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 spans="1:26" ht="15.75" customHeight="1">
      <c r="A334" s="80"/>
      <c r="B334" s="72"/>
      <c r="C334" s="72"/>
      <c r="D334" s="82"/>
      <c r="E334" s="203"/>
      <c r="F334" s="199" t="str">
        <f t="shared" si="2"/>
        <v/>
      </c>
      <c r="G334" s="88"/>
      <c r="H334" s="201" t="str">
        <f>IFERROR(VLOOKUP(D334,'1st Run'!$S$36:$U$58,3,FALSE),"")</f>
        <v/>
      </c>
      <c r="I334" s="72"/>
      <c r="J334" s="72"/>
      <c r="K334" s="80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 spans="1:26" ht="15.75" customHeight="1">
      <c r="A335" s="80"/>
      <c r="B335" s="72"/>
      <c r="C335" s="72"/>
      <c r="D335" s="82"/>
      <c r="E335" s="203"/>
      <c r="F335" s="199" t="str">
        <f t="shared" si="2"/>
        <v/>
      </c>
      <c r="G335" s="88"/>
      <c r="H335" s="201" t="str">
        <f>IFERROR(VLOOKUP(D335,'1st Run'!$S$36:$U$58,3,FALSE),"")</f>
        <v/>
      </c>
      <c r="I335" s="72"/>
      <c r="J335" s="72"/>
      <c r="K335" s="80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 spans="1:26" ht="15.75" customHeight="1">
      <c r="A336" s="80"/>
      <c r="B336" s="72"/>
      <c r="C336" s="72"/>
      <c r="D336" s="82"/>
      <c r="E336" s="203"/>
      <c r="F336" s="199" t="str">
        <f t="shared" si="2"/>
        <v/>
      </c>
      <c r="G336" s="88"/>
      <c r="H336" s="201" t="str">
        <f>IFERROR(VLOOKUP(D336,'1st Run'!$S$36:$U$58,3,FALSE),"")</f>
        <v/>
      </c>
      <c r="I336" s="72"/>
      <c r="J336" s="72"/>
      <c r="K336" s="80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 spans="1:26" ht="15.75" customHeight="1">
      <c r="A337" s="80"/>
      <c r="B337" s="72"/>
      <c r="C337" s="72"/>
      <c r="D337" s="82"/>
      <c r="E337" s="203"/>
      <c r="F337" s="199" t="str">
        <f t="shared" si="2"/>
        <v/>
      </c>
      <c r="G337" s="88"/>
      <c r="H337" s="201" t="str">
        <f>IFERROR(VLOOKUP(D337,'1st Run'!$S$36:$U$58,3,FALSE),"")</f>
        <v/>
      </c>
      <c r="I337" s="72"/>
      <c r="J337" s="72"/>
      <c r="K337" s="80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 spans="1:26" ht="15.75" customHeight="1">
      <c r="A338" s="80"/>
      <c r="B338" s="72"/>
      <c r="C338" s="72"/>
      <c r="D338" s="82"/>
      <c r="E338" s="203"/>
      <c r="F338" s="199" t="str">
        <f t="shared" si="2"/>
        <v/>
      </c>
      <c r="G338" s="88"/>
      <c r="H338" s="201" t="str">
        <f>IFERROR(VLOOKUP(D338,'1st Run'!$S$36:$U$58,3,FALSE),"")</f>
        <v/>
      </c>
      <c r="I338" s="72"/>
      <c r="J338" s="72"/>
      <c r="K338" s="80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 spans="1:26" ht="15.75" customHeight="1">
      <c r="A339" s="80"/>
      <c r="B339" s="72"/>
      <c r="C339" s="72"/>
      <c r="D339" s="82"/>
      <c r="E339" s="203"/>
      <c r="F339" s="199" t="str">
        <f t="shared" si="2"/>
        <v/>
      </c>
      <c r="G339" s="88"/>
      <c r="H339" s="201" t="str">
        <f>IFERROR(VLOOKUP(D339,'1st Run'!$S$36:$U$58,3,FALSE),"")</f>
        <v/>
      </c>
      <c r="I339" s="72"/>
      <c r="J339" s="72"/>
      <c r="K339" s="80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 spans="1:26" ht="15.75" customHeight="1">
      <c r="A340" s="80"/>
      <c r="B340" s="72"/>
      <c r="C340" s="72"/>
      <c r="D340" s="82"/>
      <c r="E340" s="203"/>
      <c r="F340" s="199" t="str">
        <f t="shared" si="2"/>
        <v/>
      </c>
      <c r="G340" s="88"/>
      <c r="H340" s="201" t="str">
        <f>IFERROR(VLOOKUP(D340,'1st Run'!$S$36:$U$58,3,FALSE),"")</f>
        <v/>
      </c>
      <c r="I340" s="72"/>
      <c r="J340" s="72"/>
      <c r="K340" s="80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 spans="1:26" ht="15.75" customHeight="1">
      <c r="A341" s="80"/>
      <c r="B341" s="72"/>
      <c r="C341" s="72"/>
      <c r="D341" s="82"/>
      <c r="E341" s="203"/>
      <c r="F341" s="199" t="str">
        <f t="shared" si="2"/>
        <v/>
      </c>
      <c r="G341" s="88"/>
      <c r="H341" s="201" t="str">
        <f>IFERROR(VLOOKUP(D341,'1st Run'!$S$36:$U$58,3,FALSE),"")</f>
        <v/>
      </c>
      <c r="I341" s="72"/>
      <c r="J341" s="72"/>
      <c r="K341" s="80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 spans="1:26" ht="15.75" customHeight="1">
      <c r="A342" s="80"/>
      <c r="B342" s="72"/>
      <c r="C342" s="72"/>
      <c r="D342" s="82"/>
      <c r="E342" s="203"/>
      <c r="F342" s="199" t="str">
        <f t="shared" si="2"/>
        <v/>
      </c>
      <c r="G342" s="88"/>
      <c r="H342" s="201" t="str">
        <f>IFERROR(VLOOKUP(D342,'1st Run'!$S$36:$U$58,3,FALSE),"")</f>
        <v/>
      </c>
      <c r="I342" s="72"/>
      <c r="J342" s="72"/>
      <c r="K342" s="80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 spans="1:26" ht="15.75" customHeight="1">
      <c r="A343" s="80"/>
      <c r="B343" s="72"/>
      <c r="C343" s="72"/>
      <c r="D343" s="82"/>
      <c r="E343" s="203"/>
      <c r="F343" s="199" t="str">
        <f t="shared" si="2"/>
        <v/>
      </c>
      <c r="G343" s="88"/>
      <c r="H343" s="201" t="str">
        <f>IFERROR(VLOOKUP(D343,'1st Run'!$S$36:$U$58,3,FALSE),"")</f>
        <v/>
      </c>
      <c r="I343" s="72"/>
      <c r="J343" s="72"/>
      <c r="K343" s="80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 spans="1:26" ht="15.75" customHeight="1">
      <c r="A344" s="80"/>
      <c r="B344" s="72"/>
      <c r="C344" s="72"/>
      <c r="D344" s="82"/>
      <c r="E344" s="203"/>
      <c r="F344" s="202"/>
      <c r="G344" s="88"/>
      <c r="H344" s="194"/>
      <c r="I344" s="72"/>
      <c r="J344" s="72"/>
      <c r="K344" s="80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 spans="1:26" ht="15.75" customHeight="1">
      <c r="A345" s="80"/>
      <c r="B345" s="72"/>
      <c r="C345" s="72"/>
      <c r="D345" s="82"/>
      <c r="E345" s="203"/>
      <c r="F345" s="202"/>
      <c r="G345" s="88"/>
      <c r="H345" s="194"/>
      <c r="I345" s="72"/>
      <c r="J345" s="72"/>
      <c r="K345" s="80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 spans="1:26" ht="15.75" customHeight="1">
      <c r="A346" s="80"/>
      <c r="B346" s="72"/>
      <c r="C346" s="72"/>
      <c r="D346" s="82"/>
      <c r="E346" s="203"/>
      <c r="F346" s="202"/>
      <c r="G346" s="88"/>
      <c r="H346" s="194"/>
      <c r="I346" s="72"/>
      <c r="J346" s="72"/>
      <c r="K346" s="80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 spans="1:26" ht="15.75" customHeight="1">
      <c r="A347" s="80"/>
      <c r="B347" s="72"/>
      <c r="C347" s="72"/>
      <c r="D347" s="82"/>
      <c r="E347" s="203"/>
      <c r="F347" s="202"/>
      <c r="G347" s="88"/>
      <c r="H347" s="194"/>
      <c r="I347" s="72"/>
      <c r="J347" s="72"/>
      <c r="K347" s="80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 spans="1:26" ht="15.75" customHeight="1">
      <c r="A348" s="80"/>
      <c r="B348" s="72"/>
      <c r="C348" s="72"/>
      <c r="D348" s="82"/>
      <c r="E348" s="203"/>
      <c r="F348" s="202"/>
      <c r="G348" s="88"/>
      <c r="H348" s="194"/>
      <c r="I348" s="72"/>
      <c r="J348" s="72"/>
      <c r="K348" s="80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 spans="1:26" ht="15.75" customHeight="1">
      <c r="A349" s="80"/>
      <c r="B349" s="72"/>
      <c r="C349" s="72"/>
      <c r="D349" s="82"/>
      <c r="E349" s="203"/>
      <c r="F349" s="202"/>
      <c r="G349" s="88"/>
      <c r="H349" s="194"/>
      <c r="I349" s="72"/>
      <c r="J349" s="72"/>
      <c r="K349" s="80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 spans="1:26" ht="15.75" customHeight="1">
      <c r="A350" s="80"/>
      <c r="B350" s="72"/>
      <c r="C350" s="72"/>
      <c r="D350" s="82"/>
      <c r="E350" s="203"/>
      <c r="F350" s="202"/>
      <c r="G350" s="88"/>
      <c r="H350" s="194"/>
      <c r="I350" s="72"/>
      <c r="J350" s="72"/>
      <c r="K350" s="80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 spans="1:26" ht="15.75" customHeight="1">
      <c r="A351" s="80"/>
      <c r="B351" s="72"/>
      <c r="C351" s="72"/>
      <c r="D351" s="82"/>
      <c r="E351" s="203"/>
      <c r="F351" s="202"/>
      <c r="G351" s="88"/>
      <c r="H351" s="194"/>
      <c r="I351" s="72"/>
      <c r="J351" s="72"/>
      <c r="K351" s="80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 spans="1:26" ht="15.75" customHeight="1">
      <c r="A352" s="80"/>
      <c r="B352" s="72"/>
      <c r="C352" s="72"/>
      <c r="D352" s="82"/>
      <c r="E352" s="203"/>
      <c r="F352" s="202"/>
      <c r="G352" s="88"/>
      <c r="H352" s="194"/>
      <c r="I352" s="72"/>
      <c r="J352" s="72"/>
      <c r="K352" s="80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 spans="1:26" ht="15.75" customHeight="1">
      <c r="A353" s="80"/>
      <c r="B353" s="72"/>
      <c r="C353" s="72"/>
      <c r="D353" s="82"/>
      <c r="E353" s="203"/>
      <c r="F353" s="202"/>
      <c r="G353" s="88"/>
      <c r="H353" s="194"/>
      <c r="I353" s="72"/>
      <c r="J353" s="72"/>
      <c r="K353" s="80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 spans="1:26" ht="15.75" customHeight="1">
      <c r="A354" s="80"/>
      <c r="B354" s="72"/>
      <c r="C354" s="72"/>
      <c r="D354" s="82"/>
      <c r="E354" s="203"/>
      <c r="F354" s="202"/>
      <c r="G354" s="88"/>
      <c r="H354" s="194"/>
      <c r="I354" s="72"/>
      <c r="J354" s="72"/>
      <c r="K354" s="80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 spans="1:26" ht="15.75" customHeight="1">
      <c r="A355" s="80"/>
      <c r="B355" s="72"/>
      <c r="C355" s="72"/>
      <c r="D355" s="82"/>
      <c r="E355" s="203"/>
      <c r="F355" s="202"/>
      <c r="G355" s="88"/>
      <c r="H355" s="194"/>
      <c r="I355" s="72"/>
      <c r="J355" s="72"/>
      <c r="K355" s="80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 spans="1:26" ht="15.75" customHeight="1">
      <c r="A356" s="80"/>
      <c r="B356" s="72"/>
      <c r="C356" s="72"/>
      <c r="D356" s="82"/>
      <c r="E356" s="203"/>
      <c r="F356" s="202"/>
      <c r="G356" s="88"/>
      <c r="H356" s="194"/>
      <c r="I356" s="72"/>
      <c r="J356" s="72"/>
      <c r="K356" s="80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 spans="1:26" ht="15.75" customHeight="1">
      <c r="A357" s="80"/>
      <c r="B357" s="72"/>
      <c r="C357" s="72"/>
      <c r="D357" s="82"/>
      <c r="E357" s="203"/>
      <c r="F357" s="202"/>
      <c r="G357" s="88"/>
      <c r="H357" s="194"/>
      <c r="I357" s="72"/>
      <c r="J357" s="72"/>
      <c r="K357" s="80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 spans="1:26" ht="15.75" customHeight="1">
      <c r="A358" s="80"/>
      <c r="B358" s="72"/>
      <c r="C358" s="72"/>
      <c r="D358" s="82"/>
      <c r="E358" s="203"/>
      <c r="F358" s="202"/>
      <c r="G358" s="88"/>
      <c r="H358" s="194"/>
      <c r="I358" s="72"/>
      <c r="J358" s="72"/>
      <c r="K358" s="80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 spans="1:26" ht="15.75" customHeight="1">
      <c r="A359" s="80"/>
      <c r="B359" s="72"/>
      <c r="C359" s="72"/>
      <c r="D359" s="82"/>
      <c r="E359" s="203"/>
      <c r="F359" s="202"/>
      <c r="G359" s="88"/>
      <c r="H359" s="194"/>
      <c r="I359" s="72"/>
      <c r="J359" s="72"/>
      <c r="K359" s="80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 spans="1:26" ht="15.75" customHeight="1">
      <c r="A360" s="80"/>
      <c r="B360" s="72"/>
      <c r="C360" s="72"/>
      <c r="D360" s="82"/>
      <c r="E360" s="203"/>
      <c r="F360" s="202"/>
      <c r="G360" s="88"/>
      <c r="H360" s="194"/>
      <c r="I360" s="72"/>
      <c r="J360" s="72"/>
      <c r="K360" s="80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 spans="1:26" ht="15.75" customHeight="1">
      <c r="A361" s="80"/>
      <c r="B361" s="72"/>
      <c r="C361" s="72"/>
      <c r="D361" s="82"/>
      <c r="E361" s="203"/>
      <c r="F361" s="202"/>
      <c r="G361" s="88"/>
      <c r="H361" s="194"/>
      <c r="I361" s="72"/>
      <c r="J361" s="72"/>
      <c r="K361" s="80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 spans="1:26" ht="15.75" customHeight="1">
      <c r="A362" s="80"/>
      <c r="B362" s="72"/>
      <c r="C362" s="72"/>
      <c r="D362" s="82"/>
      <c r="E362" s="203"/>
      <c r="F362" s="202"/>
      <c r="G362" s="88"/>
      <c r="H362" s="194"/>
      <c r="I362" s="72"/>
      <c r="J362" s="72"/>
      <c r="K362" s="80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 spans="1:26" ht="15.75" customHeight="1">
      <c r="A363" s="80"/>
      <c r="B363" s="72"/>
      <c r="C363" s="72"/>
      <c r="D363" s="82"/>
      <c r="E363" s="203"/>
      <c r="F363" s="202"/>
      <c r="G363" s="88"/>
      <c r="H363" s="194"/>
      <c r="I363" s="72"/>
      <c r="J363" s="72"/>
      <c r="K363" s="80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 spans="1:26" ht="15.75" customHeight="1">
      <c r="A364" s="80"/>
      <c r="B364" s="72"/>
      <c r="C364" s="72"/>
      <c r="D364" s="82"/>
      <c r="E364" s="203"/>
      <c r="F364" s="202"/>
      <c r="G364" s="88"/>
      <c r="H364" s="194"/>
      <c r="I364" s="72"/>
      <c r="J364" s="72"/>
      <c r="K364" s="80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 spans="1:26" ht="15.75" customHeight="1">
      <c r="A365" s="80"/>
      <c r="B365" s="72"/>
      <c r="C365" s="72"/>
      <c r="D365" s="82"/>
      <c r="E365" s="203"/>
      <c r="F365" s="202"/>
      <c r="G365" s="88"/>
      <c r="H365" s="194"/>
      <c r="I365" s="72"/>
      <c r="J365" s="72"/>
      <c r="K365" s="80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 spans="1:26" ht="15.75" customHeight="1">
      <c r="A366" s="80"/>
      <c r="B366" s="72"/>
      <c r="C366" s="72"/>
      <c r="D366" s="82"/>
      <c r="E366" s="203"/>
      <c r="F366" s="202"/>
      <c r="G366" s="88"/>
      <c r="H366" s="194"/>
      <c r="I366" s="72"/>
      <c r="J366" s="72"/>
      <c r="K366" s="80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 spans="1:26" ht="15.75" customHeight="1">
      <c r="A367" s="80"/>
      <c r="B367" s="72"/>
      <c r="C367" s="72"/>
      <c r="D367" s="82"/>
      <c r="E367" s="203"/>
      <c r="F367" s="202"/>
      <c r="G367" s="88"/>
      <c r="H367" s="194"/>
      <c r="I367" s="72"/>
      <c r="J367" s="72"/>
      <c r="K367" s="80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 spans="1:26" ht="15.75" customHeight="1">
      <c r="A368" s="80"/>
      <c r="B368" s="72"/>
      <c r="C368" s="72"/>
      <c r="D368" s="82"/>
      <c r="E368" s="203"/>
      <c r="F368" s="202"/>
      <c r="G368" s="88"/>
      <c r="H368" s="194"/>
      <c r="I368" s="72"/>
      <c r="J368" s="72"/>
      <c r="K368" s="80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 spans="1:26" ht="15.75" customHeight="1">
      <c r="A369" s="80"/>
      <c r="B369" s="72"/>
      <c r="C369" s="72"/>
      <c r="D369" s="82"/>
      <c r="E369" s="203"/>
      <c r="F369" s="202"/>
      <c r="G369" s="88"/>
      <c r="H369" s="194"/>
      <c r="I369" s="72"/>
      <c r="J369" s="72"/>
      <c r="K369" s="80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 spans="1:26" ht="15.75" customHeight="1">
      <c r="A370" s="80"/>
      <c r="B370" s="72"/>
      <c r="C370" s="72"/>
      <c r="D370" s="82"/>
      <c r="E370" s="203"/>
      <c r="F370" s="202"/>
      <c r="G370" s="88"/>
      <c r="H370" s="194"/>
      <c r="I370" s="72"/>
      <c r="J370" s="72"/>
      <c r="K370" s="80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 spans="1:26" ht="15.75" customHeight="1">
      <c r="A371" s="80"/>
      <c r="B371" s="72"/>
      <c r="C371" s="72"/>
      <c r="D371" s="82"/>
      <c r="E371" s="203"/>
      <c r="F371" s="202"/>
      <c r="G371" s="88"/>
      <c r="H371" s="194"/>
      <c r="I371" s="72"/>
      <c r="J371" s="72"/>
      <c r="K371" s="80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 spans="1:26" ht="15.75" customHeight="1">
      <c r="A372" s="80"/>
      <c r="B372" s="72"/>
      <c r="C372" s="72"/>
      <c r="D372" s="82"/>
      <c r="E372" s="203"/>
      <c r="F372" s="202"/>
      <c r="G372" s="88"/>
      <c r="H372" s="194"/>
      <c r="I372" s="72"/>
      <c r="J372" s="72"/>
      <c r="K372" s="80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 spans="1:26" ht="15.75" customHeight="1">
      <c r="A373" s="80"/>
      <c r="B373" s="72"/>
      <c r="C373" s="72"/>
      <c r="D373" s="82"/>
      <c r="E373" s="203"/>
      <c r="F373" s="202"/>
      <c r="G373" s="88"/>
      <c r="H373" s="194"/>
      <c r="I373" s="72"/>
      <c r="J373" s="72"/>
      <c r="K373" s="80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 spans="1:26" ht="15.75" customHeight="1">
      <c r="A374" s="80"/>
      <c r="B374" s="72"/>
      <c r="C374" s="72"/>
      <c r="D374" s="82"/>
      <c r="E374" s="203"/>
      <c r="F374" s="202"/>
      <c r="G374" s="88"/>
      <c r="H374" s="194"/>
      <c r="I374" s="72"/>
      <c r="J374" s="72"/>
      <c r="K374" s="80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 spans="1:26" ht="15.75" customHeight="1">
      <c r="A375" s="80"/>
      <c r="B375" s="72"/>
      <c r="C375" s="72"/>
      <c r="D375" s="82"/>
      <c r="E375" s="203"/>
      <c r="F375" s="202"/>
      <c r="G375" s="88"/>
      <c r="H375" s="194"/>
      <c r="I375" s="72"/>
      <c r="J375" s="72"/>
      <c r="K375" s="80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 spans="1:26" ht="15.75" customHeight="1">
      <c r="A376" s="80"/>
      <c r="B376" s="72"/>
      <c r="C376" s="72"/>
      <c r="D376" s="82"/>
      <c r="E376" s="203"/>
      <c r="F376" s="202"/>
      <c r="G376" s="88"/>
      <c r="H376" s="194"/>
      <c r="I376" s="72"/>
      <c r="J376" s="72"/>
      <c r="K376" s="80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 spans="1:26" ht="15.75" customHeight="1">
      <c r="A377" s="80"/>
      <c r="B377" s="72"/>
      <c r="C377" s="72"/>
      <c r="D377" s="82"/>
      <c r="E377" s="203"/>
      <c r="F377" s="202"/>
      <c r="G377" s="88"/>
      <c r="H377" s="194"/>
      <c r="I377" s="72"/>
      <c r="J377" s="72"/>
      <c r="K377" s="80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 spans="1:26" ht="15.75" customHeight="1">
      <c r="A378" s="80"/>
      <c r="B378" s="72"/>
      <c r="C378" s="72"/>
      <c r="D378" s="82"/>
      <c r="E378" s="203"/>
      <c r="F378" s="202"/>
      <c r="G378" s="88"/>
      <c r="H378" s="194"/>
      <c r="I378" s="72"/>
      <c r="J378" s="72"/>
      <c r="K378" s="80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 spans="1:26" ht="15.75" customHeight="1">
      <c r="A379" s="80"/>
      <c r="B379" s="72"/>
      <c r="C379" s="72"/>
      <c r="D379" s="82"/>
      <c r="E379" s="203"/>
      <c r="F379" s="202"/>
      <c r="G379" s="88"/>
      <c r="H379" s="194"/>
      <c r="I379" s="72"/>
      <c r="J379" s="72"/>
      <c r="K379" s="80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 spans="1:26" ht="15.75" customHeight="1">
      <c r="A380" s="80"/>
      <c r="B380" s="72"/>
      <c r="C380" s="72"/>
      <c r="D380" s="82"/>
      <c r="E380" s="203"/>
      <c r="F380" s="202"/>
      <c r="G380" s="88"/>
      <c r="H380" s="194"/>
      <c r="I380" s="72"/>
      <c r="J380" s="72"/>
      <c r="K380" s="80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 spans="1:26" ht="15.75" customHeight="1">
      <c r="A381" s="80"/>
      <c r="B381" s="72"/>
      <c r="C381" s="72"/>
      <c r="D381" s="82"/>
      <c r="E381" s="203"/>
      <c r="F381" s="202"/>
      <c r="G381" s="88"/>
      <c r="H381" s="194"/>
      <c r="I381" s="72"/>
      <c r="J381" s="72"/>
      <c r="K381" s="80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 spans="1:26" ht="15.75" customHeight="1">
      <c r="A382" s="80"/>
      <c r="B382" s="72"/>
      <c r="C382" s="72"/>
      <c r="D382" s="82"/>
      <c r="E382" s="203"/>
      <c r="F382" s="202"/>
      <c r="G382" s="88"/>
      <c r="H382" s="194"/>
      <c r="I382" s="72"/>
      <c r="J382" s="72"/>
      <c r="K382" s="80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 spans="1:26" ht="15.75" customHeight="1">
      <c r="A383" s="80"/>
      <c r="B383" s="72"/>
      <c r="C383" s="72"/>
      <c r="D383" s="82"/>
      <c r="E383" s="203"/>
      <c r="F383" s="202"/>
      <c r="G383" s="88"/>
      <c r="H383" s="194"/>
      <c r="I383" s="72"/>
      <c r="J383" s="72"/>
      <c r="K383" s="80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 spans="1:26" ht="15.75" customHeight="1">
      <c r="A384" s="80"/>
      <c r="B384" s="72"/>
      <c r="C384" s="72"/>
      <c r="D384" s="82"/>
      <c r="E384" s="203"/>
      <c r="F384" s="202"/>
      <c r="G384" s="88"/>
      <c r="H384" s="194"/>
      <c r="I384" s="72"/>
      <c r="J384" s="72"/>
      <c r="K384" s="80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 spans="1:26" ht="15.75" customHeight="1">
      <c r="A385" s="80"/>
      <c r="B385" s="72"/>
      <c r="C385" s="72"/>
      <c r="D385" s="82"/>
      <c r="E385" s="203"/>
      <c r="F385" s="202"/>
      <c r="G385" s="88"/>
      <c r="H385" s="194"/>
      <c r="I385" s="72"/>
      <c r="J385" s="72"/>
      <c r="K385" s="80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 spans="1:26" ht="15.75" customHeight="1">
      <c r="A386" s="80"/>
      <c r="B386" s="72"/>
      <c r="C386" s="72"/>
      <c r="D386" s="82"/>
      <c r="E386" s="203"/>
      <c r="F386" s="202"/>
      <c r="G386" s="88"/>
      <c r="H386" s="194"/>
      <c r="I386" s="72"/>
      <c r="J386" s="72"/>
      <c r="K386" s="80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 spans="1:26" ht="15.75" customHeight="1">
      <c r="A387" s="80"/>
      <c r="B387" s="72"/>
      <c r="C387" s="72"/>
      <c r="D387" s="82"/>
      <c r="E387" s="203"/>
      <c r="F387" s="202"/>
      <c r="G387" s="88"/>
      <c r="H387" s="194"/>
      <c r="I387" s="72"/>
      <c r="J387" s="72"/>
      <c r="K387" s="80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 spans="1:26" ht="15.75" customHeight="1">
      <c r="A388" s="80"/>
      <c r="B388" s="72"/>
      <c r="C388" s="72"/>
      <c r="D388" s="82"/>
      <c r="E388" s="203"/>
      <c r="F388" s="202"/>
      <c r="G388" s="88"/>
      <c r="H388" s="194"/>
      <c r="I388" s="72"/>
      <c r="J388" s="72"/>
      <c r="K388" s="80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 spans="1:26" ht="15.75" customHeight="1">
      <c r="A389" s="80"/>
      <c r="B389" s="72"/>
      <c r="C389" s="72"/>
      <c r="D389" s="82"/>
      <c r="E389" s="203"/>
      <c r="F389" s="202"/>
      <c r="G389" s="88"/>
      <c r="H389" s="194"/>
      <c r="I389" s="72"/>
      <c r="J389" s="72"/>
      <c r="K389" s="80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 spans="1:26" ht="15.75" customHeight="1">
      <c r="A390" s="80"/>
      <c r="B390" s="72"/>
      <c r="C390" s="72"/>
      <c r="D390" s="82"/>
      <c r="E390" s="203"/>
      <c r="F390" s="202"/>
      <c r="G390" s="88"/>
      <c r="H390" s="194"/>
      <c r="I390" s="72"/>
      <c r="J390" s="72"/>
      <c r="K390" s="80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 spans="1:26" ht="15.75" customHeight="1">
      <c r="A391" s="80"/>
      <c r="B391" s="72"/>
      <c r="C391" s="72"/>
      <c r="D391" s="82"/>
      <c r="E391" s="203"/>
      <c r="F391" s="202"/>
      <c r="G391" s="88"/>
      <c r="H391" s="194"/>
      <c r="I391" s="72"/>
      <c r="J391" s="72"/>
      <c r="K391" s="80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 spans="1:26" ht="15.75" customHeight="1">
      <c r="A392" s="80"/>
      <c r="B392" s="72"/>
      <c r="C392" s="72"/>
      <c r="D392" s="82"/>
      <c r="E392" s="203"/>
      <c r="F392" s="202"/>
      <c r="G392" s="88"/>
      <c r="H392" s="194"/>
      <c r="I392" s="72"/>
      <c r="J392" s="72"/>
      <c r="K392" s="80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 spans="1:26" ht="15.75" customHeight="1">
      <c r="A393" s="80"/>
      <c r="B393" s="72"/>
      <c r="C393" s="72"/>
      <c r="D393" s="82"/>
      <c r="E393" s="203"/>
      <c r="F393" s="202"/>
      <c r="G393" s="88"/>
      <c r="H393" s="194"/>
      <c r="I393" s="72"/>
      <c r="J393" s="72"/>
      <c r="K393" s="80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 spans="1:26" ht="15.75" customHeight="1">
      <c r="A394" s="80"/>
      <c r="B394" s="72"/>
      <c r="C394" s="72"/>
      <c r="D394" s="82"/>
      <c r="E394" s="203"/>
      <c r="F394" s="202"/>
      <c r="G394" s="88"/>
      <c r="H394" s="194"/>
      <c r="I394" s="72"/>
      <c r="J394" s="72"/>
      <c r="K394" s="80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 spans="1:26" ht="15.75" customHeight="1">
      <c r="A395" s="80"/>
      <c r="B395" s="72"/>
      <c r="C395" s="72"/>
      <c r="D395" s="82"/>
      <c r="E395" s="203"/>
      <c r="F395" s="202"/>
      <c r="G395" s="88"/>
      <c r="H395" s="194"/>
      <c r="I395" s="72"/>
      <c r="J395" s="72"/>
      <c r="K395" s="80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 spans="1:26" ht="15.75" customHeight="1">
      <c r="A396" s="80"/>
      <c r="B396" s="72"/>
      <c r="C396" s="72"/>
      <c r="D396" s="82"/>
      <c r="E396" s="203"/>
      <c r="F396" s="202"/>
      <c r="G396" s="88"/>
      <c r="H396" s="194"/>
      <c r="I396" s="72"/>
      <c r="J396" s="72"/>
      <c r="K396" s="80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 spans="1:26" ht="15.75" customHeight="1">
      <c r="A397" s="80"/>
      <c r="B397" s="72"/>
      <c r="C397" s="72"/>
      <c r="D397" s="82"/>
      <c r="E397" s="203"/>
      <c r="F397" s="202"/>
      <c r="G397" s="88"/>
      <c r="H397" s="194"/>
      <c r="I397" s="72"/>
      <c r="J397" s="72"/>
      <c r="K397" s="80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ht="15.75" customHeight="1">
      <c r="A398" s="80"/>
      <c r="B398" s="72"/>
      <c r="C398" s="72"/>
      <c r="D398" s="82"/>
      <c r="E398" s="203"/>
      <c r="F398" s="202"/>
      <c r="G398" s="88"/>
      <c r="H398" s="194"/>
      <c r="I398" s="72"/>
      <c r="J398" s="72"/>
      <c r="K398" s="80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 spans="1:26" ht="15.75" customHeight="1">
      <c r="A399" s="80"/>
      <c r="B399" s="72"/>
      <c r="C399" s="72"/>
      <c r="D399" s="82"/>
      <c r="E399" s="203"/>
      <c r="F399" s="202"/>
      <c r="G399" s="88"/>
      <c r="H399" s="194"/>
      <c r="I399" s="72"/>
      <c r="J399" s="72"/>
      <c r="K399" s="80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 spans="1:26" ht="15.75" customHeight="1">
      <c r="A400" s="80"/>
      <c r="B400" s="72"/>
      <c r="C400" s="72"/>
      <c r="D400" s="82"/>
      <c r="E400" s="203"/>
      <c r="F400" s="202"/>
      <c r="G400" s="88"/>
      <c r="H400" s="194"/>
      <c r="I400" s="72"/>
      <c r="J400" s="72"/>
      <c r="K400" s="80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 spans="1:26" ht="15.75" customHeight="1">
      <c r="A401" s="80"/>
      <c r="B401" s="72"/>
      <c r="C401" s="72"/>
      <c r="D401" s="82"/>
      <c r="E401" s="203"/>
      <c r="F401" s="202"/>
      <c r="G401" s="88"/>
      <c r="H401" s="194"/>
      <c r="I401" s="72"/>
      <c r="J401" s="72"/>
      <c r="K401" s="80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 spans="1:26" ht="15.75" customHeight="1">
      <c r="A402" s="80"/>
      <c r="B402" s="72"/>
      <c r="C402" s="72"/>
      <c r="D402" s="82"/>
      <c r="E402" s="203"/>
      <c r="F402" s="202"/>
      <c r="G402" s="88"/>
      <c r="H402" s="194"/>
      <c r="I402" s="72"/>
      <c r="J402" s="72"/>
      <c r="K402" s="80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 spans="1:26" ht="15.75" customHeight="1">
      <c r="A403" s="80"/>
      <c r="B403" s="72"/>
      <c r="C403" s="72"/>
      <c r="D403" s="82"/>
      <c r="E403" s="203"/>
      <c r="F403" s="202"/>
      <c r="G403" s="88"/>
      <c r="H403" s="194"/>
      <c r="I403" s="72"/>
      <c r="J403" s="72"/>
      <c r="K403" s="80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 spans="1:26" ht="15.75" customHeight="1">
      <c r="A404" s="80"/>
      <c r="B404" s="72"/>
      <c r="C404" s="72"/>
      <c r="D404" s="82"/>
      <c r="E404" s="203"/>
      <c r="F404" s="202"/>
      <c r="G404" s="88"/>
      <c r="H404" s="194"/>
      <c r="I404" s="72"/>
      <c r="J404" s="72"/>
      <c r="K404" s="80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 spans="1:26" ht="15.75" customHeight="1">
      <c r="A405" s="80"/>
      <c r="B405" s="72"/>
      <c r="C405" s="72"/>
      <c r="D405" s="82"/>
      <c r="E405" s="203"/>
      <c r="F405" s="202"/>
      <c r="G405" s="88"/>
      <c r="H405" s="194"/>
      <c r="I405" s="72"/>
      <c r="J405" s="72"/>
      <c r="K405" s="80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 spans="1:26" ht="15.75" customHeight="1">
      <c r="A406" s="80"/>
      <c r="B406" s="72"/>
      <c r="C406" s="72"/>
      <c r="D406" s="82"/>
      <c r="E406" s="203"/>
      <c r="F406" s="202"/>
      <c r="G406" s="88"/>
      <c r="H406" s="194"/>
      <c r="I406" s="72"/>
      <c r="J406" s="72"/>
      <c r="K406" s="80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 spans="1:26" ht="15.75" customHeight="1">
      <c r="A407" s="80"/>
      <c r="B407" s="72"/>
      <c r="C407" s="72"/>
      <c r="D407" s="82"/>
      <c r="E407" s="203"/>
      <c r="F407" s="202"/>
      <c r="G407" s="88"/>
      <c r="H407" s="194"/>
      <c r="I407" s="72"/>
      <c r="J407" s="72"/>
      <c r="K407" s="80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 spans="1:26" ht="15.75" customHeight="1">
      <c r="A408" s="80"/>
      <c r="B408" s="72"/>
      <c r="C408" s="72"/>
      <c r="D408" s="82"/>
      <c r="E408" s="203"/>
      <c r="F408" s="202"/>
      <c r="G408" s="88"/>
      <c r="H408" s="194"/>
      <c r="I408" s="72"/>
      <c r="J408" s="72"/>
      <c r="K408" s="80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ht="15.75" customHeight="1">
      <c r="A409" s="80"/>
      <c r="B409" s="72"/>
      <c r="C409" s="72"/>
      <c r="D409" s="82"/>
      <c r="E409" s="203"/>
      <c r="F409" s="202"/>
      <c r="G409" s="88"/>
      <c r="H409" s="194"/>
      <c r="I409" s="72"/>
      <c r="J409" s="72"/>
      <c r="K409" s="80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ht="15.75" customHeight="1">
      <c r="A410" s="80"/>
      <c r="B410" s="72"/>
      <c r="C410" s="72"/>
      <c r="D410" s="82"/>
      <c r="E410" s="203"/>
      <c r="F410" s="202"/>
      <c r="G410" s="88"/>
      <c r="H410" s="194"/>
      <c r="I410" s="72"/>
      <c r="J410" s="72"/>
      <c r="K410" s="80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 spans="1:26" ht="15.75" customHeight="1">
      <c r="A411" s="80"/>
      <c r="B411" s="72"/>
      <c r="C411" s="72"/>
      <c r="D411" s="82"/>
      <c r="E411" s="203"/>
      <c r="F411" s="202"/>
      <c r="G411" s="88"/>
      <c r="H411" s="194"/>
      <c r="I411" s="72"/>
      <c r="J411" s="72"/>
      <c r="K411" s="80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 spans="1:26" ht="15.75" customHeight="1">
      <c r="A412" s="80"/>
      <c r="B412" s="72"/>
      <c r="C412" s="72"/>
      <c r="D412" s="82"/>
      <c r="E412" s="203"/>
      <c r="F412" s="202"/>
      <c r="G412" s="88"/>
      <c r="H412" s="194"/>
      <c r="I412" s="72"/>
      <c r="J412" s="72"/>
      <c r="K412" s="80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 spans="1:26" ht="15.75" customHeight="1">
      <c r="A413" s="80"/>
      <c r="B413" s="72"/>
      <c r="C413" s="72"/>
      <c r="D413" s="82"/>
      <c r="E413" s="203"/>
      <c r="F413" s="202"/>
      <c r="G413" s="88"/>
      <c r="H413" s="194"/>
      <c r="I413" s="72"/>
      <c r="J413" s="72"/>
      <c r="K413" s="80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 spans="1:26" ht="15.75" customHeight="1">
      <c r="A414" s="80"/>
      <c r="B414" s="72"/>
      <c r="C414" s="72"/>
      <c r="D414" s="82"/>
      <c r="E414" s="203"/>
      <c r="F414" s="202"/>
      <c r="G414" s="88"/>
      <c r="H414" s="194"/>
      <c r="I414" s="72"/>
      <c r="J414" s="72"/>
      <c r="K414" s="80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 spans="1:26" ht="15.75" customHeight="1">
      <c r="A415" s="80"/>
      <c r="B415" s="72"/>
      <c r="C415" s="72"/>
      <c r="D415" s="82"/>
      <c r="E415" s="203"/>
      <c r="F415" s="202"/>
      <c r="G415" s="88"/>
      <c r="H415" s="194"/>
      <c r="I415" s="72"/>
      <c r="J415" s="72"/>
      <c r="K415" s="80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 spans="1:26" ht="15.75" customHeight="1">
      <c r="A416" s="80"/>
      <c r="B416" s="72"/>
      <c r="C416" s="72"/>
      <c r="D416" s="82"/>
      <c r="E416" s="203"/>
      <c r="F416" s="202"/>
      <c r="G416" s="88"/>
      <c r="H416" s="194"/>
      <c r="I416" s="72"/>
      <c r="J416" s="72"/>
      <c r="K416" s="80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 spans="1:26" ht="15.75" customHeight="1">
      <c r="A417" s="80"/>
      <c r="B417" s="72"/>
      <c r="C417" s="72"/>
      <c r="D417" s="82"/>
      <c r="E417" s="203"/>
      <c r="F417" s="202"/>
      <c r="G417" s="88"/>
      <c r="H417" s="194"/>
      <c r="I417" s="72"/>
      <c r="J417" s="72"/>
      <c r="K417" s="80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 spans="1:26" ht="15.75" customHeight="1">
      <c r="A418" s="80"/>
      <c r="B418" s="72"/>
      <c r="C418" s="72"/>
      <c r="D418" s="82"/>
      <c r="E418" s="203"/>
      <c r="F418" s="202"/>
      <c r="G418" s="88"/>
      <c r="H418" s="194"/>
      <c r="I418" s="72"/>
      <c r="J418" s="72"/>
      <c r="K418" s="80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 spans="1:26" ht="15.75" customHeight="1">
      <c r="A419" s="80"/>
      <c r="B419" s="72"/>
      <c r="C419" s="72"/>
      <c r="D419" s="82"/>
      <c r="E419" s="203"/>
      <c r="F419" s="202"/>
      <c r="G419" s="88"/>
      <c r="H419" s="194"/>
      <c r="I419" s="72"/>
      <c r="J419" s="72"/>
      <c r="K419" s="80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 spans="1:26" ht="15.75" customHeight="1">
      <c r="A420" s="80"/>
      <c r="B420" s="72"/>
      <c r="C420" s="72"/>
      <c r="D420" s="82"/>
      <c r="E420" s="203"/>
      <c r="F420" s="202"/>
      <c r="G420" s="88"/>
      <c r="H420" s="194"/>
      <c r="I420" s="72"/>
      <c r="J420" s="72"/>
      <c r="K420" s="80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 spans="1:26" ht="15.75" customHeight="1">
      <c r="A421" s="80"/>
      <c r="B421" s="72"/>
      <c r="C421" s="72"/>
      <c r="D421" s="82"/>
      <c r="E421" s="203"/>
      <c r="F421" s="202"/>
      <c r="G421" s="88"/>
      <c r="H421" s="194"/>
      <c r="I421" s="72"/>
      <c r="J421" s="72"/>
      <c r="K421" s="80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 spans="1:26" ht="15.75" customHeight="1">
      <c r="A422" s="80"/>
      <c r="B422" s="72"/>
      <c r="C422" s="72"/>
      <c r="D422" s="82"/>
      <c r="E422" s="203"/>
      <c r="F422" s="202"/>
      <c r="G422" s="88"/>
      <c r="H422" s="194"/>
      <c r="I422" s="72"/>
      <c r="J422" s="72"/>
      <c r="K422" s="80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 spans="1:26" ht="15.75" customHeight="1">
      <c r="A423" s="80"/>
      <c r="B423" s="72"/>
      <c r="C423" s="72"/>
      <c r="D423" s="82"/>
      <c r="E423" s="203"/>
      <c r="F423" s="202"/>
      <c r="G423" s="88"/>
      <c r="H423" s="194"/>
      <c r="I423" s="72"/>
      <c r="J423" s="72"/>
      <c r="K423" s="80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 spans="1:26" ht="15.75" customHeight="1">
      <c r="A424" s="80"/>
      <c r="B424" s="72"/>
      <c r="C424" s="72"/>
      <c r="D424" s="82"/>
      <c r="E424" s="203"/>
      <c r="F424" s="202"/>
      <c r="G424" s="88"/>
      <c r="H424" s="194"/>
      <c r="I424" s="72"/>
      <c r="J424" s="72"/>
      <c r="K424" s="80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 spans="1:26" ht="15.75" customHeight="1">
      <c r="A425" s="80"/>
      <c r="B425" s="72"/>
      <c r="C425" s="72"/>
      <c r="D425" s="82"/>
      <c r="E425" s="203"/>
      <c r="F425" s="202"/>
      <c r="G425" s="88"/>
      <c r="H425" s="194"/>
      <c r="I425" s="72"/>
      <c r="J425" s="72"/>
      <c r="K425" s="80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 spans="1:26" ht="15.75" customHeight="1">
      <c r="A426" s="80"/>
      <c r="B426" s="72"/>
      <c r="C426" s="72"/>
      <c r="D426" s="82"/>
      <c r="E426" s="203"/>
      <c r="F426" s="202"/>
      <c r="G426" s="88"/>
      <c r="H426" s="194"/>
      <c r="I426" s="72"/>
      <c r="J426" s="72"/>
      <c r="K426" s="80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 spans="1:26" ht="15.75" customHeight="1">
      <c r="A427" s="80"/>
      <c r="B427" s="72"/>
      <c r="C427" s="72"/>
      <c r="D427" s="82"/>
      <c r="E427" s="203"/>
      <c r="F427" s="202"/>
      <c r="G427" s="88"/>
      <c r="H427" s="194"/>
      <c r="I427" s="72"/>
      <c r="J427" s="72"/>
      <c r="K427" s="80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 spans="1:26" ht="15.75" customHeight="1">
      <c r="A428" s="80"/>
      <c r="B428" s="72"/>
      <c r="C428" s="72"/>
      <c r="D428" s="82"/>
      <c r="E428" s="203"/>
      <c r="F428" s="202"/>
      <c r="G428" s="88"/>
      <c r="H428" s="194"/>
      <c r="I428" s="72"/>
      <c r="J428" s="72"/>
      <c r="K428" s="80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 spans="1:26" ht="15.75" customHeight="1">
      <c r="A429" s="80"/>
      <c r="B429" s="72"/>
      <c r="C429" s="72"/>
      <c r="D429" s="82"/>
      <c r="E429" s="203"/>
      <c r="F429" s="202"/>
      <c r="G429" s="88"/>
      <c r="H429" s="194"/>
      <c r="I429" s="72"/>
      <c r="J429" s="72"/>
      <c r="K429" s="80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 spans="1:26" ht="15.75" customHeight="1">
      <c r="A430" s="80"/>
      <c r="B430" s="72"/>
      <c r="C430" s="72"/>
      <c r="D430" s="82"/>
      <c r="E430" s="203"/>
      <c r="F430" s="202"/>
      <c r="G430" s="88"/>
      <c r="H430" s="194"/>
      <c r="I430" s="72"/>
      <c r="J430" s="72"/>
      <c r="K430" s="80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 spans="1:26" ht="15.75" customHeight="1">
      <c r="A431" s="80"/>
      <c r="B431" s="72"/>
      <c r="C431" s="72"/>
      <c r="D431" s="82"/>
      <c r="E431" s="203"/>
      <c r="F431" s="202"/>
      <c r="G431" s="88"/>
      <c r="H431" s="194"/>
      <c r="I431" s="72"/>
      <c r="J431" s="72"/>
      <c r="K431" s="80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 spans="1:26" ht="15.75" customHeight="1">
      <c r="A432" s="80"/>
      <c r="B432" s="72"/>
      <c r="C432" s="72"/>
      <c r="D432" s="82"/>
      <c r="E432" s="203"/>
      <c r="F432" s="202"/>
      <c r="G432" s="88"/>
      <c r="H432" s="194"/>
      <c r="I432" s="72"/>
      <c r="J432" s="72"/>
      <c r="K432" s="80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 spans="1:26" ht="15.75" customHeight="1">
      <c r="A433" s="80"/>
      <c r="B433" s="72"/>
      <c r="C433" s="72"/>
      <c r="D433" s="82"/>
      <c r="E433" s="203"/>
      <c r="F433" s="202"/>
      <c r="G433" s="88"/>
      <c r="H433" s="194"/>
      <c r="I433" s="72"/>
      <c r="J433" s="72"/>
      <c r="K433" s="80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 spans="1:26" ht="15.75" customHeight="1">
      <c r="A434" s="80"/>
      <c r="B434" s="72"/>
      <c r="C434" s="72"/>
      <c r="D434" s="82"/>
      <c r="E434" s="203"/>
      <c r="F434" s="202"/>
      <c r="G434" s="88"/>
      <c r="H434" s="194"/>
      <c r="I434" s="72"/>
      <c r="J434" s="72"/>
      <c r="K434" s="80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 spans="1:26" ht="15.75" customHeight="1">
      <c r="A435" s="80"/>
      <c r="B435" s="72"/>
      <c r="C435" s="72"/>
      <c r="D435" s="82"/>
      <c r="E435" s="203"/>
      <c r="F435" s="202"/>
      <c r="G435" s="88"/>
      <c r="H435" s="194"/>
      <c r="I435" s="72"/>
      <c r="J435" s="72"/>
      <c r="K435" s="80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 spans="1:26" ht="15.75" customHeight="1">
      <c r="A436" s="80"/>
      <c r="B436" s="72"/>
      <c r="C436" s="72"/>
      <c r="D436" s="82"/>
      <c r="E436" s="203"/>
      <c r="F436" s="202"/>
      <c r="G436" s="88"/>
      <c r="H436" s="194"/>
      <c r="I436" s="72"/>
      <c r="J436" s="72"/>
      <c r="K436" s="80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 spans="1:26" ht="15.75" customHeight="1">
      <c r="A437" s="80"/>
      <c r="B437" s="72"/>
      <c r="C437" s="72"/>
      <c r="D437" s="82"/>
      <c r="E437" s="203"/>
      <c r="F437" s="202"/>
      <c r="G437" s="88"/>
      <c r="H437" s="194"/>
      <c r="I437" s="72"/>
      <c r="J437" s="72"/>
      <c r="K437" s="80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 spans="1:26" ht="15.75" customHeight="1">
      <c r="A438" s="80"/>
      <c r="B438" s="72"/>
      <c r="C438" s="72"/>
      <c r="D438" s="82"/>
      <c r="E438" s="203"/>
      <c r="F438" s="202"/>
      <c r="G438" s="88"/>
      <c r="H438" s="194"/>
      <c r="I438" s="72"/>
      <c r="J438" s="72"/>
      <c r="K438" s="80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 spans="1:26" ht="15.75" customHeight="1">
      <c r="A439" s="80"/>
      <c r="B439" s="72"/>
      <c r="C439" s="72"/>
      <c r="D439" s="82"/>
      <c r="E439" s="203"/>
      <c r="F439" s="202"/>
      <c r="G439" s="88"/>
      <c r="H439" s="194"/>
      <c r="I439" s="72"/>
      <c r="J439" s="72"/>
      <c r="K439" s="80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 spans="1:26" ht="15.75" customHeight="1">
      <c r="A440" s="80"/>
      <c r="B440" s="72"/>
      <c r="C440" s="72"/>
      <c r="D440" s="82"/>
      <c r="E440" s="203"/>
      <c r="F440" s="202"/>
      <c r="G440" s="88"/>
      <c r="H440" s="194"/>
      <c r="I440" s="72"/>
      <c r="J440" s="72"/>
      <c r="K440" s="80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 spans="1:26" ht="15.75" customHeight="1">
      <c r="A441" s="80"/>
      <c r="B441" s="72"/>
      <c r="C441" s="72"/>
      <c r="D441" s="82"/>
      <c r="E441" s="203"/>
      <c r="F441" s="202"/>
      <c r="G441" s="88"/>
      <c r="H441" s="194"/>
      <c r="I441" s="72"/>
      <c r="J441" s="72"/>
      <c r="K441" s="80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 spans="1:26" ht="15.75" customHeight="1">
      <c r="A442" s="80"/>
      <c r="B442" s="72"/>
      <c r="C442" s="72"/>
      <c r="D442" s="82"/>
      <c r="E442" s="203"/>
      <c r="F442" s="202"/>
      <c r="G442" s="88"/>
      <c r="H442" s="194"/>
      <c r="I442" s="72"/>
      <c r="J442" s="72"/>
      <c r="K442" s="80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 spans="1:26" ht="15.75" customHeight="1">
      <c r="A443" s="80"/>
      <c r="B443" s="72"/>
      <c r="C443" s="72"/>
      <c r="D443" s="82"/>
      <c r="E443" s="203"/>
      <c r="F443" s="202"/>
      <c r="G443" s="88"/>
      <c r="H443" s="194"/>
      <c r="I443" s="72"/>
      <c r="J443" s="72"/>
      <c r="K443" s="80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 spans="1:26" ht="15.75" customHeight="1">
      <c r="A444" s="80"/>
      <c r="B444" s="72"/>
      <c r="C444" s="72"/>
      <c r="D444" s="82"/>
      <c r="E444" s="203"/>
      <c r="F444" s="202"/>
      <c r="G444" s="88"/>
      <c r="H444" s="194"/>
      <c r="I444" s="72"/>
      <c r="J444" s="72"/>
      <c r="K444" s="80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 spans="1:26" ht="15.75" customHeight="1">
      <c r="A445" s="80"/>
      <c r="B445" s="72"/>
      <c r="C445" s="72"/>
      <c r="D445" s="82"/>
      <c r="E445" s="203"/>
      <c r="F445" s="202"/>
      <c r="G445" s="88"/>
      <c r="H445" s="194"/>
      <c r="I445" s="72"/>
      <c r="J445" s="72"/>
      <c r="K445" s="80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 spans="1:26" ht="15.75" customHeight="1">
      <c r="A446" s="80"/>
      <c r="B446" s="72"/>
      <c r="C446" s="72"/>
      <c r="D446" s="82"/>
      <c r="E446" s="203"/>
      <c r="F446" s="202"/>
      <c r="G446" s="88"/>
      <c r="H446" s="194"/>
      <c r="I446" s="72"/>
      <c r="J446" s="72"/>
      <c r="K446" s="80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 spans="1:26" ht="15.75" customHeight="1">
      <c r="A447" s="80"/>
      <c r="B447" s="72"/>
      <c r="C447" s="72"/>
      <c r="D447" s="82"/>
      <c r="E447" s="203"/>
      <c r="F447" s="202"/>
      <c r="G447" s="88"/>
      <c r="H447" s="194"/>
      <c r="I447" s="72"/>
      <c r="J447" s="72"/>
      <c r="K447" s="80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 spans="1:26" ht="15.75" customHeight="1">
      <c r="A448" s="80"/>
      <c r="B448" s="72"/>
      <c r="C448" s="72"/>
      <c r="D448" s="82"/>
      <c r="E448" s="203"/>
      <c r="F448" s="202"/>
      <c r="G448" s="88"/>
      <c r="H448" s="194"/>
      <c r="I448" s="72"/>
      <c r="J448" s="72"/>
      <c r="K448" s="80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 spans="1:26" ht="15.75" customHeight="1">
      <c r="A449" s="80"/>
      <c r="B449" s="72"/>
      <c r="C449" s="72"/>
      <c r="D449" s="82"/>
      <c r="E449" s="203"/>
      <c r="F449" s="202"/>
      <c r="G449" s="88"/>
      <c r="H449" s="194"/>
      <c r="I449" s="72"/>
      <c r="J449" s="72"/>
      <c r="K449" s="80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 spans="1:26" ht="15.75" customHeight="1">
      <c r="A450" s="80"/>
      <c r="B450" s="72"/>
      <c r="C450" s="72"/>
      <c r="D450" s="82"/>
      <c r="E450" s="203"/>
      <c r="F450" s="202"/>
      <c r="G450" s="88"/>
      <c r="H450" s="194"/>
      <c r="I450" s="72"/>
      <c r="J450" s="72"/>
      <c r="K450" s="80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 spans="1:26" ht="15.75" customHeight="1">
      <c r="A451" s="80"/>
      <c r="B451" s="72"/>
      <c r="C451" s="72"/>
      <c r="D451" s="82"/>
      <c r="E451" s="203"/>
      <c r="F451" s="202"/>
      <c r="G451" s="88"/>
      <c r="H451" s="194"/>
      <c r="I451" s="72"/>
      <c r="J451" s="72"/>
      <c r="K451" s="80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 spans="1:26" ht="15.75" customHeight="1">
      <c r="A452" s="80"/>
      <c r="B452" s="72"/>
      <c r="C452" s="72"/>
      <c r="D452" s="82"/>
      <c r="E452" s="203"/>
      <c r="F452" s="202"/>
      <c r="G452" s="88"/>
      <c r="H452" s="194"/>
      <c r="I452" s="72"/>
      <c r="J452" s="72"/>
      <c r="K452" s="80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 spans="1:26" ht="15.75" customHeight="1">
      <c r="A453" s="80"/>
      <c r="B453" s="72"/>
      <c r="C453" s="72"/>
      <c r="D453" s="82"/>
      <c r="E453" s="203"/>
      <c r="F453" s="202"/>
      <c r="G453" s="88"/>
      <c r="H453" s="194"/>
      <c r="I453" s="72"/>
      <c r="J453" s="72"/>
      <c r="K453" s="80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 spans="1:26" ht="15.75" customHeight="1">
      <c r="A454" s="80"/>
      <c r="B454" s="72"/>
      <c r="C454" s="72"/>
      <c r="D454" s="82"/>
      <c r="E454" s="203"/>
      <c r="F454" s="202"/>
      <c r="G454" s="88"/>
      <c r="H454" s="194"/>
      <c r="I454" s="72"/>
      <c r="J454" s="72"/>
      <c r="K454" s="80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 spans="1:26" ht="15.75" customHeight="1">
      <c r="A455" s="80"/>
      <c r="B455" s="72"/>
      <c r="C455" s="72"/>
      <c r="D455" s="82"/>
      <c r="E455" s="203"/>
      <c r="F455" s="202"/>
      <c r="G455" s="88"/>
      <c r="H455" s="194"/>
      <c r="I455" s="72"/>
      <c r="J455" s="72"/>
      <c r="K455" s="80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 spans="1:26" ht="15.75" customHeight="1">
      <c r="A456" s="80"/>
      <c r="B456" s="72"/>
      <c r="C456" s="72"/>
      <c r="D456" s="82"/>
      <c r="E456" s="203"/>
      <c r="F456" s="202"/>
      <c r="G456" s="88"/>
      <c r="H456" s="194"/>
      <c r="I456" s="72"/>
      <c r="J456" s="72"/>
      <c r="K456" s="80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 spans="1:26" ht="15.75" customHeight="1">
      <c r="A457" s="80"/>
      <c r="B457" s="72"/>
      <c r="C457" s="72"/>
      <c r="D457" s="82"/>
      <c r="E457" s="203"/>
      <c r="F457" s="202"/>
      <c r="G457" s="88"/>
      <c r="H457" s="194"/>
      <c r="I457" s="72"/>
      <c r="J457" s="72"/>
      <c r="K457" s="80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 spans="1:26" ht="15.75" customHeight="1">
      <c r="A458" s="80"/>
      <c r="B458" s="72"/>
      <c r="C458" s="72"/>
      <c r="D458" s="82"/>
      <c r="E458" s="203"/>
      <c r="F458" s="202"/>
      <c r="G458" s="88"/>
      <c r="H458" s="194"/>
      <c r="I458" s="72"/>
      <c r="J458" s="72"/>
      <c r="K458" s="80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 spans="1:26" ht="15.75" customHeight="1">
      <c r="A459" s="80"/>
      <c r="B459" s="72"/>
      <c r="C459" s="72"/>
      <c r="D459" s="82"/>
      <c r="E459" s="203"/>
      <c r="F459" s="202"/>
      <c r="G459" s="88"/>
      <c r="H459" s="194"/>
      <c r="I459" s="72"/>
      <c r="J459" s="72"/>
      <c r="K459" s="80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 spans="1:26" ht="15.75" customHeight="1">
      <c r="A460" s="80"/>
      <c r="B460" s="72"/>
      <c r="C460" s="72"/>
      <c r="D460" s="82"/>
      <c r="E460" s="203"/>
      <c r="F460" s="202"/>
      <c r="G460" s="88"/>
      <c r="H460" s="194"/>
      <c r="I460" s="72"/>
      <c r="J460" s="72"/>
      <c r="K460" s="80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 spans="1:26" ht="15.75" customHeight="1">
      <c r="A461" s="80"/>
      <c r="B461" s="72"/>
      <c r="C461" s="72"/>
      <c r="D461" s="82"/>
      <c r="E461" s="203"/>
      <c r="F461" s="202"/>
      <c r="G461" s="88"/>
      <c r="H461" s="194"/>
      <c r="I461" s="72"/>
      <c r="J461" s="72"/>
      <c r="K461" s="80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 spans="1:26" ht="15.75" customHeight="1">
      <c r="A462" s="80"/>
      <c r="B462" s="72"/>
      <c r="C462" s="72"/>
      <c r="D462" s="82"/>
      <c r="E462" s="203"/>
      <c r="F462" s="202"/>
      <c r="G462" s="88"/>
      <c r="H462" s="194"/>
      <c r="I462" s="72"/>
      <c r="J462" s="72"/>
      <c r="K462" s="80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 spans="1:26" ht="15.75" customHeight="1">
      <c r="A463" s="80"/>
      <c r="B463" s="72"/>
      <c r="C463" s="72"/>
      <c r="D463" s="82"/>
      <c r="E463" s="203"/>
      <c r="F463" s="202"/>
      <c r="G463" s="88"/>
      <c r="H463" s="194"/>
      <c r="I463" s="72"/>
      <c r="J463" s="72"/>
      <c r="K463" s="80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 spans="1:26" ht="15.75" customHeight="1">
      <c r="A464" s="80"/>
      <c r="B464" s="72"/>
      <c r="C464" s="72"/>
      <c r="D464" s="82"/>
      <c r="E464" s="203"/>
      <c r="F464" s="202"/>
      <c r="G464" s="88"/>
      <c r="H464" s="194"/>
      <c r="I464" s="72"/>
      <c r="J464" s="72"/>
      <c r="K464" s="80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 spans="1:26" ht="15.75" customHeight="1">
      <c r="A465" s="80"/>
      <c r="B465" s="72"/>
      <c r="C465" s="72"/>
      <c r="D465" s="82"/>
      <c r="E465" s="203"/>
      <c r="F465" s="202"/>
      <c r="G465" s="88"/>
      <c r="H465" s="194"/>
      <c r="I465" s="72"/>
      <c r="J465" s="72"/>
      <c r="K465" s="80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 spans="1:26" ht="15.75" customHeight="1">
      <c r="A466" s="80"/>
      <c r="B466" s="72"/>
      <c r="C466" s="72"/>
      <c r="D466" s="82"/>
      <c r="E466" s="203"/>
      <c r="F466" s="202"/>
      <c r="G466" s="88"/>
      <c r="H466" s="194"/>
      <c r="I466" s="72"/>
      <c r="J466" s="72"/>
      <c r="K466" s="80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 spans="1:26" ht="15.75" customHeight="1">
      <c r="A467" s="80"/>
      <c r="B467" s="72"/>
      <c r="C467" s="72"/>
      <c r="D467" s="82"/>
      <c r="E467" s="203"/>
      <c r="F467" s="202"/>
      <c r="G467" s="88"/>
      <c r="H467" s="194"/>
      <c r="I467" s="72"/>
      <c r="J467" s="72"/>
      <c r="K467" s="80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 spans="1:26" ht="15.75" customHeight="1">
      <c r="A468" s="80"/>
      <c r="B468" s="72"/>
      <c r="C468" s="72"/>
      <c r="D468" s="82"/>
      <c r="E468" s="203"/>
      <c r="F468" s="202"/>
      <c r="G468" s="88"/>
      <c r="H468" s="194"/>
      <c r="I468" s="72"/>
      <c r="J468" s="72"/>
      <c r="K468" s="80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 spans="1:26" ht="15.75" customHeight="1">
      <c r="A469" s="80"/>
      <c r="B469" s="72"/>
      <c r="C469" s="72"/>
      <c r="D469" s="82"/>
      <c r="E469" s="203"/>
      <c r="F469" s="202"/>
      <c r="G469" s="88"/>
      <c r="H469" s="194"/>
      <c r="I469" s="72"/>
      <c r="J469" s="72"/>
      <c r="K469" s="80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 spans="1:26" ht="15.75" customHeight="1">
      <c r="A470" s="80"/>
      <c r="B470" s="72"/>
      <c r="C470" s="72"/>
      <c r="D470" s="82"/>
      <c r="E470" s="203"/>
      <c r="F470" s="202"/>
      <c r="G470" s="88"/>
      <c r="H470" s="194"/>
      <c r="I470" s="72"/>
      <c r="J470" s="72"/>
      <c r="K470" s="80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 spans="1:26" ht="15.75" customHeight="1">
      <c r="A471" s="80"/>
      <c r="B471" s="72"/>
      <c r="C471" s="72"/>
      <c r="D471" s="82"/>
      <c r="E471" s="203"/>
      <c r="F471" s="202"/>
      <c r="G471" s="88"/>
      <c r="H471" s="194"/>
      <c r="I471" s="72"/>
      <c r="J471" s="72"/>
      <c r="K471" s="80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 spans="1:26" ht="15.75" customHeight="1">
      <c r="A472" s="80"/>
      <c r="B472" s="72"/>
      <c r="C472" s="72"/>
      <c r="D472" s="82"/>
      <c r="E472" s="203"/>
      <c r="F472" s="202"/>
      <c r="G472" s="88"/>
      <c r="H472" s="194"/>
      <c r="I472" s="72"/>
      <c r="J472" s="72"/>
      <c r="K472" s="80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 spans="1:26" ht="15.75" customHeight="1">
      <c r="A473" s="80"/>
      <c r="B473" s="72"/>
      <c r="C473" s="72"/>
      <c r="D473" s="82"/>
      <c r="E473" s="203"/>
      <c r="F473" s="202"/>
      <c r="G473" s="88"/>
      <c r="H473" s="194"/>
      <c r="I473" s="72"/>
      <c r="J473" s="72"/>
      <c r="K473" s="80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 spans="1:26" ht="15.75" customHeight="1">
      <c r="A474" s="80"/>
      <c r="B474" s="72"/>
      <c r="C474" s="72"/>
      <c r="D474" s="82"/>
      <c r="E474" s="203"/>
      <c r="F474" s="202"/>
      <c r="G474" s="88"/>
      <c r="H474" s="194"/>
      <c r="I474" s="72"/>
      <c r="J474" s="72"/>
      <c r="K474" s="80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 spans="1:26" ht="15.75" customHeight="1">
      <c r="A475" s="80"/>
      <c r="B475" s="72"/>
      <c r="C475" s="72"/>
      <c r="D475" s="82"/>
      <c r="E475" s="203"/>
      <c r="F475" s="202"/>
      <c r="G475" s="88"/>
      <c r="H475" s="194"/>
      <c r="I475" s="72"/>
      <c r="J475" s="72"/>
      <c r="K475" s="80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 spans="1:26" ht="15.75" customHeight="1">
      <c r="A476" s="80"/>
      <c r="B476" s="72"/>
      <c r="C476" s="72"/>
      <c r="D476" s="82"/>
      <c r="E476" s="203"/>
      <c r="F476" s="202"/>
      <c r="G476" s="88"/>
      <c r="H476" s="194"/>
      <c r="I476" s="72"/>
      <c r="J476" s="72"/>
      <c r="K476" s="80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 spans="1:26" ht="15.75" customHeight="1">
      <c r="A477" s="80"/>
      <c r="B477" s="72"/>
      <c r="C477" s="72"/>
      <c r="D477" s="82"/>
      <c r="E477" s="203"/>
      <c r="F477" s="202"/>
      <c r="G477" s="88"/>
      <c r="H477" s="194"/>
      <c r="I477" s="72"/>
      <c r="J477" s="72"/>
      <c r="K477" s="80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 spans="1:26" ht="15.75" customHeight="1">
      <c r="A478" s="80"/>
      <c r="B478" s="72"/>
      <c r="C478" s="72"/>
      <c r="D478" s="82"/>
      <c r="E478" s="203"/>
      <c r="F478" s="202"/>
      <c r="G478" s="88"/>
      <c r="H478" s="194"/>
      <c r="I478" s="72"/>
      <c r="J478" s="72"/>
      <c r="K478" s="80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 spans="1:26" ht="15.75" customHeight="1">
      <c r="A479" s="80"/>
      <c r="B479" s="72"/>
      <c r="C479" s="72"/>
      <c r="D479" s="82"/>
      <c r="E479" s="203"/>
      <c r="F479" s="202"/>
      <c r="G479" s="88"/>
      <c r="H479" s="194"/>
      <c r="I479" s="72"/>
      <c r="J479" s="72"/>
      <c r="K479" s="80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 spans="1:26" ht="15.75" customHeight="1">
      <c r="A480" s="80"/>
      <c r="B480" s="72"/>
      <c r="C480" s="72"/>
      <c r="D480" s="82"/>
      <c r="E480" s="203"/>
      <c r="F480" s="202"/>
      <c r="G480" s="88"/>
      <c r="H480" s="194"/>
      <c r="I480" s="72"/>
      <c r="J480" s="72"/>
      <c r="K480" s="80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 spans="1:26" ht="15.75" customHeight="1">
      <c r="A481" s="80"/>
      <c r="B481" s="72"/>
      <c r="C481" s="72"/>
      <c r="D481" s="82"/>
      <c r="E481" s="203"/>
      <c r="F481" s="202"/>
      <c r="G481" s="88"/>
      <c r="H481" s="194"/>
      <c r="I481" s="72"/>
      <c r="J481" s="72"/>
      <c r="K481" s="80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 spans="1:26" ht="15.75" customHeight="1">
      <c r="A482" s="80"/>
      <c r="B482" s="72"/>
      <c r="C482" s="72"/>
      <c r="D482" s="82"/>
      <c r="E482" s="203"/>
      <c r="F482" s="202"/>
      <c r="G482" s="88"/>
      <c r="H482" s="194"/>
      <c r="I482" s="72"/>
      <c r="J482" s="72"/>
      <c r="K482" s="80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 spans="1:26" ht="15.75" customHeight="1">
      <c r="A483" s="80"/>
      <c r="B483" s="72"/>
      <c r="C483" s="72"/>
      <c r="D483" s="82"/>
      <c r="E483" s="203"/>
      <c r="F483" s="202"/>
      <c r="G483" s="88"/>
      <c r="H483" s="194"/>
      <c r="I483" s="72"/>
      <c r="J483" s="72"/>
      <c r="K483" s="80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 spans="1:26" ht="15.75" customHeight="1">
      <c r="A484" s="80"/>
      <c r="B484" s="72"/>
      <c r="C484" s="72"/>
      <c r="D484" s="82"/>
      <c r="E484" s="203"/>
      <c r="F484" s="202"/>
      <c r="G484" s="88"/>
      <c r="H484" s="194"/>
      <c r="I484" s="72"/>
      <c r="J484" s="72"/>
      <c r="K484" s="80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 spans="1:26" ht="15.75" customHeight="1">
      <c r="A485" s="80"/>
      <c r="B485" s="72"/>
      <c r="C485" s="72"/>
      <c r="D485" s="82"/>
      <c r="E485" s="203"/>
      <c r="F485" s="202"/>
      <c r="G485" s="88"/>
      <c r="H485" s="194"/>
      <c r="I485" s="72"/>
      <c r="J485" s="72"/>
      <c r="K485" s="80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 spans="1:26" ht="15.75" customHeight="1">
      <c r="A486" s="80"/>
      <c r="B486" s="72"/>
      <c r="C486" s="72"/>
      <c r="D486" s="82"/>
      <c r="E486" s="203"/>
      <c r="F486" s="202"/>
      <c r="G486" s="88"/>
      <c r="H486" s="194"/>
      <c r="I486" s="72"/>
      <c r="J486" s="72"/>
      <c r="K486" s="80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 spans="1:26" ht="15.75" customHeight="1">
      <c r="A487" s="80"/>
      <c r="B487" s="72"/>
      <c r="C487" s="72"/>
      <c r="D487" s="82"/>
      <c r="E487" s="203"/>
      <c r="F487" s="202"/>
      <c r="G487" s="88"/>
      <c r="H487" s="194"/>
      <c r="I487" s="72"/>
      <c r="J487" s="72"/>
      <c r="K487" s="80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 spans="1:26" ht="15.75" customHeight="1">
      <c r="A488" s="80"/>
      <c r="B488" s="72"/>
      <c r="C488" s="72"/>
      <c r="D488" s="82"/>
      <c r="E488" s="203"/>
      <c r="F488" s="202"/>
      <c r="G488" s="88"/>
      <c r="H488" s="194"/>
      <c r="I488" s="72"/>
      <c r="J488" s="72"/>
      <c r="K488" s="80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 spans="1:26" ht="15.75" customHeight="1">
      <c r="A489" s="80"/>
      <c r="B489" s="72"/>
      <c r="C489" s="72"/>
      <c r="D489" s="82"/>
      <c r="E489" s="203"/>
      <c r="F489" s="202"/>
      <c r="G489" s="88"/>
      <c r="H489" s="194"/>
      <c r="I489" s="72"/>
      <c r="J489" s="72"/>
      <c r="K489" s="80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 spans="1:26" ht="15.75" customHeight="1">
      <c r="A490" s="80"/>
      <c r="B490" s="72"/>
      <c r="C490" s="72"/>
      <c r="D490" s="82"/>
      <c r="E490" s="203"/>
      <c r="F490" s="202"/>
      <c r="G490" s="88"/>
      <c r="H490" s="194"/>
      <c r="I490" s="72"/>
      <c r="J490" s="72"/>
      <c r="K490" s="80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 spans="1:26" ht="15.75" customHeight="1">
      <c r="A491" s="80"/>
      <c r="B491" s="72"/>
      <c r="C491" s="72"/>
      <c r="D491" s="82"/>
      <c r="E491" s="203"/>
      <c r="F491" s="202"/>
      <c r="G491" s="88"/>
      <c r="H491" s="194"/>
      <c r="I491" s="72"/>
      <c r="J491" s="72"/>
      <c r="K491" s="80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 spans="1:26" ht="15.75" customHeight="1">
      <c r="A492" s="80"/>
      <c r="B492" s="72"/>
      <c r="C492" s="72"/>
      <c r="D492" s="82"/>
      <c r="E492" s="203"/>
      <c r="F492" s="202"/>
      <c r="G492" s="88"/>
      <c r="H492" s="194"/>
      <c r="I492" s="72"/>
      <c r="J492" s="72"/>
      <c r="K492" s="80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 spans="1:26" ht="15.75" customHeight="1">
      <c r="A493" s="80"/>
      <c r="B493" s="72"/>
      <c r="C493" s="72"/>
      <c r="D493" s="82"/>
      <c r="E493" s="203"/>
      <c r="F493" s="202"/>
      <c r="G493" s="88"/>
      <c r="H493" s="194"/>
      <c r="I493" s="72"/>
      <c r="J493" s="72"/>
      <c r="K493" s="80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 spans="1:26" ht="15.75" customHeight="1">
      <c r="A494" s="80"/>
      <c r="B494" s="72"/>
      <c r="C494" s="72"/>
      <c r="D494" s="82"/>
      <c r="E494" s="203"/>
      <c r="F494" s="202"/>
      <c r="G494" s="88"/>
      <c r="H494" s="194"/>
      <c r="I494" s="72"/>
      <c r="J494" s="72"/>
      <c r="K494" s="80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 spans="1:26" ht="15.75" customHeight="1">
      <c r="A495" s="80"/>
      <c r="B495" s="72"/>
      <c r="C495" s="72"/>
      <c r="D495" s="82"/>
      <c r="E495" s="203"/>
      <c r="F495" s="202"/>
      <c r="G495" s="88"/>
      <c r="H495" s="194"/>
      <c r="I495" s="72"/>
      <c r="J495" s="72"/>
      <c r="K495" s="80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 spans="1:26" ht="15.75" customHeight="1">
      <c r="A496" s="80"/>
      <c r="B496" s="72"/>
      <c r="C496" s="72"/>
      <c r="D496" s="82"/>
      <c r="E496" s="203"/>
      <c r="F496" s="202"/>
      <c r="G496" s="88"/>
      <c r="H496" s="194"/>
      <c r="I496" s="72"/>
      <c r="J496" s="72"/>
      <c r="K496" s="80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 spans="1:26" ht="15.75" customHeight="1">
      <c r="A497" s="80"/>
      <c r="B497" s="72"/>
      <c r="C497" s="72"/>
      <c r="D497" s="82"/>
      <c r="E497" s="203"/>
      <c r="F497" s="202"/>
      <c r="G497" s="88"/>
      <c r="H497" s="194"/>
      <c r="I497" s="72"/>
      <c r="J497" s="72"/>
      <c r="K497" s="80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 spans="1:26" ht="15.75" customHeight="1">
      <c r="A498" s="80"/>
      <c r="B498" s="72"/>
      <c r="C498" s="72"/>
      <c r="D498" s="82"/>
      <c r="E498" s="203"/>
      <c r="F498" s="202"/>
      <c r="G498" s="88"/>
      <c r="H498" s="194"/>
      <c r="I498" s="72"/>
      <c r="J498" s="72"/>
      <c r="K498" s="80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 spans="1:26" ht="15.75" customHeight="1">
      <c r="A499" s="80"/>
      <c r="B499" s="72"/>
      <c r="C499" s="72"/>
      <c r="D499" s="82"/>
      <c r="E499" s="203"/>
      <c r="F499" s="202"/>
      <c r="G499" s="88"/>
      <c r="H499" s="194"/>
      <c r="I499" s="72"/>
      <c r="J499" s="72"/>
      <c r="K499" s="80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 spans="1:26" ht="15.75" customHeight="1">
      <c r="A500" s="80"/>
      <c r="B500" s="72"/>
      <c r="C500" s="72"/>
      <c r="D500" s="82"/>
      <c r="E500" s="203"/>
      <c r="F500" s="202"/>
      <c r="G500" s="88"/>
      <c r="H500" s="194"/>
      <c r="I500" s="72"/>
      <c r="J500" s="72"/>
      <c r="K500" s="80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 spans="1:26" ht="15.75" customHeight="1">
      <c r="A501" s="80"/>
      <c r="B501" s="72"/>
      <c r="C501" s="72"/>
      <c r="D501" s="82"/>
      <c r="E501" s="203"/>
      <c r="F501" s="202"/>
      <c r="G501" s="88"/>
      <c r="H501" s="194"/>
      <c r="I501" s="72"/>
      <c r="J501" s="72"/>
      <c r="K501" s="80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 spans="1:26" ht="15.75" customHeight="1">
      <c r="A502" s="80"/>
      <c r="B502" s="72"/>
      <c r="C502" s="72"/>
      <c r="D502" s="82"/>
      <c r="E502" s="203"/>
      <c r="F502" s="202"/>
      <c r="G502" s="88"/>
      <c r="H502" s="194"/>
      <c r="I502" s="72"/>
      <c r="J502" s="72"/>
      <c r="K502" s="80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 spans="1:26" ht="15.75" customHeight="1">
      <c r="A503" s="80"/>
      <c r="B503" s="72"/>
      <c r="C503" s="72"/>
      <c r="D503" s="82"/>
      <c r="E503" s="203"/>
      <c r="F503" s="202"/>
      <c r="G503" s="88"/>
      <c r="H503" s="194"/>
      <c r="I503" s="72"/>
      <c r="J503" s="72"/>
      <c r="K503" s="80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 spans="1:26" ht="15.75" customHeight="1">
      <c r="A504" s="80"/>
      <c r="B504" s="72"/>
      <c r="C504" s="72"/>
      <c r="D504" s="82"/>
      <c r="E504" s="203"/>
      <c r="F504" s="202"/>
      <c r="G504" s="88"/>
      <c r="H504" s="194"/>
      <c r="I504" s="72"/>
      <c r="J504" s="72"/>
      <c r="K504" s="80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 spans="1:26" ht="15.75" customHeight="1">
      <c r="A505" s="80"/>
      <c r="B505" s="72"/>
      <c r="C505" s="72"/>
      <c r="D505" s="82"/>
      <c r="E505" s="203"/>
      <c r="F505" s="202"/>
      <c r="G505" s="88"/>
      <c r="H505" s="194"/>
      <c r="I505" s="72"/>
      <c r="J505" s="72"/>
      <c r="K505" s="80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 spans="1:26" ht="15.75" customHeight="1">
      <c r="A506" s="80"/>
      <c r="B506" s="72"/>
      <c r="C506" s="72"/>
      <c r="D506" s="82"/>
      <c r="E506" s="203"/>
      <c r="F506" s="202"/>
      <c r="G506" s="88"/>
      <c r="H506" s="194"/>
      <c r="I506" s="72"/>
      <c r="J506" s="72"/>
      <c r="K506" s="80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 spans="1:26" ht="15.75" customHeight="1">
      <c r="A507" s="80"/>
      <c r="B507" s="72"/>
      <c r="C507" s="72"/>
      <c r="D507" s="82"/>
      <c r="E507" s="203"/>
      <c r="F507" s="202"/>
      <c r="G507" s="88"/>
      <c r="H507" s="194"/>
      <c r="I507" s="72"/>
      <c r="J507" s="72"/>
      <c r="K507" s="80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 spans="1:26" ht="15.75" customHeight="1">
      <c r="A508" s="80"/>
      <c r="B508" s="72"/>
      <c r="C508" s="72"/>
      <c r="D508" s="82"/>
      <c r="E508" s="203"/>
      <c r="F508" s="202"/>
      <c r="G508" s="88"/>
      <c r="H508" s="194"/>
      <c r="I508" s="72"/>
      <c r="J508" s="72"/>
      <c r="K508" s="80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 spans="1:26" ht="15.75" customHeight="1">
      <c r="A509" s="80"/>
      <c r="B509" s="72"/>
      <c r="C509" s="72"/>
      <c r="D509" s="82"/>
      <c r="E509" s="203"/>
      <c r="F509" s="202"/>
      <c r="G509" s="88"/>
      <c r="H509" s="194"/>
      <c r="I509" s="72"/>
      <c r="J509" s="72"/>
      <c r="K509" s="80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 spans="1:26" ht="15.75" customHeight="1">
      <c r="A510" s="80"/>
      <c r="B510" s="72"/>
      <c r="C510" s="72"/>
      <c r="D510" s="82"/>
      <c r="E510" s="203"/>
      <c r="F510" s="202"/>
      <c r="G510" s="88"/>
      <c r="H510" s="194"/>
      <c r="I510" s="72"/>
      <c r="J510" s="72"/>
      <c r="K510" s="80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 spans="1:26" ht="15.75" customHeight="1">
      <c r="A511" s="80"/>
      <c r="B511" s="72"/>
      <c r="C511" s="72"/>
      <c r="D511" s="82"/>
      <c r="E511" s="203"/>
      <c r="F511" s="202"/>
      <c r="G511" s="88"/>
      <c r="H511" s="194"/>
      <c r="I511" s="72"/>
      <c r="J511" s="72"/>
      <c r="K511" s="80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 spans="1:26" ht="15.75" customHeight="1">
      <c r="A512" s="80"/>
      <c r="B512" s="72"/>
      <c r="C512" s="72"/>
      <c r="D512" s="82"/>
      <c r="E512" s="203"/>
      <c r="F512" s="202"/>
      <c r="G512" s="88"/>
      <c r="H512" s="194"/>
      <c r="I512" s="72"/>
      <c r="J512" s="72"/>
      <c r="K512" s="80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 spans="1:26" ht="15.75" customHeight="1">
      <c r="A513" s="80"/>
      <c r="B513" s="72"/>
      <c r="C513" s="72"/>
      <c r="D513" s="82"/>
      <c r="E513" s="203"/>
      <c r="F513" s="202"/>
      <c r="G513" s="88"/>
      <c r="H513" s="194"/>
      <c r="I513" s="72"/>
      <c r="J513" s="72"/>
      <c r="K513" s="80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 spans="1:26" ht="15.75" customHeight="1">
      <c r="A514" s="80"/>
      <c r="B514" s="72"/>
      <c r="C514" s="72"/>
      <c r="D514" s="82"/>
      <c r="E514" s="203"/>
      <c r="F514" s="202"/>
      <c r="G514" s="88"/>
      <c r="H514" s="194"/>
      <c r="I514" s="72"/>
      <c r="J514" s="72"/>
      <c r="K514" s="80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 spans="1:26" ht="15.75" customHeight="1">
      <c r="A515" s="80"/>
      <c r="B515" s="72"/>
      <c r="C515" s="72"/>
      <c r="D515" s="82"/>
      <c r="E515" s="203"/>
      <c r="F515" s="202"/>
      <c r="G515" s="88"/>
      <c r="H515" s="194"/>
      <c r="I515" s="72"/>
      <c r="J515" s="72"/>
      <c r="K515" s="80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 spans="1:26" ht="15.75" customHeight="1">
      <c r="A516" s="80"/>
      <c r="B516" s="72"/>
      <c r="C516" s="72"/>
      <c r="D516" s="82"/>
      <c r="E516" s="203"/>
      <c r="F516" s="202"/>
      <c r="G516" s="88"/>
      <c r="H516" s="194"/>
      <c r="I516" s="72"/>
      <c r="J516" s="72"/>
      <c r="K516" s="80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 spans="1:26" ht="15.75" customHeight="1">
      <c r="A517" s="80"/>
      <c r="B517" s="72"/>
      <c r="C517" s="72"/>
      <c r="D517" s="82"/>
      <c r="E517" s="203"/>
      <c r="F517" s="202"/>
      <c r="G517" s="88"/>
      <c r="H517" s="194"/>
      <c r="I517" s="72"/>
      <c r="J517" s="72"/>
      <c r="K517" s="80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 spans="1:26" ht="15.75" customHeight="1">
      <c r="A518" s="80"/>
      <c r="B518" s="72"/>
      <c r="C518" s="72"/>
      <c r="D518" s="82"/>
      <c r="E518" s="203"/>
      <c r="F518" s="202"/>
      <c r="G518" s="88"/>
      <c r="H518" s="194"/>
      <c r="I518" s="72"/>
      <c r="J518" s="72"/>
      <c r="K518" s="80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 spans="1:26" ht="15.75" customHeight="1">
      <c r="A519" s="80"/>
      <c r="B519" s="72"/>
      <c r="C519" s="72"/>
      <c r="D519" s="82"/>
      <c r="E519" s="203"/>
      <c r="F519" s="202"/>
      <c r="G519" s="88"/>
      <c r="H519" s="194"/>
      <c r="I519" s="72"/>
      <c r="J519" s="72"/>
      <c r="K519" s="80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 spans="1:26" ht="15.75" customHeight="1">
      <c r="A520" s="80"/>
      <c r="B520" s="72"/>
      <c r="C520" s="72"/>
      <c r="D520" s="82"/>
      <c r="E520" s="203"/>
      <c r="F520" s="202"/>
      <c r="G520" s="88"/>
      <c r="H520" s="194"/>
      <c r="I520" s="72"/>
      <c r="J520" s="72"/>
      <c r="K520" s="80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 spans="1:26" ht="15.75" customHeight="1">
      <c r="A521" s="80"/>
      <c r="B521" s="72"/>
      <c r="C521" s="72"/>
      <c r="D521" s="82"/>
      <c r="E521" s="203"/>
      <c r="F521" s="202"/>
      <c r="G521" s="88"/>
      <c r="H521" s="194"/>
      <c r="I521" s="72"/>
      <c r="J521" s="72"/>
      <c r="K521" s="80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 spans="1:26" ht="15.75" customHeight="1">
      <c r="A522" s="80"/>
      <c r="B522" s="72"/>
      <c r="C522" s="72"/>
      <c r="D522" s="82"/>
      <c r="E522" s="203"/>
      <c r="F522" s="202"/>
      <c r="G522" s="88"/>
      <c r="H522" s="194"/>
      <c r="I522" s="72"/>
      <c r="J522" s="72"/>
      <c r="K522" s="80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 spans="1:26" ht="15.75" customHeight="1">
      <c r="A523" s="80"/>
      <c r="B523" s="72"/>
      <c r="C523" s="72"/>
      <c r="D523" s="82"/>
      <c r="E523" s="203"/>
      <c r="F523" s="202"/>
      <c r="G523" s="88"/>
      <c r="H523" s="194"/>
      <c r="I523" s="72"/>
      <c r="J523" s="72"/>
      <c r="K523" s="80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 spans="1:26" ht="15.75" customHeight="1">
      <c r="A524" s="80"/>
      <c r="B524" s="72"/>
      <c r="C524" s="72"/>
      <c r="D524" s="82"/>
      <c r="E524" s="203"/>
      <c r="F524" s="202"/>
      <c r="G524" s="88"/>
      <c r="H524" s="194"/>
      <c r="I524" s="72"/>
      <c r="J524" s="72"/>
      <c r="K524" s="80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 spans="1:26" ht="15.75" customHeight="1">
      <c r="A525" s="80"/>
      <c r="B525" s="72"/>
      <c r="C525" s="72"/>
      <c r="D525" s="82"/>
      <c r="E525" s="203"/>
      <c r="F525" s="202"/>
      <c r="G525" s="88"/>
      <c r="H525" s="194"/>
      <c r="I525" s="72"/>
      <c r="J525" s="72"/>
      <c r="K525" s="80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 spans="1:26" ht="15.75" customHeight="1">
      <c r="A526" s="80"/>
      <c r="B526" s="72"/>
      <c r="C526" s="72"/>
      <c r="D526" s="82"/>
      <c r="E526" s="203"/>
      <c r="F526" s="202"/>
      <c r="G526" s="88"/>
      <c r="H526" s="194"/>
      <c r="I526" s="72"/>
      <c r="J526" s="72"/>
      <c r="K526" s="80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 spans="1:26" ht="15.75" customHeight="1">
      <c r="A527" s="80"/>
      <c r="B527" s="72"/>
      <c r="C527" s="72"/>
      <c r="D527" s="82"/>
      <c r="E527" s="203"/>
      <c r="F527" s="202"/>
      <c r="G527" s="88"/>
      <c r="H527" s="194"/>
      <c r="I527" s="72"/>
      <c r="J527" s="72"/>
      <c r="K527" s="80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 spans="1:26" ht="15.75" customHeight="1">
      <c r="A528" s="80"/>
      <c r="B528" s="72"/>
      <c r="C528" s="72"/>
      <c r="D528" s="82"/>
      <c r="E528" s="203"/>
      <c r="F528" s="202"/>
      <c r="G528" s="88"/>
      <c r="H528" s="194"/>
      <c r="I528" s="72"/>
      <c r="J528" s="72"/>
      <c r="K528" s="80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 spans="1:26" ht="15.75" customHeight="1">
      <c r="A529" s="80"/>
      <c r="B529" s="72"/>
      <c r="C529" s="72"/>
      <c r="D529" s="82"/>
      <c r="E529" s="203"/>
      <c r="F529" s="202"/>
      <c r="G529" s="88"/>
      <c r="H529" s="194"/>
      <c r="I529" s="72"/>
      <c r="J529" s="72"/>
      <c r="K529" s="80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 spans="1:26" ht="15.75" customHeight="1">
      <c r="A530" s="80"/>
      <c r="B530" s="72"/>
      <c r="C530" s="72"/>
      <c r="D530" s="82"/>
      <c r="E530" s="203"/>
      <c r="F530" s="202"/>
      <c r="G530" s="88"/>
      <c r="H530" s="194"/>
      <c r="I530" s="72"/>
      <c r="J530" s="72"/>
      <c r="K530" s="80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 spans="1:26" ht="15.75" customHeight="1">
      <c r="A531" s="80"/>
      <c r="B531" s="72"/>
      <c r="C531" s="72"/>
      <c r="D531" s="82"/>
      <c r="E531" s="203"/>
      <c r="F531" s="202"/>
      <c r="G531" s="88"/>
      <c r="H531" s="194"/>
      <c r="I531" s="72"/>
      <c r="J531" s="72"/>
      <c r="K531" s="80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 spans="1:26" ht="15.75" customHeight="1">
      <c r="A532" s="80"/>
      <c r="B532" s="72"/>
      <c r="C532" s="72"/>
      <c r="D532" s="82"/>
      <c r="E532" s="203"/>
      <c r="F532" s="202"/>
      <c r="G532" s="88"/>
      <c r="H532" s="194"/>
      <c r="I532" s="72"/>
      <c r="J532" s="72"/>
      <c r="K532" s="80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 spans="1:26" ht="15.75" customHeight="1">
      <c r="A533" s="80"/>
      <c r="B533" s="72"/>
      <c r="C533" s="72"/>
      <c r="D533" s="82"/>
      <c r="E533" s="203"/>
      <c r="F533" s="202"/>
      <c r="G533" s="88"/>
      <c r="H533" s="194"/>
      <c r="I533" s="72"/>
      <c r="J533" s="72"/>
      <c r="K533" s="80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 spans="1:26" ht="15.75" customHeight="1">
      <c r="A534" s="80"/>
      <c r="B534" s="72"/>
      <c r="C534" s="72"/>
      <c r="D534" s="82"/>
      <c r="E534" s="203"/>
      <c r="F534" s="202"/>
      <c r="G534" s="88"/>
      <c r="H534" s="194"/>
      <c r="I534" s="72"/>
      <c r="J534" s="72"/>
      <c r="K534" s="80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 spans="1:26" ht="15.75" customHeight="1">
      <c r="A535" s="80"/>
      <c r="B535" s="72"/>
      <c r="C535" s="72"/>
      <c r="D535" s="82"/>
      <c r="E535" s="203"/>
      <c r="F535" s="202"/>
      <c r="G535" s="88"/>
      <c r="H535" s="194"/>
      <c r="I535" s="72"/>
      <c r="J535" s="72"/>
      <c r="K535" s="80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 spans="1:26" ht="15.75" customHeight="1">
      <c r="A536" s="80"/>
      <c r="B536" s="72"/>
      <c r="C536" s="72"/>
      <c r="D536" s="82"/>
      <c r="E536" s="203"/>
      <c r="F536" s="202"/>
      <c r="G536" s="88"/>
      <c r="H536" s="194"/>
      <c r="I536" s="72"/>
      <c r="J536" s="72"/>
      <c r="K536" s="80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 spans="1:26" ht="15.75" customHeight="1">
      <c r="A537" s="80"/>
      <c r="B537" s="72"/>
      <c r="C537" s="72"/>
      <c r="D537" s="82"/>
      <c r="E537" s="203"/>
      <c r="F537" s="202"/>
      <c r="G537" s="88"/>
      <c r="H537" s="194"/>
      <c r="I537" s="72"/>
      <c r="J537" s="72"/>
      <c r="K537" s="80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 spans="1:26" ht="15.75" customHeight="1">
      <c r="A538" s="80"/>
      <c r="B538" s="72"/>
      <c r="C538" s="72"/>
      <c r="D538" s="82"/>
      <c r="E538" s="203"/>
      <c r="F538" s="202"/>
      <c r="G538" s="88"/>
      <c r="H538" s="194"/>
      <c r="I538" s="72"/>
      <c r="J538" s="72"/>
      <c r="K538" s="80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 spans="1:26" ht="15.75" customHeight="1">
      <c r="A539" s="80"/>
      <c r="B539" s="72"/>
      <c r="C539" s="72"/>
      <c r="D539" s="82"/>
      <c r="E539" s="203"/>
      <c r="F539" s="202"/>
      <c r="G539" s="88"/>
      <c r="H539" s="194"/>
      <c r="I539" s="72"/>
      <c r="J539" s="72"/>
      <c r="K539" s="80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 spans="1:26" ht="15.75" customHeight="1">
      <c r="A540" s="80"/>
      <c r="B540" s="72"/>
      <c r="C540" s="72"/>
      <c r="D540" s="82"/>
      <c r="E540" s="203"/>
      <c r="F540" s="202"/>
      <c r="G540" s="88"/>
      <c r="H540" s="194"/>
      <c r="I540" s="72"/>
      <c r="J540" s="72"/>
      <c r="K540" s="80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 spans="1:26" ht="15.75" customHeight="1">
      <c r="A541" s="80"/>
      <c r="B541" s="72"/>
      <c r="C541" s="72"/>
      <c r="D541" s="82"/>
      <c r="E541" s="203"/>
      <c r="F541" s="202"/>
      <c r="G541" s="88"/>
      <c r="H541" s="194"/>
      <c r="I541" s="72"/>
      <c r="J541" s="72"/>
      <c r="K541" s="80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 spans="1:26" ht="15.75" customHeight="1">
      <c r="A542" s="80"/>
      <c r="B542" s="72"/>
      <c r="C542" s="72"/>
      <c r="D542" s="82"/>
      <c r="E542" s="203"/>
      <c r="F542" s="202"/>
      <c r="G542" s="88"/>
      <c r="H542" s="194"/>
      <c r="I542" s="72"/>
      <c r="J542" s="72"/>
      <c r="K542" s="80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 spans="1:26" ht="15.75" customHeight="1">
      <c r="A543" s="80"/>
      <c r="B543" s="72"/>
      <c r="C543" s="72"/>
      <c r="D543" s="82"/>
      <c r="E543" s="203"/>
      <c r="F543" s="202"/>
      <c r="G543" s="88"/>
      <c r="H543" s="194"/>
      <c r="I543" s="72"/>
      <c r="J543" s="72"/>
      <c r="K543" s="80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 spans="1:26" ht="15.75" customHeight="1">
      <c r="A544" s="72"/>
      <c r="B544" s="72"/>
      <c r="C544" s="72"/>
      <c r="D544" s="72"/>
      <c r="E544" s="72"/>
      <c r="F544" s="72"/>
      <c r="G544" s="72"/>
      <c r="H544" s="194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 spans="1:26" ht="15.75" customHeight="1">
      <c r="A545" s="72"/>
      <c r="B545" s="72"/>
      <c r="C545" s="72"/>
      <c r="D545" s="72"/>
      <c r="E545" s="72"/>
      <c r="F545" s="72"/>
      <c r="G545" s="72"/>
      <c r="H545" s="194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 spans="1:26" ht="15.75" customHeight="1">
      <c r="A546" s="72"/>
      <c r="B546" s="72"/>
      <c r="C546" s="72"/>
      <c r="D546" s="72"/>
      <c r="E546" s="72"/>
      <c r="F546" s="72"/>
      <c r="G546" s="72"/>
      <c r="H546" s="194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 spans="1:26" ht="15.75" customHeight="1">
      <c r="A547" s="72"/>
      <c r="B547" s="72"/>
      <c r="C547" s="72"/>
      <c r="D547" s="72"/>
      <c r="E547" s="72"/>
      <c r="F547" s="72"/>
      <c r="G547" s="72"/>
      <c r="H547" s="194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 spans="1:26" ht="15.75" customHeight="1">
      <c r="A548" s="72"/>
      <c r="B548" s="72"/>
      <c r="C548" s="72"/>
      <c r="D548" s="72"/>
      <c r="E548" s="72"/>
      <c r="F548" s="72"/>
      <c r="G548" s="72"/>
      <c r="H548" s="194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 spans="1:26" ht="15.75" customHeight="1">
      <c r="A549" s="72"/>
      <c r="B549" s="72"/>
      <c r="C549" s="72"/>
      <c r="D549" s="72"/>
      <c r="E549" s="72"/>
      <c r="F549" s="72"/>
      <c r="G549" s="72"/>
      <c r="H549" s="194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 spans="1:26" ht="15.75" customHeight="1">
      <c r="A550" s="72"/>
      <c r="B550" s="72"/>
      <c r="C550" s="72"/>
      <c r="D550" s="72"/>
      <c r="E550" s="72"/>
      <c r="F550" s="72"/>
      <c r="G550" s="72"/>
      <c r="H550" s="194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 spans="1:26" ht="15.75" customHeight="1">
      <c r="A551" s="72"/>
      <c r="B551" s="72"/>
      <c r="C551" s="72"/>
      <c r="D551" s="72"/>
      <c r="E551" s="72"/>
      <c r="F551" s="72"/>
      <c r="G551" s="72"/>
      <c r="H551" s="194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 spans="1:26" ht="15.75" customHeight="1">
      <c r="A552" s="72"/>
      <c r="B552" s="72"/>
      <c r="C552" s="72"/>
      <c r="D552" s="72"/>
      <c r="E552" s="72"/>
      <c r="F552" s="72"/>
      <c r="G552" s="72"/>
      <c r="H552" s="194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 spans="1:26" ht="15.75" customHeight="1">
      <c r="A553" s="72"/>
      <c r="B553" s="72"/>
      <c r="C553" s="72"/>
      <c r="D553" s="72"/>
      <c r="E553" s="72"/>
      <c r="F553" s="72"/>
      <c r="G553" s="72"/>
      <c r="H553" s="194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 spans="1:26" ht="15.75" customHeight="1">
      <c r="A554" s="72"/>
      <c r="B554" s="72"/>
      <c r="C554" s="72"/>
      <c r="D554" s="72"/>
      <c r="E554" s="72"/>
      <c r="F554" s="72"/>
      <c r="G554" s="72"/>
      <c r="H554" s="194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 spans="1:26" ht="15.75" customHeight="1">
      <c r="A555" s="72"/>
      <c r="B555" s="72"/>
      <c r="C555" s="72"/>
      <c r="D555" s="72"/>
      <c r="E555" s="72"/>
      <c r="F555" s="72"/>
      <c r="G555" s="72"/>
      <c r="H555" s="194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 spans="1:26" ht="15.75" customHeight="1">
      <c r="A556" s="72"/>
      <c r="B556" s="72"/>
      <c r="C556" s="72"/>
      <c r="D556" s="72"/>
      <c r="E556" s="72"/>
      <c r="F556" s="72"/>
      <c r="G556" s="72"/>
      <c r="H556" s="194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 spans="1:26" ht="15.75" customHeight="1">
      <c r="A557" s="72"/>
      <c r="B557" s="72"/>
      <c r="C557" s="72"/>
      <c r="D557" s="72"/>
      <c r="E557" s="72"/>
      <c r="F557" s="72"/>
      <c r="G557" s="72"/>
      <c r="H557" s="194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 spans="1:26" ht="15.75" customHeight="1">
      <c r="A558" s="72"/>
      <c r="B558" s="72"/>
      <c r="C558" s="72"/>
      <c r="D558" s="72"/>
      <c r="E558" s="72"/>
      <c r="F558" s="72"/>
      <c r="G558" s="72"/>
      <c r="H558" s="194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 spans="1:26" ht="15.75" customHeight="1">
      <c r="A559" s="72"/>
      <c r="B559" s="72"/>
      <c r="C559" s="72"/>
      <c r="D559" s="72"/>
      <c r="E559" s="72"/>
      <c r="F559" s="72"/>
      <c r="G559" s="72"/>
      <c r="H559" s="194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 spans="1:26" ht="15.75" customHeight="1">
      <c r="A560" s="72"/>
      <c r="B560" s="72"/>
      <c r="C560" s="72"/>
      <c r="D560" s="72"/>
      <c r="E560" s="72"/>
      <c r="F560" s="72"/>
      <c r="G560" s="72"/>
      <c r="H560" s="194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 spans="1:26" ht="15.75" customHeight="1">
      <c r="A561" s="72"/>
      <c r="B561" s="72"/>
      <c r="C561" s="72"/>
      <c r="D561" s="72"/>
      <c r="E561" s="72"/>
      <c r="F561" s="72"/>
      <c r="G561" s="72"/>
      <c r="H561" s="194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 spans="1:26" ht="15.75" customHeight="1">
      <c r="A562" s="72"/>
      <c r="B562" s="72"/>
      <c r="C562" s="72"/>
      <c r="D562" s="72"/>
      <c r="E562" s="72"/>
      <c r="F562" s="72"/>
      <c r="G562" s="72"/>
      <c r="H562" s="194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 spans="1:26" ht="15.75" customHeight="1">
      <c r="A563" s="72"/>
      <c r="B563" s="72"/>
      <c r="C563" s="72"/>
      <c r="D563" s="72"/>
      <c r="E563" s="72"/>
      <c r="F563" s="72"/>
      <c r="G563" s="72"/>
      <c r="H563" s="194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 spans="1:26" ht="15.75" customHeight="1">
      <c r="A564" s="72"/>
      <c r="B564" s="72"/>
      <c r="C564" s="72"/>
      <c r="D564" s="72"/>
      <c r="E564" s="72"/>
      <c r="F564" s="72"/>
      <c r="G564" s="72"/>
      <c r="H564" s="194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 spans="1:26" ht="15.75" customHeight="1">
      <c r="A565" s="72"/>
      <c r="B565" s="72"/>
      <c r="C565" s="72"/>
      <c r="D565" s="72"/>
      <c r="E565" s="72"/>
      <c r="F565" s="72"/>
      <c r="G565" s="72"/>
      <c r="H565" s="194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 spans="1:26" ht="15.75" customHeight="1">
      <c r="A566" s="72"/>
      <c r="B566" s="72"/>
      <c r="C566" s="72"/>
      <c r="D566" s="72"/>
      <c r="E566" s="72"/>
      <c r="F566" s="72"/>
      <c r="G566" s="72"/>
      <c r="H566" s="194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 spans="1:26" ht="15.75" customHeight="1">
      <c r="A567" s="72"/>
      <c r="B567" s="72"/>
      <c r="C567" s="72"/>
      <c r="D567" s="72"/>
      <c r="E567" s="72"/>
      <c r="F567" s="72"/>
      <c r="G567" s="72"/>
      <c r="H567" s="194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 spans="1:26" ht="15.75" customHeight="1">
      <c r="A568" s="72"/>
      <c r="B568" s="72"/>
      <c r="C568" s="72"/>
      <c r="D568" s="72"/>
      <c r="E568" s="72"/>
      <c r="F568" s="72"/>
      <c r="G568" s="72"/>
      <c r="H568" s="194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 spans="1:26" ht="15.75" customHeight="1">
      <c r="A569" s="72"/>
      <c r="B569" s="72"/>
      <c r="C569" s="72"/>
      <c r="D569" s="72"/>
      <c r="E569" s="72"/>
      <c r="F569" s="72"/>
      <c r="G569" s="72"/>
      <c r="H569" s="194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 spans="1:26" ht="15.75" customHeight="1">
      <c r="A570" s="72"/>
      <c r="B570" s="72"/>
      <c r="C570" s="72"/>
      <c r="D570" s="72"/>
      <c r="E570" s="72"/>
      <c r="F570" s="72"/>
      <c r="G570" s="72"/>
      <c r="H570" s="194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 spans="1:26" ht="15.75" customHeight="1">
      <c r="A571" s="72"/>
      <c r="B571" s="72"/>
      <c r="C571" s="72"/>
      <c r="D571" s="72"/>
      <c r="E571" s="72"/>
      <c r="F571" s="72"/>
      <c r="G571" s="72"/>
      <c r="H571" s="194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 spans="1:26" ht="15.75" customHeight="1">
      <c r="A572" s="72"/>
      <c r="B572" s="72"/>
      <c r="C572" s="72"/>
      <c r="D572" s="72"/>
      <c r="E572" s="72"/>
      <c r="F572" s="72"/>
      <c r="G572" s="72"/>
      <c r="H572" s="194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 spans="1:26" ht="15.75" customHeight="1">
      <c r="A573" s="72"/>
      <c r="B573" s="72"/>
      <c r="C573" s="72"/>
      <c r="D573" s="72"/>
      <c r="E573" s="72"/>
      <c r="F573" s="72"/>
      <c r="G573" s="72"/>
      <c r="H573" s="194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 spans="1:26" ht="15.75" customHeight="1">
      <c r="A574" s="72"/>
      <c r="B574" s="72"/>
      <c r="C574" s="72"/>
      <c r="D574" s="72"/>
      <c r="E574" s="72"/>
      <c r="F574" s="72"/>
      <c r="G574" s="72"/>
      <c r="H574" s="194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 spans="1:26" ht="15.75" customHeight="1">
      <c r="A575" s="72"/>
      <c r="B575" s="72"/>
      <c r="C575" s="72"/>
      <c r="D575" s="72"/>
      <c r="E575" s="72"/>
      <c r="F575" s="72"/>
      <c r="G575" s="72"/>
      <c r="H575" s="194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 spans="1:26" ht="15.75" customHeight="1">
      <c r="A576" s="72"/>
      <c r="B576" s="72"/>
      <c r="C576" s="72"/>
      <c r="D576" s="72"/>
      <c r="E576" s="72"/>
      <c r="F576" s="72"/>
      <c r="G576" s="72"/>
      <c r="H576" s="194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 spans="1:26" ht="15.75" customHeight="1">
      <c r="A577" s="72"/>
      <c r="B577" s="72"/>
      <c r="C577" s="72"/>
      <c r="D577" s="72"/>
      <c r="E577" s="72"/>
      <c r="F577" s="72"/>
      <c r="G577" s="72"/>
      <c r="H577" s="194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 spans="1:26" ht="15.75" customHeight="1">
      <c r="A578" s="72"/>
      <c r="B578" s="72"/>
      <c r="C578" s="72"/>
      <c r="D578" s="72"/>
      <c r="E578" s="72"/>
      <c r="F578" s="72"/>
      <c r="G578" s="72"/>
      <c r="H578" s="194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 spans="1:26" ht="15.75" customHeight="1">
      <c r="A579" s="72"/>
      <c r="B579" s="72"/>
      <c r="C579" s="72"/>
      <c r="D579" s="72"/>
      <c r="E579" s="72"/>
      <c r="F579" s="72"/>
      <c r="G579" s="72"/>
      <c r="H579" s="194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 spans="1:26" ht="15.75" customHeight="1">
      <c r="A580" s="72"/>
      <c r="B580" s="72"/>
      <c r="C580" s="72"/>
      <c r="D580" s="72"/>
      <c r="E580" s="72"/>
      <c r="F580" s="72"/>
      <c r="G580" s="72"/>
      <c r="H580" s="194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 spans="1:26" ht="15.75" customHeight="1">
      <c r="A581" s="72"/>
      <c r="B581" s="72"/>
      <c r="C581" s="72"/>
      <c r="D581" s="72"/>
      <c r="E581" s="72"/>
      <c r="F581" s="72"/>
      <c r="G581" s="72"/>
      <c r="H581" s="194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spans="1:26" ht="15.75" customHeight="1">
      <c r="A582" s="72"/>
      <c r="B582" s="72"/>
      <c r="C582" s="72"/>
      <c r="D582" s="72"/>
      <c r="E582" s="72"/>
      <c r="F582" s="72"/>
      <c r="G582" s="72"/>
      <c r="H582" s="194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spans="1:26" ht="15.75" customHeight="1">
      <c r="A583" s="72"/>
      <c r="B583" s="72"/>
      <c r="C583" s="72"/>
      <c r="D583" s="72"/>
      <c r="E583" s="72"/>
      <c r="F583" s="72"/>
      <c r="G583" s="72"/>
      <c r="H583" s="194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spans="1:26" ht="15.75" customHeight="1">
      <c r="A584" s="72"/>
      <c r="B584" s="72"/>
      <c r="C584" s="72"/>
      <c r="D584" s="72"/>
      <c r="E584" s="72"/>
      <c r="F584" s="72"/>
      <c r="G584" s="72"/>
      <c r="H584" s="194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spans="1:26" ht="15.75" customHeight="1">
      <c r="A585" s="72"/>
      <c r="B585" s="72"/>
      <c r="C585" s="72"/>
      <c r="D585" s="72"/>
      <c r="E585" s="72"/>
      <c r="F585" s="72"/>
      <c r="G585" s="72"/>
      <c r="H585" s="194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spans="1:26" ht="15.75" customHeight="1">
      <c r="A586" s="72"/>
      <c r="B586" s="72"/>
      <c r="C586" s="72"/>
      <c r="D586" s="72"/>
      <c r="E586" s="72"/>
      <c r="F586" s="72"/>
      <c r="G586" s="72"/>
      <c r="H586" s="194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spans="1:26" ht="15.75" customHeight="1">
      <c r="A587" s="72"/>
      <c r="B587" s="72"/>
      <c r="C587" s="72"/>
      <c r="D587" s="72"/>
      <c r="E587" s="72"/>
      <c r="F587" s="72"/>
      <c r="G587" s="72"/>
      <c r="H587" s="194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spans="1:26" ht="15.75" customHeight="1">
      <c r="A588" s="72"/>
      <c r="B588" s="72"/>
      <c r="C588" s="72"/>
      <c r="D588" s="72"/>
      <c r="E588" s="72"/>
      <c r="F588" s="72"/>
      <c r="G588" s="72"/>
      <c r="H588" s="194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spans="1:26" ht="15.75" customHeight="1">
      <c r="A589" s="72"/>
      <c r="B589" s="72"/>
      <c r="C589" s="72"/>
      <c r="D589" s="72"/>
      <c r="E589" s="72"/>
      <c r="F589" s="72"/>
      <c r="G589" s="72"/>
      <c r="H589" s="194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spans="1:26" ht="15.75" customHeight="1">
      <c r="A590" s="72"/>
      <c r="B590" s="72"/>
      <c r="C590" s="72"/>
      <c r="D590" s="72"/>
      <c r="E590" s="72"/>
      <c r="F590" s="72"/>
      <c r="G590" s="72"/>
      <c r="H590" s="194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spans="1:26" ht="15.75" customHeight="1">
      <c r="A591" s="72"/>
      <c r="B591" s="72"/>
      <c r="C591" s="72"/>
      <c r="D591" s="72"/>
      <c r="E591" s="72"/>
      <c r="F591" s="72"/>
      <c r="G591" s="72"/>
      <c r="H591" s="194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spans="1:26" ht="15.75" customHeight="1">
      <c r="A592" s="72"/>
      <c r="B592" s="72"/>
      <c r="C592" s="72"/>
      <c r="D592" s="72"/>
      <c r="E592" s="72"/>
      <c r="F592" s="72"/>
      <c r="G592" s="72"/>
      <c r="H592" s="194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spans="1:26" ht="15.75" customHeight="1">
      <c r="A593" s="72"/>
      <c r="B593" s="72"/>
      <c r="C593" s="72"/>
      <c r="D593" s="72"/>
      <c r="E593" s="72"/>
      <c r="F593" s="72"/>
      <c r="G593" s="72"/>
      <c r="H593" s="194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spans="1:26" ht="15.75" customHeight="1">
      <c r="A594" s="72"/>
      <c r="B594" s="72"/>
      <c r="C594" s="72"/>
      <c r="D594" s="72"/>
      <c r="E594" s="72"/>
      <c r="F594" s="72"/>
      <c r="G594" s="72"/>
      <c r="H594" s="194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spans="1:26" ht="15.75" customHeight="1">
      <c r="A595" s="72"/>
      <c r="B595" s="72"/>
      <c r="C595" s="72"/>
      <c r="D595" s="72"/>
      <c r="E595" s="72"/>
      <c r="F595" s="72"/>
      <c r="G595" s="72"/>
      <c r="H595" s="194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spans="1:26" ht="15.75" customHeight="1">
      <c r="A596" s="72"/>
      <c r="B596" s="72"/>
      <c r="C596" s="72"/>
      <c r="D596" s="72"/>
      <c r="E596" s="72"/>
      <c r="F596" s="72"/>
      <c r="G596" s="72"/>
      <c r="H596" s="194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spans="1:26" ht="15.75" customHeight="1">
      <c r="A597" s="72"/>
      <c r="B597" s="72"/>
      <c r="C597" s="72"/>
      <c r="D597" s="72"/>
      <c r="E597" s="72"/>
      <c r="F597" s="72"/>
      <c r="G597" s="72"/>
      <c r="H597" s="194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spans="1:26" ht="15.75" customHeight="1">
      <c r="A598" s="72"/>
      <c r="B598" s="72"/>
      <c r="C598" s="72"/>
      <c r="D598" s="72"/>
      <c r="E598" s="72"/>
      <c r="F598" s="72"/>
      <c r="G598" s="72"/>
      <c r="H598" s="194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spans="1:26" ht="15.75" customHeight="1">
      <c r="A599" s="72"/>
      <c r="B599" s="72"/>
      <c r="C599" s="72"/>
      <c r="D599" s="72"/>
      <c r="E599" s="72"/>
      <c r="F599" s="72"/>
      <c r="G599" s="72"/>
      <c r="H599" s="194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spans="1:26" ht="15.75" customHeight="1">
      <c r="A600" s="72"/>
      <c r="B600" s="72"/>
      <c r="C600" s="72"/>
      <c r="D600" s="72"/>
      <c r="E600" s="72"/>
      <c r="F600" s="72"/>
      <c r="G600" s="72"/>
      <c r="H600" s="194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spans="1:26" ht="15.75" customHeight="1">
      <c r="A601" s="72"/>
      <c r="B601" s="72"/>
      <c r="C601" s="72"/>
      <c r="D601" s="72"/>
      <c r="E601" s="72"/>
      <c r="F601" s="72"/>
      <c r="G601" s="72"/>
      <c r="H601" s="194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spans="1:26" ht="15.75" customHeight="1">
      <c r="A602" s="72"/>
      <c r="B602" s="72"/>
      <c r="C602" s="72"/>
      <c r="D602" s="72"/>
      <c r="E602" s="72"/>
      <c r="F602" s="72"/>
      <c r="G602" s="72"/>
      <c r="H602" s="194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spans="1:26" ht="15.75" customHeight="1">
      <c r="A603" s="72"/>
      <c r="B603" s="72"/>
      <c r="C603" s="72"/>
      <c r="D603" s="72"/>
      <c r="E603" s="72"/>
      <c r="F603" s="72"/>
      <c r="G603" s="72"/>
      <c r="H603" s="194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spans="1:26" ht="15.75" customHeight="1">
      <c r="A604" s="72"/>
      <c r="B604" s="72"/>
      <c r="C604" s="72"/>
      <c r="D604" s="72"/>
      <c r="E604" s="72"/>
      <c r="F604" s="72"/>
      <c r="G604" s="72"/>
      <c r="H604" s="194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spans="1:26" ht="15.75" customHeight="1">
      <c r="A605" s="72"/>
      <c r="B605" s="72"/>
      <c r="C605" s="72"/>
      <c r="D605" s="72"/>
      <c r="E605" s="72"/>
      <c r="F605" s="72"/>
      <c r="G605" s="72"/>
      <c r="H605" s="194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spans="1:26" ht="15.75" customHeight="1">
      <c r="A606" s="72"/>
      <c r="B606" s="72"/>
      <c r="C606" s="72"/>
      <c r="D606" s="72"/>
      <c r="E606" s="72"/>
      <c r="F606" s="72"/>
      <c r="G606" s="72"/>
      <c r="H606" s="194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spans="1:26" ht="15.75" customHeight="1">
      <c r="A607" s="72"/>
      <c r="B607" s="72"/>
      <c r="C607" s="72"/>
      <c r="D607" s="72"/>
      <c r="E607" s="72"/>
      <c r="F607" s="72"/>
      <c r="G607" s="72"/>
      <c r="H607" s="194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spans="1:26" ht="15.75" customHeight="1">
      <c r="A608" s="72"/>
      <c r="B608" s="72"/>
      <c r="C608" s="72"/>
      <c r="D608" s="72"/>
      <c r="E608" s="72"/>
      <c r="F608" s="72"/>
      <c r="G608" s="72"/>
      <c r="H608" s="194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spans="1:26" ht="15.75" customHeight="1">
      <c r="A609" s="72"/>
      <c r="B609" s="72"/>
      <c r="C609" s="72"/>
      <c r="D609" s="72"/>
      <c r="E609" s="72"/>
      <c r="F609" s="72"/>
      <c r="G609" s="72"/>
      <c r="H609" s="194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spans="1:26" ht="15.75" customHeight="1">
      <c r="A610" s="72"/>
      <c r="B610" s="72"/>
      <c r="C610" s="72"/>
      <c r="D610" s="72"/>
      <c r="E610" s="72"/>
      <c r="F610" s="72"/>
      <c r="G610" s="72"/>
      <c r="H610" s="194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spans="1:26" ht="15.75" customHeight="1">
      <c r="A611" s="72"/>
      <c r="B611" s="72"/>
      <c r="C611" s="72"/>
      <c r="D611" s="72"/>
      <c r="E611" s="72"/>
      <c r="F611" s="72"/>
      <c r="G611" s="72"/>
      <c r="H611" s="194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spans="1:26" ht="15.75" customHeight="1">
      <c r="A612" s="72"/>
      <c r="B612" s="72"/>
      <c r="C612" s="72"/>
      <c r="D612" s="72"/>
      <c r="E612" s="72"/>
      <c r="F612" s="72"/>
      <c r="G612" s="72"/>
      <c r="H612" s="194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spans="1:26" ht="15.75" customHeight="1">
      <c r="A613" s="72"/>
      <c r="B613" s="72"/>
      <c r="C613" s="72"/>
      <c r="D613" s="72"/>
      <c r="E613" s="72"/>
      <c r="F613" s="72"/>
      <c r="G613" s="72"/>
      <c r="H613" s="194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spans="1:26" ht="15.75" customHeight="1">
      <c r="A614" s="72"/>
      <c r="B614" s="72"/>
      <c r="C614" s="72"/>
      <c r="D614" s="72"/>
      <c r="E614" s="72"/>
      <c r="F614" s="72"/>
      <c r="G614" s="72"/>
      <c r="H614" s="194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spans="1:26" ht="15.75" customHeight="1">
      <c r="A615" s="72"/>
      <c r="B615" s="72"/>
      <c r="C615" s="72"/>
      <c r="D615" s="72"/>
      <c r="E615" s="72"/>
      <c r="F615" s="72"/>
      <c r="G615" s="72"/>
      <c r="H615" s="194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spans="1:26" ht="15.75" customHeight="1">
      <c r="A616" s="72"/>
      <c r="B616" s="72"/>
      <c r="C616" s="72"/>
      <c r="D616" s="72"/>
      <c r="E616" s="72"/>
      <c r="F616" s="72"/>
      <c r="G616" s="72"/>
      <c r="H616" s="194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spans="1:26" ht="15.75" customHeight="1">
      <c r="A617" s="72"/>
      <c r="B617" s="72"/>
      <c r="C617" s="72"/>
      <c r="D617" s="72"/>
      <c r="E617" s="72"/>
      <c r="F617" s="72"/>
      <c r="G617" s="72"/>
      <c r="H617" s="194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spans="1:26" ht="15.75" customHeight="1">
      <c r="A618" s="72"/>
      <c r="B618" s="72"/>
      <c r="C618" s="72"/>
      <c r="D618" s="72"/>
      <c r="E618" s="72"/>
      <c r="F618" s="72"/>
      <c r="G618" s="72"/>
      <c r="H618" s="194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spans="1:26" ht="15.75" customHeight="1">
      <c r="A619" s="72"/>
      <c r="B619" s="72"/>
      <c r="C619" s="72"/>
      <c r="D619" s="72"/>
      <c r="E619" s="72"/>
      <c r="F619" s="72"/>
      <c r="G619" s="72"/>
      <c r="H619" s="194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spans="1:26" ht="15.75" customHeight="1">
      <c r="A620" s="72"/>
      <c r="B620" s="72"/>
      <c r="C620" s="72"/>
      <c r="D620" s="72"/>
      <c r="E620" s="72"/>
      <c r="F620" s="72"/>
      <c r="G620" s="72"/>
      <c r="H620" s="194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spans="1:26" ht="15.75" customHeight="1">
      <c r="A621" s="72"/>
      <c r="B621" s="72"/>
      <c r="C621" s="72"/>
      <c r="D621" s="72"/>
      <c r="E621" s="72"/>
      <c r="F621" s="72"/>
      <c r="G621" s="72"/>
      <c r="H621" s="194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spans="1:26" ht="15.75" customHeight="1">
      <c r="A622" s="72"/>
      <c r="B622" s="72"/>
      <c r="C622" s="72"/>
      <c r="D622" s="72"/>
      <c r="E622" s="72"/>
      <c r="F622" s="72"/>
      <c r="G622" s="72"/>
      <c r="H622" s="194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spans="1:26" ht="15.75" customHeight="1">
      <c r="A623" s="72"/>
      <c r="B623" s="72"/>
      <c r="C623" s="72"/>
      <c r="D623" s="72"/>
      <c r="E623" s="72"/>
      <c r="F623" s="72"/>
      <c r="G623" s="72"/>
      <c r="H623" s="194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spans="1:26" ht="15.75" customHeight="1">
      <c r="A624" s="72"/>
      <c r="B624" s="72"/>
      <c r="C624" s="72"/>
      <c r="D624" s="72"/>
      <c r="E624" s="72"/>
      <c r="F624" s="72"/>
      <c r="G624" s="72"/>
      <c r="H624" s="194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spans="1:26" ht="15.75" customHeight="1">
      <c r="A625" s="72"/>
      <c r="B625" s="72"/>
      <c r="C625" s="72"/>
      <c r="D625" s="72"/>
      <c r="E625" s="72"/>
      <c r="F625" s="72"/>
      <c r="G625" s="72"/>
      <c r="H625" s="194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spans="1:26" ht="15.75" customHeight="1">
      <c r="A626" s="72"/>
      <c r="B626" s="72"/>
      <c r="C626" s="72"/>
      <c r="D626" s="72"/>
      <c r="E626" s="72"/>
      <c r="F626" s="72"/>
      <c r="G626" s="72"/>
      <c r="H626" s="194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spans="1:26" ht="15.75" customHeight="1">
      <c r="A627" s="72"/>
      <c r="B627" s="72"/>
      <c r="C627" s="72"/>
      <c r="D627" s="72"/>
      <c r="E627" s="72"/>
      <c r="F627" s="72"/>
      <c r="G627" s="72"/>
      <c r="H627" s="194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spans="1:26" ht="15.75" customHeight="1">
      <c r="A628" s="72"/>
      <c r="B628" s="72"/>
      <c r="C628" s="72"/>
      <c r="D628" s="72"/>
      <c r="E628" s="72"/>
      <c r="F628" s="72"/>
      <c r="G628" s="72"/>
      <c r="H628" s="194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spans="1:26" ht="15.75" customHeight="1">
      <c r="A629" s="72"/>
      <c r="B629" s="72"/>
      <c r="C629" s="72"/>
      <c r="D629" s="72"/>
      <c r="E629" s="72"/>
      <c r="F629" s="72"/>
      <c r="G629" s="72"/>
      <c r="H629" s="194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spans="1:26" ht="15.75" customHeight="1">
      <c r="A630" s="72"/>
      <c r="B630" s="72"/>
      <c r="C630" s="72"/>
      <c r="D630" s="72"/>
      <c r="E630" s="72"/>
      <c r="F630" s="72"/>
      <c r="G630" s="72"/>
      <c r="H630" s="194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spans="1:26" ht="15.75" customHeight="1">
      <c r="A631" s="72"/>
      <c r="B631" s="72"/>
      <c r="C631" s="72"/>
      <c r="D631" s="72"/>
      <c r="E631" s="72"/>
      <c r="F631" s="72"/>
      <c r="G631" s="72"/>
      <c r="H631" s="194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spans="1:26" ht="15.75" customHeight="1">
      <c r="A632" s="72"/>
      <c r="B632" s="72"/>
      <c r="C632" s="72"/>
      <c r="D632" s="72"/>
      <c r="E632" s="72"/>
      <c r="F632" s="72"/>
      <c r="G632" s="72"/>
      <c r="H632" s="194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spans="1:26" ht="15.75" customHeight="1">
      <c r="A633" s="72"/>
      <c r="B633" s="72"/>
      <c r="C633" s="72"/>
      <c r="D633" s="72"/>
      <c r="E633" s="72"/>
      <c r="F633" s="72"/>
      <c r="G633" s="72"/>
      <c r="H633" s="194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spans="1:26" ht="15.75" customHeight="1">
      <c r="A634" s="72"/>
      <c r="B634" s="72"/>
      <c r="C634" s="72"/>
      <c r="D634" s="72"/>
      <c r="E634" s="72"/>
      <c r="F634" s="72"/>
      <c r="G634" s="72"/>
      <c r="H634" s="194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spans="1:26" ht="15.75" customHeight="1">
      <c r="A635" s="72"/>
      <c r="B635" s="72"/>
      <c r="C635" s="72"/>
      <c r="D635" s="72"/>
      <c r="E635" s="72"/>
      <c r="F635" s="72"/>
      <c r="G635" s="72"/>
      <c r="H635" s="194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spans="1:26" ht="15.75" customHeight="1">
      <c r="A636" s="72"/>
      <c r="B636" s="72"/>
      <c r="C636" s="72"/>
      <c r="D636" s="72"/>
      <c r="E636" s="72"/>
      <c r="F636" s="72"/>
      <c r="G636" s="72"/>
      <c r="H636" s="194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spans="1:26" ht="15.75" customHeight="1">
      <c r="A637" s="72"/>
      <c r="B637" s="72"/>
      <c r="C637" s="72"/>
      <c r="D637" s="72"/>
      <c r="E637" s="72"/>
      <c r="F637" s="72"/>
      <c r="G637" s="72"/>
      <c r="H637" s="194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spans="1:26" ht="15.75" customHeight="1">
      <c r="A638" s="72"/>
      <c r="B638" s="72"/>
      <c r="C638" s="72"/>
      <c r="D638" s="72"/>
      <c r="E638" s="72"/>
      <c r="F638" s="72"/>
      <c r="G638" s="72"/>
      <c r="H638" s="194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spans="1:26" ht="15.75" customHeight="1">
      <c r="A639" s="72"/>
      <c r="B639" s="72"/>
      <c r="C639" s="72"/>
      <c r="D639" s="72"/>
      <c r="E639" s="72"/>
      <c r="F639" s="72"/>
      <c r="G639" s="72"/>
      <c r="H639" s="194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spans="1:26" ht="15.75" customHeight="1">
      <c r="A640" s="72"/>
      <c r="B640" s="72"/>
      <c r="C640" s="72"/>
      <c r="D640" s="72"/>
      <c r="E640" s="72"/>
      <c r="F640" s="72"/>
      <c r="G640" s="72"/>
      <c r="H640" s="194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spans="1:26" ht="15.75" customHeight="1">
      <c r="A641" s="72"/>
      <c r="B641" s="72"/>
      <c r="C641" s="72"/>
      <c r="D641" s="72"/>
      <c r="E641" s="72"/>
      <c r="F641" s="72"/>
      <c r="G641" s="72"/>
      <c r="H641" s="194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spans="1:26" ht="15.75" customHeight="1">
      <c r="A642" s="72"/>
      <c r="B642" s="72"/>
      <c r="C642" s="72"/>
      <c r="D642" s="72"/>
      <c r="E642" s="72"/>
      <c r="F642" s="72"/>
      <c r="G642" s="72"/>
      <c r="H642" s="194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spans="1:26" ht="15.75" customHeight="1">
      <c r="A643" s="72"/>
      <c r="B643" s="72"/>
      <c r="C643" s="72"/>
      <c r="D643" s="72"/>
      <c r="E643" s="72"/>
      <c r="F643" s="72"/>
      <c r="G643" s="72"/>
      <c r="H643" s="194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spans="1:26" ht="15.75" customHeight="1">
      <c r="A644" s="72"/>
      <c r="B644" s="72"/>
      <c r="C644" s="72"/>
      <c r="D644" s="72"/>
      <c r="E644" s="72"/>
      <c r="F644" s="72"/>
      <c r="G644" s="72"/>
      <c r="H644" s="194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spans="1:26" ht="15.75" customHeight="1">
      <c r="A645" s="72"/>
      <c r="B645" s="72"/>
      <c r="C645" s="72"/>
      <c r="D645" s="72"/>
      <c r="E645" s="72"/>
      <c r="F645" s="72"/>
      <c r="G645" s="72"/>
      <c r="H645" s="194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spans="1:26" ht="15.75" customHeight="1">
      <c r="A646" s="72"/>
      <c r="B646" s="72"/>
      <c r="C646" s="72"/>
      <c r="D646" s="72"/>
      <c r="E646" s="72"/>
      <c r="F646" s="72"/>
      <c r="G646" s="72"/>
      <c r="H646" s="194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spans="1:26" ht="15.75" customHeight="1">
      <c r="A647" s="72"/>
      <c r="B647" s="72"/>
      <c r="C647" s="72"/>
      <c r="D647" s="72"/>
      <c r="E647" s="72"/>
      <c r="F647" s="72"/>
      <c r="G647" s="72"/>
      <c r="H647" s="194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spans="1:26" ht="15.75" customHeight="1">
      <c r="A648" s="72"/>
      <c r="B648" s="72"/>
      <c r="C648" s="72"/>
      <c r="D648" s="72"/>
      <c r="E648" s="72"/>
      <c r="F648" s="72"/>
      <c r="G648" s="72"/>
      <c r="H648" s="194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spans="1:26" ht="15.75" customHeight="1">
      <c r="A649" s="72"/>
      <c r="B649" s="72"/>
      <c r="C649" s="72"/>
      <c r="D649" s="72"/>
      <c r="E649" s="72"/>
      <c r="F649" s="72"/>
      <c r="G649" s="72"/>
      <c r="H649" s="194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spans="1:26" ht="15.75" customHeight="1">
      <c r="A650" s="72"/>
      <c r="B650" s="72"/>
      <c r="C650" s="72"/>
      <c r="D650" s="72"/>
      <c r="E650" s="72"/>
      <c r="F650" s="72"/>
      <c r="G650" s="72"/>
      <c r="H650" s="194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spans="1:26" ht="15.75" customHeight="1">
      <c r="A651" s="72"/>
      <c r="B651" s="72"/>
      <c r="C651" s="72"/>
      <c r="D651" s="72"/>
      <c r="E651" s="72"/>
      <c r="F651" s="72"/>
      <c r="G651" s="72"/>
      <c r="H651" s="194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spans="1:26" ht="15.75" customHeight="1">
      <c r="A652" s="72"/>
      <c r="B652" s="72"/>
      <c r="C652" s="72"/>
      <c r="D652" s="72"/>
      <c r="E652" s="72"/>
      <c r="F652" s="72"/>
      <c r="G652" s="72"/>
      <c r="H652" s="194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spans="1:26" ht="15.75" customHeight="1">
      <c r="A653" s="72"/>
      <c r="B653" s="72"/>
      <c r="C653" s="72"/>
      <c r="D653" s="72"/>
      <c r="E653" s="72"/>
      <c r="F653" s="72"/>
      <c r="G653" s="72"/>
      <c r="H653" s="194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spans="1:26" ht="15.75" customHeight="1">
      <c r="A654" s="72"/>
      <c r="B654" s="72"/>
      <c r="C654" s="72"/>
      <c r="D654" s="72"/>
      <c r="E654" s="72"/>
      <c r="F654" s="72"/>
      <c r="G654" s="72"/>
      <c r="H654" s="194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spans="1:26" ht="15.75" customHeight="1">
      <c r="A655" s="72"/>
      <c r="B655" s="72"/>
      <c r="C655" s="72"/>
      <c r="D655" s="72"/>
      <c r="E655" s="72"/>
      <c r="F655" s="72"/>
      <c r="G655" s="72"/>
      <c r="H655" s="194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spans="1:26" ht="15.75" customHeight="1">
      <c r="A656" s="72"/>
      <c r="B656" s="72"/>
      <c r="C656" s="72"/>
      <c r="D656" s="72"/>
      <c r="E656" s="72"/>
      <c r="F656" s="72"/>
      <c r="G656" s="72"/>
      <c r="H656" s="194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spans="1:26" ht="15.75" customHeight="1">
      <c r="A657" s="72"/>
      <c r="B657" s="72"/>
      <c r="C657" s="72"/>
      <c r="D657" s="72"/>
      <c r="E657" s="72"/>
      <c r="F657" s="72"/>
      <c r="G657" s="72"/>
      <c r="H657" s="194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spans="1:26" ht="15.75" customHeight="1">
      <c r="A658" s="72"/>
      <c r="B658" s="72"/>
      <c r="C658" s="72"/>
      <c r="D658" s="72"/>
      <c r="E658" s="72"/>
      <c r="F658" s="72"/>
      <c r="G658" s="72"/>
      <c r="H658" s="194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spans="1:26" ht="15.75" customHeight="1">
      <c r="A659" s="72"/>
      <c r="B659" s="72"/>
      <c r="C659" s="72"/>
      <c r="D659" s="72"/>
      <c r="E659" s="72"/>
      <c r="F659" s="72"/>
      <c r="G659" s="72"/>
      <c r="H659" s="194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spans="1:26" ht="15.75" customHeight="1">
      <c r="A660" s="72"/>
      <c r="B660" s="72"/>
      <c r="C660" s="72"/>
      <c r="D660" s="72"/>
      <c r="E660" s="72"/>
      <c r="F660" s="72"/>
      <c r="G660" s="72"/>
      <c r="H660" s="194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spans="1:26" ht="15.75" customHeight="1">
      <c r="A661" s="72"/>
      <c r="B661" s="72"/>
      <c r="C661" s="72"/>
      <c r="D661" s="72"/>
      <c r="E661" s="72"/>
      <c r="F661" s="72"/>
      <c r="G661" s="72"/>
      <c r="H661" s="194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spans="1:26" ht="15.75" customHeight="1">
      <c r="A662" s="72"/>
      <c r="B662" s="72"/>
      <c r="C662" s="72"/>
      <c r="D662" s="72"/>
      <c r="E662" s="72"/>
      <c r="F662" s="72"/>
      <c r="G662" s="72"/>
      <c r="H662" s="194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spans="1:26" ht="15.75" customHeight="1">
      <c r="A663" s="72"/>
      <c r="B663" s="72"/>
      <c r="C663" s="72"/>
      <c r="D663" s="72"/>
      <c r="E663" s="72"/>
      <c r="F663" s="72"/>
      <c r="G663" s="72"/>
      <c r="H663" s="194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spans="1:26" ht="15.75" customHeight="1">
      <c r="A664" s="72"/>
      <c r="B664" s="72"/>
      <c r="C664" s="72"/>
      <c r="D664" s="72"/>
      <c r="E664" s="72"/>
      <c r="F664" s="72"/>
      <c r="G664" s="72"/>
      <c r="H664" s="194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spans="1:26" ht="15.75" customHeight="1">
      <c r="A665" s="72"/>
      <c r="B665" s="72"/>
      <c r="C665" s="72"/>
      <c r="D665" s="72"/>
      <c r="E665" s="72"/>
      <c r="F665" s="72"/>
      <c r="G665" s="72"/>
      <c r="H665" s="194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spans="1:26" ht="15.75" customHeight="1">
      <c r="A666" s="72"/>
      <c r="B666" s="72"/>
      <c r="C666" s="72"/>
      <c r="D666" s="72"/>
      <c r="E666" s="72"/>
      <c r="F666" s="72"/>
      <c r="G666" s="72"/>
      <c r="H666" s="194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spans="1:26" ht="15.75" customHeight="1">
      <c r="A667" s="72"/>
      <c r="B667" s="72"/>
      <c r="C667" s="72"/>
      <c r="D667" s="72"/>
      <c r="E667" s="72"/>
      <c r="F667" s="72"/>
      <c r="G667" s="72"/>
      <c r="H667" s="194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spans="1:26" ht="15.75" customHeight="1">
      <c r="A668" s="72"/>
      <c r="B668" s="72"/>
      <c r="C668" s="72"/>
      <c r="D668" s="72"/>
      <c r="E668" s="72"/>
      <c r="F668" s="72"/>
      <c r="G668" s="72"/>
      <c r="H668" s="194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spans="1:26" ht="15.75" customHeight="1">
      <c r="A669" s="72"/>
      <c r="B669" s="72"/>
      <c r="C669" s="72"/>
      <c r="D669" s="72"/>
      <c r="E669" s="72"/>
      <c r="F669" s="72"/>
      <c r="G669" s="72"/>
      <c r="H669" s="194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spans="1:26" ht="15.75" customHeight="1">
      <c r="A670" s="72"/>
      <c r="B670" s="72"/>
      <c r="C670" s="72"/>
      <c r="D670" s="72"/>
      <c r="E670" s="72"/>
      <c r="F670" s="72"/>
      <c r="G670" s="72"/>
      <c r="H670" s="194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spans="1:26" ht="15.75" customHeight="1">
      <c r="A671" s="72"/>
      <c r="B671" s="72"/>
      <c r="C671" s="72"/>
      <c r="D671" s="72"/>
      <c r="E671" s="72"/>
      <c r="F671" s="72"/>
      <c r="G671" s="72"/>
      <c r="H671" s="194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spans="1:26" ht="15.75" customHeight="1">
      <c r="A672" s="72"/>
      <c r="B672" s="72"/>
      <c r="C672" s="72"/>
      <c r="D672" s="72"/>
      <c r="E672" s="72"/>
      <c r="F672" s="72"/>
      <c r="G672" s="72"/>
      <c r="H672" s="194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spans="1:26" ht="15.75" customHeight="1">
      <c r="A673" s="72"/>
      <c r="B673" s="72"/>
      <c r="C673" s="72"/>
      <c r="D673" s="72"/>
      <c r="E673" s="72"/>
      <c r="F673" s="72"/>
      <c r="G673" s="72"/>
      <c r="H673" s="194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spans="1:26" ht="15.75" customHeight="1">
      <c r="A674" s="72"/>
      <c r="B674" s="72"/>
      <c r="C674" s="72"/>
      <c r="D674" s="72"/>
      <c r="E674" s="72"/>
      <c r="F674" s="72"/>
      <c r="G674" s="72"/>
      <c r="H674" s="194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spans="1:26" ht="15.75" customHeight="1">
      <c r="A675" s="72"/>
      <c r="B675" s="72"/>
      <c r="C675" s="72"/>
      <c r="D675" s="72"/>
      <c r="E675" s="72"/>
      <c r="F675" s="72"/>
      <c r="G675" s="72"/>
      <c r="H675" s="194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spans="1:26" ht="15.75" customHeight="1">
      <c r="A676" s="72"/>
      <c r="B676" s="72"/>
      <c r="C676" s="72"/>
      <c r="D676" s="72"/>
      <c r="E676" s="72"/>
      <c r="F676" s="72"/>
      <c r="G676" s="72"/>
      <c r="H676" s="194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spans="1:26" ht="15.75" customHeight="1">
      <c r="A677" s="72"/>
      <c r="B677" s="72"/>
      <c r="C677" s="72"/>
      <c r="D677" s="72"/>
      <c r="E677" s="72"/>
      <c r="F677" s="72"/>
      <c r="G677" s="72"/>
      <c r="H677" s="194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spans="1:26" ht="15.75" customHeight="1">
      <c r="A678" s="72"/>
      <c r="B678" s="72"/>
      <c r="C678" s="72"/>
      <c r="D678" s="72"/>
      <c r="E678" s="72"/>
      <c r="F678" s="72"/>
      <c r="G678" s="72"/>
      <c r="H678" s="194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spans="1:26" ht="15.75" customHeight="1">
      <c r="A679" s="72"/>
      <c r="B679" s="72"/>
      <c r="C679" s="72"/>
      <c r="D679" s="72"/>
      <c r="E679" s="72"/>
      <c r="F679" s="72"/>
      <c r="G679" s="72"/>
      <c r="H679" s="194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spans="1:26" ht="15.75" customHeight="1">
      <c r="A680" s="72"/>
      <c r="B680" s="72"/>
      <c r="C680" s="72"/>
      <c r="D680" s="72"/>
      <c r="E680" s="72"/>
      <c r="F680" s="72"/>
      <c r="G680" s="72"/>
      <c r="H680" s="194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spans="1:26" ht="15.75" customHeight="1">
      <c r="A681" s="72"/>
      <c r="B681" s="72"/>
      <c r="C681" s="72"/>
      <c r="D681" s="72"/>
      <c r="E681" s="72"/>
      <c r="F681" s="72"/>
      <c r="G681" s="72"/>
      <c r="H681" s="194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spans="1:26" ht="15.75" customHeight="1">
      <c r="A682" s="72"/>
      <c r="B682" s="72"/>
      <c r="C682" s="72"/>
      <c r="D682" s="72"/>
      <c r="E682" s="72"/>
      <c r="F682" s="72"/>
      <c r="G682" s="72"/>
      <c r="H682" s="194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spans="1:26" ht="15.75" customHeight="1">
      <c r="A683" s="72"/>
      <c r="B683" s="72"/>
      <c r="C683" s="72"/>
      <c r="D683" s="72"/>
      <c r="E683" s="72"/>
      <c r="F683" s="72"/>
      <c r="G683" s="72"/>
      <c r="H683" s="194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spans="1:26" ht="15.75" customHeight="1">
      <c r="A684" s="72"/>
      <c r="B684" s="72"/>
      <c r="C684" s="72"/>
      <c r="D684" s="72"/>
      <c r="E684" s="72"/>
      <c r="F684" s="72"/>
      <c r="G684" s="72"/>
      <c r="H684" s="194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spans="1:26" ht="15.75" customHeight="1">
      <c r="A685" s="72"/>
      <c r="B685" s="72"/>
      <c r="C685" s="72"/>
      <c r="D685" s="72"/>
      <c r="E685" s="72"/>
      <c r="F685" s="72"/>
      <c r="G685" s="72"/>
      <c r="H685" s="194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spans="1:26" ht="15.75" customHeight="1">
      <c r="A686" s="72"/>
      <c r="B686" s="72"/>
      <c r="C686" s="72"/>
      <c r="D686" s="72"/>
      <c r="E686" s="72"/>
      <c r="F686" s="72"/>
      <c r="G686" s="72"/>
      <c r="H686" s="194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spans="1:26" ht="15.75" customHeight="1">
      <c r="A687" s="72"/>
      <c r="B687" s="72"/>
      <c r="C687" s="72"/>
      <c r="D687" s="72"/>
      <c r="E687" s="72"/>
      <c r="F687" s="72"/>
      <c r="G687" s="72"/>
      <c r="H687" s="194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spans="1:26" ht="15.75" customHeight="1">
      <c r="A688" s="72"/>
      <c r="B688" s="72"/>
      <c r="C688" s="72"/>
      <c r="D688" s="72"/>
      <c r="E688" s="72"/>
      <c r="F688" s="72"/>
      <c r="G688" s="72"/>
      <c r="H688" s="194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spans="1:26" ht="15.75" customHeight="1">
      <c r="A689" s="72"/>
      <c r="B689" s="72"/>
      <c r="C689" s="72"/>
      <c r="D689" s="72"/>
      <c r="E689" s="72"/>
      <c r="F689" s="72"/>
      <c r="G689" s="72"/>
      <c r="H689" s="194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spans="1:26" ht="15.75" customHeight="1">
      <c r="A690" s="72"/>
      <c r="B690" s="72"/>
      <c r="C690" s="72"/>
      <c r="D690" s="72"/>
      <c r="E690" s="72"/>
      <c r="F690" s="72"/>
      <c r="G690" s="72"/>
      <c r="H690" s="194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spans="1:26" ht="15.75" customHeight="1">
      <c r="A691" s="72"/>
      <c r="B691" s="72"/>
      <c r="C691" s="72"/>
      <c r="D691" s="72"/>
      <c r="E691" s="72"/>
      <c r="F691" s="72"/>
      <c r="G691" s="72"/>
      <c r="H691" s="194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spans="1:26" ht="15.75" customHeight="1">
      <c r="A692" s="72"/>
      <c r="B692" s="72"/>
      <c r="C692" s="72"/>
      <c r="D692" s="72"/>
      <c r="E692" s="72"/>
      <c r="F692" s="72"/>
      <c r="G692" s="72"/>
      <c r="H692" s="194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spans="1:26" ht="15.75" customHeight="1">
      <c r="A693" s="72"/>
      <c r="B693" s="72"/>
      <c r="C693" s="72"/>
      <c r="D693" s="72"/>
      <c r="E693" s="72"/>
      <c r="F693" s="72"/>
      <c r="G693" s="72"/>
      <c r="H693" s="194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spans="1:26" ht="15.75" customHeight="1">
      <c r="A694" s="72"/>
      <c r="B694" s="72"/>
      <c r="C694" s="72"/>
      <c r="D694" s="72"/>
      <c r="E694" s="72"/>
      <c r="F694" s="72"/>
      <c r="G694" s="72"/>
      <c r="H694" s="194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spans="1:26" ht="15.75" customHeight="1">
      <c r="A695" s="72"/>
      <c r="B695" s="72"/>
      <c r="C695" s="72"/>
      <c r="D695" s="72"/>
      <c r="E695" s="72"/>
      <c r="F695" s="72"/>
      <c r="G695" s="72"/>
      <c r="H695" s="194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spans="1:26" ht="15.75" customHeight="1">
      <c r="A696" s="72"/>
      <c r="B696" s="72"/>
      <c r="C696" s="72"/>
      <c r="D696" s="72"/>
      <c r="E696" s="72"/>
      <c r="F696" s="72"/>
      <c r="G696" s="72"/>
      <c r="H696" s="194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spans="1:26" ht="15.75" customHeight="1">
      <c r="A697" s="72"/>
      <c r="B697" s="72"/>
      <c r="C697" s="72"/>
      <c r="D697" s="72"/>
      <c r="E697" s="72"/>
      <c r="F697" s="72"/>
      <c r="G697" s="72"/>
      <c r="H697" s="194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spans="1:26" ht="15.75" customHeight="1">
      <c r="A698" s="72"/>
      <c r="B698" s="72"/>
      <c r="C698" s="72"/>
      <c r="D698" s="72"/>
      <c r="E698" s="72"/>
      <c r="F698" s="72"/>
      <c r="G698" s="72"/>
      <c r="H698" s="194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spans="1:26" ht="15.75" customHeight="1">
      <c r="A699" s="72"/>
      <c r="B699" s="72"/>
      <c r="C699" s="72"/>
      <c r="D699" s="72"/>
      <c r="E699" s="72"/>
      <c r="F699" s="72"/>
      <c r="G699" s="72"/>
      <c r="H699" s="194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spans="1:26" ht="15.75" customHeight="1">
      <c r="A700" s="72"/>
      <c r="B700" s="72"/>
      <c r="C700" s="72"/>
      <c r="D700" s="72"/>
      <c r="E700" s="72"/>
      <c r="F700" s="72"/>
      <c r="G700" s="72"/>
      <c r="H700" s="194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spans="1:26" ht="15.75" customHeight="1">
      <c r="A701" s="72"/>
      <c r="B701" s="72"/>
      <c r="C701" s="72"/>
      <c r="D701" s="72"/>
      <c r="E701" s="72"/>
      <c r="F701" s="72"/>
      <c r="G701" s="72"/>
      <c r="H701" s="194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spans="1:26" ht="15.75" customHeight="1">
      <c r="A702" s="72"/>
      <c r="B702" s="72"/>
      <c r="C702" s="72"/>
      <c r="D702" s="72"/>
      <c r="E702" s="72"/>
      <c r="F702" s="72"/>
      <c r="G702" s="72"/>
      <c r="H702" s="194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spans="1:26" ht="15.75" customHeight="1">
      <c r="A703" s="72"/>
      <c r="B703" s="72"/>
      <c r="C703" s="72"/>
      <c r="D703" s="72"/>
      <c r="E703" s="72"/>
      <c r="F703" s="72"/>
      <c r="G703" s="72"/>
      <c r="H703" s="194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spans="1:26" ht="15.75" customHeight="1">
      <c r="A704" s="72"/>
      <c r="B704" s="72"/>
      <c r="C704" s="72"/>
      <c r="D704" s="72"/>
      <c r="E704" s="72"/>
      <c r="F704" s="72"/>
      <c r="G704" s="72"/>
      <c r="H704" s="194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spans="1:26" ht="15.75" customHeight="1">
      <c r="A705" s="72"/>
      <c r="B705" s="72"/>
      <c r="C705" s="72"/>
      <c r="D705" s="72"/>
      <c r="E705" s="72"/>
      <c r="F705" s="72"/>
      <c r="G705" s="72"/>
      <c r="H705" s="194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spans="1:26" ht="15.75" customHeight="1">
      <c r="A706" s="72"/>
      <c r="B706" s="72"/>
      <c r="C706" s="72"/>
      <c r="D706" s="72"/>
      <c r="E706" s="72"/>
      <c r="F706" s="72"/>
      <c r="G706" s="72"/>
      <c r="H706" s="194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spans="1:26" ht="15.75" customHeight="1">
      <c r="A707" s="72"/>
      <c r="B707" s="72"/>
      <c r="C707" s="72"/>
      <c r="D707" s="72"/>
      <c r="E707" s="72"/>
      <c r="F707" s="72"/>
      <c r="G707" s="72"/>
      <c r="H707" s="194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spans="1:26" ht="15.75" customHeight="1">
      <c r="A708" s="72"/>
      <c r="B708" s="72"/>
      <c r="C708" s="72"/>
      <c r="D708" s="72"/>
      <c r="E708" s="72"/>
      <c r="F708" s="72"/>
      <c r="G708" s="72"/>
      <c r="H708" s="194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spans="1:26" ht="15.75" customHeight="1">
      <c r="A709" s="72"/>
      <c r="B709" s="72"/>
      <c r="C709" s="72"/>
      <c r="D709" s="72"/>
      <c r="E709" s="72"/>
      <c r="F709" s="72"/>
      <c r="G709" s="72"/>
      <c r="H709" s="194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spans="1:26" ht="15.75" customHeight="1">
      <c r="A710" s="72"/>
      <c r="B710" s="72"/>
      <c r="C710" s="72"/>
      <c r="D710" s="72"/>
      <c r="E710" s="72"/>
      <c r="F710" s="72"/>
      <c r="G710" s="72"/>
      <c r="H710" s="194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spans="1:26" ht="15.75" customHeight="1">
      <c r="A711" s="72"/>
      <c r="B711" s="72"/>
      <c r="C711" s="72"/>
      <c r="D711" s="72"/>
      <c r="E711" s="72"/>
      <c r="F711" s="72"/>
      <c r="G711" s="72"/>
      <c r="H711" s="194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spans="1:26" ht="15.75" customHeight="1">
      <c r="A712" s="72"/>
      <c r="B712" s="72"/>
      <c r="C712" s="72"/>
      <c r="D712" s="72"/>
      <c r="E712" s="72"/>
      <c r="F712" s="72"/>
      <c r="G712" s="72"/>
      <c r="H712" s="194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spans="1:26" ht="15.75" customHeight="1">
      <c r="A713" s="72"/>
      <c r="B713" s="72"/>
      <c r="C713" s="72"/>
      <c r="D713" s="72"/>
      <c r="E713" s="72"/>
      <c r="F713" s="72"/>
      <c r="G713" s="72"/>
      <c r="H713" s="194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spans="1:26" ht="15.75" customHeight="1">
      <c r="A714" s="72"/>
      <c r="B714" s="72"/>
      <c r="C714" s="72"/>
      <c r="D714" s="72"/>
      <c r="E714" s="72"/>
      <c r="F714" s="72"/>
      <c r="G714" s="72"/>
      <c r="H714" s="194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spans="1:26" ht="15.75" customHeight="1">
      <c r="A715" s="72"/>
      <c r="B715" s="72"/>
      <c r="C715" s="72"/>
      <c r="D715" s="72"/>
      <c r="E715" s="72"/>
      <c r="F715" s="72"/>
      <c r="G715" s="72"/>
      <c r="H715" s="194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spans="1:26" ht="15.75" customHeight="1">
      <c r="A716" s="72"/>
      <c r="B716" s="72"/>
      <c r="C716" s="72"/>
      <c r="D716" s="72"/>
      <c r="E716" s="72"/>
      <c r="F716" s="72"/>
      <c r="G716" s="72"/>
      <c r="H716" s="194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spans="1:26" ht="15.75" customHeight="1">
      <c r="A717" s="72"/>
      <c r="B717" s="72"/>
      <c r="C717" s="72"/>
      <c r="D717" s="72"/>
      <c r="E717" s="72"/>
      <c r="F717" s="72"/>
      <c r="G717" s="72"/>
      <c r="H717" s="194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spans="1:26" ht="15.75" customHeight="1">
      <c r="A718" s="72"/>
      <c r="B718" s="72"/>
      <c r="C718" s="72"/>
      <c r="D718" s="72"/>
      <c r="E718" s="72"/>
      <c r="F718" s="72"/>
      <c r="G718" s="72"/>
      <c r="H718" s="194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spans="1:26" ht="15.75" customHeight="1">
      <c r="A719" s="72"/>
      <c r="B719" s="72"/>
      <c r="C719" s="72"/>
      <c r="D719" s="72"/>
      <c r="E719" s="72"/>
      <c r="F719" s="72"/>
      <c r="G719" s="72"/>
      <c r="H719" s="194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spans="1:26" ht="15.75" customHeight="1">
      <c r="A720" s="72"/>
      <c r="B720" s="72"/>
      <c r="C720" s="72"/>
      <c r="D720" s="72"/>
      <c r="E720" s="72"/>
      <c r="F720" s="72"/>
      <c r="G720" s="72"/>
      <c r="H720" s="194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spans="1:26" ht="15.75" customHeight="1">
      <c r="A721" s="72"/>
      <c r="B721" s="72"/>
      <c r="C721" s="72"/>
      <c r="D721" s="72"/>
      <c r="E721" s="72"/>
      <c r="F721" s="72"/>
      <c r="G721" s="72"/>
      <c r="H721" s="194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spans="1:26" ht="15.75" customHeight="1">
      <c r="A722" s="72"/>
      <c r="B722" s="72"/>
      <c r="C722" s="72"/>
      <c r="D722" s="72"/>
      <c r="E722" s="72"/>
      <c r="F722" s="72"/>
      <c r="G722" s="72"/>
      <c r="H722" s="194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spans="1:26" ht="15.75" customHeight="1">
      <c r="A723" s="72"/>
      <c r="B723" s="72"/>
      <c r="C723" s="72"/>
      <c r="D723" s="72"/>
      <c r="E723" s="72"/>
      <c r="F723" s="72"/>
      <c r="G723" s="72"/>
      <c r="H723" s="194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spans="1:26" ht="15.75" customHeight="1">
      <c r="A724" s="72"/>
      <c r="B724" s="72"/>
      <c r="C724" s="72"/>
      <c r="D724" s="72"/>
      <c r="E724" s="72"/>
      <c r="F724" s="72"/>
      <c r="G724" s="72"/>
      <c r="H724" s="194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spans="1:26" ht="15.75" customHeight="1">
      <c r="A725" s="72"/>
      <c r="B725" s="72"/>
      <c r="C725" s="72"/>
      <c r="D725" s="72"/>
      <c r="E725" s="72"/>
      <c r="F725" s="72"/>
      <c r="G725" s="72"/>
      <c r="H725" s="194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spans="1:26" ht="15.75" customHeight="1">
      <c r="A726" s="72"/>
      <c r="B726" s="72"/>
      <c r="C726" s="72"/>
      <c r="D726" s="72"/>
      <c r="E726" s="72"/>
      <c r="F726" s="72"/>
      <c r="G726" s="72"/>
      <c r="H726" s="194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spans="1:26" ht="15.75" customHeight="1">
      <c r="A727" s="72"/>
      <c r="B727" s="72"/>
      <c r="C727" s="72"/>
      <c r="D727" s="72"/>
      <c r="E727" s="72"/>
      <c r="F727" s="72"/>
      <c r="G727" s="72"/>
      <c r="H727" s="194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spans="1:26" ht="15.75" customHeight="1">
      <c r="A728" s="72"/>
      <c r="B728" s="72"/>
      <c r="C728" s="72"/>
      <c r="D728" s="72"/>
      <c r="E728" s="72"/>
      <c r="F728" s="72"/>
      <c r="G728" s="72"/>
      <c r="H728" s="194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spans="1:26" ht="15.75" customHeight="1">
      <c r="A729" s="72"/>
      <c r="B729" s="72"/>
      <c r="C729" s="72"/>
      <c r="D729" s="72"/>
      <c r="E729" s="72"/>
      <c r="F729" s="72"/>
      <c r="G729" s="72"/>
      <c r="H729" s="194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spans="1:26" ht="15.75" customHeight="1">
      <c r="A730" s="72"/>
      <c r="B730" s="72"/>
      <c r="C730" s="72"/>
      <c r="D730" s="72"/>
      <c r="E730" s="72"/>
      <c r="F730" s="72"/>
      <c r="G730" s="72"/>
      <c r="H730" s="194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spans="1:26" ht="15.75" customHeight="1">
      <c r="A731" s="72"/>
      <c r="B731" s="72"/>
      <c r="C731" s="72"/>
      <c r="D731" s="72"/>
      <c r="E731" s="72"/>
      <c r="F731" s="72"/>
      <c r="G731" s="72"/>
      <c r="H731" s="194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spans="1:26" ht="15.75" customHeight="1">
      <c r="A732" s="72"/>
      <c r="B732" s="72"/>
      <c r="C732" s="72"/>
      <c r="D732" s="72"/>
      <c r="E732" s="72"/>
      <c r="F732" s="72"/>
      <c r="G732" s="72"/>
      <c r="H732" s="194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spans="1:26" ht="15.75" customHeight="1">
      <c r="A733" s="72"/>
      <c r="B733" s="72"/>
      <c r="C733" s="72"/>
      <c r="D733" s="72"/>
      <c r="E733" s="72"/>
      <c r="F733" s="72"/>
      <c r="G733" s="72"/>
      <c r="H733" s="194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spans="1:26" ht="15.75" customHeight="1">
      <c r="A734" s="72"/>
      <c r="B734" s="72"/>
      <c r="C734" s="72"/>
      <c r="D734" s="72"/>
      <c r="E734" s="72"/>
      <c r="F734" s="72"/>
      <c r="G734" s="72"/>
      <c r="H734" s="194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spans="1:26" ht="15.75" customHeight="1">
      <c r="A735" s="72"/>
      <c r="B735" s="72"/>
      <c r="C735" s="72"/>
      <c r="D735" s="72"/>
      <c r="E735" s="72"/>
      <c r="F735" s="72"/>
      <c r="G735" s="72"/>
      <c r="H735" s="194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spans="1:26" ht="15.75" customHeight="1">
      <c r="A736" s="72"/>
      <c r="B736" s="72"/>
      <c r="C736" s="72"/>
      <c r="D736" s="72"/>
      <c r="E736" s="72"/>
      <c r="F736" s="72"/>
      <c r="G736" s="72"/>
      <c r="H736" s="194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spans="1:26" ht="15.75" customHeight="1">
      <c r="A737" s="72"/>
      <c r="B737" s="72"/>
      <c r="C737" s="72"/>
      <c r="D737" s="72"/>
      <c r="E737" s="72"/>
      <c r="F737" s="72"/>
      <c r="G737" s="72"/>
      <c r="H737" s="194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spans="1:26" ht="15.75" customHeight="1">
      <c r="A738" s="72"/>
      <c r="B738" s="72"/>
      <c r="C738" s="72"/>
      <c r="D738" s="72"/>
      <c r="E738" s="72"/>
      <c r="F738" s="72"/>
      <c r="G738" s="72"/>
      <c r="H738" s="194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spans="1:26" ht="15.75" customHeight="1">
      <c r="A739" s="72"/>
      <c r="B739" s="72"/>
      <c r="C739" s="72"/>
      <c r="D739" s="72"/>
      <c r="E739" s="72"/>
      <c r="F739" s="72"/>
      <c r="G739" s="72"/>
      <c r="H739" s="194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spans="1:26" ht="15.75" customHeight="1">
      <c r="A740" s="72"/>
      <c r="B740" s="72"/>
      <c r="C740" s="72"/>
      <c r="D740" s="72"/>
      <c r="E740" s="72"/>
      <c r="F740" s="72"/>
      <c r="G740" s="72"/>
      <c r="H740" s="194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spans="1:26" ht="15.75" customHeight="1">
      <c r="A741" s="72"/>
      <c r="B741" s="72"/>
      <c r="C741" s="72"/>
      <c r="D741" s="72"/>
      <c r="E741" s="72"/>
      <c r="F741" s="72"/>
      <c r="G741" s="72"/>
      <c r="H741" s="194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spans="1:26" ht="15.75" customHeight="1">
      <c r="A742" s="72"/>
      <c r="B742" s="72"/>
      <c r="C742" s="72"/>
      <c r="D742" s="72"/>
      <c r="E742" s="72"/>
      <c r="F742" s="72"/>
      <c r="G742" s="72"/>
      <c r="H742" s="194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spans="1:26" ht="15.75" customHeight="1">
      <c r="A743" s="72"/>
      <c r="B743" s="72"/>
      <c r="C743" s="72"/>
      <c r="D743" s="72"/>
      <c r="E743" s="72"/>
      <c r="F743" s="72"/>
      <c r="G743" s="72"/>
      <c r="H743" s="194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spans="1:26" ht="15.75" customHeight="1">
      <c r="A744" s="72"/>
      <c r="B744" s="72"/>
      <c r="C744" s="72"/>
      <c r="D744" s="72"/>
      <c r="E744" s="72"/>
      <c r="F744" s="72"/>
      <c r="G744" s="72"/>
      <c r="H744" s="194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spans="1:26" ht="15.75" customHeight="1">
      <c r="A745" s="72"/>
      <c r="B745" s="72"/>
      <c r="C745" s="72"/>
      <c r="D745" s="72"/>
      <c r="E745" s="72"/>
      <c r="F745" s="72"/>
      <c r="G745" s="72"/>
      <c r="H745" s="194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spans="1:26" ht="15.75" customHeight="1">
      <c r="A746" s="72"/>
      <c r="B746" s="72"/>
      <c r="C746" s="72"/>
      <c r="D746" s="72"/>
      <c r="E746" s="72"/>
      <c r="F746" s="72"/>
      <c r="G746" s="72"/>
      <c r="H746" s="194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spans="1:26" ht="15.75" customHeight="1">
      <c r="A747" s="72"/>
      <c r="B747" s="72"/>
      <c r="C747" s="72"/>
      <c r="D747" s="72"/>
      <c r="E747" s="72"/>
      <c r="F747" s="72"/>
      <c r="G747" s="72"/>
      <c r="H747" s="194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spans="1:26" ht="15.75" customHeight="1">
      <c r="A748" s="72"/>
      <c r="B748" s="72"/>
      <c r="C748" s="72"/>
      <c r="D748" s="72"/>
      <c r="E748" s="72"/>
      <c r="F748" s="72"/>
      <c r="G748" s="72"/>
      <c r="H748" s="194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spans="1:26" ht="15.75" customHeight="1">
      <c r="A749" s="72"/>
      <c r="B749" s="72"/>
      <c r="C749" s="72"/>
      <c r="D749" s="72"/>
      <c r="E749" s="72"/>
      <c r="F749" s="72"/>
      <c r="G749" s="72"/>
      <c r="H749" s="194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spans="1:26" ht="15.75" customHeight="1">
      <c r="A750" s="72"/>
      <c r="B750" s="72"/>
      <c r="C750" s="72"/>
      <c r="D750" s="72"/>
      <c r="E750" s="72"/>
      <c r="F750" s="72"/>
      <c r="G750" s="72"/>
      <c r="H750" s="194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spans="1:26" ht="15.75" customHeight="1">
      <c r="A751" s="72"/>
      <c r="B751" s="72"/>
      <c r="C751" s="72"/>
      <c r="D751" s="72"/>
      <c r="E751" s="72"/>
      <c r="F751" s="72"/>
      <c r="G751" s="72"/>
      <c r="H751" s="194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spans="1:26" ht="15.75" customHeight="1">
      <c r="A752" s="72"/>
      <c r="B752" s="72"/>
      <c r="C752" s="72"/>
      <c r="D752" s="72"/>
      <c r="E752" s="72"/>
      <c r="F752" s="72"/>
      <c r="G752" s="72"/>
      <c r="H752" s="194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spans="1:26" ht="15.75" customHeight="1">
      <c r="A753" s="72"/>
      <c r="B753" s="72"/>
      <c r="C753" s="72"/>
      <c r="D753" s="72"/>
      <c r="E753" s="72"/>
      <c r="F753" s="72"/>
      <c r="G753" s="72"/>
      <c r="H753" s="194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spans="1:26" ht="15.75" customHeight="1">
      <c r="A754" s="72"/>
      <c r="B754" s="72"/>
      <c r="C754" s="72"/>
      <c r="D754" s="72"/>
      <c r="E754" s="72"/>
      <c r="F754" s="72"/>
      <c r="G754" s="72"/>
      <c r="H754" s="194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spans="1:26" ht="15.75" customHeight="1">
      <c r="A755" s="72"/>
      <c r="B755" s="72"/>
      <c r="C755" s="72"/>
      <c r="D755" s="72"/>
      <c r="E755" s="72"/>
      <c r="F755" s="72"/>
      <c r="G755" s="72"/>
      <c r="H755" s="194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spans="1:26" ht="15.75" customHeight="1">
      <c r="A756" s="72"/>
      <c r="B756" s="72"/>
      <c r="C756" s="72"/>
      <c r="D756" s="72"/>
      <c r="E756" s="72"/>
      <c r="F756" s="72"/>
      <c r="G756" s="72"/>
      <c r="H756" s="194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spans="1:26" ht="15.75" customHeight="1">
      <c r="A757" s="72"/>
      <c r="B757" s="72"/>
      <c r="C757" s="72"/>
      <c r="D757" s="72"/>
      <c r="E757" s="72"/>
      <c r="F757" s="72"/>
      <c r="G757" s="72"/>
      <c r="H757" s="194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spans="1:26" ht="15.75" customHeight="1">
      <c r="A758" s="72"/>
      <c r="B758" s="72"/>
      <c r="C758" s="72"/>
      <c r="D758" s="72"/>
      <c r="E758" s="72"/>
      <c r="F758" s="72"/>
      <c r="G758" s="72"/>
      <c r="H758" s="194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spans="1:26" ht="15.75" customHeight="1">
      <c r="A759" s="72"/>
      <c r="B759" s="72"/>
      <c r="C759" s="72"/>
      <c r="D759" s="72"/>
      <c r="E759" s="72"/>
      <c r="F759" s="72"/>
      <c r="G759" s="72"/>
      <c r="H759" s="194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spans="1:26" ht="15.75" customHeight="1">
      <c r="A760" s="72"/>
      <c r="B760" s="72"/>
      <c r="C760" s="72"/>
      <c r="D760" s="72"/>
      <c r="E760" s="72"/>
      <c r="F760" s="72"/>
      <c r="G760" s="72"/>
      <c r="H760" s="194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spans="1:26" ht="15.75" customHeight="1">
      <c r="A761" s="72"/>
      <c r="B761" s="72"/>
      <c r="C761" s="72"/>
      <c r="D761" s="72"/>
      <c r="E761" s="72"/>
      <c r="F761" s="72"/>
      <c r="G761" s="72"/>
      <c r="H761" s="194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spans="1:26" ht="15.75" customHeight="1">
      <c r="A762" s="72"/>
      <c r="B762" s="72"/>
      <c r="C762" s="72"/>
      <c r="D762" s="72"/>
      <c r="E762" s="72"/>
      <c r="F762" s="72"/>
      <c r="G762" s="72"/>
      <c r="H762" s="194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spans="1:26" ht="15.75" customHeight="1">
      <c r="A763" s="72"/>
      <c r="B763" s="72"/>
      <c r="C763" s="72"/>
      <c r="D763" s="72"/>
      <c r="E763" s="72"/>
      <c r="F763" s="72"/>
      <c r="G763" s="72"/>
      <c r="H763" s="194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spans="1:26" ht="15.75" customHeight="1">
      <c r="A764" s="72"/>
      <c r="B764" s="72"/>
      <c r="C764" s="72"/>
      <c r="D764" s="72"/>
      <c r="E764" s="72"/>
      <c r="F764" s="72"/>
      <c r="G764" s="72"/>
      <c r="H764" s="194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spans="1:26" ht="15.75" customHeight="1">
      <c r="A765" s="72"/>
      <c r="B765" s="72"/>
      <c r="C765" s="72"/>
      <c r="D765" s="72"/>
      <c r="E765" s="72"/>
      <c r="F765" s="72"/>
      <c r="G765" s="72"/>
      <c r="H765" s="194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spans="1:26" ht="15.75" customHeight="1">
      <c r="A766" s="72"/>
      <c r="B766" s="72"/>
      <c r="C766" s="72"/>
      <c r="D766" s="72"/>
      <c r="E766" s="72"/>
      <c r="F766" s="72"/>
      <c r="G766" s="72"/>
      <c r="H766" s="194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spans="1:26" ht="15.75" customHeight="1">
      <c r="A767" s="72"/>
      <c r="B767" s="72"/>
      <c r="C767" s="72"/>
      <c r="D767" s="72"/>
      <c r="E767" s="72"/>
      <c r="F767" s="72"/>
      <c r="G767" s="72"/>
      <c r="H767" s="194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spans="1:26" ht="15.75" customHeight="1">
      <c r="A768" s="72"/>
      <c r="B768" s="72"/>
      <c r="C768" s="72"/>
      <c r="D768" s="72"/>
      <c r="E768" s="72"/>
      <c r="F768" s="72"/>
      <c r="G768" s="72"/>
      <c r="H768" s="194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spans="1:26" ht="15.75" customHeight="1">
      <c r="A769" s="72"/>
      <c r="B769" s="72"/>
      <c r="C769" s="72"/>
      <c r="D769" s="72"/>
      <c r="E769" s="72"/>
      <c r="F769" s="72"/>
      <c r="G769" s="72"/>
      <c r="H769" s="194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spans="1:26" ht="15.75" customHeight="1">
      <c r="A770" s="72"/>
      <c r="B770" s="72"/>
      <c r="C770" s="72"/>
      <c r="D770" s="72"/>
      <c r="E770" s="72"/>
      <c r="F770" s="72"/>
      <c r="G770" s="72"/>
      <c r="H770" s="194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spans="1:26" ht="15.75" customHeight="1">
      <c r="A771" s="72"/>
      <c r="B771" s="72"/>
      <c r="C771" s="72"/>
      <c r="D771" s="72"/>
      <c r="E771" s="72"/>
      <c r="F771" s="72"/>
      <c r="G771" s="72"/>
      <c r="H771" s="194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spans="1:26" ht="15.75" customHeight="1">
      <c r="A772" s="72"/>
      <c r="B772" s="72"/>
      <c r="C772" s="72"/>
      <c r="D772" s="72"/>
      <c r="E772" s="72"/>
      <c r="F772" s="72"/>
      <c r="G772" s="72"/>
      <c r="H772" s="194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spans="1:26" ht="15.75" customHeight="1">
      <c r="A773" s="72"/>
      <c r="B773" s="72"/>
      <c r="C773" s="72"/>
      <c r="D773" s="72"/>
      <c r="E773" s="72"/>
      <c r="F773" s="72"/>
      <c r="G773" s="72"/>
      <c r="H773" s="194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spans="1:26" ht="15.75" customHeight="1">
      <c r="A774" s="72"/>
      <c r="B774" s="72"/>
      <c r="C774" s="72"/>
      <c r="D774" s="72"/>
      <c r="E774" s="72"/>
      <c r="F774" s="72"/>
      <c r="G774" s="72"/>
      <c r="H774" s="194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spans="1:26" ht="15.75" customHeight="1">
      <c r="A775" s="72"/>
      <c r="B775" s="72"/>
      <c r="C775" s="72"/>
      <c r="D775" s="72"/>
      <c r="E775" s="72"/>
      <c r="F775" s="72"/>
      <c r="G775" s="72"/>
      <c r="H775" s="194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spans="1:26" ht="15.75" customHeight="1">
      <c r="A776" s="72"/>
      <c r="B776" s="72"/>
      <c r="C776" s="72"/>
      <c r="D776" s="72"/>
      <c r="E776" s="72"/>
      <c r="F776" s="72"/>
      <c r="G776" s="72"/>
      <c r="H776" s="194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spans="1:26" ht="15.75" customHeight="1">
      <c r="A777" s="72"/>
      <c r="B777" s="72"/>
      <c r="C777" s="72"/>
      <c r="D777" s="72"/>
      <c r="E777" s="72"/>
      <c r="F777" s="72"/>
      <c r="G777" s="72"/>
      <c r="H777" s="194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spans="1:26" ht="15.75" customHeight="1">
      <c r="A778" s="72"/>
      <c r="B778" s="72"/>
      <c r="C778" s="72"/>
      <c r="D778" s="72"/>
      <c r="E778" s="72"/>
      <c r="F778" s="72"/>
      <c r="G778" s="72"/>
      <c r="H778" s="194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spans="1:26" ht="15.75" customHeight="1">
      <c r="A779" s="72"/>
      <c r="B779" s="72"/>
      <c r="C779" s="72"/>
      <c r="D779" s="72"/>
      <c r="E779" s="72"/>
      <c r="F779" s="72"/>
      <c r="G779" s="72"/>
      <c r="H779" s="194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spans="1:26" ht="15.75" customHeight="1">
      <c r="A780" s="72"/>
      <c r="B780" s="72"/>
      <c r="C780" s="72"/>
      <c r="D780" s="72"/>
      <c r="E780" s="72"/>
      <c r="F780" s="72"/>
      <c r="G780" s="72"/>
      <c r="H780" s="194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spans="1:26" ht="15.75" customHeight="1">
      <c r="A781" s="72"/>
      <c r="B781" s="72"/>
      <c r="C781" s="72"/>
      <c r="D781" s="72"/>
      <c r="E781" s="72"/>
      <c r="F781" s="72"/>
      <c r="G781" s="72"/>
      <c r="H781" s="194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spans="1:26" ht="15.75" customHeight="1">
      <c r="A782" s="72"/>
      <c r="B782" s="72"/>
      <c r="C782" s="72"/>
      <c r="D782" s="72"/>
      <c r="E782" s="72"/>
      <c r="F782" s="72"/>
      <c r="G782" s="72"/>
      <c r="H782" s="194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spans="1:26" ht="15.75" customHeight="1">
      <c r="A783" s="72"/>
      <c r="B783" s="72"/>
      <c r="C783" s="72"/>
      <c r="D783" s="72"/>
      <c r="E783" s="72"/>
      <c r="F783" s="72"/>
      <c r="G783" s="72"/>
      <c r="H783" s="194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spans="1:26" ht="15.75" customHeight="1">
      <c r="A784" s="72"/>
      <c r="B784" s="72"/>
      <c r="C784" s="72"/>
      <c r="D784" s="72"/>
      <c r="E784" s="72"/>
      <c r="F784" s="72"/>
      <c r="G784" s="72"/>
      <c r="H784" s="194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spans="1:26" ht="15.75" customHeight="1">
      <c r="A785" s="72"/>
      <c r="B785" s="72"/>
      <c r="C785" s="72"/>
      <c r="D785" s="72"/>
      <c r="E785" s="72"/>
      <c r="F785" s="72"/>
      <c r="G785" s="72"/>
      <c r="H785" s="194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spans="1:26" ht="15.75" customHeight="1">
      <c r="A786" s="72"/>
      <c r="B786" s="72"/>
      <c r="C786" s="72"/>
      <c r="D786" s="72"/>
      <c r="E786" s="72"/>
      <c r="F786" s="72"/>
      <c r="G786" s="72"/>
      <c r="H786" s="194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spans="1:26" ht="15.75" customHeight="1">
      <c r="A787" s="72"/>
      <c r="B787" s="72"/>
      <c r="C787" s="72"/>
      <c r="D787" s="72"/>
      <c r="E787" s="72"/>
      <c r="F787" s="72"/>
      <c r="G787" s="72"/>
      <c r="H787" s="194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spans="1:26" ht="15.75" customHeight="1">
      <c r="A788" s="72"/>
      <c r="B788" s="72"/>
      <c r="C788" s="72"/>
      <c r="D788" s="72"/>
      <c r="E788" s="72"/>
      <c r="F788" s="72"/>
      <c r="G788" s="72"/>
      <c r="H788" s="194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spans="1:26" ht="15.75" customHeight="1">
      <c r="A789" s="72"/>
      <c r="B789" s="72"/>
      <c r="C789" s="72"/>
      <c r="D789" s="72"/>
      <c r="E789" s="72"/>
      <c r="F789" s="72"/>
      <c r="G789" s="72"/>
      <c r="H789" s="194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spans="1:26" ht="15.75" customHeight="1">
      <c r="A790" s="72"/>
      <c r="B790" s="72"/>
      <c r="C790" s="72"/>
      <c r="D790" s="72"/>
      <c r="E790" s="72"/>
      <c r="F790" s="72"/>
      <c r="G790" s="72"/>
      <c r="H790" s="194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spans="1:26" ht="15.75" customHeight="1">
      <c r="A791" s="72"/>
      <c r="B791" s="72"/>
      <c r="C791" s="72"/>
      <c r="D791" s="72"/>
      <c r="E791" s="72"/>
      <c r="F791" s="72"/>
      <c r="G791" s="72"/>
      <c r="H791" s="194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spans="1:26" ht="15.75" customHeight="1">
      <c r="A792" s="72"/>
      <c r="B792" s="72"/>
      <c r="C792" s="72"/>
      <c r="D792" s="72"/>
      <c r="E792" s="72"/>
      <c r="F792" s="72"/>
      <c r="G792" s="72"/>
      <c r="H792" s="194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spans="1:26" ht="15.75" customHeight="1">
      <c r="A793" s="72"/>
      <c r="B793" s="72"/>
      <c r="C793" s="72"/>
      <c r="D793" s="72"/>
      <c r="E793" s="72"/>
      <c r="F793" s="72"/>
      <c r="G793" s="72"/>
      <c r="H793" s="194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spans="1:26" ht="15.75" customHeight="1">
      <c r="A794" s="72"/>
      <c r="B794" s="72"/>
      <c r="C794" s="72"/>
      <c r="D794" s="72"/>
      <c r="E794" s="72"/>
      <c r="F794" s="72"/>
      <c r="G794" s="72"/>
      <c r="H794" s="194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spans="1:26" ht="15.75" customHeight="1">
      <c r="A795" s="72"/>
      <c r="B795" s="72"/>
      <c r="C795" s="72"/>
      <c r="D795" s="72"/>
      <c r="E795" s="72"/>
      <c r="F795" s="72"/>
      <c r="G795" s="72"/>
      <c r="H795" s="194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spans="1:26" ht="15.75" customHeight="1">
      <c r="A796" s="72"/>
      <c r="B796" s="72"/>
      <c r="C796" s="72"/>
      <c r="D796" s="72"/>
      <c r="E796" s="72"/>
      <c r="F796" s="72"/>
      <c r="G796" s="72"/>
      <c r="H796" s="194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spans="1:26" ht="15.75" customHeight="1">
      <c r="A797" s="72"/>
      <c r="B797" s="72"/>
      <c r="C797" s="72"/>
      <c r="D797" s="72"/>
      <c r="E797" s="72"/>
      <c r="F797" s="72"/>
      <c r="G797" s="72"/>
      <c r="H797" s="194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spans="1:26" ht="15.75" customHeight="1">
      <c r="A798" s="72"/>
      <c r="B798" s="72"/>
      <c r="C798" s="72"/>
      <c r="D798" s="72"/>
      <c r="E798" s="72"/>
      <c r="F798" s="72"/>
      <c r="G798" s="72"/>
      <c r="H798" s="194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spans="1:26" ht="15.75" customHeight="1">
      <c r="A799" s="72"/>
      <c r="B799" s="72"/>
      <c r="C799" s="72"/>
      <c r="D799" s="72"/>
      <c r="E799" s="72"/>
      <c r="F799" s="72"/>
      <c r="G799" s="72"/>
      <c r="H799" s="194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spans="1:26" ht="15.75" customHeight="1">
      <c r="A800" s="72"/>
      <c r="B800" s="72"/>
      <c r="C800" s="72"/>
      <c r="D800" s="72"/>
      <c r="E800" s="72"/>
      <c r="F800" s="72"/>
      <c r="G800" s="72"/>
      <c r="H800" s="194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spans="1:26" ht="15.75" customHeight="1">
      <c r="A801" s="72"/>
      <c r="B801" s="72"/>
      <c r="C801" s="72"/>
      <c r="D801" s="72"/>
      <c r="E801" s="72"/>
      <c r="F801" s="72"/>
      <c r="G801" s="72"/>
      <c r="H801" s="194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spans="1:26" ht="15.75" customHeight="1">
      <c r="A802" s="72"/>
      <c r="B802" s="72"/>
      <c r="C802" s="72"/>
      <c r="D802" s="72"/>
      <c r="E802" s="72"/>
      <c r="F802" s="72"/>
      <c r="G802" s="72"/>
      <c r="H802" s="194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spans="1:26" ht="15.75" customHeight="1">
      <c r="A803" s="72"/>
      <c r="B803" s="72"/>
      <c r="C803" s="72"/>
      <c r="D803" s="72"/>
      <c r="E803" s="72"/>
      <c r="F803" s="72"/>
      <c r="G803" s="72"/>
      <c r="H803" s="194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spans="1:26" ht="15.75" customHeight="1">
      <c r="A804" s="72"/>
      <c r="B804" s="72"/>
      <c r="C804" s="72"/>
      <c r="D804" s="72"/>
      <c r="E804" s="72"/>
      <c r="F804" s="72"/>
      <c r="G804" s="72"/>
      <c r="H804" s="194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spans="1:26" ht="15.75" customHeight="1">
      <c r="A805" s="72"/>
      <c r="B805" s="72"/>
      <c r="C805" s="72"/>
      <c r="D805" s="72"/>
      <c r="E805" s="72"/>
      <c r="F805" s="72"/>
      <c r="G805" s="72"/>
      <c r="H805" s="194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spans="1:26" ht="15.75" customHeight="1">
      <c r="A806" s="72"/>
      <c r="B806" s="72"/>
      <c r="C806" s="72"/>
      <c r="D806" s="72"/>
      <c r="E806" s="72"/>
      <c r="F806" s="72"/>
      <c r="G806" s="72"/>
      <c r="H806" s="194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spans="1:26" ht="15.75" customHeight="1">
      <c r="A807" s="72"/>
      <c r="B807" s="72"/>
      <c r="C807" s="72"/>
      <c r="D807" s="72"/>
      <c r="E807" s="72"/>
      <c r="F807" s="72"/>
      <c r="G807" s="72"/>
      <c r="H807" s="194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spans="1:26" ht="15.75" customHeight="1">
      <c r="A808" s="72"/>
      <c r="B808" s="72"/>
      <c r="C808" s="72"/>
      <c r="D808" s="72"/>
      <c r="E808" s="72"/>
      <c r="F808" s="72"/>
      <c r="G808" s="72"/>
      <c r="H808" s="194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spans="1:26" ht="15.75" customHeight="1">
      <c r="A809" s="72"/>
      <c r="B809" s="72"/>
      <c r="C809" s="72"/>
      <c r="D809" s="72"/>
      <c r="E809" s="72"/>
      <c r="F809" s="72"/>
      <c r="G809" s="72"/>
      <c r="H809" s="194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spans="1:26" ht="15.75" customHeight="1">
      <c r="A810" s="72"/>
      <c r="B810" s="72"/>
      <c r="C810" s="72"/>
      <c r="D810" s="72"/>
      <c r="E810" s="72"/>
      <c r="F810" s="72"/>
      <c r="G810" s="72"/>
      <c r="H810" s="194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spans="1:26" ht="15.75" customHeight="1">
      <c r="A811" s="72"/>
      <c r="B811" s="72"/>
      <c r="C811" s="72"/>
      <c r="D811" s="72"/>
      <c r="E811" s="72"/>
      <c r="F811" s="72"/>
      <c r="G811" s="72"/>
      <c r="H811" s="194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spans="1:26" ht="15.75" customHeight="1">
      <c r="A812" s="72"/>
      <c r="B812" s="72"/>
      <c r="C812" s="72"/>
      <c r="D812" s="72"/>
      <c r="E812" s="72"/>
      <c r="F812" s="72"/>
      <c r="G812" s="72"/>
      <c r="H812" s="194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spans="1:26" ht="15.75" customHeight="1">
      <c r="A813" s="72"/>
      <c r="B813" s="72"/>
      <c r="C813" s="72"/>
      <c r="D813" s="72"/>
      <c r="E813" s="72"/>
      <c r="F813" s="72"/>
      <c r="G813" s="72"/>
      <c r="H813" s="194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spans="1:26" ht="15.75" customHeight="1">
      <c r="A814" s="72"/>
      <c r="B814" s="72"/>
      <c r="C814" s="72"/>
      <c r="D814" s="72"/>
      <c r="E814" s="72"/>
      <c r="F814" s="72"/>
      <c r="G814" s="72"/>
      <c r="H814" s="194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spans="1:26" ht="15.75" customHeight="1">
      <c r="A815" s="72"/>
      <c r="B815" s="72"/>
      <c r="C815" s="72"/>
      <c r="D815" s="72"/>
      <c r="E815" s="72"/>
      <c r="F815" s="72"/>
      <c r="G815" s="72"/>
      <c r="H815" s="194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spans="1:26" ht="15.75" customHeight="1">
      <c r="A816" s="72"/>
      <c r="B816" s="72"/>
      <c r="C816" s="72"/>
      <c r="D816" s="72"/>
      <c r="E816" s="72"/>
      <c r="F816" s="72"/>
      <c r="G816" s="72"/>
      <c r="H816" s="194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spans="1:26" ht="15.75" customHeight="1">
      <c r="A817" s="72"/>
      <c r="B817" s="72"/>
      <c r="C817" s="72"/>
      <c r="D817" s="72"/>
      <c r="E817" s="72"/>
      <c r="F817" s="72"/>
      <c r="G817" s="72"/>
      <c r="H817" s="194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spans="1:26" ht="15.75" customHeight="1">
      <c r="A818" s="72"/>
      <c r="B818" s="72"/>
      <c r="C818" s="72"/>
      <c r="D818" s="72"/>
      <c r="E818" s="72"/>
      <c r="F818" s="72"/>
      <c r="G818" s="72"/>
      <c r="H818" s="194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spans="1:26" ht="15.75" customHeight="1">
      <c r="A819" s="72"/>
      <c r="B819" s="72"/>
      <c r="C819" s="72"/>
      <c r="D819" s="72"/>
      <c r="E819" s="72"/>
      <c r="F819" s="72"/>
      <c r="G819" s="72"/>
      <c r="H819" s="194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spans="1:26" ht="15.75" customHeight="1">
      <c r="A820" s="72"/>
      <c r="B820" s="72"/>
      <c r="C820" s="72"/>
      <c r="D820" s="72"/>
      <c r="E820" s="72"/>
      <c r="F820" s="72"/>
      <c r="G820" s="72"/>
      <c r="H820" s="194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spans="1:26" ht="15.75" customHeight="1">
      <c r="A821" s="72"/>
      <c r="B821" s="72"/>
      <c r="C821" s="72"/>
      <c r="D821" s="72"/>
      <c r="E821" s="72"/>
      <c r="F821" s="72"/>
      <c r="G821" s="72"/>
      <c r="H821" s="194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spans="1:26" ht="15.75" customHeight="1">
      <c r="A822" s="72"/>
      <c r="B822" s="72"/>
      <c r="C822" s="72"/>
      <c r="D822" s="72"/>
      <c r="E822" s="72"/>
      <c r="F822" s="72"/>
      <c r="G822" s="72"/>
      <c r="H822" s="194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spans="1:26" ht="15.75" customHeight="1">
      <c r="A823" s="72"/>
      <c r="B823" s="72"/>
      <c r="C823" s="72"/>
      <c r="D823" s="72"/>
      <c r="E823" s="72"/>
      <c r="F823" s="72"/>
      <c r="G823" s="72"/>
      <c r="H823" s="194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spans="1:26" ht="15.75" customHeight="1">
      <c r="A824" s="72"/>
      <c r="B824" s="72"/>
      <c r="C824" s="72"/>
      <c r="D824" s="72"/>
      <c r="E824" s="72"/>
      <c r="F824" s="72"/>
      <c r="G824" s="72"/>
      <c r="H824" s="194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spans="1:26" ht="15.75" customHeight="1">
      <c r="A825" s="72"/>
      <c r="B825" s="72"/>
      <c r="C825" s="72"/>
      <c r="D825" s="72"/>
      <c r="E825" s="72"/>
      <c r="F825" s="72"/>
      <c r="G825" s="72"/>
      <c r="H825" s="194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spans="1:26" ht="15.75" customHeight="1">
      <c r="A826" s="72"/>
      <c r="B826" s="72"/>
      <c r="C826" s="72"/>
      <c r="D826" s="72"/>
      <c r="E826" s="72"/>
      <c r="F826" s="72"/>
      <c r="G826" s="72"/>
      <c r="H826" s="194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spans="1:26" ht="15.75" customHeight="1">
      <c r="A827" s="72"/>
      <c r="B827" s="72"/>
      <c r="C827" s="72"/>
      <c r="D827" s="72"/>
      <c r="E827" s="72"/>
      <c r="F827" s="72"/>
      <c r="G827" s="72"/>
      <c r="H827" s="194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spans="1:26" ht="15.75" customHeight="1">
      <c r="A828" s="72"/>
      <c r="B828" s="72"/>
      <c r="C828" s="72"/>
      <c r="D828" s="72"/>
      <c r="E828" s="72"/>
      <c r="F828" s="72"/>
      <c r="G828" s="72"/>
      <c r="H828" s="194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spans="1:26" ht="15.75" customHeight="1">
      <c r="A829" s="72"/>
      <c r="B829" s="72"/>
      <c r="C829" s="72"/>
      <c r="D829" s="72"/>
      <c r="E829" s="72"/>
      <c r="F829" s="72"/>
      <c r="G829" s="72"/>
      <c r="H829" s="194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spans="1:26" ht="15.75" customHeight="1">
      <c r="A830" s="72"/>
      <c r="B830" s="72"/>
      <c r="C830" s="72"/>
      <c r="D830" s="72"/>
      <c r="E830" s="72"/>
      <c r="F830" s="72"/>
      <c r="G830" s="72"/>
      <c r="H830" s="194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spans="1:26" ht="15.75" customHeight="1">
      <c r="A831" s="72"/>
      <c r="B831" s="72"/>
      <c r="C831" s="72"/>
      <c r="D831" s="72"/>
      <c r="E831" s="72"/>
      <c r="F831" s="72"/>
      <c r="G831" s="72"/>
      <c r="H831" s="194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spans="1:26" ht="15.75" customHeight="1">
      <c r="A832" s="72"/>
      <c r="B832" s="72"/>
      <c r="C832" s="72"/>
      <c r="D832" s="72"/>
      <c r="E832" s="72"/>
      <c r="F832" s="72"/>
      <c r="G832" s="72"/>
      <c r="H832" s="194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spans="1:26" ht="15.75" customHeight="1">
      <c r="A833" s="72"/>
      <c r="B833" s="72"/>
      <c r="C833" s="72"/>
      <c r="D833" s="72"/>
      <c r="E833" s="72"/>
      <c r="F833" s="72"/>
      <c r="G833" s="72"/>
      <c r="H833" s="194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spans="1:26" ht="15.75" customHeight="1">
      <c r="A834" s="72"/>
      <c r="B834" s="72"/>
      <c r="C834" s="72"/>
      <c r="D834" s="72"/>
      <c r="E834" s="72"/>
      <c r="F834" s="72"/>
      <c r="G834" s="72"/>
      <c r="H834" s="194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spans="1:26" ht="15.75" customHeight="1">
      <c r="A835" s="72"/>
      <c r="B835" s="72"/>
      <c r="C835" s="72"/>
      <c r="D835" s="72"/>
      <c r="E835" s="72"/>
      <c r="F835" s="72"/>
      <c r="G835" s="72"/>
      <c r="H835" s="194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spans="1:26" ht="15.75" customHeight="1">
      <c r="A836" s="72"/>
      <c r="B836" s="72"/>
      <c r="C836" s="72"/>
      <c r="D836" s="72"/>
      <c r="E836" s="72"/>
      <c r="F836" s="72"/>
      <c r="G836" s="72"/>
      <c r="H836" s="194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spans="1:26" ht="15.75" customHeight="1">
      <c r="A837" s="72"/>
      <c r="B837" s="72"/>
      <c r="C837" s="72"/>
      <c r="D837" s="72"/>
      <c r="E837" s="72"/>
      <c r="F837" s="72"/>
      <c r="G837" s="72"/>
      <c r="H837" s="194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spans="1:26" ht="15.75" customHeight="1">
      <c r="A838" s="72"/>
      <c r="B838" s="72"/>
      <c r="C838" s="72"/>
      <c r="D838" s="72"/>
      <c r="E838" s="72"/>
      <c r="F838" s="72"/>
      <c r="G838" s="72"/>
      <c r="H838" s="194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spans="1:26" ht="15.75" customHeight="1">
      <c r="A839" s="72"/>
      <c r="B839" s="72"/>
      <c r="C839" s="72"/>
      <c r="D839" s="72"/>
      <c r="E839" s="72"/>
      <c r="F839" s="72"/>
      <c r="G839" s="72"/>
      <c r="H839" s="194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spans="1:26" ht="15.75" customHeight="1">
      <c r="A840" s="72"/>
      <c r="B840" s="72"/>
      <c r="C840" s="72"/>
      <c r="D840" s="72"/>
      <c r="E840" s="72"/>
      <c r="F840" s="72"/>
      <c r="G840" s="72"/>
      <c r="H840" s="194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spans="1:26" ht="15.75" customHeight="1">
      <c r="A841" s="72"/>
      <c r="B841" s="72"/>
      <c r="C841" s="72"/>
      <c r="D841" s="72"/>
      <c r="E841" s="72"/>
      <c r="F841" s="72"/>
      <c r="G841" s="72"/>
      <c r="H841" s="194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spans="1:26" ht="15.75" customHeight="1">
      <c r="A842" s="72"/>
      <c r="B842" s="72"/>
      <c r="C842" s="72"/>
      <c r="D842" s="72"/>
      <c r="E842" s="72"/>
      <c r="F842" s="72"/>
      <c r="G842" s="72"/>
      <c r="H842" s="194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spans="1:26" ht="15.75" customHeight="1">
      <c r="A843" s="72"/>
      <c r="B843" s="72"/>
      <c r="C843" s="72"/>
      <c r="D843" s="72"/>
      <c r="E843" s="72"/>
      <c r="F843" s="72"/>
      <c r="G843" s="72"/>
      <c r="H843" s="194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spans="1:26" ht="15.75" customHeight="1">
      <c r="A844" s="72"/>
      <c r="B844" s="72"/>
      <c r="C844" s="72"/>
      <c r="D844" s="72"/>
      <c r="E844" s="72"/>
      <c r="F844" s="72"/>
      <c r="G844" s="72"/>
      <c r="H844" s="194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spans="1:26" ht="15.75" customHeight="1">
      <c r="A845" s="72"/>
      <c r="B845" s="72"/>
      <c r="C845" s="72"/>
      <c r="D845" s="72"/>
      <c r="E845" s="72"/>
      <c r="F845" s="72"/>
      <c r="G845" s="72"/>
      <c r="H845" s="194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spans="1:26" ht="15.75" customHeight="1">
      <c r="A846" s="72"/>
      <c r="B846" s="72"/>
      <c r="C846" s="72"/>
      <c r="D846" s="72"/>
      <c r="E846" s="72"/>
      <c r="F846" s="72"/>
      <c r="G846" s="72"/>
      <c r="H846" s="194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spans="1:26" ht="15.75" customHeight="1">
      <c r="A847" s="72"/>
      <c r="B847" s="72"/>
      <c r="C847" s="72"/>
      <c r="D847" s="72"/>
      <c r="E847" s="72"/>
      <c r="F847" s="72"/>
      <c r="G847" s="72"/>
      <c r="H847" s="194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spans="1:26" ht="15.75" customHeight="1">
      <c r="A848" s="72"/>
      <c r="B848" s="72"/>
      <c r="C848" s="72"/>
      <c r="D848" s="72"/>
      <c r="E848" s="72"/>
      <c r="F848" s="72"/>
      <c r="G848" s="72"/>
      <c r="H848" s="194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spans="1:26" ht="15.75" customHeight="1">
      <c r="A849" s="72"/>
      <c r="B849" s="72"/>
      <c r="C849" s="72"/>
      <c r="D849" s="72"/>
      <c r="E849" s="72"/>
      <c r="F849" s="72"/>
      <c r="G849" s="72"/>
      <c r="H849" s="194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spans="1:26" ht="15.75" customHeight="1">
      <c r="A850" s="72"/>
      <c r="B850" s="72"/>
      <c r="C850" s="72"/>
      <c r="D850" s="72"/>
      <c r="E850" s="72"/>
      <c r="F850" s="72"/>
      <c r="G850" s="72"/>
      <c r="H850" s="194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spans="1:26" ht="15.75" customHeight="1">
      <c r="A851" s="72"/>
      <c r="B851" s="72"/>
      <c r="C851" s="72"/>
      <c r="D851" s="72"/>
      <c r="E851" s="72"/>
      <c r="F851" s="72"/>
      <c r="G851" s="72"/>
      <c r="H851" s="194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spans="1:26" ht="15.75" customHeight="1">
      <c r="A852" s="72"/>
      <c r="B852" s="72"/>
      <c r="C852" s="72"/>
      <c r="D852" s="72"/>
      <c r="E852" s="72"/>
      <c r="F852" s="72"/>
      <c r="G852" s="72"/>
      <c r="H852" s="194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spans="1:26" ht="15.75" customHeight="1">
      <c r="A853" s="72"/>
      <c r="B853" s="72"/>
      <c r="C853" s="72"/>
      <c r="D853" s="72"/>
      <c r="E853" s="72"/>
      <c r="F853" s="72"/>
      <c r="G853" s="72"/>
      <c r="H853" s="194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spans="1:26" ht="15.75" customHeight="1">
      <c r="A854" s="72"/>
      <c r="B854" s="72"/>
      <c r="C854" s="72"/>
      <c r="D854" s="72"/>
      <c r="E854" s="72"/>
      <c r="F854" s="72"/>
      <c r="G854" s="72"/>
      <c r="H854" s="194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spans="1:26" ht="15.75" customHeight="1">
      <c r="A855" s="72"/>
      <c r="B855" s="72"/>
      <c r="C855" s="72"/>
      <c r="D855" s="72"/>
      <c r="E855" s="72"/>
      <c r="F855" s="72"/>
      <c r="G855" s="72"/>
      <c r="H855" s="194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spans="1:26" ht="15.75" customHeight="1">
      <c r="A856" s="72"/>
      <c r="B856" s="72"/>
      <c r="C856" s="72"/>
      <c r="D856" s="72"/>
      <c r="E856" s="72"/>
      <c r="F856" s="72"/>
      <c r="G856" s="72"/>
      <c r="H856" s="194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spans="1:26" ht="15.75" customHeight="1">
      <c r="A857" s="72"/>
      <c r="B857" s="72"/>
      <c r="C857" s="72"/>
      <c r="D857" s="72"/>
      <c r="E857" s="72"/>
      <c r="F857" s="72"/>
      <c r="G857" s="72"/>
      <c r="H857" s="194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spans="1:26" ht="15.75" customHeight="1">
      <c r="A858" s="72"/>
      <c r="B858" s="72"/>
      <c r="C858" s="72"/>
      <c r="D858" s="72"/>
      <c r="E858" s="72"/>
      <c r="F858" s="72"/>
      <c r="G858" s="72"/>
      <c r="H858" s="194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spans="1:26" ht="15.75" customHeight="1">
      <c r="A859" s="72"/>
      <c r="B859" s="72"/>
      <c r="C859" s="72"/>
      <c r="D859" s="72"/>
      <c r="E859" s="72"/>
      <c r="F859" s="72"/>
      <c r="G859" s="72"/>
      <c r="H859" s="194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spans="1:26" ht="15.75" customHeight="1">
      <c r="A860" s="72"/>
      <c r="B860" s="72"/>
      <c r="C860" s="72"/>
      <c r="D860" s="72"/>
      <c r="E860" s="72"/>
      <c r="F860" s="72"/>
      <c r="G860" s="72"/>
      <c r="H860" s="194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spans="1:26" ht="15.75" customHeight="1">
      <c r="A861" s="72"/>
      <c r="B861" s="72"/>
      <c r="C861" s="72"/>
      <c r="D861" s="72"/>
      <c r="E861" s="72"/>
      <c r="F861" s="72"/>
      <c r="G861" s="72"/>
      <c r="H861" s="194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spans="1:26" ht="15.75" customHeight="1">
      <c r="A862" s="72"/>
      <c r="B862" s="72"/>
      <c r="C862" s="72"/>
      <c r="D862" s="72"/>
      <c r="E862" s="72"/>
      <c r="F862" s="72"/>
      <c r="G862" s="72"/>
      <c r="H862" s="194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spans="1:26" ht="15.75" customHeight="1">
      <c r="A863" s="72"/>
      <c r="B863" s="72"/>
      <c r="C863" s="72"/>
      <c r="D863" s="72"/>
      <c r="E863" s="72"/>
      <c r="F863" s="72"/>
      <c r="G863" s="72"/>
      <c r="H863" s="194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spans="1:26" ht="15.75" customHeight="1">
      <c r="A864" s="72"/>
      <c r="B864" s="72"/>
      <c r="C864" s="72"/>
      <c r="D864" s="72"/>
      <c r="E864" s="72"/>
      <c r="F864" s="72"/>
      <c r="G864" s="72"/>
      <c r="H864" s="194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spans="1:26" ht="15.75" customHeight="1">
      <c r="A865" s="72"/>
      <c r="B865" s="72"/>
      <c r="C865" s="72"/>
      <c r="D865" s="72"/>
      <c r="E865" s="72"/>
      <c r="F865" s="72"/>
      <c r="G865" s="72"/>
      <c r="H865" s="194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spans="1:26" ht="15.75" customHeight="1">
      <c r="A866" s="72"/>
      <c r="B866" s="72"/>
      <c r="C866" s="72"/>
      <c r="D866" s="72"/>
      <c r="E866" s="72"/>
      <c r="F866" s="72"/>
      <c r="G866" s="72"/>
      <c r="H866" s="194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spans="1:26" ht="15.75" customHeight="1">
      <c r="A867" s="72"/>
      <c r="B867" s="72"/>
      <c r="C867" s="72"/>
      <c r="D867" s="72"/>
      <c r="E867" s="72"/>
      <c r="F867" s="72"/>
      <c r="G867" s="72"/>
      <c r="H867" s="194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spans="1:26" ht="15.75" customHeight="1">
      <c r="A868" s="72"/>
      <c r="B868" s="72"/>
      <c r="C868" s="72"/>
      <c r="D868" s="72"/>
      <c r="E868" s="72"/>
      <c r="F868" s="72"/>
      <c r="G868" s="72"/>
      <c r="H868" s="194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spans="1:26" ht="15.75" customHeight="1">
      <c r="A869" s="72"/>
      <c r="B869" s="72"/>
      <c r="C869" s="72"/>
      <c r="D869" s="72"/>
      <c r="E869" s="72"/>
      <c r="F869" s="72"/>
      <c r="G869" s="72"/>
      <c r="H869" s="194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spans="1:26" ht="15.75" customHeight="1">
      <c r="A870" s="72"/>
      <c r="B870" s="72"/>
      <c r="C870" s="72"/>
      <c r="D870" s="72"/>
      <c r="E870" s="72"/>
      <c r="F870" s="72"/>
      <c r="G870" s="72"/>
      <c r="H870" s="194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spans="1:26" ht="15.75" customHeight="1">
      <c r="A871" s="72"/>
      <c r="B871" s="72"/>
      <c r="C871" s="72"/>
      <c r="D871" s="72"/>
      <c r="E871" s="72"/>
      <c r="F871" s="72"/>
      <c r="G871" s="72"/>
      <c r="H871" s="194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spans="1:26" ht="15.75" customHeight="1">
      <c r="A872" s="72"/>
      <c r="B872" s="72"/>
      <c r="C872" s="72"/>
      <c r="D872" s="72"/>
      <c r="E872" s="72"/>
      <c r="F872" s="72"/>
      <c r="G872" s="72"/>
      <c r="H872" s="194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spans="1:26" ht="15.75" customHeight="1">
      <c r="A873" s="72"/>
      <c r="B873" s="72"/>
      <c r="C873" s="72"/>
      <c r="D873" s="72"/>
      <c r="E873" s="72"/>
      <c r="F873" s="72"/>
      <c r="G873" s="72"/>
      <c r="H873" s="194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spans="1:26" ht="15.75" customHeight="1">
      <c r="A874" s="72"/>
      <c r="B874" s="72"/>
      <c r="C874" s="72"/>
      <c r="D874" s="72"/>
      <c r="E874" s="72"/>
      <c r="F874" s="72"/>
      <c r="G874" s="72"/>
      <c r="H874" s="194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spans="1:26" ht="15.75" customHeight="1">
      <c r="A875" s="72"/>
      <c r="B875" s="72"/>
      <c r="C875" s="72"/>
      <c r="D875" s="72"/>
      <c r="E875" s="72"/>
      <c r="F875" s="72"/>
      <c r="G875" s="72"/>
      <c r="H875" s="194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spans="1:26" ht="15.75" customHeight="1">
      <c r="A876" s="72"/>
      <c r="B876" s="72"/>
      <c r="C876" s="72"/>
      <c r="D876" s="72"/>
      <c r="E876" s="72"/>
      <c r="F876" s="72"/>
      <c r="G876" s="72"/>
      <c r="H876" s="194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spans="1:26" ht="15.75" customHeight="1">
      <c r="A877" s="72"/>
      <c r="B877" s="72"/>
      <c r="C877" s="72"/>
      <c r="D877" s="72"/>
      <c r="E877" s="72"/>
      <c r="F877" s="72"/>
      <c r="G877" s="72"/>
      <c r="H877" s="194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spans="1:26" ht="15.75" customHeight="1">
      <c r="A878" s="72"/>
      <c r="B878" s="72"/>
      <c r="C878" s="72"/>
      <c r="D878" s="72"/>
      <c r="E878" s="72"/>
      <c r="F878" s="72"/>
      <c r="G878" s="72"/>
      <c r="H878" s="194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spans="1:26" ht="15.75" customHeight="1">
      <c r="A879" s="72"/>
      <c r="B879" s="72"/>
      <c r="C879" s="72"/>
      <c r="D879" s="72"/>
      <c r="E879" s="72"/>
      <c r="F879" s="72"/>
      <c r="G879" s="72"/>
      <c r="H879" s="194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spans="1:26" ht="15.75" customHeight="1">
      <c r="A880" s="72"/>
      <c r="B880" s="72"/>
      <c r="C880" s="72"/>
      <c r="D880" s="72"/>
      <c r="E880" s="72"/>
      <c r="F880" s="72"/>
      <c r="G880" s="72"/>
      <c r="H880" s="194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spans="1:26" ht="15.75" customHeight="1">
      <c r="A881" s="72"/>
      <c r="B881" s="72"/>
      <c r="C881" s="72"/>
      <c r="D881" s="72"/>
      <c r="E881" s="72"/>
      <c r="F881" s="72"/>
      <c r="G881" s="72"/>
      <c r="H881" s="194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spans="1:26" ht="15.75" customHeight="1">
      <c r="A882" s="72"/>
      <c r="B882" s="72"/>
      <c r="C882" s="72"/>
      <c r="D882" s="72"/>
      <c r="E882" s="72"/>
      <c r="F882" s="72"/>
      <c r="G882" s="72"/>
      <c r="H882" s="194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spans="1:26" ht="15.75" customHeight="1">
      <c r="A883" s="72"/>
      <c r="B883" s="72"/>
      <c r="C883" s="72"/>
      <c r="D883" s="72"/>
      <c r="E883" s="72"/>
      <c r="F883" s="72"/>
      <c r="G883" s="72"/>
      <c r="H883" s="194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spans="1:26" ht="15.75" customHeight="1">
      <c r="A884" s="72"/>
      <c r="B884" s="72"/>
      <c r="C884" s="72"/>
      <c r="D884" s="72"/>
      <c r="E884" s="72"/>
      <c r="F884" s="72"/>
      <c r="G884" s="72"/>
      <c r="H884" s="194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spans="1:26" ht="15.75" customHeight="1">
      <c r="A885" s="72"/>
      <c r="B885" s="72"/>
      <c r="C885" s="72"/>
      <c r="D885" s="72"/>
      <c r="E885" s="72"/>
      <c r="F885" s="72"/>
      <c r="G885" s="72"/>
      <c r="H885" s="194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spans="1:26" ht="15.75" customHeight="1">
      <c r="A886" s="72"/>
      <c r="B886" s="72"/>
      <c r="C886" s="72"/>
      <c r="D886" s="72"/>
      <c r="E886" s="72"/>
      <c r="F886" s="72"/>
      <c r="G886" s="72"/>
      <c r="H886" s="194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spans="1:26" ht="15.75" customHeight="1">
      <c r="A887" s="72"/>
      <c r="B887" s="72"/>
      <c r="C887" s="72"/>
      <c r="D887" s="72"/>
      <c r="E887" s="72"/>
      <c r="F887" s="72"/>
      <c r="G887" s="72"/>
      <c r="H887" s="194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spans="1:26" ht="15.75" customHeight="1">
      <c r="A888" s="72"/>
      <c r="B888" s="72"/>
      <c r="C888" s="72"/>
      <c r="D888" s="72"/>
      <c r="E888" s="72"/>
      <c r="F888" s="72"/>
      <c r="G888" s="72"/>
      <c r="H888" s="194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spans="1:26" ht="15.75" customHeight="1">
      <c r="A889" s="72"/>
      <c r="B889" s="72"/>
      <c r="C889" s="72"/>
      <c r="D889" s="72"/>
      <c r="E889" s="72"/>
      <c r="F889" s="72"/>
      <c r="G889" s="72"/>
      <c r="H889" s="194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spans="1:26" ht="15.75" customHeight="1">
      <c r="A890" s="72"/>
      <c r="B890" s="72"/>
      <c r="C890" s="72"/>
      <c r="D890" s="72"/>
      <c r="E890" s="72"/>
      <c r="F890" s="72"/>
      <c r="G890" s="72"/>
      <c r="H890" s="194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spans="1:26" ht="15.75" customHeight="1">
      <c r="A891" s="72"/>
      <c r="B891" s="72"/>
      <c r="C891" s="72"/>
      <c r="D891" s="72"/>
      <c r="E891" s="72"/>
      <c r="F891" s="72"/>
      <c r="G891" s="72"/>
      <c r="H891" s="194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spans="1:26" ht="15.75" customHeight="1">
      <c r="A892" s="72"/>
      <c r="B892" s="72"/>
      <c r="C892" s="72"/>
      <c r="D892" s="72"/>
      <c r="E892" s="72"/>
      <c r="F892" s="72"/>
      <c r="G892" s="72"/>
      <c r="H892" s="194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spans="1:26" ht="15.75" customHeight="1">
      <c r="A893" s="72"/>
      <c r="B893" s="72"/>
      <c r="C893" s="72"/>
      <c r="D893" s="72"/>
      <c r="E893" s="72"/>
      <c r="F893" s="72"/>
      <c r="G893" s="72"/>
      <c r="H893" s="194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spans="1:26" ht="15.75" customHeight="1">
      <c r="A894" s="72"/>
      <c r="B894" s="72"/>
      <c r="C894" s="72"/>
      <c r="D894" s="72"/>
      <c r="E894" s="72"/>
      <c r="F894" s="72"/>
      <c r="G894" s="72"/>
      <c r="H894" s="194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spans="1:26" ht="15.75" customHeight="1">
      <c r="A895" s="72"/>
      <c r="B895" s="72"/>
      <c r="C895" s="72"/>
      <c r="D895" s="72"/>
      <c r="E895" s="72"/>
      <c r="F895" s="72"/>
      <c r="G895" s="72"/>
      <c r="H895" s="194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spans="1:26" ht="15.75" customHeight="1">
      <c r="A896" s="72"/>
      <c r="B896" s="72"/>
      <c r="C896" s="72"/>
      <c r="D896" s="72"/>
      <c r="E896" s="72"/>
      <c r="F896" s="72"/>
      <c r="G896" s="72"/>
      <c r="H896" s="194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spans="1:26" ht="15.75" customHeight="1">
      <c r="A897" s="72"/>
      <c r="B897" s="72"/>
      <c r="C897" s="72"/>
      <c r="D897" s="72"/>
      <c r="E897" s="72"/>
      <c r="F897" s="72"/>
      <c r="G897" s="72"/>
      <c r="H897" s="194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spans="1:26" ht="15.75" customHeight="1">
      <c r="A898" s="72"/>
      <c r="B898" s="72"/>
      <c r="C898" s="72"/>
      <c r="D898" s="72"/>
      <c r="E898" s="72"/>
      <c r="F898" s="72"/>
      <c r="G898" s="72"/>
      <c r="H898" s="194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spans="1:26" ht="15.75" customHeight="1">
      <c r="A899" s="72"/>
      <c r="B899" s="72"/>
      <c r="C899" s="72"/>
      <c r="D899" s="72"/>
      <c r="E899" s="72"/>
      <c r="F899" s="72"/>
      <c r="G899" s="72"/>
      <c r="H899" s="194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spans="1:26" ht="15.75" customHeight="1">
      <c r="A900" s="72"/>
      <c r="B900" s="72"/>
      <c r="C900" s="72"/>
      <c r="D900" s="72"/>
      <c r="E900" s="72"/>
      <c r="F900" s="72"/>
      <c r="G900" s="72"/>
      <c r="H900" s="194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spans="1:26" ht="15.75" customHeight="1">
      <c r="A901" s="72"/>
      <c r="B901" s="72"/>
      <c r="C901" s="72"/>
      <c r="D901" s="72"/>
      <c r="E901" s="72"/>
      <c r="F901" s="72"/>
      <c r="G901" s="72"/>
      <c r="H901" s="194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spans="1:26" ht="15.75" customHeight="1">
      <c r="A902" s="72"/>
      <c r="B902" s="72"/>
      <c r="C902" s="72"/>
      <c r="D902" s="72"/>
      <c r="E902" s="72"/>
      <c r="F902" s="72"/>
      <c r="G902" s="72"/>
      <c r="H902" s="194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spans="1:26" ht="15.75" customHeight="1">
      <c r="A903" s="72"/>
      <c r="B903" s="72"/>
      <c r="C903" s="72"/>
      <c r="D903" s="72"/>
      <c r="E903" s="72"/>
      <c r="F903" s="72"/>
      <c r="G903" s="72"/>
      <c r="H903" s="194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spans="1:26" ht="15.75" customHeight="1">
      <c r="A904" s="72"/>
      <c r="B904" s="72"/>
      <c r="C904" s="72"/>
      <c r="D904" s="72"/>
      <c r="E904" s="72"/>
      <c r="F904" s="72"/>
      <c r="G904" s="72"/>
      <c r="H904" s="194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spans="1:26" ht="15.75" customHeight="1">
      <c r="A905" s="72"/>
      <c r="B905" s="72"/>
      <c r="C905" s="72"/>
      <c r="D905" s="72"/>
      <c r="E905" s="72"/>
      <c r="F905" s="72"/>
      <c r="G905" s="72"/>
      <c r="H905" s="194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spans="1:26" ht="15.75" customHeight="1">
      <c r="A906" s="72"/>
      <c r="B906" s="72"/>
      <c r="C906" s="72"/>
      <c r="D906" s="72"/>
      <c r="E906" s="72"/>
      <c r="F906" s="72"/>
      <c r="G906" s="72"/>
      <c r="H906" s="194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spans="1:26" ht="15.75" customHeight="1">
      <c r="A907" s="72"/>
      <c r="B907" s="72"/>
      <c r="C907" s="72"/>
      <c r="D907" s="72"/>
      <c r="E907" s="72"/>
      <c r="F907" s="72"/>
      <c r="G907" s="72"/>
      <c r="H907" s="194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spans="1:26" ht="15.75" customHeight="1">
      <c r="A908" s="72"/>
      <c r="B908" s="72"/>
      <c r="C908" s="72"/>
      <c r="D908" s="72"/>
      <c r="E908" s="72"/>
      <c r="F908" s="72"/>
      <c r="G908" s="72"/>
      <c r="H908" s="194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spans="1:26" ht="15.75" customHeight="1">
      <c r="A909" s="72"/>
      <c r="B909" s="72"/>
      <c r="C909" s="72"/>
      <c r="D909" s="72"/>
      <c r="E909" s="72"/>
      <c r="F909" s="72"/>
      <c r="G909" s="72"/>
      <c r="H909" s="194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spans="1:26" ht="15.75" customHeight="1">
      <c r="A910" s="72"/>
      <c r="B910" s="72"/>
      <c r="C910" s="72"/>
      <c r="D910" s="72"/>
      <c r="E910" s="72"/>
      <c r="F910" s="72"/>
      <c r="G910" s="72"/>
      <c r="H910" s="194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spans="1:26" ht="15.75" customHeight="1">
      <c r="A911" s="72"/>
      <c r="B911" s="72"/>
      <c r="C911" s="72"/>
      <c r="D911" s="72"/>
      <c r="E911" s="72"/>
      <c r="F911" s="72"/>
      <c r="G911" s="72"/>
      <c r="H911" s="194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spans="1:26" ht="15.75" customHeight="1">
      <c r="A912" s="72"/>
      <c r="B912" s="72"/>
      <c r="C912" s="72"/>
      <c r="D912" s="72"/>
      <c r="E912" s="72"/>
      <c r="F912" s="72"/>
      <c r="G912" s="72"/>
      <c r="H912" s="194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spans="1:26" ht="15.75" customHeight="1">
      <c r="A913" s="72"/>
      <c r="B913" s="72"/>
      <c r="C913" s="72"/>
      <c r="D913" s="72"/>
      <c r="E913" s="72"/>
      <c r="F913" s="72"/>
      <c r="G913" s="72"/>
      <c r="H913" s="194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spans="1:26" ht="15.75" customHeight="1">
      <c r="A914" s="72"/>
      <c r="B914" s="72"/>
      <c r="C914" s="72"/>
      <c r="D914" s="72"/>
      <c r="E914" s="72"/>
      <c r="F914" s="72"/>
      <c r="G914" s="72"/>
      <c r="H914" s="194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spans="1:26" ht="15.75" customHeight="1">
      <c r="A915" s="72"/>
      <c r="B915" s="72"/>
      <c r="C915" s="72"/>
      <c r="D915" s="72"/>
      <c r="E915" s="72"/>
      <c r="F915" s="72"/>
      <c r="G915" s="72"/>
      <c r="H915" s="194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spans="1:26" ht="15.75" customHeight="1">
      <c r="A916" s="72"/>
      <c r="B916" s="72"/>
      <c r="C916" s="72"/>
      <c r="D916" s="72"/>
      <c r="E916" s="72"/>
      <c r="F916" s="72"/>
      <c r="G916" s="72"/>
      <c r="H916" s="194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spans="1:26" ht="15.75" customHeight="1">
      <c r="A917" s="72"/>
      <c r="B917" s="72"/>
      <c r="C917" s="72"/>
      <c r="D917" s="72"/>
      <c r="E917" s="72"/>
      <c r="F917" s="72"/>
      <c r="G917" s="72"/>
      <c r="H917" s="194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spans="1:26" ht="15.75" customHeight="1">
      <c r="A918" s="72"/>
      <c r="B918" s="72"/>
      <c r="C918" s="72"/>
      <c r="D918" s="72"/>
      <c r="E918" s="72"/>
      <c r="F918" s="72"/>
      <c r="G918" s="72"/>
      <c r="H918" s="194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spans="1:26" ht="15.75" customHeight="1">
      <c r="A919" s="72"/>
      <c r="B919" s="72"/>
      <c r="C919" s="72"/>
      <c r="D919" s="72"/>
      <c r="E919" s="72"/>
      <c r="F919" s="72"/>
      <c r="G919" s="72"/>
      <c r="H919" s="194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spans="1:26" ht="15.75" customHeight="1">
      <c r="A920" s="72"/>
      <c r="B920" s="72"/>
      <c r="C920" s="72"/>
      <c r="D920" s="72"/>
      <c r="E920" s="72"/>
      <c r="F920" s="72"/>
      <c r="G920" s="72"/>
      <c r="H920" s="194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spans="1:26" ht="15.75" customHeight="1">
      <c r="A921" s="72"/>
      <c r="B921" s="72"/>
      <c r="C921" s="72"/>
      <c r="D921" s="72"/>
      <c r="E921" s="72"/>
      <c r="F921" s="72"/>
      <c r="G921" s="72"/>
      <c r="H921" s="194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spans="1:26" ht="15.75" customHeight="1">
      <c r="A922" s="72"/>
      <c r="B922" s="72"/>
      <c r="C922" s="72"/>
      <c r="D922" s="72"/>
      <c r="E922" s="72"/>
      <c r="F922" s="72"/>
      <c r="G922" s="72"/>
      <c r="H922" s="194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spans="1:26" ht="15.75" customHeight="1">
      <c r="A923" s="72"/>
      <c r="B923" s="72"/>
      <c r="C923" s="72"/>
      <c r="D923" s="72"/>
      <c r="E923" s="72"/>
      <c r="F923" s="72"/>
      <c r="G923" s="72"/>
      <c r="H923" s="194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 spans="1:26" ht="15.75" customHeight="1">
      <c r="A924" s="72"/>
      <c r="B924" s="72"/>
      <c r="C924" s="72"/>
      <c r="D924" s="72"/>
      <c r="E924" s="72"/>
      <c r="F924" s="72"/>
      <c r="G924" s="72"/>
      <c r="H924" s="194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 spans="1:26" ht="15.75" customHeight="1">
      <c r="A925" s="72"/>
      <c r="B925" s="72"/>
      <c r="C925" s="72"/>
      <c r="D925" s="72"/>
      <c r="E925" s="72"/>
      <c r="F925" s="72"/>
      <c r="G925" s="72"/>
      <c r="H925" s="194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 spans="1:26" ht="15.75" customHeight="1">
      <c r="A926" s="72"/>
      <c r="B926" s="72"/>
      <c r="C926" s="72"/>
      <c r="D926" s="72"/>
      <c r="E926" s="72"/>
      <c r="F926" s="72"/>
      <c r="G926" s="72"/>
      <c r="H926" s="194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 spans="1:26" ht="15.75" customHeight="1">
      <c r="A927" s="72"/>
      <c r="B927" s="72"/>
      <c r="C927" s="72"/>
      <c r="D927" s="72"/>
      <c r="E927" s="72"/>
      <c r="F927" s="72"/>
      <c r="G927" s="72"/>
      <c r="H927" s="194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 spans="1:26" ht="15.75" customHeight="1">
      <c r="A928" s="72"/>
      <c r="B928" s="72"/>
      <c r="C928" s="72"/>
      <c r="D928" s="72"/>
      <c r="E928" s="72"/>
      <c r="F928" s="72"/>
      <c r="G928" s="72"/>
      <c r="H928" s="194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 spans="1:26" ht="15.75" customHeight="1">
      <c r="A929" s="72"/>
      <c r="B929" s="72"/>
      <c r="C929" s="72"/>
      <c r="D929" s="72"/>
      <c r="E929" s="72"/>
      <c r="F929" s="72"/>
      <c r="G929" s="72"/>
      <c r="H929" s="194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 spans="1:26" ht="15.75" customHeight="1">
      <c r="A930" s="72"/>
      <c r="B930" s="72"/>
      <c r="C930" s="72"/>
      <c r="D930" s="72"/>
      <c r="E930" s="72"/>
      <c r="F930" s="72"/>
      <c r="G930" s="72"/>
      <c r="H930" s="194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 spans="1:26" ht="15.75" customHeight="1">
      <c r="A931" s="72"/>
      <c r="B931" s="72"/>
      <c r="C931" s="72"/>
      <c r="D931" s="72"/>
      <c r="E931" s="72"/>
      <c r="F931" s="72"/>
      <c r="G931" s="72"/>
      <c r="H931" s="194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 spans="1:26" ht="15.75" customHeight="1">
      <c r="A932" s="72"/>
      <c r="B932" s="72"/>
      <c r="C932" s="72"/>
      <c r="D932" s="72"/>
      <c r="E932" s="72"/>
      <c r="F932" s="72"/>
      <c r="G932" s="72"/>
      <c r="H932" s="194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 spans="1:26" ht="15.75" customHeight="1">
      <c r="A933" s="72"/>
      <c r="B933" s="72"/>
      <c r="C933" s="72"/>
      <c r="D933" s="72"/>
      <c r="E933" s="72"/>
      <c r="F933" s="72"/>
      <c r="G933" s="72"/>
      <c r="H933" s="194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 spans="1:26" ht="15.75" customHeight="1">
      <c r="A934" s="72"/>
      <c r="B934" s="72"/>
      <c r="C934" s="72"/>
      <c r="D934" s="72"/>
      <c r="E934" s="72"/>
      <c r="F934" s="72"/>
      <c r="G934" s="72"/>
      <c r="H934" s="194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 spans="1:26" ht="15.75" customHeight="1">
      <c r="A935" s="72"/>
      <c r="B935" s="72"/>
      <c r="C935" s="72"/>
      <c r="D935" s="72"/>
      <c r="E935" s="72"/>
      <c r="F935" s="72"/>
      <c r="G935" s="72"/>
      <c r="H935" s="194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 spans="1:26" ht="15.75" customHeight="1">
      <c r="A936" s="72"/>
      <c r="B936" s="72"/>
      <c r="C936" s="72"/>
      <c r="D936" s="72"/>
      <c r="E936" s="72"/>
      <c r="F936" s="72"/>
      <c r="G936" s="72"/>
      <c r="H936" s="194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 spans="1:26" ht="15.75" customHeight="1">
      <c r="A937" s="72"/>
      <c r="B937" s="72"/>
      <c r="C937" s="72"/>
      <c r="D937" s="72"/>
      <c r="E937" s="72"/>
      <c r="F937" s="72"/>
      <c r="G937" s="72"/>
      <c r="H937" s="194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 spans="1:26" ht="15.75" customHeight="1">
      <c r="A938" s="72"/>
      <c r="B938" s="72"/>
      <c r="C938" s="72"/>
      <c r="D938" s="72"/>
      <c r="E938" s="72"/>
      <c r="F938" s="72"/>
      <c r="G938" s="72"/>
      <c r="H938" s="194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 spans="1:26" ht="15.75" customHeight="1">
      <c r="A939" s="72"/>
      <c r="B939" s="72"/>
      <c r="C939" s="72"/>
      <c r="D939" s="72"/>
      <c r="E939" s="72"/>
      <c r="F939" s="72"/>
      <c r="G939" s="72"/>
      <c r="H939" s="194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 spans="1:26" ht="15.75" customHeight="1">
      <c r="A940" s="72"/>
      <c r="B940" s="72"/>
      <c r="C940" s="72"/>
      <c r="D940" s="72"/>
      <c r="E940" s="72"/>
      <c r="F940" s="72"/>
      <c r="G940" s="72"/>
      <c r="H940" s="194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 spans="1:26" ht="15.75" customHeight="1">
      <c r="A941" s="72"/>
      <c r="B941" s="72"/>
      <c r="C941" s="72"/>
      <c r="D941" s="72"/>
      <c r="E941" s="72"/>
      <c r="F941" s="72"/>
      <c r="G941" s="72"/>
      <c r="H941" s="194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 spans="1:26" ht="15.75" customHeight="1">
      <c r="A942" s="72"/>
      <c r="B942" s="72"/>
      <c r="C942" s="72"/>
      <c r="D942" s="72"/>
      <c r="E942" s="72"/>
      <c r="F942" s="72"/>
      <c r="G942" s="72"/>
      <c r="H942" s="194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 spans="1:26" ht="15.75" customHeight="1">
      <c r="A943" s="72"/>
      <c r="B943" s="72"/>
      <c r="C943" s="72"/>
      <c r="D943" s="72"/>
      <c r="E943" s="72"/>
      <c r="F943" s="72"/>
      <c r="G943" s="72"/>
      <c r="H943" s="194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 spans="1:26" ht="15.75" customHeight="1">
      <c r="A944" s="72"/>
      <c r="B944" s="72"/>
      <c r="C944" s="72"/>
      <c r="D944" s="72"/>
      <c r="E944" s="72"/>
      <c r="F944" s="72"/>
      <c r="G944" s="72"/>
      <c r="H944" s="194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 spans="1:26" ht="15.75" customHeight="1">
      <c r="A945" s="72"/>
      <c r="B945" s="72"/>
      <c r="C945" s="72"/>
      <c r="D945" s="72"/>
      <c r="E945" s="72"/>
      <c r="F945" s="72"/>
      <c r="G945" s="72"/>
      <c r="H945" s="194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 spans="1:26" ht="15.75" customHeight="1">
      <c r="A946" s="72"/>
      <c r="B946" s="72"/>
      <c r="C946" s="72"/>
      <c r="D946" s="72"/>
      <c r="E946" s="72"/>
      <c r="F946" s="72"/>
      <c r="G946" s="72"/>
      <c r="H946" s="194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 spans="1:26" ht="15.75" customHeight="1">
      <c r="A947" s="72"/>
      <c r="B947" s="72"/>
      <c r="C947" s="72"/>
      <c r="D947" s="72"/>
      <c r="E947" s="72"/>
      <c r="F947" s="72"/>
      <c r="G947" s="72"/>
      <c r="H947" s="194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 spans="1:26" ht="15.75" customHeight="1">
      <c r="A948" s="72"/>
      <c r="B948" s="72"/>
      <c r="C948" s="72"/>
      <c r="D948" s="72"/>
      <c r="E948" s="72"/>
      <c r="F948" s="72"/>
      <c r="G948" s="72"/>
      <c r="H948" s="194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 spans="1:26" ht="15.75" customHeight="1">
      <c r="A949" s="72"/>
      <c r="B949" s="72"/>
      <c r="C949" s="72"/>
      <c r="D949" s="72"/>
      <c r="E949" s="72"/>
      <c r="F949" s="72"/>
      <c r="G949" s="72"/>
      <c r="H949" s="194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 spans="1:26" ht="15.75" customHeight="1">
      <c r="A950" s="72"/>
      <c r="B950" s="72"/>
      <c r="C950" s="72"/>
      <c r="D950" s="72"/>
      <c r="E950" s="72"/>
      <c r="F950" s="72"/>
      <c r="G950" s="72"/>
      <c r="H950" s="194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 spans="1:26" ht="15.75" customHeight="1">
      <c r="A951" s="72"/>
      <c r="B951" s="72"/>
      <c r="C951" s="72"/>
      <c r="D951" s="72"/>
      <c r="E951" s="72"/>
      <c r="F951" s="72"/>
      <c r="G951" s="72"/>
      <c r="H951" s="194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 spans="1:26" ht="15.75" customHeight="1">
      <c r="A952" s="72"/>
      <c r="B952" s="72"/>
      <c r="C952" s="72"/>
      <c r="D952" s="72"/>
      <c r="E952" s="72"/>
      <c r="F952" s="72"/>
      <c r="G952" s="72"/>
      <c r="H952" s="194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 spans="1:26" ht="15.75" customHeight="1">
      <c r="A953" s="72"/>
      <c r="B953" s="72"/>
      <c r="C953" s="72"/>
      <c r="D953" s="72"/>
      <c r="E953" s="72"/>
      <c r="F953" s="72"/>
      <c r="G953" s="72"/>
      <c r="H953" s="194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 spans="1:26" ht="15.75" customHeight="1">
      <c r="A954" s="72"/>
      <c r="B954" s="72"/>
      <c r="C954" s="72"/>
      <c r="D954" s="72"/>
      <c r="E954" s="72"/>
      <c r="F954" s="72"/>
      <c r="G954" s="72"/>
      <c r="H954" s="194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 spans="1:26" ht="15.75" customHeight="1">
      <c r="A955" s="72"/>
      <c r="B955" s="72"/>
      <c r="C955" s="72"/>
      <c r="D955" s="72"/>
      <c r="E955" s="72"/>
      <c r="F955" s="72"/>
      <c r="G955" s="72"/>
      <c r="H955" s="194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 spans="1:26" ht="15.75" customHeight="1">
      <c r="A956" s="72"/>
      <c r="B956" s="72"/>
      <c r="C956" s="72"/>
      <c r="D956" s="72"/>
      <c r="E956" s="72"/>
      <c r="F956" s="72"/>
      <c r="G956" s="72"/>
      <c r="H956" s="194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 spans="1:26" ht="15.75" customHeight="1">
      <c r="A957" s="72"/>
      <c r="B957" s="72"/>
      <c r="C957" s="72"/>
      <c r="D957" s="72"/>
      <c r="E957" s="72"/>
      <c r="F957" s="72"/>
      <c r="G957" s="72"/>
      <c r="H957" s="194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 spans="1:26" ht="15.75" customHeight="1">
      <c r="A958" s="72"/>
      <c r="B958" s="72"/>
      <c r="C958" s="72"/>
      <c r="D958" s="72"/>
      <c r="E958" s="72"/>
      <c r="F958" s="72"/>
      <c r="G958" s="72"/>
      <c r="H958" s="194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 spans="1:26" ht="15.75" customHeight="1">
      <c r="A959" s="72"/>
      <c r="B959" s="72"/>
      <c r="C959" s="72"/>
      <c r="D959" s="72"/>
      <c r="E959" s="72"/>
      <c r="F959" s="72"/>
      <c r="G959" s="72"/>
      <c r="H959" s="194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 spans="1:26" ht="15.75" customHeight="1">
      <c r="A960" s="72"/>
      <c r="B960" s="72"/>
      <c r="C960" s="72"/>
      <c r="D960" s="72"/>
      <c r="E960" s="72"/>
      <c r="F960" s="72"/>
      <c r="G960" s="72"/>
      <c r="H960" s="194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 spans="1:26" ht="15.75" customHeight="1">
      <c r="A961" s="72"/>
      <c r="B961" s="72"/>
      <c r="C961" s="72"/>
      <c r="D961" s="72"/>
      <c r="E961" s="72"/>
      <c r="F961" s="72"/>
      <c r="G961" s="72"/>
      <c r="H961" s="194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 spans="1:26" ht="15.75" customHeight="1">
      <c r="A962" s="72"/>
      <c r="B962" s="72"/>
      <c r="C962" s="72"/>
      <c r="D962" s="72"/>
      <c r="E962" s="72"/>
      <c r="F962" s="72"/>
      <c r="G962" s="72"/>
      <c r="H962" s="194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 spans="1:26" ht="15.75" customHeight="1">
      <c r="A963" s="72"/>
      <c r="B963" s="72"/>
      <c r="C963" s="72"/>
      <c r="D963" s="72"/>
      <c r="E963" s="72"/>
      <c r="F963" s="72"/>
      <c r="G963" s="72"/>
      <c r="H963" s="194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 spans="1:26" ht="15.75" customHeight="1">
      <c r="A964" s="72"/>
      <c r="B964" s="72"/>
      <c r="C964" s="72"/>
      <c r="D964" s="72"/>
      <c r="E964" s="72"/>
      <c r="F964" s="72"/>
      <c r="G964" s="72"/>
      <c r="H964" s="194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  <row r="965" spans="1:26" ht="15.75" customHeight="1">
      <c r="A965" s="72"/>
      <c r="B965" s="72"/>
      <c r="C965" s="72"/>
      <c r="D965" s="72"/>
      <c r="E965" s="72"/>
      <c r="F965" s="72"/>
      <c r="G965" s="72"/>
      <c r="H965" s="194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</row>
    <row r="966" spans="1:26" ht="15.75" customHeight="1">
      <c r="A966" s="72"/>
      <c r="B966" s="72"/>
      <c r="C966" s="72"/>
      <c r="D966" s="72"/>
      <c r="E966" s="72"/>
      <c r="F966" s="72"/>
      <c r="G966" s="72"/>
      <c r="H966" s="194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</row>
    <row r="967" spans="1:26" ht="15.75" customHeight="1">
      <c r="A967" s="72"/>
      <c r="B967" s="72"/>
      <c r="C967" s="72"/>
      <c r="D967" s="72"/>
      <c r="E967" s="72"/>
      <c r="F967" s="72"/>
      <c r="G967" s="72"/>
      <c r="H967" s="194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</row>
    <row r="968" spans="1:26" ht="15.75" customHeight="1">
      <c r="A968" s="72"/>
      <c r="B968" s="72"/>
      <c r="C968" s="72"/>
      <c r="D968" s="72"/>
      <c r="E968" s="72"/>
      <c r="F968" s="72"/>
      <c r="G968" s="72"/>
      <c r="H968" s="194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</row>
    <row r="969" spans="1:26" ht="15.75" customHeight="1">
      <c r="A969" s="72"/>
      <c r="B969" s="72"/>
      <c r="C969" s="72"/>
      <c r="D969" s="72"/>
      <c r="E969" s="72"/>
      <c r="F969" s="72"/>
      <c r="G969" s="72"/>
      <c r="H969" s="194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</row>
    <row r="970" spans="1:26" ht="15.75" customHeight="1">
      <c r="A970" s="72"/>
      <c r="B970" s="72"/>
      <c r="C970" s="72"/>
      <c r="D970" s="72"/>
      <c r="E970" s="72"/>
      <c r="F970" s="72"/>
      <c r="G970" s="72"/>
      <c r="H970" s="194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</row>
    <row r="971" spans="1:26" ht="15.75" customHeight="1">
      <c r="A971" s="72"/>
      <c r="B971" s="72"/>
      <c r="C971" s="72"/>
      <c r="D971" s="72"/>
      <c r="E971" s="72"/>
      <c r="F971" s="72"/>
      <c r="G971" s="72"/>
      <c r="H971" s="194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</row>
    <row r="972" spans="1:26" ht="15.75" customHeight="1">
      <c r="A972" s="72"/>
      <c r="B972" s="72"/>
      <c r="C972" s="72"/>
      <c r="D972" s="72"/>
      <c r="E972" s="72"/>
      <c r="F972" s="72"/>
      <c r="G972" s="72"/>
      <c r="H972" s="194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</row>
    <row r="973" spans="1:26" ht="15.75" customHeight="1">
      <c r="A973" s="72"/>
      <c r="B973" s="72"/>
      <c r="C973" s="72"/>
      <c r="D973" s="72"/>
      <c r="E973" s="72"/>
      <c r="F973" s="72"/>
      <c r="G973" s="72"/>
      <c r="H973" s="194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</row>
    <row r="974" spans="1:26" ht="15.75" customHeight="1">
      <c r="A974" s="72"/>
      <c r="B974" s="72"/>
      <c r="C974" s="72"/>
      <c r="D974" s="72"/>
      <c r="E974" s="72"/>
      <c r="F974" s="72"/>
      <c r="G974" s="72"/>
      <c r="H974" s="194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</row>
    <row r="975" spans="1:26" ht="15.75" customHeight="1">
      <c r="A975" s="72"/>
      <c r="B975" s="72"/>
      <c r="C975" s="72"/>
      <c r="D975" s="72"/>
      <c r="E975" s="72"/>
      <c r="F975" s="72"/>
      <c r="G975" s="72"/>
      <c r="H975" s="194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</row>
    <row r="976" spans="1:26" ht="15.75" customHeight="1">
      <c r="A976" s="72"/>
      <c r="B976" s="72"/>
      <c r="C976" s="72"/>
      <c r="D976" s="72"/>
      <c r="E976" s="72"/>
      <c r="F976" s="72"/>
      <c r="G976" s="72"/>
      <c r="H976" s="194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</row>
    <row r="977" spans="1:26" ht="15.75" customHeight="1">
      <c r="A977" s="72"/>
      <c r="B977" s="72"/>
      <c r="C977" s="72"/>
      <c r="D977" s="72"/>
      <c r="E977" s="72"/>
      <c r="F977" s="72"/>
      <c r="G977" s="72"/>
      <c r="H977" s="194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</row>
    <row r="978" spans="1:26" ht="15.75" customHeight="1">
      <c r="A978" s="72"/>
      <c r="B978" s="72"/>
      <c r="C978" s="72"/>
      <c r="D978" s="72"/>
      <c r="E978" s="72"/>
      <c r="F978" s="72"/>
      <c r="G978" s="72"/>
      <c r="H978" s="194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</row>
    <row r="979" spans="1:26" ht="15.75" customHeight="1">
      <c r="A979" s="72"/>
      <c r="B979" s="72"/>
      <c r="C979" s="72"/>
      <c r="D979" s="72"/>
      <c r="E979" s="72"/>
      <c r="F979" s="72"/>
      <c r="G979" s="72"/>
      <c r="H979" s="194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</row>
    <row r="980" spans="1:26" ht="15.75" customHeight="1">
      <c r="A980" s="72"/>
      <c r="B980" s="72"/>
      <c r="C980" s="72"/>
      <c r="D980" s="72"/>
      <c r="E980" s="72"/>
      <c r="F980" s="72"/>
      <c r="G980" s="72"/>
      <c r="H980" s="194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</row>
    <row r="981" spans="1:26" ht="15.75" customHeight="1">
      <c r="A981" s="72"/>
      <c r="B981" s="72"/>
      <c r="C981" s="72"/>
      <c r="D981" s="72"/>
      <c r="E981" s="72"/>
      <c r="F981" s="72"/>
      <c r="G981" s="72"/>
      <c r="H981" s="194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</row>
    <row r="982" spans="1:26" ht="15.75" customHeight="1">
      <c r="A982" s="72"/>
      <c r="B982" s="72"/>
      <c r="C982" s="72"/>
      <c r="D982" s="72"/>
      <c r="E982" s="72"/>
      <c r="F982" s="72"/>
      <c r="G982" s="72"/>
      <c r="H982" s="194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</row>
    <row r="983" spans="1:26" ht="15.75" customHeight="1">
      <c r="A983" s="72"/>
      <c r="B983" s="72"/>
      <c r="C983" s="72"/>
      <c r="D983" s="72"/>
      <c r="E983" s="72"/>
      <c r="F983" s="72"/>
      <c r="G983" s="72"/>
      <c r="H983" s="194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</row>
    <row r="984" spans="1:26" ht="15.75" customHeight="1">
      <c r="A984" s="72"/>
      <c r="B984" s="72"/>
      <c r="C984" s="72"/>
      <c r="D984" s="72"/>
      <c r="E984" s="72"/>
      <c r="F984" s="72"/>
      <c r="G984" s="72"/>
      <c r="H984" s="194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</row>
    <row r="985" spans="1:26" ht="15.75" customHeight="1">
      <c r="A985" s="72"/>
      <c r="B985" s="72"/>
      <c r="C985" s="72"/>
      <c r="D985" s="72"/>
      <c r="E985" s="72"/>
      <c r="F985" s="72"/>
      <c r="G985" s="72"/>
      <c r="H985" s="194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</row>
    <row r="986" spans="1:26" ht="15.75" customHeight="1">
      <c r="A986" s="72"/>
      <c r="B986" s="72"/>
      <c r="C986" s="72"/>
      <c r="D986" s="72"/>
      <c r="E986" s="72"/>
      <c r="F986" s="72"/>
      <c r="G986" s="72"/>
      <c r="H986" s="194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</row>
    <row r="987" spans="1:26" ht="15.75" customHeight="1">
      <c r="A987" s="72"/>
      <c r="B987" s="72"/>
      <c r="C987" s="72"/>
      <c r="D987" s="72"/>
      <c r="E987" s="72"/>
      <c r="F987" s="72"/>
      <c r="G987" s="72"/>
      <c r="H987" s="194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</row>
    <row r="988" spans="1:26" ht="15.75" customHeight="1">
      <c r="A988" s="72"/>
      <c r="B988" s="72"/>
      <c r="C988" s="72"/>
      <c r="D988" s="72"/>
      <c r="E988" s="72"/>
      <c r="F988" s="72"/>
      <c r="G988" s="72"/>
      <c r="H988" s="194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</row>
    <row r="989" spans="1:26" ht="15.75" customHeight="1">
      <c r="A989" s="72"/>
      <c r="B989" s="72"/>
      <c r="C989" s="72"/>
      <c r="D989" s="72"/>
      <c r="E989" s="72"/>
      <c r="F989" s="72"/>
      <c r="G989" s="72"/>
      <c r="H989" s="194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</row>
    <row r="990" spans="1:26" ht="15.75" customHeight="1">
      <c r="A990" s="72"/>
      <c r="B990" s="72"/>
      <c r="C990" s="72"/>
      <c r="D990" s="72"/>
      <c r="E990" s="72"/>
      <c r="F990" s="72"/>
      <c r="G990" s="72"/>
      <c r="H990" s="194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</row>
    <row r="991" spans="1:26" ht="15.75" customHeight="1">
      <c r="A991" s="72"/>
      <c r="B991" s="72"/>
      <c r="C991" s="72"/>
      <c r="D991" s="72"/>
      <c r="E991" s="72"/>
      <c r="F991" s="72"/>
      <c r="G991" s="72"/>
      <c r="H991" s="194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</row>
    <row r="992" spans="1:26" ht="15.75" customHeight="1">
      <c r="A992" s="72"/>
      <c r="B992" s="72"/>
      <c r="C992" s="72"/>
      <c r="D992" s="72"/>
      <c r="E992" s="72"/>
      <c r="F992" s="72"/>
      <c r="G992" s="72"/>
      <c r="H992" s="194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</row>
    <row r="993" spans="1:26" ht="15.75" customHeight="1">
      <c r="A993" s="72"/>
      <c r="B993" s="72"/>
      <c r="C993" s="72"/>
      <c r="D993" s="72"/>
      <c r="E993" s="72"/>
      <c r="F993" s="72"/>
      <c r="G993" s="72"/>
      <c r="H993" s="194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</row>
    <row r="994" spans="1:26" ht="15.75" customHeight="1">
      <c r="A994" s="72"/>
      <c r="B994" s="72"/>
      <c r="C994" s="72"/>
      <c r="D994" s="72"/>
      <c r="E994" s="72"/>
      <c r="F994" s="72"/>
      <c r="G994" s="72"/>
      <c r="H994" s="194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</row>
    <row r="995" spans="1:26" ht="15.75" customHeight="1">
      <c r="A995" s="72"/>
      <c r="B995" s="72"/>
      <c r="C995" s="72"/>
      <c r="D995" s="72"/>
      <c r="E995" s="72"/>
      <c r="F995" s="72"/>
      <c r="G995" s="72"/>
      <c r="H995" s="194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</row>
    <row r="996" spans="1:26" ht="15.75" customHeight="1">
      <c r="A996" s="72"/>
      <c r="B996" s="72"/>
      <c r="C996" s="72"/>
      <c r="D996" s="72"/>
      <c r="E996" s="72"/>
      <c r="F996" s="72"/>
      <c r="G996" s="72"/>
      <c r="H996" s="194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</row>
    <row r="997" spans="1:26" ht="15.75" customHeight="1">
      <c r="A997" s="72"/>
      <c r="B997" s="72"/>
      <c r="C997" s="72"/>
      <c r="D997" s="72"/>
      <c r="E997" s="72"/>
      <c r="F997" s="72"/>
      <c r="G997" s="72"/>
      <c r="H997" s="194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</row>
    <row r="998" spans="1:26" ht="15.75" customHeight="1">
      <c r="A998" s="72"/>
      <c r="B998" s="72"/>
      <c r="C998" s="72"/>
      <c r="D998" s="72"/>
      <c r="E998" s="72"/>
      <c r="F998" s="72"/>
      <c r="G998" s="72"/>
      <c r="H998" s="194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</row>
    <row r="999" spans="1:26" ht="15.75" customHeight="1">
      <c r="A999" s="72"/>
      <c r="B999" s="72"/>
      <c r="C999" s="72"/>
      <c r="D999" s="72"/>
      <c r="E999" s="72"/>
      <c r="F999" s="72"/>
      <c r="G999" s="72"/>
      <c r="H999" s="194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</row>
    <row r="1000" spans="1:26" ht="15.75" customHeight="1">
      <c r="A1000" s="72"/>
      <c r="B1000" s="72"/>
      <c r="C1000" s="72"/>
      <c r="D1000" s="72"/>
      <c r="E1000" s="72"/>
      <c r="F1000" s="72"/>
      <c r="G1000" s="72"/>
      <c r="H1000" s="194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</row>
  </sheetData>
  <conditionalFormatting sqref="A3:D1000">
    <cfRule type="expression" dxfId="24" priority="1">
      <formula>NOT($A3="")</formula>
    </cfRule>
  </conditionalFormatting>
  <conditionalFormatting sqref="A2:D2">
    <cfRule type="expression" dxfId="23" priority="2">
      <formula>NOT($A2="")</formula>
    </cfRule>
  </conditionalFormatting>
  <pageMargins left="0.7" right="0.7" top="0.75" bottom="0.75" header="0" footer="0"/>
  <pageSetup orientation="portrait"/>
  <headerFooter>
    <oddHeader>&amp;LYouth 1 Results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U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2.875" customWidth="1"/>
    <col min="3" max="3" width="20.375" customWidth="1"/>
    <col min="4" max="5" width="7.625" customWidth="1"/>
    <col min="6" max="6" width="7.625" hidden="1" customWidth="1"/>
    <col min="7" max="7" width="11.875" hidden="1" customWidth="1"/>
    <col min="8" max="8" width="5.125" hidden="1" customWidth="1"/>
    <col min="9" max="9" width="5.5" hidden="1" customWidth="1"/>
    <col min="10" max="10" width="5.25" hidden="1" customWidth="1"/>
    <col min="11" max="11" width="7.625" customWidth="1"/>
    <col min="12" max="12" width="8" customWidth="1"/>
    <col min="13" max="13" width="7.875" customWidth="1"/>
    <col min="14" max="14" width="4.5" customWidth="1"/>
    <col min="15" max="15" width="4" customWidth="1"/>
    <col min="16" max="16" width="5.875" customWidth="1"/>
    <col min="17" max="17" width="23.875" customWidth="1"/>
    <col min="18" max="18" width="20.375" customWidth="1"/>
    <col min="19" max="19" width="7.75" customWidth="1"/>
    <col min="20" max="20" width="9.375" customWidth="1"/>
    <col min="21" max="21" width="9.375" hidden="1" customWidth="1"/>
    <col min="22" max="22" width="8" customWidth="1"/>
    <col min="23" max="23" width="2" hidden="1" customWidth="1"/>
    <col min="24" max="28" width="2.875" hidden="1" customWidth="1"/>
    <col min="29" max="29" width="3.875" hidden="1" customWidth="1"/>
    <col min="30" max="30" width="5.25" hidden="1" customWidth="1"/>
    <col min="31" max="31" width="6.625" hidden="1" customWidth="1"/>
    <col min="32" max="32" width="5" hidden="1" customWidth="1"/>
    <col min="33" max="33" width="5.375" hidden="1" customWidth="1"/>
    <col min="34" max="34" width="4.75" hidden="1" customWidth="1"/>
    <col min="35" max="35" width="6.25" hidden="1" customWidth="1"/>
    <col min="36" max="36" width="1.875" hidden="1" customWidth="1"/>
    <col min="37" max="37" width="8" customWidth="1"/>
    <col min="38" max="38" width="5.125" customWidth="1"/>
    <col min="39" max="40" width="4.375" customWidth="1"/>
    <col min="41" max="41" width="9.375" customWidth="1"/>
    <col min="42" max="42" width="4.375" customWidth="1"/>
    <col min="43" max="46" width="10.125" customWidth="1"/>
    <col min="47" max="47" width="5.875" customWidth="1"/>
  </cols>
  <sheetData>
    <row r="1" spans="1:47" ht="22.5" customHeight="1">
      <c r="A1" s="68" t="s">
        <v>113</v>
      </c>
      <c r="B1" s="69" t="s">
        <v>41</v>
      </c>
      <c r="C1" s="69" t="s">
        <v>42</v>
      </c>
      <c r="D1" s="293" t="s">
        <v>131</v>
      </c>
      <c r="E1" s="84" t="s">
        <v>38</v>
      </c>
      <c r="F1" s="85"/>
      <c r="G1" s="71"/>
      <c r="H1" s="86" t="s">
        <v>132</v>
      </c>
      <c r="I1" s="86" t="s">
        <v>38</v>
      </c>
      <c r="J1" s="86"/>
      <c r="K1" s="194" t="s">
        <v>176</v>
      </c>
      <c r="L1" s="72"/>
      <c r="M1" s="72"/>
      <c r="N1" s="72"/>
      <c r="O1" s="294"/>
      <c r="P1" s="72"/>
      <c r="Q1" s="72"/>
      <c r="R1" s="72"/>
      <c r="S1" s="72"/>
      <c r="T1" s="72"/>
      <c r="U1" s="72"/>
      <c r="V1" s="72"/>
      <c r="W1" s="88" t="s">
        <v>133</v>
      </c>
      <c r="X1" s="89" t="s">
        <v>134</v>
      </c>
      <c r="Y1" s="89" t="s">
        <v>135</v>
      </c>
      <c r="Z1" s="89" t="s">
        <v>136</v>
      </c>
      <c r="AA1" s="89" t="s">
        <v>137</v>
      </c>
      <c r="AB1" s="90" t="s">
        <v>138</v>
      </c>
      <c r="AC1" s="88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</row>
    <row r="2" spans="1:47" ht="15.75" customHeight="1">
      <c r="A2" s="78">
        <f>IF(B2="","",Draw!G2)</f>
        <v>1</v>
      </c>
      <c r="B2" s="73" t="str">
        <f>IFERROR(Draw!H2,"")</f>
        <v>tammy blegen</v>
      </c>
      <c r="C2" s="73" t="str">
        <f>IFERROR(Draw!J2,"")</f>
        <v>just a frosty diamond</v>
      </c>
      <c r="D2" s="91">
        <v>19.847000000000001</v>
      </c>
      <c r="E2" s="92" t="str">
        <f t="shared" ref="E2:E256" si="0">IF(AND(D2&gt;0,OR(J2="o",J2="x")),D2,"")</f>
        <v/>
      </c>
      <c r="F2" s="93">
        <f t="shared" ref="F2:F256" si="1">IF(OR(J2="o",D2=0),"",D2)</f>
        <v>19.847000000000001</v>
      </c>
      <c r="G2" s="71">
        <v>1.0000000000000001E-9</v>
      </c>
      <c r="H2" s="75">
        <f t="shared" ref="H2:H256" si="2">IF(J2="o","",IF(D2="scratch",3000+G2,IF(D2="nt",1000+G2,IF((D2+G2)&gt;5,D2+G2,""))))</f>
        <v>19.847000001000001</v>
      </c>
      <c r="I2" s="75" t="str">
        <f t="shared" ref="I2:I256" si="3">IF(OR(J2="o",J2="x"),IF(D2="scratch",3000+G2,IF(D2="nt",1000+G2,IF((D2+G2)&gt;5,D2+G2,""))),"")</f>
        <v/>
      </c>
      <c r="J2" s="75">
        <f>VLOOKUP(CONCATENATE(Draw!I2,'2nd Run'!C2),Enter!T:V,3,FALSE)</f>
        <v>0</v>
      </c>
      <c r="K2" s="82" t="str">
        <f>IF(A2="co",VLOOKUP(CONCATENATE(Draw!I2,C2),'1st Run'!W:X,2,FALSE),IF(A2="yco",VLOOKUP(CONCATENATE(Draw!I2,C2),'Youth Calc'!S:U,2,FALSE),IF(OR(AND(D2&gt;1,D2&lt;1050),D2="nt",D2="",D2="scratch"),"","Not valid")))</f>
        <v/>
      </c>
      <c r="L2" s="382" t="s">
        <v>139</v>
      </c>
      <c r="M2" s="369"/>
      <c r="N2" s="72"/>
      <c r="O2" s="95" t="s">
        <v>140</v>
      </c>
      <c r="P2" s="72"/>
      <c r="Q2" s="72"/>
      <c r="R2" s="72"/>
      <c r="S2" s="72"/>
      <c r="T2" s="72"/>
      <c r="U2" s="72"/>
      <c r="V2" s="72"/>
      <c r="W2" s="82" t="str">
        <f>IFERROR(VLOOKUP('2nd Run'!H2,$AD$3:$AE$7,2,TRUE),"")</f>
        <v>3D</v>
      </c>
      <c r="X2" s="96" t="str">
        <f>IFERROR(IF(W2=$X$1,'2nd Run'!H2,""),"")</f>
        <v/>
      </c>
      <c r="Y2" s="96" t="str">
        <f>IFERROR(IF(W2=$Y$1,'2nd Run'!H2,""),"")</f>
        <v/>
      </c>
      <c r="Z2" s="96">
        <f>IFERROR(IF(W2=$Z$1,'2nd Run'!H2,""),"")</f>
        <v>19.847000001000001</v>
      </c>
      <c r="AA2" s="96" t="str">
        <f>IFERROR(IF($W2=$AA$1,'2nd Run'!H2,""),"")</f>
        <v/>
      </c>
      <c r="AB2" s="96" t="str">
        <f>IFERROR(IF(W2=$AB$1,'2nd Run'!H2,""),"")</f>
        <v/>
      </c>
      <c r="AC2" s="82"/>
      <c r="AD2" s="72"/>
      <c r="AE2" s="72"/>
      <c r="AF2" s="72"/>
      <c r="AG2" s="72"/>
      <c r="AH2" s="72"/>
      <c r="AI2" s="72"/>
      <c r="AJ2" s="72"/>
      <c r="AK2" s="72"/>
      <c r="AL2" s="72" t="s">
        <v>132</v>
      </c>
      <c r="AM2" s="72"/>
      <c r="AN2" s="72"/>
      <c r="AO2" s="72"/>
      <c r="AP2" s="72"/>
      <c r="AQ2" s="98">
        <v>0.35</v>
      </c>
      <c r="AR2" s="98">
        <v>0.3</v>
      </c>
      <c r="AS2" s="98">
        <v>0.2</v>
      </c>
      <c r="AT2" s="98">
        <v>0.15</v>
      </c>
      <c r="AU2" s="98">
        <f>SUM(AQ2:AT2)</f>
        <v>0.99999999999999989</v>
      </c>
    </row>
    <row r="3" spans="1:47" ht="15.75" customHeight="1">
      <c r="A3" s="78">
        <f>IF(B3="","",Draw!G3)</f>
        <v>2</v>
      </c>
      <c r="B3" s="73" t="str">
        <f>IFERROR(Draw!H3,"")</f>
        <v>tessa bucher</v>
      </c>
      <c r="C3" s="73" t="str">
        <f>IFERROR(Draw!J3,"")</f>
        <v>rebel</v>
      </c>
      <c r="D3" s="295">
        <v>18.37</v>
      </c>
      <c r="E3" s="92" t="str">
        <f t="shared" si="0"/>
        <v/>
      </c>
      <c r="F3" s="93">
        <f t="shared" si="1"/>
        <v>18.37</v>
      </c>
      <c r="G3" s="71">
        <v>2.0000000000000001E-9</v>
      </c>
      <c r="H3" s="75">
        <f t="shared" si="2"/>
        <v>18.370000002000001</v>
      </c>
      <c r="I3" s="75" t="str">
        <f t="shared" si="3"/>
        <v/>
      </c>
      <c r="J3" s="75">
        <f>VLOOKUP(CONCATENATE(Draw!I3,'2nd Run'!C3),Enter!T:V,3,FALSE)</f>
        <v>0</v>
      </c>
      <c r="K3" s="82" t="str">
        <f>IF(A3="co",VLOOKUP(CONCATENATE(Draw!I3,C3),'1st Run'!W:X,2,FALSE),IF(A3="yco",VLOOKUP(CONCATENATE(Draw!I3,C3),'Youth Calc'!S:U,2,FALSE),IF(OR(AND(D3&gt;1,D3&lt;1050),D3="nt",D3="",D3="scratch"),"","Not valid")))</f>
        <v/>
      </c>
      <c r="L3" s="124" t="s">
        <v>141</v>
      </c>
      <c r="M3" s="120">
        <v>0</v>
      </c>
      <c r="N3" s="72"/>
      <c r="O3" s="88"/>
      <c r="P3" s="68" t="s">
        <v>142</v>
      </c>
      <c r="Q3" s="69" t="s">
        <v>41</v>
      </c>
      <c r="R3" s="69" t="s">
        <v>42</v>
      </c>
      <c r="S3" s="102" t="s">
        <v>131</v>
      </c>
      <c r="T3" s="102" t="s">
        <v>143</v>
      </c>
      <c r="U3" s="103"/>
      <c r="V3" s="72"/>
      <c r="W3" s="82" t="str">
        <f>IFERROR(VLOOKUP('2nd Run'!H3,$AD$3:$AE$7,2,TRUE),"")</f>
        <v>1D</v>
      </c>
      <c r="X3" s="96">
        <f>IFERROR(IF(W3=$X$1,'2nd Run'!H3,""),"")</f>
        <v>18.370000002000001</v>
      </c>
      <c r="Y3" s="96" t="str">
        <f>IFERROR(IF(W3=$Y$1,'2nd Run'!H3,""),"")</f>
        <v/>
      </c>
      <c r="Z3" s="96" t="str">
        <f>IFERROR(IF(W3=$Z$1,'2nd Run'!H3,""),"")</f>
        <v/>
      </c>
      <c r="AA3" s="96" t="str">
        <f>IFERROR(IF($W3=$AA$1,'2nd Run'!H3,""),"")</f>
        <v/>
      </c>
      <c r="AB3" s="96" t="str">
        <f>IFERROR(IF(W3=$AB$1,'2nd Run'!H3,""),"")</f>
        <v/>
      </c>
      <c r="AC3" s="82"/>
      <c r="AD3" s="104">
        <f>MIN('2nd Run'!F$2:F$1048576)</f>
        <v>18.37</v>
      </c>
      <c r="AE3" s="105" t="s">
        <v>134</v>
      </c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80" t="s">
        <v>134</v>
      </c>
      <c r="AR3" s="80" t="s">
        <v>135</v>
      </c>
      <c r="AS3" s="80" t="s">
        <v>136</v>
      </c>
      <c r="AT3" s="80" t="s">
        <v>137</v>
      </c>
      <c r="AU3" s="80"/>
    </row>
    <row r="4" spans="1:47" ht="15.75" customHeight="1">
      <c r="A4" s="78">
        <f>IF(B4="","",Draw!G4)</f>
        <v>3</v>
      </c>
      <c r="B4" s="73" t="str">
        <f>IFERROR(Draw!H4,"")</f>
        <v>diane bucher</v>
      </c>
      <c r="C4" s="73" t="str">
        <f>IFERROR(Draw!J4,"")</f>
        <v>Downtowns Dream</v>
      </c>
      <c r="D4" s="295">
        <v>19.18</v>
      </c>
      <c r="E4" s="92" t="str">
        <f t="shared" si="0"/>
        <v/>
      </c>
      <c r="F4" s="93">
        <f t="shared" si="1"/>
        <v>19.18</v>
      </c>
      <c r="G4" s="71">
        <v>3E-9</v>
      </c>
      <c r="H4" s="75">
        <f t="shared" si="2"/>
        <v>19.180000003</v>
      </c>
      <c r="I4" s="75" t="str">
        <f t="shared" si="3"/>
        <v/>
      </c>
      <c r="J4" s="75">
        <f>VLOOKUP(CONCATENATE(Draw!I4,'2nd Run'!C4),Enter!T:V,3,FALSE)</f>
        <v>0</v>
      </c>
      <c r="K4" s="82" t="str">
        <f>IF(A4="co",VLOOKUP(CONCATENATE(Draw!I4,C4),'1st Run'!W:X,2,FALSE),IF(A4="yco",VLOOKUP(CONCATENATE(Draw!I4,C4),'Youth Calc'!S:U,2,FALSE),IF(OR(AND(D4&gt;1,D4&lt;1050),D4="nt",D4="",D4="scratch"),"","Not valid")))</f>
        <v/>
      </c>
      <c r="L4" s="106" t="s">
        <v>144</v>
      </c>
      <c r="M4" s="125">
        <v>0</v>
      </c>
      <c r="N4" s="72"/>
      <c r="O4" s="383" t="s">
        <v>134</v>
      </c>
      <c r="P4" s="144" t="str">
        <f>'2nd Run'!AE10</f>
        <v>1st</v>
      </c>
      <c r="Q4" s="78" t="str">
        <f>'2nd Run'!AF10</f>
        <v>tessa bucher</v>
      </c>
      <c r="R4" s="78" t="str">
        <f>'2nd Run'!AG10</f>
        <v>rebel</v>
      </c>
      <c r="S4" s="145">
        <f>'2nd Run'!AH10</f>
        <v>18.370000002000001</v>
      </c>
      <c r="T4" s="110">
        <f t="shared" ref="T4:T8" si="4">AI10</f>
        <v>85.75</v>
      </c>
      <c r="U4" s="111" t="str">
        <f t="shared" ref="U4:U58" si="5">P4</f>
        <v>1st</v>
      </c>
      <c r="V4" s="72"/>
      <c r="W4" s="82" t="str">
        <f>IFERROR(VLOOKUP('2nd Run'!H4,$AD$3:$AE$7,2,TRUE),"")</f>
        <v>2D</v>
      </c>
      <c r="X4" s="96" t="str">
        <f>IFERROR(IF(W4=$X$1,'2nd Run'!H4,""),"")</f>
        <v/>
      </c>
      <c r="Y4" s="96">
        <f>IFERROR(IF(W4=$Y$1,'2nd Run'!H4,""),"")</f>
        <v>19.180000003</v>
      </c>
      <c r="Z4" s="96" t="str">
        <f>IFERROR(IF(W4=$Z$1,'2nd Run'!H4,""),"")</f>
        <v/>
      </c>
      <c r="AA4" s="96" t="str">
        <f>IFERROR(IF($W4=$AA$1,'2nd Run'!H4,""),"")</f>
        <v/>
      </c>
      <c r="AB4" s="96" t="str">
        <f>IFERROR(IF(W4=$AB$1,'2nd Run'!H4,""),"")</f>
        <v/>
      </c>
      <c r="AC4" s="82"/>
      <c r="AD4" s="113">
        <f t="shared" ref="AD4:AD5" si="6">AD3+0.5</f>
        <v>18.87</v>
      </c>
      <c r="AE4" s="114" t="s">
        <v>135</v>
      </c>
      <c r="AF4" s="72"/>
      <c r="AG4" s="72"/>
      <c r="AH4" s="72"/>
      <c r="AI4" s="72"/>
      <c r="AJ4" s="72"/>
      <c r="AK4" s="72"/>
      <c r="AL4" s="117">
        <v>1</v>
      </c>
      <c r="AM4" s="117">
        <v>0.6</v>
      </c>
      <c r="AN4" s="117">
        <v>0.5</v>
      </c>
      <c r="AO4" s="117">
        <v>0.4</v>
      </c>
      <c r="AP4" s="117">
        <v>0.3</v>
      </c>
      <c r="AQ4" s="118">
        <f t="shared" ref="AQ4:AT4" si="7">IF($M$16&lt;=12,$AL4,IF(AND($M$16&gt;12,$M$16&lt;=20),$AM4,IF(AND($M$16&gt;20,$M$16&lt;=40),$AN4,IF(AND($M$16&gt;40,$M$16&lt;=80),$AO4,IF($M$16&gt;80,$AP4,"")))))*AQ$9</f>
        <v>85.75</v>
      </c>
      <c r="AR4" s="118">
        <f t="shared" si="7"/>
        <v>73.5</v>
      </c>
      <c r="AS4" s="118">
        <f t="shared" si="7"/>
        <v>49</v>
      </c>
      <c r="AT4" s="118">
        <f t="shared" si="7"/>
        <v>36.75</v>
      </c>
      <c r="AU4" s="72"/>
    </row>
    <row r="5" spans="1:47" ht="15.75" customHeight="1">
      <c r="A5" s="78">
        <f>IF(B5="","",Draw!G5)</f>
        <v>4</v>
      </c>
      <c r="B5" s="73" t="str">
        <f>IFERROR(Draw!H5,"")</f>
        <v>tavian moody (Y only)</v>
      </c>
      <c r="C5" s="73" t="str">
        <f>IFERROR(Draw!J5,"")</f>
        <v>chester</v>
      </c>
      <c r="D5" s="295">
        <v>20.85</v>
      </c>
      <c r="E5" s="92">
        <f t="shared" si="0"/>
        <v>20.85</v>
      </c>
      <c r="F5" s="93" t="str">
        <f t="shared" si="1"/>
        <v/>
      </c>
      <c r="G5" s="71">
        <v>4.0000000000000002E-9</v>
      </c>
      <c r="H5" s="75" t="str">
        <f t="shared" si="2"/>
        <v/>
      </c>
      <c r="I5" s="75">
        <f t="shared" si="3"/>
        <v>20.850000004000002</v>
      </c>
      <c r="J5" s="75" t="str">
        <f>VLOOKUP(CONCATENATE(Draw!I5,'2nd Run'!C5),Enter!T:V,3,FALSE)</f>
        <v>o</v>
      </c>
      <c r="K5" s="82" t="str">
        <f>IF(A5="co",VLOOKUP(CONCATENATE(Draw!I5,C5),'1st Run'!W:X,2,FALSE),IF(A5="yco",VLOOKUP(CONCATENATE(Draw!I5,C5),'Youth Calc'!S:U,2,FALSE),IF(OR(AND(D5&gt;1,D5&lt;1050),D5="nt",D5="",D5="scratch"),"","Not valid")))</f>
        <v/>
      </c>
      <c r="L5" s="382" t="s">
        <v>145</v>
      </c>
      <c r="M5" s="369"/>
      <c r="N5" s="72"/>
      <c r="O5" s="379"/>
      <c r="P5" s="121" t="str">
        <f>IF($M$18&lt;"2","",'2nd Run'!AE11)</f>
        <v/>
      </c>
      <c r="Q5" s="47" t="str">
        <f>IF(P5="","",'2nd Run'!AF11)</f>
        <v/>
      </c>
      <c r="R5" s="47" t="str">
        <f>IF(Q5="","",'2nd Run'!AG11)</f>
        <v/>
      </c>
      <c r="S5" s="115" t="str">
        <f>IF(R5="","",'2nd Run'!AH11)</f>
        <v/>
      </c>
      <c r="T5" s="116" t="str">
        <f t="shared" si="4"/>
        <v/>
      </c>
      <c r="U5" s="111" t="str">
        <f t="shared" si="5"/>
        <v/>
      </c>
      <c r="V5" s="72"/>
      <c r="W5" s="82" t="str">
        <f>IFERROR(VLOOKUP('2nd Run'!H5,$AD$3:$AE$7,2,TRUE),"")</f>
        <v/>
      </c>
      <c r="X5" s="96" t="str">
        <f>IFERROR(IF(W5=$X$1,'2nd Run'!H5,""),"")</f>
        <v/>
      </c>
      <c r="Y5" s="96" t="str">
        <f>IFERROR(IF(W5=$Y$1,'2nd Run'!H5,""),"")</f>
        <v/>
      </c>
      <c r="Z5" s="96" t="str">
        <f>IFERROR(IF(W5=$Z$1,'2nd Run'!H5,""),"")</f>
        <v/>
      </c>
      <c r="AA5" s="96" t="str">
        <f>IFERROR(IF($W5=$AA$1,'2nd Run'!H5,""),"")</f>
        <v/>
      </c>
      <c r="AB5" s="96" t="str">
        <f>IFERROR(IF(W5=$AB$1,'2nd Run'!H5,""),"")</f>
        <v/>
      </c>
      <c r="AC5" s="82"/>
      <c r="AD5" s="113">
        <f t="shared" si="6"/>
        <v>19.37</v>
      </c>
      <c r="AE5" s="114" t="s">
        <v>136</v>
      </c>
      <c r="AF5" s="72"/>
      <c r="AG5" s="72"/>
      <c r="AH5" s="72"/>
      <c r="AI5" s="72"/>
      <c r="AJ5" s="72"/>
      <c r="AK5" s="72"/>
      <c r="AL5" s="117"/>
      <c r="AM5" s="117">
        <v>0.4</v>
      </c>
      <c r="AN5" s="117">
        <v>0.3</v>
      </c>
      <c r="AO5" s="117">
        <v>0.3</v>
      </c>
      <c r="AP5" s="117">
        <v>0.25</v>
      </c>
      <c r="AQ5" s="118">
        <f t="shared" ref="AQ5:AT5" si="8">IF($M$16&lt;=12,$AL5,IF(AND($M$16&gt;12,$M$16&lt;=20),$AM5,IF(AND($M$16&gt;20,$M$16&lt;=40),$AN5,IF(AND($M$16&gt;40,$M$16&lt;=80),$AO5,IF($M$16&gt;80,$AP5,"")))))*AQ$9</f>
        <v>0</v>
      </c>
      <c r="AR5" s="118">
        <f t="shared" si="8"/>
        <v>0</v>
      </c>
      <c r="AS5" s="118">
        <f t="shared" si="8"/>
        <v>0</v>
      </c>
      <c r="AT5" s="118">
        <f t="shared" si="8"/>
        <v>0</v>
      </c>
      <c r="AU5" s="72"/>
    </row>
    <row r="6" spans="1:47" ht="15.75" customHeight="1">
      <c r="A6" s="78">
        <f>IF(B6="","",Draw!G6)</f>
        <v>5</v>
      </c>
      <c r="B6" s="73" t="str">
        <f>IFERROR(Draw!H6,"")</f>
        <v>morgan ober</v>
      </c>
      <c r="C6" s="73" t="str">
        <f>IFERROR(Draw!J6,"")</f>
        <v>bubba</v>
      </c>
      <c r="D6" s="296">
        <v>27.981000000000002</v>
      </c>
      <c r="E6" s="92" t="str">
        <f t="shared" si="0"/>
        <v/>
      </c>
      <c r="F6" s="93">
        <f t="shared" si="1"/>
        <v>27.981000000000002</v>
      </c>
      <c r="G6" s="71">
        <v>5.0000000000000001E-9</v>
      </c>
      <c r="H6" s="75">
        <f t="shared" si="2"/>
        <v>27.981000005000002</v>
      </c>
      <c r="I6" s="75" t="str">
        <f t="shared" si="3"/>
        <v/>
      </c>
      <c r="J6" s="75">
        <f>VLOOKUP(CONCATENATE(Draw!I6,'2nd Run'!C6),Enter!T:V,3,FALSE)</f>
        <v>0</v>
      </c>
      <c r="K6" s="82" t="str">
        <f>IF(A6="co",VLOOKUP(CONCATENATE(Draw!I6,C6),'1st Run'!W:X,2,FALSE),IF(A6="yco",VLOOKUP(CONCATENATE(Draw!I6,C6),'Youth Calc'!S:U,2,FALSE),IF(OR(AND(D6&gt;1,D6&lt;1050),D6="nt",D6="",D6="scratch"),"","Not valid")))</f>
        <v/>
      </c>
      <c r="L6" s="106" t="s">
        <v>141</v>
      </c>
      <c r="M6" s="125">
        <v>35</v>
      </c>
      <c r="N6" s="72"/>
      <c r="O6" s="379"/>
      <c r="P6" s="121" t="str">
        <f>IF($M$18&lt;"3","",'2nd Run'!AE12)</f>
        <v/>
      </c>
      <c r="Q6" s="47" t="str">
        <f>IF(P6="","",'2nd Run'!AF12)</f>
        <v/>
      </c>
      <c r="R6" s="47" t="str">
        <f>IF(Q6="","",'2nd Run'!AG12)</f>
        <v/>
      </c>
      <c r="S6" s="115" t="str">
        <f>IF(R6="","",'2nd Run'!AH12)</f>
        <v/>
      </c>
      <c r="T6" s="116" t="str">
        <f t="shared" si="4"/>
        <v/>
      </c>
      <c r="U6" s="111" t="str">
        <f t="shared" si="5"/>
        <v/>
      </c>
      <c r="V6" s="72"/>
      <c r="W6" s="82" t="str">
        <f>IFERROR(VLOOKUP('2nd Run'!H6,$AD$3:$AE$7,2,TRUE),"")</f>
        <v>4D</v>
      </c>
      <c r="X6" s="96" t="str">
        <f>IFERROR(IF(W6=$X$1,'2nd Run'!H6,""),"")</f>
        <v/>
      </c>
      <c r="Y6" s="96" t="str">
        <f>IFERROR(IF(W6=$Y$1,'2nd Run'!H6,""),"")</f>
        <v/>
      </c>
      <c r="Z6" s="96" t="str">
        <f>IFERROR(IF(W6=$Z$1,'2nd Run'!H6,""),"")</f>
        <v/>
      </c>
      <c r="AA6" s="96">
        <f>IFERROR(IF($W6=$AA$1,'2nd Run'!H6,""),"")</f>
        <v>27.981000005000002</v>
      </c>
      <c r="AB6" s="96" t="str">
        <f>IFERROR(IF(W6=$AB$1,'2nd Run'!H6,""),"")</f>
        <v/>
      </c>
      <c r="AC6" s="82"/>
      <c r="AD6" s="113">
        <f>AD5+1</f>
        <v>20.37</v>
      </c>
      <c r="AE6" s="114" t="s">
        <v>137</v>
      </c>
      <c r="AF6" s="72"/>
      <c r="AG6" s="72"/>
      <c r="AH6" s="72"/>
      <c r="AI6" s="72"/>
      <c r="AJ6" s="72"/>
      <c r="AK6" s="72"/>
      <c r="AL6" s="117"/>
      <c r="AM6" s="117"/>
      <c r="AN6" s="117">
        <v>0.2</v>
      </c>
      <c r="AO6" s="117">
        <v>0.2</v>
      </c>
      <c r="AP6" s="117">
        <v>0.2</v>
      </c>
      <c r="AQ6" s="118">
        <f t="shared" ref="AQ6:AT6" si="9">IF($M$16&lt;=12,$AL6,IF(AND($M$16&gt;12,$M$16&lt;=20),$AM6,IF(AND($M$16&gt;20,$M$16&lt;=40),$AN6,IF(AND($M$16&gt;40,$M$16&lt;=80),$AO6,IF($M$16&gt;80,$AP6,"")))))*AQ$9</f>
        <v>0</v>
      </c>
      <c r="AR6" s="118">
        <f t="shared" si="9"/>
        <v>0</v>
      </c>
      <c r="AS6" s="118">
        <f t="shared" si="9"/>
        <v>0</v>
      </c>
      <c r="AT6" s="118">
        <f t="shared" si="9"/>
        <v>0</v>
      </c>
      <c r="AU6" s="72"/>
    </row>
    <row r="7" spans="1:47" ht="15.75" customHeight="1">
      <c r="A7" s="78" t="str">
        <f>IF(B7="","",Draw!G7)</f>
        <v/>
      </c>
      <c r="B7" s="73" t="str">
        <f>IFERROR(Draw!H7,"")</f>
        <v/>
      </c>
      <c r="C7" s="122" t="str">
        <f>IFERROR(Draw!J7,"")</f>
        <v/>
      </c>
      <c r="D7" s="297"/>
      <c r="E7" s="92" t="str">
        <f t="shared" si="0"/>
        <v/>
      </c>
      <c r="F7" s="93" t="str">
        <f t="shared" si="1"/>
        <v/>
      </c>
      <c r="G7" s="71">
        <v>6E-9</v>
      </c>
      <c r="H7" s="75" t="str">
        <f t="shared" si="2"/>
        <v/>
      </c>
      <c r="I7" s="75" t="str">
        <f t="shared" si="3"/>
        <v/>
      </c>
      <c r="J7" s="75">
        <f>VLOOKUP(CONCATENATE(Draw!I7,'2nd Run'!C7),Enter!T:V,3,FALSE)</f>
        <v>0</v>
      </c>
      <c r="K7" s="82" t="str">
        <f>IF(A7="co",VLOOKUP(CONCATENATE(Draw!I7,C7),'1st Run'!W:X,2,FALSE),IF(A7="yco",VLOOKUP(CONCATENATE(Draw!I7,C7),'Youth Calc'!S:U,2,FALSE),IF(OR(AND(D7&gt;1,D7&lt;1050),D7="nt",D7="",D7="scratch"),"","Not valid")))</f>
        <v/>
      </c>
      <c r="L7" s="106" t="s">
        <v>144</v>
      </c>
      <c r="M7" s="125">
        <v>20</v>
      </c>
      <c r="N7" s="72"/>
      <c r="O7" s="379"/>
      <c r="P7" s="121" t="str">
        <f>IF($M$18&lt;"4","",'2nd Run'!AE13)</f>
        <v/>
      </c>
      <c r="Q7" s="47" t="str">
        <f>IF(P7="","",'2nd Run'!AF13)</f>
        <v/>
      </c>
      <c r="R7" s="47" t="str">
        <f>IF(Q7="","",'2nd Run'!AG13)</f>
        <v/>
      </c>
      <c r="S7" s="115" t="str">
        <f>IF(R7="","",'2nd Run'!AH13)</f>
        <v/>
      </c>
      <c r="T7" s="116" t="str">
        <f t="shared" si="4"/>
        <v/>
      </c>
      <c r="U7" s="111" t="str">
        <f t="shared" si="5"/>
        <v/>
      </c>
      <c r="V7" s="72"/>
      <c r="W7" s="82" t="str">
        <f>IFERROR(VLOOKUP('2nd Run'!H7,$AD$3:$AE$7,2,TRUE),"")</f>
        <v/>
      </c>
      <c r="X7" s="96" t="str">
        <f>IFERROR(IF(W7=$X$1,'2nd Run'!H7,""),"")</f>
        <v/>
      </c>
      <c r="Y7" s="96" t="str">
        <f>IFERROR(IF(W7=$Y$1,'2nd Run'!H7,""),"")</f>
        <v/>
      </c>
      <c r="Z7" s="96" t="str">
        <f>IFERROR(IF(W7=$Z$1,'2nd Run'!H7,""),"")</f>
        <v/>
      </c>
      <c r="AA7" s="96" t="str">
        <f>IFERROR(IF($W7=$AA$1,'2nd Run'!H7,""),"")</f>
        <v/>
      </c>
      <c r="AB7" s="96" t="str">
        <f>IFERROR(IF(W7=$AB$1,'2nd Run'!H7,""),"")</f>
        <v/>
      </c>
      <c r="AC7" s="82"/>
      <c r="AD7" s="126"/>
      <c r="AE7" s="127" t="s">
        <v>138</v>
      </c>
      <c r="AF7" s="72"/>
      <c r="AG7" s="72"/>
      <c r="AH7" s="72"/>
      <c r="AI7" s="72"/>
      <c r="AJ7" s="72"/>
      <c r="AK7" s="72"/>
      <c r="AL7" s="117"/>
      <c r="AM7" s="117"/>
      <c r="AN7" s="117"/>
      <c r="AO7" s="117">
        <v>0.1</v>
      </c>
      <c r="AP7" s="117">
        <v>0.15</v>
      </c>
      <c r="AQ7" s="118">
        <f t="shared" ref="AQ7:AT7" si="10">IF($M$16&lt;=12,$AL7,IF(AND($M$16&gt;12,$M$16&lt;=20),$AM7,IF(AND($M$16&gt;20,$M$16&lt;=40),$AN7,IF(AND($M$16&gt;40,$M$16&lt;=80),$AO7,IF($M$16&gt;80,$AP7,"")))))*AQ$9</f>
        <v>0</v>
      </c>
      <c r="AR7" s="118">
        <f t="shared" si="10"/>
        <v>0</v>
      </c>
      <c r="AS7" s="118">
        <f t="shared" si="10"/>
        <v>0</v>
      </c>
      <c r="AT7" s="118">
        <f t="shared" si="10"/>
        <v>0</v>
      </c>
      <c r="AU7" s="72"/>
    </row>
    <row r="8" spans="1:47" ht="15.75" customHeight="1">
      <c r="A8" s="78">
        <f>IF(B8="","",Draw!G8)</f>
        <v>6</v>
      </c>
      <c r="B8" s="73" t="str">
        <f>IFERROR(Draw!H8,"")</f>
        <v>sadie deruyter</v>
      </c>
      <c r="C8" s="73" t="str">
        <f>IFERROR(Draw!J8,"")</f>
        <v>cowboy</v>
      </c>
      <c r="D8" s="298">
        <v>19.785</v>
      </c>
      <c r="E8" s="92" t="str">
        <f t="shared" si="0"/>
        <v/>
      </c>
      <c r="F8" s="93">
        <f t="shared" si="1"/>
        <v>19.785</v>
      </c>
      <c r="G8" s="71">
        <v>6.9999999999999998E-9</v>
      </c>
      <c r="H8" s="75">
        <f t="shared" si="2"/>
        <v>19.785000007000001</v>
      </c>
      <c r="I8" s="75" t="str">
        <f t="shared" si="3"/>
        <v/>
      </c>
      <c r="J8" s="75">
        <f>VLOOKUP(CONCATENATE(Draw!I8,'2nd Run'!C8),Enter!T:V,3,FALSE)</f>
        <v>0</v>
      </c>
      <c r="K8" s="82" t="str">
        <f>IF(A8="co",VLOOKUP(CONCATENATE(Draw!I8,C8),'1st Run'!W:X,2,FALSE),IF(A8="yco",VLOOKUP(CONCATENATE(Draw!I8,C8),'Youth Calc'!S:U,2,FALSE),IF(OR(AND(D8&gt;1,D8&lt;1050),D8="nt",D8="",D8="scratch"),"","Not valid")))</f>
        <v/>
      </c>
      <c r="L8" s="106" t="s">
        <v>147</v>
      </c>
      <c r="M8" s="128">
        <v>0.7</v>
      </c>
      <c r="N8" s="72"/>
      <c r="O8" s="374"/>
      <c r="P8" s="130" t="str">
        <f>IF($M$18&lt;"5","",'2nd Run'!AE14)</f>
        <v/>
      </c>
      <c r="Q8" s="63" t="str">
        <f>IF(P8="","",'2nd Run'!AF14)</f>
        <v/>
      </c>
      <c r="R8" s="63" t="str">
        <f>IF(Q8="","",'2nd Run'!AG14)</f>
        <v/>
      </c>
      <c r="S8" s="131" t="str">
        <f>IF(R8="","",'2nd Run'!AH14)</f>
        <v/>
      </c>
      <c r="T8" s="132" t="str">
        <f t="shared" si="4"/>
        <v/>
      </c>
      <c r="U8" s="111" t="str">
        <f t="shared" si="5"/>
        <v/>
      </c>
      <c r="V8" s="72"/>
      <c r="W8" s="82" t="str">
        <f>IFERROR(VLOOKUP('2nd Run'!H8,$AD$3:$AE$7,2,TRUE),"")</f>
        <v>3D</v>
      </c>
      <c r="X8" s="96" t="str">
        <f>IFERROR(IF(W8=$X$1,'2nd Run'!H8,""),"")</f>
        <v/>
      </c>
      <c r="Y8" s="96" t="str">
        <f>IFERROR(IF(W8=$Y$1,'2nd Run'!H8,""),"")</f>
        <v/>
      </c>
      <c r="Z8" s="96">
        <f>IFERROR(IF(W8=$Z$1,'2nd Run'!H8,""),"")</f>
        <v>19.785000007000001</v>
      </c>
      <c r="AA8" s="96" t="str">
        <f>IFERROR(IF($W8=$AA$1,'2nd Run'!H8,""),"")</f>
        <v/>
      </c>
      <c r="AB8" s="96" t="str">
        <f>IFERROR(IF(W8=$AB$1,'2nd Run'!H8,""),"")</f>
        <v/>
      </c>
      <c r="AC8" s="82"/>
      <c r="AD8" s="72"/>
      <c r="AE8" s="80"/>
      <c r="AF8" s="80"/>
      <c r="AG8" s="72"/>
      <c r="AH8" s="72"/>
      <c r="AI8" s="72"/>
      <c r="AJ8" s="72"/>
      <c r="AK8" s="72"/>
      <c r="AL8" s="72"/>
      <c r="AM8" s="72"/>
      <c r="AN8" s="72"/>
      <c r="AO8" s="72"/>
      <c r="AP8" s="117">
        <v>0.1</v>
      </c>
      <c r="AQ8" s="118">
        <f t="shared" ref="AQ8:AT8" si="11">IF($M$16&lt;=12,$AL8,IF(AND($M$16&gt;12,$M$16&lt;=20),$AM8,IF(AND($M$16&gt;20,$M$16&lt;=40),$AN8,IF(AND($M$16&gt;40,$M$16&lt;=80),$AO8,IF($M$16&gt;80,$AP8,"")))))*AQ$9</f>
        <v>0</v>
      </c>
      <c r="AR8" s="118">
        <f t="shared" si="11"/>
        <v>0</v>
      </c>
      <c r="AS8" s="118">
        <f t="shared" si="11"/>
        <v>0</v>
      </c>
      <c r="AT8" s="118">
        <f t="shared" si="11"/>
        <v>0</v>
      </c>
      <c r="AU8" s="72"/>
    </row>
    <row r="9" spans="1:47" ht="15.75" customHeight="1">
      <c r="A9" s="78">
        <f>IF(B9="","",Draw!G9)</f>
        <v>7</v>
      </c>
      <c r="B9" s="73" t="str">
        <f>IFERROR(Draw!H9,"")</f>
        <v>sadie deruyter (Y only)</v>
      </c>
      <c r="C9" s="122" t="str">
        <f>IFERROR(Draw!J9,"")</f>
        <v>dutch</v>
      </c>
      <c r="D9" s="295">
        <v>19.065000000000001</v>
      </c>
      <c r="E9" s="92">
        <f t="shared" si="0"/>
        <v>19.065000000000001</v>
      </c>
      <c r="F9" s="93" t="str">
        <f t="shared" si="1"/>
        <v/>
      </c>
      <c r="G9" s="71">
        <v>8.0000000000000005E-9</v>
      </c>
      <c r="H9" s="75" t="str">
        <f t="shared" si="2"/>
        <v/>
      </c>
      <c r="I9" s="75">
        <f t="shared" si="3"/>
        <v>19.065000008000002</v>
      </c>
      <c r="J9" s="75" t="str">
        <f>VLOOKUP(CONCATENATE(Draw!I9,'2nd Run'!C9),Enter!T:V,3,FALSE)</f>
        <v>o</v>
      </c>
      <c r="K9" s="82" t="str">
        <f>IF(A9="co",VLOOKUP(CONCATENATE(Draw!I9,C9),'1st Run'!W:X,2,FALSE),IF(A9="yco",VLOOKUP(CONCATENATE(Draw!I9,C9),'Youth Calc'!S:U,2,FALSE),IF(OR(AND(D9&gt;1,D9&lt;1050),D9="nt",D9="",D9="scratch"),"","Not valid")))</f>
        <v/>
      </c>
      <c r="L9" s="72"/>
      <c r="M9" s="72"/>
      <c r="N9" s="80"/>
      <c r="O9" s="133"/>
      <c r="P9" s="134"/>
      <c r="Q9" s="135"/>
      <c r="R9" s="135"/>
      <c r="S9" s="136"/>
      <c r="T9" s="137"/>
      <c r="U9" s="111">
        <f t="shared" si="5"/>
        <v>0</v>
      </c>
      <c r="V9" s="72"/>
      <c r="W9" s="82" t="str">
        <f>IFERROR(VLOOKUP('2nd Run'!H9,$AD$3:$AE$7,2,TRUE),"")</f>
        <v/>
      </c>
      <c r="X9" s="96" t="str">
        <f>IFERROR(IF(W9=$X$1,'2nd Run'!H9,""),"")</f>
        <v/>
      </c>
      <c r="Y9" s="96" t="str">
        <f>IFERROR(IF(W9=$Y$1,'2nd Run'!H9,""),"")</f>
        <v/>
      </c>
      <c r="Z9" s="96" t="str">
        <f>IFERROR(IF(W9=$Z$1,'2nd Run'!H9,""),"")</f>
        <v/>
      </c>
      <c r="AA9" s="96" t="str">
        <f>IFERROR(IF($W9=$AA$1,'2nd Run'!H9,""),"")</f>
        <v/>
      </c>
      <c r="AB9" s="96" t="str">
        <f>IFERROR(IF(W9=$AB$1,'2nd Run'!H9,""),"")</f>
        <v/>
      </c>
      <c r="AC9" s="82"/>
      <c r="AD9" s="138" t="s">
        <v>133</v>
      </c>
      <c r="AE9" s="139" t="s">
        <v>149</v>
      </c>
      <c r="AF9" s="139" t="s">
        <v>150</v>
      </c>
      <c r="AG9" s="139" t="s">
        <v>42</v>
      </c>
      <c r="AH9" s="139" t="s">
        <v>131</v>
      </c>
      <c r="AI9" s="140" t="s">
        <v>143</v>
      </c>
      <c r="AJ9" s="72"/>
      <c r="AK9" s="72"/>
      <c r="AL9" s="72"/>
      <c r="AM9" s="72"/>
      <c r="AN9" s="72"/>
      <c r="AO9" s="72"/>
      <c r="AP9" s="72"/>
      <c r="AQ9" s="118">
        <f t="shared" ref="AQ9:AT9" si="12">AQ2*$AO$12</f>
        <v>85.75</v>
      </c>
      <c r="AR9" s="118">
        <f t="shared" si="12"/>
        <v>73.5</v>
      </c>
      <c r="AS9" s="118">
        <f t="shared" si="12"/>
        <v>49</v>
      </c>
      <c r="AT9" s="118">
        <f t="shared" si="12"/>
        <v>36.75</v>
      </c>
      <c r="AU9" s="72"/>
    </row>
    <row r="10" spans="1:47" ht="15.75" customHeight="1">
      <c r="A10" s="78">
        <f>IF(B10="","",Draw!G10)</f>
        <v>8</v>
      </c>
      <c r="B10" s="73" t="str">
        <f>IFERROR(Draw!H10,"")</f>
        <v>Jacey Ilse (Y)</v>
      </c>
      <c r="C10" s="73" t="str">
        <f>IFERROR(Draw!J10,"")</f>
        <v>zanalyst babe</v>
      </c>
      <c r="D10" s="299">
        <v>20.696999999999999</v>
      </c>
      <c r="E10" s="92">
        <f t="shared" si="0"/>
        <v>20.696999999999999</v>
      </c>
      <c r="F10" s="93">
        <f t="shared" si="1"/>
        <v>20.696999999999999</v>
      </c>
      <c r="G10" s="71">
        <v>8.9999999999999995E-9</v>
      </c>
      <c r="H10" s="75">
        <f t="shared" si="2"/>
        <v>20.697000009</v>
      </c>
      <c r="I10" s="75">
        <f t="shared" si="3"/>
        <v>20.697000009</v>
      </c>
      <c r="J10" s="75" t="str">
        <f>VLOOKUP(CONCATENATE(Draw!I10,'2nd Run'!C10),Enter!T:V,3,FALSE)</f>
        <v>x</v>
      </c>
      <c r="K10" s="82" t="str">
        <f>IF(A10="co",VLOOKUP(CONCATENATE(Draw!I10,C10),'1st Run'!W:X,2,FALSE),IF(A10="yco",VLOOKUP(CONCATENATE(Draw!I10,C10),'Youth Calc'!S:U,2,FALSE),IF(OR(AND(D10&gt;1,D10&lt;1050),D10="nt",D10="",D10="scratch"),"","Not valid")))</f>
        <v/>
      </c>
      <c r="L10" s="141" t="s">
        <v>134</v>
      </c>
      <c r="M10" s="142">
        <f>'2nd Run'!AD3</f>
        <v>18.37</v>
      </c>
      <c r="N10" s="143">
        <v>1</v>
      </c>
      <c r="O10" s="378" t="s">
        <v>135</v>
      </c>
      <c r="P10" s="144" t="str">
        <f>'2nd Run'!AE16</f>
        <v>1st</v>
      </c>
      <c r="Q10" s="78" t="str">
        <f>'2nd Run'!AF16</f>
        <v>diane bucher</v>
      </c>
      <c r="R10" s="78" t="str">
        <f>'2nd Run'!AG16</f>
        <v>Downtowns Dream</v>
      </c>
      <c r="S10" s="145">
        <f>'2nd Run'!AH16</f>
        <v>19.180000003</v>
      </c>
      <c r="T10" s="110">
        <f t="shared" ref="T10:T14" si="13">AI16</f>
        <v>73.5</v>
      </c>
      <c r="U10" s="111" t="str">
        <f t="shared" si="5"/>
        <v>1st</v>
      </c>
      <c r="V10" s="72"/>
      <c r="W10" s="82" t="str">
        <f>IFERROR(VLOOKUP('2nd Run'!H10,$AD$3:$AE$7,2,TRUE),"")</f>
        <v>4D</v>
      </c>
      <c r="X10" s="96" t="str">
        <f>IFERROR(IF(W10=$X$1,'2nd Run'!H10,""),"")</f>
        <v/>
      </c>
      <c r="Y10" s="96" t="str">
        <f>IFERROR(IF(W10=$Y$1,'2nd Run'!H10,""),"")</f>
        <v/>
      </c>
      <c r="Z10" s="96" t="str">
        <f>IFERROR(IF(W10=$Z$1,'2nd Run'!H10,""),"")</f>
        <v/>
      </c>
      <c r="AA10" s="96">
        <f>IFERROR(IF($W10=$AA$1,'2nd Run'!H10,""),"")</f>
        <v>20.697000009</v>
      </c>
      <c r="AB10" s="96" t="str">
        <f>IFERROR(IF(W10=$AB$1,'2nd Run'!H10,""),"")</f>
        <v/>
      </c>
      <c r="AC10" s="82" t="s">
        <v>47</v>
      </c>
      <c r="AD10" s="407" t="s">
        <v>134</v>
      </c>
      <c r="AE10" s="96" t="str">
        <f t="shared" ref="AE10:AE14" si="14">IF(AF10="-","-",AC10)</f>
        <v>1st</v>
      </c>
      <c r="AF10" s="78" t="str">
        <f t="array" ref="AF10">IFERROR(INDEX('2nd Run'!B:H,MATCH(AH10,'2nd Run'!$H:$H,0),1),"-")</f>
        <v>tessa bucher</v>
      </c>
      <c r="AG10" s="78" t="str">
        <f t="array" ref="AG10">IFERROR(INDEX('2nd Run'!$B:$H,MATCH(AH10,'2nd Run'!$H:$H,0),2),"-")</f>
        <v>rebel</v>
      </c>
      <c r="AH10" s="96">
        <f t="shared" ref="AH10:AH14" si="15">IFERROR(SMALL($X$2:$X$286,AJ10),"-")</f>
        <v>18.370000002000001</v>
      </c>
      <c r="AI10" s="300">
        <f t="shared" ref="AI10:AI14" si="16">IF(AQ4&gt;0,AQ4,"")</f>
        <v>85.75</v>
      </c>
      <c r="AJ10" s="72">
        <v>1</v>
      </c>
      <c r="AK10" s="72"/>
      <c r="AL10" s="392" t="s">
        <v>153</v>
      </c>
      <c r="AM10" s="361"/>
      <c r="AN10" s="361"/>
      <c r="AO10" s="150">
        <f>M16</f>
        <v>10</v>
      </c>
      <c r="AP10" s="72"/>
      <c r="AQ10" s="72"/>
      <c r="AR10" s="72"/>
      <c r="AS10" s="72"/>
      <c r="AT10" s="72"/>
      <c r="AU10" s="72"/>
    </row>
    <row r="11" spans="1:47" ht="15.75" customHeight="1">
      <c r="A11" s="78">
        <f>IF(B11="","",Draw!G11)</f>
        <v>9</v>
      </c>
      <c r="B11" s="73" t="str">
        <f>IFERROR(Draw!H11,"")</f>
        <v>brekyn klarenbeek (Y only)</v>
      </c>
      <c r="C11" s="73" t="str">
        <f>IFERROR(Draw!J11,"")</f>
        <v>diamond</v>
      </c>
      <c r="D11" s="295" t="s">
        <v>127</v>
      </c>
      <c r="E11" s="92" t="str">
        <f t="shared" si="0"/>
        <v>scratch</v>
      </c>
      <c r="F11" s="93" t="str">
        <f t="shared" si="1"/>
        <v/>
      </c>
      <c r="G11" s="71">
        <v>1E-8</v>
      </c>
      <c r="H11" s="75" t="str">
        <f t="shared" si="2"/>
        <v/>
      </c>
      <c r="I11" s="75">
        <f t="shared" si="3"/>
        <v>3000.0000000099999</v>
      </c>
      <c r="J11" s="75" t="str">
        <f>VLOOKUP(CONCATENATE(Draw!I11,'2nd Run'!C11),Enter!T:V,3,FALSE)</f>
        <v>o</v>
      </c>
      <c r="K11" s="82" t="str">
        <f>IF(A11="co",VLOOKUP(CONCATENATE(Draw!I11,C11),'1st Run'!W:X,2,FALSE),IF(A11="yco",VLOOKUP(CONCATENATE(Draw!I11,C11),'Youth Calc'!S:U,2,FALSE),IF(OR(AND(D11&gt;1,D11&lt;1050),D11="nt",D11="",D11="scratch"),"","Not valid")))</f>
        <v/>
      </c>
      <c r="L11" s="148" t="s">
        <v>135</v>
      </c>
      <c r="M11" s="142">
        <f>'2nd Run'!AD4</f>
        <v>18.87</v>
      </c>
      <c r="N11" s="143">
        <v>2</v>
      </c>
      <c r="O11" s="379"/>
      <c r="P11" s="121" t="str">
        <f>IF($M$18&lt;"2","",'2nd Run'!AE17)</f>
        <v/>
      </c>
      <c r="Q11" s="47" t="str">
        <f>IF(P11="","",'2nd Run'!AF17)</f>
        <v/>
      </c>
      <c r="R11" s="47" t="str">
        <f>IF(Q11="","",'2nd Run'!AG17)</f>
        <v/>
      </c>
      <c r="S11" s="115" t="str">
        <f>IF(R11="","",'2nd Run'!AH17)</f>
        <v/>
      </c>
      <c r="T11" s="116" t="str">
        <f t="shared" si="13"/>
        <v/>
      </c>
      <c r="U11" s="111" t="str">
        <f t="shared" si="5"/>
        <v/>
      </c>
      <c r="V11" s="72"/>
      <c r="W11" s="82" t="str">
        <f>IFERROR(VLOOKUP('2nd Run'!H11,$AD$3:$AE$7,2,TRUE),"")</f>
        <v/>
      </c>
      <c r="X11" s="96" t="str">
        <f>IFERROR(IF(W11=$X$1,'2nd Run'!H11,""),"")</f>
        <v/>
      </c>
      <c r="Y11" s="96" t="str">
        <f>IFERROR(IF(W11=$Y$1,'2nd Run'!H11,""),"")</f>
        <v/>
      </c>
      <c r="Z11" s="96" t="str">
        <f>IFERROR(IF(W11=$Z$1,'2nd Run'!H11,""),"")</f>
        <v/>
      </c>
      <c r="AA11" s="96" t="str">
        <f>IFERROR(IF($W11=$AA$1,'2nd Run'!H11,""),"")</f>
        <v/>
      </c>
      <c r="AB11" s="96" t="str">
        <f>IFERROR(IF(W11=$AB$1,'2nd Run'!H11,""),"")</f>
        <v/>
      </c>
      <c r="AC11" s="82" t="s">
        <v>48</v>
      </c>
      <c r="AD11" s="387"/>
      <c r="AE11" s="78" t="str">
        <f t="shared" si="14"/>
        <v>-</v>
      </c>
      <c r="AF11" s="78" t="str">
        <f t="array" ref="AF11">IFERROR(INDEX('2nd Run'!B:H,MATCH(AH11,'2nd Run'!$H:$H,0),1),"-")</f>
        <v>-</v>
      </c>
      <c r="AG11" s="78" t="str">
        <f t="array" ref="AG11">IFERROR(INDEX('2nd Run'!$B:$H,MATCH(AH11,'2nd Run'!$H:$H,0),2),"-")</f>
        <v>-</v>
      </c>
      <c r="AH11" s="96" t="str">
        <f t="shared" si="15"/>
        <v>-</v>
      </c>
      <c r="AI11" s="300" t="str">
        <f t="shared" si="16"/>
        <v/>
      </c>
      <c r="AJ11" s="72">
        <v>2</v>
      </c>
      <c r="AK11" s="72"/>
      <c r="AL11" s="392" t="s">
        <v>145</v>
      </c>
      <c r="AM11" s="361"/>
      <c r="AN11" s="361"/>
      <c r="AO11" s="118">
        <f>M6*M8</f>
        <v>24.5</v>
      </c>
      <c r="AP11" s="72"/>
      <c r="AQ11" s="72"/>
      <c r="AR11" s="72"/>
      <c r="AS11" s="72"/>
      <c r="AT11" s="72"/>
      <c r="AU11" s="72"/>
    </row>
    <row r="12" spans="1:47" ht="15.75" customHeight="1">
      <c r="A12" s="78">
        <f>IF(B12="","",Draw!G12)</f>
        <v>10</v>
      </c>
      <c r="B12" s="73" t="str">
        <f>IFERROR(Draw!H12,"")</f>
        <v>macy gubbins (Y only)</v>
      </c>
      <c r="C12" s="73" t="str">
        <f>IFERROR(Draw!J12,"")</f>
        <v>dual cha cha</v>
      </c>
      <c r="D12" s="296">
        <v>24.831</v>
      </c>
      <c r="E12" s="92">
        <f t="shared" si="0"/>
        <v>24.831</v>
      </c>
      <c r="F12" s="93" t="str">
        <f t="shared" si="1"/>
        <v/>
      </c>
      <c r="G12" s="71">
        <v>1.0999999999999999E-8</v>
      </c>
      <c r="H12" s="75" t="str">
        <f t="shared" si="2"/>
        <v/>
      </c>
      <c r="I12" s="75">
        <f t="shared" si="3"/>
        <v>24.831000011</v>
      </c>
      <c r="J12" s="75" t="str">
        <f>VLOOKUP(CONCATENATE(Draw!I12,'2nd Run'!C12),Enter!T:V,3,FALSE)</f>
        <v>o</v>
      </c>
      <c r="K12" s="82" t="str">
        <f>IF(A12="co",VLOOKUP(CONCATENATE(Draw!I12,C12),'1st Run'!W:X,2,FALSE),IF(A12="yco",VLOOKUP(CONCATENATE(Draw!I12,C12),'Youth Calc'!S:U,2,FALSE),IF(OR(AND(D12&gt;1,D12&lt;1050),D12="nt",D12="",D12="scratch"),"","Not valid")))</f>
        <v/>
      </c>
      <c r="L12" s="151" t="s">
        <v>136</v>
      </c>
      <c r="M12" s="142">
        <f>'2nd Run'!AD5</f>
        <v>19.37</v>
      </c>
      <c r="N12" s="143">
        <v>3</v>
      </c>
      <c r="O12" s="379"/>
      <c r="P12" s="121" t="str">
        <f>IF($M$18&lt;"3","",'2nd Run'!AE18)</f>
        <v/>
      </c>
      <c r="Q12" s="47" t="str">
        <f>IF(P12="","",'2nd Run'!AF18)</f>
        <v/>
      </c>
      <c r="R12" s="47" t="str">
        <f>IF(Q12="","",'2nd Run'!AG18)</f>
        <v/>
      </c>
      <c r="S12" s="115" t="str">
        <f>IF(R12="","",'2nd Run'!AH18)</f>
        <v/>
      </c>
      <c r="T12" s="116" t="str">
        <f t="shared" si="13"/>
        <v/>
      </c>
      <c r="U12" s="111" t="str">
        <f t="shared" si="5"/>
        <v/>
      </c>
      <c r="V12" s="72"/>
      <c r="W12" s="82" t="str">
        <f>IFERROR(VLOOKUP('2nd Run'!H12,$AD$3:$AE$7,2,TRUE),"")</f>
        <v/>
      </c>
      <c r="X12" s="96" t="str">
        <f>IFERROR(IF(W12=$X$1,'2nd Run'!H12,""),"")</f>
        <v/>
      </c>
      <c r="Y12" s="96" t="str">
        <f>IFERROR(IF(W12=$Y$1,'2nd Run'!H12,""),"")</f>
        <v/>
      </c>
      <c r="Z12" s="96" t="str">
        <f>IFERROR(IF(W12=$Z$1,'2nd Run'!H12,""),"")</f>
        <v/>
      </c>
      <c r="AA12" s="96" t="str">
        <f>IFERROR(IF($W12=$AA$1,'2nd Run'!H12,""),"")</f>
        <v/>
      </c>
      <c r="AB12" s="96" t="str">
        <f>IFERROR(IF(W12=$AB$1,'2nd Run'!H12,""),"")</f>
        <v/>
      </c>
      <c r="AC12" s="82" t="s">
        <v>146</v>
      </c>
      <c r="AD12" s="387"/>
      <c r="AE12" s="78" t="str">
        <f t="shared" si="14"/>
        <v>-</v>
      </c>
      <c r="AF12" s="78" t="str">
        <f t="array" ref="AF12">IFERROR(INDEX('2nd Run'!B:H,MATCH(AH12,'2nd Run'!$H:$H,0),1),"-")</f>
        <v>-</v>
      </c>
      <c r="AG12" s="78" t="str">
        <f t="array" ref="AG12">IFERROR(INDEX('2nd Run'!$B:$H,MATCH(AH12,'2nd Run'!$H:$H,0),2),"-")</f>
        <v>-</v>
      </c>
      <c r="AH12" s="96" t="str">
        <f t="shared" si="15"/>
        <v>-</v>
      </c>
      <c r="AI12" s="300" t="str">
        <f t="shared" si="16"/>
        <v/>
      </c>
      <c r="AJ12" s="72">
        <v>3</v>
      </c>
      <c r="AK12" s="72"/>
      <c r="AL12" s="392" t="s">
        <v>143</v>
      </c>
      <c r="AM12" s="361"/>
      <c r="AN12" s="361"/>
      <c r="AO12" s="118">
        <f>(AO10*AO11)+M3</f>
        <v>245</v>
      </c>
      <c r="AP12" s="72"/>
      <c r="AQ12" s="72"/>
      <c r="AR12" s="72"/>
      <c r="AS12" s="72"/>
      <c r="AT12" s="72"/>
      <c r="AU12" s="72"/>
    </row>
    <row r="13" spans="1:47" ht="15.75" customHeight="1">
      <c r="A13" s="78" t="str">
        <f>IF(B13="","",Draw!G13)</f>
        <v/>
      </c>
      <c r="B13" s="73" t="str">
        <f>IFERROR(Draw!H13,"")</f>
        <v/>
      </c>
      <c r="C13" s="73" t="str">
        <f>IFERROR(Draw!J13,"")</f>
        <v/>
      </c>
      <c r="D13" s="297"/>
      <c r="E13" s="92" t="str">
        <f t="shared" si="0"/>
        <v/>
      </c>
      <c r="F13" s="93" t="str">
        <f t="shared" si="1"/>
        <v/>
      </c>
      <c r="G13" s="71">
        <v>1.2E-8</v>
      </c>
      <c r="H13" s="75" t="str">
        <f t="shared" si="2"/>
        <v/>
      </c>
      <c r="I13" s="75" t="str">
        <f t="shared" si="3"/>
        <v/>
      </c>
      <c r="J13" s="75">
        <f>VLOOKUP(CONCATENATE(Draw!I13,'2nd Run'!C13),Enter!T:V,3,FALSE)</f>
        <v>0</v>
      </c>
      <c r="K13" s="82" t="str">
        <f>IF(A13="co",VLOOKUP(CONCATENATE(Draw!I13,C13),'1st Run'!W:X,2,FALSE),IF(A13="yco",VLOOKUP(CONCATENATE(Draw!I13,C13),'Youth Calc'!S:U,2,FALSE),IF(OR(AND(D13&gt;1,D13&lt;1050),D13="nt",D13="",D13="scratch"),"","Not valid")))</f>
        <v/>
      </c>
      <c r="L13" s="152" t="s">
        <v>137</v>
      </c>
      <c r="M13" s="153">
        <f>'2nd Run'!AD6</f>
        <v>20.37</v>
      </c>
      <c r="N13" s="143">
        <v>4</v>
      </c>
      <c r="O13" s="379"/>
      <c r="P13" s="121" t="str">
        <f>IF($M$18&lt;"4","",'2nd Run'!AE19)</f>
        <v/>
      </c>
      <c r="Q13" s="47" t="str">
        <f>IF(P13="","",'2nd Run'!AF19)</f>
        <v/>
      </c>
      <c r="R13" s="47" t="str">
        <f>IF(Q13="","",'2nd Run'!AG19)</f>
        <v/>
      </c>
      <c r="S13" s="115" t="str">
        <f>IF(R13="","",'2nd Run'!AH19)</f>
        <v/>
      </c>
      <c r="T13" s="116" t="str">
        <f t="shared" si="13"/>
        <v/>
      </c>
      <c r="U13" s="111" t="str">
        <f t="shared" si="5"/>
        <v/>
      </c>
      <c r="V13" s="72"/>
      <c r="W13" s="82" t="str">
        <f>IFERROR(VLOOKUP('2nd Run'!H13,$AD$3:$AE$7,2,TRUE),"")</f>
        <v/>
      </c>
      <c r="X13" s="96" t="str">
        <f>IFERROR(IF(W13=$X$1,'2nd Run'!H13,""),"")</f>
        <v/>
      </c>
      <c r="Y13" s="96" t="str">
        <f>IFERROR(IF(W13=$Y$1,'2nd Run'!H13,""),"")</f>
        <v/>
      </c>
      <c r="Z13" s="96" t="str">
        <f>IFERROR(IF(W13=$Z$1,'2nd Run'!H13,""),"")</f>
        <v/>
      </c>
      <c r="AA13" s="96" t="str">
        <f>IFERROR(IF($W13=$AA$1,'2nd Run'!H13,""),"")</f>
        <v/>
      </c>
      <c r="AB13" s="96" t="str">
        <f>IFERROR(IF(W13=$AB$1,'2nd Run'!H13,""),"")</f>
        <v/>
      </c>
      <c r="AC13" s="82" t="s">
        <v>148</v>
      </c>
      <c r="AD13" s="387"/>
      <c r="AE13" s="78" t="str">
        <f t="shared" si="14"/>
        <v>-</v>
      </c>
      <c r="AF13" s="78" t="str">
        <f t="array" ref="AF13">IFERROR(INDEX('2nd Run'!B:H,MATCH(AH13,'2nd Run'!$H:$H,0),1),"-")</f>
        <v>-</v>
      </c>
      <c r="AG13" s="78" t="str">
        <f t="array" ref="AG13">IFERROR(INDEX('2nd Run'!$B:$H,MATCH(AH13,'2nd Run'!$H:$H,0),2),"-")</f>
        <v>-</v>
      </c>
      <c r="AH13" s="96" t="str">
        <f t="shared" si="15"/>
        <v>-</v>
      </c>
      <c r="AI13" s="300" t="str">
        <f t="shared" si="16"/>
        <v/>
      </c>
      <c r="AJ13" s="72">
        <v>4</v>
      </c>
      <c r="AK13" s="72"/>
      <c r="AL13" s="392" t="s">
        <v>156</v>
      </c>
      <c r="AM13" s="361"/>
      <c r="AN13" s="361"/>
      <c r="AO13" s="118">
        <f>(AO10*M6)-(AO12-M3)</f>
        <v>105</v>
      </c>
      <c r="AP13" s="72"/>
      <c r="AQ13" s="72"/>
      <c r="AR13" s="72"/>
      <c r="AS13" s="72"/>
      <c r="AT13" s="72"/>
      <c r="AU13" s="72"/>
    </row>
    <row r="14" spans="1:47" ht="15.75" customHeight="1">
      <c r="A14" s="78">
        <f>IF(B14="","",Draw!G14)</f>
        <v>11</v>
      </c>
      <c r="B14" s="73" t="str">
        <f>IFERROR(Draw!H14,"")</f>
        <v>lacey lumpkin (Y only)</v>
      </c>
      <c r="C14" s="73" t="str">
        <f>IFERROR(Draw!J14,"")</f>
        <v>bert</v>
      </c>
      <c r="D14" s="298">
        <v>20.923999999999999</v>
      </c>
      <c r="E14" s="92">
        <f t="shared" si="0"/>
        <v>20.923999999999999</v>
      </c>
      <c r="F14" s="93" t="str">
        <f t="shared" si="1"/>
        <v/>
      </c>
      <c r="G14" s="71">
        <v>1.3000000000000001E-8</v>
      </c>
      <c r="H14" s="75" t="str">
        <f t="shared" si="2"/>
        <v/>
      </c>
      <c r="I14" s="75">
        <f t="shared" si="3"/>
        <v>20.924000013000001</v>
      </c>
      <c r="J14" s="75" t="str">
        <f>VLOOKUP(CONCATENATE(Draw!I14,'2nd Run'!C14),Enter!T:V,3,FALSE)</f>
        <v>o</v>
      </c>
      <c r="K14" s="82" t="str">
        <f>IF(A14="co",VLOOKUP(CONCATENATE(Draw!I14,C14),'1st Run'!W:X,2,FALSE),IF(A14="yco",VLOOKUP(CONCATENATE(Draw!I14,C14),'Youth Calc'!S:U,2,FALSE),IF(OR(AND(D14&gt;1,D14&lt;1050),D14="nt",D14="",D14="scratch"),"","Not valid")))</f>
        <v/>
      </c>
      <c r="L14" s="156" t="s">
        <v>138</v>
      </c>
      <c r="M14" s="153">
        <f>'2nd Run'!AD7</f>
        <v>0</v>
      </c>
      <c r="N14" s="143">
        <v>5</v>
      </c>
      <c r="O14" s="374"/>
      <c r="P14" s="301" t="str">
        <f>IF($M$18&lt;"5","",'2nd Run'!AE20)</f>
        <v/>
      </c>
      <c r="Q14" s="47" t="str">
        <f>IF(P14="","",'2nd Run'!AF20)</f>
        <v/>
      </c>
      <c r="R14" s="47" t="str">
        <f>IF(Q14="","",'2nd Run'!AG20)</f>
        <v/>
      </c>
      <c r="S14" s="115" t="str">
        <f>IF(R14="","",'2nd Run'!AH20)</f>
        <v/>
      </c>
      <c r="T14" s="157" t="str">
        <f t="shared" si="13"/>
        <v/>
      </c>
      <c r="U14" s="111" t="str">
        <f t="shared" si="5"/>
        <v/>
      </c>
      <c r="V14" s="72"/>
      <c r="W14" s="82" t="str">
        <f>IFERROR(VLOOKUP('2nd Run'!H14,$AD$3:$AE$7,2,TRUE),"")</f>
        <v/>
      </c>
      <c r="X14" s="96" t="str">
        <f>IFERROR(IF(W14=$X$1,'2nd Run'!H14,""),"")</f>
        <v/>
      </c>
      <c r="Y14" s="96" t="str">
        <f>IFERROR(IF(W14=$Y$1,'2nd Run'!H14,""),"")</f>
        <v/>
      </c>
      <c r="Z14" s="96" t="str">
        <f>IFERROR(IF(W14=$Z$1,'2nd Run'!H14,""),"")</f>
        <v/>
      </c>
      <c r="AA14" s="96" t="str">
        <f>IFERROR(IF($W14=$AA$1,'2nd Run'!H14,""),"")</f>
        <v/>
      </c>
      <c r="AB14" s="96" t="str">
        <f>IFERROR(IF(W14=$AB$1,'2nd Run'!H14,""),"")</f>
        <v/>
      </c>
      <c r="AC14" s="82" t="s">
        <v>151</v>
      </c>
      <c r="AD14" s="388"/>
      <c r="AE14" s="78" t="str">
        <f t="shared" si="14"/>
        <v>-</v>
      </c>
      <c r="AF14" s="78" t="str">
        <f t="array" ref="AF14">IFERROR(INDEX('2nd Run'!B:H,MATCH(AH14,'2nd Run'!$H:$H,0),1),"-")</f>
        <v>-</v>
      </c>
      <c r="AG14" s="78" t="str">
        <f t="array" ref="AG14">IFERROR(INDEX('2nd Run'!$B:$H,MATCH(AH14,'2nd Run'!$H:$H,0),2),"-")</f>
        <v>-</v>
      </c>
      <c r="AH14" s="96" t="str">
        <f t="shared" si="15"/>
        <v>-</v>
      </c>
      <c r="AI14" s="300" t="str">
        <f t="shared" si="16"/>
        <v/>
      </c>
      <c r="AJ14" s="72">
        <v>5</v>
      </c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</row>
    <row r="15" spans="1:47" ht="15.75" customHeight="1">
      <c r="A15" s="78">
        <f>IF(B15="","",Draw!G15)</f>
        <v>12</v>
      </c>
      <c r="B15" s="73" t="str">
        <f>IFERROR(Draw!H15,"")</f>
        <v>alexis gilbertson (Y only)</v>
      </c>
      <c r="C15" s="73" t="str">
        <f>IFERROR(Draw!J15,"")</f>
        <v>autumn</v>
      </c>
      <c r="D15" s="295">
        <v>20.832000000000001</v>
      </c>
      <c r="E15" s="92">
        <f t="shared" si="0"/>
        <v>20.832000000000001</v>
      </c>
      <c r="F15" s="93" t="str">
        <f t="shared" si="1"/>
        <v/>
      </c>
      <c r="G15" s="71">
        <v>1.4E-8</v>
      </c>
      <c r="H15" s="75" t="str">
        <f t="shared" si="2"/>
        <v/>
      </c>
      <c r="I15" s="75">
        <f t="shared" si="3"/>
        <v>20.832000014000002</v>
      </c>
      <c r="J15" s="75" t="str">
        <f>VLOOKUP(CONCATENATE(Draw!I15,'2nd Run'!C15),Enter!T:V,3,FALSE)</f>
        <v>o</v>
      </c>
      <c r="K15" s="82" t="str">
        <f>IF(A15="co",VLOOKUP(CONCATENATE(Draw!I15,C15),'1st Run'!W:X,2,FALSE),IF(A15="yco",VLOOKUP(CONCATENATE(Draw!I15,C15),'Youth Calc'!S:U,2,FALSE),IF(OR(AND(D15&gt;1,D15&lt;1050),D15="nt",D15="",D15="scratch"),"","Not valid")))</f>
        <v/>
      </c>
      <c r="L15" s="88"/>
      <c r="M15" s="82"/>
      <c r="N15" s="143"/>
      <c r="O15" s="133"/>
      <c r="P15" s="158"/>
      <c r="Q15" s="159"/>
      <c r="R15" s="159"/>
      <c r="S15" s="160"/>
      <c r="T15" s="137"/>
      <c r="U15" s="111">
        <f t="shared" si="5"/>
        <v>0</v>
      </c>
      <c r="V15" s="72"/>
      <c r="W15" s="82" t="str">
        <f>IFERROR(VLOOKUP('2nd Run'!H15,$AD$3:$AE$7,2,TRUE),"")</f>
        <v/>
      </c>
      <c r="X15" s="96" t="str">
        <f>IFERROR(IF(W15=$X$1,'2nd Run'!H15,""),"")</f>
        <v/>
      </c>
      <c r="Y15" s="96" t="str">
        <f>IFERROR(IF(W15=$Y$1,'2nd Run'!H15,""),"")</f>
        <v/>
      </c>
      <c r="Z15" s="96" t="str">
        <f>IFERROR(IF(W15=$Z$1,'2nd Run'!H15,""),"")</f>
        <v/>
      </c>
      <c r="AA15" s="96" t="str">
        <f>IFERROR(IF($W15=$AA$1,'2nd Run'!H15,""),"")</f>
        <v/>
      </c>
      <c r="AB15" s="96" t="str">
        <f>IFERROR(IF(W15=$AB$1,'2nd Run'!H15,""),"")</f>
        <v/>
      </c>
      <c r="AC15" s="82"/>
      <c r="AD15" s="59"/>
      <c r="AE15" s="97"/>
      <c r="AF15" s="97"/>
      <c r="AG15" s="97"/>
      <c r="AH15" s="302"/>
      <c r="AI15" s="161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</row>
    <row r="16" spans="1:47" ht="15.75" customHeight="1">
      <c r="A16" s="78">
        <f>IF(B16="","",Draw!G16)</f>
        <v>13</v>
      </c>
      <c r="B16" s="73" t="str">
        <f>IFERROR(Draw!H16,"")</f>
        <v>addi melby (Y only)</v>
      </c>
      <c r="C16" s="73" t="str">
        <f>IFERROR(Draw!J16,"")</f>
        <v>jj</v>
      </c>
      <c r="D16" s="299">
        <v>20.048999999999999</v>
      </c>
      <c r="E16" s="92">
        <f t="shared" si="0"/>
        <v>20.048999999999999</v>
      </c>
      <c r="F16" s="93" t="str">
        <f t="shared" si="1"/>
        <v/>
      </c>
      <c r="G16" s="71">
        <v>1.4999999999999999E-8</v>
      </c>
      <c r="H16" s="75" t="str">
        <f t="shared" si="2"/>
        <v/>
      </c>
      <c r="I16" s="75">
        <f t="shared" si="3"/>
        <v>20.049000015000001</v>
      </c>
      <c r="J16" s="75" t="str">
        <f>VLOOKUP(CONCATENATE(Draw!I16,'2nd Run'!C16),Enter!T:V,3,FALSE)</f>
        <v>o</v>
      </c>
      <c r="K16" s="82" t="str">
        <f>IF(A16="co",VLOOKUP(CONCATENATE(Draw!I16,C16),'1st Run'!W:X,2,FALSE),IF(A16="yco",VLOOKUP(CONCATENATE(Draw!I16,C16),'Youth Calc'!S:U,2,FALSE),IF(OR(AND(D16&gt;1,D16&lt;1050),D16="nt",D16="",D16="scratch"),"","Not valid")))</f>
        <v/>
      </c>
      <c r="L16" s="173" t="s">
        <v>158</v>
      </c>
      <c r="M16" s="164">
        <f>COUNTIF('2nd Run'!$A$2:$A$286,"&gt;0")+COUNTIF('2nd Run'!$A$2:$A$286,"co")+COUNTIF('2nd Run'!$A$2:$A$286,"yco")-COUNTIF(D2:D286,"scratch")-COUNTIF(J2:J286,"o")+COUNTIFS(D2:D286,"scratch",J2:J286,"o")</f>
        <v>10</v>
      </c>
      <c r="N16" s="72"/>
      <c r="O16" s="380" t="s">
        <v>136</v>
      </c>
      <c r="P16" s="303" t="str">
        <f>'2nd Run'!AE22</f>
        <v>1st</v>
      </c>
      <c r="Q16" s="78" t="str">
        <f>'2nd Run'!AF22</f>
        <v>Bethany Keller</v>
      </c>
      <c r="R16" s="78" t="str">
        <f>'2nd Run'!AG22</f>
        <v>Okey Dokey Snowman</v>
      </c>
      <c r="S16" s="145">
        <f>'2nd Run'!AH22</f>
        <v>19.574000021000003</v>
      </c>
      <c r="T16" s="110">
        <f t="shared" ref="T16:T20" si="17">AI22</f>
        <v>49</v>
      </c>
      <c r="U16" s="111" t="str">
        <f t="shared" si="5"/>
        <v>1st</v>
      </c>
      <c r="V16" s="72"/>
      <c r="W16" s="82" t="str">
        <f>IFERROR(VLOOKUP('2nd Run'!H16,$AD$3:$AE$7,2,TRUE),"")</f>
        <v/>
      </c>
      <c r="X16" s="96" t="str">
        <f>IFERROR(IF(W16=$X$1,'2nd Run'!H16,""),"")</f>
        <v/>
      </c>
      <c r="Y16" s="96" t="str">
        <f>IFERROR(IF(W16=$Y$1,'2nd Run'!H16,""),"")</f>
        <v/>
      </c>
      <c r="Z16" s="96" t="str">
        <f>IFERROR(IF(W16=$Z$1,'2nd Run'!H16,""),"")</f>
        <v/>
      </c>
      <c r="AA16" s="96" t="str">
        <f>IFERROR(IF($W16=$AA$1,'2nd Run'!H16,""),"")</f>
        <v/>
      </c>
      <c r="AB16" s="96" t="str">
        <f>IFERROR(IF(W16=$AB$1,'2nd Run'!H16,""),"")</f>
        <v/>
      </c>
      <c r="AC16" s="82" t="s">
        <v>47</v>
      </c>
      <c r="AD16" s="386" t="s">
        <v>135</v>
      </c>
      <c r="AE16" s="165" t="str">
        <f t="shared" ref="AE16:AE20" si="18">IF(AF16="-","-",AC16)</f>
        <v>1st</v>
      </c>
      <c r="AF16" s="47" t="str">
        <f t="array" ref="AF16">IFERROR(INDEX('2nd Run'!B:H,MATCH(AH16,'2nd Run'!H:H,0),1),"-")</f>
        <v>diane bucher</v>
      </c>
      <c r="AG16" s="47" t="str">
        <f t="array" ref="AG16">IFERROR(INDEX('2nd Run'!B:H,MATCH(AH16,'2nd Run'!H:H,0),2),"-")</f>
        <v>Downtowns Dream</v>
      </c>
      <c r="AH16" s="165">
        <f t="shared" ref="AH16:AH20" si="19">IFERROR(SMALL($Y$2:$Y$286,AJ16),"-")</f>
        <v>19.180000003</v>
      </c>
      <c r="AI16" s="161">
        <f t="shared" ref="AI16:AI20" si="20">IF(AR4&gt;0,AR4,"")</f>
        <v>73.5</v>
      </c>
      <c r="AJ16" s="72">
        <v>1</v>
      </c>
      <c r="AK16" s="72"/>
      <c r="AL16" s="72" t="s">
        <v>38</v>
      </c>
      <c r="AM16" s="72"/>
      <c r="AN16" s="72"/>
      <c r="AO16" s="72"/>
      <c r="AP16" s="72"/>
      <c r="AQ16" s="98">
        <f>'Youth 2 Calc'!AP2</f>
        <v>0.35</v>
      </c>
      <c r="AR16" s="98">
        <f>'Youth 2 Calc'!AQ2</f>
        <v>0.3</v>
      </c>
      <c r="AS16" s="98">
        <f>'Youth 2 Calc'!AR2</f>
        <v>0.2</v>
      </c>
      <c r="AT16" s="98">
        <f>'Youth 2 Calc'!AS2</f>
        <v>0.15</v>
      </c>
      <c r="AU16" s="98">
        <f>'Youth 2 Calc'!AT2</f>
        <v>0.99999999999999989</v>
      </c>
    </row>
    <row r="17" spans="1:47" ht="15.75" customHeight="1">
      <c r="A17" s="78">
        <f>IF(B17="","",Draw!G17)</f>
        <v>14</v>
      </c>
      <c r="B17" s="73" t="str">
        <f>IFERROR(Draw!H17,"")</f>
        <v>diane bucher</v>
      </c>
      <c r="C17" s="122" t="str">
        <f>IFERROR(Draw!J17,"")</f>
        <v>KC Shady Cash</v>
      </c>
      <c r="D17" s="295">
        <v>19.960999999999999</v>
      </c>
      <c r="E17" s="92" t="str">
        <f t="shared" si="0"/>
        <v/>
      </c>
      <c r="F17" s="93">
        <f t="shared" si="1"/>
        <v>19.960999999999999</v>
      </c>
      <c r="G17" s="71">
        <v>1.6000000000000001E-8</v>
      </c>
      <c r="H17" s="75">
        <f t="shared" si="2"/>
        <v>19.961000016</v>
      </c>
      <c r="I17" s="75" t="str">
        <f t="shared" si="3"/>
        <v/>
      </c>
      <c r="J17" s="75">
        <f>VLOOKUP(CONCATENATE(Draw!I17,'2nd Run'!C17),Enter!T:V,3,FALSE)</f>
        <v>0</v>
      </c>
      <c r="K17" s="82" t="str">
        <f>IF(A17="co",VLOOKUP(CONCATENATE(Draw!I17,C17),'1st Run'!W:X,2,FALSE),IF(A17="yco",VLOOKUP(CONCATENATE(Draw!I17,C17),'Youth Calc'!S:U,2,FALSE),IF(OR(AND(D17&gt;1,D17&lt;1050),D17="nt",D17="",D17="scratch"),"","Not valid")))</f>
        <v/>
      </c>
      <c r="L17" s="72"/>
      <c r="M17" s="72"/>
      <c r="N17" s="72"/>
      <c r="O17" s="379"/>
      <c r="P17" s="121" t="str">
        <f>IF($M$18&lt;"2","",'2nd Run'!AE23)</f>
        <v/>
      </c>
      <c r="Q17" s="47" t="str">
        <f>IF(P17="","",'2nd Run'!AF23)</f>
        <v/>
      </c>
      <c r="R17" s="47" t="str">
        <f>IF(Q17="","",'2nd Run'!AG23)</f>
        <v/>
      </c>
      <c r="S17" s="115" t="str">
        <f>IF(R17="","",'2nd Run'!AH23)</f>
        <v/>
      </c>
      <c r="T17" s="116" t="str">
        <f t="shared" si="17"/>
        <v/>
      </c>
      <c r="U17" s="111" t="str">
        <f t="shared" si="5"/>
        <v/>
      </c>
      <c r="V17" s="72"/>
      <c r="W17" s="82" t="str">
        <f>IFERROR(VLOOKUP('2nd Run'!H17,$AD$3:$AE$7,2,TRUE),"")</f>
        <v>3D</v>
      </c>
      <c r="X17" s="96" t="str">
        <f>IFERROR(IF(W17=$X$1,'2nd Run'!H17,""),"")</f>
        <v/>
      </c>
      <c r="Y17" s="96" t="str">
        <f>IFERROR(IF(W17=$Y$1,'2nd Run'!H17,""),"")</f>
        <v/>
      </c>
      <c r="Z17" s="96">
        <f>IFERROR(IF(W17=$Z$1,'2nd Run'!H17,""),"")</f>
        <v>19.961000016</v>
      </c>
      <c r="AA17" s="96" t="str">
        <f>IFERROR(IF($W17=$AA$1,'2nd Run'!H17,""),"")</f>
        <v/>
      </c>
      <c r="AB17" s="96" t="str">
        <f>IFERROR(IF(W17=$AB$1,'2nd Run'!H17,""),"")</f>
        <v/>
      </c>
      <c r="AC17" s="82" t="s">
        <v>48</v>
      </c>
      <c r="AD17" s="387"/>
      <c r="AE17" s="47" t="str">
        <f t="shared" si="18"/>
        <v>-</v>
      </c>
      <c r="AF17" s="47" t="str">
        <f t="array" ref="AF17">IFERROR(INDEX('2nd Run'!B:H,MATCH(AH17,'2nd Run'!H:H,0),1),"-")</f>
        <v>-</v>
      </c>
      <c r="AG17" s="47" t="str">
        <f t="array" ref="AG17">IFERROR(INDEX('2nd Run'!B:H,MATCH(AH17,'2nd Run'!H:H,0),2),"-")</f>
        <v>-</v>
      </c>
      <c r="AH17" s="165" t="str">
        <f t="shared" si="19"/>
        <v>-</v>
      </c>
      <c r="AI17" s="161" t="str">
        <f t="shared" si="20"/>
        <v/>
      </c>
      <c r="AJ17" s="72">
        <v>2</v>
      </c>
      <c r="AK17" s="72"/>
      <c r="AL17" s="72"/>
      <c r="AM17" s="72"/>
      <c r="AN17" s="72"/>
      <c r="AO17" s="72"/>
      <c r="AP17" s="72"/>
      <c r="AQ17" s="80" t="str">
        <f>'Youth 2 Calc'!AP3</f>
        <v>1D</v>
      </c>
      <c r="AR17" s="80" t="str">
        <f>'Youth 2 Calc'!AQ3</f>
        <v>2D</v>
      </c>
      <c r="AS17" s="80" t="str">
        <f>'Youth 2 Calc'!AR3</f>
        <v>3D</v>
      </c>
      <c r="AT17" s="80" t="str">
        <f>'Youth 2 Calc'!AS3</f>
        <v>4D</v>
      </c>
      <c r="AU17" s="80">
        <f>'Youth 2 Calc'!AT3</f>
        <v>0</v>
      </c>
    </row>
    <row r="18" spans="1:47" ht="15.75" customHeight="1">
      <c r="A18" s="78">
        <f>IF(B18="","",Draw!G18)</f>
        <v>15</v>
      </c>
      <c r="B18" s="73" t="str">
        <f>IFERROR(Draw!H18,"")</f>
        <v>Laura Roelfs</v>
      </c>
      <c r="C18" s="73" t="str">
        <f>IFERROR(Draw!J18,"")</f>
        <v>Ranger</v>
      </c>
      <c r="D18" s="296">
        <v>21.600999999999999</v>
      </c>
      <c r="E18" s="92" t="str">
        <f t="shared" si="0"/>
        <v/>
      </c>
      <c r="F18" s="93">
        <f t="shared" si="1"/>
        <v>21.600999999999999</v>
      </c>
      <c r="G18" s="71">
        <v>1.7E-8</v>
      </c>
      <c r="H18" s="75">
        <f t="shared" si="2"/>
        <v>21.601000017</v>
      </c>
      <c r="I18" s="75" t="str">
        <f t="shared" si="3"/>
        <v/>
      </c>
      <c r="J18" s="75">
        <f>VLOOKUP(CONCATENATE(Draw!I18,'2nd Run'!C18),Enter!T:V,3,FALSE)</f>
        <v>0</v>
      </c>
      <c r="K18" s="82" t="str">
        <f>IF(A18="co",VLOOKUP(CONCATENATE(Draw!I18,C18),'1st Run'!W:X,2,FALSE),IF(A18="yco",VLOOKUP(CONCATENATE(Draw!I18,C18),'Youth Calc'!S:U,2,FALSE),IF(OR(AND(D18&gt;1,D18&lt;1050),D18="nt",D18="",D18="scratch"),"","Not valid")))</f>
        <v/>
      </c>
      <c r="L18" s="189" t="s">
        <v>159</v>
      </c>
      <c r="M18" s="163" t="str">
        <f>IF(M16&lt;=12,"1",IF(AND(M16&gt;12,M16&lt;=20),"2",IF(AND(M16&gt;20,M16&lt;=40),"3",IF(AND(M16&gt;40,M16&lt;=80),"4",IF(AND(M16&gt;80,M16&lt;=120),"5")))))</f>
        <v>1</v>
      </c>
      <c r="N18" s="72"/>
      <c r="O18" s="379"/>
      <c r="P18" s="121" t="str">
        <f>IF($M$18&lt;"3","",'2nd Run'!AE24)</f>
        <v/>
      </c>
      <c r="Q18" s="47" t="str">
        <f>IF(P18="","",'2nd Run'!AF24)</f>
        <v/>
      </c>
      <c r="R18" s="47" t="str">
        <f>IF(Q18="","",'2nd Run'!AG24)</f>
        <v/>
      </c>
      <c r="S18" s="115" t="str">
        <f>IF(R18="","",'2nd Run'!AH24)</f>
        <v/>
      </c>
      <c r="T18" s="116" t="str">
        <f t="shared" si="17"/>
        <v/>
      </c>
      <c r="U18" s="111" t="str">
        <f t="shared" si="5"/>
        <v/>
      </c>
      <c r="V18" s="72"/>
      <c r="W18" s="82" t="str">
        <f>IFERROR(VLOOKUP('2nd Run'!H18,$AD$3:$AE$7,2,TRUE),"")</f>
        <v>4D</v>
      </c>
      <c r="X18" s="96" t="str">
        <f>IFERROR(IF(W18=$X$1,'2nd Run'!H18,""),"")</f>
        <v/>
      </c>
      <c r="Y18" s="96" t="str">
        <f>IFERROR(IF(W18=$Y$1,'2nd Run'!H18,""),"")</f>
        <v/>
      </c>
      <c r="Z18" s="96" t="str">
        <f>IFERROR(IF(W18=$Z$1,'2nd Run'!H18,""),"")</f>
        <v/>
      </c>
      <c r="AA18" s="96">
        <f>IFERROR(IF($W18=$AA$1,'2nd Run'!H18,""),"")</f>
        <v>21.601000017</v>
      </c>
      <c r="AB18" s="96" t="str">
        <f>IFERROR(IF(W18=$AB$1,'2nd Run'!H18,""),"")</f>
        <v/>
      </c>
      <c r="AC18" s="82" t="s">
        <v>146</v>
      </c>
      <c r="AD18" s="387"/>
      <c r="AE18" s="47" t="str">
        <f t="shared" si="18"/>
        <v>-</v>
      </c>
      <c r="AF18" s="47" t="str">
        <f t="array" ref="AF18">IFERROR(INDEX('2nd Run'!B:H,MATCH(AH18,'2nd Run'!H:H,0),1),"-")</f>
        <v>-</v>
      </c>
      <c r="AG18" s="47" t="str">
        <f t="array" ref="AG18">IFERROR(INDEX('2nd Run'!B:H,MATCH(AH18,'2nd Run'!H:H,0),2),"-")</f>
        <v>-</v>
      </c>
      <c r="AH18" s="165" t="str">
        <f t="shared" si="19"/>
        <v>-</v>
      </c>
      <c r="AI18" s="161" t="str">
        <f t="shared" si="20"/>
        <v/>
      </c>
      <c r="AJ18" s="72">
        <v>3</v>
      </c>
      <c r="AK18" s="72"/>
      <c r="AL18" s="117">
        <f>'Youth 2 Calc'!AK4</f>
        <v>1</v>
      </c>
      <c r="AM18" s="117">
        <f>'Youth 2 Calc'!AL4</f>
        <v>0.6</v>
      </c>
      <c r="AN18" s="117">
        <f>'Youth 2 Calc'!AM4</f>
        <v>0.5</v>
      </c>
      <c r="AO18" s="117">
        <f>'Youth 2 Calc'!AN4</f>
        <v>0.4</v>
      </c>
      <c r="AP18" s="117">
        <f>'Youth 2 Calc'!AO4</f>
        <v>0.3</v>
      </c>
      <c r="AQ18" s="118">
        <f>'Youth 2 Calc'!AP4</f>
        <v>44.099999999999994</v>
      </c>
      <c r="AR18" s="118">
        <f>'Youth 2 Calc'!AQ4</f>
        <v>37.799999999999997</v>
      </c>
      <c r="AS18" s="118">
        <f>'Youth 2 Calc'!AR4</f>
        <v>25.200000000000003</v>
      </c>
      <c r="AT18" s="118">
        <f>'Youth 2 Calc'!AS4</f>
        <v>18.899999999999999</v>
      </c>
      <c r="AU18" s="118">
        <f>'Youth 2 Calc'!AT4</f>
        <v>0</v>
      </c>
    </row>
    <row r="19" spans="1:47" ht="15.75" customHeight="1">
      <c r="A19" s="78" t="str">
        <f>IF(B19="","",Draw!G19)</f>
        <v/>
      </c>
      <c r="B19" s="73" t="str">
        <f>IFERROR(Draw!H19,"")</f>
        <v/>
      </c>
      <c r="C19" s="73" t="str">
        <f>IFERROR(Draw!J19,"")</f>
        <v/>
      </c>
      <c r="D19" s="297"/>
      <c r="E19" s="92" t="str">
        <f t="shared" si="0"/>
        <v/>
      </c>
      <c r="F19" s="93" t="str">
        <f t="shared" si="1"/>
        <v/>
      </c>
      <c r="G19" s="71">
        <v>1.7999999999999999E-8</v>
      </c>
      <c r="H19" s="75" t="str">
        <f t="shared" si="2"/>
        <v/>
      </c>
      <c r="I19" s="75" t="str">
        <f t="shared" si="3"/>
        <v/>
      </c>
      <c r="J19" s="75">
        <f>VLOOKUP(CONCATENATE(Draw!I19,'2nd Run'!C19),Enter!T:V,3,FALSE)</f>
        <v>0</v>
      </c>
      <c r="K19" s="82" t="str">
        <f>IF(A19="co",VLOOKUP(CONCATENATE(Draw!I19,C19),'1st Run'!W:X,2,FALSE),IF(A19="yco",VLOOKUP(CONCATENATE(Draw!I19,C19),'Youth Calc'!S:U,2,FALSE),IF(OR(AND(D19&gt;1,D19&lt;1050),D19="nt",D19="",D19="scratch"),"","Not valid")))</f>
        <v/>
      </c>
      <c r="L19" s="72"/>
      <c r="M19" s="72"/>
      <c r="N19" s="72"/>
      <c r="O19" s="379"/>
      <c r="P19" s="121" t="str">
        <f>IF($M$18&lt;"4","",'2nd Run'!AE25)</f>
        <v/>
      </c>
      <c r="Q19" s="47" t="str">
        <f>IF(P19="","",'2nd Run'!AF25)</f>
        <v/>
      </c>
      <c r="R19" s="47" t="str">
        <f>IF(Q19="","",'2nd Run'!AG25)</f>
        <v/>
      </c>
      <c r="S19" s="115" t="str">
        <f>IF(R19="","",'2nd Run'!AH25)</f>
        <v/>
      </c>
      <c r="T19" s="116" t="str">
        <f t="shared" si="17"/>
        <v/>
      </c>
      <c r="U19" s="111" t="str">
        <f t="shared" si="5"/>
        <v/>
      </c>
      <c r="V19" s="72"/>
      <c r="W19" s="82" t="str">
        <f>IFERROR(VLOOKUP('2nd Run'!H19,$AD$3:$AE$7,2,TRUE),"")</f>
        <v/>
      </c>
      <c r="X19" s="96" t="str">
        <f>IFERROR(IF(W19=$X$1,'2nd Run'!H19,""),"")</f>
        <v/>
      </c>
      <c r="Y19" s="96" t="str">
        <f>IFERROR(IF(W19=$Y$1,'2nd Run'!H19,""),"")</f>
        <v/>
      </c>
      <c r="Z19" s="96" t="str">
        <f>IFERROR(IF(W19=$Z$1,'2nd Run'!H19,""),"")</f>
        <v/>
      </c>
      <c r="AA19" s="96" t="str">
        <f>IFERROR(IF($W19=$AA$1,'2nd Run'!H19,""),"")</f>
        <v/>
      </c>
      <c r="AB19" s="96" t="str">
        <f>IFERROR(IF(W19=$AB$1,'2nd Run'!H19,""),"")</f>
        <v/>
      </c>
      <c r="AC19" s="82" t="s">
        <v>148</v>
      </c>
      <c r="AD19" s="387"/>
      <c r="AE19" s="47" t="str">
        <f t="shared" si="18"/>
        <v>-</v>
      </c>
      <c r="AF19" s="47" t="str">
        <f t="array" ref="AF19">IFERROR(INDEX('2nd Run'!B:H,MATCH(AH19,'2nd Run'!H:H,0),1),"-")</f>
        <v>-</v>
      </c>
      <c r="AG19" s="47" t="str">
        <f t="array" ref="AG19">IFERROR(INDEX('2nd Run'!B:H,MATCH(AH19,'2nd Run'!H:H,0),2),"-")</f>
        <v>-</v>
      </c>
      <c r="AH19" s="165" t="str">
        <f t="shared" si="19"/>
        <v>-</v>
      </c>
      <c r="AI19" s="161" t="str">
        <f t="shared" si="20"/>
        <v/>
      </c>
      <c r="AJ19" s="72">
        <v>4</v>
      </c>
      <c r="AK19" s="72"/>
      <c r="AL19" s="117"/>
      <c r="AM19" s="117">
        <f>'Youth 2 Calc'!AL5</f>
        <v>0.4</v>
      </c>
      <c r="AN19" s="117">
        <f>'Youth 2 Calc'!AM5</f>
        <v>0.3</v>
      </c>
      <c r="AO19" s="117">
        <f>'Youth 2 Calc'!AN5</f>
        <v>0.3</v>
      </c>
      <c r="AP19" s="117">
        <f>'Youth 2 Calc'!AO5</f>
        <v>0.25</v>
      </c>
      <c r="AQ19" s="118">
        <f>'Youth 2 Calc'!AP5</f>
        <v>0</v>
      </c>
      <c r="AR19" s="118">
        <f>'Youth 2 Calc'!AQ5</f>
        <v>0</v>
      </c>
      <c r="AS19" s="118">
        <f>'Youth 2 Calc'!AR5</f>
        <v>0</v>
      </c>
      <c r="AT19" s="118">
        <f>'Youth 2 Calc'!AS5</f>
        <v>0</v>
      </c>
      <c r="AU19" s="118">
        <f>'Youth 2 Calc'!AT5</f>
        <v>0</v>
      </c>
    </row>
    <row r="20" spans="1:47" ht="15.75" customHeight="1">
      <c r="A20" s="78">
        <f>IF(B20="","",Draw!G20)</f>
        <v>16</v>
      </c>
      <c r="B20" s="73" t="str">
        <f>IFERROR(Draw!H20,"")</f>
        <v>Kenley Fluit (Y)</v>
      </c>
      <c r="C20" s="73" t="str">
        <f>IFERROR(Draw!J20,"")</f>
        <v>Kodie</v>
      </c>
      <c r="D20" s="298">
        <v>20.366</v>
      </c>
      <c r="E20" s="92">
        <f t="shared" si="0"/>
        <v>20.366</v>
      </c>
      <c r="F20" s="93">
        <f t="shared" si="1"/>
        <v>20.366</v>
      </c>
      <c r="G20" s="71">
        <v>1.9000000000000001E-8</v>
      </c>
      <c r="H20" s="75">
        <f t="shared" si="2"/>
        <v>20.366000019000001</v>
      </c>
      <c r="I20" s="75">
        <f t="shared" si="3"/>
        <v>20.366000019000001</v>
      </c>
      <c r="J20" s="75" t="str">
        <f>VLOOKUP(CONCATENATE(Draw!I20,'2nd Run'!C20),Enter!T:V,3,FALSE)</f>
        <v>x</v>
      </c>
      <c r="K20" s="82" t="str">
        <f>IF(A20="co",VLOOKUP(CONCATENATE(Draw!I20,C20),'1st Run'!W:X,2,FALSE),IF(A20="yco",VLOOKUP(CONCATENATE(Draw!I20,C20),'Youth Calc'!S:U,2,FALSE),IF(OR(AND(D20&gt;1,D20&lt;1050),D20="nt",D20="",D20="scratch"),"","Not valid")))</f>
        <v/>
      </c>
      <c r="L20" s="384" t="s">
        <v>160</v>
      </c>
      <c r="M20" s="385"/>
      <c r="N20" s="72"/>
      <c r="O20" s="374"/>
      <c r="P20" s="301" t="str">
        <f>IF($M$18&lt;"5","",'2nd Run'!AE26)</f>
        <v/>
      </c>
      <c r="Q20" s="47" t="str">
        <f>IF(P20="","",'2nd Run'!AF26)</f>
        <v/>
      </c>
      <c r="R20" s="47" t="str">
        <f>IF(Q20="","",'2nd Run'!AG26)</f>
        <v/>
      </c>
      <c r="S20" s="115" t="str">
        <f>IF(R20="","",'2nd Run'!AH26)</f>
        <v/>
      </c>
      <c r="T20" s="157" t="str">
        <f t="shared" si="17"/>
        <v/>
      </c>
      <c r="U20" s="111" t="str">
        <f t="shared" si="5"/>
        <v/>
      </c>
      <c r="V20" s="72"/>
      <c r="W20" s="82" t="str">
        <f>IFERROR(VLOOKUP('2nd Run'!H20,$AD$3:$AE$7,2,TRUE),"")</f>
        <v>3D</v>
      </c>
      <c r="X20" s="96" t="str">
        <f>IFERROR(IF(W20=$X$1,'2nd Run'!H20,""),"")</f>
        <v/>
      </c>
      <c r="Y20" s="96" t="str">
        <f>IFERROR(IF(W20=$Y$1,'2nd Run'!H20,""),"")</f>
        <v/>
      </c>
      <c r="Z20" s="96">
        <f>IFERROR(IF(W20=$Z$1,'2nd Run'!H20,""),"")</f>
        <v>20.366000019000001</v>
      </c>
      <c r="AA20" s="96" t="str">
        <f>IFERROR(IF($W20=$AA$1,'2nd Run'!H20,""),"")</f>
        <v/>
      </c>
      <c r="AB20" s="96" t="str">
        <f>IFERROR(IF(W20=$AB$1,'2nd Run'!H20,""),"")</f>
        <v/>
      </c>
      <c r="AC20" s="82" t="s">
        <v>151</v>
      </c>
      <c r="AD20" s="388"/>
      <c r="AE20" s="47" t="str">
        <f t="shared" si="18"/>
        <v>-</v>
      </c>
      <c r="AF20" s="47" t="str">
        <f t="array" ref="AF20">IFERROR(INDEX('2nd Run'!B:H,MATCH(AH20,'2nd Run'!H:H,0),1),"-")</f>
        <v>-</v>
      </c>
      <c r="AG20" s="47" t="str">
        <f t="array" ref="AG20">IFERROR(INDEX('2nd Run'!B:H,MATCH(AH20,'2nd Run'!H:H,0),2),"-")</f>
        <v>-</v>
      </c>
      <c r="AH20" s="165" t="str">
        <f t="shared" si="19"/>
        <v>-</v>
      </c>
      <c r="AI20" s="161" t="str">
        <f t="shared" si="20"/>
        <v/>
      </c>
      <c r="AJ20" s="72">
        <v>5</v>
      </c>
      <c r="AK20" s="72"/>
      <c r="AL20" s="117"/>
      <c r="AM20" s="117"/>
      <c r="AN20" s="117">
        <f>'Youth 2 Calc'!AM6</f>
        <v>0.2</v>
      </c>
      <c r="AO20" s="117">
        <f>'Youth 2 Calc'!AN6</f>
        <v>0.2</v>
      </c>
      <c r="AP20" s="117">
        <f>'Youth 2 Calc'!AO6</f>
        <v>0.2</v>
      </c>
      <c r="AQ20" s="118">
        <f>'Youth 2 Calc'!AP6</f>
        <v>0</v>
      </c>
      <c r="AR20" s="118">
        <f>'Youth 2 Calc'!AQ6</f>
        <v>0</v>
      </c>
      <c r="AS20" s="118">
        <f>'Youth 2 Calc'!AR6</f>
        <v>0</v>
      </c>
      <c r="AT20" s="118">
        <f>'Youth 2 Calc'!AS6</f>
        <v>0</v>
      </c>
      <c r="AU20" s="118">
        <f>'Youth 2 Calc'!AT6</f>
        <v>0</v>
      </c>
    </row>
    <row r="21" spans="1:47" ht="15.75" customHeight="1">
      <c r="A21" s="78">
        <f>IF(B21="","",Draw!G21)</f>
        <v>17</v>
      </c>
      <c r="B21" s="73" t="str">
        <f>IFERROR(Draw!H21,"")</f>
        <v>Jasmine Fuller (Y only)</v>
      </c>
      <c r="C21" s="73" t="str">
        <f>IFERROR(Draw!J21,"")</f>
        <v>Hank</v>
      </c>
      <c r="D21" s="295">
        <v>19.984000000000002</v>
      </c>
      <c r="E21" s="92">
        <f t="shared" si="0"/>
        <v>19.984000000000002</v>
      </c>
      <c r="F21" s="93" t="str">
        <f t="shared" si="1"/>
        <v/>
      </c>
      <c r="G21" s="71">
        <v>2E-8</v>
      </c>
      <c r="H21" s="75" t="str">
        <f t="shared" si="2"/>
        <v/>
      </c>
      <c r="I21" s="75">
        <f t="shared" si="3"/>
        <v>19.984000020000003</v>
      </c>
      <c r="J21" s="75" t="str">
        <f>VLOOKUP(CONCATENATE(Draw!I21,'2nd Run'!C21),Enter!T:V,3,FALSE)</f>
        <v>o</v>
      </c>
      <c r="K21" s="82" t="str">
        <f>IF(A21="co",VLOOKUP(CONCATENATE(Draw!I21,C21),'1st Run'!W:X,2,FALSE),IF(A21="yco",VLOOKUP(CONCATENATE(Draw!I21,C21),'Youth Calc'!S:U,2,FALSE),IF(OR(AND(D21&gt;1,D21&lt;1050),D21="nt",D21="",D21="scratch"),"","Not valid")))</f>
        <v/>
      </c>
      <c r="L21" s="167" t="s">
        <v>161</v>
      </c>
      <c r="M21" s="114" t="s">
        <v>162</v>
      </c>
      <c r="N21" s="72"/>
      <c r="O21" s="133"/>
      <c r="P21" s="158"/>
      <c r="Q21" s="159"/>
      <c r="R21" s="159"/>
      <c r="S21" s="160"/>
      <c r="T21" s="137"/>
      <c r="U21" s="111">
        <f t="shared" si="5"/>
        <v>0</v>
      </c>
      <c r="V21" s="72"/>
      <c r="W21" s="82" t="str">
        <f>IFERROR(VLOOKUP('2nd Run'!H21,$AD$3:$AE$7,2,TRUE),"")</f>
        <v/>
      </c>
      <c r="X21" s="96" t="str">
        <f>IFERROR(IF(W21=$X$1,'2nd Run'!H21,""),"")</f>
        <v/>
      </c>
      <c r="Y21" s="96" t="str">
        <f>IFERROR(IF(W21=$Y$1,'2nd Run'!H21,""),"")</f>
        <v/>
      </c>
      <c r="Z21" s="96" t="str">
        <f>IFERROR(IF(W21=$Z$1,'2nd Run'!H21,""),"")</f>
        <v/>
      </c>
      <c r="AA21" s="96" t="str">
        <f>IFERROR(IF($W21=$AA$1,'2nd Run'!H21,""),"")</f>
        <v/>
      </c>
      <c r="AB21" s="96" t="str">
        <f>IFERROR(IF(W21=$AB$1,'2nd Run'!H21,""),"")</f>
        <v/>
      </c>
      <c r="AC21" s="82"/>
      <c r="AD21" s="59"/>
      <c r="AE21" s="97"/>
      <c r="AF21" s="97"/>
      <c r="AG21" s="97"/>
      <c r="AH21" s="302"/>
      <c r="AI21" s="161"/>
      <c r="AJ21" s="72"/>
      <c r="AK21" s="72"/>
      <c r="AL21" s="117"/>
      <c r="AM21" s="117"/>
      <c r="AN21" s="117"/>
      <c r="AO21" s="117">
        <f>'Youth 2 Calc'!AN7</f>
        <v>0.1</v>
      </c>
      <c r="AP21" s="117">
        <f>'Youth 2 Calc'!AO7</f>
        <v>0.15</v>
      </c>
      <c r="AQ21" s="118">
        <f>'Youth 2 Calc'!AP7</f>
        <v>0</v>
      </c>
      <c r="AR21" s="118">
        <f>'Youth 2 Calc'!AQ7</f>
        <v>0</v>
      </c>
      <c r="AS21" s="118">
        <f>'Youth 2 Calc'!AR7</f>
        <v>0</v>
      </c>
      <c r="AT21" s="118">
        <f>'Youth 2 Calc'!AS7</f>
        <v>0</v>
      </c>
      <c r="AU21" s="118">
        <f>'Youth 2 Calc'!AT7</f>
        <v>0</v>
      </c>
    </row>
    <row r="22" spans="1:47" ht="15.75" customHeight="1">
      <c r="A22" s="78" t="str">
        <f>IF(B22="","",Draw!G22)</f>
        <v>co</v>
      </c>
      <c r="B22" s="73" t="str">
        <f>IFERROR(Draw!H22,"")</f>
        <v>Bethany Keller</v>
      </c>
      <c r="C22" s="73" t="str">
        <f>IFERROR(Draw!J22,"")</f>
        <v>Okey Dokey Snowman</v>
      </c>
      <c r="D22" s="299">
        <v>19.574000000000002</v>
      </c>
      <c r="E22" s="92" t="str">
        <f t="shared" si="0"/>
        <v/>
      </c>
      <c r="F22" s="93">
        <f t="shared" si="1"/>
        <v>19.574000000000002</v>
      </c>
      <c r="G22" s="71">
        <v>2.0999999999999999E-8</v>
      </c>
      <c r="H22" s="75">
        <f t="shared" si="2"/>
        <v>19.574000021000003</v>
      </c>
      <c r="I22" s="75" t="str">
        <f t="shared" si="3"/>
        <v/>
      </c>
      <c r="J22" s="75">
        <f>VLOOKUP(CONCATENATE(Draw!I22,'2nd Run'!C22),Enter!T:V,3,FALSE)</f>
        <v>0</v>
      </c>
      <c r="K22" s="82">
        <f>IF(A22="co",VLOOKUP(CONCATENATE(Draw!I22,C22),'1st Run'!W:X,2,FALSE),IF(A22="yco",VLOOKUP(CONCATENATE(Draw!I22,C22),'Youth Calc'!S:U,2,FALSE),IF(OR(AND(D22&gt;1,D22&lt;1050),D22="nt",D22="",D22="scratch"),"","Not valid")))</f>
        <v>19.574000000000002</v>
      </c>
      <c r="L22" s="167" t="s">
        <v>163</v>
      </c>
      <c r="M22" s="114" t="s">
        <v>164</v>
      </c>
      <c r="N22" s="72"/>
      <c r="O22" s="390" t="s">
        <v>137</v>
      </c>
      <c r="P22" s="303" t="str">
        <f>'2nd Run'!AE28</f>
        <v>1st</v>
      </c>
      <c r="Q22" s="78" t="str">
        <f>'2nd Run'!AF28</f>
        <v>Jacey Ilse (Y)</v>
      </c>
      <c r="R22" s="78" t="str">
        <f>'2nd Run'!AG28</f>
        <v>zanalyst babe</v>
      </c>
      <c r="S22" s="145">
        <f>'2nd Run'!AH28</f>
        <v>20.697000009</v>
      </c>
      <c r="T22" s="110">
        <f t="shared" ref="T22:T26" si="21">AI28</f>
        <v>36.75</v>
      </c>
      <c r="U22" s="111" t="str">
        <f t="shared" si="5"/>
        <v>1st</v>
      </c>
      <c r="V22" s="72"/>
      <c r="W22" s="82" t="str">
        <f>IFERROR(VLOOKUP('2nd Run'!H22,$AD$3:$AE$7,2,TRUE),"")</f>
        <v>3D</v>
      </c>
      <c r="X22" s="96" t="str">
        <f>IFERROR(IF(W22=$X$1,'2nd Run'!H22,""),"")</f>
        <v/>
      </c>
      <c r="Y22" s="96" t="str">
        <f>IFERROR(IF(W22=$Y$1,'2nd Run'!H22,""),"")</f>
        <v/>
      </c>
      <c r="Z22" s="96">
        <f>IFERROR(IF(W22=$Z$1,'2nd Run'!H22,""),"")</f>
        <v>19.574000021000003</v>
      </c>
      <c r="AA22" s="96" t="str">
        <f>IFERROR(IF($W22=$AA$1,'2nd Run'!H22,""),"")</f>
        <v/>
      </c>
      <c r="AB22" s="96" t="str">
        <f>IFERROR(IF(W22=$AB$1,'2nd Run'!H22,""),"")</f>
        <v/>
      </c>
      <c r="AC22" s="82" t="s">
        <v>47</v>
      </c>
      <c r="AD22" s="386" t="s">
        <v>136</v>
      </c>
      <c r="AE22" s="47" t="str">
        <f>IF(AF22="-","-","1st")</f>
        <v>1st</v>
      </c>
      <c r="AF22" s="47" t="str">
        <f t="array" ref="AF22">IFERROR(INDEX('2nd Run'!B:H,MATCH(AH22,'2nd Run'!H:H,0),1),"-")</f>
        <v>Bethany Keller</v>
      </c>
      <c r="AG22" s="47" t="str">
        <f t="array" ref="AG22">IFERROR(INDEX('2nd Run'!B:H,MATCH(AH22,'2nd Run'!H:H,0),2),"-")</f>
        <v>Okey Dokey Snowman</v>
      </c>
      <c r="AH22" s="165">
        <f t="shared" ref="AH22:AH26" si="22">IFERROR(SMALL($Z$2:$Z$286,AJ22),"-")</f>
        <v>19.574000021000003</v>
      </c>
      <c r="AI22" s="161">
        <f t="shared" ref="AI22:AI26" si="23">IF(AS4&gt;0,AS4,"")</f>
        <v>49</v>
      </c>
      <c r="AJ22" s="72">
        <v>1</v>
      </c>
      <c r="AK22" s="72"/>
      <c r="AL22" s="117"/>
      <c r="AM22" s="117"/>
      <c r="AN22" s="117"/>
      <c r="AO22" s="117"/>
      <c r="AP22" s="117">
        <f>'Youth 2 Calc'!AO8</f>
        <v>0.1</v>
      </c>
      <c r="AQ22" s="118">
        <f>'Youth 2 Calc'!AP8</f>
        <v>0</v>
      </c>
      <c r="AR22" s="118">
        <f>'Youth 2 Calc'!AQ8</f>
        <v>0</v>
      </c>
      <c r="AS22" s="118">
        <f>'Youth 2 Calc'!AR8</f>
        <v>0</v>
      </c>
      <c r="AT22" s="118">
        <f>'Youth 2 Calc'!AS8</f>
        <v>0</v>
      </c>
      <c r="AU22" s="118">
        <f>'Youth 2 Calc'!AT8</f>
        <v>0</v>
      </c>
    </row>
    <row r="23" spans="1:47" ht="15.75" customHeight="1">
      <c r="A23" s="78" t="str">
        <f>IF(B23="","",Draw!G23)</f>
        <v/>
      </c>
      <c r="B23" s="73" t="str">
        <f>IFERROR(Draw!H23,"")</f>
        <v/>
      </c>
      <c r="C23" s="73" t="str">
        <f>IFERROR(Draw!J23,"")</f>
        <v/>
      </c>
      <c r="D23" s="295"/>
      <c r="E23" s="92" t="str">
        <f t="shared" si="0"/>
        <v/>
      </c>
      <c r="F23" s="93" t="str">
        <f t="shared" si="1"/>
        <v/>
      </c>
      <c r="G23" s="71">
        <v>2.1999999999999998E-8</v>
      </c>
      <c r="H23" s="75" t="str">
        <f t="shared" si="2"/>
        <v/>
      </c>
      <c r="I23" s="75" t="str">
        <f t="shared" si="3"/>
        <v/>
      </c>
      <c r="J23" s="75">
        <f>VLOOKUP(CONCATENATE(Draw!I23,'2nd Run'!C23),Enter!T:V,3,FALSE)</f>
        <v>0</v>
      </c>
      <c r="K23" s="82" t="str">
        <f>IF(A23="co",VLOOKUP(CONCATENATE(Draw!I23,C23),'1st Run'!W:X,2,FALSE),IF(A23="yco",VLOOKUP(CONCATENATE(Draw!I23,C23),'Youth Calc'!S:U,2,FALSE),IF(OR(AND(D23&gt;1,D23&lt;1050),D23="nt",D23="",D23="scratch"),"","Not valid")))</f>
        <v/>
      </c>
      <c r="L23" s="168" t="s">
        <v>165</v>
      </c>
      <c r="M23" s="127" t="s">
        <v>127</v>
      </c>
      <c r="N23" s="72"/>
      <c r="O23" s="379"/>
      <c r="P23" s="121" t="str">
        <f>IF($M$18&lt;"2","",'2nd Run'!AE29)</f>
        <v/>
      </c>
      <c r="Q23" s="47" t="str">
        <f>IF(P23="","",'2nd Run'!AF29)</f>
        <v/>
      </c>
      <c r="R23" s="47" t="str">
        <f>IF(Q23="","",'2nd Run'!AG29)</f>
        <v/>
      </c>
      <c r="S23" s="115" t="str">
        <f>IF(R23="","",'2nd Run'!AH29)</f>
        <v/>
      </c>
      <c r="T23" s="116" t="str">
        <f t="shared" si="21"/>
        <v/>
      </c>
      <c r="U23" s="111" t="str">
        <f t="shared" si="5"/>
        <v/>
      </c>
      <c r="V23" s="72"/>
      <c r="W23" s="82" t="str">
        <f>IFERROR(VLOOKUP('2nd Run'!H23,$AD$3:$AE$7,2,TRUE),"")</f>
        <v/>
      </c>
      <c r="X23" s="96" t="str">
        <f>IFERROR(IF(W23=$X$1,'2nd Run'!H23,""),"")</f>
        <v/>
      </c>
      <c r="Y23" s="96" t="str">
        <f>IFERROR(IF(W23=$Y$1,'2nd Run'!H23,""),"")</f>
        <v/>
      </c>
      <c r="Z23" s="96" t="str">
        <f>IFERROR(IF(W23=$Z$1,'2nd Run'!H23,""),"")</f>
        <v/>
      </c>
      <c r="AA23" s="96" t="str">
        <f>IFERROR(IF($W23=$AA$1,'2nd Run'!H23,""),"")</f>
        <v/>
      </c>
      <c r="AB23" s="96" t="str">
        <f>IFERROR(IF(W23=$AB$1,'2nd Run'!H23,""),"")</f>
        <v/>
      </c>
      <c r="AC23" s="82" t="s">
        <v>48</v>
      </c>
      <c r="AD23" s="387"/>
      <c r="AE23" s="47" t="str">
        <f>IF(AF23="-","-","2nd")</f>
        <v>2nd</v>
      </c>
      <c r="AF23" s="47" t="str">
        <f t="array" ref="AF23">IFERROR(INDEX('2nd Run'!B:H,MATCH(AH23,'2nd Run'!H:H,0),1),"-")</f>
        <v>sadie deruyter</v>
      </c>
      <c r="AG23" s="47" t="str">
        <f t="array" ref="AG23">IFERROR(INDEX('2nd Run'!B:H,MATCH(AH23,'2nd Run'!H:H,0),2),"-")</f>
        <v>cowboy</v>
      </c>
      <c r="AH23" s="165">
        <f t="shared" si="22"/>
        <v>19.785000007000001</v>
      </c>
      <c r="AI23" s="161" t="str">
        <f t="shared" si="23"/>
        <v/>
      </c>
      <c r="AJ23" s="72">
        <v>2</v>
      </c>
      <c r="AK23" s="72"/>
      <c r="AL23" s="72"/>
      <c r="AM23" s="72"/>
      <c r="AN23" s="72"/>
      <c r="AO23" s="72"/>
      <c r="AP23" s="72"/>
      <c r="AQ23" s="118">
        <f>'Youth 2 Calc'!AP9</f>
        <v>44.099999999999994</v>
      </c>
      <c r="AR23" s="118">
        <f>'Youth 2 Calc'!AQ9</f>
        <v>37.799999999999997</v>
      </c>
      <c r="AS23" s="118">
        <f>'Youth 2 Calc'!AR9</f>
        <v>25.200000000000003</v>
      </c>
      <c r="AT23" s="118">
        <f>'Youth 2 Calc'!AS9</f>
        <v>18.899999999999999</v>
      </c>
      <c r="AU23" s="118">
        <f>'Youth 2 Calc'!AT9</f>
        <v>0</v>
      </c>
    </row>
    <row r="24" spans="1:47" ht="15.75" customHeight="1">
      <c r="A24" s="78" t="str">
        <f>IF(B24="","",Draw!G24)</f>
        <v/>
      </c>
      <c r="B24" s="73" t="str">
        <f>IFERROR(Draw!H24,"")</f>
        <v/>
      </c>
      <c r="C24" s="73" t="str">
        <f>IFERROR(Draw!J24,"")</f>
        <v/>
      </c>
      <c r="D24" s="296"/>
      <c r="E24" s="92" t="str">
        <f t="shared" si="0"/>
        <v/>
      </c>
      <c r="F24" s="93" t="str">
        <f t="shared" si="1"/>
        <v/>
      </c>
      <c r="G24" s="71">
        <v>2.3000000000000001E-8</v>
      </c>
      <c r="H24" s="75" t="str">
        <f t="shared" si="2"/>
        <v/>
      </c>
      <c r="I24" s="75" t="str">
        <f t="shared" si="3"/>
        <v/>
      </c>
      <c r="J24" s="75">
        <f>VLOOKUP(CONCATENATE(Draw!I24,'2nd Run'!C24),Enter!T:V,3,FALSE)</f>
        <v>0</v>
      </c>
      <c r="K24" s="82" t="str">
        <f>IF(A24="co",VLOOKUP(CONCATENATE(Draw!I24,C24),'1st Run'!W:X,2,FALSE),IF(A24="yco",VLOOKUP(CONCATENATE(Draw!I24,C24),'Youth Calc'!S:U,2,FALSE),IF(OR(AND(D24&gt;1,D24&lt;1050),D24="nt",D24="",D24="scratch"),"","Not valid")))</f>
        <v/>
      </c>
      <c r="L24" s="72"/>
      <c r="M24" s="72"/>
      <c r="N24" s="72"/>
      <c r="O24" s="379"/>
      <c r="P24" s="121" t="str">
        <f>IF($M$18&lt;"3","",'2nd Run'!AE30)</f>
        <v/>
      </c>
      <c r="Q24" s="47" t="str">
        <f>IF(P24="","",'2nd Run'!AF30)</f>
        <v/>
      </c>
      <c r="R24" s="47" t="str">
        <f>IF(Q24="","",'2nd Run'!AG30)</f>
        <v/>
      </c>
      <c r="S24" s="115" t="str">
        <f>IF(R24="","",'2nd Run'!AH30)</f>
        <v/>
      </c>
      <c r="T24" s="116" t="str">
        <f t="shared" si="21"/>
        <v/>
      </c>
      <c r="U24" s="111" t="str">
        <f t="shared" si="5"/>
        <v/>
      </c>
      <c r="V24" s="72"/>
      <c r="W24" s="82" t="str">
        <f>IFERROR(VLOOKUP('2nd Run'!H24,$AD$3:$AE$7,2,TRUE),"")</f>
        <v/>
      </c>
      <c r="X24" s="96" t="str">
        <f>IFERROR(IF(W24=$X$1,'2nd Run'!H24,""),"")</f>
        <v/>
      </c>
      <c r="Y24" s="96" t="str">
        <f>IFERROR(IF(W24=$Y$1,'2nd Run'!H24,""),"")</f>
        <v/>
      </c>
      <c r="Z24" s="96" t="str">
        <f>IFERROR(IF(W24=$Z$1,'2nd Run'!H24,""),"")</f>
        <v/>
      </c>
      <c r="AA24" s="96" t="str">
        <f>IFERROR(IF($W24=$AA$1,'2nd Run'!H24,""),"")</f>
        <v/>
      </c>
      <c r="AB24" s="96" t="str">
        <f>IFERROR(IF(W24=$AB$1,'2nd Run'!H24,""),"")</f>
        <v/>
      </c>
      <c r="AC24" s="82" t="s">
        <v>146</v>
      </c>
      <c r="AD24" s="387"/>
      <c r="AE24" s="47" t="str">
        <f>IF(AF24="-","-","3rd")</f>
        <v>3rd</v>
      </c>
      <c r="AF24" s="47" t="str">
        <f t="array" ref="AF24">IFERROR(INDEX('2nd Run'!B:H,MATCH(AH24,'2nd Run'!H:H,0),1),"-")</f>
        <v>tammy blegen</v>
      </c>
      <c r="AG24" s="47" t="str">
        <f t="array" ref="AG24">IFERROR(INDEX('2nd Run'!B:H,MATCH(AH24,'2nd Run'!H:H,0),2),"-")</f>
        <v>just a frosty diamond</v>
      </c>
      <c r="AH24" s="165">
        <f t="shared" si="22"/>
        <v>19.847000001000001</v>
      </c>
      <c r="AI24" s="161" t="str">
        <f t="shared" si="23"/>
        <v/>
      </c>
      <c r="AJ24" s="72">
        <v>3</v>
      </c>
      <c r="AK24" s="72"/>
      <c r="AL24" s="72" t="str">
        <f>'Youth 2 Calc'!AK10</f>
        <v># of Runners</v>
      </c>
      <c r="AM24" s="72"/>
      <c r="AN24" s="72"/>
      <c r="AO24" s="304">
        <f>'Youth 2 Calc'!AN10</f>
        <v>9</v>
      </c>
      <c r="AP24" s="72"/>
      <c r="AQ24" s="72"/>
      <c r="AR24" s="72"/>
      <c r="AS24" s="72"/>
      <c r="AT24" s="72"/>
      <c r="AU24" s="72"/>
    </row>
    <row r="25" spans="1:47" ht="15.75" customHeight="1">
      <c r="A25" s="78" t="str">
        <f>IF(B25="","",Draw!G25)</f>
        <v/>
      </c>
      <c r="B25" s="73" t="str">
        <f>IFERROR(Draw!H25,"")</f>
        <v/>
      </c>
      <c r="C25" s="73" t="str">
        <f>IFERROR(Draw!J25,"")</f>
        <v/>
      </c>
      <c r="D25" s="297"/>
      <c r="E25" s="92" t="str">
        <f t="shared" si="0"/>
        <v/>
      </c>
      <c r="F25" s="93" t="str">
        <f t="shared" si="1"/>
        <v/>
      </c>
      <c r="G25" s="71">
        <v>2.4E-8</v>
      </c>
      <c r="H25" s="75" t="str">
        <f t="shared" si="2"/>
        <v/>
      </c>
      <c r="I25" s="75" t="str">
        <f t="shared" si="3"/>
        <v/>
      </c>
      <c r="J25" s="75">
        <f>VLOOKUP(CONCATENATE(Draw!I25,'2nd Run'!C25),Enter!T:V,3,FALSE)</f>
        <v>0</v>
      </c>
      <c r="K25" s="82" t="str">
        <f>IF(A25="co",VLOOKUP(CONCATENATE(Draw!I25,C25),'1st Run'!W:X,2,FALSE),IF(A25="yco",VLOOKUP(CONCATENATE(Draw!I25,C25),'Youth Calc'!S:U,2,FALSE),IF(OR(AND(D25&gt;1,D25&lt;1050),D25="nt",D25="",D25="scratch"),"","Not valid")))</f>
        <v/>
      </c>
      <c r="L25" s="72"/>
      <c r="M25" s="72"/>
      <c r="N25" s="72"/>
      <c r="O25" s="379"/>
      <c r="P25" s="121" t="str">
        <f>IF($M$18&lt;"4","",'2nd Run'!AE31)</f>
        <v/>
      </c>
      <c r="Q25" s="47" t="str">
        <f>IF(P25="","",'2nd Run'!AF31)</f>
        <v/>
      </c>
      <c r="R25" s="47" t="str">
        <f>IF(Q25="","",'2nd Run'!AG31)</f>
        <v/>
      </c>
      <c r="S25" s="115" t="str">
        <f>IF(R25="","",'2nd Run'!AH31)</f>
        <v/>
      </c>
      <c r="T25" s="116" t="str">
        <f t="shared" si="21"/>
        <v/>
      </c>
      <c r="U25" s="111" t="str">
        <f t="shared" si="5"/>
        <v/>
      </c>
      <c r="V25" s="72"/>
      <c r="W25" s="82" t="str">
        <f>IFERROR(VLOOKUP('2nd Run'!H25,$AD$3:$AE$7,2,TRUE),"")</f>
        <v/>
      </c>
      <c r="X25" s="96" t="str">
        <f>IFERROR(IF(W25=$X$1,'2nd Run'!H25,""),"")</f>
        <v/>
      </c>
      <c r="Y25" s="96" t="str">
        <f>IFERROR(IF(W25=$Y$1,'2nd Run'!H25,""),"")</f>
        <v/>
      </c>
      <c r="Z25" s="96" t="str">
        <f>IFERROR(IF(W25=$Z$1,'2nd Run'!H25,""),"")</f>
        <v/>
      </c>
      <c r="AA25" s="96" t="str">
        <f>IFERROR(IF($W25=$AA$1,'2nd Run'!H25,""),"")</f>
        <v/>
      </c>
      <c r="AB25" s="96" t="str">
        <f>IFERROR(IF(W25=$AB$1,'2nd Run'!H25,""),"")</f>
        <v/>
      </c>
      <c r="AC25" s="82" t="s">
        <v>148</v>
      </c>
      <c r="AD25" s="387"/>
      <c r="AE25" s="47" t="str">
        <f>IF(AF25="-","-","4th")</f>
        <v>4th</v>
      </c>
      <c r="AF25" s="47" t="str">
        <f t="array" ref="AF25">IFERROR(INDEX('2nd Run'!B:H,MATCH(AH25,'2nd Run'!H:H,0),1),"-")</f>
        <v>diane bucher</v>
      </c>
      <c r="AG25" s="47" t="str">
        <f t="array" ref="AG25">IFERROR(INDEX('2nd Run'!B:H,MATCH(AH25,'2nd Run'!H:H,0),2),"-")</f>
        <v>KC Shady Cash</v>
      </c>
      <c r="AH25" s="165">
        <f t="shared" si="22"/>
        <v>19.961000016</v>
      </c>
      <c r="AI25" s="161" t="str">
        <f t="shared" si="23"/>
        <v/>
      </c>
      <c r="AJ25" s="72">
        <v>4</v>
      </c>
      <c r="AK25" s="72"/>
      <c r="AL25" s="72" t="str">
        <f>'Youth 2 Calc'!AK11</f>
        <v>Entry Fee</v>
      </c>
      <c r="AM25" s="72"/>
      <c r="AN25" s="72"/>
      <c r="AO25" s="118">
        <f>'Youth 2 Calc'!AN11</f>
        <v>14</v>
      </c>
      <c r="AP25" s="72"/>
      <c r="AQ25" s="72"/>
      <c r="AR25" s="72"/>
      <c r="AS25" s="72"/>
      <c r="AT25" s="72"/>
      <c r="AU25" s="72"/>
    </row>
    <row r="26" spans="1:47" ht="15.75" customHeight="1">
      <c r="A26" s="78" t="str">
        <f>IF(B26="","",Draw!G26)</f>
        <v/>
      </c>
      <c r="B26" s="73" t="str">
        <f>IFERROR(Draw!H26,"")</f>
        <v/>
      </c>
      <c r="C26" s="73" t="str">
        <f>IFERROR(Draw!J26,"")</f>
        <v/>
      </c>
      <c r="D26" s="298"/>
      <c r="E26" s="92" t="str">
        <f t="shared" si="0"/>
        <v/>
      </c>
      <c r="F26" s="93" t="str">
        <f t="shared" si="1"/>
        <v/>
      </c>
      <c r="G26" s="71">
        <v>2.4999999999999999E-8</v>
      </c>
      <c r="H26" s="75" t="str">
        <f t="shared" si="2"/>
        <v/>
      </c>
      <c r="I26" s="75" t="str">
        <f t="shared" si="3"/>
        <v/>
      </c>
      <c r="J26" s="75">
        <f>VLOOKUP(CONCATENATE(Draw!I26,'2nd Run'!C26),Enter!T:V,3,FALSE)</f>
        <v>0</v>
      </c>
      <c r="K26" s="82" t="str">
        <f>IF(A26="co",VLOOKUP(CONCATENATE(Draw!I26,C26),'1st Run'!W:X,2,FALSE),IF(A26="yco",VLOOKUP(CONCATENATE(Draw!I26,C26),'Youth Calc'!S:U,2,FALSE),IF(OR(AND(D26&gt;1,D26&lt;1050),D26="nt",D26="",D26="scratch"),"","Not valid")))</f>
        <v/>
      </c>
      <c r="L26" s="72"/>
      <c r="M26" s="72"/>
      <c r="N26" s="72"/>
      <c r="O26" s="374"/>
      <c r="P26" s="130" t="str">
        <f>IF($M$18&lt;"5","",'2nd Run'!AE32)</f>
        <v/>
      </c>
      <c r="Q26" s="47" t="str">
        <f>IF(P26="","",'2nd Run'!AF32)</f>
        <v/>
      </c>
      <c r="R26" s="47" t="str">
        <f>IF(Q26="","",'2nd Run'!AG32)</f>
        <v/>
      </c>
      <c r="S26" s="115" t="str">
        <f>IF(R26="","",'2nd Run'!AH32)</f>
        <v/>
      </c>
      <c r="T26" s="157" t="str">
        <f t="shared" si="21"/>
        <v/>
      </c>
      <c r="U26" s="111" t="str">
        <f t="shared" si="5"/>
        <v/>
      </c>
      <c r="V26" s="72"/>
      <c r="W26" s="82" t="str">
        <f>IFERROR(VLOOKUP('2nd Run'!H26,$AD$3:$AE$7,2,TRUE),"")</f>
        <v/>
      </c>
      <c r="X26" s="96" t="str">
        <f>IFERROR(IF(W26=$X$1,'2nd Run'!H26,""),"")</f>
        <v/>
      </c>
      <c r="Y26" s="96" t="str">
        <f>IFERROR(IF(W26=$Y$1,'2nd Run'!H26,""),"")</f>
        <v/>
      </c>
      <c r="Z26" s="96" t="str">
        <f>IFERROR(IF(W26=$Z$1,'2nd Run'!H26,""),"")</f>
        <v/>
      </c>
      <c r="AA26" s="96" t="str">
        <f>IFERROR(IF($W26=$AA$1,'2nd Run'!H26,""),"")</f>
        <v/>
      </c>
      <c r="AB26" s="96" t="str">
        <f>IFERROR(IF(W26=$AB$1,'2nd Run'!H26,""),"")</f>
        <v/>
      </c>
      <c r="AC26" s="82" t="s">
        <v>151</v>
      </c>
      <c r="AD26" s="388"/>
      <c r="AE26" s="47" t="str">
        <f>IF(AF26="-","-","5th")</f>
        <v>5th</v>
      </c>
      <c r="AF26" s="47" t="str">
        <f t="array" ref="AF26">IFERROR(INDEX('2nd Run'!B:H,MATCH(AH26,'2nd Run'!H:H,0),1),"-")</f>
        <v>Kenley Fluit (Y)</v>
      </c>
      <c r="AG26" s="47" t="str">
        <f t="array" ref="AG26">IFERROR(INDEX('2nd Run'!B:H,MATCH(AH26,'2nd Run'!H:H,0),2),"-")</f>
        <v>Kodie</v>
      </c>
      <c r="AH26" s="165">
        <f t="shared" si="22"/>
        <v>20.366000019000001</v>
      </c>
      <c r="AI26" s="161" t="str">
        <f t="shared" si="23"/>
        <v/>
      </c>
      <c r="AJ26" s="72">
        <v>5</v>
      </c>
      <c r="AK26" s="72"/>
      <c r="AL26" s="72" t="s">
        <v>143</v>
      </c>
      <c r="AM26" s="72"/>
      <c r="AN26" s="72"/>
      <c r="AO26" s="118">
        <f>'Youth 2 Calc'!AN12</f>
        <v>126</v>
      </c>
      <c r="AP26" s="72"/>
      <c r="AQ26" s="72"/>
      <c r="AR26" s="72"/>
      <c r="AS26" s="72"/>
      <c r="AT26" s="72"/>
      <c r="AU26" s="72"/>
    </row>
    <row r="27" spans="1:47" ht="15.75" customHeight="1">
      <c r="A27" s="78" t="str">
        <f>IF(B27="","",Draw!G27)</f>
        <v/>
      </c>
      <c r="B27" s="73" t="str">
        <f>IFERROR(Draw!H27,"")</f>
        <v/>
      </c>
      <c r="C27" s="73" t="str">
        <f>IFERROR(Draw!J27,"")</f>
        <v/>
      </c>
      <c r="D27" s="295"/>
      <c r="E27" s="92" t="str">
        <f t="shared" si="0"/>
        <v/>
      </c>
      <c r="F27" s="93" t="str">
        <f t="shared" si="1"/>
        <v/>
      </c>
      <c r="G27" s="71">
        <v>2.6000000000000001E-8</v>
      </c>
      <c r="H27" s="75" t="str">
        <f t="shared" si="2"/>
        <v/>
      </c>
      <c r="I27" s="75" t="str">
        <f t="shared" si="3"/>
        <v/>
      </c>
      <c r="J27" s="75">
        <f>VLOOKUP(CONCATENATE(Draw!I27,'2nd Run'!C27),Enter!T:V,3,FALSE)</f>
        <v>0</v>
      </c>
      <c r="K27" s="82" t="str">
        <f>IF(A27="co",VLOOKUP(CONCATENATE(Draw!I27,C27),'1st Run'!W:X,2,FALSE),IF(A27="yco",VLOOKUP(CONCATENATE(Draw!I27,C27),'Youth Calc'!S:U,2,FALSE),IF(OR(AND(D27&gt;1,D27&lt;1050),D27="nt",D27="",D27="scratch"),"","Not valid")))</f>
        <v/>
      </c>
      <c r="L27" s="143"/>
      <c r="M27" s="72"/>
      <c r="N27" s="72"/>
      <c r="O27" s="169"/>
      <c r="P27" s="170"/>
      <c r="Q27" s="171"/>
      <c r="R27" s="171"/>
      <c r="S27" s="172"/>
      <c r="T27" s="173"/>
      <c r="U27" s="111">
        <f t="shared" si="5"/>
        <v>0</v>
      </c>
      <c r="V27" s="72"/>
      <c r="W27" s="82" t="str">
        <f>IFERROR(VLOOKUP('2nd Run'!H27,$AD$3:$AE$7,2,TRUE),"")</f>
        <v/>
      </c>
      <c r="X27" s="96" t="str">
        <f>IFERROR(IF(W27=$X$1,'2nd Run'!H27,""),"")</f>
        <v/>
      </c>
      <c r="Y27" s="96" t="str">
        <f>IFERROR(IF(W27=$Y$1,'2nd Run'!H27,""),"")</f>
        <v/>
      </c>
      <c r="Z27" s="96" t="str">
        <f>IFERROR(IF(W27=$Z$1,'2nd Run'!H27,""),"")</f>
        <v/>
      </c>
      <c r="AA27" s="96" t="str">
        <f>IFERROR(IF($W27=$AA$1,'2nd Run'!H27,""),"")</f>
        <v/>
      </c>
      <c r="AB27" s="96" t="str">
        <f>IFERROR(IF(W27=$AB$1,'2nd Run'!H27,""),"")</f>
        <v/>
      </c>
      <c r="AC27" s="82"/>
      <c r="AD27" s="59"/>
      <c r="AE27" s="97"/>
      <c r="AF27" s="97"/>
      <c r="AG27" s="97"/>
      <c r="AH27" s="302"/>
      <c r="AI27" s="161"/>
      <c r="AJ27" s="72"/>
      <c r="AK27" s="72"/>
      <c r="AL27" s="72" t="s">
        <v>156</v>
      </c>
      <c r="AM27" s="72"/>
      <c r="AN27" s="72"/>
      <c r="AO27" s="118">
        <f>(AO24*M7)-(AO26-M4)</f>
        <v>54</v>
      </c>
      <c r="AP27" s="72"/>
      <c r="AQ27" s="72"/>
      <c r="AR27" s="72"/>
      <c r="AS27" s="72"/>
      <c r="AT27" s="72"/>
      <c r="AU27" s="72"/>
    </row>
    <row r="28" spans="1:47" ht="15.75" customHeight="1">
      <c r="A28" s="78" t="str">
        <f>IF(B28="","",Draw!G28)</f>
        <v/>
      </c>
      <c r="B28" s="73" t="str">
        <f>IFERROR(Draw!H28,"")</f>
        <v/>
      </c>
      <c r="C28" s="73" t="str">
        <f>IFERROR(Draw!J28,"")</f>
        <v/>
      </c>
      <c r="D28" s="299"/>
      <c r="E28" s="92" t="str">
        <f t="shared" si="0"/>
        <v/>
      </c>
      <c r="F28" s="93" t="str">
        <f t="shared" si="1"/>
        <v/>
      </c>
      <c r="G28" s="71">
        <v>2.7E-8</v>
      </c>
      <c r="H28" s="75" t="str">
        <f t="shared" si="2"/>
        <v/>
      </c>
      <c r="I28" s="75" t="str">
        <f t="shared" si="3"/>
        <v/>
      </c>
      <c r="J28" s="75">
        <f>VLOOKUP(CONCATENATE(Draw!I28,'2nd Run'!C28),Enter!T:V,3,FALSE)</f>
        <v>0</v>
      </c>
      <c r="K28" s="82" t="str">
        <f>IF(A28="co",VLOOKUP(CONCATENATE(Draw!I28,C28),'1st Run'!W:X,2,FALSE),IF(A28="yco",VLOOKUP(CONCATENATE(Draw!I28,C28),'Youth Calc'!S:U,2,FALSE),IF(OR(AND(D28&gt;1,D28&lt;1050),D28="nt",D28="",D28="scratch"),"","Not valid")))</f>
        <v/>
      </c>
      <c r="L28" s="72"/>
      <c r="M28" s="72"/>
      <c r="N28" s="72"/>
      <c r="O28" s="391" t="s">
        <v>138</v>
      </c>
      <c r="P28" s="174" t="str">
        <f>'2nd Run'!AE34</f>
        <v>-</v>
      </c>
      <c r="Q28" s="108" t="str">
        <f>'2nd Run'!AF34</f>
        <v>-</v>
      </c>
      <c r="R28" s="108" t="str">
        <f>'2nd Run'!AG34</f>
        <v>-</v>
      </c>
      <c r="S28" s="109" t="str">
        <f>'2nd Run'!AH34</f>
        <v>-</v>
      </c>
      <c r="T28" s="110"/>
      <c r="U28" s="111" t="str">
        <f t="shared" si="5"/>
        <v>-</v>
      </c>
      <c r="V28" s="72"/>
      <c r="W28" s="82" t="str">
        <f>IFERROR(VLOOKUP('2nd Run'!H28,$AD$3:$AE$7,2,TRUE),"")</f>
        <v/>
      </c>
      <c r="X28" s="96" t="str">
        <f>IFERROR(IF(W28=$X$1,'2nd Run'!H28,""),"")</f>
        <v/>
      </c>
      <c r="Y28" s="96" t="str">
        <f>IFERROR(IF(W28=$Y$1,'2nd Run'!H28,""),"")</f>
        <v/>
      </c>
      <c r="Z28" s="96" t="str">
        <f>IFERROR(IF(W28=$Z$1,'2nd Run'!H28,""),"")</f>
        <v/>
      </c>
      <c r="AA28" s="96" t="str">
        <f>IFERROR(IF($W28=$AA$1,'2nd Run'!H28,""),"")</f>
        <v/>
      </c>
      <c r="AB28" s="96" t="str">
        <f>IFERROR(IF(W28=$AB$1,'2nd Run'!H28,""),"")</f>
        <v/>
      </c>
      <c r="AC28" s="82" t="s">
        <v>47</v>
      </c>
      <c r="AD28" s="386" t="s">
        <v>137</v>
      </c>
      <c r="AE28" s="47" t="str">
        <f>IF(AF28="-","-","1st")</f>
        <v>1st</v>
      </c>
      <c r="AF28" s="47" t="str">
        <f t="array" ref="AF28">IFERROR(INDEX('2nd Run'!B:H,MATCH(AH28,'2nd Run'!H:H,0),1),"-")</f>
        <v>Jacey Ilse (Y)</v>
      </c>
      <c r="AG28" s="47" t="str">
        <f t="array" ref="AG28">IFERROR(INDEX('2nd Run'!B:H,MATCH(AH28,'2nd Run'!H:H,0),2),"-")</f>
        <v>zanalyst babe</v>
      </c>
      <c r="AH28" s="165">
        <f t="shared" ref="AH28:AH32" si="24">IFERROR(IF(SMALL($AA$2:$AA$286,AJ28)&lt;900,SMALL($AA$2:$AA$286,AJ28),"-"),"-")</f>
        <v>20.697000009</v>
      </c>
      <c r="AI28" s="161">
        <f t="shared" ref="AI28:AI32" si="25">IF(AT4&gt;0,AT4,"")</f>
        <v>36.75</v>
      </c>
      <c r="AJ28" s="72">
        <v>1</v>
      </c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</row>
    <row r="29" spans="1:47" ht="15.75" customHeight="1">
      <c r="A29" s="78" t="str">
        <f>IF(B29="","",Draw!G29)</f>
        <v/>
      </c>
      <c r="B29" s="73" t="str">
        <f>IFERROR(Draw!H29,"")</f>
        <v/>
      </c>
      <c r="C29" s="73" t="str">
        <f>IFERROR(Draw!J29,"")</f>
        <v/>
      </c>
      <c r="D29" s="295"/>
      <c r="E29" s="92" t="str">
        <f t="shared" si="0"/>
        <v/>
      </c>
      <c r="F29" s="93" t="str">
        <f t="shared" si="1"/>
        <v/>
      </c>
      <c r="G29" s="71">
        <v>2.7999999999999999E-8</v>
      </c>
      <c r="H29" s="75" t="str">
        <f t="shared" si="2"/>
        <v/>
      </c>
      <c r="I29" s="75" t="str">
        <f t="shared" si="3"/>
        <v/>
      </c>
      <c r="J29" s="75">
        <f>VLOOKUP(CONCATENATE(Draw!I29,'2nd Run'!C29),Enter!T:V,3,FALSE)</f>
        <v>0</v>
      </c>
      <c r="K29" s="82" t="str">
        <f>IF(A29="co",VLOOKUP(CONCATENATE(Draw!I29,C29),'1st Run'!W:X,2,FALSE),IF(A29="yco",VLOOKUP(CONCATENATE(Draw!I29,C29),'Youth Calc'!S:U,2,FALSE),IF(OR(AND(D29&gt;1,D29&lt;1050),D29="nt",D29="",D29="scratch"),"","Not valid")))</f>
        <v/>
      </c>
      <c r="L29" s="72"/>
      <c r="M29" s="72"/>
      <c r="N29" s="72"/>
      <c r="O29" s="379"/>
      <c r="P29" s="121" t="str">
        <f>IF($M$18&lt;"2","",'2nd Run'!AE35)</f>
        <v/>
      </c>
      <c r="Q29" s="47" t="str">
        <f>IF(P29="","",'2nd Run'!AF35)</f>
        <v/>
      </c>
      <c r="R29" s="47" t="str">
        <f>IF(Q29="","",'2nd Run'!AG35)</f>
        <v/>
      </c>
      <c r="S29" s="115" t="str">
        <f>IF(R29="","",'2nd Run'!AH35)</f>
        <v/>
      </c>
      <c r="T29" s="116"/>
      <c r="U29" s="111" t="str">
        <f t="shared" si="5"/>
        <v/>
      </c>
      <c r="V29" s="72"/>
      <c r="W29" s="82" t="str">
        <f>IFERROR(VLOOKUP('2nd Run'!H29,$AD$3:$AE$7,2,TRUE),"")</f>
        <v/>
      </c>
      <c r="X29" s="96" t="str">
        <f>IFERROR(IF(W29=$X$1,'2nd Run'!H29,""),"")</f>
        <v/>
      </c>
      <c r="Y29" s="96" t="str">
        <f>IFERROR(IF(W29=$Y$1,'2nd Run'!H29,""),"")</f>
        <v/>
      </c>
      <c r="Z29" s="96" t="str">
        <f>IFERROR(IF(W29=$Z$1,'2nd Run'!H29,""),"")</f>
        <v/>
      </c>
      <c r="AA29" s="96" t="str">
        <f>IFERROR(IF($W29=$AA$1,'2nd Run'!H29,""),"")</f>
        <v/>
      </c>
      <c r="AB29" s="96" t="str">
        <f>IFERROR(IF(W29=$AB$1,'2nd Run'!H29,""),"")</f>
        <v/>
      </c>
      <c r="AC29" s="82" t="s">
        <v>48</v>
      </c>
      <c r="AD29" s="387"/>
      <c r="AE29" s="47" t="str">
        <f>IF(AF29="-","-","2nd")</f>
        <v>2nd</v>
      </c>
      <c r="AF29" s="47" t="str">
        <f t="array" ref="AF29">IFERROR(INDEX('2nd Run'!B:H,MATCH(AH29,'2nd Run'!H:H,0),1),"-")</f>
        <v>Laura Roelfs</v>
      </c>
      <c r="AG29" s="47" t="str">
        <f t="array" ref="AG29">IFERROR(INDEX('2nd Run'!B:H,MATCH(AH29,'2nd Run'!H:H,0),2),"-")</f>
        <v>Ranger</v>
      </c>
      <c r="AH29" s="165">
        <f t="shared" si="24"/>
        <v>21.601000017</v>
      </c>
      <c r="AI29" s="161" t="str">
        <f t="shared" si="25"/>
        <v/>
      </c>
      <c r="AJ29" s="72">
        <v>2</v>
      </c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</row>
    <row r="30" spans="1:47" ht="15.75" customHeight="1">
      <c r="A30" s="78" t="str">
        <f>IF(B30="","",Draw!G30)</f>
        <v/>
      </c>
      <c r="B30" s="73" t="str">
        <f>IFERROR(Draw!H30,"")</f>
        <v/>
      </c>
      <c r="C30" s="73" t="str">
        <f>IFERROR(Draw!J30,"")</f>
        <v/>
      </c>
      <c r="D30" s="296"/>
      <c r="E30" s="92" t="str">
        <f t="shared" si="0"/>
        <v/>
      </c>
      <c r="F30" s="93" t="str">
        <f t="shared" si="1"/>
        <v/>
      </c>
      <c r="G30" s="71">
        <v>2.9000000000000002E-8</v>
      </c>
      <c r="H30" s="75" t="str">
        <f t="shared" si="2"/>
        <v/>
      </c>
      <c r="I30" s="75" t="str">
        <f t="shared" si="3"/>
        <v/>
      </c>
      <c r="J30" s="75">
        <f>VLOOKUP(CONCATENATE(Draw!I30,'2nd Run'!C30),Enter!T:V,3,FALSE)</f>
        <v>0</v>
      </c>
      <c r="K30" s="82" t="str">
        <f>IF(A30="co",VLOOKUP(CONCATENATE(Draw!I30,C30),'1st Run'!W:X,2,FALSE),IF(A30="yco",VLOOKUP(CONCATENATE(Draw!I30,C30),'Youth Calc'!S:U,2,FALSE),IF(OR(AND(D30&gt;1,D30&lt;1050),D30="nt",D30="",D30="scratch"),"","Not valid")))</f>
        <v/>
      </c>
      <c r="L30" s="72"/>
      <c r="M30" s="72"/>
      <c r="N30" s="72"/>
      <c r="O30" s="379"/>
      <c r="P30" s="121" t="str">
        <f>IF($M$18&lt;"3","",'2nd Run'!AE36)</f>
        <v/>
      </c>
      <c r="Q30" s="47" t="str">
        <f>IF(P30="","",'2nd Run'!AF36)</f>
        <v/>
      </c>
      <c r="R30" s="47" t="str">
        <f>IF(Q30="","",'2nd Run'!AG36)</f>
        <v/>
      </c>
      <c r="S30" s="115" t="str">
        <f>IF(R30="","",'2nd Run'!AH36)</f>
        <v/>
      </c>
      <c r="T30" s="116"/>
      <c r="U30" s="111" t="str">
        <f t="shared" si="5"/>
        <v/>
      </c>
      <c r="V30" s="72"/>
      <c r="W30" s="82" t="str">
        <f>IFERROR(VLOOKUP('2nd Run'!H30,$AD$3:$AE$7,2,TRUE),"")</f>
        <v/>
      </c>
      <c r="X30" s="96" t="str">
        <f>IFERROR(IF(W30=$X$1,'2nd Run'!H30,""),"")</f>
        <v/>
      </c>
      <c r="Y30" s="96" t="str">
        <f>IFERROR(IF(W30=$Y$1,'2nd Run'!H30,""),"")</f>
        <v/>
      </c>
      <c r="Z30" s="96" t="str">
        <f>IFERROR(IF(W30=$Z$1,'2nd Run'!H30,""),"")</f>
        <v/>
      </c>
      <c r="AA30" s="96" t="str">
        <f>IFERROR(IF($W30=$AA$1,'2nd Run'!H30,""),"")</f>
        <v/>
      </c>
      <c r="AB30" s="96" t="str">
        <f>IFERROR(IF(W30=$AB$1,'2nd Run'!H30,""),"")</f>
        <v/>
      </c>
      <c r="AC30" s="82" t="s">
        <v>146</v>
      </c>
      <c r="AD30" s="387"/>
      <c r="AE30" s="47" t="str">
        <f>IF(AF30="-","-","3rd")</f>
        <v>3rd</v>
      </c>
      <c r="AF30" s="47" t="str">
        <f t="array" ref="AF30">IFERROR(INDEX('2nd Run'!B:H,MATCH(AH30,'2nd Run'!H:H,0),1),"-")</f>
        <v>morgan ober</v>
      </c>
      <c r="AG30" s="47" t="str">
        <f t="array" ref="AG30">IFERROR(INDEX('2nd Run'!B:H,MATCH(AH30,'2nd Run'!H:H,0),2),"-")</f>
        <v>bubba</v>
      </c>
      <c r="AH30" s="165">
        <f t="shared" si="24"/>
        <v>27.981000005000002</v>
      </c>
      <c r="AI30" s="161" t="str">
        <f t="shared" si="25"/>
        <v/>
      </c>
      <c r="AJ30" s="72">
        <v>3</v>
      </c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</row>
    <row r="31" spans="1:47" ht="15.75" customHeight="1">
      <c r="A31" s="78" t="str">
        <f>IF(B31="","",Draw!G31)</f>
        <v/>
      </c>
      <c r="B31" s="73" t="str">
        <f>IFERROR(Draw!H31,"")</f>
        <v/>
      </c>
      <c r="C31" s="73" t="str">
        <f>IFERROR(Draw!J31,"")</f>
        <v/>
      </c>
      <c r="D31" s="297"/>
      <c r="E31" s="92" t="str">
        <f t="shared" si="0"/>
        <v/>
      </c>
      <c r="F31" s="93" t="str">
        <f t="shared" si="1"/>
        <v/>
      </c>
      <c r="G31" s="71">
        <v>2.9999999999999997E-8</v>
      </c>
      <c r="H31" s="75" t="str">
        <f t="shared" si="2"/>
        <v/>
      </c>
      <c r="I31" s="75" t="str">
        <f t="shared" si="3"/>
        <v/>
      </c>
      <c r="J31" s="75">
        <f>VLOOKUP(CONCATENATE(Draw!I31,'2nd Run'!C31),Enter!T:V,3,FALSE)</f>
        <v>0</v>
      </c>
      <c r="K31" s="82" t="str">
        <f>IF(A31="co",VLOOKUP(CONCATENATE(Draw!I31,C31),'1st Run'!W:X,2,FALSE),IF(A31="yco",VLOOKUP(CONCATENATE(Draw!I31,C31),'Youth Calc'!S:U,2,FALSE),IF(OR(AND(D31&gt;1,D31&lt;1050),D31="nt",D31="",D31="scratch"),"","Not valid")))</f>
        <v/>
      </c>
      <c r="L31" s="72"/>
      <c r="M31" s="72"/>
      <c r="N31" s="72"/>
      <c r="O31" s="379"/>
      <c r="P31" s="121" t="str">
        <f>IF($M$18&lt;"4","",'2nd Run'!AE37)</f>
        <v/>
      </c>
      <c r="Q31" s="47" t="str">
        <f>IF(P31="","",'2nd Run'!AF37)</f>
        <v/>
      </c>
      <c r="R31" s="47" t="str">
        <f>IF(Q31="","",'2nd Run'!AG37)</f>
        <v/>
      </c>
      <c r="S31" s="115" t="str">
        <f>IF(R31="","",'2nd Run'!AH37)</f>
        <v/>
      </c>
      <c r="T31" s="116"/>
      <c r="U31" s="111" t="str">
        <f t="shared" si="5"/>
        <v/>
      </c>
      <c r="V31" s="72"/>
      <c r="W31" s="82" t="str">
        <f>IFERROR(VLOOKUP('2nd Run'!H31,$AD$3:$AE$7,2,TRUE),"")</f>
        <v/>
      </c>
      <c r="X31" s="96" t="str">
        <f>IFERROR(IF(W31=$X$1,'2nd Run'!H31,""),"")</f>
        <v/>
      </c>
      <c r="Y31" s="96" t="str">
        <f>IFERROR(IF(W31=$Y$1,'2nd Run'!H31,""),"")</f>
        <v/>
      </c>
      <c r="Z31" s="96" t="str">
        <f>IFERROR(IF(W31=$Z$1,'2nd Run'!H31,""),"")</f>
        <v/>
      </c>
      <c r="AA31" s="96" t="str">
        <f>IFERROR(IF($W31=$AA$1,'2nd Run'!H31,""),"")</f>
        <v/>
      </c>
      <c r="AB31" s="96" t="str">
        <f>IFERROR(IF(W31=$AB$1,'2nd Run'!H31,""),"")</f>
        <v/>
      </c>
      <c r="AC31" s="82" t="s">
        <v>148</v>
      </c>
      <c r="AD31" s="387"/>
      <c r="AE31" s="47" t="str">
        <f>IF(AF31="-","-","4th")</f>
        <v>-</v>
      </c>
      <c r="AF31" s="47" t="str">
        <f t="array" ref="AF31">IFERROR(INDEX('2nd Run'!B:H,MATCH(AH31,'2nd Run'!H:H,0),1),"-")</f>
        <v>-</v>
      </c>
      <c r="AG31" s="47" t="str">
        <f t="array" ref="AG31">IFERROR(INDEX('2nd Run'!B:H,MATCH(AH31,'2nd Run'!H:H,0),2),"-")</f>
        <v>-</v>
      </c>
      <c r="AH31" s="165" t="str">
        <f t="shared" si="24"/>
        <v>-</v>
      </c>
      <c r="AI31" s="161" t="str">
        <f t="shared" si="25"/>
        <v/>
      </c>
      <c r="AJ31" s="72">
        <v>4</v>
      </c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</row>
    <row r="32" spans="1:47" ht="15.75" customHeight="1">
      <c r="A32" s="78" t="str">
        <f>IF(B32="","",Draw!G32)</f>
        <v/>
      </c>
      <c r="B32" s="73" t="str">
        <f>IFERROR(Draw!H32,"")</f>
        <v/>
      </c>
      <c r="C32" s="73" t="str">
        <f>IFERROR(Draw!J32,"")</f>
        <v/>
      </c>
      <c r="D32" s="298"/>
      <c r="E32" s="92" t="str">
        <f t="shared" si="0"/>
        <v/>
      </c>
      <c r="F32" s="93" t="str">
        <f t="shared" si="1"/>
        <v/>
      </c>
      <c r="G32" s="71">
        <v>3.1E-8</v>
      </c>
      <c r="H32" s="75" t="str">
        <f t="shared" si="2"/>
        <v/>
      </c>
      <c r="I32" s="75" t="str">
        <f t="shared" si="3"/>
        <v/>
      </c>
      <c r="J32" s="75">
        <f>VLOOKUP(CONCATENATE(Draw!I32,'2nd Run'!C32),Enter!T:V,3,FALSE)</f>
        <v>0</v>
      </c>
      <c r="K32" s="82" t="str">
        <f>IF(A32="co",VLOOKUP(CONCATENATE(Draw!I32,C32),'1st Run'!W:X,2,FALSE),IF(A32="yco",VLOOKUP(CONCATENATE(Draw!I32,C32),'Youth Calc'!S:U,2,FALSE),IF(OR(AND(D32&gt;1,D32&lt;1050),D32="nt",D32="",D32="scratch"),"","Not valid")))</f>
        <v/>
      </c>
      <c r="L32" s="72"/>
      <c r="M32" s="72"/>
      <c r="N32" s="72"/>
      <c r="O32" s="374"/>
      <c r="P32" s="130" t="str">
        <f>IF($M$18&lt;"5","",'2nd Run'!AE38)</f>
        <v/>
      </c>
      <c r="Q32" s="63" t="str">
        <f>IF(P32="","",'2nd Run'!AF38)</f>
        <v/>
      </c>
      <c r="R32" s="63" t="str">
        <f>IF(Q32="","",'2nd Run'!AG38)</f>
        <v/>
      </c>
      <c r="S32" s="131" t="str">
        <f>IF(R32="","",'2nd Run'!AH38)</f>
        <v/>
      </c>
      <c r="T32" s="305"/>
      <c r="U32" s="111" t="str">
        <f t="shared" si="5"/>
        <v/>
      </c>
      <c r="V32" s="72"/>
      <c r="W32" s="82" t="str">
        <f>IFERROR(VLOOKUP('2nd Run'!H32,$AD$3:$AE$7,2,TRUE),"")</f>
        <v/>
      </c>
      <c r="X32" s="96" t="str">
        <f>IFERROR(IF(W32=$X$1,'2nd Run'!H32,""),"")</f>
        <v/>
      </c>
      <c r="Y32" s="96" t="str">
        <f>IFERROR(IF(W32=$Y$1,'2nd Run'!H32,""),"")</f>
        <v/>
      </c>
      <c r="Z32" s="96" t="str">
        <f>IFERROR(IF(W32=$Z$1,'2nd Run'!H32,""),"")</f>
        <v/>
      </c>
      <c r="AA32" s="96" t="str">
        <f>IFERROR(IF($W32=$AA$1,'2nd Run'!H32,""),"")</f>
        <v/>
      </c>
      <c r="AB32" s="96" t="str">
        <f>IFERROR(IF(W32=$AB$1,'2nd Run'!H32,""),"")</f>
        <v/>
      </c>
      <c r="AC32" s="82" t="s">
        <v>151</v>
      </c>
      <c r="AD32" s="388"/>
      <c r="AE32" s="47" t="str">
        <f>IF(AF32="-","-","5th")</f>
        <v>-</v>
      </c>
      <c r="AF32" s="47" t="str">
        <f t="array" ref="AF32">IFERROR(INDEX('2nd Run'!B:H,MATCH(AH32,'2nd Run'!H:H,0),1),"-")</f>
        <v>-</v>
      </c>
      <c r="AG32" s="47" t="str">
        <f t="array" ref="AG32">IFERROR(INDEX('2nd Run'!B:H,MATCH(AH32,'2nd Run'!H:H,0),2),"-")</f>
        <v>-</v>
      </c>
      <c r="AH32" s="165" t="str">
        <f t="shared" si="24"/>
        <v>-</v>
      </c>
      <c r="AI32" s="161" t="str">
        <f t="shared" si="25"/>
        <v/>
      </c>
      <c r="AJ32" s="72">
        <v>5</v>
      </c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</row>
    <row r="33" spans="1:47" ht="15.75" customHeight="1">
      <c r="A33" s="78" t="str">
        <f>IF(B33="","",Draw!G33)</f>
        <v/>
      </c>
      <c r="B33" s="73" t="str">
        <f>IFERROR(Draw!H33,"")</f>
        <v/>
      </c>
      <c r="C33" s="73" t="str">
        <f>IFERROR(Draw!J33,"")</f>
        <v/>
      </c>
      <c r="D33" s="295"/>
      <c r="E33" s="92" t="str">
        <f t="shared" si="0"/>
        <v/>
      </c>
      <c r="F33" s="93" t="str">
        <f t="shared" si="1"/>
        <v/>
      </c>
      <c r="G33" s="71">
        <v>3.2000000000000002E-8</v>
      </c>
      <c r="H33" s="75" t="str">
        <f t="shared" si="2"/>
        <v/>
      </c>
      <c r="I33" s="75" t="str">
        <f t="shared" si="3"/>
        <v/>
      </c>
      <c r="J33" s="75">
        <f>VLOOKUP(CONCATENATE(Draw!I33,'2nd Run'!C33),Enter!T:V,3,FALSE)</f>
        <v>0</v>
      </c>
      <c r="K33" s="82" t="str">
        <f>IF(A33="co",VLOOKUP(CONCATENATE(Draw!I33,C33),'1st Run'!W:X,2,FALSE),IF(A33="yco",VLOOKUP(CONCATENATE(Draw!I33,C33),'Youth Calc'!S:U,2,FALSE),IF(OR(AND(D33&gt;1,D33&lt;1050),D33="nt",D33="",D33="scratch"),"","Not valid")))</f>
        <v/>
      </c>
      <c r="L33" s="72"/>
      <c r="M33" s="72"/>
      <c r="N33" s="72"/>
      <c r="O33" s="72"/>
      <c r="P33" s="72"/>
      <c r="Q33" s="72"/>
      <c r="R33" s="72"/>
      <c r="S33" s="72"/>
      <c r="T33" s="72"/>
      <c r="U33" s="111">
        <f t="shared" si="5"/>
        <v>0</v>
      </c>
      <c r="V33" s="72"/>
      <c r="W33" s="82" t="str">
        <f>IFERROR(VLOOKUP('2nd Run'!H33,$AD$3:$AE$7,2,TRUE),"")</f>
        <v/>
      </c>
      <c r="X33" s="96" t="str">
        <f>IFERROR(IF(W33=$X$1,'2nd Run'!H33,""),"")</f>
        <v/>
      </c>
      <c r="Y33" s="96" t="str">
        <f>IFERROR(IF(W33=$Y$1,'2nd Run'!H33,""),"")</f>
        <v/>
      </c>
      <c r="Z33" s="96" t="str">
        <f>IFERROR(IF(W33=$Z$1,'2nd Run'!H33,""),"")</f>
        <v/>
      </c>
      <c r="AA33" s="96" t="str">
        <f>IFERROR(IF($W33=$AA$1,'2nd Run'!H33,""),"")</f>
        <v/>
      </c>
      <c r="AB33" s="96" t="str">
        <f>IFERROR(IF(W33=$AB$1,'2nd Run'!H33,""),"")</f>
        <v/>
      </c>
      <c r="AC33" s="82"/>
      <c r="AD33" s="59"/>
      <c r="AE33" s="97"/>
      <c r="AF33" s="97"/>
      <c r="AG33" s="97"/>
      <c r="AH33" s="302"/>
      <c r="AI33" s="161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</row>
    <row r="34" spans="1:47" ht="15.75" customHeight="1">
      <c r="A34" s="78" t="str">
        <f>IF(B34="","",Draw!G34)</f>
        <v/>
      </c>
      <c r="B34" s="73" t="str">
        <f>IFERROR(Draw!H34,"")</f>
        <v/>
      </c>
      <c r="C34" s="73" t="str">
        <f>IFERROR(Draw!J34,"")</f>
        <v/>
      </c>
      <c r="D34" s="299"/>
      <c r="E34" s="92" t="str">
        <f t="shared" si="0"/>
        <v/>
      </c>
      <c r="F34" s="93" t="str">
        <f t="shared" si="1"/>
        <v/>
      </c>
      <c r="G34" s="71">
        <v>3.2999999999999998E-8</v>
      </c>
      <c r="H34" s="75" t="str">
        <f t="shared" si="2"/>
        <v/>
      </c>
      <c r="I34" s="75" t="str">
        <f t="shared" si="3"/>
        <v/>
      </c>
      <c r="J34" s="75">
        <f>VLOOKUP(CONCATENATE(Draw!I34,'2nd Run'!C34),Enter!T:V,3,FALSE)</f>
        <v>0</v>
      </c>
      <c r="K34" s="82" t="str">
        <f>IF(A34="co",VLOOKUP(CONCATENATE(Draw!I34,C34),'1st Run'!W:X,2,FALSE),IF(A34="yco",VLOOKUP(CONCATENATE(Draw!I34,C34),'Youth Calc'!S:U,2,FALSE),IF(OR(AND(D34&gt;1,D34&lt;1050),D34="nt",D34="",D34="scratch"),"","Not valid")))</f>
        <v/>
      </c>
      <c r="L34" s="72"/>
      <c r="M34" s="72"/>
      <c r="N34" s="72"/>
      <c r="O34" s="95" t="s">
        <v>166</v>
      </c>
      <c r="P34" s="72"/>
      <c r="Q34" s="72"/>
      <c r="R34" s="72"/>
      <c r="S34" s="72"/>
      <c r="T34" s="72"/>
      <c r="U34" s="111">
        <f t="shared" si="5"/>
        <v>0</v>
      </c>
      <c r="V34" s="72"/>
      <c r="W34" s="82" t="str">
        <f>IFERROR(VLOOKUP('2nd Run'!H34,$AD$3:$AE$7,2,TRUE),"")</f>
        <v/>
      </c>
      <c r="X34" s="96" t="str">
        <f>IFERROR(IF(W34=$X$1,'2nd Run'!H34,""),"")</f>
        <v/>
      </c>
      <c r="Y34" s="96" t="str">
        <f>IFERROR(IF(W34=$Y$1,'2nd Run'!H34,""),"")</f>
        <v/>
      </c>
      <c r="Z34" s="96" t="str">
        <f>IFERROR(IF(W34=$Z$1,'2nd Run'!H34,""),"")</f>
        <v/>
      </c>
      <c r="AA34" s="96" t="str">
        <f>IFERROR(IF($W34=$AA$1,'2nd Run'!H34,""),"")</f>
        <v/>
      </c>
      <c r="AB34" s="96" t="str">
        <f>IFERROR(IF(W34=$AB$1,'2nd Run'!H34,""),"")</f>
        <v/>
      </c>
      <c r="AC34" s="82" t="s">
        <v>47</v>
      </c>
      <c r="AD34" s="386" t="s">
        <v>138</v>
      </c>
      <c r="AE34" s="47" t="str">
        <f>IF(AF34="-","-","1st")</f>
        <v>-</v>
      </c>
      <c r="AF34" s="47" t="str">
        <f t="array" ref="AF34">IFERROR(INDEX('2nd Run'!B:H,MATCH(AH34,'2nd Run'!H:H,0),1),"-")</f>
        <v>-</v>
      </c>
      <c r="AG34" s="47" t="str">
        <f t="array" ref="AG34">IFERROR(INDEX('2nd Run'!B:H,MATCH(AH34,'2nd Run'!H:H,0),2),"-")</f>
        <v>-</v>
      </c>
      <c r="AH34" s="165" t="str">
        <f t="shared" ref="AH34:AH38" si="26">IFERROR(IF(SMALL($AB$2:$AB$286,AJ34)&lt;900,SMALL($AB$2:$AB$286,AJ34),"-"),"-")</f>
        <v>-</v>
      </c>
      <c r="AI34" s="161"/>
      <c r="AJ34" s="72">
        <v>1</v>
      </c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</row>
    <row r="35" spans="1:47" ht="15.75" customHeight="1">
      <c r="A35" s="78" t="str">
        <f>IF(B35="","",Draw!G35)</f>
        <v/>
      </c>
      <c r="B35" s="73" t="str">
        <f>IFERROR(Draw!H35,"")</f>
        <v/>
      </c>
      <c r="C35" s="73" t="str">
        <f>IFERROR(Draw!J35,"")</f>
        <v/>
      </c>
      <c r="D35" s="295"/>
      <c r="E35" s="92" t="str">
        <f t="shared" si="0"/>
        <v/>
      </c>
      <c r="F35" s="93" t="str">
        <f t="shared" si="1"/>
        <v/>
      </c>
      <c r="G35" s="71">
        <v>3.4E-8</v>
      </c>
      <c r="H35" s="75" t="str">
        <f t="shared" si="2"/>
        <v/>
      </c>
      <c r="I35" s="75" t="str">
        <f t="shared" si="3"/>
        <v/>
      </c>
      <c r="J35" s="75">
        <f>VLOOKUP(CONCATENATE(Draw!I35,'2nd Run'!C35),Enter!T:V,3,FALSE)</f>
        <v>0</v>
      </c>
      <c r="K35" s="82" t="str">
        <f>IF(A35="co",VLOOKUP(CONCATENATE(Draw!I35,C35),'1st Run'!W:X,2,FALSE),IF(A35="yco",VLOOKUP(CONCATENATE(Draw!I35,C35),'Youth Calc'!S:U,2,FALSE),IF(OR(AND(D35&gt;1,D35&lt;1050),D35="nt",D35="",D35="scratch"),"","Not valid")))</f>
        <v/>
      </c>
      <c r="L35" s="72"/>
      <c r="M35" s="72"/>
      <c r="N35" s="72"/>
      <c r="O35" s="88"/>
      <c r="P35" s="68" t="s">
        <v>142</v>
      </c>
      <c r="Q35" s="69" t="s">
        <v>41</v>
      </c>
      <c r="R35" s="69" t="s">
        <v>42</v>
      </c>
      <c r="S35" s="102" t="s">
        <v>131</v>
      </c>
      <c r="T35" s="102" t="s">
        <v>143</v>
      </c>
      <c r="U35" s="111" t="str">
        <f t="shared" si="5"/>
        <v>Place</v>
      </c>
      <c r="V35" s="72"/>
      <c r="W35" s="82" t="str">
        <f>IFERROR(VLOOKUP('2nd Run'!H35,$AD$3:$AE$7,2,TRUE),"")</f>
        <v/>
      </c>
      <c r="X35" s="96" t="str">
        <f>IFERROR(IF(W35=$X$1,'2nd Run'!H35,""),"")</f>
        <v/>
      </c>
      <c r="Y35" s="96" t="str">
        <f>IFERROR(IF(W35=$Y$1,'2nd Run'!H35,""),"")</f>
        <v/>
      </c>
      <c r="Z35" s="96" t="str">
        <f>IFERROR(IF(W35=$Z$1,'2nd Run'!H35,""),"")</f>
        <v/>
      </c>
      <c r="AA35" s="96" t="str">
        <f>IFERROR(IF($W35=$AA$1,'2nd Run'!H35,""),"")</f>
        <v/>
      </c>
      <c r="AB35" s="96" t="str">
        <f>IFERROR(IF(W35=$AB$1,'2nd Run'!H35,""),"")</f>
        <v/>
      </c>
      <c r="AC35" s="82" t="s">
        <v>48</v>
      </c>
      <c r="AD35" s="387"/>
      <c r="AE35" s="47" t="str">
        <f>IF(AF35="-","-","2nd")</f>
        <v>-</v>
      </c>
      <c r="AF35" s="47" t="str">
        <f t="array" ref="AF35">IFERROR(INDEX('2nd Run'!B:H,MATCH(AH35,'2nd Run'!H:H,0),1),"-")</f>
        <v>-</v>
      </c>
      <c r="AG35" s="47" t="str">
        <f t="array" ref="AG35">IFERROR(INDEX('2nd Run'!B:H,MATCH(AH35,'2nd Run'!H:H,0),2),"-")</f>
        <v>-</v>
      </c>
      <c r="AH35" s="165" t="str">
        <f t="shared" si="26"/>
        <v>-</v>
      </c>
      <c r="AI35" s="161"/>
      <c r="AJ35" s="72">
        <v>2</v>
      </c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</row>
    <row r="36" spans="1:47" ht="15.75" customHeight="1">
      <c r="A36" s="78" t="str">
        <f>IF(B36="","",Draw!G36)</f>
        <v/>
      </c>
      <c r="B36" s="73" t="str">
        <f>IFERROR(Draw!H36,"")</f>
        <v/>
      </c>
      <c r="C36" s="73" t="str">
        <f>IFERROR(Draw!J36,"")</f>
        <v/>
      </c>
      <c r="D36" s="296"/>
      <c r="E36" s="92" t="str">
        <f t="shared" si="0"/>
        <v/>
      </c>
      <c r="F36" s="93" t="str">
        <f t="shared" si="1"/>
        <v/>
      </c>
      <c r="G36" s="71">
        <v>3.5000000000000002E-8</v>
      </c>
      <c r="H36" s="75" t="str">
        <f t="shared" si="2"/>
        <v/>
      </c>
      <c r="I36" s="75" t="str">
        <f t="shared" si="3"/>
        <v/>
      </c>
      <c r="J36" s="75">
        <f>VLOOKUP(CONCATENATE(Draw!I36,'2nd Run'!C36),Enter!T:V,3,FALSE)</f>
        <v>0</v>
      </c>
      <c r="K36" s="82" t="str">
        <f>IF(A36="co",VLOOKUP(CONCATENATE(Draw!I36,C36),'1st Run'!W:X,2,FALSE),IF(A36="yco",VLOOKUP(CONCATENATE(Draw!I36,C36),'Youth Calc'!S:U,2,FALSE),IF(OR(AND(D36&gt;1,D36&lt;1050),D36="nt",D36="",D36="scratch"),"","Not valid")))</f>
        <v/>
      </c>
      <c r="L36" s="72"/>
      <c r="M36" s="72"/>
      <c r="N36" s="72"/>
      <c r="O36" s="406" t="s">
        <v>134</v>
      </c>
      <c r="P36" s="144" t="str">
        <f>'Youth 2 Calc'!M4</f>
        <v>1st</v>
      </c>
      <c r="Q36" s="78" t="str">
        <f>'Youth 2 Calc'!N4</f>
        <v>sadie deruyter (Y only)</v>
      </c>
      <c r="R36" s="78" t="str">
        <f>'Youth 2 Calc'!O4</f>
        <v>dutch</v>
      </c>
      <c r="S36" s="145">
        <f>'Youth 2 Calc'!P4</f>
        <v>19.065000008000002</v>
      </c>
      <c r="T36" s="110">
        <f>'Youth 2 Calc'!Q4</f>
        <v>44.099999999999994</v>
      </c>
      <c r="U36" s="111" t="str">
        <f t="shared" si="5"/>
        <v>1st</v>
      </c>
      <c r="V36" s="72"/>
      <c r="W36" s="82" t="str">
        <f>IFERROR(VLOOKUP('2nd Run'!H36,$AD$3:$AE$7,2,TRUE),"")</f>
        <v/>
      </c>
      <c r="X36" s="96" t="str">
        <f>IFERROR(IF(W36=$X$1,'2nd Run'!H36,""),"")</f>
        <v/>
      </c>
      <c r="Y36" s="96" t="str">
        <f>IFERROR(IF(W36=$Y$1,'2nd Run'!H36,""),"")</f>
        <v/>
      </c>
      <c r="Z36" s="96" t="str">
        <f>IFERROR(IF(W36=$Z$1,'2nd Run'!H36,""),"")</f>
        <v/>
      </c>
      <c r="AA36" s="96" t="str">
        <f>IFERROR(IF($W36=$AA$1,'2nd Run'!H36,""),"")</f>
        <v/>
      </c>
      <c r="AB36" s="96" t="str">
        <f>IFERROR(IF(W36=$AB$1,'2nd Run'!H36,""),"")</f>
        <v/>
      </c>
      <c r="AC36" s="82" t="s">
        <v>146</v>
      </c>
      <c r="AD36" s="387"/>
      <c r="AE36" s="47" t="str">
        <f>IF(AF36="-","-","3rd")</f>
        <v>-</v>
      </c>
      <c r="AF36" s="47" t="str">
        <f t="array" ref="AF36">IFERROR(INDEX('2nd Run'!B:H,MATCH(AH36,'2nd Run'!H:H,0),1),"-")</f>
        <v>-</v>
      </c>
      <c r="AG36" s="47" t="str">
        <f t="array" ref="AG36">IFERROR(INDEX('2nd Run'!B:H,MATCH(AH36,'2nd Run'!H:H,0),2),"-")</f>
        <v>-</v>
      </c>
      <c r="AH36" s="165" t="str">
        <f t="shared" si="26"/>
        <v>-</v>
      </c>
      <c r="AI36" s="161"/>
      <c r="AJ36" s="72">
        <v>3</v>
      </c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</row>
    <row r="37" spans="1:47" ht="15.75" customHeight="1">
      <c r="A37" s="78" t="str">
        <f>IF(B37="","",Draw!G37)</f>
        <v/>
      </c>
      <c r="B37" s="73" t="str">
        <f>IFERROR(Draw!H37,"")</f>
        <v/>
      </c>
      <c r="C37" s="73" t="str">
        <f>IFERROR(Draw!J37,"")</f>
        <v/>
      </c>
      <c r="D37" s="297"/>
      <c r="E37" s="92" t="str">
        <f t="shared" si="0"/>
        <v/>
      </c>
      <c r="F37" s="93" t="str">
        <f t="shared" si="1"/>
        <v/>
      </c>
      <c r="G37" s="71">
        <v>3.5999999999999998E-8</v>
      </c>
      <c r="H37" s="75" t="str">
        <f t="shared" si="2"/>
        <v/>
      </c>
      <c r="I37" s="75" t="str">
        <f t="shared" si="3"/>
        <v/>
      </c>
      <c r="J37" s="75">
        <f>VLOOKUP(CONCATENATE(Draw!I37,'2nd Run'!C37),Enter!T:V,3,FALSE)</f>
        <v>0</v>
      </c>
      <c r="K37" s="82" t="str">
        <f>IF(A37="co",VLOOKUP(CONCATENATE(Draw!I37,C37),'1st Run'!W:X,2,FALSE),IF(A37="yco",VLOOKUP(CONCATENATE(Draw!I37,C37),'Youth Calc'!S:U,2,FALSE),IF(OR(AND(D37&gt;1,D37&lt;1050),D37="nt",D37="",D37="scratch"),"","Not valid")))</f>
        <v/>
      </c>
      <c r="L37" s="72"/>
      <c r="M37" s="72"/>
      <c r="N37" s="72"/>
      <c r="O37" s="379"/>
      <c r="P37" s="121" t="str">
        <f>'Youth 2 Calc'!M5</f>
        <v/>
      </c>
      <c r="Q37" s="47" t="str">
        <f>'Youth 2 Calc'!N5</f>
        <v/>
      </c>
      <c r="R37" s="47" t="str">
        <f>'Youth 2 Calc'!O5</f>
        <v/>
      </c>
      <c r="S37" s="115" t="str">
        <f>'Youth 2 Calc'!P5</f>
        <v/>
      </c>
      <c r="T37" s="116" t="str">
        <f>'Youth 2 Calc'!Q5</f>
        <v/>
      </c>
      <c r="U37" s="111" t="str">
        <f t="shared" si="5"/>
        <v/>
      </c>
      <c r="V37" s="72"/>
      <c r="W37" s="82" t="str">
        <f>IFERROR(VLOOKUP('2nd Run'!H37,$AD$3:$AE$7,2,TRUE),"")</f>
        <v/>
      </c>
      <c r="X37" s="96" t="str">
        <f>IFERROR(IF(W37=$X$1,'2nd Run'!H37,""),"")</f>
        <v/>
      </c>
      <c r="Y37" s="96" t="str">
        <f>IFERROR(IF(W37=$Y$1,'2nd Run'!H37,""),"")</f>
        <v/>
      </c>
      <c r="Z37" s="96" t="str">
        <f>IFERROR(IF(W37=$Z$1,'2nd Run'!H37,""),"")</f>
        <v/>
      </c>
      <c r="AA37" s="96" t="str">
        <f>IFERROR(IF($W37=$AA$1,'2nd Run'!H37,""),"")</f>
        <v/>
      </c>
      <c r="AB37" s="96" t="str">
        <f>IFERROR(IF(W37=$AB$1,'2nd Run'!H37,""),"")</f>
        <v/>
      </c>
      <c r="AC37" s="82" t="s">
        <v>148</v>
      </c>
      <c r="AD37" s="387"/>
      <c r="AE37" s="47" t="str">
        <f>IF(AF37="-","-","4th")</f>
        <v>-</v>
      </c>
      <c r="AF37" s="47" t="str">
        <f t="array" ref="AF37">IFERROR(INDEX('2nd Run'!B:H,MATCH(AH37,'2nd Run'!H:H,0),1),"-")</f>
        <v>-</v>
      </c>
      <c r="AG37" s="47" t="str">
        <f t="array" ref="AG37">IFERROR(INDEX('2nd Run'!B:H,MATCH(AH37,'2nd Run'!H:H,0),2),"-")</f>
        <v>-</v>
      </c>
      <c r="AH37" s="165" t="str">
        <f t="shared" si="26"/>
        <v>-</v>
      </c>
      <c r="AI37" s="161"/>
      <c r="AJ37" s="72">
        <v>4</v>
      </c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</row>
    <row r="38" spans="1:47" ht="15.75" customHeight="1">
      <c r="A38" s="78" t="str">
        <f>IF(B38="","",Draw!G38)</f>
        <v/>
      </c>
      <c r="B38" s="73" t="str">
        <f>IFERROR(Draw!H38,"")</f>
        <v/>
      </c>
      <c r="C38" s="73" t="str">
        <f>IFERROR(Draw!J38,"")</f>
        <v/>
      </c>
      <c r="D38" s="298"/>
      <c r="E38" s="92" t="str">
        <f t="shared" si="0"/>
        <v/>
      </c>
      <c r="F38" s="93" t="str">
        <f t="shared" si="1"/>
        <v/>
      </c>
      <c r="G38" s="71">
        <v>3.7E-8</v>
      </c>
      <c r="H38" s="75" t="str">
        <f t="shared" si="2"/>
        <v/>
      </c>
      <c r="I38" s="75" t="str">
        <f t="shared" si="3"/>
        <v/>
      </c>
      <c r="J38" s="75">
        <f>VLOOKUP(CONCATENATE(Draw!I38,'2nd Run'!C38),Enter!T:V,3,FALSE)</f>
        <v>0</v>
      </c>
      <c r="K38" s="82" t="str">
        <f>IF(A38="co",VLOOKUP(CONCATENATE(Draw!I38,C38),'1st Run'!W:X,2,FALSE),IF(A38="yco",VLOOKUP(CONCATENATE(Draw!I38,C38),'Youth Calc'!S:U,2,FALSE),IF(OR(AND(D38&gt;1,D38&lt;1050),D38="nt",D38="",D38="scratch"),"","Not valid")))</f>
        <v/>
      </c>
      <c r="L38" s="141" t="str">
        <f>'Youth 2 Calc'!I5</f>
        <v>1D</v>
      </c>
      <c r="M38" s="142">
        <f>'Youth 2 Calc'!J5</f>
        <v>19.065000000000001</v>
      </c>
      <c r="N38" s="72"/>
      <c r="O38" s="379"/>
      <c r="P38" s="121" t="str">
        <f>'Youth 2 Calc'!M6</f>
        <v/>
      </c>
      <c r="Q38" s="47" t="str">
        <f>'Youth 2 Calc'!N6</f>
        <v/>
      </c>
      <c r="R38" s="47" t="str">
        <f>'Youth 2 Calc'!O6</f>
        <v/>
      </c>
      <c r="S38" s="115" t="str">
        <f>'Youth 2 Calc'!P6</f>
        <v/>
      </c>
      <c r="T38" s="116" t="str">
        <f>'Youth 2 Calc'!Q6</f>
        <v/>
      </c>
      <c r="U38" s="111" t="str">
        <f t="shared" si="5"/>
        <v/>
      </c>
      <c r="V38" s="72"/>
      <c r="W38" s="82" t="str">
        <f>IFERROR(VLOOKUP('2nd Run'!H38,$AD$3:$AE$7,2,TRUE),"")</f>
        <v/>
      </c>
      <c r="X38" s="96" t="str">
        <f>IFERROR(IF(W38=$X$1,'2nd Run'!H38,""),"")</f>
        <v/>
      </c>
      <c r="Y38" s="96" t="str">
        <f>IFERROR(IF(W38=$Y$1,'2nd Run'!H38,""),"")</f>
        <v/>
      </c>
      <c r="Z38" s="96" t="str">
        <f>IFERROR(IF(W38=$Z$1,'2nd Run'!H38,""),"")</f>
        <v/>
      </c>
      <c r="AA38" s="96" t="str">
        <f>IFERROR(IF($W38=$AA$1,'2nd Run'!H38,""),"")</f>
        <v/>
      </c>
      <c r="AB38" s="96" t="str">
        <f>IFERROR(IF(W38=$AB$1,'2nd Run'!H38,""),"")</f>
        <v/>
      </c>
      <c r="AC38" s="82" t="s">
        <v>151</v>
      </c>
      <c r="AD38" s="389"/>
      <c r="AE38" s="63" t="str">
        <f>IF(AF38="-","-","5th")</f>
        <v>-</v>
      </c>
      <c r="AF38" s="63" t="str">
        <f t="array" ref="AF38">IFERROR(INDEX('2nd Run'!B:H,MATCH(AH38,'2nd Run'!H:H,0),1),"-")</f>
        <v>-</v>
      </c>
      <c r="AG38" s="63" t="str">
        <f t="array" ref="AG38">IFERROR(INDEX('2nd Run'!B:H,MATCH(AH38,'2nd Run'!H:H,0),2),"-")</f>
        <v>-</v>
      </c>
      <c r="AH38" s="179" t="str">
        <f t="shared" si="26"/>
        <v>-</v>
      </c>
      <c r="AI38" s="306"/>
      <c r="AJ38" s="72">
        <v>5</v>
      </c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</row>
    <row r="39" spans="1:47" ht="15.75" customHeight="1">
      <c r="A39" s="78" t="str">
        <f>IF(B39="","",Draw!G39)</f>
        <v/>
      </c>
      <c r="B39" s="73" t="str">
        <f>IFERROR(Draw!H39,"")</f>
        <v/>
      </c>
      <c r="C39" s="73" t="str">
        <f>IFERROR(Draw!J39,"")</f>
        <v/>
      </c>
      <c r="D39" s="295"/>
      <c r="E39" s="92" t="str">
        <f t="shared" si="0"/>
        <v/>
      </c>
      <c r="F39" s="93" t="str">
        <f t="shared" si="1"/>
        <v/>
      </c>
      <c r="G39" s="71">
        <v>3.8000000000000003E-8</v>
      </c>
      <c r="H39" s="75" t="str">
        <f t="shared" si="2"/>
        <v/>
      </c>
      <c r="I39" s="75" t="str">
        <f t="shared" si="3"/>
        <v/>
      </c>
      <c r="J39" s="75">
        <f>VLOOKUP(CONCATENATE(Draw!I39,'2nd Run'!C39),Enter!T:V,3,FALSE)</f>
        <v>0</v>
      </c>
      <c r="K39" s="82" t="str">
        <f>IF(A39="co",VLOOKUP(CONCATENATE(Draw!I39,C39),'1st Run'!W:X,2,FALSE),IF(A39="yco",VLOOKUP(CONCATENATE(Draw!I39,C39),'Youth Calc'!S:U,2,FALSE),IF(OR(AND(D39&gt;1,D39&lt;1050),D39="nt",D39="",D39="scratch"),"","Not valid")))</f>
        <v/>
      </c>
      <c r="L39" s="148" t="str">
        <f>'Youth 2 Calc'!I6</f>
        <v>2D</v>
      </c>
      <c r="M39" s="142">
        <f>'Youth 2 Calc'!J6</f>
        <v>19.565000000000001</v>
      </c>
      <c r="N39" s="72"/>
      <c r="O39" s="379"/>
      <c r="P39" s="121" t="str">
        <f>'Youth 2 Calc'!M7</f>
        <v/>
      </c>
      <c r="Q39" s="47" t="str">
        <f>'Youth 2 Calc'!N7</f>
        <v/>
      </c>
      <c r="R39" s="47" t="str">
        <f>'Youth 2 Calc'!O7</f>
        <v/>
      </c>
      <c r="S39" s="115" t="str">
        <f>'Youth 2 Calc'!P7</f>
        <v/>
      </c>
      <c r="T39" s="116" t="str">
        <f>'Youth 2 Calc'!Q7</f>
        <v/>
      </c>
      <c r="U39" s="111" t="str">
        <f t="shared" si="5"/>
        <v/>
      </c>
      <c r="V39" s="72"/>
      <c r="W39" s="82" t="str">
        <f>IFERROR(VLOOKUP('2nd Run'!H39,$AD$3:$AE$7,2,TRUE),"")</f>
        <v/>
      </c>
      <c r="X39" s="96" t="str">
        <f>IFERROR(IF(W39=$X$1,'2nd Run'!H39,""),"")</f>
        <v/>
      </c>
      <c r="Y39" s="96" t="str">
        <f>IFERROR(IF(W39=$Y$1,'2nd Run'!H39,""),"")</f>
        <v/>
      </c>
      <c r="Z39" s="96" t="str">
        <f>IFERROR(IF(W39=$Z$1,'2nd Run'!H39,""),"")</f>
        <v/>
      </c>
      <c r="AA39" s="96" t="str">
        <f>IFERROR(IF($W39=$AA$1,'2nd Run'!H39,""),"")</f>
        <v/>
      </c>
      <c r="AB39" s="96" t="str">
        <f>IFERROR(IF(W39=$AB$1,'2nd Run'!H39,""),"")</f>
        <v/>
      </c>
      <c r="AC39" s="8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</row>
    <row r="40" spans="1:47" ht="15.75" customHeight="1">
      <c r="A40" s="78" t="str">
        <f>IF(B40="","",Draw!G40)</f>
        <v/>
      </c>
      <c r="B40" s="73" t="str">
        <f>IFERROR(Draw!H40,"")</f>
        <v/>
      </c>
      <c r="C40" s="73" t="str">
        <f>IFERROR(Draw!J40,"")</f>
        <v/>
      </c>
      <c r="D40" s="299"/>
      <c r="E40" s="92" t="str">
        <f t="shared" si="0"/>
        <v/>
      </c>
      <c r="F40" s="93" t="str">
        <f t="shared" si="1"/>
        <v/>
      </c>
      <c r="G40" s="71">
        <v>3.8999999999999998E-8</v>
      </c>
      <c r="H40" s="75" t="str">
        <f t="shared" si="2"/>
        <v/>
      </c>
      <c r="I40" s="75" t="str">
        <f t="shared" si="3"/>
        <v/>
      </c>
      <c r="J40" s="75">
        <f>VLOOKUP(CONCATENATE(Draw!I40,'2nd Run'!C40),Enter!T:V,3,FALSE)</f>
        <v>0</v>
      </c>
      <c r="K40" s="82" t="str">
        <f>IF(A40="co",VLOOKUP(CONCATENATE(Draw!I40,C40),'1st Run'!W:X,2,FALSE),IF(A40="yco",VLOOKUP(CONCATENATE(Draw!I40,C40),'Youth Calc'!S:U,2,FALSE),IF(OR(AND(D40&gt;1,D40&lt;1050),D40="nt",D40="",D40="scratch"),"","Not valid")))</f>
        <v/>
      </c>
      <c r="L40" s="151" t="str">
        <f>'Youth 2 Calc'!I7</f>
        <v>3D</v>
      </c>
      <c r="M40" s="142">
        <f>'Youth 2 Calc'!J7</f>
        <v>20.065000000000001</v>
      </c>
      <c r="N40" s="72"/>
      <c r="O40" s="374"/>
      <c r="P40" s="130" t="str">
        <f>'Youth 2 Calc'!M8</f>
        <v/>
      </c>
      <c r="Q40" s="63" t="str">
        <f>'Youth 2 Calc'!N8</f>
        <v/>
      </c>
      <c r="R40" s="63" t="str">
        <f>'Youth 2 Calc'!O8</f>
        <v/>
      </c>
      <c r="S40" s="131" t="str">
        <f>'Youth 2 Calc'!P8</f>
        <v/>
      </c>
      <c r="T40" s="132" t="str">
        <f>'Youth 2 Calc'!Q8</f>
        <v/>
      </c>
      <c r="U40" s="111" t="str">
        <f t="shared" si="5"/>
        <v/>
      </c>
      <c r="V40" s="72"/>
      <c r="W40" s="82" t="str">
        <f>IFERROR(VLOOKUP('2nd Run'!H40,$AD$3:$AE$7,2,TRUE),"")</f>
        <v/>
      </c>
      <c r="X40" s="96" t="str">
        <f>IFERROR(IF(W40=$X$1,'2nd Run'!H40,""),"")</f>
        <v/>
      </c>
      <c r="Y40" s="96" t="str">
        <f>IFERROR(IF(W40=$Y$1,'2nd Run'!H40,""),"")</f>
        <v/>
      </c>
      <c r="Z40" s="96" t="str">
        <f>IFERROR(IF(W40=$Z$1,'2nd Run'!H40,""),"")</f>
        <v/>
      </c>
      <c r="AA40" s="96" t="str">
        <f>IFERROR(IF($W40=$AA$1,'2nd Run'!H40,""),"")</f>
        <v/>
      </c>
      <c r="AB40" s="96" t="str">
        <f>IFERROR(IF(W40=$AB$1,'2nd Run'!H40,""),"")</f>
        <v/>
      </c>
      <c r="AC40" s="8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</row>
    <row r="41" spans="1:47" ht="15.75" customHeight="1">
      <c r="A41" s="78" t="str">
        <f>IF(B41="","",Draw!G41)</f>
        <v/>
      </c>
      <c r="B41" s="73" t="str">
        <f>IFERROR(Draw!H41,"")</f>
        <v/>
      </c>
      <c r="C41" s="73" t="str">
        <f>IFERROR(Draw!J41,"")</f>
        <v/>
      </c>
      <c r="D41" s="295"/>
      <c r="E41" s="92" t="str">
        <f t="shared" si="0"/>
        <v/>
      </c>
      <c r="F41" s="93" t="str">
        <f t="shared" si="1"/>
        <v/>
      </c>
      <c r="G41" s="71">
        <v>4.0000000000000001E-8</v>
      </c>
      <c r="H41" s="75" t="str">
        <f t="shared" si="2"/>
        <v/>
      </c>
      <c r="I41" s="75" t="str">
        <f t="shared" si="3"/>
        <v/>
      </c>
      <c r="J41" s="75">
        <f>VLOOKUP(CONCATENATE(Draw!I41,'2nd Run'!C41),Enter!T:V,3,FALSE)</f>
        <v>0</v>
      </c>
      <c r="K41" s="82" t="str">
        <f>IF(A41="co",VLOOKUP(CONCATENATE(Draw!I41,C41),'1st Run'!W:X,2,FALSE),IF(A41="yco",VLOOKUP(CONCATENATE(Draw!I41,C41),'Youth Calc'!S:U,2,FALSE),IF(OR(AND(D41&gt;1,D41&lt;1050),D41="nt",D41="",D41="scratch"),"","Not valid")))</f>
        <v/>
      </c>
      <c r="L41" s="186" t="s">
        <v>137</v>
      </c>
      <c r="M41" s="142">
        <f>'Youth 2 Calc'!J8</f>
        <v>21.065000000000001</v>
      </c>
      <c r="N41" s="72"/>
      <c r="O41" s="133"/>
      <c r="P41" s="134"/>
      <c r="Q41" s="135"/>
      <c r="R41" s="135"/>
      <c r="S41" s="136"/>
      <c r="T41" s="137"/>
      <c r="U41" s="111">
        <f t="shared" si="5"/>
        <v>0</v>
      </c>
      <c r="V41" s="72"/>
      <c r="W41" s="82" t="str">
        <f>IFERROR(VLOOKUP('2nd Run'!H41,$AD$3:$AE$7,2,TRUE),"")</f>
        <v/>
      </c>
      <c r="X41" s="96" t="str">
        <f>IFERROR(IF(W41=$X$1,'2nd Run'!H41,""),"")</f>
        <v/>
      </c>
      <c r="Y41" s="96" t="str">
        <f>IFERROR(IF(W41=$Y$1,'2nd Run'!H41,""),"")</f>
        <v/>
      </c>
      <c r="Z41" s="96" t="str">
        <f>IFERROR(IF(W41=$Z$1,'2nd Run'!H41,""),"")</f>
        <v/>
      </c>
      <c r="AA41" s="96" t="str">
        <f>IFERROR(IF($W41=$AA$1,'2nd Run'!H41,""),"")</f>
        <v/>
      </c>
      <c r="AB41" s="96" t="str">
        <f>IFERROR(IF(W41=$AB$1,'2nd Run'!H41,""),"")</f>
        <v/>
      </c>
      <c r="AC41" s="8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</row>
    <row r="42" spans="1:47" ht="15.75" customHeight="1">
      <c r="A42" s="78" t="str">
        <f>IF(B42="","",Draw!G42)</f>
        <v/>
      </c>
      <c r="B42" s="73" t="str">
        <f>IFERROR(Draw!H42,"")</f>
        <v/>
      </c>
      <c r="C42" s="73" t="str">
        <f>IFERROR(Draw!J42,"")</f>
        <v/>
      </c>
      <c r="D42" s="296"/>
      <c r="E42" s="92" t="str">
        <f t="shared" si="0"/>
        <v/>
      </c>
      <c r="F42" s="93" t="str">
        <f t="shared" si="1"/>
        <v/>
      </c>
      <c r="G42" s="71">
        <v>4.1000000000000003E-8</v>
      </c>
      <c r="H42" s="75" t="str">
        <f t="shared" si="2"/>
        <v/>
      </c>
      <c r="I42" s="75" t="str">
        <f t="shared" si="3"/>
        <v/>
      </c>
      <c r="J42" s="75">
        <f>VLOOKUP(CONCATENATE(Draw!I42,'2nd Run'!C42),Enter!T:V,3,FALSE)</f>
        <v>0</v>
      </c>
      <c r="K42" s="82" t="str">
        <f>IF(A42="co",VLOOKUP(CONCATENATE(Draw!I42,C42),'1st Run'!W:X,2,FALSE),IF(A42="yco",VLOOKUP(CONCATENATE(Draw!I42,C42),'Youth Calc'!S:U,2,FALSE),IF(OR(AND(D42&gt;1,D42&lt;1050),D42="nt",D42="",D42="scratch"),"","Not valid")))</f>
        <v/>
      </c>
      <c r="L42" s="72"/>
      <c r="M42" s="72"/>
      <c r="N42" s="72"/>
      <c r="O42" s="403" t="s">
        <v>135</v>
      </c>
      <c r="P42" s="144" t="str">
        <f>'Youth 2 Calc'!M10</f>
        <v>1st</v>
      </c>
      <c r="Q42" s="78" t="str">
        <f>'Youth 2 Calc'!N10</f>
        <v>Jasmine Fuller (Y only)</v>
      </c>
      <c r="R42" s="78" t="str">
        <f>'Youth 2 Calc'!O10</f>
        <v>Hank</v>
      </c>
      <c r="S42" s="145">
        <f>'Youth 2 Calc'!P10</f>
        <v>19.984000020000003</v>
      </c>
      <c r="T42" s="110">
        <f>'Youth 2 Calc'!Q10</f>
        <v>37.799999999999997</v>
      </c>
      <c r="U42" s="111" t="str">
        <f t="shared" si="5"/>
        <v>1st</v>
      </c>
      <c r="V42" s="72"/>
      <c r="W42" s="82" t="str">
        <f>IFERROR(VLOOKUP('2nd Run'!H42,$AD$3:$AE$7,2,TRUE),"")</f>
        <v/>
      </c>
      <c r="X42" s="96" t="str">
        <f>IFERROR(IF(W42=$X$1,'2nd Run'!H42,""),"")</f>
        <v/>
      </c>
      <c r="Y42" s="96" t="str">
        <f>IFERROR(IF(W42=$Y$1,'2nd Run'!H42,""),"")</f>
        <v/>
      </c>
      <c r="Z42" s="96" t="str">
        <f>IFERROR(IF(W42=$Z$1,'2nd Run'!H42,""),"")</f>
        <v/>
      </c>
      <c r="AA42" s="96" t="str">
        <f>IFERROR(IF($W42=$AA$1,'2nd Run'!H42,""),"")</f>
        <v/>
      </c>
      <c r="AB42" s="96" t="str">
        <f>IFERROR(IF(W42=$AB$1,'2nd Run'!H42,""),"")</f>
        <v/>
      </c>
      <c r="AC42" s="8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</row>
    <row r="43" spans="1:47" ht="15.75" customHeight="1">
      <c r="A43" s="78" t="str">
        <f>IF(B43="","",Draw!G43)</f>
        <v/>
      </c>
      <c r="B43" s="73" t="str">
        <f>IFERROR(Draw!H43,"")</f>
        <v/>
      </c>
      <c r="C43" s="73" t="str">
        <f>IFERROR(Draw!J43,"")</f>
        <v/>
      </c>
      <c r="D43" s="297"/>
      <c r="E43" s="92" t="str">
        <f t="shared" si="0"/>
        <v/>
      </c>
      <c r="F43" s="93" t="str">
        <f t="shared" si="1"/>
        <v/>
      </c>
      <c r="G43" s="71">
        <v>4.1999999999999999E-8</v>
      </c>
      <c r="H43" s="75" t="str">
        <f t="shared" si="2"/>
        <v/>
      </c>
      <c r="I43" s="75" t="str">
        <f t="shared" si="3"/>
        <v/>
      </c>
      <c r="J43" s="75">
        <f>VLOOKUP(CONCATENATE(Draw!I43,'2nd Run'!C43),Enter!T:V,3,FALSE)</f>
        <v>0</v>
      </c>
      <c r="K43" s="82" t="str">
        <f>IF(A43="co",VLOOKUP(CONCATENATE(Draw!I43,C43),'1st Run'!W:X,2,FALSE),IF(A43="yco",VLOOKUP(CONCATENATE(Draw!I43,C43),'Youth Calc'!S:U,2,FALSE),IF(OR(AND(D43&gt;1,D43&lt;1050),D43="nt",D43="",D43="scratch"),"","Not valid")))</f>
        <v/>
      </c>
      <c r="L43" s="173" t="s">
        <v>158</v>
      </c>
      <c r="M43" s="307">
        <f>'Youth 2 Calc'!J17</f>
        <v>9</v>
      </c>
      <c r="N43" s="72"/>
      <c r="O43" s="379"/>
      <c r="P43" s="121" t="str">
        <f>'Youth 2 Calc'!M11</f>
        <v/>
      </c>
      <c r="Q43" s="47" t="str">
        <f>'Youth 2 Calc'!N11</f>
        <v/>
      </c>
      <c r="R43" s="47" t="str">
        <f>'Youth 2 Calc'!O11</f>
        <v/>
      </c>
      <c r="S43" s="115" t="str">
        <f>'Youth 2 Calc'!P11</f>
        <v/>
      </c>
      <c r="T43" s="116" t="str">
        <f>'Youth 2 Calc'!Q11</f>
        <v/>
      </c>
      <c r="U43" s="111" t="str">
        <f t="shared" si="5"/>
        <v/>
      </c>
      <c r="V43" s="72"/>
      <c r="W43" s="82" t="str">
        <f>IFERROR(VLOOKUP('2nd Run'!H43,$AD$3:$AE$7,2,TRUE),"")</f>
        <v/>
      </c>
      <c r="X43" s="96" t="str">
        <f>IFERROR(IF(W43=$X$1,'2nd Run'!H43,""),"")</f>
        <v/>
      </c>
      <c r="Y43" s="96" t="str">
        <f>IFERROR(IF(W43=$Y$1,'2nd Run'!H43,""),"")</f>
        <v/>
      </c>
      <c r="Z43" s="96" t="str">
        <f>IFERROR(IF(W43=$Z$1,'2nd Run'!H43,""),"")</f>
        <v/>
      </c>
      <c r="AA43" s="96" t="str">
        <f>IFERROR(IF($W43=$AA$1,'2nd Run'!H43,""),"")</f>
        <v/>
      </c>
      <c r="AB43" s="96" t="str">
        <f>IFERROR(IF(W43=$AB$1,'2nd Run'!H43,""),"")</f>
        <v/>
      </c>
      <c r="AC43" s="8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</row>
    <row r="44" spans="1:47" ht="15.75" customHeight="1">
      <c r="A44" s="78" t="str">
        <f>IF(B44="","",Draw!G44)</f>
        <v/>
      </c>
      <c r="B44" s="73" t="str">
        <f>IFERROR(Draw!H44,"")</f>
        <v/>
      </c>
      <c r="C44" s="73" t="str">
        <f>IFERROR(Draw!J44,"")</f>
        <v/>
      </c>
      <c r="D44" s="298"/>
      <c r="E44" s="92" t="str">
        <f t="shared" si="0"/>
        <v/>
      </c>
      <c r="F44" s="93" t="str">
        <f t="shared" si="1"/>
        <v/>
      </c>
      <c r="G44" s="71">
        <v>4.3000000000000001E-8</v>
      </c>
      <c r="H44" s="75" t="str">
        <f t="shared" si="2"/>
        <v/>
      </c>
      <c r="I44" s="75" t="str">
        <f t="shared" si="3"/>
        <v/>
      </c>
      <c r="J44" s="75">
        <f>VLOOKUP(CONCATENATE(Draw!I44,'2nd Run'!C44),Enter!T:V,3,FALSE)</f>
        <v>0</v>
      </c>
      <c r="K44" s="82" t="str">
        <f>IF(A44="co",VLOOKUP(CONCATENATE(Draw!I44,C44),'1st Run'!W:X,2,FALSE),IF(A44="yco",VLOOKUP(CONCATENATE(Draw!I44,C44),'Youth Calc'!S:U,2,FALSE),IF(OR(AND(D44&gt;1,D44&lt;1050),D44="nt",D44="",D44="scratch"),"","Not valid")))</f>
        <v/>
      </c>
      <c r="L44" s="72"/>
      <c r="M44" s="72"/>
      <c r="N44" s="72"/>
      <c r="O44" s="379"/>
      <c r="P44" s="121" t="str">
        <f>'Youth 2 Calc'!M12</f>
        <v/>
      </c>
      <c r="Q44" s="47" t="str">
        <f>'Youth 2 Calc'!N12</f>
        <v/>
      </c>
      <c r="R44" s="47" t="str">
        <f>'Youth 2 Calc'!O12</f>
        <v/>
      </c>
      <c r="S44" s="115" t="str">
        <f>'Youth 2 Calc'!P12</f>
        <v/>
      </c>
      <c r="T44" s="116" t="str">
        <f>'Youth 2 Calc'!Q12</f>
        <v/>
      </c>
      <c r="U44" s="111" t="str">
        <f t="shared" si="5"/>
        <v/>
      </c>
      <c r="V44" s="72"/>
      <c r="W44" s="82" t="str">
        <f>IFERROR(VLOOKUP('2nd Run'!H44,$AD$3:$AE$7,2,TRUE),"")</f>
        <v/>
      </c>
      <c r="X44" s="96" t="str">
        <f>IFERROR(IF(W44=$X$1,'2nd Run'!H44,""),"")</f>
        <v/>
      </c>
      <c r="Y44" s="96" t="str">
        <f>IFERROR(IF(W44=$Y$1,'2nd Run'!H44,""),"")</f>
        <v/>
      </c>
      <c r="Z44" s="96" t="str">
        <f>IFERROR(IF(W44=$Z$1,'2nd Run'!H44,""),"")</f>
        <v/>
      </c>
      <c r="AA44" s="96" t="str">
        <f>IFERROR(IF($W44=$AA$1,'2nd Run'!H44,""),"")</f>
        <v/>
      </c>
      <c r="AB44" s="96" t="str">
        <f>IFERROR(IF(W44=$AB$1,'2nd Run'!H44,""),"")</f>
        <v/>
      </c>
      <c r="AC44" s="8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</row>
    <row r="45" spans="1:47" ht="15.75" customHeight="1">
      <c r="A45" s="78" t="str">
        <f>IF(B45="","",Draw!G45)</f>
        <v/>
      </c>
      <c r="B45" s="73" t="str">
        <f>IFERROR(Draw!H45,"")</f>
        <v/>
      </c>
      <c r="C45" s="73" t="str">
        <f>IFERROR(Draw!J45,"")</f>
        <v/>
      </c>
      <c r="D45" s="295"/>
      <c r="E45" s="92" t="str">
        <f t="shared" si="0"/>
        <v/>
      </c>
      <c r="F45" s="93" t="str">
        <f t="shared" si="1"/>
        <v/>
      </c>
      <c r="G45" s="71">
        <v>4.3999999999999997E-8</v>
      </c>
      <c r="H45" s="75" t="str">
        <f t="shared" si="2"/>
        <v/>
      </c>
      <c r="I45" s="75" t="str">
        <f t="shared" si="3"/>
        <v/>
      </c>
      <c r="J45" s="75">
        <f>VLOOKUP(CONCATENATE(Draw!I45,'2nd Run'!C45),Enter!T:V,3,FALSE)</f>
        <v>0</v>
      </c>
      <c r="K45" s="82" t="str">
        <f>IF(A45="co",VLOOKUP(CONCATENATE(Draw!I45,C45),'1st Run'!W:X,2,FALSE),IF(A45="yco",VLOOKUP(CONCATENATE(Draw!I45,C45),'Youth Calc'!S:U,2,FALSE),IF(OR(AND(D45&gt;1,D45&lt;1050),D45="nt",D45="",D45="scratch"),"","Not valid")))</f>
        <v/>
      </c>
      <c r="L45" s="189" t="s">
        <v>159</v>
      </c>
      <c r="M45" s="163" t="str">
        <f>'Youth 2 Calc'!J10</f>
        <v>1</v>
      </c>
      <c r="N45" s="72"/>
      <c r="O45" s="379"/>
      <c r="P45" s="121" t="str">
        <f>'Youth 2 Calc'!M13</f>
        <v/>
      </c>
      <c r="Q45" s="47" t="str">
        <f>'Youth 2 Calc'!N13</f>
        <v/>
      </c>
      <c r="R45" s="47" t="str">
        <f>'Youth 2 Calc'!O13</f>
        <v/>
      </c>
      <c r="S45" s="115" t="str">
        <f>'Youth 2 Calc'!P13</f>
        <v/>
      </c>
      <c r="T45" s="116" t="str">
        <f>'Youth 2 Calc'!Q13</f>
        <v/>
      </c>
      <c r="U45" s="111" t="str">
        <f t="shared" si="5"/>
        <v/>
      </c>
      <c r="V45" s="72"/>
      <c r="W45" s="82" t="str">
        <f>IFERROR(VLOOKUP('2nd Run'!H45,$AD$3:$AE$7,2,TRUE),"")</f>
        <v/>
      </c>
      <c r="X45" s="96" t="str">
        <f>IFERROR(IF(W45=$X$1,'2nd Run'!H45,""),"")</f>
        <v/>
      </c>
      <c r="Y45" s="96" t="str">
        <f>IFERROR(IF(W45=$Y$1,'2nd Run'!H45,""),"")</f>
        <v/>
      </c>
      <c r="Z45" s="96" t="str">
        <f>IFERROR(IF(W45=$Z$1,'2nd Run'!H45,""),"")</f>
        <v/>
      </c>
      <c r="AA45" s="96" t="str">
        <f>IFERROR(IF($W45=$AA$1,'2nd Run'!H45,""),"")</f>
        <v/>
      </c>
      <c r="AB45" s="96" t="str">
        <f>IFERROR(IF(W45=$AB$1,'2nd Run'!H45,""),"")</f>
        <v/>
      </c>
      <c r="AC45" s="8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</row>
    <row r="46" spans="1:47" ht="15.75" customHeight="1">
      <c r="A46" s="78" t="str">
        <f>IF(B46="","",Draw!G46)</f>
        <v/>
      </c>
      <c r="B46" s="73" t="str">
        <f>IFERROR(Draw!H46,"")</f>
        <v/>
      </c>
      <c r="C46" s="73" t="str">
        <f>IFERROR(Draw!J46,"")</f>
        <v/>
      </c>
      <c r="D46" s="299"/>
      <c r="E46" s="92" t="str">
        <f t="shared" si="0"/>
        <v/>
      </c>
      <c r="F46" s="93" t="str">
        <f t="shared" si="1"/>
        <v/>
      </c>
      <c r="G46" s="71">
        <v>4.4999999999999999E-8</v>
      </c>
      <c r="H46" s="75" t="str">
        <f t="shared" si="2"/>
        <v/>
      </c>
      <c r="I46" s="75" t="str">
        <f t="shared" si="3"/>
        <v/>
      </c>
      <c r="J46" s="75">
        <f>VLOOKUP(CONCATENATE(Draw!I46,'2nd Run'!C46),Enter!T:V,3,FALSE)</f>
        <v>0</v>
      </c>
      <c r="K46" s="82" t="str">
        <f>IF(A46="co",VLOOKUP(CONCATENATE(Draw!I46,C46),'1st Run'!W:X,2,FALSE),IF(A46="yco",VLOOKUP(CONCATENATE(Draw!I46,C46),'Youth Calc'!S:U,2,FALSE),IF(OR(AND(D46&gt;1,D46&lt;1050),D46="nt",D46="",D46="scratch"),"","Not valid")))</f>
        <v/>
      </c>
      <c r="L46" s="72"/>
      <c r="M46" s="72"/>
      <c r="N46" s="72"/>
      <c r="O46" s="374"/>
      <c r="P46" s="301" t="str">
        <f>'Youth 2 Calc'!M14</f>
        <v/>
      </c>
      <c r="Q46" s="47" t="str">
        <f>'Youth 2 Calc'!N14</f>
        <v/>
      </c>
      <c r="R46" s="47" t="str">
        <f>'Youth 2 Calc'!O14</f>
        <v/>
      </c>
      <c r="S46" s="115" t="str">
        <f>'Youth 2 Calc'!P14</f>
        <v/>
      </c>
      <c r="T46" s="157" t="str">
        <f>'Youth 2 Calc'!Q14</f>
        <v/>
      </c>
      <c r="U46" s="111" t="str">
        <f t="shared" si="5"/>
        <v/>
      </c>
      <c r="V46" s="72"/>
      <c r="W46" s="82" t="str">
        <f>IFERROR(VLOOKUP('2nd Run'!H46,$AD$3:$AE$7,2,TRUE),"")</f>
        <v/>
      </c>
      <c r="X46" s="96" t="str">
        <f>IFERROR(IF(W46=$X$1,'2nd Run'!H46,""),"")</f>
        <v/>
      </c>
      <c r="Y46" s="96" t="str">
        <f>IFERROR(IF(W46=$Y$1,'2nd Run'!H46,""),"")</f>
        <v/>
      </c>
      <c r="Z46" s="96" t="str">
        <f>IFERROR(IF(W46=$Z$1,'2nd Run'!H46,""),"")</f>
        <v/>
      </c>
      <c r="AA46" s="96" t="str">
        <f>IFERROR(IF($W46=$AA$1,'2nd Run'!H46,""),"")</f>
        <v/>
      </c>
      <c r="AB46" s="96" t="str">
        <f>IFERROR(IF(W46=$AB$1,'2nd Run'!H46,""),"")</f>
        <v/>
      </c>
      <c r="AC46" s="8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</row>
    <row r="47" spans="1:47" ht="15.75" customHeight="1">
      <c r="A47" s="78" t="str">
        <f>IF(B47="","",Draw!G47)</f>
        <v/>
      </c>
      <c r="B47" s="73" t="str">
        <f>IFERROR(Draw!H47,"")</f>
        <v/>
      </c>
      <c r="C47" s="73" t="str">
        <f>IFERROR(Draw!J47,"")</f>
        <v/>
      </c>
      <c r="D47" s="295"/>
      <c r="E47" s="92" t="str">
        <f t="shared" si="0"/>
        <v/>
      </c>
      <c r="F47" s="93" t="str">
        <f t="shared" si="1"/>
        <v/>
      </c>
      <c r="G47" s="71">
        <v>4.6000000000000002E-8</v>
      </c>
      <c r="H47" s="75" t="str">
        <f t="shared" si="2"/>
        <v/>
      </c>
      <c r="I47" s="75" t="str">
        <f t="shared" si="3"/>
        <v/>
      </c>
      <c r="J47" s="75">
        <f>VLOOKUP(CONCATENATE(Draw!I47,'2nd Run'!C47),Enter!T:V,3,FALSE)</f>
        <v>0</v>
      </c>
      <c r="K47" s="82" t="str">
        <f>IF(A47="co",VLOOKUP(CONCATENATE(Draw!I47,C47),'1st Run'!W:X,2,FALSE),IF(A47="yco",VLOOKUP(CONCATENATE(Draw!I47,C47),'Youth Calc'!S:U,2,FALSE),IF(OR(AND(D47&gt;1,D47&lt;1050),D47="nt",D47="",D47="scratch"),"","Not valid")))</f>
        <v/>
      </c>
      <c r="L47" s="72"/>
      <c r="M47" s="72"/>
      <c r="N47" s="72"/>
      <c r="O47" s="133"/>
      <c r="P47" s="158"/>
      <c r="Q47" s="159"/>
      <c r="R47" s="159"/>
      <c r="S47" s="160"/>
      <c r="T47" s="137"/>
      <c r="U47" s="111">
        <f t="shared" si="5"/>
        <v>0</v>
      </c>
      <c r="V47" s="72"/>
      <c r="W47" s="82" t="str">
        <f>IFERROR(VLOOKUP('2nd Run'!H47,$AD$3:$AE$7,2,TRUE),"")</f>
        <v/>
      </c>
      <c r="X47" s="96" t="str">
        <f>IFERROR(IF(W47=$X$1,'2nd Run'!H47,""),"")</f>
        <v/>
      </c>
      <c r="Y47" s="96" t="str">
        <f>IFERROR(IF(W47=$Y$1,'2nd Run'!H47,""),"")</f>
        <v/>
      </c>
      <c r="Z47" s="96" t="str">
        <f>IFERROR(IF(W47=$Z$1,'2nd Run'!H47,""),"")</f>
        <v/>
      </c>
      <c r="AA47" s="96" t="str">
        <f>IFERROR(IF($W47=$AA$1,'2nd Run'!H47,""),"")</f>
        <v/>
      </c>
      <c r="AB47" s="96" t="str">
        <f>IFERROR(IF(W47=$AB$1,'2nd Run'!H47,""),"")</f>
        <v/>
      </c>
      <c r="AC47" s="8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</row>
    <row r="48" spans="1:47" ht="15.75" customHeight="1">
      <c r="A48" s="78" t="str">
        <f>IF(B48="","",Draw!G48)</f>
        <v/>
      </c>
      <c r="B48" s="73" t="str">
        <f>IFERROR(Draw!H48,"")</f>
        <v/>
      </c>
      <c r="C48" s="73" t="str">
        <f>IFERROR(Draw!J48,"")</f>
        <v/>
      </c>
      <c r="D48" s="296"/>
      <c r="E48" s="92" t="str">
        <f t="shared" si="0"/>
        <v/>
      </c>
      <c r="F48" s="93" t="str">
        <f t="shared" si="1"/>
        <v/>
      </c>
      <c r="G48" s="71">
        <v>4.6999999999999997E-8</v>
      </c>
      <c r="H48" s="75" t="str">
        <f t="shared" si="2"/>
        <v/>
      </c>
      <c r="I48" s="75" t="str">
        <f t="shared" si="3"/>
        <v/>
      </c>
      <c r="J48" s="75">
        <f>VLOOKUP(CONCATENATE(Draw!I48,'2nd Run'!C48),Enter!T:V,3,FALSE)</f>
        <v>0</v>
      </c>
      <c r="K48" s="82" t="str">
        <f>IF(A48="co",VLOOKUP(CONCATENATE(Draw!I48,C48),'1st Run'!W:X,2,FALSE),IF(A48="yco",VLOOKUP(CONCATENATE(Draw!I48,C48),'Youth Calc'!S:U,2,FALSE),IF(OR(AND(D48&gt;1,D48&lt;1050),D48="nt",D48="",D48="scratch"),"","Not valid")))</f>
        <v/>
      </c>
      <c r="L48" s="72"/>
      <c r="M48" s="72"/>
      <c r="N48" s="72"/>
      <c r="O48" s="404" t="s">
        <v>136</v>
      </c>
      <c r="P48" s="303" t="str">
        <f>'Youth 2 Calc'!M16</f>
        <v>1st</v>
      </c>
      <c r="Q48" s="78" t="str">
        <f>'Youth 2 Calc'!N16</f>
        <v>Kenley Fluit (Y)</v>
      </c>
      <c r="R48" s="78" t="str">
        <f>'Youth 2 Calc'!O16</f>
        <v>Kodie</v>
      </c>
      <c r="S48" s="145">
        <f>'Youth 2 Calc'!P16</f>
        <v>20.366000019000001</v>
      </c>
      <c r="T48" s="110">
        <f>'Youth 2 Calc'!Q16</f>
        <v>25.200000000000003</v>
      </c>
      <c r="U48" s="111" t="str">
        <f t="shared" si="5"/>
        <v>1st</v>
      </c>
      <c r="V48" s="72"/>
      <c r="W48" s="82" t="str">
        <f>IFERROR(VLOOKUP('2nd Run'!H48,$AD$3:$AE$7,2,TRUE),"")</f>
        <v/>
      </c>
      <c r="X48" s="96" t="str">
        <f>IFERROR(IF(W48=$X$1,'2nd Run'!H48,""),"")</f>
        <v/>
      </c>
      <c r="Y48" s="96" t="str">
        <f>IFERROR(IF(W48=$Y$1,'2nd Run'!H48,""),"")</f>
        <v/>
      </c>
      <c r="Z48" s="96" t="str">
        <f>IFERROR(IF(W48=$Z$1,'2nd Run'!H48,""),"")</f>
        <v/>
      </c>
      <c r="AA48" s="96" t="str">
        <f>IFERROR(IF($W48=$AA$1,'2nd Run'!H48,""),"")</f>
        <v/>
      </c>
      <c r="AB48" s="96" t="str">
        <f>IFERROR(IF(W48=$AB$1,'2nd Run'!H48,""),"")</f>
        <v/>
      </c>
      <c r="AC48" s="8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</row>
    <row r="49" spans="1:47" ht="15.75" customHeight="1">
      <c r="A49" s="78" t="str">
        <f>IF(B49="","",Draw!G49)</f>
        <v/>
      </c>
      <c r="B49" s="73" t="str">
        <f>IFERROR(Draw!H49,"")</f>
        <v/>
      </c>
      <c r="C49" s="73" t="str">
        <f>IFERROR(Draw!J49,"")</f>
        <v/>
      </c>
      <c r="D49" s="297"/>
      <c r="E49" s="92" t="str">
        <f t="shared" si="0"/>
        <v/>
      </c>
      <c r="F49" s="93" t="str">
        <f t="shared" si="1"/>
        <v/>
      </c>
      <c r="G49" s="71">
        <v>4.8E-8</v>
      </c>
      <c r="H49" s="75" t="str">
        <f t="shared" si="2"/>
        <v/>
      </c>
      <c r="I49" s="75" t="str">
        <f t="shared" si="3"/>
        <v/>
      </c>
      <c r="J49" s="75">
        <f>VLOOKUP(CONCATENATE(Draw!I49,'2nd Run'!C49),Enter!T:V,3,FALSE)</f>
        <v>0</v>
      </c>
      <c r="K49" s="82" t="str">
        <f>IF(A49="co",VLOOKUP(CONCATENATE(Draw!I49,C49),'1st Run'!W:X,2,FALSE),IF(A49="yco",VLOOKUP(CONCATENATE(Draw!I49,C49),'Youth Calc'!S:U,2,FALSE),IF(OR(AND(D49&gt;1,D49&lt;1050),D49="nt",D49="",D49="scratch"),"","Not valid")))</f>
        <v/>
      </c>
      <c r="L49" s="72"/>
      <c r="M49" s="72"/>
      <c r="N49" s="72"/>
      <c r="O49" s="379"/>
      <c r="P49" s="121" t="str">
        <f>'Youth 2 Calc'!M17</f>
        <v/>
      </c>
      <c r="Q49" s="47" t="str">
        <f>'Youth 2 Calc'!N17</f>
        <v/>
      </c>
      <c r="R49" s="47" t="str">
        <f>'Youth 2 Calc'!O17</f>
        <v/>
      </c>
      <c r="S49" s="115" t="str">
        <f>'Youth 2 Calc'!P17</f>
        <v/>
      </c>
      <c r="T49" s="116" t="str">
        <f>'Youth 2 Calc'!Q17</f>
        <v/>
      </c>
      <c r="U49" s="111" t="str">
        <f t="shared" si="5"/>
        <v/>
      </c>
      <c r="V49" s="72"/>
      <c r="W49" s="82" t="str">
        <f>IFERROR(VLOOKUP('2nd Run'!H49,$AD$3:$AE$7,2,TRUE),"")</f>
        <v/>
      </c>
      <c r="X49" s="96" t="str">
        <f>IFERROR(IF(W49=$X$1,'2nd Run'!H49,""),"")</f>
        <v/>
      </c>
      <c r="Y49" s="96" t="str">
        <f>IFERROR(IF(W49=$Y$1,'2nd Run'!H49,""),"")</f>
        <v/>
      </c>
      <c r="Z49" s="96" t="str">
        <f>IFERROR(IF(W49=$Z$1,'2nd Run'!H49,""),"")</f>
        <v/>
      </c>
      <c r="AA49" s="96" t="str">
        <f>IFERROR(IF($W49=$AA$1,'2nd Run'!H49,""),"")</f>
        <v/>
      </c>
      <c r="AB49" s="96" t="str">
        <f>IFERROR(IF(W49=$AB$1,'2nd Run'!H49,""),"")</f>
        <v/>
      </c>
      <c r="AC49" s="8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</row>
    <row r="50" spans="1:47" ht="15.75" customHeight="1">
      <c r="A50" s="78" t="str">
        <f>IF(B50="","",Draw!G50)</f>
        <v/>
      </c>
      <c r="B50" s="73" t="str">
        <f>IFERROR(Draw!H50,"")</f>
        <v/>
      </c>
      <c r="C50" s="73" t="str">
        <f>IFERROR(Draw!J50,"")</f>
        <v/>
      </c>
      <c r="D50" s="298"/>
      <c r="E50" s="92" t="str">
        <f t="shared" si="0"/>
        <v/>
      </c>
      <c r="F50" s="93" t="str">
        <f t="shared" si="1"/>
        <v/>
      </c>
      <c r="G50" s="71">
        <v>4.9000000000000002E-8</v>
      </c>
      <c r="H50" s="75" t="str">
        <f t="shared" si="2"/>
        <v/>
      </c>
      <c r="I50" s="75" t="str">
        <f t="shared" si="3"/>
        <v/>
      </c>
      <c r="J50" s="75">
        <f>VLOOKUP(CONCATENATE(Draw!I50,'2nd Run'!C50),Enter!T:V,3,FALSE)</f>
        <v>0</v>
      </c>
      <c r="K50" s="82" t="str">
        <f>IF(A50="co",VLOOKUP(CONCATENATE(Draw!I50,C50),'1st Run'!W:X,2,FALSE),IF(A50="yco",VLOOKUP(CONCATENATE(Draw!I50,C50),'Youth Calc'!S:U,2,FALSE),IF(OR(AND(D50&gt;1,D50&lt;1050),D50="nt",D50="",D50="scratch"),"","Not valid")))</f>
        <v/>
      </c>
      <c r="L50" s="72"/>
      <c r="M50" s="72"/>
      <c r="N50" s="72"/>
      <c r="O50" s="379"/>
      <c r="P50" s="121" t="str">
        <f>'Youth 2 Calc'!M18</f>
        <v/>
      </c>
      <c r="Q50" s="47" t="str">
        <f>'Youth 2 Calc'!N18</f>
        <v/>
      </c>
      <c r="R50" s="47" t="str">
        <f>'Youth 2 Calc'!O18</f>
        <v/>
      </c>
      <c r="S50" s="115" t="str">
        <f>'Youth 2 Calc'!P18</f>
        <v/>
      </c>
      <c r="T50" s="116" t="str">
        <f>'Youth 2 Calc'!Q18</f>
        <v/>
      </c>
      <c r="U50" s="111" t="str">
        <f t="shared" si="5"/>
        <v/>
      </c>
      <c r="V50" s="72"/>
      <c r="W50" s="82" t="str">
        <f>IFERROR(VLOOKUP('2nd Run'!H50,$AD$3:$AE$7,2,TRUE),"")</f>
        <v/>
      </c>
      <c r="X50" s="96" t="str">
        <f>IFERROR(IF(W50=$X$1,'2nd Run'!H50,""),"")</f>
        <v/>
      </c>
      <c r="Y50" s="96" t="str">
        <f>IFERROR(IF(W50=$Y$1,'2nd Run'!H50,""),"")</f>
        <v/>
      </c>
      <c r="Z50" s="96" t="str">
        <f>IFERROR(IF(W50=$Z$1,'2nd Run'!H50,""),"")</f>
        <v/>
      </c>
      <c r="AA50" s="96" t="str">
        <f>IFERROR(IF($W50=$AA$1,'2nd Run'!H50,""),"")</f>
        <v/>
      </c>
      <c r="AB50" s="96" t="str">
        <f>IFERROR(IF(W50=$AB$1,'2nd Run'!H50,""),"")</f>
        <v/>
      </c>
      <c r="AC50" s="8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</row>
    <row r="51" spans="1:47" ht="15.75" customHeight="1">
      <c r="A51" s="78" t="str">
        <f>IF(B51="","",Draw!G51)</f>
        <v/>
      </c>
      <c r="B51" s="73" t="str">
        <f>IFERROR(Draw!H51,"")</f>
        <v/>
      </c>
      <c r="C51" s="73" t="str">
        <f>IFERROR(Draw!J51,"")</f>
        <v/>
      </c>
      <c r="D51" s="295"/>
      <c r="E51" s="92" t="str">
        <f t="shared" si="0"/>
        <v/>
      </c>
      <c r="F51" s="93" t="str">
        <f t="shared" si="1"/>
        <v/>
      </c>
      <c r="G51" s="71">
        <v>4.9999999999999998E-8</v>
      </c>
      <c r="H51" s="75" t="str">
        <f t="shared" si="2"/>
        <v/>
      </c>
      <c r="I51" s="75" t="str">
        <f t="shared" si="3"/>
        <v/>
      </c>
      <c r="J51" s="75">
        <f>VLOOKUP(CONCATENATE(Draw!I51,'2nd Run'!C51),Enter!T:V,3,FALSE)</f>
        <v>0</v>
      </c>
      <c r="K51" s="82" t="str">
        <f>IF(A51="co",VLOOKUP(CONCATENATE(Draw!I51,C51),'1st Run'!W:X,2,FALSE),IF(A51="yco",VLOOKUP(CONCATENATE(Draw!I51,C51),'Youth Calc'!S:U,2,FALSE),IF(OR(AND(D51&gt;1,D51&lt;1050),D51="nt",D51="",D51="scratch"),"","Not valid")))</f>
        <v/>
      </c>
      <c r="L51" s="72"/>
      <c r="M51" s="72"/>
      <c r="N51" s="72"/>
      <c r="O51" s="379"/>
      <c r="P51" s="121" t="str">
        <f>'Youth 2 Calc'!M19</f>
        <v/>
      </c>
      <c r="Q51" s="47" t="str">
        <f>'Youth 2 Calc'!N19</f>
        <v/>
      </c>
      <c r="R51" s="47" t="str">
        <f>'Youth 2 Calc'!O19</f>
        <v/>
      </c>
      <c r="S51" s="115" t="str">
        <f>'Youth 2 Calc'!P19</f>
        <v/>
      </c>
      <c r="T51" s="116" t="str">
        <f>'Youth 2 Calc'!Q19</f>
        <v/>
      </c>
      <c r="U51" s="111" t="str">
        <f t="shared" si="5"/>
        <v/>
      </c>
      <c r="V51" s="72"/>
      <c r="W51" s="82" t="str">
        <f>IFERROR(VLOOKUP('2nd Run'!H51,$AD$3:$AE$7,2,TRUE),"")</f>
        <v/>
      </c>
      <c r="X51" s="96" t="str">
        <f>IFERROR(IF(W51=$X$1,'2nd Run'!H51,""),"")</f>
        <v/>
      </c>
      <c r="Y51" s="96" t="str">
        <f>IFERROR(IF(W51=$Y$1,'2nd Run'!H51,""),"")</f>
        <v/>
      </c>
      <c r="Z51" s="96" t="str">
        <f>IFERROR(IF(W51=$Z$1,'2nd Run'!H51,""),"")</f>
        <v/>
      </c>
      <c r="AA51" s="96" t="str">
        <f>IFERROR(IF($W51=$AA$1,'2nd Run'!H51,""),"")</f>
        <v/>
      </c>
      <c r="AB51" s="96" t="str">
        <f>IFERROR(IF(W51=$AB$1,'2nd Run'!H51,""),"")</f>
        <v/>
      </c>
      <c r="AC51" s="8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</row>
    <row r="52" spans="1:47" ht="15.75" customHeight="1">
      <c r="A52" s="78" t="str">
        <f>IF(B52="","",Draw!G52)</f>
        <v/>
      </c>
      <c r="B52" s="73" t="str">
        <f>IFERROR(Draw!H52,"")</f>
        <v/>
      </c>
      <c r="C52" s="73" t="str">
        <f>IFERROR(Draw!J52,"")</f>
        <v/>
      </c>
      <c r="D52" s="299"/>
      <c r="E52" s="92" t="str">
        <f t="shared" si="0"/>
        <v/>
      </c>
      <c r="F52" s="93" t="str">
        <f t="shared" si="1"/>
        <v/>
      </c>
      <c r="G52" s="71">
        <v>5.1E-8</v>
      </c>
      <c r="H52" s="75" t="str">
        <f t="shared" si="2"/>
        <v/>
      </c>
      <c r="I52" s="75" t="str">
        <f t="shared" si="3"/>
        <v/>
      </c>
      <c r="J52" s="75">
        <f>VLOOKUP(CONCATENATE(Draw!I52,'2nd Run'!C52),Enter!T:V,3,FALSE)</f>
        <v>0</v>
      </c>
      <c r="K52" s="82" t="str">
        <f>IF(A52="co",VLOOKUP(CONCATENATE(Draw!I52,C52),'1st Run'!W:X,2,FALSE),IF(A52="yco",VLOOKUP(CONCATENATE(Draw!I52,C52),'Youth Calc'!S:U,2,FALSE),IF(OR(AND(D52&gt;1,D52&lt;1050),D52="nt",D52="",D52="scratch"),"","Not valid")))</f>
        <v/>
      </c>
      <c r="L52" s="72"/>
      <c r="M52" s="72"/>
      <c r="N52" s="72"/>
      <c r="O52" s="374"/>
      <c r="P52" s="130" t="str">
        <f>'Youth 2 Calc'!M20</f>
        <v/>
      </c>
      <c r="Q52" s="63" t="str">
        <f>'Youth 2 Calc'!N20</f>
        <v/>
      </c>
      <c r="R52" s="63" t="str">
        <f>'Youth 2 Calc'!O20</f>
        <v/>
      </c>
      <c r="S52" s="131" t="str">
        <f>'Youth 2 Calc'!P20</f>
        <v/>
      </c>
      <c r="T52" s="185" t="str">
        <f>'Youth 2 Calc'!Q20</f>
        <v/>
      </c>
      <c r="U52" s="111" t="str">
        <f t="shared" si="5"/>
        <v/>
      </c>
      <c r="V52" s="72"/>
      <c r="W52" s="82" t="str">
        <f>IFERROR(VLOOKUP('2nd Run'!H52,$AD$3:$AE$7,2,TRUE),"")</f>
        <v/>
      </c>
      <c r="X52" s="96" t="str">
        <f>IFERROR(IF(W52=$X$1,'2nd Run'!H52,""),"")</f>
        <v/>
      </c>
      <c r="Y52" s="96" t="str">
        <f>IFERROR(IF(W52=$Y$1,'2nd Run'!H52,""),"")</f>
        <v/>
      </c>
      <c r="Z52" s="96" t="str">
        <f>IFERROR(IF(W52=$Z$1,'2nd Run'!H52,""),"")</f>
        <v/>
      </c>
      <c r="AA52" s="96" t="str">
        <f>IFERROR(IF($W52=$AA$1,'2nd Run'!H52,""),"")</f>
        <v/>
      </c>
      <c r="AB52" s="96" t="str">
        <f>IFERROR(IF(W52=$AB$1,'2nd Run'!H52,""),"")</f>
        <v/>
      </c>
      <c r="AC52" s="8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</row>
    <row r="53" spans="1:47" ht="15.75" customHeight="1">
      <c r="A53" s="78" t="str">
        <f>IF(B53="","",Draw!G53)</f>
        <v/>
      </c>
      <c r="B53" s="73" t="str">
        <f>IFERROR(Draw!H53,"")</f>
        <v/>
      </c>
      <c r="C53" s="73" t="str">
        <f>IFERROR(Draw!J53,"")</f>
        <v/>
      </c>
      <c r="D53" s="295"/>
      <c r="E53" s="92" t="str">
        <f t="shared" si="0"/>
        <v/>
      </c>
      <c r="F53" s="93" t="str">
        <f t="shared" si="1"/>
        <v/>
      </c>
      <c r="G53" s="71">
        <v>5.2000000000000002E-8</v>
      </c>
      <c r="H53" s="75" t="str">
        <f t="shared" si="2"/>
        <v/>
      </c>
      <c r="I53" s="75" t="str">
        <f t="shared" si="3"/>
        <v/>
      </c>
      <c r="J53" s="75">
        <f>VLOOKUP(CONCATENATE(Draw!I53,'2nd Run'!C53),Enter!T:V,3,FALSE)</f>
        <v>0</v>
      </c>
      <c r="K53" s="82" t="str">
        <f>IF(A53="co",VLOOKUP(CONCATENATE(Draw!I53,C53),'1st Run'!W:X,2,FALSE),IF(A53="yco",VLOOKUP(CONCATENATE(Draw!I53,C53),'Youth Calc'!S:U,2,FALSE),IF(OR(AND(D53&gt;1,D53&lt;1050),D53="nt",D53="",D53="scratch"),"","Not valid")))</f>
        <v/>
      </c>
      <c r="L53" s="72"/>
      <c r="M53" s="72"/>
      <c r="N53" s="72"/>
      <c r="O53" s="133"/>
      <c r="P53" s="158"/>
      <c r="Q53" s="159"/>
      <c r="R53" s="159"/>
      <c r="S53" s="160"/>
      <c r="T53" s="137"/>
      <c r="U53" s="111">
        <f t="shared" si="5"/>
        <v>0</v>
      </c>
      <c r="V53" s="72"/>
      <c r="W53" s="82" t="str">
        <f>IFERROR(VLOOKUP('2nd Run'!H53,$AD$3:$AE$7,2,TRUE),"")</f>
        <v/>
      </c>
      <c r="X53" s="96" t="str">
        <f>IFERROR(IF(W53=$X$1,'2nd Run'!H53,""),"")</f>
        <v/>
      </c>
      <c r="Y53" s="96" t="str">
        <f>IFERROR(IF(W53=$Y$1,'2nd Run'!H53,""),"")</f>
        <v/>
      </c>
      <c r="Z53" s="96" t="str">
        <f>IFERROR(IF(W53=$Z$1,'2nd Run'!H53,""),"")</f>
        <v/>
      </c>
      <c r="AA53" s="96" t="str">
        <f>IFERROR(IF($W53=$AA$1,'2nd Run'!H53,""),"")</f>
        <v/>
      </c>
      <c r="AB53" s="96" t="str">
        <f>IFERROR(IF(W53=$AB$1,'2nd Run'!H53,""),"")</f>
        <v/>
      </c>
      <c r="AC53" s="8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</row>
    <row r="54" spans="1:47" ht="15.75" customHeight="1">
      <c r="A54" s="78" t="str">
        <f>IF(B54="","",Draw!G54)</f>
        <v/>
      </c>
      <c r="B54" s="73" t="str">
        <f>IFERROR(Draw!H54,"")</f>
        <v/>
      </c>
      <c r="C54" s="73" t="str">
        <f>IFERROR(Draw!J54,"")</f>
        <v/>
      </c>
      <c r="D54" s="296"/>
      <c r="E54" s="92" t="str">
        <f t="shared" si="0"/>
        <v/>
      </c>
      <c r="F54" s="93" t="str">
        <f t="shared" si="1"/>
        <v/>
      </c>
      <c r="G54" s="71">
        <v>5.2999999999999998E-8</v>
      </c>
      <c r="H54" s="75" t="str">
        <f t="shared" si="2"/>
        <v/>
      </c>
      <c r="I54" s="75" t="str">
        <f t="shared" si="3"/>
        <v/>
      </c>
      <c r="J54" s="75">
        <f>VLOOKUP(CONCATENATE(Draw!I54,'2nd Run'!C54),Enter!T:V,3,FALSE)</f>
        <v>0</v>
      </c>
      <c r="K54" s="82" t="str">
        <f>IF(A54="co",VLOOKUP(CONCATENATE(Draw!I54,C54),'1st Run'!W:X,2,FALSE),IF(A54="yco",VLOOKUP(CONCATENATE(Draw!I54,C54),'Youth Calc'!S:U,2,FALSE),IF(OR(AND(D54&gt;1,D54&lt;1050),D54="nt",D54="",D54="scratch"),"","Not valid")))</f>
        <v/>
      </c>
      <c r="L54" s="72"/>
      <c r="M54" s="72"/>
      <c r="N54" s="72"/>
      <c r="O54" s="405" t="s">
        <v>137</v>
      </c>
      <c r="P54" s="308" t="str">
        <f>'Youth 2 Calc'!M22</f>
        <v>1st</v>
      </c>
      <c r="Q54" s="309" t="str">
        <f>'Youth 2 Calc'!N22</f>
        <v>macy gubbins (Y only)</v>
      </c>
      <c r="R54" s="309" t="str">
        <f>'Youth 2 Calc'!O22</f>
        <v>dual cha cha</v>
      </c>
      <c r="S54" s="310">
        <f>'Youth 2 Calc'!P22</f>
        <v>24.831000011</v>
      </c>
      <c r="T54" s="311">
        <f>'Youth 2 Calc'!Q22</f>
        <v>18.899999999999999</v>
      </c>
      <c r="U54" s="111" t="str">
        <f t="shared" si="5"/>
        <v>1st</v>
      </c>
      <c r="V54" s="72"/>
      <c r="W54" s="82" t="str">
        <f>IFERROR(VLOOKUP('2nd Run'!H54,$AD$3:$AE$7,2,TRUE),"")</f>
        <v/>
      </c>
      <c r="X54" s="96" t="str">
        <f>IFERROR(IF(W54=$X$1,'2nd Run'!H54,""),"")</f>
        <v/>
      </c>
      <c r="Y54" s="96" t="str">
        <f>IFERROR(IF(W54=$Y$1,'2nd Run'!H54,""),"")</f>
        <v/>
      </c>
      <c r="Z54" s="96" t="str">
        <f>IFERROR(IF(W54=$Z$1,'2nd Run'!H54,""),"")</f>
        <v/>
      </c>
      <c r="AA54" s="96" t="str">
        <f>IFERROR(IF($W54=$AA$1,'2nd Run'!H54,""),"")</f>
        <v/>
      </c>
      <c r="AB54" s="96" t="str">
        <f>IFERROR(IF(W54=$AB$1,'2nd Run'!H54,""),"")</f>
        <v/>
      </c>
      <c r="AC54" s="8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</row>
    <row r="55" spans="1:47" ht="15.75" customHeight="1">
      <c r="A55" s="78" t="str">
        <f>IF(B55="","",Draw!G55)</f>
        <v/>
      </c>
      <c r="B55" s="73" t="str">
        <f>IFERROR(Draw!H55,"")</f>
        <v/>
      </c>
      <c r="C55" s="73" t="str">
        <f>IFERROR(Draw!J55,"")</f>
        <v/>
      </c>
      <c r="D55" s="297"/>
      <c r="E55" s="92" t="str">
        <f t="shared" si="0"/>
        <v/>
      </c>
      <c r="F55" s="93" t="str">
        <f t="shared" si="1"/>
        <v/>
      </c>
      <c r="G55" s="71">
        <v>5.4E-8</v>
      </c>
      <c r="H55" s="75" t="str">
        <f t="shared" si="2"/>
        <v/>
      </c>
      <c r="I55" s="75" t="str">
        <f t="shared" si="3"/>
        <v/>
      </c>
      <c r="J55" s="75">
        <f>VLOOKUP(CONCATENATE(Draw!I55,'2nd Run'!C55),Enter!T:V,3,FALSE)</f>
        <v>0</v>
      </c>
      <c r="K55" s="82" t="str">
        <f>IF(A55="co",VLOOKUP(CONCATENATE(Draw!I55,C55),'1st Run'!W:X,2,FALSE),IF(A55="yco",VLOOKUP(CONCATENATE(Draw!I55,C55),'Youth Calc'!S:U,2,FALSE),IF(OR(AND(D55&gt;1,D55&lt;1050),D55="nt",D55="",D55="scratch"),"","Not valid")))</f>
        <v/>
      </c>
      <c r="L55" s="72"/>
      <c r="M55" s="72"/>
      <c r="N55" s="72"/>
      <c r="O55" s="379"/>
      <c r="P55" s="312" t="str">
        <f>'Youth 2 Calc'!M23</f>
        <v/>
      </c>
      <c r="Q55" s="313" t="str">
        <f>'Youth 2 Calc'!N23</f>
        <v/>
      </c>
      <c r="R55" s="313" t="str">
        <f>'Youth 2 Calc'!O23</f>
        <v/>
      </c>
      <c r="S55" s="314" t="str">
        <f>'Youth 2 Calc'!P23</f>
        <v/>
      </c>
      <c r="T55" s="315" t="str">
        <f>'Youth 2 Calc'!Q23</f>
        <v/>
      </c>
      <c r="U55" s="111" t="str">
        <f t="shared" si="5"/>
        <v/>
      </c>
      <c r="V55" s="72"/>
      <c r="W55" s="82" t="str">
        <f>IFERROR(VLOOKUP('2nd Run'!H55,$AD$3:$AE$7,2,TRUE),"")</f>
        <v/>
      </c>
      <c r="X55" s="96" t="str">
        <f>IFERROR(IF(W55=$X$1,'2nd Run'!H55,""),"")</f>
        <v/>
      </c>
      <c r="Y55" s="96" t="str">
        <f>IFERROR(IF(W55=$Y$1,'2nd Run'!H55,""),"")</f>
        <v/>
      </c>
      <c r="Z55" s="96" t="str">
        <f>IFERROR(IF(W55=$Z$1,'2nd Run'!H55,""),"")</f>
        <v/>
      </c>
      <c r="AA55" s="96" t="str">
        <f>IFERROR(IF($W55=$AA$1,'2nd Run'!H55,""),"")</f>
        <v/>
      </c>
      <c r="AB55" s="96" t="str">
        <f>IFERROR(IF(W55=$AB$1,'2nd Run'!H55,""),"")</f>
        <v/>
      </c>
      <c r="AC55" s="8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</row>
    <row r="56" spans="1:47" ht="15.75" customHeight="1">
      <c r="A56" s="78" t="str">
        <f>IF(B56="","",Draw!G56)</f>
        <v/>
      </c>
      <c r="B56" s="73" t="str">
        <f>IFERROR(Draw!H56,"")</f>
        <v/>
      </c>
      <c r="C56" s="73" t="str">
        <f>IFERROR(Draw!J56,"")</f>
        <v/>
      </c>
      <c r="D56" s="298"/>
      <c r="E56" s="92" t="str">
        <f t="shared" si="0"/>
        <v/>
      </c>
      <c r="F56" s="93" t="str">
        <f t="shared" si="1"/>
        <v/>
      </c>
      <c r="G56" s="71">
        <v>5.5000000000000003E-8</v>
      </c>
      <c r="H56" s="75" t="str">
        <f t="shared" si="2"/>
        <v/>
      </c>
      <c r="I56" s="75" t="str">
        <f t="shared" si="3"/>
        <v/>
      </c>
      <c r="J56" s="75">
        <f>VLOOKUP(CONCATENATE(Draw!I56,'2nd Run'!C56),Enter!T:V,3,FALSE)</f>
        <v>0</v>
      </c>
      <c r="K56" s="82" t="str">
        <f>IF(A56="co",VLOOKUP(CONCATENATE(Draw!I56,C56),'1st Run'!W:X,2,FALSE),IF(A56="yco",VLOOKUP(CONCATENATE(Draw!I56,C56),'Youth Calc'!S:U,2,FALSE),IF(OR(AND(D56&gt;1,D56&lt;1050),D56="nt",D56="",D56="scratch"),"","Not valid")))</f>
        <v/>
      </c>
      <c r="L56" s="72"/>
      <c r="M56" s="72"/>
      <c r="N56" s="72"/>
      <c r="O56" s="379"/>
      <c r="P56" s="316" t="str">
        <f>'Youth 2 Calc'!M24</f>
        <v/>
      </c>
      <c r="Q56" s="317" t="str">
        <f>'Youth 2 Calc'!N24</f>
        <v/>
      </c>
      <c r="R56" s="317" t="str">
        <f>'Youth 2 Calc'!O24</f>
        <v/>
      </c>
      <c r="S56" s="318" t="str">
        <f>'Youth 2 Calc'!P24</f>
        <v/>
      </c>
      <c r="T56" s="319" t="str">
        <f>'Youth 2 Calc'!Q24</f>
        <v/>
      </c>
      <c r="U56" s="111" t="str">
        <f t="shared" si="5"/>
        <v/>
      </c>
      <c r="V56" s="72"/>
      <c r="W56" s="82" t="str">
        <f>IFERROR(VLOOKUP('2nd Run'!H56,$AD$3:$AE$7,2,TRUE),"")</f>
        <v/>
      </c>
      <c r="X56" s="96" t="str">
        <f>IFERROR(IF(W56=$X$1,'2nd Run'!H56,""),"")</f>
        <v/>
      </c>
      <c r="Y56" s="96" t="str">
        <f>IFERROR(IF(W56=$Y$1,'2nd Run'!H56,""),"")</f>
        <v/>
      </c>
      <c r="Z56" s="96" t="str">
        <f>IFERROR(IF(W56=$Z$1,'2nd Run'!H56,""),"")</f>
        <v/>
      </c>
      <c r="AA56" s="96" t="str">
        <f>IFERROR(IF($W56=$AA$1,'2nd Run'!H56,""),"")</f>
        <v/>
      </c>
      <c r="AB56" s="96" t="str">
        <f>IFERROR(IF(W56=$AB$1,'2nd Run'!H56,""),"")</f>
        <v/>
      </c>
      <c r="AC56" s="8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</row>
    <row r="57" spans="1:47" ht="15.75" customHeight="1">
      <c r="A57" s="78" t="str">
        <f>IF(B57="","",Draw!G57)</f>
        <v/>
      </c>
      <c r="B57" s="73" t="str">
        <f>IFERROR(Draw!H57,"")</f>
        <v/>
      </c>
      <c r="C57" s="73" t="str">
        <f>IFERROR(Draw!J57,"")</f>
        <v/>
      </c>
      <c r="D57" s="295"/>
      <c r="E57" s="92" t="str">
        <f t="shared" si="0"/>
        <v/>
      </c>
      <c r="F57" s="93" t="str">
        <f t="shared" si="1"/>
        <v/>
      </c>
      <c r="G57" s="71">
        <v>5.5999999999999999E-8</v>
      </c>
      <c r="H57" s="75" t="str">
        <f t="shared" si="2"/>
        <v/>
      </c>
      <c r="I57" s="75" t="str">
        <f t="shared" si="3"/>
        <v/>
      </c>
      <c r="J57" s="75">
        <f>VLOOKUP(CONCATENATE(Draw!I57,'2nd Run'!C57),Enter!T:V,3,FALSE)</f>
        <v>0</v>
      </c>
      <c r="K57" s="82" t="str">
        <f>IF(A57="co",VLOOKUP(CONCATENATE(Draw!I57,C57),'1st Run'!W:X,2,FALSE),IF(A57="yco",VLOOKUP(CONCATENATE(Draw!I57,C57),'Youth Calc'!S:U,2,FALSE),IF(OR(AND(D57&gt;1,D57&lt;1050),D57="nt",D57="",D57="scratch"),"","Not valid")))</f>
        <v/>
      </c>
      <c r="L57" s="72"/>
      <c r="M57" s="72"/>
      <c r="N57" s="72"/>
      <c r="O57" s="379"/>
      <c r="P57" s="312" t="str">
        <f>'Youth 2 Calc'!M25</f>
        <v/>
      </c>
      <c r="Q57" s="313" t="str">
        <f>'Youth 2 Calc'!N25</f>
        <v/>
      </c>
      <c r="R57" s="313" t="str">
        <f>'Youth 2 Calc'!O25</f>
        <v/>
      </c>
      <c r="S57" s="314" t="str">
        <f>'Youth 2 Calc'!P25</f>
        <v/>
      </c>
      <c r="T57" s="315" t="str">
        <f>'Youth 2 Calc'!Q25</f>
        <v/>
      </c>
      <c r="U57" s="111" t="str">
        <f t="shared" si="5"/>
        <v/>
      </c>
      <c r="V57" s="72"/>
      <c r="W57" s="82" t="str">
        <f>IFERROR(VLOOKUP('2nd Run'!H57,$AD$3:$AE$7,2,TRUE),"")</f>
        <v/>
      </c>
      <c r="X57" s="96" t="str">
        <f>IFERROR(IF(W57=$X$1,'2nd Run'!H57,""),"")</f>
        <v/>
      </c>
      <c r="Y57" s="96" t="str">
        <f>IFERROR(IF(W57=$Y$1,'2nd Run'!H57,""),"")</f>
        <v/>
      </c>
      <c r="Z57" s="96" t="str">
        <f>IFERROR(IF(W57=$Z$1,'2nd Run'!H57,""),"")</f>
        <v/>
      </c>
      <c r="AA57" s="96" t="str">
        <f>IFERROR(IF($W57=$AA$1,'2nd Run'!H57,""),"")</f>
        <v/>
      </c>
      <c r="AB57" s="96" t="str">
        <f>IFERROR(IF(W57=$AB$1,'2nd Run'!H57,""),"")</f>
        <v/>
      </c>
      <c r="AC57" s="8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</row>
    <row r="58" spans="1:47" ht="15.75" customHeight="1">
      <c r="A58" s="78" t="str">
        <f>IF(B58="","",Draw!G58)</f>
        <v/>
      </c>
      <c r="B58" s="73" t="str">
        <f>IFERROR(Draw!H58,"")</f>
        <v/>
      </c>
      <c r="C58" s="73" t="str">
        <f>IFERROR(Draw!J58,"")</f>
        <v/>
      </c>
      <c r="D58" s="299"/>
      <c r="E58" s="92" t="str">
        <f t="shared" si="0"/>
        <v/>
      </c>
      <c r="F58" s="93" t="str">
        <f t="shared" si="1"/>
        <v/>
      </c>
      <c r="G58" s="71">
        <v>5.7000000000000001E-8</v>
      </c>
      <c r="H58" s="75" t="str">
        <f t="shared" si="2"/>
        <v/>
      </c>
      <c r="I58" s="75" t="str">
        <f t="shared" si="3"/>
        <v/>
      </c>
      <c r="J58" s="75">
        <f>VLOOKUP(CONCATENATE(Draw!I58,'2nd Run'!C58),Enter!T:V,3,FALSE)</f>
        <v>0</v>
      </c>
      <c r="K58" s="82" t="str">
        <f>IF(A58="co",VLOOKUP(CONCATENATE(Draw!I58,C58),'1st Run'!W:X,2,FALSE),IF(A58="yco",VLOOKUP(CONCATENATE(Draw!I58,C58),'Youth Calc'!S:U,2,FALSE),IF(OR(AND(D58&gt;1,D58&lt;1050),D58="nt",D58="",D58="scratch"),"","Not valid")))</f>
        <v/>
      </c>
      <c r="L58" s="72"/>
      <c r="M58" s="72"/>
      <c r="N58" s="72"/>
      <c r="O58" s="374"/>
      <c r="P58" s="320" t="str">
        <f>'Youth 2 Calc'!M26</f>
        <v/>
      </c>
      <c r="Q58" s="321" t="str">
        <f>'Youth 2 Calc'!N26</f>
        <v/>
      </c>
      <c r="R58" s="321" t="str">
        <f>'Youth 2 Calc'!O26</f>
        <v/>
      </c>
      <c r="S58" s="322" t="str">
        <f>'Youth 2 Calc'!P26</f>
        <v/>
      </c>
      <c r="T58" s="323" t="str">
        <f>'Youth 2 Calc'!Q26</f>
        <v/>
      </c>
      <c r="U58" s="111" t="str">
        <f t="shared" si="5"/>
        <v/>
      </c>
      <c r="V58" s="72"/>
      <c r="W58" s="82" t="str">
        <f>IFERROR(VLOOKUP('2nd Run'!H58,$AD$3:$AE$7,2,TRUE),"")</f>
        <v/>
      </c>
      <c r="X58" s="96" t="str">
        <f>IFERROR(IF(W58=$X$1,'2nd Run'!H58,""),"")</f>
        <v/>
      </c>
      <c r="Y58" s="96" t="str">
        <f>IFERROR(IF(W58=$Y$1,'2nd Run'!H58,""),"")</f>
        <v/>
      </c>
      <c r="Z58" s="96" t="str">
        <f>IFERROR(IF(W58=$Z$1,'2nd Run'!H58,""),"")</f>
        <v/>
      </c>
      <c r="AA58" s="96" t="str">
        <f>IFERROR(IF($W58=$AA$1,'2nd Run'!H58,""),"")</f>
        <v/>
      </c>
      <c r="AB58" s="96" t="str">
        <f>IFERROR(IF(W58=$AB$1,'2nd Run'!H58,""),"")</f>
        <v/>
      </c>
      <c r="AC58" s="8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</row>
    <row r="59" spans="1:47" ht="15.75" customHeight="1">
      <c r="A59" s="78" t="str">
        <f>IF(B59="","",Draw!G59)</f>
        <v/>
      </c>
      <c r="B59" s="73" t="str">
        <f>IFERROR(Draw!H59,"")</f>
        <v/>
      </c>
      <c r="C59" s="73" t="str">
        <f>IFERROR(Draw!J59,"")</f>
        <v/>
      </c>
      <c r="D59" s="295"/>
      <c r="E59" s="92" t="str">
        <f t="shared" si="0"/>
        <v/>
      </c>
      <c r="F59" s="93" t="str">
        <f t="shared" si="1"/>
        <v/>
      </c>
      <c r="G59" s="71">
        <v>5.8000000000000003E-8</v>
      </c>
      <c r="H59" s="75" t="str">
        <f t="shared" si="2"/>
        <v/>
      </c>
      <c r="I59" s="75" t="str">
        <f t="shared" si="3"/>
        <v/>
      </c>
      <c r="J59" s="75">
        <f>VLOOKUP(CONCATENATE(Draw!I59,'2nd Run'!C59),Enter!T:V,3,FALSE)</f>
        <v>0</v>
      </c>
      <c r="K59" s="82" t="str">
        <f>IF(A59="co",VLOOKUP(CONCATENATE(Draw!I59,C59),'1st Run'!W:X,2,FALSE),IF(A59="yco",VLOOKUP(CONCATENATE(Draw!I59,C59),'Youth Calc'!S:U,2,FALSE),IF(OR(AND(D59&gt;1,D59&lt;1050),D59="nt",D59="",D59="scratch"),"","Not valid")))</f>
        <v/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82" t="str">
        <f>IFERROR(VLOOKUP('2nd Run'!H59,$AD$3:$AE$7,2,TRUE),"")</f>
        <v/>
      </c>
      <c r="X59" s="96" t="str">
        <f>IFERROR(IF(W59=$X$1,'2nd Run'!H59,""),"")</f>
        <v/>
      </c>
      <c r="Y59" s="96" t="str">
        <f>IFERROR(IF(W59=$Y$1,'2nd Run'!H59,""),"")</f>
        <v/>
      </c>
      <c r="Z59" s="96" t="str">
        <f>IFERROR(IF(W59=$Z$1,'2nd Run'!H59,""),"")</f>
        <v/>
      </c>
      <c r="AA59" s="96" t="str">
        <f>IFERROR(IF($W59=$AA$1,'2nd Run'!H59,""),"")</f>
        <v/>
      </c>
      <c r="AB59" s="96" t="str">
        <f>IFERROR(IF(W59=$AB$1,'2nd Run'!H59,""),"")</f>
        <v/>
      </c>
      <c r="AC59" s="8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</row>
    <row r="60" spans="1:47" ht="15.75" customHeight="1">
      <c r="A60" s="78" t="str">
        <f>IF(B60="","",Draw!G60)</f>
        <v/>
      </c>
      <c r="B60" s="73" t="str">
        <f>IFERROR(Draw!H60,"")</f>
        <v/>
      </c>
      <c r="C60" s="73" t="str">
        <f>IFERROR(Draw!J60,"")</f>
        <v/>
      </c>
      <c r="D60" s="296"/>
      <c r="E60" s="92" t="str">
        <f t="shared" si="0"/>
        <v/>
      </c>
      <c r="F60" s="93" t="str">
        <f t="shared" si="1"/>
        <v/>
      </c>
      <c r="G60" s="71">
        <v>5.8999999999999999E-8</v>
      </c>
      <c r="H60" s="75" t="str">
        <f t="shared" si="2"/>
        <v/>
      </c>
      <c r="I60" s="75" t="str">
        <f t="shared" si="3"/>
        <v/>
      </c>
      <c r="J60" s="75">
        <f>VLOOKUP(CONCATENATE(Draw!I60,'2nd Run'!C60),Enter!T:V,3,FALSE)</f>
        <v>0</v>
      </c>
      <c r="K60" s="82" t="str">
        <f>IF(A60="co",VLOOKUP(CONCATENATE(Draw!I60,C60),'1st Run'!W:X,2,FALSE),IF(A60="yco",VLOOKUP(CONCATENATE(Draw!I60,C60),'Youth Calc'!S:U,2,FALSE),IF(OR(AND(D60&gt;1,D60&lt;1050),D60="nt",D60="",D60="scratch"),"","Not valid")))</f>
        <v/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82" t="str">
        <f>IFERROR(VLOOKUP('2nd Run'!H60,$AD$3:$AE$7,2,TRUE),"")</f>
        <v/>
      </c>
      <c r="X60" s="96" t="str">
        <f>IFERROR(IF(W60=$X$1,'2nd Run'!H60,""),"")</f>
        <v/>
      </c>
      <c r="Y60" s="96" t="str">
        <f>IFERROR(IF(W60=$Y$1,'2nd Run'!H60,""),"")</f>
        <v/>
      </c>
      <c r="Z60" s="96" t="str">
        <f>IFERROR(IF(W60=$Z$1,'2nd Run'!H60,""),"")</f>
        <v/>
      </c>
      <c r="AA60" s="96" t="str">
        <f>IFERROR(IF($W60=$AA$1,'2nd Run'!H60,""),"")</f>
        <v/>
      </c>
      <c r="AB60" s="96" t="str">
        <f>IFERROR(IF(W60=$AB$1,'2nd Run'!H60,""),"")</f>
        <v/>
      </c>
      <c r="AC60" s="8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</row>
    <row r="61" spans="1:47" ht="15.75" customHeight="1">
      <c r="A61" s="78" t="str">
        <f>IF(B61="","",Draw!G61)</f>
        <v/>
      </c>
      <c r="B61" s="73" t="str">
        <f>IFERROR(Draw!H61,"")</f>
        <v/>
      </c>
      <c r="C61" s="73" t="str">
        <f>IFERROR(Draw!J61,"")</f>
        <v/>
      </c>
      <c r="D61" s="297"/>
      <c r="E61" s="92" t="str">
        <f t="shared" si="0"/>
        <v/>
      </c>
      <c r="F61" s="93" t="str">
        <f t="shared" si="1"/>
        <v/>
      </c>
      <c r="G61" s="71">
        <v>5.9999999999999995E-8</v>
      </c>
      <c r="H61" s="75" t="str">
        <f t="shared" si="2"/>
        <v/>
      </c>
      <c r="I61" s="75" t="str">
        <f t="shared" si="3"/>
        <v/>
      </c>
      <c r="J61" s="75">
        <f>VLOOKUP(CONCATENATE(Draw!I61,'2nd Run'!C61),Enter!T:V,3,FALSE)</f>
        <v>0</v>
      </c>
      <c r="K61" s="82" t="str">
        <f>IF(A61="co",VLOOKUP(CONCATENATE(Draw!I61,C61),'1st Run'!W:X,2,FALSE),IF(A61="yco",VLOOKUP(CONCATENATE(Draw!I61,C61),'Youth Calc'!S:U,2,FALSE),IF(OR(AND(D61&gt;1,D61&lt;1050),D61="nt",D61="",D61="scratch"),"","Not valid")))</f>
        <v/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82" t="str">
        <f>IFERROR(VLOOKUP('2nd Run'!H61,$AD$3:$AE$7,2,TRUE),"")</f>
        <v/>
      </c>
      <c r="X61" s="96" t="str">
        <f>IFERROR(IF(W61=$X$1,'2nd Run'!H61,""),"")</f>
        <v/>
      </c>
      <c r="Y61" s="96" t="str">
        <f>IFERROR(IF(W61=$Y$1,'2nd Run'!H61,""),"")</f>
        <v/>
      </c>
      <c r="Z61" s="96" t="str">
        <f>IFERROR(IF(W61=$Z$1,'2nd Run'!H61,""),"")</f>
        <v/>
      </c>
      <c r="AA61" s="96" t="str">
        <f>IFERROR(IF($W61=$AA$1,'2nd Run'!H61,""),"")</f>
        <v/>
      </c>
      <c r="AB61" s="96" t="str">
        <f>IFERROR(IF(W61=$AB$1,'2nd Run'!H61,""),"")</f>
        <v/>
      </c>
      <c r="AC61" s="8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</row>
    <row r="62" spans="1:47" ht="15.75" customHeight="1">
      <c r="A62" s="78" t="str">
        <f>IF(B62="","",Draw!G62)</f>
        <v/>
      </c>
      <c r="B62" s="73" t="str">
        <f>IFERROR(Draw!H62,"")</f>
        <v/>
      </c>
      <c r="C62" s="73" t="str">
        <f>IFERROR(Draw!J62,"")</f>
        <v/>
      </c>
      <c r="D62" s="298"/>
      <c r="E62" s="92" t="str">
        <f t="shared" si="0"/>
        <v/>
      </c>
      <c r="F62" s="93" t="str">
        <f t="shared" si="1"/>
        <v/>
      </c>
      <c r="G62" s="71">
        <v>6.1000000000000004E-8</v>
      </c>
      <c r="H62" s="75" t="str">
        <f t="shared" si="2"/>
        <v/>
      </c>
      <c r="I62" s="75" t="str">
        <f t="shared" si="3"/>
        <v/>
      </c>
      <c r="J62" s="75">
        <f>VLOOKUP(CONCATENATE(Draw!I62,'2nd Run'!C62),Enter!T:V,3,FALSE)</f>
        <v>0</v>
      </c>
      <c r="K62" s="82" t="str">
        <f>IF(A62="co",VLOOKUP(CONCATENATE(Draw!I62,C62),'1st Run'!W:X,2,FALSE),IF(A62="yco",VLOOKUP(CONCATENATE(Draw!I62,C62),'Youth Calc'!S:U,2,FALSE),IF(OR(AND(D62&gt;1,D62&lt;1050),D62="nt",D62="",D62="scratch"),"","Not valid")))</f>
        <v/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82" t="str">
        <f>IFERROR(VLOOKUP('2nd Run'!H62,$AD$3:$AE$7,2,TRUE),"")</f>
        <v/>
      </c>
      <c r="X62" s="96" t="str">
        <f>IFERROR(IF(W62=$X$1,'2nd Run'!H62,""),"")</f>
        <v/>
      </c>
      <c r="Y62" s="96" t="str">
        <f>IFERROR(IF(W62=$Y$1,'2nd Run'!H62,""),"")</f>
        <v/>
      </c>
      <c r="Z62" s="96" t="str">
        <f>IFERROR(IF(W62=$Z$1,'2nd Run'!H62,""),"")</f>
        <v/>
      </c>
      <c r="AA62" s="96" t="str">
        <f>IFERROR(IF($W62=$AA$1,'2nd Run'!H62,""),"")</f>
        <v/>
      </c>
      <c r="AB62" s="96" t="str">
        <f>IFERROR(IF(W62=$AB$1,'2nd Run'!H62,""),"")</f>
        <v/>
      </c>
      <c r="AC62" s="8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</row>
    <row r="63" spans="1:47" ht="15.75" customHeight="1">
      <c r="A63" s="78" t="str">
        <f>IF(B63="","",Draw!G63)</f>
        <v/>
      </c>
      <c r="B63" s="73" t="str">
        <f>IFERROR(Draw!H63,"")</f>
        <v/>
      </c>
      <c r="C63" s="73" t="str">
        <f>IFERROR(Draw!J63,"")</f>
        <v/>
      </c>
      <c r="D63" s="295"/>
      <c r="E63" s="92" t="str">
        <f t="shared" si="0"/>
        <v/>
      </c>
      <c r="F63" s="93" t="str">
        <f t="shared" si="1"/>
        <v/>
      </c>
      <c r="G63" s="71">
        <v>6.1999999999999999E-8</v>
      </c>
      <c r="H63" s="75" t="str">
        <f t="shared" si="2"/>
        <v/>
      </c>
      <c r="I63" s="75" t="str">
        <f t="shared" si="3"/>
        <v/>
      </c>
      <c r="J63" s="75">
        <f>VLOOKUP(CONCATENATE(Draw!I63,'2nd Run'!C63),Enter!T:V,3,FALSE)</f>
        <v>0</v>
      </c>
      <c r="K63" s="82" t="str">
        <f>IF(A63="co",VLOOKUP(CONCATENATE(Draw!I63,C63),'1st Run'!W:X,2,FALSE),IF(A63="yco",VLOOKUP(CONCATENATE(Draw!I63,C63),'Youth Calc'!S:U,2,FALSE),IF(OR(AND(D63&gt;1,D63&lt;1050),D63="nt",D63="",D63="scratch"),"","Not valid")))</f>
        <v/>
      </c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82" t="str">
        <f>IFERROR(VLOOKUP('2nd Run'!H63,$AD$3:$AE$7,2,TRUE),"")</f>
        <v/>
      </c>
      <c r="X63" s="96" t="str">
        <f>IFERROR(IF(W63=$X$1,'2nd Run'!H63,""),"")</f>
        <v/>
      </c>
      <c r="Y63" s="96" t="str">
        <f>IFERROR(IF(W63=$Y$1,'2nd Run'!H63,""),"")</f>
        <v/>
      </c>
      <c r="Z63" s="96" t="str">
        <f>IFERROR(IF(W63=$Z$1,'2nd Run'!H63,""),"")</f>
        <v/>
      </c>
      <c r="AA63" s="96" t="str">
        <f>IFERROR(IF($W63=$AA$1,'2nd Run'!H63,""),"")</f>
        <v/>
      </c>
      <c r="AB63" s="96" t="str">
        <f>IFERROR(IF(W63=$AB$1,'2nd Run'!H63,""),"")</f>
        <v/>
      </c>
      <c r="AC63" s="8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</row>
    <row r="64" spans="1:47" ht="15.75" customHeight="1">
      <c r="A64" s="78" t="str">
        <f>IF(B64="","",Draw!G64)</f>
        <v/>
      </c>
      <c r="B64" s="73" t="str">
        <f>IFERROR(Draw!H64,"")</f>
        <v/>
      </c>
      <c r="C64" s="73" t="str">
        <f>IFERROR(Draw!J64,"")</f>
        <v/>
      </c>
      <c r="D64" s="299"/>
      <c r="E64" s="92" t="str">
        <f t="shared" si="0"/>
        <v/>
      </c>
      <c r="F64" s="93" t="str">
        <f t="shared" si="1"/>
        <v/>
      </c>
      <c r="G64" s="71">
        <v>6.2999999999999995E-8</v>
      </c>
      <c r="H64" s="75" t="str">
        <f t="shared" si="2"/>
        <v/>
      </c>
      <c r="I64" s="75" t="str">
        <f t="shared" si="3"/>
        <v/>
      </c>
      <c r="J64" s="75">
        <f>VLOOKUP(CONCATENATE(Draw!I64,'2nd Run'!C64),Enter!T:V,3,FALSE)</f>
        <v>0</v>
      </c>
      <c r="K64" s="82" t="str">
        <f>IF(A64="co",VLOOKUP(CONCATENATE(Draw!I64,C64),'1st Run'!W:X,2,FALSE),IF(A64="yco",VLOOKUP(CONCATENATE(Draw!I64,C64),'Youth Calc'!S:U,2,FALSE),IF(OR(AND(D64&gt;1,D64&lt;1050),D64="nt",D64="",D64="scratch"),"","Not valid")))</f>
        <v/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82" t="str">
        <f>IFERROR(VLOOKUP('2nd Run'!H64,$AD$3:$AE$7,2,TRUE),"")</f>
        <v/>
      </c>
      <c r="X64" s="96" t="str">
        <f>IFERROR(IF(W64=$X$1,'2nd Run'!H64,""),"")</f>
        <v/>
      </c>
      <c r="Y64" s="96" t="str">
        <f>IFERROR(IF(W64=$Y$1,'2nd Run'!H64,""),"")</f>
        <v/>
      </c>
      <c r="Z64" s="96" t="str">
        <f>IFERROR(IF(W64=$Z$1,'2nd Run'!H64,""),"")</f>
        <v/>
      </c>
      <c r="AA64" s="96" t="str">
        <f>IFERROR(IF($W64=$AA$1,'2nd Run'!H64,""),"")</f>
        <v/>
      </c>
      <c r="AB64" s="96" t="str">
        <f>IFERROR(IF(W64=$AB$1,'2nd Run'!H64,""),"")</f>
        <v/>
      </c>
      <c r="AC64" s="8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</row>
    <row r="65" spans="1:47" ht="15.75" customHeight="1">
      <c r="A65" s="78" t="str">
        <f>IF(B65="","",Draw!G65)</f>
        <v/>
      </c>
      <c r="B65" s="73" t="str">
        <f>IFERROR(Draw!H65,"")</f>
        <v/>
      </c>
      <c r="C65" s="73" t="str">
        <f>IFERROR(Draw!J65,"")</f>
        <v/>
      </c>
      <c r="D65" s="295"/>
      <c r="E65" s="92" t="str">
        <f t="shared" si="0"/>
        <v/>
      </c>
      <c r="F65" s="93" t="str">
        <f t="shared" si="1"/>
        <v/>
      </c>
      <c r="G65" s="71">
        <v>6.4000000000000004E-8</v>
      </c>
      <c r="H65" s="75" t="str">
        <f t="shared" si="2"/>
        <v/>
      </c>
      <c r="I65" s="75" t="str">
        <f t="shared" si="3"/>
        <v/>
      </c>
      <c r="J65" s="75">
        <f>VLOOKUP(CONCATENATE(Draw!I65,'2nd Run'!C65),Enter!T:V,3,FALSE)</f>
        <v>0</v>
      </c>
      <c r="K65" s="82" t="str">
        <f>IF(A65="co",VLOOKUP(CONCATENATE(Draw!I65,C65),'1st Run'!W:X,2,FALSE),IF(A65="yco",VLOOKUP(CONCATENATE(Draw!I65,C65),'Youth Calc'!S:U,2,FALSE),IF(OR(AND(D65&gt;1,D65&lt;1050),D65="nt",D65="",D65="scratch"),"","Not valid")))</f>
        <v/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82" t="str">
        <f>IFERROR(VLOOKUP('2nd Run'!H65,$AD$3:$AE$7,2,TRUE),"")</f>
        <v/>
      </c>
      <c r="X65" s="96" t="str">
        <f>IFERROR(IF(W65=$X$1,'2nd Run'!H65,""),"")</f>
        <v/>
      </c>
      <c r="Y65" s="96" t="str">
        <f>IFERROR(IF(W65=$Y$1,'2nd Run'!H65,""),"")</f>
        <v/>
      </c>
      <c r="Z65" s="96" t="str">
        <f>IFERROR(IF(W65=$Z$1,'2nd Run'!H65,""),"")</f>
        <v/>
      </c>
      <c r="AA65" s="96" t="str">
        <f>IFERROR(IF($W65=$AA$1,'2nd Run'!H65,""),"")</f>
        <v/>
      </c>
      <c r="AB65" s="96" t="str">
        <f>IFERROR(IF(W65=$AB$1,'2nd Run'!H65,""),"")</f>
        <v/>
      </c>
      <c r="AC65" s="8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</row>
    <row r="66" spans="1:47" ht="15.75" customHeight="1">
      <c r="A66" s="78" t="str">
        <f>IF(B66="","",Draw!G66)</f>
        <v/>
      </c>
      <c r="B66" s="73" t="str">
        <f>IFERROR(Draw!H66,"")</f>
        <v/>
      </c>
      <c r="C66" s="73" t="str">
        <f>IFERROR(Draw!J66,"")</f>
        <v/>
      </c>
      <c r="D66" s="296"/>
      <c r="E66" s="92" t="str">
        <f t="shared" si="0"/>
        <v/>
      </c>
      <c r="F66" s="93" t="str">
        <f t="shared" si="1"/>
        <v/>
      </c>
      <c r="G66" s="71">
        <v>6.5E-8</v>
      </c>
      <c r="H66" s="75" t="str">
        <f t="shared" si="2"/>
        <v/>
      </c>
      <c r="I66" s="75" t="str">
        <f t="shared" si="3"/>
        <v/>
      </c>
      <c r="J66" s="75">
        <f>VLOOKUP(CONCATENATE(Draw!I66,'2nd Run'!C66),Enter!T:V,3,FALSE)</f>
        <v>0</v>
      </c>
      <c r="K66" s="82" t="str">
        <f>IF(A66="co",VLOOKUP(CONCATENATE(Draw!I66,C66),'1st Run'!W:X,2,FALSE),IF(A66="yco",VLOOKUP(CONCATENATE(Draw!I66,C66),'Youth Calc'!S:U,2,FALSE),IF(OR(AND(D66&gt;1,D66&lt;1050),D66="nt",D66="",D66="scratch"),"","Not valid")))</f>
        <v/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82" t="str">
        <f>IFERROR(VLOOKUP('2nd Run'!H66,$AD$3:$AE$7,2,TRUE),"")</f>
        <v/>
      </c>
      <c r="X66" s="96" t="str">
        <f>IFERROR(IF(W66=$X$1,'2nd Run'!H66,""),"")</f>
        <v/>
      </c>
      <c r="Y66" s="96" t="str">
        <f>IFERROR(IF(W66=$Y$1,'2nd Run'!H66,""),"")</f>
        <v/>
      </c>
      <c r="Z66" s="96" t="str">
        <f>IFERROR(IF(W66=$Z$1,'2nd Run'!H66,""),"")</f>
        <v/>
      </c>
      <c r="AA66" s="96" t="str">
        <f>IFERROR(IF($W66=$AA$1,'2nd Run'!H66,""),"")</f>
        <v/>
      </c>
      <c r="AB66" s="96" t="str">
        <f>IFERROR(IF(W66=$AB$1,'2nd Run'!H66,""),"")</f>
        <v/>
      </c>
      <c r="AC66" s="8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</row>
    <row r="67" spans="1:47" ht="15.75" customHeight="1">
      <c r="A67" s="78" t="str">
        <f>IF(B67="","",Draw!G67)</f>
        <v/>
      </c>
      <c r="B67" s="73" t="str">
        <f>IFERROR(Draw!H67,"")</f>
        <v/>
      </c>
      <c r="C67" s="73" t="str">
        <f>IFERROR(Draw!J67,"")</f>
        <v/>
      </c>
      <c r="D67" s="297"/>
      <c r="E67" s="92" t="str">
        <f t="shared" si="0"/>
        <v/>
      </c>
      <c r="F67" s="93" t="str">
        <f t="shared" si="1"/>
        <v/>
      </c>
      <c r="G67" s="71">
        <v>6.5999999999999995E-8</v>
      </c>
      <c r="H67" s="75" t="str">
        <f t="shared" si="2"/>
        <v/>
      </c>
      <c r="I67" s="75" t="str">
        <f t="shared" si="3"/>
        <v/>
      </c>
      <c r="J67" s="75">
        <f>VLOOKUP(CONCATENATE(Draw!I67,'2nd Run'!C67),Enter!T:V,3,FALSE)</f>
        <v>0</v>
      </c>
      <c r="K67" s="82" t="str">
        <f>IF(A67="co",VLOOKUP(CONCATENATE(Draw!I67,C67),'1st Run'!W:X,2,FALSE),IF(A67="yco",VLOOKUP(CONCATENATE(Draw!I67,C67),'Youth Calc'!S:U,2,FALSE),IF(OR(AND(D67&gt;1,D67&lt;1050),D67="nt",D67="",D67="scratch"),"","Not valid")))</f>
        <v/>
      </c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82" t="str">
        <f>IFERROR(VLOOKUP('2nd Run'!H67,$AD$3:$AE$7,2,TRUE),"")</f>
        <v/>
      </c>
      <c r="X67" s="96" t="str">
        <f>IFERROR(IF(W67=$X$1,'2nd Run'!H67,""),"")</f>
        <v/>
      </c>
      <c r="Y67" s="96" t="str">
        <f>IFERROR(IF(W67=$Y$1,'2nd Run'!H67,""),"")</f>
        <v/>
      </c>
      <c r="Z67" s="96" t="str">
        <f>IFERROR(IF(W67=$Z$1,'2nd Run'!H67,""),"")</f>
        <v/>
      </c>
      <c r="AA67" s="96" t="str">
        <f>IFERROR(IF($W67=$AA$1,'2nd Run'!H67,""),"")</f>
        <v/>
      </c>
      <c r="AB67" s="96" t="str">
        <f>IFERROR(IF(W67=$AB$1,'2nd Run'!H67,""),"")</f>
        <v/>
      </c>
      <c r="AC67" s="8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</row>
    <row r="68" spans="1:47" ht="15.75" customHeight="1">
      <c r="A68" s="78" t="str">
        <f>IF(B68="","",Draw!G68)</f>
        <v/>
      </c>
      <c r="B68" s="73" t="str">
        <f>IFERROR(Draw!H68,"")</f>
        <v/>
      </c>
      <c r="C68" s="73" t="str">
        <f>IFERROR(Draw!J68,"")</f>
        <v/>
      </c>
      <c r="D68" s="298"/>
      <c r="E68" s="92" t="str">
        <f t="shared" si="0"/>
        <v/>
      </c>
      <c r="F68" s="93" t="str">
        <f t="shared" si="1"/>
        <v/>
      </c>
      <c r="G68" s="71">
        <v>6.7000000000000004E-8</v>
      </c>
      <c r="H68" s="75" t="str">
        <f t="shared" si="2"/>
        <v/>
      </c>
      <c r="I68" s="75" t="str">
        <f t="shared" si="3"/>
        <v/>
      </c>
      <c r="J68" s="75">
        <f>VLOOKUP(CONCATENATE(Draw!I68,'2nd Run'!C68),Enter!T:V,3,FALSE)</f>
        <v>0</v>
      </c>
      <c r="K68" s="82" t="str">
        <f>IF(A68="co",VLOOKUP(CONCATENATE(Draw!I68,C68),'1st Run'!W:X,2,FALSE),IF(A68="yco",VLOOKUP(CONCATENATE(Draw!I68,C68),'Youth Calc'!S:U,2,FALSE),IF(OR(AND(D68&gt;1,D68&lt;1050),D68="nt",D68="",D68="scratch"),"","Not valid")))</f>
        <v/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82" t="str">
        <f>IFERROR(VLOOKUP('2nd Run'!H68,$AD$3:$AE$7,2,TRUE),"")</f>
        <v/>
      </c>
      <c r="X68" s="96" t="str">
        <f>IFERROR(IF(W68=$X$1,'2nd Run'!H68,""),"")</f>
        <v/>
      </c>
      <c r="Y68" s="96" t="str">
        <f>IFERROR(IF(W68=$Y$1,'2nd Run'!H68,""),"")</f>
        <v/>
      </c>
      <c r="Z68" s="96" t="str">
        <f>IFERROR(IF(W68=$Z$1,'2nd Run'!H68,""),"")</f>
        <v/>
      </c>
      <c r="AA68" s="96" t="str">
        <f>IFERROR(IF($W68=$AA$1,'2nd Run'!H68,""),"")</f>
        <v/>
      </c>
      <c r="AB68" s="96" t="str">
        <f>IFERROR(IF(W68=$AB$1,'2nd Run'!H68,""),"")</f>
        <v/>
      </c>
      <c r="AC68" s="8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</row>
    <row r="69" spans="1:47" ht="15.75" customHeight="1">
      <c r="A69" s="78" t="str">
        <f>IF(B69="","",Draw!G69)</f>
        <v/>
      </c>
      <c r="B69" s="73" t="str">
        <f>IFERROR(Draw!H69,"")</f>
        <v/>
      </c>
      <c r="C69" s="73" t="str">
        <f>IFERROR(Draw!J69,"")</f>
        <v/>
      </c>
      <c r="D69" s="295"/>
      <c r="E69" s="92" t="str">
        <f t="shared" si="0"/>
        <v/>
      </c>
      <c r="F69" s="93" t="str">
        <f t="shared" si="1"/>
        <v/>
      </c>
      <c r="G69" s="71">
        <v>6.8E-8</v>
      </c>
      <c r="H69" s="75" t="str">
        <f t="shared" si="2"/>
        <v/>
      </c>
      <c r="I69" s="75" t="str">
        <f t="shared" si="3"/>
        <v/>
      </c>
      <c r="J69" s="75">
        <f>VLOOKUP(CONCATENATE(Draw!I69,'2nd Run'!C69),Enter!T:V,3,FALSE)</f>
        <v>0</v>
      </c>
      <c r="K69" s="82" t="str">
        <f>IF(A69="co",VLOOKUP(CONCATENATE(Draw!I69,C69),'1st Run'!W:X,2,FALSE),IF(A69="yco",VLOOKUP(CONCATENATE(Draw!I69,C69),'Youth Calc'!S:U,2,FALSE),IF(OR(AND(D69&gt;1,D69&lt;1050),D69="nt",D69="",D69="scratch"),"","Not valid")))</f>
        <v/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82" t="str">
        <f>IFERROR(VLOOKUP('2nd Run'!H69,$AD$3:$AE$7,2,TRUE),"")</f>
        <v/>
      </c>
      <c r="X69" s="96" t="str">
        <f>IFERROR(IF(W69=$X$1,'2nd Run'!H69,""),"")</f>
        <v/>
      </c>
      <c r="Y69" s="96" t="str">
        <f>IFERROR(IF(W69=$Y$1,'2nd Run'!H69,""),"")</f>
        <v/>
      </c>
      <c r="Z69" s="96" t="str">
        <f>IFERROR(IF(W69=$Z$1,'2nd Run'!H69,""),"")</f>
        <v/>
      </c>
      <c r="AA69" s="96" t="str">
        <f>IFERROR(IF($W69=$AA$1,'2nd Run'!H69,""),"")</f>
        <v/>
      </c>
      <c r="AB69" s="96" t="str">
        <f>IFERROR(IF(W69=$AB$1,'2nd Run'!H69,""),"")</f>
        <v/>
      </c>
      <c r="AC69" s="8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</row>
    <row r="70" spans="1:47" ht="15.75" customHeight="1">
      <c r="A70" s="78" t="str">
        <f>IF(B70="","",Draw!G70)</f>
        <v/>
      </c>
      <c r="B70" s="73" t="str">
        <f>IFERROR(Draw!H70,"")</f>
        <v/>
      </c>
      <c r="C70" s="73" t="str">
        <f>IFERROR(Draw!J70,"")</f>
        <v/>
      </c>
      <c r="D70" s="299"/>
      <c r="E70" s="92" t="str">
        <f t="shared" si="0"/>
        <v/>
      </c>
      <c r="F70" s="93" t="str">
        <f t="shared" si="1"/>
        <v/>
      </c>
      <c r="G70" s="71">
        <v>6.8999999999999996E-8</v>
      </c>
      <c r="H70" s="75" t="str">
        <f t="shared" si="2"/>
        <v/>
      </c>
      <c r="I70" s="75" t="str">
        <f t="shared" si="3"/>
        <v/>
      </c>
      <c r="J70" s="75">
        <f>VLOOKUP(CONCATENATE(Draw!I70,'2nd Run'!C70),Enter!T:V,3,FALSE)</f>
        <v>0</v>
      </c>
      <c r="K70" s="82" t="str">
        <f>IF(A70="co",VLOOKUP(CONCATENATE(Draw!I70,C70),'1st Run'!W:X,2,FALSE),IF(A70="yco",VLOOKUP(CONCATENATE(Draw!I70,C70),'Youth Calc'!S:U,2,FALSE),IF(OR(AND(D70&gt;1,D70&lt;1050),D70="nt",D70="",D70="scratch"),"","Not valid")))</f>
        <v/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82" t="str">
        <f>IFERROR(VLOOKUP('2nd Run'!H70,$AD$3:$AE$7,2,TRUE),"")</f>
        <v/>
      </c>
      <c r="X70" s="96" t="str">
        <f>IFERROR(IF(W70=$X$1,'2nd Run'!H70,""),"")</f>
        <v/>
      </c>
      <c r="Y70" s="96" t="str">
        <f>IFERROR(IF(W70=$Y$1,'2nd Run'!H70,""),"")</f>
        <v/>
      </c>
      <c r="Z70" s="96" t="str">
        <f>IFERROR(IF(W70=$Z$1,'2nd Run'!H70,""),"")</f>
        <v/>
      </c>
      <c r="AA70" s="96" t="str">
        <f>IFERROR(IF($W70=$AA$1,'2nd Run'!H70,""),"")</f>
        <v/>
      </c>
      <c r="AB70" s="96" t="str">
        <f>IFERROR(IF(W70=$AB$1,'2nd Run'!H70,""),"")</f>
        <v/>
      </c>
      <c r="AC70" s="8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</row>
    <row r="71" spans="1:47" ht="15.75" customHeight="1">
      <c r="A71" s="78" t="str">
        <f>IF(B71="","",Draw!G71)</f>
        <v/>
      </c>
      <c r="B71" s="73" t="str">
        <f>IFERROR(Draw!H71,"")</f>
        <v/>
      </c>
      <c r="C71" s="73" t="str">
        <f>IFERROR(Draw!J71,"")</f>
        <v/>
      </c>
      <c r="D71" s="295"/>
      <c r="E71" s="92" t="str">
        <f t="shared" si="0"/>
        <v/>
      </c>
      <c r="F71" s="93" t="str">
        <f t="shared" si="1"/>
        <v/>
      </c>
      <c r="G71" s="71">
        <v>7.0000000000000005E-8</v>
      </c>
      <c r="H71" s="75" t="str">
        <f t="shared" si="2"/>
        <v/>
      </c>
      <c r="I71" s="75" t="str">
        <f t="shared" si="3"/>
        <v/>
      </c>
      <c r="J71" s="75">
        <f>VLOOKUP(CONCATENATE(Draw!I71,'2nd Run'!C71),Enter!T:V,3,FALSE)</f>
        <v>0</v>
      </c>
      <c r="K71" s="82" t="str">
        <f>IF(A71="co",VLOOKUP(CONCATENATE(Draw!I71,C71),'1st Run'!W:X,2,FALSE),IF(A71="yco",VLOOKUP(CONCATENATE(Draw!I71,C71),'Youth Calc'!S:U,2,FALSE),IF(OR(AND(D71&gt;1,D71&lt;1050),D71="nt",D71="",D71="scratch"),"","Not valid")))</f>
        <v/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82" t="str">
        <f>IFERROR(VLOOKUP('2nd Run'!H71,$AD$3:$AE$7,2,TRUE),"")</f>
        <v/>
      </c>
      <c r="X71" s="96" t="str">
        <f>IFERROR(IF(W71=$X$1,'2nd Run'!H71,""),"")</f>
        <v/>
      </c>
      <c r="Y71" s="96" t="str">
        <f>IFERROR(IF(W71=$Y$1,'2nd Run'!H71,""),"")</f>
        <v/>
      </c>
      <c r="Z71" s="96" t="str">
        <f>IFERROR(IF(W71=$Z$1,'2nd Run'!H71,""),"")</f>
        <v/>
      </c>
      <c r="AA71" s="96" t="str">
        <f>IFERROR(IF($W71=$AA$1,'2nd Run'!H71,""),"")</f>
        <v/>
      </c>
      <c r="AB71" s="96" t="str">
        <f>IFERROR(IF(W71=$AB$1,'2nd Run'!H71,""),"")</f>
        <v/>
      </c>
      <c r="AC71" s="8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</row>
    <row r="72" spans="1:47" ht="15.75" customHeight="1">
      <c r="A72" s="78" t="str">
        <f>IF(B72="","",Draw!G72)</f>
        <v/>
      </c>
      <c r="B72" s="73" t="str">
        <f>IFERROR(Draw!H72,"")</f>
        <v/>
      </c>
      <c r="C72" s="73" t="str">
        <f>IFERROR(Draw!J72,"")</f>
        <v/>
      </c>
      <c r="D72" s="296"/>
      <c r="E72" s="92" t="str">
        <f t="shared" si="0"/>
        <v/>
      </c>
      <c r="F72" s="93" t="str">
        <f t="shared" si="1"/>
        <v/>
      </c>
      <c r="G72" s="71">
        <v>7.1E-8</v>
      </c>
      <c r="H72" s="75" t="str">
        <f t="shared" si="2"/>
        <v/>
      </c>
      <c r="I72" s="75" t="str">
        <f t="shared" si="3"/>
        <v/>
      </c>
      <c r="J72" s="75">
        <f>VLOOKUP(CONCATENATE(Draw!I72,'2nd Run'!C72),Enter!T:V,3,FALSE)</f>
        <v>0</v>
      </c>
      <c r="K72" s="82" t="str">
        <f>IF(A72="co",VLOOKUP(CONCATENATE(Draw!I72,C72),'1st Run'!W:X,2,FALSE),IF(A72="yco",VLOOKUP(CONCATENATE(Draw!I72,C72),'Youth Calc'!S:U,2,FALSE),IF(OR(AND(D72&gt;1,D72&lt;1050),D72="nt",D72="",D72="scratch"),"","Not valid")))</f>
        <v/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82" t="str">
        <f>IFERROR(VLOOKUP('2nd Run'!H72,$AD$3:$AE$7,2,TRUE),"")</f>
        <v/>
      </c>
      <c r="X72" s="96" t="str">
        <f>IFERROR(IF(W72=$X$1,'2nd Run'!H72,""),"")</f>
        <v/>
      </c>
      <c r="Y72" s="96" t="str">
        <f>IFERROR(IF(W72=$Y$1,'2nd Run'!H72,""),"")</f>
        <v/>
      </c>
      <c r="Z72" s="96" t="str">
        <f>IFERROR(IF(W72=$Z$1,'2nd Run'!H72,""),"")</f>
        <v/>
      </c>
      <c r="AA72" s="96" t="str">
        <f>IFERROR(IF($W72=$AA$1,'2nd Run'!H72,""),"")</f>
        <v/>
      </c>
      <c r="AB72" s="96" t="str">
        <f>IFERROR(IF(W72=$AB$1,'2nd Run'!H72,""),"")</f>
        <v/>
      </c>
      <c r="AC72" s="8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</row>
    <row r="73" spans="1:47" ht="15.75" customHeight="1">
      <c r="A73" s="78" t="str">
        <f>IF(B73="","",Draw!G73)</f>
        <v/>
      </c>
      <c r="B73" s="73" t="str">
        <f>IFERROR(Draw!H73,"")</f>
        <v/>
      </c>
      <c r="C73" s="73" t="str">
        <f>IFERROR(Draw!J73,"")</f>
        <v/>
      </c>
      <c r="D73" s="297"/>
      <c r="E73" s="92" t="str">
        <f t="shared" si="0"/>
        <v/>
      </c>
      <c r="F73" s="93" t="str">
        <f t="shared" si="1"/>
        <v/>
      </c>
      <c r="G73" s="71">
        <v>7.1999999999999996E-8</v>
      </c>
      <c r="H73" s="75" t="str">
        <f t="shared" si="2"/>
        <v/>
      </c>
      <c r="I73" s="75" t="str">
        <f t="shared" si="3"/>
        <v/>
      </c>
      <c r="J73" s="75">
        <f>VLOOKUP(CONCATENATE(Draw!I73,'2nd Run'!C73),Enter!T:V,3,FALSE)</f>
        <v>0</v>
      </c>
      <c r="K73" s="82" t="str">
        <f>IF(A73="co",VLOOKUP(CONCATENATE(Draw!I73,C73),'1st Run'!W:X,2,FALSE),IF(A73="yco",VLOOKUP(CONCATENATE(Draw!I73,C73),'Youth Calc'!S:U,2,FALSE),IF(OR(AND(D73&gt;1,D73&lt;1050),D73="nt",D73="",D73="scratch"),"","Not valid")))</f>
        <v/>
      </c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82" t="str">
        <f>IFERROR(VLOOKUP('2nd Run'!H73,$AD$3:$AE$7,2,TRUE),"")</f>
        <v/>
      </c>
      <c r="X73" s="96" t="str">
        <f>IFERROR(IF(W73=$X$1,'2nd Run'!H73,""),"")</f>
        <v/>
      </c>
      <c r="Y73" s="96" t="str">
        <f>IFERROR(IF(W73=$Y$1,'2nd Run'!H73,""),"")</f>
        <v/>
      </c>
      <c r="Z73" s="96" t="str">
        <f>IFERROR(IF(W73=$Z$1,'2nd Run'!H73,""),"")</f>
        <v/>
      </c>
      <c r="AA73" s="96" t="str">
        <f>IFERROR(IF($W73=$AA$1,'2nd Run'!H73,""),"")</f>
        <v/>
      </c>
      <c r="AB73" s="96" t="str">
        <f>IFERROR(IF(W73=$AB$1,'2nd Run'!H73,""),"")</f>
        <v/>
      </c>
      <c r="AC73" s="8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</row>
    <row r="74" spans="1:47" ht="15.75" customHeight="1">
      <c r="A74" s="78" t="str">
        <f>IF(B74="","",Draw!G74)</f>
        <v/>
      </c>
      <c r="B74" s="73" t="str">
        <f>IFERROR(Draw!H74,"")</f>
        <v/>
      </c>
      <c r="C74" s="73" t="str">
        <f>IFERROR(Draw!J74,"")</f>
        <v/>
      </c>
      <c r="D74" s="298"/>
      <c r="E74" s="92" t="str">
        <f t="shared" si="0"/>
        <v/>
      </c>
      <c r="F74" s="93" t="str">
        <f t="shared" si="1"/>
        <v/>
      </c>
      <c r="G74" s="71">
        <v>7.3000000000000005E-8</v>
      </c>
      <c r="H74" s="75" t="str">
        <f t="shared" si="2"/>
        <v/>
      </c>
      <c r="I74" s="75" t="str">
        <f t="shared" si="3"/>
        <v/>
      </c>
      <c r="J74" s="75">
        <f>VLOOKUP(CONCATENATE(Draw!I74,'2nd Run'!C74),Enter!T:V,3,FALSE)</f>
        <v>0</v>
      </c>
      <c r="K74" s="82" t="str">
        <f>IF(A74="co",VLOOKUP(CONCATENATE(Draw!I74,C74),'1st Run'!W:X,2,FALSE),IF(A74="yco",VLOOKUP(CONCATENATE(Draw!I74,C74),'Youth Calc'!S:U,2,FALSE),IF(OR(AND(D74&gt;1,D74&lt;1050),D74="nt",D74="",D74="scratch"),"","Not valid")))</f>
        <v/>
      </c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82" t="str">
        <f>IFERROR(VLOOKUP('2nd Run'!H74,$AD$3:$AE$7,2,TRUE),"")</f>
        <v/>
      </c>
      <c r="X74" s="96" t="str">
        <f>IFERROR(IF(W74=$X$1,'2nd Run'!H74,""),"")</f>
        <v/>
      </c>
      <c r="Y74" s="96" t="str">
        <f>IFERROR(IF(W74=$Y$1,'2nd Run'!H74,""),"")</f>
        <v/>
      </c>
      <c r="Z74" s="96" t="str">
        <f>IFERROR(IF(W74=$Z$1,'2nd Run'!H74,""),"")</f>
        <v/>
      </c>
      <c r="AA74" s="96" t="str">
        <f>IFERROR(IF($W74=$AA$1,'2nd Run'!H74,""),"")</f>
        <v/>
      </c>
      <c r="AB74" s="96" t="str">
        <f>IFERROR(IF(W74=$AB$1,'2nd Run'!H74,""),"")</f>
        <v/>
      </c>
      <c r="AC74" s="8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</row>
    <row r="75" spans="1:47" ht="15.75" customHeight="1">
      <c r="A75" s="78" t="str">
        <f>IF(B75="","",Draw!G75)</f>
        <v/>
      </c>
      <c r="B75" s="73" t="str">
        <f>IFERROR(Draw!H75,"")</f>
        <v/>
      </c>
      <c r="C75" s="73" t="str">
        <f>IFERROR(Draw!J75,"")</f>
        <v/>
      </c>
      <c r="D75" s="295"/>
      <c r="E75" s="92" t="str">
        <f t="shared" si="0"/>
        <v/>
      </c>
      <c r="F75" s="93" t="str">
        <f t="shared" si="1"/>
        <v/>
      </c>
      <c r="G75" s="71">
        <v>7.4000000000000001E-8</v>
      </c>
      <c r="H75" s="75" t="str">
        <f t="shared" si="2"/>
        <v/>
      </c>
      <c r="I75" s="75" t="str">
        <f t="shared" si="3"/>
        <v/>
      </c>
      <c r="J75" s="75">
        <f>VLOOKUP(CONCATENATE(Draw!I75,'2nd Run'!C75),Enter!T:V,3,FALSE)</f>
        <v>0</v>
      </c>
      <c r="K75" s="82" t="str">
        <f>IF(A75="co",VLOOKUP(CONCATENATE(Draw!I75,C75),'1st Run'!W:X,2,FALSE),IF(A75="yco",VLOOKUP(CONCATENATE(Draw!I75,C75),'Youth Calc'!S:U,2,FALSE),IF(OR(AND(D75&gt;1,D75&lt;1050),D75="nt",D75="",D75="scratch"),"","Not valid")))</f>
        <v/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82" t="str">
        <f>IFERROR(VLOOKUP('2nd Run'!H75,$AD$3:$AE$7,2,TRUE),"")</f>
        <v/>
      </c>
      <c r="X75" s="96" t="str">
        <f>IFERROR(IF(W75=$X$1,'2nd Run'!H75,""),"")</f>
        <v/>
      </c>
      <c r="Y75" s="96" t="str">
        <f>IFERROR(IF(W75=$Y$1,'2nd Run'!H75,""),"")</f>
        <v/>
      </c>
      <c r="Z75" s="96" t="str">
        <f>IFERROR(IF(W75=$Z$1,'2nd Run'!H75,""),"")</f>
        <v/>
      </c>
      <c r="AA75" s="96" t="str">
        <f>IFERROR(IF($W75=$AA$1,'2nd Run'!H75,""),"")</f>
        <v/>
      </c>
      <c r="AB75" s="96" t="str">
        <f>IFERROR(IF(W75=$AB$1,'2nd Run'!H75,""),"")</f>
        <v/>
      </c>
      <c r="AC75" s="8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</row>
    <row r="76" spans="1:47" ht="15.75" customHeight="1">
      <c r="A76" s="78" t="str">
        <f>IF(B76="","",Draw!G76)</f>
        <v/>
      </c>
      <c r="B76" s="73" t="str">
        <f>IFERROR(Draw!H76,"")</f>
        <v/>
      </c>
      <c r="C76" s="73" t="str">
        <f>IFERROR(Draw!J76,"")</f>
        <v/>
      </c>
      <c r="D76" s="299"/>
      <c r="E76" s="92" t="str">
        <f t="shared" si="0"/>
        <v/>
      </c>
      <c r="F76" s="93" t="str">
        <f t="shared" si="1"/>
        <v/>
      </c>
      <c r="G76" s="71">
        <v>7.4999999999999997E-8</v>
      </c>
      <c r="H76" s="75" t="str">
        <f t="shared" si="2"/>
        <v/>
      </c>
      <c r="I76" s="75" t="str">
        <f t="shared" si="3"/>
        <v/>
      </c>
      <c r="J76" s="75">
        <f>VLOOKUP(CONCATENATE(Draw!I76,'2nd Run'!C76),Enter!T:V,3,FALSE)</f>
        <v>0</v>
      </c>
      <c r="K76" s="82" t="str">
        <f>IF(A76="co",VLOOKUP(CONCATENATE(Draw!I76,C76),'1st Run'!W:X,2,FALSE),IF(A76="yco",VLOOKUP(CONCATENATE(Draw!I76,C76),'Youth Calc'!S:U,2,FALSE),IF(OR(AND(D76&gt;1,D76&lt;1050),D76="nt",D76="",D76="scratch"),"","Not valid")))</f>
        <v/>
      </c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82" t="str">
        <f>IFERROR(VLOOKUP('2nd Run'!H76,$AD$3:$AE$7,2,TRUE),"")</f>
        <v/>
      </c>
      <c r="X76" s="96" t="str">
        <f>IFERROR(IF(W76=$X$1,'2nd Run'!H76,""),"")</f>
        <v/>
      </c>
      <c r="Y76" s="96" t="str">
        <f>IFERROR(IF(W76=$Y$1,'2nd Run'!H76,""),"")</f>
        <v/>
      </c>
      <c r="Z76" s="96" t="str">
        <f>IFERROR(IF(W76=$Z$1,'2nd Run'!H76,""),"")</f>
        <v/>
      </c>
      <c r="AA76" s="96" t="str">
        <f>IFERROR(IF($W76=$AA$1,'2nd Run'!H76,""),"")</f>
        <v/>
      </c>
      <c r="AB76" s="96" t="str">
        <f>IFERROR(IF(W76=$AB$1,'2nd Run'!H76,""),"")</f>
        <v/>
      </c>
      <c r="AC76" s="8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</row>
    <row r="77" spans="1:47" ht="15.75" customHeight="1">
      <c r="A77" s="78" t="str">
        <f>IF(B77="","",Draw!G77)</f>
        <v/>
      </c>
      <c r="B77" s="73" t="str">
        <f>IFERROR(Draw!H77,"")</f>
        <v/>
      </c>
      <c r="C77" s="73" t="str">
        <f>IFERROR(Draw!J77,"")</f>
        <v/>
      </c>
      <c r="D77" s="295"/>
      <c r="E77" s="92" t="str">
        <f t="shared" si="0"/>
        <v/>
      </c>
      <c r="F77" s="93" t="str">
        <f t="shared" si="1"/>
        <v/>
      </c>
      <c r="G77" s="71">
        <v>7.6000000000000006E-8</v>
      </c>
      <c r="H77" s="75" t="str">
        <f t="shared" si="2"/>
        <v/>
      </c>
      <c r="I77" s="75" t="str">
        <f t="shared" si="3"/>
        <v/>
      </c>
      <c r="J77" s="75">
        <f>VLOOKUP(CONCATENATE(Draw!I77,'2nd Run'!C77),Enter!T:V,3,FALSE)</f>
        <v>0</v>
      </c>
      <c r="K77" s="82" t="str">
        <f>IF(A77="co",VLOOKUP(CONCATENATE(Draw!I77,C77),'1st Run'!W:X,2,FALSE),IF(A77="yco",VLOOKUP(CONCATENATE(Draw!I77,C77),'Youth Calc'!S:U,2,FALSE),IF(OR(AND(D77&gt;1,D77&lt;1050),D77="nt",D77="",D77="scratch"),"","Not valid")))</f>
        <v/>
      </c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82" t="str">
        <f>IFERROR(VLOOKUP('2nd Run'!H77,$AD$3:$AE$7,2,TRUE),"")</f>
        <v/>
      </c>
      <c r="X77" s="96" t="str">
        <f>IFERROR(IF(W77=$X$1,'2nd Run'!H77,""),"")</f>
        <v/>
      </c>
      <c r="Y77" s="96" t="str">
        <f>IFERROR(IF(W77=$Y$1,'2nd Run'!H77,""),"")</f>
        <v/>
      </c>
      <c r="Z77" s="96" t="str">
        <f>IFERROR(IF(W77=$Z$1,'2nd Run'!H77,""),"")</f>
        <v/>
      </c>
      <c r="AA77" s="96" t="str">
        <f>IFERROR(IF($W77=$AA$1,'2nd Run'!H77,""),"")</f>
        <v/>
      </c>
      <c r="AB77" s="96" t="str">
        <f>IFERROR(IF(W77=$AB$1,'2nd Run'!H77,""),"")</f>
        <v/>
      </c>
      <c r="AC77" s="8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</row>
    <row r="78" spans="1:47" ht="15.75" customHeight="1">
      <c r="A78" s="78" t="str">
        <f>IF(B78="","",Draw!G78)</f>
        <v/>
      </c>
      <c r="B78" s="73" t="str">
        <f>IFERROR(Draw!H78,"")</f>
        <v/>
      </c>
      <c r="C78" s="73" t="str">
        <f>IFERROR(Draw!J78,"")</f>
        <v/>
      </c>
      <c r="D78" s="296"/>
      <c r="E78" s="92" t="str">
        <f t="shared" si="0"/>
        <v/>
      </c>
      <c r="F78" s="93" t="str">
        <f t="shared" si="1"/>
        <v/>
      </c>
      <c r="G78" s="71">
        <v>7.7000000000000001E-8</v>
      </c>
      <c r="H78" s="75" t="str">
        <f t="shared" si="2"/>
        <v/>
      </c>
      <c r="I78" s="75" t="str">
        <f t="shared" si="3"/>
        <v/>
      </c>
      <c r="J78" s="75">
        <f>VLOOKUP(CONCATENATE(Draw!I78,'2nd Run'!C78),Enter!T:V,3,FALSE)</f>
        <v>0</v>
      </c>
      <c r="K78" s="82" t="str">
        <f>IF(A78="co",VLOOKUP(CONCATENATE(Draw!I78,C78),'1st Run'!W:X,2,FALSE),IF(A78="yco",VLOOKUP(CONCATENATE(Draw!I78,C78),'Youth Calc'!S:U,2,FALSE),IF(OR(AND(D78&gt;1,D78&lt;1050),D78="nt",D78="",D78="scratch"),"","Not valid")))</f>
        <v/>
      </c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82" t="str">
        <f>IFERROR(VLOOKUP('2nd Run'!H78,$AD$3:$AE$7,2,TRUE),"")</f>
        <v/>
      </c>
      <c r="X78" s="96" t="str">
        <f>IFERROR(IF(W78=$X$1,'2nd Run'!H78,""),"")</f>
        <v/>
      </c>
      <c r="Y78" s="96" t="str">
        <f>IFERROR(IF(W78=$Y$1,'2nd Run'!H78,""),"")</f>
        <v/>
      </c>
      <c r="Z78" s="96" t="str">
        <f>IFERROR(IF(W78=$Z$1,'2nd Run'!H78,""),"")</f>
        <v/>
      </c>
      <c r="AA78" s="96" t="str">
        <f>IFERROR(IF($W78=$AA$1,'2nd Run'!H78,""),"")</f>
        <v/>
      </c>
      <c r="AB78" s="96" t="str">
        <f>IFERROR(IF(W78=$AB$1,'2nd Run'!H78,""),"")</f>
        <v/>
      </c>
      <c r="AC78" s="8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</row>
    <row r="79" spans="1:47" ht="15.75" customHeight="1">
      <c r="A79" s="78" t="str">
        <f>IF(B79="","",Draw!G79)</f>
        <v/>
      </c>
      <c r="B79" s="73" t="str">
        <f>IFERROR(Draw!H79,"")</f>
        <v/>
      </c>
      <c r="C79" s="73" t="str">
        <f>IFERROR(Draw!J79,"")</f>
        <v/>
      </c>
      <c r="D79" s="297"/>
      <c r="E79" s="92" t="str">
        <f t="shared" si="0"/>
        <v/>
      </c>
      <c r="F79" s="93" t="str">
        <f t="shared" si="1"/>
        <v/>
      </c>
      <c r="G79" s="71">
        <v>7.7999999999999997E-8</v>
      </c>
      <c r="H79" s="75" t="str">
        <f t="shared" si="2"/>
        <v/>
      </c>
      <c r="I79" s="75" t="str">
        <f t="shared" si="3"/>
        <v/>
      </c>
      <c r="J79" s="75">
        <f>VLOOKUP(CONCATENATE(Draw!I79,'2nd Run'!C79),Enter!T:V,3,FALSE)</f>
        <v>0</v>
      </c>
      <c r="K79" s="82" t="str">
        <f>IF(A79="co",VLOOKUP(CONCATENATE(Draw!I79,C79),'1st Run'!W:X,2,FALSE),IF(A79="yco",VLOOKUP(CONCATENATE(Draw!I79,C79),'Youth Calc'!S:U,2,FALSE),IF(OR(AND(D79&gt;1,D79&lt;1050),D79="nt",D79="",D79="scratch"),"","Not valid")))</f>
        <v/>
      </c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82" t="str">
        <f>IFERROR(VLOOKUP('2nd Run'!H79,$AD$3:$AE$7,2,TRUE),"")</f>
        <v/>
      </c>
      <c r="X79" s="96" t="str">
        <f>IFERROR(IF(W79=$X$1,'2nd Run'!H79,""),"")</f>
        <v/>
      </c>
      <c r="Y79" s="96" t="str">
        <f>IFERROR(IF(W79=$Y$1,'2nd Run'!H79,""),"")</f>
        <v/>
      </c>
      <c r="Z79" s="96" t="str">
        <f>IFERROR(IF(W79=$Z$1,'2nd Run'!H79,""),"")</f>
        <v/>
      </c>
      <c r="AA79" s="96" t="str">
        <f>IFERROR(IF($W79=$AA$1,'2nd Run'!H79,""),"")</f>
        <v/>
      </c>
      <c r="AB79" s="96" t="str">
        <f>IFERROR(IF(W79=$AB$1,'2nd Run'!H79,""),"")</f>
        <v/>
      </c>
      <c r="AC79" s="8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</row>
    <row r="80" spans="1:47" ht="15.75" customHeight="1">
      <c r="A80" s="78" t="str">
        <f>IF(B80="","",Draw!G80)</f>
        <v/>
      </c>
      <c r="B80" s="73" t="str">
        <f>IFERROR(Draw!H80,"")</f>
        <v/>
      </c>
      <c r="C80" s="73" t="str">
        <f>IFERROR(Draw!J80,"")</f>
        <v/>
      </c>
      <c r="D80" s="298"/>
      <c r="E80" s="92" t="str">
        <f t="shared" si="0"/>
        <v/>
      </c>
      <c r="F80" s="93" t="str">
        <f t="shared" si="1"/>
        <v/>
      </c>
      <c r="G80" s="71">
        <v>7.9000000000000006E-8</v>
      </c>
      <c r="H80" s="75" t="str">
        <f t="shared" si="2"/>
        <v/>
      </c>
      <c r="I80" s="75" t="str">
        <f t="shared" si="3"/>
        <v/>
      </c>
      <c r="J80" s="75">
        <f>VLOOKUP(CONCATENATE(Draw!I80,'2nd Run'!C80),Enter!T:V,3,FALSE)</f>
        <v>0</v>
      </c>
      <c r="K80" s="82" t="str">
        <f>IF(A80="co",VLOOKUP(CONCATENATE(Draw!I80,C80),'1st Run'!W:X,2,FALSE),IF(A80="yco",VLOOKUP(CONCATENATE(Draw!I80,C80),'Youth Calc'!S:U,2,FALSE),IF(OR(AND(D80&gt;1,D80&lt;1050),D80="nt",D80="",D80="scratch"),"","Not valid")))</f>
        <v/>
      </c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82" t="str">
        <f>IFERROR(VLOOKUP('2nd Run'!H80,$AD$3:$AE$7,2,TRUE),"")</f>
        <v/>
      </c>
      <c r="X80" s="96" t="str">
        <f>IFERROR(IF(W80=$X$1,'2nd Run'!H80,""),"")</f>
        <v/>
      </c>
      <c r="Y80" s="96" t="str">
        <f>IFERROR(IF(W80=$Y$1,'2nd Run'!H80,""),"")</f>
        <v/>
      </c>
      <c r="Z80" s="96" t="str">
        <f>IFERROR(IF(W80=$Z$1,'2nd Run'!H80,""),"")</f>
        <v/>
      </c>
      <c r="AA80" s="96" t="str">
        <f>IFERROR(IF($W80=$AA$1,'2nd Run'!H80,""),"")</f>
        <v/>
      </c>
      <c r="AB80" s="96" t="str">
        <f>IFERROR(IF(W80=$AB$1,'2nd Run'!H80,""),"")</f>
        <v/>
      </c>
      <c r="AC80" s="8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</row>
    <row r="81" spans="1:47" ht="15.75" customHeight="1">
      <c r="A81" s="78" t="str">
        <f>IF(B81="","",Draw!G81)</f>
        <v/>
      </c>
      <c r="B81" s="73" t="str">
        <f>IFERROR(Draw!H81,"")</f>
        <v/>
      </c>
      <c r="C81" s="73" t="str">
        <f>IFERROR(Draw!J81,"")</f>
        <v/>
      </c>
      <c r="D81" s="295"/>
      <c r="E81" s="92" t="str">
        <f t="shared" si="0"/>
        <v/>
      </c>
      <c r="F81" s="93" t="str">
        <f t="shared" si="1"/>
        <v/>
      </c>
      <c r="G81" s="71">
        <v>8.0000000000000002E-8</v>
      </c>
      <c r="H81" s="75" t="str">
        <f t="shared" si="2"/>
        <v/>
      </c>
      <c r="I81" s="75" t="str">
        <f t="shared" si="3"/>
        <v/>
      </c>
      <c r="J81" s="75">
        <f>VLOOKUP(CONCATENATE(Draw!I81,'2nd Run'!C81),Enter!T:V,3,FALSE)</f>
        <v>0</v>
      </c>
      <c r="K81" s="82" t="str">
        <f>IF(A81="co",VLOOKUP(CONCATENATE(Draw!I81,C81),'1st Run'!W:X,2,FALSE),IF(A81="yco",VLOOKUP(CONCATENATE(Draw!I81,C81),'Youth Calc'!S:U,2,FALSE),IF(OR(AND(D81&gt;1,D81&lt;1050),D81="nt",D81="",D81="scratch"),"","Not valid")))</f>
        <v/>
      </c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82" t="str">
        <f>IFERROR(VLOOKUP('2nd Run'!H81,$AD$3:$AE$7,2,TRUE),"")</f>
        <v/>
      </c>
      <c r="X81" s="96" t="str">
        <f>IFERROR(IF(W81=$X$1,'2nd Run'!H81,""),"")</f>
        <v/>
      </c>
      <c r="Y81" s="96" t="str">
        <f>IFERROR(IF(W81=$Y$1,'2nd Run'!H81,""),"")</f>
        <v/>
      </c>
      <c r="Z81" s="96" t="str">
        <f>IFERROR(IF(W81=$Z$1,'2nd Run'!H81,""),"")</f>
        <v/>
      </c>
      <c r="AA81" s="96" t="str">
        <f>IFERROR(IF($W81=$AA$1,'2nd Run'!H81,""),"")</f>
        <v/>
      </c>
      <c r="AB81" s="96" t="str">
        <f>IFERROR(IF(W81=$AB$1,'2nd Run'!H81,""),"")</f>
        <v/>
      </c>
      <c r="AC81" s="8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</row>
    <row r="82" spans="1:47" ht="15.75" customHeight="1">
      <c r="A82" s="78" t="str">
        <f>IF(B82="","",Draw!G82)</f>
        <v/>
      </c>
      <c r="B82" s="73" t="str">
        <f>IFERROR(Draw!H82,"")</f>
        <v/>
      </c>
      <c r="C82" s="73" t="str">
        <f>IFERROR(Draw!J82,"")</f>
        <v/>
      </c>
      <c r="D82" s="299"/>
      <c r="E82" s="92" t="str">
        <f t="shared" si="0"/>
        <v/>
      </c>
      <c r="F82" s="93" t="str">
        <f t="shared" si="1"/>
        <v/>
      </c>
      <c r="G82" s="71">
        <v>8.0999999999999997E-8</v>
      </c>
      <c r="H82" s="75" t="str">
        <f t="shared" si="2"/>
        <v/>
      </c>
      <c r="I82" s="75" t="str">
        <f t="shared" si="3"/>
        <v/>
      </c>
      <c r="J82" s="75">
        <f>VLOOKUP(CONCATENATE(Draw!I82,'2nd Run'!C82),Enter!T:V,3,FALSE)</f>
        <v>0</v>
      </c>
      <c r="K82" s="82" t="str">
        <f>IF(A82="co",VLOOKUP(CONCATENATE(Draw!I82,C82),'1st Run'!W:X,2,FALSE),IF(A82="yco",VLOOKUP(CONCATENATE(Draw!I82,C82),'Youth Calc'!S:U,2,FALSE),IF(OR(AND(D82&gt;1,D82&lt;1050),D82="nt",D82="",D82="scratch"),"","Not valid")))</f>
        <v/>
      </c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82" t="str">
        <f>IFERROR(VLOOKUP('2nd Run'!H82,$AD$3:$AE$7,2,TRUE),"")</f>
        <v/>
      </c>
      <c r="X82" s="96" t="str">
        <f>IFERROR(IF(W82=$X$1,'2nd Run'!H82,""),"")</f>
        <v/>
      </c>
      <c r="Y82" s="96" t="str">
        <f>IFERROR(IF(W82=$Y$1,'2nd Run'!H82,""),"")</f>
        <v/>
      </c>
      <c r="Z82" s="96" t="str">
        <f>IFERROR(IF(W82=$Z$1,'2nd Run'!H82,""),"")</f>
        <v/>
      </c>
      <c r="AA82" s="96" t="str">
        <f>IFERROR(IF($W82=$AA$1,'2nd Run'!H82,""),"")</f>
        <v/>
      </c>
      <c r="AB82" s="96" t="str">
        <f>IFERROR(IF(W82=$AB$1,'2nd Run'!H82,""),"")</f>
        <v/>
      </c>
      <c r="AC82" s="8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</row>
    <row r="83" spans="1:47" ht="15.75" customHeight="1">
      <c r="A83" s="78" t="str">
        <f>IF(B83="","",Draw!G83)</f>
        <v/>
      </c>
      <c r="B83" s="73" t="str">
        <f>IFERROR(Draw!H83,"")</f>
        <v/>
      </c>
      <c r="C83" s="73" t="str">
        <f>IFERROR(Draw!J83,"")</f>
        <v/>
      </c>
      <c r="D83" s="295"/>
      <c r="E83" s="92" t="str">
        <f t="shared" si="0"/>
        <v/>
      </c>
      <c r="F83" s="93" t="str">
        <f t="shared" si="1"/>
        <v/>
      </c>
      <c r="G83" s="71">
        <v>8.2000000000000006E-8</v>
      </c>
      <c r="H83" s="75" t="str">
        <f t="shared" si="2"/>
        <v/>
      </c>
      <c r="I83" s="75" t="str">
        <f t="shared" si="3"/>
        <v/>
      </c>
      <c r="J83" s="75">
        <f>VLOOKUP(CONCATENATE(Draw!I83,'2nd Run'!C83),Enter!T:V,3,FALSE)</f>
        <v>0</v>
      </c>
      <c r="K83" s="82" t="str">
        <f>IF(A83="co",VLOOKUP(CONCATENATE(Draw!I83,C83),'1st Run'!W:X,2,FALSE),IF(A83="yco",VLOOKUP(CONCATENATE(Draw!I83,C83),'Youth Calc'!S:U,2,FALSE),IF(OR(AND(D83&gt;1,D83&lt;1050),D83="nt",D83="",D83="scratch"),"","Not valid")))</f>
        <v/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82" t="str">
        <f>IFERROR(VLOOKUP('2nd Run'!H83,$AD$3:$AE$7,2,TRUE),"")</f>
        <v/>
      </c>
      <c r="X83" s="96" t="str">
        <f>IFERROR(IF(W83=$X$1,'2nd Run'!H83,""),"")</f>
        <v/>
      </c>
      <c r="Y83" s="96" t="str">
        <f>IFERROR(IF(W83=$Y$1,'2nd Run'!H83,""),"")</f>
        <v/>
      </c>
      <c r="Z83" s="96" t="str">
        <f>IFERROR(IF(W83=$Z$1,'2nd Run'!H83,""),"")</f>
        <v/>
      </c>
      <c r="AA83" s="96" t="str">
        <f>IFERROR(IF($W83=$AA$1,'2nd Run'!H83,""),"")</f>
        <v/>
      </c>
      <c r="AB83" s="96" t="str">
        <f>IFERROR(IF(W83=$AB$1,'2nd Run'!H83,""),"")</f>
        <v/>
      </c>
      <c r="AC83" s="8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</row>
    <row r="84" spans="1:47" ht="15.75" customHeight="1">
      <c r="A84" s="78" t="str">
        <f>IF(B84="","",Draw!G84)</f>
        <v/>
      </c>
      <c r="B84" s="73" t="str">
        <f>IFERROR(Draw!H84,"")</f>
        <v/>
      </c>
      <c r="C84" s="73" t="str">
        <f>IFERROR(Draw!J84,"")</f>
        <v/>
      </c>
      <c r="D84" s="296"/>
      <c r="E84" s="92" t="str">
        <f t="shared" si="0"/>
        <v/>
      </c>
      <c r="F84" s="93" t="str">
        <f t="shared" si="1"/>
        <v/>
      </c>
      <c r="G84" s="71">
        <v>8.3000000000000002E-8</v>
      </c>
      <c r="H84" s="75" t="str">
        <f t="shared" si="2"/>
        <v/>
      </c>
      <c r="I84" s="75" t="str">
        <f t="shared" si="3"/>
        <v/>
      </c>
      <c r="J84" s="75">
        <f>VLOOKUP(CONCATENATE(Draw!I84,'2nd Run'!C84),Enter!T:V,3,FALSE)</f>
        <v>0</v>
      </c>
      <c r="K84" s="82" t="str">
        <f>IF(A84="co",VLOOKUP(CONCATENATE(Draw!I84,C84),'1st Run'!W:X,2,FALSE),IF(A84="yco",VLOOKUP(CONCATENATE(Draw!I84,C84),'Youth Calc'!S:U,2,FALSE),IF(OR(AND(D84&gt;1,D84&lt;1050),D84="nt",D84="",D84="scratch"),"","Not valid")))</f>
        <v/>
      </c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82" t="str">
        <f>IFERROR(VLOOKUP('2nd Run'!H84,$AD$3:$AE$7,2,TRUE),"")</f>
        <v/>
      </c>
      <c r="X84" s="96" t="str">
        <f>IFERROR(IF(W84=$X$1,'2nd Run'!H84,""),"")</f>
        <v/>
      </c>
      <c r="Y84" s="96" t="str">
        <f>IFERROR(IF(W84=$Y$1,'2nd Run'!H84,""),"")</f>
        <v/>
      </c>
      <c r="Z84" s="96" t="str">
        <f>IFERROR(IF(W84=$Z$1,'2nd Run'!H84,""),"")</f>
        <v/>
      </c>
      <c r="AA84" s="96" t="str">
        <f>IFERROR(IF($W84=$AA$1,'2nd Run'!H84,""),"")</f>
        <v/>
      </c>
      <c r="AB84" s="96" t="str">
        <f>IFERROR(IF(W84=$AB$1,'2nd Run'!H84,""),"")</f>
        <v/>
      </c>
      <c r="AC84" s="8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</row>
    <row r="85" spans="1:47" ht="15.75" customHeight="1">
      <c r="A85" s="78" t="str">
        <f>IF(B85="","",Draw!G85)</f>
        <v/>
      </c>
      <c r="B85" s="73" t="str">
        <f>IFERROR(Draw!H85,"")</f>
        <v/>
      </c>
      <c r="C85" s="73" t="str">
        <f>IFERROR(Draw!J85,"")</f>
        <v/>
      </c>
      <c r="D85" s="297"/>
      <c r="E85" s="92" t="str">
        <f t="shared" si="0"/>
        <v/>
      </c>
      <c r="F85" s="93" t="str">
        <f t="shared" si="1"/>
        <v/>
      </c>
      <c r="G85" s="71">
        <v>8.3999999999999998E-8</v>
      </c>
      <c r="H85" s="75" t="str">
        <f t="shared" si="2"/>
        <v/>
      </c>
      <c r="I85" s="75" t="str">
        <f t="shared" si="3"/>
        <v/>
      </c>
      <c r="J85" s="75">
        <f>VLOOKUP(CONCATENATE(Draw!I85,'2nd Run'!C85),Enter!T:V,3,FALSE)</f>
        <v>0</v>
      </c>
      <c r="K85" s="82" t="str">
        <f>IF(A85="co",VLOOKUP(CONCATENATE(Draw!I85,C85),'1st Run'!W:X,2,FALSE),IF(A85="yco",VLOOKUP(CONCATENATE(Draw!I85,C85),'Youth Calc'!S:U,2,FALSE),IF(OR(AND(D85&gt;1,D85&lt;1050),D85="nt",D85="",D85="scratch"),"","Not valid")))</f>
        <v/>
      </c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82" t="str">
        <f>IFERROR(VLOOKUP('2nd Run'!H85,$AD$3:$AE$7,2,TRUE),"")</f>
        <v/>
      </c>
      <c r="X85" s="96" t="str">
        <f>IFERROR(IF(W85=$X$1,'2nd Run'!H85,""),"")</f>
        <v/>
      </c>
      <c r="Y85" s="96" t="str">
        <f>IFERROR(IF(W85=$Y$1,'2nd Run'!H85,""),"")</f>
        <v/>
      </c>
      <c r="Z85" s="96" t="str">
        <f>IFERROR(IF(W85=$Z$1,'2nd Run'!H85,""),"")</f>
        <v/>
      </c>
      <c r="AA85" s="96" t="str">
        <f>IFERROR(IF($W85=$AA$1,'2nd Run'!H85,""),"")</f>
        <v/>
      </c>
      <c r="AB85" s="96" t="str">
        <f>IFERROR(IF(W85=$AB$1,'2nd Run'!H85,""),"")</f>
        <v/>
      </c>
      <c r="AC85" s="8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</row>
    <row r="86" spans="1:47" ht="15.75" customHeight="1">
      <c r="A86" s="78" t="str">
        <f>IF(B86="","",Draw!G86)</f>
        <v/>
      </c>
      <c r="B86" s="73" t="str">
        <f>IFERROR(Draw!H86,"")</f>
        <v/>
      </c>
      <c r="C86" s="73" t="str">
        <f>IFERROR(Draw!J86,"")</f>
        <v/>
      </c>
      <c r="D86" s="298"/>
      <c r="E86" s="92" t="str">
        <f t="shared" si="0"/>
        <v/>
      </c>
      <c r="F86" s="93" t="str">
        <f t="shared" si="1"/>
        <v/>
      </c>
      <c r="G86" s="71">
        <v>8.4999999999999994E-8</v>
      </c>
      <c r="H86" s="75" t="str">
        <f t="shared" si="2"/>
        <v/>
      </c>
      <c r="I86" s="75" t="str">
        <f t="shared" si="3"/>
        <v/>
      </c>
      <c r="J86" s="75">
        <f>VLOOKUP(CONCATENATE(Draw!I86,'2nd Run'!C86),Enter!T:V,3,FALSE)</f>
        <v>0</v>
      </c>
      <c r="K86" s="82" t="str">
        <f>IF(A86="co",VLOOKUP(CONCATENATE(Draw!I86,C86),'1st Run'!W:X,2,FALSE),IF(A86="yco",VLOOKUP(CONCATENATE(Draw!I86,C86),'Youth Calc'!S:U,2,FALSE),IF(OR(AND(D86&gt;1,D86&lt;1050),D86="nt",D86="",D86="scratch"),"","Not valid")))</f>
        <v/>
      </c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82" t="str">
        <f>IFERROR(VLOOKUP('2nd Run'!H86,$AD$3:$AE$7,2,TRUE),"")</f>
        <v/>
      </c>
      <c r="X86" s="96" t="str">
        <f>IFERROR(IF(W86=$X$1,'2nd Run'!H86,""),"")</f>
        <v/>
      </c>
      <c r="Y86" s="96" t="str">
        <f>IFERROR(IF(W86=$Y$1,'2nd Run'!H86,""),"")</f>
        <v/>
      </c>
      <c r="Z86" s="96" t="str">
        <f>IFERROR(IF(W86=$Z$1,'2nd Run'!H86,""),"")</f>
        <v/>
      </c>
      <c r="AA86" s="96" t="str">
        <f>IFERROR(IF($W86=$AA$1,'2nd Run'!H86,""),"")</f>
        <v/>
      </c>
      <c r="AB86" s="96" t="str">
        <f>IFERROR(IF(W86=$AB$1,'2nd Run'!H86,""),"")</f>
        <v/>
      </c>
      <c r="AC86" s="8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</row>
    <row r="87" spans="1:47" ht="15.75" customHeight="1">
      <c r="A87" s="78" t="str">
        <f>IF(B87="","",Draw!G87)</f>
        <v/>
      </c>
      <c r="B87" s="73" t="str">
        <f>IFERROR(Draw!H87,"")</f>
        <v/>
      </c>
      <c r="C87" s="73" t="str">
        <f>IFERROR(Draw!J87,"")</f>
        <v/>
      </c>
      <c r="D87" s="295"/>
      <c r="E87" s="92" t="str">
        <f t="shared" si="0"/>
        <v/>
      </c>
      <c r="F87" s="93" t="str">
        <f t="shared" si="1"/>
        <v/>
      </c>
      <c r="G87" s="71">
        <v>8.6000000000000002E-8</v>
      </c>
      <c r="H87" s="75" t="str">
        <f t="shared" si="2"/>
        <v/>
      </c>
      <c r="I87" s="75" t="str">
        <f t="shared" si="3"/>
        <v/>
      </c>
      <c r="J87" s="75">
        <f>VLOOKUP(CONCATENATE(Draw!I87,'2nd Run'!C87),Enter!T:V,3,FALSE)</f>
        <v>0</v>
      </c>
      <c r="K87" s="82" t="str">
        <f>IF(A87="co",VLOOKUP(CONCATENATE(Draw!I87,C87),'1st Run'!W:X,2,FALSE),IF(A87="yco",VLOOKUP(CONCATENATE(Draw!I87,C87),'Youth Calc'!S:U,2,FALSE),IF(OR(AND(D87&gt;1,D87&lt;1050),D87="nt",D87="",D87="scratch"),"","Not valid")))</f>
        <v/>
      </c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82" t="str">
        <f>IFERROR(VLOOKUP('2nd Run'!H87,$AD$3:$AE$7,2,TRUE),"")</f>
        <v/>
      </c>
      <c r="X87" s="96" t="str">
        <f>IFERROR(IF(W87=$X$1,'2nd Run'!H87,""),"")</f>
        <v/>
      </c>
      <c r="Y87" s="96" t="str">
        <f>IFERROR(IF(W87=$Y$1,'2nd Run'!H87,""),"")</f>
        <v/>
      </c>
      <c r="Z87" s="96" t="str">
        <f>IFERROR(IF(W87=$Z$1,'2nd Run'!H87,""),"")</f>
        <v/>
      </c>
      <c r="AA87" s="96" t="str">
        <f>IFERROR(IF($W87=$AA$1,'2nd Run'!H87,""),"")</f>
        <v/>
      </c>
      <c r="AB87" s="96" t="str">
        <f>IFERROR(IF(W87=$AB$1,'2nd Run'!H87,""),"")</f>
        <v/>
      </c>
      <c r="AC87" s="8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</row>
    <row r="88" spans="1:47" ht="15.75" customHeight="1">
      <c r="A88" s="78" t="str">
        <f>IF(B88="","",Draw!G88)</f>
        <v/>
      </c>
      <c r="B88" s="73" t="str">
        <f>IFERROR(Draw!H88,"")</f>
        <v/>
      </c>
      <c r="C88" s="73" t="str">
        <f>IFERROR(Draw!J88,"")</f>
        <v/>
      </c>
      <c r="D88" s="299"/>
      <c r="E88" s="92" t="str">
        <f t="shared" si="0"/>
        <v/>
      </c>
      <c r="F88" s="93" t="str">
        <f t="shared" si="1"/>
        <v/>
      </c>
      <c r="G88" s="71">
        <v>8.6999999999999998E-8</v>
      </c>
      <c r="H88" s="75" t="str">
        <f t="shared" si="2"/>
        <v/>
      </c>
      <c r="I88" s="75" t="str">
        <f t="shared" si="3"/>
        <v/>
      </c>
      <c r="J88" s="75">
        <f>VLOOKUP(CONCATENATE(Draw!I88,'2nd Run'!C88),Enter!T:V,3,FALSE)</f>
        <v>0</v>
      </c>
      <c r="K88" s="82" t="str">
        <f>IF(A88="co",VLOOKUP(CONCATENATE(Draw!I88,C88),'1st Run'!W:X,2,FALSE),IF(A88="yco",VLOOKUP(CONCATENATE(Draw!I88,C88),'Youth Calc'!S:U,2,FALSE),IF(OR(AND(D88&gt;1,D88&lt;1050),D88="nt",D88="",D88="scratch"),"","Not valid")))</f>
        <v/>
      </c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82" t="str">
        <f>IFERROR(VLOOKUP('2nd Run'!H88,$AD$3:$AE$7,2,TRUE),"")</f>
        <v/>
      </c>
      <c r="X88" s="96" t="str">
        <f>IFERROR(IF(W88=$X$1,'2nd Run'!H88,""),"")</f>
        <v/>
      </c>
      <c r="Y88" s="96" t="str">
        <f>IFERROR(IF(W88=$Y$1,'2nd Run'!H88,""),"")</f>
        <v/>
      </c>
      <c r="Z88" s="96" t="str">
        <f>IFERROR(IF(W88=$Z$1,'2nd Run'!H88,""),"")</f>
        <v/>
      </c>
      <c r="AA88" s="96" t="str">
        <f>IFERROR(IF($W88=$AA$1,'2nd Run'!H88,""),"")</f>
        <v/>
      </c>
      <c r="AB88" s="96" t="str">
        <f>IFERROR(IF(W88=$AB$1,'2nd Run'!H88,""),"")</f>
        <v/>
      </c>
      <c r="AC88" s="8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</row>
    <row r="89" spans="1:47" ht="15.75" customHeight="1">
      <c r="A89" s="78" t="str">
        <f>IF(B89="","",Draw!G89)</f>
        <v/>
      </c>
      <c r="B89" s="73" t="str">
        <f>IFERROR(Draw!H89,"")</f>
        <v/>
      </c>
      <c r="C89" s="73" t="str">
        <f>IFERROR(Draw!J89,"")</f>
        <v/>
      </c>
      <c r="D89" s="295"/>
      <c r="E89" s="92" t="str">
        <f t="shared" si="0"/>
        <v/>
      </c>
      <c r="F89" s="93" t="str">
        <f t="shared" si="1"/>
        <v/>
      </c>
      <c r="G89" s="71">
        <v>8.7999999999999994E-8</v>
      </c>
      <c r="H89" s="75" t="str">
        <f t="shared" si="2"/>
        <v/>
      </c>
      <c r="I89" s="75" t="str">
        <f t="shared" si="3"/>
        <v/>
      </c>
      <c r="J89" s="75">
        <f>VLOOKUP(CONCATENATE(Draw!I89,'2nd Run'!C89),Enter!T:V,3,FALSE)</f>
        <v>0</v>
      </c>
      <c r="K89" s="82" t="str">
        <f>IF(A89="co",VLOOKUP(CONCATENATE(Draw!I89,C89),'1st Run'!W:X,2,FALSE),IF(A89="yco",VLOOKUP(CONCATENATE(Draw!I89,C89),'Youth Calc'!S:U,2,FALSE),IF(OR(AND(D89&gt;1,D89&lt;1050),D89="nt",D89="",D89="scratch"),"","Not valid")))</f>
        <v/>
      </c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82" t="str">
        <f>IFERROR(VLOOKUP('2nd Run'!H89,$AD$3:$AE$7,2,TRUE),"")</f>
        <v/>
      </c>
      <c r="X89" s="96" t="str">
        <f>IFERROR(IF(W89=$X$1,'2nd Run'!H89,""),"")</f>
        <v/>
      </c>
      <c r="Y89" s="96" t="str">
        <f>IFERROR(IF(W89=$Y$1,'2nd Run'!H89,""),"")</f>
        <v/>
      </c>
      <c r="Z89" s="96" t="str">
        <f>IFERROR(IF(W89=$Z$1,'2nd Run'!H89,""),"")</f>
        <v/>
      </c>
      <c r="AA89" s="96" t="str">
        <f>IFERROR(IF($W89=$AA$1,'2nd Run'!H89,""),"")</f>
        <v/>
      </c>
      <c r="AB89" s="96" t="str">
        <f>IFERROR(IF(W89=$AB$1,'2nd Run'!H89,""),"")</f>
        <v/>
      </c>
      <c r="AC89" s="8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</row>
    <row r="90" spans="1:47" ht="15.75" customHeight="1">
      <c r="A90" s="78" t="str">
        <f>IF(B90="","",Draw!G90)</f>
        <v/>
      </c>
      <c r="B90" s="73" t="str">
        <f>IFERROR(Draw!H90,"")</f>
        <v/>
      </c>
      <c r="C90" s="73" t="str">
        <f>IFERROR(Draw!J90,"")</f>
        <v/>
      </c>
      <c r="D90" s="296"/>
      <c r="E90" s="92" t="str">
        <f t="shared" si="0"/>
        <v/>
      </c>
      <c r="F90" s="93" t="str">
        <f t="shared" si="1"/>
        <v/>
      </c>
      <c r="G90" s="71">
        <v>8.9000000000000003E-8</v>
      </c>
      <c r="H90" s="75" t="str">
        <f t="shared" si="2"/>
        <v/>
      </c>
      <c r="I90" s="75" t="str">
        <f t="shared" si="3"/>
        <v/>
      </c>
      <c r="J90" s="75">
        <f>VLOOKUP(CONCATENATE(Draw!I90,'2nd Run'!C90),Enter!T:V,3,FALSE)</f>
        <v>0</v>
      </c>
      <c r="K90" s="82" t="str">
        <f>IF(A90="co",VLOOKUP(CONCATENATE(Draw!I90,C90),'1st Run'!W:X,2,FALSE),IF(A90="yco",VLOOKUP(CONCATENATE(Draw!I90,C90),'Youth Calc'!S:U,2,FALSE),IF(OR(AND(D90&gt;1,D90&lt;1050),D90="nt",D90="",D90="scratch"),"","Not valid")))</f>
        <v/>
      </c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82" t="str">
        <f>IFERROR(VLOOKUP('2nd Run'!H90,$AD$3:$AE$7,2,TRUE),"")</f>
        <v/>
      </c>
      <c r="X90" s="96" t="str">
        <f>IFERROR(IF(W90=$X$1,'2nd Run'!H90,""),"")</f>
        <v/>
      </c>
      <c r="Y90" s="96" t="str">
        <f>IFERROR(IF(W90=$Y$1,'2nd Run'!H90,""),"")</f>
        <v/>
      </c>
      <c r="Z90" s="96" t="str">
        <f>IFERROR(IF(W90=$Z$1,'2nd Run'!H90,""),"")</f>
        <v/>
      </c>
      <c r="AA90" s="96" t="str">
        <f>IFERROR(IF($W90=$AA$1,'2nd Run'!H90,""),"")</f>
        <v/>
      </c>
      <c r="AB90" s="96" t="str">
        <f>IFERROR(IF(W90=$AB$1,'2nd Run'!H90,""),"")</f>
        <v/>
      </c>
      <c r="AC90" s="8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</row>
    <row r="91" spans="1:47" ht="15.75" customHeight="1">
      <c r="A91" s="78" t="str">
        <f>IF(B91="","",Draw!G91)</f>
        <v/>
      </c>
      <c r="B91" s="73" t="str">
        <f>IFERROR(Draw!H91,"")</f>
        <v/>
      </c>
      <c r="C91" s="73" t="str">
        <f>IFERROR(Draw!J91,"")</f>
        <v/>
      </c>
      <c r="D91" s="297"/>
      <c r="E91" s="92" t="str">
        <f t="shared" si="0"/>
        <v/>
      </c>
      <c r="F91" s="93" t="str">
        <f t="shared" si="1"/>
        <v/>
      </c>
      <c r="G91" s="71">
        <v>8.9999999999999999E-8</v>
      </c>
      <c r="H91" s="75" t="str">
        <f t="shared" si="2"/>
        <v/>
      </c>
      <c r="I91" s="75" t="str">
        <f t="shared" si="3"/>
        <v/>
      </c>
      <c r="J91" s="75">
        <f>VLOOKUP(CONCATENATE(Draw!I91,'2nd Run'!C91),Enter!T:V,3,FALSE)</f>
        <v>0</v>
      </c>
      <c r="K91" s="82" t="str">
        <f>IF(A91="co",VLOOKUP(CONCATENATE(Draw!I91,C91),'1st Run'!W:X,2,FALSE),IF(A91="yco",VLOOKUP(CONCATENATE(Draw!I91,C91),'Youth Calc'!S:U,2,FALSE),IF(OR(AND(D91&gt;1,D91&lt;1050),D91="nt",D91="",D91="scratch"),"","Not valid")))</f>
        <v/>
      </c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82" t="str">
        <f>IFERROR(VLOOKUP('2nd Run'!H91,$AD$3:$AE$7,2,TRUE),"")</f>
        <v/>
      </c>
      <c r="X91" s="96" t="str">
        <f>IFERROR(IF(W91=$X$1,'2nd Run'!H91,""),"")</f>
        <v/>
      </c>
      <c r="Y91" s="96" t="str">
        <f>IFERROR(IF(W91=$Y$1,'2nd Run'!H91,""),"")</f>
        <v/>
      </c>
      <c r="Z91" s="96" t="str">
        <f>IFERROR(IF(W91=$Z$1,'2nd Run'!H91,""),"")</f>
        <v/>
      </c>
      <c r="AA91" s="96" t="str">
        <f>IFERROR(IF($W91=$AA$1,'2nd Run'!H91,""),"")</f>
        <v/>
      </c>
      <c r="AB91" s="96" t="str">
        <f>IFERROR(IF(W91=$AB$1,'2nd Run'!H91,""),"")</f>
        <v/>
      </c>
      <c r="AC91" s="8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</row>
    <row r="92" spans="1:47" ht="15.75" customHeight="1">
      <c r="A92" s="78" t="str">
        <f>IF(B92="","",Draw!G92)</f>
        <v/>
      </c>
      <c r="B92" s="73" t="str">
        <f>IFERROR(Draw!H92,"")</f>
        <v/>
      </c>
      <c r="C92" s="73" t="str">
        <f>IFERROR(Draw!J92,"")</f>
        <v/>
      </c>
      <c r="D92" s="298"/>
      <c r="E92" s="92" t="str">
        <f t="shared" si="0"/>
        <v/>
      </c>
      <c r="F92" s="93" t="str">
        <f t="shared" si="1"/>
        <v/>
      </c>
      <c r="G92" s="71">
        <v>9.0999999999999994E-8</v>
      </c>
      <c r="H92" s="75" t="str">
        <f t="shared" si="2"/>
        <v/>
      </c>
      <c r="I92" s="75" t="str">
        <f t="shared" si="3"/>
        <v/>
      </c>
      <c r="J92" s="75">
        <f>VLOOKUP(CONCATENATE(Draw!I92,'2nd Run'!C92),Enter!T:V,3,FALSE)</f>
        <v>0</v>
      </c>
      <c r="K92" s="82" t="str">
        <f>IF(A92="co",VLOOKUP(CONCATENATE(Draw!I92,C92),'1st Run'!W:X,2,FALSE),IF(A92="yco",VLOOKUP(CONCATENATE(Draw!I92,C92),'Youth Calc'!S:U,2,FALSE),IF(OR(AND(D92&gt;1,D92&lt;1050),D92="nt",D92="",D92="scratch"),"","Not valid")))</f>
        <v/>
      </c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82" t="str">
        <f>IFERROR(VLOOKUP('2nd Run'!H92,$AD$3:$AE$7,2,TRUE),"")</f>
        <v/>
      </c>
      <c r="X92" s="96" t="str">
        <f>IFERROR(IF(W92=$X$1,'2nd Run'!H92,""),"")</f>
        <v/>
      </c>
      <c r="Y92" s="96" t="str">
        <f>IFERROR(IF(W92=$Y$1,'2nd Run'!H92,""),"")</f>
        <v/>
      </c>
      <c r="Z92" s="96" t="str">
        <f>IFERROR(IF(W92=$Z$1,'2nd Run'!H92,""),"")</f>
        <v/>
      </c>
      <c r="AA92" s="96" t="str">
        <f>IFERROR(IF($W92=$AA$1,'2nd Run'!H92,""),"")</f>
        <v/>
      </c>
      <c r="AB92" s="96" t="str">
        <f>IFERROR(IF(W92=$AB$1,'2nd Run'!H92,""),"")</f>
        <v/>
      </c>
      <c r="AC92" s="8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</row>
    <row r="93" spans="1:47" ht="15.75" customHeight="1">
      <c r="A93" s="78" t="str">
        <f>IF(B93="","",Draw!G93)</f>
        <v/>
      </c>
      <c r="B93" s="73" t="str">
        <f>IFERROR(Draw!H93,"")</f>
        <v/>
      </c>
      <c r="C93" s="73" t="str">
        <f>IFERROR(Draw!J93,"")</f>
        <v/>
      </c>
      <c r="D93" s="295"/>
      <c r="E93" s="92" t="str">
        <f t="shared" si="0"/>
        <v/>
      </c>
      <c r="F93" s="93" t="str">
        <f t="shared" si="1"/>
        <v/>
      </c>
      <c r="G93" s="71">
        <v>9.2000000000000003E-8</v>
      </c>
      <c r="H93" s="75" t="str">
        <f t="shared" si="2"/>
        <v/>
      </c>
      <c r="I93" s="75" t="str">
        <f t="shared" si="3"/>
        <v/>
      </c>
      <c r="J93" s="75">
        <f>VLOOKUP(CONCATENATE(Draw!I93,'2nd Run'!C93),Enter!T:V,3,FALSE)</f>
        <v>0</v>
      </c>
      <c r="K93" s="82" t="str">
        <f>IF(A93="co",VLOOKUP(CONCATENATE(Draw!I93,C93),'1st Run'!W:X,2,FALSE),IF(A93="yco",VLOOKUP(CONCATENATE(Draw!I93,C93),'Youth Calc'!S:U,2,FALSE),IF(OR(AND(D93&gt;1,D93&lt;1050),D93="nt",D93="",D93="scratch"),"","Not valid")))</f>
        <v/>
      </c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82" t="str">
        <f>IFERROR(VLOOKUP('2nd Run'!H93,$AD$3:$AE$7,2,TRUE),"")</f>
        <v/>
      </c>
      <c r="X93" s="96" t="str">
        <f>IFERROR(IF(W93=$X$1,'2nd Run'!H93,""),"")</f>
        <v/>
      </c>
      <c r="Y93" s="96" t="str">
        <f>IFERROR(IF(W93=$Y$1,'2nd Run'!H93,""),"")</f>
        <v/>
      </c>
      <c r="Z93" s="96" t="str">
        <f>IFERROR(IF(W93=$Z$1,'2nd Run'!H93,""),"")</f>
        <v/>
      </c>
      <c r="AA93" s="96" t="str">
        <f>IFERROR(IF($W93=$AA$1,'2nd Run'!H93,""),"")</f>
        <v/>
      </c>
      <c r="AB93" s="96" t="str">
        <f>IFERROR(IF(W93=$AB$1,'2nd Run'!H93,""),"")</f>
        <v/>
      </c>
      <c r="AC93" s="8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</row>
    <row r="94" spans="1:47" ht="15.75" customHeight="1">
      <c r="A94" s="78" t="str">
        <f>IF(B94="","",Draw!G94)</f>
        <v/>
      </c>
      <c r="B94" s="73" t="str">
        <f>IFERROR(Draw!H94,"")</f>
        <v/>
      </c>
      <c r="C94" s="73" t="str">
        <f>IFERROR(Draw!J94,"")</f>
        <v/>
      </c>
      <c r="D94" s="299"/>
      <c r="E94" s="92" t="str">
        <f t="shared" si="0"/>
        <v/>
      </c>
      <c r="F94" s="93" t="str">
        <f t="shared" si="1"/>
        <v/>
      </c>
      <c r="G94" s="71">
        <v>9.2999999999999999E-8</v>
      </c>
      <c r="H94" s="75" t="str">
        <f t="shared" si="2"/>
        <v/>
      </c>
      <c r="I94" s="75" t="str">
        <f t="shared" si="3"/>
        <v/>
      </c>
      <c r="J94" s="75">
        <f>VLOOKUP(CONCATENATE(Draw!I94,'2nd Run'!C94),Enter!T:V,3,FALSE)</f>
        <v>0</v>
      </c>
      <c r="K94" s="82" t="str">
        <f>IF(A94="co",VLOOKUP(CONCATENATE(Draw!I94,C94),'1st Run'!W:X,2,FALSE),IF(A94="yco",VLOOKUP(CONCATENATE(Draw!I94,C94),'Youth Calc'!S:U,2,FALSE),IF(OR(AND(D94&gt;1,D94&lt;1050),D94="nt",D94="",D94="scratch"),"","Not valid")))</f>
        <v/>
      </c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82" t="str">
        <f>IFERROR(VLOOKUP('2nd Run'!H94,$AD$3:$AE$7,2,TRUE),"")</f>
        <v/>
      </c>
      <c r="X94" s="96" t="str">
        <f>IFERROR(IF(W94=$X$1,'2nd Run'!H94,""),"")</f>
        <v/>
      </c>
      <c r="Y94" s="96" t="str">
        <f>IFERROR(IF(W94=$Y$1,'2nd Run'!H94,""),"")</f>
        <v/>
      </c>
      <c r="Z94" s="96" t="str">
        <f>IFERROR(IF(W94=$Z$1,'2nd Run'!H94,""),"")</f>
        <v/>
      </c>
      <c r="AA94" s="96" t="str">
        <f>IFERROR(IF($W94=$AA$1,'2nd Run'!H94,""),"")</f>
        <v/>
      </c>
      <c r="AB94" s="96" t="str">
        <f>IFERROR(IF(W94=$AB$1,'2nd Run'!H94,""),"")</f>
        <v/>
      </c>
      <c r="AC94" s="8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</row>
    <row r="95" spans="1:47" ht="15.75" customHeight="1">
      <c r="A95" s="78" t="str">
        <f>IF(B95="","",Draw!G95)</f>
        <v/>
      </c>
      <c r="B95" s="73" t="str">
        <f>IFERROR(Draw!H95,"")</f>
        <v/>
      </c>
      <c r="C95" s="73" t="str">
        <f>IFERROR(Draw!J95,"")</f>
        <v/>
      </c>
      <c r="D95" s="295"/>
      <c r="E95" s="92" t="str">
        <f t="shared" si="0"/>
        <v/>
      </c>
      <c r="F95" s="93" t="str">
        <f t="shared" si="1"/>
        <v/>
      </c>
      <c r="G95" s="71">
        <v>9.3999999999999995E-8</v>
      </c>
      <c r="H95" s="75" t="str">
        <f t="shared" si="2"/>
        <v/>
      </c>
      <c r="I95" s="75" t="str">
        <f t="shared" si="3"/>
        <v/>
      </c>
      <c r="J95" s="75">
        <f>VLOOKUP(CONCATENATE(Draw!I95,'2nd Run'!C95),Enter!T:V,3,FALSE)</f>
        <v>0</v>
      </c>
      <c r="K95" s="82" t="str">
        <f>IF(A95="co",VLOOKUP(CONCATENATE(Draw!I95,C95),'1st Run'!W:X,2,FALSE),IF(A95="yco",VLOOKUP(CONCATENATE(Draw!I95,C95),'Youth Calc'!S:U,2,FALSE),IF(OR(AND(D95&gt;1,D95&lt;1050),D95="nt",D95="",D95="scratch"),"","Not valid")))</f>
        <v/>
      </c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82" t="str">
        <f>IFERROR(VLOOKUP('2nd Run'!H95,$AD$3:$AE$7,2,TRUE),"")</f>
        <v/>
      </c>
      <c r="X95" s="96" t="str">
        <f>IFERROR(IF(W95=$X$1,'2nd Run'!H95,""),"")</f>
        <v/>
      </c>
      <c r="Y95" s="96" t="str">
        <f>IFERROR(IF(W95=$Y$1,'2nd Run'!H95,""),"")</f>
        <v/>
      </c>
      <c r="Z95" s="96" t="str">
        <f>IFERROR(IF(W95=$Z$1,'2nd Run'!H95,""),"")</f>
        <v/>
      </c>
      <c r="AA95" s="96" t="str">
        <f>IFERROR(IF($W95=$AA$1,'2nd Run'!H95,""),"")</f>
        <v/>
      </c>
      <c r="AB95" s="96" t="str">
        <f>IFERROR(IF(W95=$AB$1,'2nd Run'!H95,""),"")</f>
        <v/>
      </c>
      <c r="AC95" s="8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</row>
    <row r="96" spans="1:47" ht="15.75" customHeight="1">
      <c r="A96" s="78" t="str">
        <f>IF(B96="","",Draw!G96)</f>
        <v/>
      </c>
      <c r="B96" s="73" t="str">
        <f>IFERROR(Draw!H96,"")</f>
        <v/>
      </c>
      <c r="C96" s="73" t="str">
        <f>IFERROR(Draw!J96,"")</f>
        <v/>
      </c>
      <c r="D96" s="296"/>
      <c r="E96" s="92" t="str">
        <f t="shared" si="0"/>
        <v/>
      </c>
      <c r="F96" s="93" t="str">
        <f t="shared" si="1"/>
        <v/>
      </c>
      <c r="G96" s="71">
        <v>9.5000000000000004E-8</v>
      </c>
      <c r="H96" s="75" t="str">
        <f t="shared" si="2"/>
        <v/>
      </c>
      <c r="I96" s="75" t="str">
        <f t="shared" si="3"/>
        <v/>
      </c>
      <c r="J96" s="75">
        <f>VLOOKUP(CONCATENATE(Draw!I96,'2nd Run'!C96),Enter!T:V,3,FALSE)</f>
        <v>0</v>
      </c>
      <c r="K96" s="82" t="str">
        <f>IF(A96="co",VLOOKUP(CONCATENATE(Draw!I96,C96),'1st Run'!W:X,2,FALSE),IF(A96="yco",VLOOKUP(CONCATENATE(Draw!I96,C96),'Youth Calc'!S:U,2,FALSE),IF(OR(AND(D96&gt;1,D96&lt;1050),D96="nt",D96="",D96="scratch"),"","Not valid")))</f>
        <v/>
      </c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82" t="str">
        <f>IFERROR(VLOOKUP('2nd Run'!H96,$AD$3:$AE$7,2,TRUE),"")</f>
        <v/>
      </c>
      <c r="X96" s="96" t="str">
        <f>IFERROR(IF(W96=$X$1,'2nd Run'!H96,""),"")</f>
        <v/>
      </c>
      <c r="Y96" s="96" t="str">
        <f>IFERROR(IF(W96=$Y$1,'2nd Run'!H96,""),"")</f>
        <v/>
      </c>
      <c r="Z96" s="96" t="str">
        <f>IFERROR(IF(W96=$Z$1,'2nd Run'!H96,""),"")</f>
        <v/>
      </c>
      <c r="AA96" s="96" t="str">
        <f>IFERROR(IF($W96=$AA$1,'2nd Run'!H96,""),"")</f>
        <v/>
      </c>
      <c r="AB96" s="96" t="str">
        <f>IFERROR(IF(W96=$AB$1,'2nd Run'!H96,""),"")</f>
        <v/>
      </c>
      <c r="AC96" s="8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</row>
    <row r="97" spans="1:47" ht="15.75" customHeight="1">
      <c r="A97" s="78" t="str">
        <f>IF(B97="","",Draw!G97)</f>
        <v/>
      </c>
      <c r="B97" s="73" t="str">
        <f>IFERROR(Draw!H97,"")</f>
        <v/>
      </c>
      <c r="C97" s="73" t="str">
        <f>IFERROR(Draw!J97,"")</f>
        <v/>
      </c>
      <c r="D97" s="297"/>
      <c r="E97" s="92" t="str">
        <f t="shared" si="0"/>
        <v/>
      </c>
      <c r="F97" s="93" t="str">
        <f t="shared" si="1"/>
        <v/>
      </c>
      <c r="G97" s="71">
        <v>9.5999999999999999E-8</v>
      </c>
      <c r="H97" s="75" t="str">
        <f t="shared" si="2"/>
        <v/>
      </c>
      <c r="I97" s="75" t="str">
        <f t="shared" si="3"/>
        <v/>
      </c>
      <c r="J97" s="75">
        <f>VLOOKUP(CONCATENATE(Draw!I97,'2nd Run'!C97),Enter!T:V,3,FALSE)</f>
        <v>0</v>
      </c>
      <c r="K97" s="82" t="str">
        <f>IF(A97="co",VLOOKUP(CONCATENATE(Draw!I97,C97),'1st Run'!W:X,2,FALSE),IF(A97="yco",VLOOKUP(CONCATENATE(Draw!I97,C97),'Youth Calc'!S:U,2,FALSE),IF(OR(AND(D97&gt;1,D97&lt;1050),D97="nt",D97="",D97="scratch"),"","Not valid")))</f>
        <v/>
      </c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82" t="str">
        <f>IFERROR(VLOOKUP('2nd Run'!H97,$AD$3:$AE$7,2,TRUE),"")</f>
        <v/>
      </c>
      <c r="X97" s="96" t="str">
        <f>IFERROR(IF(W97=$X$1,'2nd Run'!H97,""),"")</f>
        <v/>
      </c>
      <c r="Y97" s="96" t="str">
        <f>IFERROR(IF(W97=$Y$1,'2nd Run'!H97,""),"")</f>
        <v/>
      </c>
      <c r="Z97" s="96" t="str">
        <f>IFERROR(IF(W97=$Z$1,'2nd Run'!H97,""),"")</f>
        <v/>
      </c>
      <c r="AA97" s="96" t="str">
        <f>IFERROR(IF($W97=$AA$1,'2nd Run'!H97,""),"")</f>
        <v/>
      </c>
      <c r="AB97" s="96" t="str">
        <f>IFERROR(IF(W97=$AB$1,'2nd Run'!H97,""),"")</f>
        <v/>
      </c>
      <c r="AC97" s="8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</row>
    <row r="98" spans="1:47" ht="15.75" customHeight="1">
      <c r="A98" s="78" t="str">
        <f>IF(B98="","",Draw!G98)</f>
        <v/>
      </c>
      <c r="B98" s="73" t="str">
        <f>IFERROR(Draw!H98,"")</f>
        <v/>
      </c>
      <c r="C98" s="73" t="str">
        <f>IFERROR(Draw!J98,"")</f>
        <v/>
      </c>
      <c r="D98" s="298"/>
      <c r="E98" s="92" t="str">
        <f t="shared" si="0"/>
        <v/>
      </c>
      <c r="F98" s="93" t="str">
        <f t="shared" si="1"/>
        <v/>
      </c>
      <c r="G98" s="71">
        <v>9.6999999999999995E-8</v>
      </c>
      <c r="H98" s="75" t="str">
        <f t="shared" si="2"/>
        <v/>
      </c>
      <c r="I98" s="75" t="str">
        <f t="shared" si="3"/>
        <v/>
      </c>
      <c r="J98" s="75">
        <f>VLOOKUP(CONCATENATE(Draw!I98,'2nd Run'!C98),Enter!T:V,3,FALSE)</f>
        <v>0</v>
      </c>
      <c r="K98" s="82" t="str">
        <f>IF(A98="co",VLOOKUP(CONCATENATE(Draw!I98,C98),'1st Run'!W:X,2,FALSE),IF(A98="yco",VLOOKUP(CONCATENATE(Draw!I98,C98),'Youth Calc'!S:U,2,FALSE),IF(OR(AND(D98&gt;1,D98&lt;1050),D98="nt",D98="",D98="scratch"),"","Not valid")))</f>
        <v/>
      </c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82" t="str">
        <f>IFERROR(VLOOKUP('2nd Run'!H98,$AD$3:$AE$7,2,TRUE),"")</f>
        <v/>
      </c>
      <c r="X98" s="96" t="str">
        <f>IFERROR(IF(W98=$X$1,'2nd Run'!H98,""),"")</f>
        <v/>
      </c>
      <c r="Y98" s="96" t="str">
        <f>IFERROR(IF(W98=$Y$1,'2nd Run'!H98,""),"")</f>
        <v/>
      </c>
      <c r="Z98" s="96" t="str">
        <f>IFERROR(IF(W98=$Z$1,'2nd Run'!H98,""),"")</f>
        <v/>
      </c>
      <c r="AA98" s="96" t="str">
        <f>IFERROR(IF($W98=$AA$1,'2nd Run'!H98,""),"")</f>
        <v/>
      </c>
      <c r="AB98" s="96" t="str">
        <f>IFERROR(IF(W98=$AB$1,'2nd Run'!H98,""),"")</f>
        <v/>
      </c>
      <c r="AC98" s="8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</row>
    <row r="99" spans="1:47" ht="15.75" customHeight="1">
      <c r="A99" s="78" t="str">
        <f>IF(B99="","",Draw!G99)</f>
        <v/>
      </c>
      <c r="B99" s="73" t="str">
        <f>IFERROR(Draw!H99,"")</f>
        <v/>
      </c>
      <c r="C99" s="73" t="str">
        <f>IFERROR(Draw!J99,"")</f>
        <v/>
      </c>
      <c r="D99" s="295"/>
      <c r="E99" s="92" t="str">
        <f t="shared" si="0"/>
        <v/>
      </c>
      <c r="F99" s="93" t="str">
        <f t="shared" si="1"/>
        <v/>
      </c>
      <c r="G99" s="71">
        <v>9.8000000000000004E-8</v>
      </c>
      <c r="H99" s="75" t="str">
        <f t="shared" si="2"/>
        <v/>
      </c>
      <c r="I99" s="75" t="str">
        <f t="shared" si="3"/>
        <v/>
      </c>
      <c r="J99" s="75">
        <f>VLOOKUP(CONCATENATE(Draw!I99,'2nd Run'!C99),Enter!T:V,3,FALSE)</f>
        <v>0</v>
      </c>
      <c r="K99" s="82" t="str">
        <f>IF(A99="co",VLOOKUP(CONCATENATE(Draw!I99,C99),'1st Run'!W:X,2,FALSE),IF(A99="yco",VLOOKUP(CONCATENATE(Draw!I99,C99),'Youth Calc'!S:U,2,FALSE),IF(OR(AND(D99&gt;1,D99&lt;1050),D99="nt",D99="",D99="scratch"),"","Not valid")))</f>
        <v/>
      </c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82" t="str">
        <f>IFERROR(VLOOKUP('2nd Run'!H99,$AD$3:$AE$7,2,TRUE),"")</f>
        <v/>
      </c>
      <c r="X99" s="96" t="str">
        <f>IFERROR(IF(W99=$X$1,'2nd Run'!H99,""),"")</f>
        <v/>
      </c>
      <c r="Y99" s="96" t="str">
        <f>IFERROR(IF(W99=$Y$1,'2nd Run'!H99,""),"")</f>
        <v/>
      </c>
      <c r="Z99" s="96" t="str">
        <f>IFERROR(IF(W99=$Z$1,'2nd Run'!H99,""),"")</f>
        <v/>
      </c>
      <c r="AA99" s="96" t="str">
        <f>IFERROR(IF($W99=$AA$1,'2nd Run'!H99,""),"")</f>
        <v/>
      </c>
      <c r="AB99" s="96" t="str">
        <f>IFERROR(IF(W99=$AB$1,'2nd Run'!H99,""),"")</f>
        <v/>
      </c>
      <c r="AC99" s="8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</row>
    <row r="100" spans="1:47" ht="15.75" customHeight="1">
      <c r="A100" s="78" t="str">
        <f>IF(B100="","",Draw!G100)</f>
        <v/>
      </c>
      <c r="B100" s="73" t="str">
        <f>IFERROR(Draw!H100,"")</f>
        <v/>
      </c>
      <c r="C100" s="73" t="str">
        <f>IFERROR(Draw!J100,"")</f>
        <v/>
      </c>
      <c r="D100" s="299"/>
      <c r="E100" s="92" t="str">
        <f t="shared" si="0"/>
        <v/>
      </c>
      <c r="F100" s="93" t="str">
        <f t="shared" si="1"/>
        <v/>
      </c>
      <c r="G100" s="71">
        <v>9.9E-8</v>
      </c>
      <c r="H100" s="75" t="str">
        <f t="shared" si="2"/>
        <v/>
      </c>
      <c r="I100" s="75" t="str">
        <f t="shared" si="3"/>
        <v/>
      </c>
      <c r="J100" s="75">
        <f>VLOOKUP(CONCATENATE(Draw!I100,'2nd Run'!C100),Enter!T:V,3,FALSE)</f>
        <v>0</v>
      </c>
      <c r="K100" s="82" t="str">
        <f>IF(A100="co",VLOOKUP(CONCATENATE(Draw!I100,C100),'1st Run'!W:X,2,FALSE),IF(A100="yco",VLOOKUP(CONCATENATE(Draw!I100,C100),'Youth Calc'!S:U,2,FALSE),IF(OR(AND(D100&gt;1,D100&lt;1050),D100="nt",D100="",D100="scratch"),"","Not valid")))</f>
        <v/>
      </c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82" t="str">
        <f>IFERROR(VLOOKUP('2nd Run'!H100,$AD$3:$AE$7,2,TRUE),"")</f>
        <v/>
      </c>
      <c r="X100" s="96" t="str">
        <f>IFERROR(IF(W100=$X$1,'2nd Run'!H100,""),"")</f>
        <v/>
      </c>
      <c r="Y100" s="96" t="str">
        <f>IFERROR(IF(W100=$Y$1,'2nd Run'!H100,""),"")</f>
        <v/>
      </c>
      <c r="Z100" s="96" t="str">
        <f>IFERROR(IF(W100=$Z$1,'2nd Run'!H100,""),"")</f>
        <v/>
      </c>
      <c r="AA100" s="96" t="str">
        <f>IFERROR(IF($W100=$AA$1,'2nd Run'!H100,""),"")</f>
        <v/>
      </c>
      <c r="AB100" s="96" t="str">
        <f>IFERROR(IF(W100=$AB$1,'2nd Run'!H100,""),"")</f>
        <v/>
      </c>
      <c r="AC100" s="8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</row>
    <row r="101" spans="1:47" ht="15.75" customHeight="1">
      <c r="A101" s="78" t="str">
        <f>IF(B101="","",Draw!G101)</f>
        <v/>
      </c>
      <c r="B101" s="73" t="str">
        <f>IFERROR(Draw!H101,"")</f>
        <v/>
      </c>
      <c r="C101" s="73" t="str">
        <f>IFERROR(Draw!J101,"")</f>
        <v/>
      </c>
      <c r="D101" s="295"/>
      <c r="E101" s="92" t="str">
        <f t="shared" si="0"/>
        <v/>
      </c>
      <c r="F101" s="93" t="str">
        <f t="shared" si="1"/>
        <v/>
      </c>
      <c r="G101" s="71">
        <v>9.9999999999999995E-8</v>
      </c>
      <c r="H101" s="75" t="str">
        <f t="shared" si="2"/>
        <v/>
      </c>
      <c r="I101" s="75" t="str">
        <f t="shared" si="3"/>
        <v/>
      </c>
      <c r="J101" s="75">
        <f>VLOOKUP(CONCATENATE(Draw!I101,'2nd Run'!C101),Enter!T:V,3,FALSE)</f>
        <v>0</v>
      </c>
      <c r="K101" s="82" t="str">
        <f>IF(A101="co",VLOOKUP(CONCATENATE(Draw!I101,C101),'1st Run'!W:X,2,FALSE),IF(A101="yco",VLOOKUP(CONCATENATE(Draw!I101,C101),'Youth Calc'!S:U,2,FALSE),IF(OR(AND(D101&gt;1,D101&lt;1050),D101="nt",D101="",D101="scratch"),"","Not valid")))</f>
        <v/>
      </c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82" t="str">
        <f>IFERROR(VLOOKUP('2nd Run'!H101,$AD$3:$AE$7,2,TRUE),"")</f>
        <v/>
      </c>
      <c r="X101" s="96" t="str">
        <f>IFERROR(IF(W101=$X$1,'2nd Run'!H101,""),"")</f>
        <v/>
      </c>
      <c r="Y101" s="96" t="str">
        <f>IFERROR(IF(W101=$Y$1,'2nd Run'!H101,""),"")</f>
        <v/>
      </c>
      <c r="Z101" s="96" t="str">
        <f>IFERROR(IF(W101=$Z$1,'2nd Run'!H101,""),"")</f>
        <v/>
      </c>
      <c r="AA101" s="96" t="str">
        <f>IFERROR(IF($W101=$AA$1,'2nd Run'!H101,""),"")</f>
        <v/>
      </c>
      <c r="AB101" s="96" t="str">
        <f>IFERROR(IF(W101=$AB$1,'2nd Run'!H101,""),"")</f>
        <v/>
      </c>
      <c r="AC101" s="8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</row>
    <row r="102" spans="1:47" ht="15.75" customHeight="1">
      <c r="A102" s="78" t="str">
        <f>IF(B102="","",Draw!G102)</f>
        <v/>
      </c>
      <c r="B102" s="73" t="str">
        <f>IFERROR(Draw!H102,"")</f>
        <v/>
      </c>
      <c r="C102" s="73" t="str">
        <f>IFERROR(Draw!J102,"")</f>
        <v/>
      </c>
      <c r="D102" s="296"/>
      <c r="E102" s="92" t="str">
        <f t="shared" si="0"/>
        <v/>
      </c>
      <c r="F102" s="93" t="str">
        <f t="shared" si="1"/>
        <v/>
      </c>
      <c r="G102" s="71">
        <v>1.01E-7</v>
      </c>
      <c r="H102" s="75" t="str">
        <f t="shared" si="2"/>
        <v/>
      </c>
      <c r="I102" s="75" t="str">
        <f t="shared" si="3"/>
        <v/>
      </c>
      <c r="J102" s="75">
        <f>VLOOKUP(CONCATENATE(Draw!I102,'2nd Run'!C102),Enter!T:V,3,FALSE)</f>
        <v>0</v>
      </c>
      <c r="K102" s="82" t="str">
        <f>IF(A102="co",VLOOKUP(CONCATENATE(Draw!I102,C102),'1st Run'!W:X,2,FALSE),IF(A102="yco",VLOOKUP(CONCATENATE(Draw!I102,C102),'Youth Calc'!S:U,2,FALSE),IF(OR(AND(D102&gt;1,D102&lt;1050),D102="nt",D102="",D102="scratch"),"","Not valid")))</f>
        <v/>
      </c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82" t="str">
        <f>IFERROR(VLOOKUP('2nd Run'!H102,$AD$3:$AE$7,2,TRUE),"")</f>
        <v/>
      </c>
      <c r="X102" s="96" t="str">
        <f>IFERROR(IF(W102=$X$1,'2nd Run'!H102,""),"")</f>
        <v/>
      </c>
      <c r="Y102" s="96" t="str">
        <f>IFERROR(IF(W102=$Y$1,'2nd Run'!H102,""),"")</f>
        <v/>
      </c>
      <c r="Z102" s="96" t="str">
        <f>IFERROR(IF(W102=$Z$1,'2nd Run'!H102,""),"")</f>
        <v/>
      </c>
      <c r="AA102" s="96" t="str">
        <f>IFERROR(IF($W102=$AA$1,'2nd Run'!H102,""),"")</f>
        <v/>
      </c>
      <c r="AB102" s="96" t="str">
        <f>IFERROR(IF(W102=$AB$1,'2nd Run'!H102,""),"")</f>
        <v/>
      </c>
      <c r="AC102" s="8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</row>
    <row r="103" spans="1:47" ht="15.75" customHeight="1">
      <c r="A103" s="78" t="str">
        <f>IF(B103="","",Draw!G103)</f>
        <v/>
      </c>
      <c r="B103" s="73" t="str">
        <f>IFERROR(Draw!H103,"")</f>
        <v/>
      </c>
      <c r="C103" s="73" t="str">
        <f>IFERROR(Draw!J103,"")</f>
        <v/>
      </c>
      <c r="D103" s="297"/>
      <c r="E103" s="92" t="str">
        <f t="shared" si="0"/>
        <v/>
      </c>
      <c r="F103" s="93" t="str">
        <f t="shared" si="1"/>
        <v/>
      </c>
      <c r="G103" s="71">
        <v>1.02E-7</v>
      </c>
      <c r="H103" s="75" t="str">
        <f t="shared" si="2"/>
        <v/>
      </c>
      <c r="I103" s="75" t="str">
        <f t="shared" si="3"/>
        <v/>
      </c>
      <c r="J103" s="75">
        <f>VLOOKUP(CONCATENATE(Draw!I103,'2nd Run'!C103),Enter!T:V,3,FALSE)</f>
        <v>0</v>
      </c>
      <c r="K103" s="82" t="str">
        <f>IF(A103="co",VLOOKUP(CONCATENATE(Draw!I103,C103),'1st Run'!W:X,2,FALSE),IF(A103="yco",VLOOKUP(CONCATENATE(Draw!I103,C103),'Youth Calc'!S:U,2,FALSE),IF(OR(AND(D103&gt;1,D103&lt;1050),D103="nt",D103="",D103="scratch"),"","Not valid")))</f>
        <v/>
      </c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82" t="str">
        <f>IFERROR(VLOOKUP('2nd Run'!H103,$AD$3:$AE$7,2,TRUE),"")</f>
        <v/>
      </c>
      <c r="X103" s="96" t="str">
        <f>IFERROR(IF(W103=$X$1,'2nd Run'!H103,""),"")</f>
        <v/>
      </c>
      <c r="Y103" s="96" t="str">
        <f>IFERROR(IF(W103=$Y$1,'2nd Run'!H103,""),"")</f>
        <v/>
      </c>
      <c r="Z103" s="96" t="str">
        <f>IFERROR(IF(W103=$Z$1,'2nd Run'!H103,""),"")</f>
        <v/>
      </c>
      <c r="AA103" s="96" t="str">
        <f>IFERROR(IF($W103=$AA$1,'2nd Run'!H103,""),"")</f>
        <v/>
      </c>
      <c r="AB103" s="96" t="str">
        <f>IFERROR(IF(W103=$AB$1,'2nd Run'!H103,""),"")</f>
        <v/>
      </c>
      <c r="AC103" s="8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</row>
    <row r="104" spans="1:47" ht="15.75" customHeight="1">
      <c r="A104" s="78" t="str">
        <f>IF(B104="","",Draw!G104)</f>
        <v/>
      </c>
      <c r="B104" s="73" t="str">
        <f>IFERROR(Draw!H104,"")</f>
        <v/>
      </c>
      <c r="C104" s="73" t="str">
        <f>IFERROR(Draw!J104,"")</f>
        <v/>
      </c>
      <c r="D104" s="298"/>
      <c r="E104" s="92" t="str">
        <f t="shared" si="0"/>
        <v/>
      </c>
      <c r="F104" s="93" t="str">
        <f t="shared" si="1"/>
        <v/>
      </c>
      <c r="G104" s="71">
        <v>1.03E-7</v>
      </c>
      <c r="H104" s="75" t="str">
        <f t="shared" si="2"/>
        <v/>
      </c>
      <c r="I104" s="75" t="str">
        <f t="shared" si="3"/>
        <v/>
      </c>
      <c r="J104" s="75">
        <f>VLOOKUP(CONCATENATE(Draw!I104,'2nd Run'!C104),Enter!T:V,3,FALSE)</f>
        <v>0</v>
      </c>
      <c r="K104" s="82" t="str">
        <f>IF(A104="co",VLOOKUP(CONCATENATE(Draw!I104,C104),'1st Run'!W:X,2,FALSE),IF(A104="yco",VLOOKUP(CONCATENATE(Draw!I104,C104),'Youth Calc'!S:U,2,FALSE),IF(OR(AND(D104&gt;1,D104&lt;1050),D104="nt",D104="",D104="scratch"),"","Not valid")))</f>
        <v/>
      </c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82" t="str">
        <f>IFERROR(VLOOKUP('2nd Run'!H104,$AD$3:$AE$7,2,TRUE),"")</f>
        <v/>
      </c>
      <c r="X104" s="96" t="str">
        <f>IFERROR(IF(W104=$X$1,'2nd Run'!H104,""),"")</f>
        <v/>
      </c>
      <c r="Y104" s="96" t="str">
        <f>IFERROR(IF(W104=$Y$1,'2nd Run'!H104,""),"")</f>
        <v/>
      </c>
      <c r="Z104" s="96" t="str">
        <f>IFERROR(IF(W104=$Z$1,'2nd Run'!H104,""),"")</f>
        <v/>
      </c>
      <c r="AA104" s="96" t="str">
        <f>IFERROR(IF($W104=$AA$1,'2nd Run'!H104,""),"")</f>
        <v/>
      </c>
      <c r="AB104" s="96" t="str">
        <f>IFERROR(IF(W104=$AB$1,'2nd Run'!H104,""),"")</f>
        <v/>
      </c>
      <c r="AC104" s="8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</row>
    <row r="105" spans="1:47" ht="15.75" customHeight="1">
      <c r="A105" s="78" t="str">
        <f>IF(B105="","",Draw!G105)</f>
        <v/>
      </c>
      <c r="B105" s="73" t="str">
        <f>IFERROR(Draw!H105,"")</f>
        <v/>
      </c>
      <c r="C105" s="73" t="str">
        <f>IFERROR(Draw!J105,"")</f>
        <v/>
      </c>
      <c r="D105" s="295"/>
      <c r="E105" s="92" t="str">
        <f t="shared" si="0"/>
        <v/>
      </c>
      <c r="F105" s="93" t="str">
        <f t="shared" si="1"/>
        <v/>
      </c>
      <c r="G105" s="71">
        <v>1.04E-7</v>
      </c>
      <c r="H105" s="75" t="str">
        <f t="shared" si="2"/>
        <v/>
      </c>
      <c r="I105" s="75" t="str">
        <f t="shared" si="3"/>
        <v/>
      </c>
      <c r="J105" s="75">
        <f>VLOOKUP(CONCATENATE(Draw!I105,'2nd Run'!C105),Enter!T:V,3,FALSE)</f>
        <v>0</v>
      </c>
      <c r="K105" s="82" t="str">
        <f>IF(A105="co",VLOOKUP(CONCATENATE(Draw!I105,C105),'1st Run'!W:X,2,FALSE),IF(A105="yco",VLOOKUP(CONCATENATE(Draw!I105,C105),'Youth Calc'!S:U,2,FALSE),IF(OR(AND(D105&gt;1,D105&lt;1050),D105="nt",D105="",D105="scratch"),"","Not valid")))</f>
        <v/>
      </c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82" t="str">
        <f>IFERROR(VLOOKUP('2nd Run'!H105,$AD$3:$AE$7,2,TRUE),"")</f>
        <v/>
      </c>
      <c r="X105" s="96" t="str">
        <f>IFERROR(IF(W105=$X$1,'2nd Run'!H105,""),"")</f>
        <v/>
      </c>
      <c r="Y105" s="96" t="str">
        <f>IFERROR(IF(W105=$Y$1,'2nd Run'!H105,""),"")</f>
        <v/>
      </c>
      <c r="Z105" s="96" t="str">
        <f>IFERROR(IF(W105=$Z$1,'2nd Run'!H105,""),"")</f>
        <v/>
      </c>
      <c r="AA105" s="96" t="str">
        <f>IFERROR(IF($W105=$AA$1,'2nd Run'!H105,""),"")</f>
        <v/>
      </c>
      <c r="AB105" s="96" t="str">
        <f>IFERROR(IF(W105=$AB$1,'2nd Run'!H105,""),"")</f>
        <v/>
      </c>
      <c r="AC105" s="8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</row>
    <row r="106" spans="1:47" ht="15.75" customHeight="1">
      <c r="A106" s="78" t="str">
        <f>IF(B106="","",Draw!G106)</f>
        <v/>
      </c>
      <c r="B106" s="73" t="str">
        <f>IFERROR(Draw!H106,"")</f>
        <v/>
      </c>
      <c r="C106" s="73" t="str">
        <f>IFERROR(Draw!J106,"")</f>
        <v/>
      </c>
      <c r="D106" s="299"/>
      <c r="E106" s="92" t="str">
        <f t="shared" si="0"/>
        <v/>
      </c>
      <c r="F106" s="93" t="str">
        <f t="shared" si="1"/>
        <v/>
      </c>
      <c r="G106" s="71">
        <v>1.05E-7</v>
      </c>
      <c r="H106" s="75" t="str">
        <f t="shared" si="2"/>
        <v/>
      </c>
      <c r="I106" s="75" t="str">
        <f t="shared" si="3"/>
        <v/>
      </c>
      <c r="J106" s="75">
        <f>VLOOKUP(CONCATENATE(Draw!I106,'2nd Run'!C106),Enter!T:V,3,FALSE)</f>
        <v>0</v>
      </c>
      <c r="K106" s="82" t="str">
        <f>IF(A106="co",VLOOKUP(CONCATENATE(Draw!I106,C106),'1st Run'!W:X,2,FALSE),IF(A106="yco",VLOOKUP(CONCATENATE(Draw!I106,C106),'Youth Calc'!S:U,2,FALSE),IF(OR(AND(D106&gt;1,D106&lt;1050),D106="nt",D106="",D106="scratch"),"","Not valid")))</f>
        <v/>
      </c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82" t="str">
        <f>IFERROR(VLOOKUP('2nd Run'!H106,$AD$3:$AE$7,2,TRUE),"")</f>
        <v/>
      </c>
      <c r="X106" s="96" t="str">
        <f>IFERROR(IF(W106=$X$1,'2nd Run'!H106,""),"")</f>
        <v/>
      </c>
      <c r="Y106" s="96" t="str">
        <f>IFERROR(IF(W106=$Y$1,'2nd Run'!H106,""),"")</f>
        <v/>
      </c>
      <c r="Z106" s="96" t="str">
        <f>IFERROR(IF(W106=$Z$1,'2nd Run'!H106,""),"")</f>
        <v/>
      </c>
      <c r="AA106" s="96" t="str">
        <f>IFERROR(IF($W106=$AA$1,'2nd Run'!H106,""),"")</f>
        <v/>
      </c>
      <c r="AB106" s="96" t="str">
        <f>IFERROR(IF(W106=$AB$1,'2nd Run'!H106,""),"")</f>
        <v/>
      </c>
      <c r="AC106" s="8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</row>
    <row r="107" spans="1:47" ht="15.75" customHeight="1">
      <c r="A107" s="78" t="str">
        <f>IF(B107="","",Draw!G107)</f>
        <v/>
      </c>
      <c r="B107" s="73" t="str">
        <f>IFERROR(Draw!H107,"")</f>
        <v/>
      </c>
      <c r="C107" s="73" t="str">
        <f>IFERROR(Draw!J107,"")</f>
        <v/>
      </c>
      <c r="D107" s="295"/>
      <c r="E107" s="92" t="str">
        <f t="shared" si="0"/>
        <v/>
      </c>
      <c r="F107" s="93" t="str">
        <f t="shared" si="1"/>
        <v/>
      </c>
      <c r="G107" s="71">
        <v>1.06E-7</v>
      </c>
      <c r="H107" s="75" t="str">
        <f t="shared" si="2"/>
        <v/>
      </c>
      <c r="I107" s="75" t="str">
        <f t="shared" si="3"/>
        <v/>
      </c>
      <c r="J107" s="75">
        <f>VLOOKUP(CONCATENATE(Draw!I107,'2nd Run'!C107),Enter!T:V,3,FALSE)</f>
        <v>0</v>
      </c>
      <c r="K107" s="82" t="str">
        <f>IF(A107="co",VLOOKUP(CONCATENATE(Draw!I107,C107),'1st Run'!W:X,2,FALSE),IF(A107="yco",VLOOKUP(CONCATENATE(Draw!I107,C107),'Youth Calc'!S:U,2,FALSE),IF(OR(AND(D107&gt;1,D107&lt;1050),D107="nt",D107="",D107="scratch"),"","Not valid")))</f>
        <v/>
      </c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82" t="str">
        <f>IFERROR(VLOOKUP('2nd Run'!H107,$AD$3:$AE$7,2,TRUE),"")</f>
        <v/>
      </c>
      <c r="X107" s="96" t="str">
        <f>IFERROR(IF(W107=$X$1,'2nd Run'!H107,""),"")</f>
        <v/>
      </c>
      <c r="Y107" s="96" t="str">
        <f>IFERROR(IF(W107=$Y$1,'2nd Run'!H107,""),"")</f>
        <v/>
      </c>
      <c r="Z107" s="96" t="str">
        <f>IFERROR(IF(W107=$Z$1,'2nd Run'!H107,""),"")</f>
        <v/>
      </c>
      <c r="AA107" s="96" t="str">
        <f>IFERROR(IF($W107=$AA$1,'2nd Run'!H107,""),"")</f>
        <v/>
      </c>
      <c r="AB107" s="96" t="str">
        <f>IFERROR(IF(W107=$AB$1,'2nd Run'!H107,""),"")</f>
        <v/>
      </c>
      <c r="AC107" s="8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</row>
    <row r="108" spans="1:47" ht="15.75" customHeight="1">
      <c r="A108" s="78" t="str">
        <f>IF(B108="","",Draw!G108)</f>
        <v/>
      </c>
      <c r="B108" s="73" t="str">
        <f>IFERROR(Draw!H108,"")</f>
        <v/>
      </c>
      <c r="C108" s="73" t="str">
        <f>IFERROR(Draw!J108,"")</f>
        <v/>
      </c>
      <c r="D108" s="296"/>
      <c r="E108" s="92" t="str">
        <f t="shared" si="0"/>
        <v/>
      </c>
      <c r="F108" s="93" t="str">
        <f t="shared" si="1"/>
        <v/>
      </c>
      <c r="G108" s="71">
        <v>1.0700000000000001E-7</v>
      </c>
      <c r="H108" s="75" t="str">
        <f t="shared" si="2"/>
        <v/>
      </c>
      <c r="I108" s="75" t="str">
        <f t="shared" si="3"/>
        <v/>
      </c>
      <c r="J108" s="75">
        <f>VLOOKUP(CONCATENATE(Draw!I108,'2nd Run'!C108),Enter!T:V,3,FALSE)</f>
        <v>0</v>
      </c>
      <c r="K108" s="82" t="str">
        <f>IF(A108="co",VLOOKUP(CONCATENATE(Draw!I108,C108),'1st Run'!W:X,2,FALSE),IF(A108="yco",VLOOKUP(CONCATENATE(Draw!I108,C108),'Youth Calc'!S:U,2,FALSE),IF(OR(AND(D108&gt;1,D108&lt;1050),D108="nt",D108="",D108="scratch"),"","Not valid")))</f>
        <v/>
      </c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82" t="str">
        <f>IFERROR(VLOOKUP('2nd Run'!H108,$AD$3:$AE$7,2,TRUE),"")</f>
        <v/>
      </c>
      <c r="X108" s="96" t="str">
        <f>IFERROR(IF(W108=$X$1,'2nd Run'!H108,""),"")</f>
        <v/>
      </c>
      <c r="Y108" s="96" t="str">
        <f>IFERROR(IF(W108=$Y$1,'2nd Run'!H108,""),"")</f>
        <v/>
      </c>
      <c r="Z108" s="96" t="str">
        <f>IFERROR(IF(W108=$Z$1,'2nd Run'!H108,""),"")</f>
        <v/>
      </c>
      <c r="AA108" s="96" t="str">
        <f>IFERROR(IF($W108=$AA$1,'2nd Run'!H108,""),"")</f>
        <v/>
      </c>
      <c r="AB108" s="96" t="str">
        <f>IFERROR(IF(W108=$AB$1,'2nd Run'!H108,""),"")</f>
        <v/>
      </c>
      <c r="AC108" s="8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</row>
    <row r="109" spans="1:47" ht="15.75" customHeight="1">
      <c r="A109" s="78" t="str">
        <f>IF(B109="","",Draw!G109)</f>
        <v/>
      </c>
      <c r="B109" s="73" t="str">
        <f>IFERROR(Draw!H109,"")</f>
        <v/>
      </c>
      <c r="C109" s="73" t="str">
        <f>IFERROR(Draw!J109,"")</f>
        <v/>
      </c>
      <c r="D109" s="297"/>
      <c r="E109" s="92" t="str">
        <f t="shared" si="0"/>
        <v/>
      </c>
      <c r="F109" s="93" t="str">
        <f t="shared" si="1"/>
        <v/>
      </c>
      <c r="G109" s="71">
        <v>1.08E-7</v>
      </c>
      <c r="H109" s="75" t="str">
        <f t="shared" si="2"/>
        <v/>
      </c>
      <c r="I109" s="75" t="str">
        <f t="shared" si="3"/>
        <v/>
      </c>
      <c r="J109" s="75">
        <f>VLOOKUP(CONCATENATE(Draw!I109,'2nd Run'!C109),Enter!T:V,3,FALSE)</f>
        <v>0</v>
      </c>
      <c r="K109" s="82" t="str">
        <f>IF(A109="co",VLOOKUP(CONCATENATE(Draw!I109,C109),'1st Run'!W:X,2,FALSE),IF(A109="yco",VLOOKUP(CONCATENATE(Draw!I109,C109),'Youth Calc'!S:U,2,FALSE),IF(OR(AND(D109&gt;1,D109&lt;1050),D109="nt",D109="",D109="scratch"),"","Not valid")))</f>
        <v/>
      </c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82" t="str">
        <f>IFERROR(VLOOKUP('2nd Run'!H109,$AD$3:$AE$7,2,TRUE),"")</f>
        <v/>
      </c>
      <c r="X109" s="96" t="str">
        <f>IFERROR(IF(W109=$X$1,'2nd Run'!H109,""),"")</f>
        <v/>
      </c>
      <c r="Y109" s="96" t="str">
        <f>IFERROR(IF(W109=$Y$1,'2nd Run'!H109,""),"")</f>
        <v/>
      </c>
      <c r="Z109" s="96" t="str">
        <f>IFERROR(IF(W109=$Z$1,'2nd Run'!H109,""),"")</f>
        <v/>
      </c>
      <c r="AA109" s="96" t="str">
        <f>IFERROR(IF($W109=$AA$1,'2nd Run'!H109,""),"")</f>
        <v/>
      </c>
      <c r="AB109" s="96" t="str">
        <f>IFERROR(IF(W109=$AB$1,'2nd Run'!H109,""),"")</f>
        <v/>
      </c>
      <c r="AC109" s="8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</row>
    <row r="110" spans="1:47" ht="15.75" customHeight="1">
      <c r="A110" s="78" t="str">
        <f>IF(B110="","",Draw!G110)</f>
        <v/>
      </c>
      <c r="B110" s="73" t="str">
        <f>IFERROR(Draw!H110,"")</f>
        <v/>
      </c>
      <c r="C110" s="73" t="str">
        <f>IFERROR(Draw!J110,"")</f>
        <v/>
      </c>
      <c r="D110" s="298"/>
      <c r="E110" s="92" t="str">
        <f t="shared" si="0"/>
        <v/>
      </c>
      <c r="F110" s="93" t="str">
        <f t="shared" si="1"/>
        <v/>
      </c>
      <c r="G110" s="71">
        <v>1.09E-7</v>
      </c>
      <c r="H110" s="75" t="str">
        <f t="shared" si="2"/>
        <v/>
      </c>
      <c r="I110" s="75" t="str">
        <f t="shared" si="3"/>
        <v/>
      </c>
      <c r="J110" s="75">
        <f>VLOOKUP(CONCATENATE(Draw!I110,'2nd Run'!C110),Enter!T:V,3,FALSE)</f>
        <v>0</v>
      </c>
      <c r="K110" s="82" t="str">
        <f>IF(A110="co",VLOOKUP(CONCATENATE(Draw!I110,C110),'1st Run'!W:X,2,FALSE),IF(A110="yco",VLOOKUP(CONCATENATE(Draw!I110,C110),'Youth Calc'!S:U,2,FALSE),IF(OR(AND(D110&gt;1,D110&lt;1050),D110="nt",D110="",D110="scratch"),"","Not valid")))</f>
        <v/>
      </c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82" t="str">
        <f>IFERROR(VLOOKUP('2nd Run'!H110,$AD$3:$AE$7,2,TRUE),"")</f>
        <v/>
      </c>
      <c r="X110" s="96" t="str">
        <f>IFERROR(IF(W110=$X$1,'2nd Run'!H110,""),"")</f>
        <v/>
      </c>
      <c r="Y110" s="96" t="str">
        <f>IFERROR(IF(W110=$Y$1,'2nd Run'!H110,""),"")</f>
        <v/>
      </c>
      <c r="Z110" s="96" t="str">
        <f>IFERROR(IF(W110=$Z$1,'2nd Run'!H110,""),"")</f>
        <v/>
      </c>
      <c r="AA110" s="96" t="str">
        <f>IFERROR(IF($W110=$AA$1,'2nd Run'!H110,""),"")</f>
        <v/>
      </c>
      <c r="AB110" s="96" t="str">
        <f>IFERROR(IF(W110=$AB$1,'2nd Run'!H110,""),"")</f>
        <v/>
      </c>
      <c r="AC110" s="8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</row>
    <row r="111" spans="1:47" ht="15.75" customHeight="1">
      <c r="A111" s="78" t="str">
        <f>IF(B111="","",Draw!G111)</f>
        <v/>
      </c>
      <c r="B111" s="73" t="str">
        <f>IFERROR(Draw!H111,"")</f>
        <v/>
      </c>
      <c r="C111" s="73" t="str">
        <f>IFERROR(Draw!J111,"")</f>
        <v/>
      </c>
      <c r="D111" s="295"/>
      <c r="E111" s="92" t="str">
        <f t="shared" si="0"/>
        <v/>
      </c>
      <c r="F111" s="93" t="str">
        <f t="shared" si="1"/>
        <v/>
      </c>
      <c r="G111" s="71">
        <v>1.1000000000000001E-7</v>
      </c>
      <c r="H111" s="75" t="str">
        <f t="shared" si="2"/>
        <v/>
      </c>
      <c r="I111" s="75" t="str">
        <f t="shared" si="3"/>
        <v/>
      </c>
      <c r="J111" s="75">
        <f>VLOOKUP(CONCATENATE(Draw!I111,'2nd Run'!C111),Enter!T:V,3,FALSE)</f>
        <v>0</v>
      </c>
      <c r="K111" s="82" t="str">
        <f>IF(A111="co",VLOOKUP(CONCATENATE(Draw!I111,C111),'1st Run'!W:X,2,FALSE),IF(A111="yco",VLOOKUP(CONCATENATE(Draw!I111,C111),'Youth Calc'!S:U,2,FALSE),IF(OR(AND(D111&gt;1,D111&lt;1050),D111="nt",D111="",D111="scratch"),"","Not valid")))</f>
        <v/>
      </c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82" t="str">
        <f>IFERROR(VLOOKUP('2nd Run'!H111,$AD$3:$AE$7,2,TRUE),"")</f>
        <v/>
      </c>
      <c r="X111" s="96" t="str">
        <f>IFERROR(IF(W111=$X$1,'2nd Run'!H111,""),"")</f>
        <v/>
      </c>
      <c r="Y111" s="96" t="str">
        <f>IFERROR(IF(W111=$Y$1,'2nd Run'!H111,""),"")</f>
        <v/>
      </c>
      <c r="Z111" s="96" t="str">
        <f>IFERROR(IF(W111=$Z$1,'2nd Run'!H111,""),"")</f>
        <v/>
      </c>
      <c r="AA111" s="96" t="str">
        <f>IFERROR(IF($W111=$AA$1,'2nd Run'!H111,""),"")</f>
        <v/>
      </c>
      <c r="AB111" s="96" t="str">
        <f>IFERROR(IF(W111=$AB$1,'2nd Run'!H111,""),"")</f>
        <v/>
      </c>
      <c r="AC111" s="8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</row>
    <row r="112" spans="1:47" ht="15.75" customHeight="1">
      <c r="A112" s="78" t="str">
        <f>IF(B112="","",Draw!G112)</f>
        <v/>
      </c>
      <c r="B112" s="73" t="str">
        <f>IFERROR(Draw!H112,"")</f>
        <v/>
      </c>
      <c r="C112" s="73" t="str">
        <f>IFERROR(Draw!J112,"")</f>
        <v/>
      </c>
      <c r="D112" s="299"/>
      <c r="E112" s="92" t="str">
        <f t="shared" si="0"/>
        <v/>
      </c>
      <c r="F112" s="93" t="str">
        <f t="shared" si="1"/>
        <v/>
      </c>
      <c r="G112" s="71">
        <v>1.11E-7</v>
      </c>
      <c r="H112" s="75" t="str">
        <f t="shared" si="2"/>
        <v/>
      </c>
      <c r="I112" s="75" t="str">
        <f t="shared" si="3"/>
        <v/>
      </c>
      <c r="J112" s="75">
        <f>VLOOKUP(CONCATENATE(Draw!I112,'2nd Run'!C112),Enter!T:V,3,FALSE)</f>
        <v>0</v>
      </c>
      <c r="K112" s="82" t="str">
        <f>IF(A112="co",VLOOKUP(CONCATENATE(Draw!I112,C112),'1st Run'!W:X,2,FALSE),IF(A112="yco",VLOOKUP(CONCATENATE(Draw!I112,C112),'Youth Calc'!S:U,2,FALSE),IF(OR(AND(D112&gt;1,D112&lt;1050),D112="nt",D112="",D112="scratch"),"","Not valid")))</f>
        <v/>
      </c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82" t="str">
        <f>IFERROR(VLOOKUP('2nd Run'!H112,$AD$3:$AE$7,2,TRUE),"")</f>
        <v/>
      </c>
      <c r="X112" s="96" t="str">
        <f>IFERROR(IF(W112=$X$1,'2nd Run'!H112,""),"")</f>
        <v/>
      </c>
      <c r="Y112" s="96" t="str">
        <f>IFERROR(IF(W112=$Y$1,'2nd Run'!H112,""),"")</f>
        <v/>
      </c>
      <c r="Z112" s="96" t="str">
        <f>IFERROR(IF(W112=$Z$1,'2nd Run'!H112,""),"")</f>
        <v/>
      </c>
      <c r="AA112" s="96" t="str">
        <f>IFERROR(IF($W112=$AA$1,'2nd Run'!H112,""),"")</f>
        <v/>
      </c>
      <c r="AB112" s="96" t="str">
        <f>IFERROR(IF(W112=$AB$1,'2nd Run'!H112,""),"")</f>
        <v/>
      </c>
      <c r="AC112" s="8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</row>
    <row r="113" spans="1:47" ht="15.75" customHeight="1">
      <c r="A113" s="78" t="str">
        <f>IF(B113="","",Draw!G113)</f>
        <v/>
      </c>
      <c r="B113" s="73" t="str">
        <f>IFERROR(Draw!H113,"")</f>
        <v/>
      </c>
      <c r="C113" s="73" t="str">
        <f>IFERROR(Draw!J113,"")</f>
        <v/>
      </c>
      <c r="D113" s="295"/>
      <c r="E113" s="92" t="str">
        <f t="shared" si="0"/>
        <v/>
      </c>
      <c r="F113" s="93" t="str">
        <f t="shared" si="1"/>
        <v/>
      </c>
      <c r="G113" s="71">
        <v>1.12E-7</v>
      </c>
      <c r="H113" s="75" t="str">
        <f t="shared" si="2"/>
        <v/>
      </c>
      <c r="I113" s="75" t="str">
        <f t="shared" si="3"/>
        <v/>
      </c>
      <c r="J113" s="75">
        <f>VLOOKUP(CONCATENATE(Draw!I113,'2nd Run'!C113),Enter!T:V,3,FALSE)</f>
        <v>0</v>
      </c>
      <c r="K113" s="82" t="str">
        <f>IF(A113="co",VLOOKUP(CONCATENATE(Draw!I113,C113),'1st Run'!W:X,2,FALSE),IF(A113="yco",VLOOKUP(CONCATENATE(Draw!I113,C113),'Youth Calc'!S:U,2,FALSE),IF(OR(AND(D113&gt;1,D113&lt;1050),D113="nt",D113="",D113="scratch"),"","Not valid")))</f>
        <v/>
      </c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82" t="str">
        <f>IFERROR(VLOOKUP('2nd Run'!H113,$AD$3:$AE$7,2,TRUE),"")</f>
        <v/>
      </c>
      <c r="X113" s="96" t="str">
        <f>IFERROR(IF(W113=$X$1,'2nd Run'!H113,""),"")</f>
        <v/>
      </c>
      <c r="Y113" s="96" t="str">
        <f>IFERROR(IF(W113=$Y$1,'2nd Run'!H113,""),"")</f>
        <v/>
      </c>
      <c r="Z113" s="96" t="str">
        <f>IFERROR(IF(W113=$Z$1,'2nd Run'!H113,""),"")</f>
        <v/>
      </c>
      <c r="AA113" s="96" t="str">
        <f>IFERROR(IF($W113=$AA$1,'2nd Run'!H113,""),"")</f>
        <v/>
      </c>
      <c r="AB113" s="96" t="str">
        <f>IFERROR(IF(W113=$AB$1,'2nd Run'!H113,""),"")</f>
        <v/>
      </c>
      <c r="AC113" s="8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</row>
    <row r="114" spans="1:47" ht="15.75" customHeight="1">
      <c r="A114" s="78" t="str">
        <f>IF(B114="","",Draw!G114)</f>
        <v/>
      </c>
      <c r="B114" s="73" t="str">
        <f>IFERROR(Draw!H114,"")</f>
        <v/>
      </c>
      <c r="C114" s="73" t="str">
        <f>IFERROR(Draw!J114,"")</f>
        <v/>
      </c>
      <c r="D114" s="296"/>
      <c r="E114" s="92" t="str">
        <f t="shared" si="0"/>
        <v/>
      </c>
      <c r="F114" s="93" t="str">
        <f t="shared" si="1"/>
        <v/>
      </c>
      <c r="G114" s="71">
        <v>1.1300000000000001E-7</v>
      </c>
      <c r="H114" s="75" t="str">
        <f t="shared" si="2"/>
        <v/>
      </c>
      <c r="I114" s="75" t="str">
        <f t="shared" si="3"/>
        <v/>
      </c>
      <c r="J114" s="75">
        <f>VLOOKUP(CONCATENATE(Draw!I114,'2nd Run'!C114),Enter!T:V,3,FALSE)</f>
        <v>0</v>
      </c>
      <c r="K114" s="82" t="str">
        <f>IF(A114="co",VLOOKUP(CONCATENATE(Draw!I114,C114),'1st Run'!W:X,2,FALSE),IF(A114="yco",VLOOKUP(CONCATENATE(Draw!I114,C114),'Youth Calc'!S:U,2,FALSE),IF(OR(AND(D114&gt;1,D114&lt;1050),D114="nt",D114="",D114="scratch"),"","Not valid")))</f>
        <v/>
      </c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82" t="str">
        <f>IFERROR(VLOOKUP('2nd Run'!H114,$AD$3:$AE$7,2,TRUE),"")</f>
        <v/>
      </c>
      <c r="X114" s="96" t="str">
        <f>IFERROR(IF(W114=$X$1,'2nd Run'!H114,""),"")</f>
        <v/>
      </c>
      <c r="Y114" s="96" t="str">
        <f>IFERROR(IF(W114=$Y$1,'2nd Run'!H114,""),"")</f>
        <v/>
      </c>
      <c r="Z114" s="96" t="str">
        <f>IFERROR(IF(W114=$Z$1,'2nd Run'!H114,""),"")</f>
        <v/>
      </c>
      <c r="AA114" s="96" t="str">
        <f>IFERROR(IF($W114=$AA$1,'2nd Run'!H114,""),"")</f>
        <v/>
      </c>
      <c r="AB114" s="96" t="str">
        <f>IFERROR(IF(W114=$AB$1,'2nd Run'!H114,""),"")</f>
        <v/>
      </c>
      <c r="AC114" s="8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</row>
    <row r="115" spans="1:47" ht="15.75" customHeight="1">
      <c r="A115" s="78" t="str">
        <f>IF(B115="","",Draw!G115)</f>
        <v/>
      </c>
      <c r="B115" s="73" t="str">
        <f>IFERROR(Draw!H115,"")</f>
        <v/>
      </c>
      <c r="C115" s="73" t="str">
        <f>IFERROR(Draw!J115,"")</f>
        <v/>
      </c>
      <c r="D115" s="297"/>
      <c r="E115" s="92" t="str">
        <f t="shared" si="0"/>
        <v/>
      </c>
      <c r="F115" s="93" t="str">
        <f t="shared" si="1"/>
        <v/>
      </c>
      <c r="G115" s="71">
        <v>1.14E-7</v>
      </c>
      <c r="H115" s="75" t="str">
        <f t="shared" si="2"/>
        <v/>
      </c>
      <c r="I115" s="75" t="str">
        <f t="shared" si="3"/>
        <v/>
      </c>
      <c r="J115" s="75">
        <f>VLOOKUP(CONCATENATE(Draw!I115,'2nd Run'!C115),Enter!T:V,3,FALSE)</f>
        <v>0</v>
      </c>
      <c r="K115" s="82" t="str">
        <f>IF(A115="co",VLOOKUP(CONCATENATE(Draw!I115,C115),'1st Run'!W:X,2,FALSE),IF(A115="yco",VLOOKUP(CONCATENATE(Draw!I115,C115),'Youth Calc'!S:U,2,FALSE),IF(OR(AND(D115&gt;1,D115&lt;1050),D115="nt",D115="",D115="scratch"),"","Not valid")))</f>
        <v/>
      </c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82" t="str">
        <f>IFERROR(VLOOKUP('2nd Run'!H115,$AD$3:$AE$7,2,TRUE),"")</f>
        <v/>
      </c>
      <c r="X115" s="96" t="str">
        <f>IFERROR(IF(W115=$X$1,'2nd Run'!H115,""),"")</f>
        <v/>
      </c>
      <c r="Y115" s="96" t="str">
        <f>IFERROR(IF(W115=$Y$1,'2nd Run'!H115,""),"")</f>
        <v/>
      </c>
      <c r="Z115" s="96" t="str">
        <f>IFERROR(IF(W115=$Z$1,'2nd Run'!H115,""),"")</f>
        <v/>
      </c>
      <c r="AA115" s="96" t="str">
        <f>IFERROR(IF($W115=$AA$1,'2nd Run'!H115,""),"")</f>
        <v/>
      </c>
      <c r="AB115" s="96" t="str">
        <f>IFERROR(IF(W115=$AB$1,'2nd Run'!H115,""),"")</f>
        <v/>
      </c>
      <c r="AC115" s="8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</row>
    <row r="116" spans="1:47" ht="15.75" customHeight="1">
      <c r="A116" s="78" t="str">
        <f>IF(B116="","",Draw!G116)</f>
        <v/>
      </c>
      <c r="B116" s="73" t="str">
        <f>IFERROR(Draw!H116,"")</f>
        <v/>
      </c>
      <c r="C116" s="73" t="str">
        <f>IFERROR(Draw!J116,"")</f>
        <v/>
      </c>
      <c r="D116" s="298"/>
      <c r="E116" s="92" t="str">
        <f t="shared" si="0"/>
        <v/>
      </c>
      <c r="F116" s="93" t="str">
        <f t="shared" si="1"/>
        <v/>
      </c>
      <c r="G116" s="71">
        <v>1.15E-7</v>
      </c>
      <c r="H116" s="75" t="str">
        <f t="shared" si="2"/>
        <v/>
      </c>
      <c r="I116" s="75" t="str">
        <f t="shared" si="3"/>
        <v/>
      </c>
      <c r="J116" s="75">
        <f>VLOOKUP(CONCATENATE(Draw!I116,'2nd Run'!C116),Enter!T:V,3,FALSE)</f>
        <v>0</v>
      </c>
      <c r="K116" s="82" t="str">
        <f>IF(A116="co",VLOOKUP(CONCATENATE(Draw!I116,C116),'1st Run'!W:X,2,FALSE),IF(A116="yco",VLOOKUP(CONCATENATE(Draw!I116,C116),'Youth Calc'!S:U,2,FALSE),IF(OR(AND(D116&gt;1,D116&lt;1050),D116="nt",D116="",D116="scratch"),"","Not valid")))</f>
        <v/>
      </c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82" t="str">
        <f>IFERROR(VLOOKUP('2nd Run'!H116,$AD$3:$AE$7,2,TRUE),"")</f>
        <v/>
      </c>
      <c r="X116" s="96" t="str">
        <f>IFERROR(IF(W116=$X$1,'2nd Run'!H116,""),"")</f>
        <v/>
      </c>
      <c r="Y116" s="96" t="str">
        <f>IFERROR(IF(W116=$Y$1,'2nd Run'!H116,""),"")</f>
        <v/>
      </c>
      <c r="Z116" s="96" t="str">
        <f>IFERROR(IF(W116=$Z$1,'2nd Run'!H116,""),"")</f>
        <v/>
      </c>
      <c r="AA116" s="96" t="str">
        <f>IFERROR(IF($W116=$AA$1,'2nd Run'!H116,""),"")</f>
        <v/>
      </c>
      <c r="AB116" s="96" t="str">
        <f>IFERROR(IF(W116=$AB$1,'2nd Run'!H116,""),"")</f>
        <v/>
      </c>
      <c r="AC116" s="8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</row>
    <row r="117" spans="1:47" ht="15.75" customHeight="1">
      <c r="A117" s="78" t="str">
        <f>IF(B117="","",Draw!G117)</f>
        <v/>
      </c>
      <c r="B117" s="73" t="str">
        <f>IFERROR(Draw!H117,"")</f>
        <v/>
      </c>
      <c r="C117" s="73" t="str">
        <f>IFERROR(Draw!J117,"")</f>
        <v/>
      </c>
      <c r="D117" s="295"/>
      <c r="E117" s="92" t="str">
        <f t="shared" si="0"/>
        <v/>
      </c>
      <c r="F117" s="93" t="str">
        <f t="shared" si="1"/>
        <v/>
      </c>
      <c r="G117" s="71">
        <v>1.1600000000000001E-7</v>
      </c>
      <c r="H117" s="75" t="str">
        <f t="shared" si="2"/>
        <v/>
      </c>
      <c r="I117" s="75" t="str">
        <f t="shared" si="3"/>
        <v/>
      </c>
      <c r="J117" s="75">
        <f>VLOOKUP(CONCATENATE(Draw!I117,'2nd Run'!C117),Enter!T:V,3,FALSE)</f>
        <v>0</v>
      </c>
      <c r="K117" s="82" t="str">
        <f>IF(A117="co",VLOOKUP(CONCATENATE(Draw!I117,C117),'1st Run'!W:X,2,FALSE),IF(A117="yco",VLOOKUP(CONCATENATE(Draw!I117,C117),'Youth Calc'!S:U,2,FALSE),IF(OR(AND(D117&gt;1,D117&lt;1050),D117="nt",D117="",D117="scratch"),"","Not valid")))</f>
        <v/>
      </c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82" t="str">
        <f>IFERROR(VLOOKUP('2nd Run'!H117,$AD$3:$AE$7,2,TRUE),"")</f>
        <v/>
      </c>
      <c r="X117" s="96" t="str">
        <f>IFERROR(IF(W117=$X$1,'2nd Run'!H117,""),"")</f>
        <v/>
      </c>
      <c r="Y117" s="96" t="str">
        <f>IFERROR(IF(W117=$Y$1,'2nd Run'!H117,""),"")</f>
        <v/>
      </c>
      <c r="Z117" s="96" t="str">
        <f>IFERROR(IF(W117=$Z$1,'2nd Run'!H117,""),"")</f>
        <v/>
      </c>
      <c r="AA117" s="96" t="str">
        <f>IFERROR(IF($W117=$AA$1,'2nd Run'!H117,""),"")</f>
        <v/>
      </c>
      <c r="AB117" s="96" t="str">
        <f>IFERROR(IF(W117=$AB$1,'2nd Run'!H117,""),"")</f>
        <v/>
      </c>
      <c r="AC117" s="8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</row>
    <row r="118" spans="1:47" ht="15.75" customHeight="1">
      <c r="A118" s="78" t="str">
        <f>IF(B118="","",Draw!G118)</f>
        <v/>
      </c>
      <c r="B118" s="73" t="str">
        <f>IFERROR(Draw!H118,"")</f>
        <v/>
      </c>
      <c r="C118" s="73" t="str">
        <f>IFERROR(Draw!J118,"")</f>
        <v/>
      </c>
      <c r="D118" s="299"/>
      <c r="E118" s="92" t="str">
        <f t="shared" si="0"/>
        <v/>
      </c>
      <c r="F118" s="93" t="str">
        <f t="shared" si="1"/>
        <v/>
      </c>
      <c r="G118" s="71">
        <v>1.17E-7</v>
      </c>
      <c r="H118" s="75" t="str">
        <f t="shared" si="2"/>
        <v/>
      </c>
      <c r="I118" s="75" t="str">
        <f t="shared" si="3"/>
        <v/>
      </c>
      <c r="J118" s="75">
        <f>VLOOKUP(CONCATENATE(Draw!I118,'2nd Run'!C118),Enter!T:V,3,FALSE)</f>
        <v>0</v>
      </c>
      <c r="K118" s="82" t="str">
        <f>IF(A118="co",VLOOKUP(CONCATENATE(Draw!I118,C118),'1st Run'!W:X,2,FALSE),IF(A118="yco",VLOOKUP(CONCATENATE(Draw!I118,C118),'Youth Calc'!S:U,2,FALSE),IF(OR(AND(D118&gt;1,D118&lt;1050),D118="nt",D118="",D118="scratch"),"","Not valid")))</f>
        <v/>
      </c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82" t="str">
        <f>IFERROR(VLOOKUP('2nd Run'!H118,$AD$3:$AE$7,2,TRUE),"")</f>
        <v/>
      </c>
      <c r="X118" s="96" t="str">
        <f>IFERROR(IF(W118=$X$1,'2nd Run'!H118,""),"")</f>
        <v/>
      </c>
      <c r="Y118" s="96" t="str">
        <f>IFERROR(IF(W118=$Y$1,'2nd Run'!H118,""),"")</f>
        <v/>
      </c>
      <c r="Z118" s="96" t="str">
        <f>IFERROR(IF(W118=$Z$1,'2nd Run'!H118,""),"")</f>
        <v/>
      </c>
      <c r="AA118" s="96" t="str">
        <f>IFERROR(IF($W118=$AA$1,'2nd Run'!H118,""),"")</f>
        <v/>
      </c>
      <c r="AB118" s="96" t="str">
        <f>IFERROR(IF(W118=$AB$1,'2nd Run'!H118,""),"")</f>
        <v/>
      </c>
      <c r="AC118" s="8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</row>
    <row r="119" spans="1:47" ht="15.75" customHeight="1">
      <c r="A119" s="78" t="str">
        <f>IF(B119="","",Draw!G119)</f>
        <v/>
      </c>
      <c r="B119" s="73" t="str">
        <f>IFERROR(Draw!H119,"")</f>
        <v/>
      </c>
      <c r="C119" s="73" t="str">
        <f>IFERROR(Draw!J119,"")</f>
        <v/>
      </c>
      <c r="D119" s="295"/>
      <c r="E119" s="92" t="str">
        <f t="shared" si="0"/>
        <v/>
      </c>
      <c r="F119" s="93" t="str">
        <f t="shared" si="1"/>
        <v/>
      </c>
      <c r="G119" s="71">
        <v>1.18E-7</v>
      </c>
      <c r="H119" s="75" t="str">
        <f t="shared" si="2"/>
        <v/>
      </c>
      <c r="I119" s="75" t="str">
        <f t="shared" si="3"/>
        <v/>
      </c>
      <c r="J119" s="75">
        <f>VLOOKUP(CONCATENATE(Draw!I119,'2nd Run'!C119),Enter!T:V,3,FALSE)</f>
        <v>0</v>
      </c>
      <c r="K119" s="82" t="str">
        <f>IF(A119="co",VLOOKUP(CONCATENATE(Draw!I119,C119),'1st Run'!W:X,2,FALSE),IF(A119="yco",VLOOKUP(CONCATENATE(Draw!I119,C119),'Youth Calc'!S:U,2,FALSE),IF(OR(AND(D119&gt;1,D119&lt;1050),D119="nt",D119="",D119="scratch"),"","Not valid")))</f>
        <v/>
      </c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82" t="str">
        <f>IFERROR(VLOOKUP('2nd Run'!H119,$AD$3:$AE$7,2,TRUE),"")</f>
        <v/>
      </c>
      <c r="X119" s="96" t="str">
        <f>IFERROR(IF(W119=$X$1,'2nd Run'!H119,""),"")</f>
        <v/>
      </c>
      <c r="Y119" s="96" t="str">
        <f>IFERROR(IF(W119=$Y$1,'2nd Run'!H119,""),"")</f>
        <v/>
      </c>
      <c r="Z119" s="96" t="str">
        <f>IFERROR(IF(W119=$Z$1,'2nd Run'!H119,""),"")</f>
        <v/>
      </c>
      <c r="AA119" s="96" t="str">
        <f>IFERROR(IF($W119=$AA$1,'2nd Run'!H119,""),"")</f>
        <v/>
      </c>
      <c r="AB119" s="96" t="str">
        <f>IFERROR(IF(W119=$AB$1,'2nd Run'!H119,""),"")</f>
        <v/>
      </c>
      <c r="AC119" s="8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</row>
    <row r="120" spans="1:47" ht="15.75" customHeight="1">
      <c r="A120" s="78" t="str">
        <f>IF(B120="","",Draw!G120)</f>
        <v/>
      </c>
      <c r="B120" s="73" t="str">
        <f>IFERROR(Draw!H120,"")</f>
        <v/>
      </c>
      <c r="C120" s="73" t="str">
        <f>IFERROR(Draw!J120,"")</f>
        <v/>
      </c>
      <c r="D120" s="296"/>
      <c r="E120" s="92" t="str">
        <f t="shared" si="0"/>
        <v/>
      </c>
      <c r="F120" s="93" t="str">
        <f t="shared" si="1"/>
        <v/>
      </c>
      <c r="G120" s="71">
        <v>1.1899999999999999E-7</v>
      </c>
      <c r="H120" s="75" t="str">
        <f t="shared" si="2"/>
        <v/>
      </c>
      <c r="I120" s="75" t="str">
        <f t="shared" si="3"/>
        <v/>
      </c>
      <c r="J120" s="75">
        <f>VLOOKUP(CONCATENATE(Draw!I120,'2nd Run'!C120),Enter!T:V,3,FALSE)</f>
        <v>0</v>
      </c>
      <c r="K120" s="82" t="str">
        <f>IF(A120="co",VLOOKUP(CONCATENATE(Draw!I120,C120),'1st Run'!W:X,2,FALSE),IF(A120="yco",VLOOKUP(CONCATENATE(Draw!I120,C120),'Youth Calc'!S:U,2,FALSE),IF(OR(AND(D120&gt;1,D120&lt;1050),D120="nt",D120="",D120="scratch"),"","Not valid")))</f>
        <v/>
      </c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82" t="str">
        <f>IFERROR(VLOOKUP('2nd Run'!H120,$AD$3:$AE$7,2,TRUE),"")</f>
        <v/>
      </c>
      <c r="X120" s="96" t="str">
        <f>IFERROR(IF(W120=$X$1,'2nd Run'!H120,""),"")</f>
        <v/>
      </c>
      <c r="Y120" s="96" t="str">
        <f>IFERROR(IF(W120=$Y$1,'2nd Run'!H120,""),"")</f>
        <v/>
      </c>
      <c r="Z120" s="96" t="str">
        <f>IFERROR(IF(W120=$Z$1,'2nd Run'!H120,""),"")</f>
        <v/>
      </c>
      <c r="AA120" s="96" t="str">
        <f>IFERROR(IF($W120=$AA$1,'2nd Run'!H120,""),"")</f>
        <v/>
      </c>
      <c r="AB120" s="96" t="str">
        <f>IFERROR(IF(W120=$AB$1,'2nd Run'!H120,""),"")</f>
        <v/>
      </c>
      <c r="AC120" s="8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</row>
    <row r="121" spans="1:47" ht="15.75" customHeight="1">
      <c r="A121" s="78" t="str">
        <f>IF(B121="","",Draw!G121)</f>
        <v/>
      </c>
      <c r="B121" s="73" t="str">
        <f>IFERROR(Draw!H121,"")</f>
        <v/>
      </c>
      <c r="C121" s="73" t="str">
        <f>IFERROR(Draw!J121,"")</f>
        <v/>
      </c>
      <c r="D121" s="297"/>
      <c r="E121" s="92" t="str">
        <f t="shared" si="0"/>
        <v/>
      </c>
      <c r="F121" s="93" t="str">
        <f t="shared" si="1"/>
        <v/>
      </c>
      <c r="G121" s="71">
        <v>1.1999999999999999E-7</v>
      </c>
      <c r="H121" s="75" t="str">
        <f t="shared" si="2"/>
        <v/>
      </c>
      <c r="I121" s="75" t="str">
        <f t="shared" si="3"/>
        <v/>
      </c>
      <c r="J121" s="75">
        <f>VLOOKUP(CONCATENATE(Draw!I121,'2nd Run'!C121),Enter!T:V,3,FALSE)</f>
        <v>0</v>
      </c>
      <c r="K121" s="82" t="str">
        <f>IF(A121="co",VLOOKUP(CONCATENATE(Draw!I121,C121),'1st Run'!W:X,2,FALSE),IF(A121="yco",VLOOKUP(CONCATENATE(Draw!I121,C121),'Youth Calc'!S:U,2,FALSE),IF(OR(AND(D121&gt;1,D121&lt;1050),D121="nt",D121="",D121="scratch"),"","Not valid")))</f>
        <v/>
      </c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82" t="str">
        <f>IFERROR(VLOOKUP('2nd Run'!H121,$AD$3:$AE$7,2,TRUE),"")</f>
        <v/>
      </c>
      <c r="X121" s="96" t="str">
        <f>IFERROR(IF(W121=$X$1,'2nd Run'!H121,""),"")</f>
        <v/>
      </c>
      <c r="Y121" s="96" t="str">
        <f>IFERROR(IF(W121=$Y$1,'2nd Run'!H121,""),"")</f>
        <v/>
      </c>
      <c r="Z121" s="96" t="str">
        <f>IFERROR(IF(W121=$Z$1,'2nd Run'!H121,""),"")</f>
        <v/>
      </c>
      <c r="AA121" s="96" t="str">
        <f>IFERROR(IF($W121=$AA$1,'2nd Run'!H121,""),"")</f>
        <v/>
      </c>
      <c r="AB121" s="96" t="str">
        <f>IFERROR(IF(W121=$AB$1,'2nd Run'!H121,""),"")</f>
        <v/>
      </c>
      <c r="AC121" s="8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</row>
    <row r="122" spans="1:47" ht="15.75" customHeight="1">
      <c r="A122" s="78" t="str">
        <f>IF(B122="","",Draw!G122)</f>
        <v/>
      </c>
      <c r="B122" s="73" t="str">
        <f>IFERROR(Draw!H122,"")</f>
        <v/>
      </c>
      <c r="C122" s="73" t="str">
        <f>IFERROR(Draw!J122,"")</f>
        <v/>
      </c>
      <c r="D122" s="298"/>
      <c r="E122" s="92" t="str">
        <f t="shared" si="0"/>
        <v/>
      </c>
      <c r="F122" s="93" t="str">
        <f t="shared" si="1"/>
        <v/>
      </c>
      <c r="G122" s="71">
        <v>1.2100000000000001E-7</v>
      </c>
      <c r="H122" s="75" t="str">
        <f t="shared" si="2"/>
        <v/>
      </c>
      <c r="I122" s="75" t="str">
        <f t="shared" si="3"/>
        <v/>
      </c>
      <c r="J122" s="75">
        <f>VLOOKUP(CONCATENATE(Draw!I122,'2nd Run'!C122),Enter!T:V,3,FALSE)</f>
        <v>0</v>
      </c>
      <c r="K122" s="82" t="str">
        <f>IF(A122="co",VLOOKUP(CONCATENATE(Draw!I122,C122),'1st Run'!W:X,2,FALSE),IF(A122="yco",VLOOKUP(CONCATENATE(Draw!I122,C122),'Youth Calc'!S:U,2,FALSE),IF(OR(AND(D122&gt;1,D122&lt;1050),D122="nt",D122="",D122="scratch"),"","Not valid")))</f>
        <v/>
      </c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82" t="str">
        <f>IFERROR(VLOOKUP('2nd Run'!H122,$AD$3:$AE$7,2,TRUE),"")</f>
        <v/>
      </c>
      <c r="X122" s="96" t="str">
        <f>IFERROR(IF(W122=$X$1,'2nd Run'!H122,""),"")</f>
        <v/>
      </c>
      <c r="Y122" s="96" t="str">
        <f>IFERROR(IF(W122=$Y$1,'2nd Run'!H122,""),"")</f>
        <v/>
      </c>
      <c r="Z122" s="96" t="str">
        <f>IFERROR(IF(W122=$Z$1,'2nd Run'!H122,""),"")</f>
        <v/>
      </c>
      <c r="AA122" s="96" t="str">
        <f>IFERROR(IF($W122=$AA$1,'2nd Run'!H122,""),"")</f>
        <v/>
      </c>
      <c r="AB122" s="96" t="str">
        <f>IFERROR(IF(W122=$AB$1,'2nd Run'!H122,""),"")</f>
        <v/>
      </c>
      <c r="AC122" s="8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</row>
    <row r="123" spans="1:47" ht="15.75" customHeight="1">
      <c r="A123" s="78" t="str">
        <f>IF(B123="","",Draw!G123)</f>
        <v/>
      </c>
      <c r="B123" s="73" t="str">
        <f>IFERROR(Draw!H123,"")</f>
        <v/>
      </c>
      <c r="C123" s="73" t="str">
        <f>IFERROR(Draw!J123,"")</f>
        <v/>
      </c>
      <c r="D123" s="295"/>
      <c r="E123" s="92" t="str">
        <f t="shared" si="0"/>
        <v/>
      </c>
      <c r="F123" s="93" t="str">
        <f t="shared" si="1"/>
        <v/>
      </c>
      <c r="G123" s="71">
        <v>1.2200000000000001E-7</v>
      </c>
      <c r="H123" s="75" t="str">
        <f t="shared" si="2"/>
        <v/>
      </c>
      <c r="I123" s="75" t="str">
        <f t="shared" si="3"/>
        <v/>
      </c>
      <c r="J123" s="75">
        <f>VLOOKUP(CONCATENATE(Draw!I123,'2nd Run'!C123),Enter!T:V,3,FALSE)</f>
        <v>0</v>
      </c>
      <c r="K123" s="82" t="str">
        <f>IF(A123="co",VLOOKUP(CONCATENATE(Draw!I123,C123),'1st Run'!W:X,2,FALSE),IF(A123="yco",VLOOKUP(CONCATENATE(Draw!I123,C123),'Youth Calc'!S:U,2,FALSE),IF(OR(AND(D123&gt;1,D123&lt;1050),D123="nt",D123="",D123="scratch"),"","Not valid")))</f>
        <v/>
      </c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82" t="str">
        <f>IFERROR(VLOOKUP('2nd Run'!H123,$AD$3:$AE$7,2,TRUE),"")</f>
        <v/>
      </c>
      <c r="X123" s="96" t="str">
        <f>IFERROR(IF(W123=$X$1,'2nd Run'!H123,""),"")</f>
        <v/>
      </c>
      <c r="Y123" s="96" t="str">
        <f>IFERROR(IF(W123=$Y$1,'2nd Run'!H123,""),"")</f>
        <v/>
      </c>
      <c r="Z123" s="96" t="str">
        <f>IFERROR(IF(W123=$Z$1,'2nd Run'!H123,""),"")</f>
        <v/>
      </c>
      <c r="AA123" s="96" t="str">
        <f>IFERROR(IF($W123=$AA$1,'2nd Run'!H123,""),"")</f>
        <v/>
      </c>
      <c r="AB123" s="96" t="str">
        <f>IFERROR(IF(W123=$AB$1,'2nd Run'!H123,""),"")</f>
        <v/>
      </c>
      <c r="AC123" s="8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</row>
    <row r="124" spans="1:47" ht="15.75" customHeight="1">
      <c r="A124" s="78" t="str">
        <f>IF(B124="","",Draw!G124)</f>
        <v/>
      </c>
      <c r="B124" s="73" t="str">
        <f>IFERROR(Draw!H124,"")</f>
        <v/>
      </c>
      <c r="C124" s="73" t="str">
        <f>IFERROR(Draw!J124,"")</f>
        <v/>
      </c>
      <c r="D124" s="299"/>
      <c r="E124" s="92" t="str">
        <f t="shared" si="0"/>
        <v/>
      </c>
      <c r="F124" s="93" t="str">
        <f t="shared" si="1"/>
        <v/>
      </c>
      <c r="G124" s="71">
        <v>1.23E-7</v>
      </c>
      <c r="H124" s="75" t="str">
        <f t="shared" si="2"/>
        <v/>
      </c>
      <c r="I124" s="75" t="str">
        <f t="shared" si="3"/>
        <v/>
      </c>
      <c r="J124" s="75">
        <f>VLOOKUP(CONCATENATE(Draw!I124,'2nd Run'!C124),Enter!T:V,3,FALSE)</f>
        <v>0</v>
      </c>
      <c r="K124" s="82" t="str">
        <f>IF(A124="co",VLOOKUP(CONCATENATE(Draw!I124,C124),'1st Run'!W:X,2,FALSE),IF(A124="yco",VLOOKUP(CONCATENATE(Draw!I124,C124),'Youth Calc'!S:U,2,FALSE),IF(OR(AND(D124&gt;1,D124&lt;1050),D124="nt",D124="",D124="scratch"),"","Not valid")))</f>
        <v/>
      </c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82" t="str">
        <f>IFERROR(VLOOKUP('2nd Run'!H124,$AD$3:$AE$7,2,TRUE),"")</f>
        <v/>
      </c>
      <c r="X124" s="96" t="str">
        <f>IFERROR(IF(W124=$X$1,'2nd Run'!H124,""),"")</f>
        <v/>
      </c>
      <c r="Y124" s="96" t="str">
        <f>IFERROR(IF(W124=$Y$1,'2nd Run'!H124,""),"")</f>
        <v/>
      </c>
      <c r="Z124" s="96" t="str">
        <f>IFERROR(IF(W124=$Z$1,'2nd Run'!H124,""),"")</f>
        <v/>
      </c>
      <c r="AA124" s="96" t="str">
        <f>IFERROR(IF($W124=$AA$1,'2nd Run'!H124,""),"")</f>
        <v/>
      </c>
      <c r="AB124" s="96" t="str">
        <f>IFERROR(IF(W124=$AB$1,'2nd Run'!H124,""),"")</f>
        <v/>
      </c>
      <c r="AC124" s="8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</row>
    <row r="125" spans="1:47" ht="15.75" customHeight="1">
      <c r="A125" s="78" t="str">
        <f>IF(B125="","",Draw!G125)</f>
        <v/>
      </c>
      <c r="B125" s="73" t="str">
        <f>IFERROR(Draw!H125,"")</f>
        <v/>
      </c>
      <c r="C125" s="73" t="str">
        <f>IFERROR(Draw!J125,"")</f>
        <v/>
      </c>
      <c r="D125" s="295"/>
      <c r="E125" s="92" t="str">
        <f t="shared" si="0"/>
        <v/>
      </c>
      <c r="F125" s="93" t="str">
        <f t="shared" si="1"/>
        <v/>
      </c>
      <c r="G125" s="71">
        <v>1.24E-7</v>
      </c>
      <c r="H125" s="75" t="str">
        <f t="shared" si="2"/>
        <v/>
      </c>
      <c r="I125" s="75" t="str">
        <f t="shared" si="3"/>
        <v/>
      </c>
      <c r="J125" s="75">
        <f>VLOOKUP(CONCATENATE(Draw!I125,'2nd Run'!C125),Enter!T:V,3,FALSE)</f>
        <v>0</v>
      </c>
      <c r="K125" s="82" t="str">
        <f>IF(A125="co",VLOOKUP(CONCATENATE(Draw!I125,C125),'1st Run'!W:X,2,FALSE),IF(A125="yco",VLOOKUP(CONCATENATE(Draw!I125,C125),'Youth Calc'!S:U,2,FALSE),IF(OR(AND(D125&gt;1,D125&lt;1050),D125="nt",D125="",D125="scratch"),"","Not valid")))</f>
        <v/>
      </c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82" t="str">
        <f>IFERROR(VLOOKUP('2nd Run'!H125,$AD$3:$AE$7,2,TRUE),"")</f>
        <v/>
      </c>
      <c r="X125" s="96" t="str">
        <f>IFERROR(IF(W125=$X$1,'2nd Run'!H125,""),"")</f>
        <v/>
      </c>
      <c r="Y125" s="96" t="str">
        <f>IFERROR(IF(W125=$Y$1,'2nd Run'!H125,""),"")</f>
        <v/>
      </c>
      <c r="Z125" s="96" t="str">
        <f>IFERROR(IF(W125=$Z$1,'2nd Run'!H125,""),"")</f>
        <v/>
      </c>
      <c r="AA125" s="96" t="str">
        <f>IFERROR(IF($W125=$AA$1,'2nd Run'!H125,""),"")</f>
        <v/>
      </c>
      <c r="AB125" s="96" t="str">
        <f>IFERROR(IF(W125=$AB$1,'2nd Run'!H125,""),"")</f>
        <v/>
      </c>
      <c r="AC125" s="8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</row>
    <row r="126" spans="1:47" ht="15.75" customHeight="1">
      <c r="A126" s="78" t="str">
        <f>IF(B126="","",Draw!G126)</f>
        <v/>
      </c>
      <c r="B126" s="73" t="str">
        <f>IFERROR(Draw!H126,"")</f>
        <v/>
      </c>
      <c r="C126" s="73" t="str">
        <f>IFERROR(Draw!J126,"")</f>
        <v/>
      </c>
      <c r="D126" s="296"/>
      <c r="E126" s="92" t="str">
        <f t="shared" si="0"/>
        <v/>
      </c>
      <c r="F126" s="93" t="str">
        <f t="shared" si="1"/>
        <v/>
      </c>
      <c r="G126" s="71">
        <v>1.2499999999999999E-7</v>
      </c>
      <c r="H126" s="75" t="str">
        <f t="shared" si="2"/>
        <v/>
      </c>
      <c r="I126" s="75" t="str">
        <f t="shared" si="3"/>
        <v/>
      </c>
      <c r="J126" s="75">
        <f>VLOOKUP(CONCATENATE(Draw!I126,'2nd Run'!C126),Enter!T:V,3,FALSE)</f>
        <v>0</v>
      </c>
      <c r="K126" s="82" t="str">
        <f>IF(A126="co",VLOOKUP(CONCATENATE(Draw!I126,C126),'1st Run'!W:X,2,FALSE),IF(A126="yco",VLOOKUP(CONCATENATE(Draw!I126,C126),'Youth Calc'!S:U,2,FALSE),IF(OR(AND(D126&gt;1,D126&lt;1050),D126="nt",D126="",D126="scratch"),"","Not valid")))</f>
        <v/>
      </c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82" t="str">
        <f>IFERROR(VLOOKUP('2nd Run'!H126,$AD$3:$AE$7,2,TRUE),"")</f>
        <v/>
      </c>
      <c r="X126" s="96" t="str">
        <f>IFERROR(IF(W126=$X$1,'2nd Run'!H126,""),"")</f>
        <v/>
      </c>
      <c r="Y126" s="96" t="str">
        <f>IFERROR(IF(W126=$Y$1,'2nd Run'!H126,""),"")</f>
        <v/>
      </c>
      <c r="Z126" s="96" t="str">
        <f>IFERROR(IF(W126=$Z$1,'2nd Run'!H126,""),"")</f>
        <v/>
      </c>
      <c r="AA126" s="96" t="str">
        <f>IFERROR(IF($W126=$AA$1,'2nd Run'!H126,""),"")</f>
        <v/>
      </c>
      <c r="AB126" s="96" t="str">
        <f>IFERROR(IF(W126=$AB$1,'2nd Run'!H126,""),"")</f>
        <v/>
      </c>
      <c r="AC126" s="8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</row>
    <row r="127" spans="1:47" ht="15.75" customHeight="1">
      <c r="A127" s="78" t="str">
        <f>IF(B127="","",Draw!G127)</f>
        <v/>
      </c>
      <c r="B127" s="73" t="str">
        <f>IFERROR(Draw!H127,"")</f>
        <v/>
      </c>
      <c r="C127" s="73" t="str">
        <f>IFERROR(Draw!J127,"")</f>
        <v/>
      </c>
      <c r="D127" s="297"/>
      <c r="E127" s="92" t="str">
        <f t="shared" si="0"/>
        <v/>
      </c>
      <c r="F127" s="93" t="str">
        <f t="shared" si="1"/>
        <v/>
      </c>
      <c r="G127" s="71">
        <v>1.2599999999999999E-7</v>
      </c>
      <c r="H127" s="75" t="str">
        <f t="shared" si="2"/>
        <v/>
      </c>
      <c r="I127" s="75" t="str">
        <f t="shared" si="3"/>
        <v/>
      </c>
      <c r="J127" s="75">
        <f>VLOOKUP(CONCATENATE(Draw!I127,'2nd Run'!C127),Enter!T:V,3,FALSE)</f>
        <v>0</v>
      </c>
      <c r="K127" s="82" t="str">
        <f>IF(A127="co",VLOOKUP(CONCATENATE(Draw!I127,C127),'1st Run'!W:X,2,FALSE),IF(A127="yco",VLOOKUP(CONCATENATE(Draw!I127,C127),'Youth Calc'!S:U,2,FALSE),IF(OR(AND(D127&gt;1,D127&lt;1050),D127="nt",D127="",D127="scratch"),"","Not valid")))</f>
        <v/>
      </c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82" t="str">
        <f>IFERROR(VLOOKUP('2nd Run'!H127,$AD$3:$AE$7,2,TRUE),"")</f>
        <v/>
      </c>
      <c r="X127" s="96" t="str">
        <f>IFERROR(IF(W127=$X$1,'2nd Run'!H127,""),"")</f>
        <v/>
      </c>
      <c r="Y127" s="96" t="str">
        <f>IFERROR(IF(W127=$Y$1,'2nd Run'!H127,""),"")</f>
        <v/>
      </c>
      <c r="Z127" s="96" t="str">
        <f>IFERROR(IF(W127=$Z$1,'2nd Run'!H127,""),"")</f>
        <v/>
      </c>
      <c r="AA127" s="96" t="str">
        <f>IFERROR(IF($W127=$AA$1,'2nd Run'!H127,""),"")</f>
        <v/>
      </c>
      <c r="AB127" s="96" t="str">
        <f>IFERROR(IF(W127=$AB$1,'2nd Run'!H127,""),"")</f>
        <v/>
      </c>
      <c r="AC127" s="8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</row>
    <row r="128" spans="1:47" ht="15.75" customHeight="1">
      <c r="A128" s="78" t="str">
        <f>IF(B128="","",Draw!G128)</f>
        <v/>
      </c>
      <c r="B128" s="73" t="str">
        <f>IFERROR(Draw!H128,"")</f>
        <v/>
      </c>
      <c r="C128" s="73" t="str">
        <f>IFERROR(Draw!J128,"")</f>
        <v/>
      </c>
      <c r="D128" s="298"/>
      <c r="E128" s="92" t="str">
        <f t="shared" si="0"/>
        <v/>
      </c>
      <c r="F128" s="93" t="str">
        <f t="shared" si="1"/>
        <v/>
      </c>
      <c r="G128" s="71">
        <v>1.2700000000000001E-7</v>
      </c>
      <c r="H128" s="75" t="str">
        <f t="shared" si="2"/>
        <v/>
      </c>
      <c r="I128" s="75" t="str">
        <f t="shared" si="3"/>
        <v/>
      </c>
      <c r="J128" s="75">
        <f>VLOOKUP(CONCATENATE(Draw!I128,'2nd Run'!C128),Enter!T:V,3,FALSE)</f>
        <v>0</v>
      </c>
      <c r="K128" s="82" t="str">
        <f>IF(A128="co",VLOOKUP(CONCATENATE(Draw!I128,C128),'1st Run'!W:X,2,FALSE),IF(A128="yco",VLOOKUP(CONCATENATE(Draw!I128,C128),'Youth Calc'!S:U,2,FALSE),IF(OR(AND(D128&gt;1,D128&lt;1050),D128="nt",D128="",D128="scratch"),"","Not valid")))</f>
        <v/>
      </c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82" t="str">
        <f>IFERROR(VLOOKUP('2nd Run'!H128,$AD$3:$AE$7,2,TRUE),"")</f>
        <v/>
      </c>
      <c r="X128" s="96" t="str">
        <f>IFERROR(IF(W128=$X$1,'2nd Run'!H128,""),"")</f>
        <v/>
      </c>
      <c r="Y128" s="96" t="str">
        <f>IFERROR(IF(W128=$Y$1,'2nd Run'!H128,""),"")</f>
        <v/>
      </c>
      <c r="Z128" s="96" t="str">
        <f>IFERROR(IF(W128=$Z$1,'2nd Run'!H128,""),"")</f>
        <v/>
      </c>
      <c r="AA128" s="96" t="str">
        <f>IFERROR(IF($W128=$AA$1,'2nd Run'!H128,""),"")</f>
        <v/>
      </c>
      <c r="AB128" s="96" t="str">
        <f>IFERROR(IF(W128=$AB$1,'2nd Run'!H128,""),"")</f>
        <v/>
      </c>
      <c r="AC128" s="8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</row>
    <row r="129" spans="1:47" ht="15.75" customHeight="1">
      <c r="A129" s="78" t="str">
        <f>IF(B129="","",Draw!G129)</f>
        <v/>
      </c>
      <c r="B129" s="73" t="str">
        <f>IFERROR(Draw!H129,"")</f>
        <v/>
      </c>
      <c r="C129" s="73" t="str">
        <f>IFERROR(Draw!J129,"")</f>
        <v/>
      </c>
      <c r="D129" s="295"/>
      <c r="E129" s="92" t="str">
        <f t="shared" si="0"/>
        <v/>
      </c>
      <c r="F129" s="93" t="str">
        <f t="shared" si="1"/>
        <v/>
      </c>
      <c r="G129" s="71">
        <v>1.2800000000000001E-7</v>
      </c>
      <c r="H129" s="75" t="str">
        <f t="shared" si="2"/>
        <v/>
      </c>
      <c r="I129" s="75" t="str">
        <f t="shared" si="3"/>
        <v/>
      </c>
      <c r="J129" s="75">
        <f>VLOOKUP(CONCATENATE(Draw!I129,'2nd Run'!C129),Enter!T:V,3,FALSE)</f>
        <v>0</v>
      </c>
      <c r="K129" s="82" t="str">
        <f>IF(A129="co",VLOOKUP(CONCATENATE(Draw!I129,C129),'1st Run'!W:X,2,FALSE),IF(A129="yco",VLOOKUP(CONCATENATE(Draw!I129,C129),'Youth Calc'!S:U,2,FALSE),IF(OR(AND(D129&gt;1,D129&lt;1050),D129="nt",D129="",D129="scratch"),"","Not valid")))</f>
        <v/>
      </c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82" t="str">
        <f>IFERROR(VLOOKUP('2nd Run'!H129,$AD$3:$AE$7,2,TRUE),"")</f>
        <v/>
      </c>
      <c r="X129" s="96" t="str">
        <f>IFERROR(IF(W129=$X$1,'2nd Run'!H129,""),"")</f>
        <v/>
      </c>
      <c r="Y129" s="96" t="str">
        <f>IFERROR(IF(W129=$Y$1,'2nd Run'!H129,""),"")</f>
        <v/>
      </c>
      <c r="Z129" s="96" t="str">
        <f>IFERROR(IF(W129=$Z$1,'2nd Run'!H129,""),"")</f>
        <v/>
      </c>
      <c r="AA129" s="96" t="str">
        <f>IFERROR(IF($W129=$AA$1,'2nd Run'!H129,""),"")</f>
        <v/>
      </c>
      <c r="AB129" s="96" t="str">
        <f>IFERROR(IF(W129=$AB$1,'2nd Run'!H129,""),"")</f>
        <v/>
      </c>
      <c r="AC129" s="8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</row>
    <row r="130" spans="1:47" ht="15.75" customHeight="1">
      <c r="A130" s="78" t="str">
        <f>IF(B130="","",Draw!G130)</f>
        <v/>
      </c>
      <c r="B130" s="73" t="str">
        <f>IFERROR(Draw!H130,"")</f>
        <v/>
      </c>
      <c r="C130" s="73" t="str">
        <f>IFERROR(Draw!J130,"")</f>
        <v/>
      </c>
      <c r="D130" s="299"/>
      <c r="E130" s="92" t="str">
        <f t="shared" si="0"/>
        <v/>
      </c>
      <c r="F130" s="93" t="str">
        <f t="shared" si="1"/>
        <v/>
      </c>
      <c r="G130" s="71">
        <v>1.29E-7</v>
      </c>
      <c r="H130" s="75" t="str">
        <f t="shared" si="2"/>
        <v/>
      </c>
      <c r="I130" s="75" t="str">
        <f t="shared" si="3"/>
        <v/>
      </c>
      <c r="J130" s="75">
        <f>VLOOKUP(CONCATENATE(Draw!I130,'2nd Run'!C130),Enter!T:V,3,FALSE)</f>
        <v>0</v>
      </c>
      <c r="K130" s="82" t="str">
        <f>IF(A130="co",VLOOKUP(CONCATENATE(Draw!I130,C130),'1st Run'!W:X,2,FALSE),IF(A130="yco",VLOOKUP(CONCATENATE(Draw!I130,C130),'Youth Calc'!S:U,2,FALSE),IF(OR(AND(D130&gt;1,D130&lt;1050),D130="nt",D130="",D130="scratch"),"","Not valid")))</f>
        <v/>
      </c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82" t="str">
        <f>IFERROR(VLOOKUP('2nd Run'!H130,$AD$3:$AE$7,2,TRUE),"")</f>
        <v/>
      </c>
      <c r="X130" s="96" t="str">
        <f>IFERROR(IF(W130=$X$1,'2nd Run'!H130,""),"")</f>
        <v/>
      </c>
      <c r="Y130" s="96" t="str">
        <f>IFERROR(IF(W130=$Y$1,'2nd Run'!H130,""),"")</f>
        <v/>
      </c>
      <c r="Z130" s="96" t="str">
        <f>IFERROR(IF(W130=$Z$1,'2nd Run'!H130,""),"")</f>
        <v/>
      </c>
      <c r="AA130" s="96" t="str">
        <f>IFERROR(IF($W130=$AA$1,'2nd Run'!H130,""),"")</f>
        <v/>
      </c>
      <c r="AB130" s="96" t="str">
        <f>IFERROR(IF(W130=$AB$1,'2nd Run'!H130,""),"")</f>
        <v/>
      </c>
      <c r="AC130" s="8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</row>
    <row r="131" spans="1:47" ht="15.75" customHeight="1">
      <c r="A131" s="78" t="str">
        <f>IF(B131="","",Draw!G131)</f>
        <v/>
      </c>
      <c r="B131" s="73" t="str">
        <f>IFERROR(Draw!H131,"")</f>
        <v/>
      </c>
      <c r="C131" s="73" t="str">
        <f>IFERROR(Draw!J131,"")</f>
        <v/>
      </c>
      <c r="D131" s="295"/>
      <c r="E131" s="92" t="str">
        <f t="shared" si="0"/>
        <v/>
      </c>
      <c r="F131" s="93" t="str">
        <f t="shared" si="1"/>
        <v/>
      </c>
      <c r="G131" s="71">
        <v>1.3E-7</v>
      </c>
      <c r="H131" s="75" t="str">
        <f t="shared" si="2"/>
        <v/>
      </c>
      <c r="I131" s="75" t="str">
        <f t="shared" si="3"/>
        <v/>
      </c>
      <c r="J131" s="75">
        <f>VLOOKUP(CONCATENATE(Draw!I131,'2nd Run'!C131),Enter!T:V,3,FALSE)</f>
        <v>0</v>
      </c>
      <c r="K131" s="82" t="str">
        <f>IF(A131="co",VLOOKUP(CONCATENATE(Draw!I131,C131),'1st Run'!W:X,2,FALSE),IF(A131="yco",VLOOKUP(CONCATENATE(Draw!I131,C131),'Youth Calc'!S:U,2,FALSE),IF(OR(AND(D131&gt;1,D131&lt;1050),D131="nt",D131="",D131="scratch"),"","Not valid")))</f>
        <v/>
      </c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82" t="str">
        <f>IFERROR(VLOOKUP('2nd Run'!H131,$AD$3:$AE$7,2,TRUE),"")</f>
        <v/>
      </c>
      <c r="X131" s="96" t="str">
        <f>IFERROR(IF(W131=$X$1,'2nd Run'!H131,""),"")</f>
        <v/>
      </c>
      <c r="Y131" s="96" t="str">
        <f>IFERROR(IF(W131=$Y$1,'2nd Run'!H131,""),"")</f>
        <v/>
      </c>
      <c r="Z131" s="96" t="str">
        <f>IFERROR(IF(W131=$Z$1,'2nd Run'!H131,""),"")</f>
        <v/>
      </c>
      <c r="AA131" s="96" t="str">
        <f>IFERROR(IF($W131=$AA$1,'2nd Run'!H131,""),"")</f>
        <v/>
      </c>
      <c r="AB131" s="96" t="str">
        <f>IFERROR(IF(W131=$AB$1,'2nd Run'!H131,""),"")</f>
        <v/>
      </c>
      <c r="AC131" s="8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</row>
    <row r="132" spans="1:47" ht="15.75" customHeight="1">
      <c r="A132" s="78" t="str">
        <f>IF(B132="","",Draw!G132)</f>
        <v/>
      </c>
      <c r="B132" s="73" t="str">
        <f>IFERROR(Draw!H132,"")</f>
        <v/>
      </c>
      <c r="C132" s="73" t="str">
        <f>IFERROR(Draw!J132,"")</f>
        <v/>
      </c>
      <c r="D132" s="296"/>
      <c r="E132" s="92" t="str">
        <f t="shared" si="0"/>
        <v/>
      </c>
      <c r="F132" s="93" t="str">
        <f t="shared" si="1"/>
        <v/>
      </c>
      <c r="G132" s="71">
        <v>1.31E-7</v>
      </c>
      <c r="H132" s="75" t="str">
        <f t="shared" si="2"/>
        <v/>
      </c>
      <c r="I132" s="75" t="str">
        <f t="shared" si="3"/>
        <v/>
      </c>
      <c r="J132" s="75">
        <f>VLOOKUP(CONCATENATE(Draw!I132,'2nd Run'!C132),Enter!T:V,3,FALSE)</f>
        <v>0</v>
      </c>
      <c r="K132" s="82" t="str">
        <f>IF(A132="co",VLOOKUP(CONCATENATE(Draw!I132,C132),'1st Run'!W:X,2,FALSE),IF(A132="yco",VLOOKUP(CONCATENATE(Draw!I132,C132),'Youth Calc'!S:U,2,FALSE),IF(OR(AND(D132&gt;1,D132&lt;1050),D132="nt",D132="",D132="scratch"),"","Not valid")))</f>
        <v/>
      </c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82" t="str">
        <f>IFERROR(VLOOKUP('2nd Run'!H132,$AD$3:$AE$7,2,TRUE),"")</f>
        <v/>
      </c>
      <c r="X132" s="96" t="str">
        <f>IFERROR(IF(W132=$X$1,'2nd Run'!H132,""),"")</f>
        <v/>
      </c>
      <c r="Y132" s="96" t="str">
        <f>IFERROR(IF(W132=$Y$1,'2nd Run'!H132,""),"")</f>
        <v/>
      </c>
      <c r="Z132" s="96" t="str">
        <f>IFERROR(IF(W132=$Z$1,'2nd Run'!H132,""),"")</f>
        <v/>
      </c>
      <c r="AA132" s="96" t="str">
        <f>IFERROR(IF($W132=$AA$1,'2nd Run'!H132,""),"")</f>
        <v/>
      </c>
      <c r="AB132" s="96" t="str">
        <f>IFERROR(IF(W132=$AB$1,'2nd Run'!H132,""),"")</f>
        <v/>
      </c>
      <c r="AC132" s="8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</row>
    <row r="133" spans="1:47" ht="15.75" customHeight="1">
      <c r="A133" s="78" t="str">
        <f>IF(B133="","",Draw!G133)</f>
        <v/>
      </c>
      <c r="B133" s="73" t="str">
        <f>IFERROR(Draw!H133,"")</f>
        <v/>
      </c>
      <c r="C133" s="73" t="str">
        <f>IFERROR(Draw!J133,"")</f>
        <v/>
      </c>
      <c r="D133" s="297"/>
      <c r="E133" s="92" t="str">
        <f t="shared" si="0"/>
        <v/>
      </c>
      <c r="F133" s="93" t="str">
        <f t="shared" si="1"/>
        <v/>
      </c>
      <c r="G133" s="71">
        <v>1.3199999999999999E-7</v>
      </c>
      <c r="H133" s="75" t="str">
        <f t="shared" si="2"/>
        <v/>
      </c>
      <c r="I133" s="75" t="str">
        <f t="shared" si="3"/>
        <v/>
      </c>
      <c r="J133" s="75">
        <f>VLOOKUP(CONCATENATE(Draw!I133,'2nd Run'!C133),Enter!T:V,3,FALSE)</f>
        <v>0</v>
      </c>
      <c r="K133" s="82" t="str">
        <f>IF(A133="co",VLOOKUP(CONCATENATE(Draw!I133,C133),'1st Run'!W:X,2,FALSE),IF(A133="yco",VLOOKUP(CONCATENATE(Draw!I133,C133),'Youth Calc'!S:U,2,FALSE),IF(OR(AND(D133&gt;1,D133&lt;1050),D133="nt",D133="",D133="scratch"),"","Not valid")))</f>
        <v/>
      </c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82" t="str">
        <f>IFERROR(VLOOKUP('2nd Run'!H133,$AD$3:$AE$7,2,TRUE),"")</f>
        <v/>
      </c>
      <c r="X133" s="96" t="str">
        <f>IFERROR(IF(W133=$X$1,'2nd Run'!H133,""),"")</f>
        <v/>
      </c>
      <c r="Y133" s="96" t="str">
        <f>IFERROR(IF(W133=$Y$1,'2nd Run'!H133,""),"")</f>
        <v/>
      </c>
      <c r="Z133" s="96" t="str">
        <f>IFERROR(IF(W133=$Z$1,'2nd Run'!H133,""),"")</f>
        <v/>
      </c>
      <c r="AA133" s="96" t="str">
        <f>IFERROR(IF($W133=$AA$1,'2nd Run'!H133,""),"")</f>
        <v/>
      </c>
      <c r="AB133" s="96" t="str">
        <f>IFERROR(IF(W133=$AB$1,'2nd Run'!H133,""),"")</f>
        <v/>
      </c>
      <c r="AC133" s="8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</row>
    <row r="134" spans="1:47" ht="15.75" customHeight="1">
      <c r="A134" s="78" t="str">
        <f>IF(B134="","",Draw!G134)</f>
        <v/>
      </c>
      <c r="B134" s="73" t="str">
        <f>IFERROR(Draw!H134,"")</f>
        <v/>
      </c>
      <c r="C134" s="73" t="str">
        <f>IFERROR(Draw!J134,"")</f>
        <v/>
      </c>
      <c r="D134" s="298"/>
      <c r="E134" s="92" t="str">
        <f t="shared" si="0"/>
        <v/>
      </c>
      <c r="F134" s="93" t="str">
        <f t="shared" si="1"/>
        <v/>
      </c>
      <c r="G134" s="71">
        <v>1.3300000000000001E-7</v>
      </c>
      <c r="H134" s="75" t="str">
        <f t="shared" si="2"/>
        <v/>
      </c>
      <c r="I134" s="75" t="str">
        <f t="shared" si="3"/>
        <v/>
      </c>
      <c r="J134" s="75">
        <f>VLOOKUP(CONCATENATE(Draw!I134,'2nd Run'!C134),Enter!T:V,3,FALSE)</f>
        <v>0</v>
      </c>
      <c r="K134" s="82" t="str">
        <f>IF(A134="co",VLOOKUP(CONCATENATE(Draw!I134,C134),'1st Run'!W:X,2,FALSE),IF(A134="yco",VLOOKUP(CONCATENATE(Draw!I134,C134),'Youth Calc'!S:U,2,FALSE),IF(OR(AND(D134&gt;1,D134&lt;1050),D134="nt",D134="",D134="scratch"),"","Not valid")))</f>
        <v/>
      </c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82" t="str">
        <f>IFERROR(VLOOKUP('2nd Run'!H134,$AD$3:$AE$7,2,TRUE),"")</f>
        <v/>
      </c>
      <c r="X134" s="96" t="str">
        <f>IFERROR(IF(W134=$X$1,'2nd Run'!H134,""),"")</f>
        <v/>
      </c>
      <c r="Y134" s="96" t="str">
        <f>IFERROR(IF(W134=$Y$1,'2nd Run'!H134,""),"")</f>
        <v/>
      </c>
      <c r="Z134" s="96" t="str">
        <f>IFERROR(IF(W134=$Z$1,'2nd Run'!H134,""),"")</f>
        <v/>
      </c>
      <c r="AA134" s="96" t="str">
        <f>IFERROR(IF($W134=$AA$1,'2nd Run'!H134,""),"")</f>
        <v/>
      </c>
      <c r="AB134" s="96" t="str">
        <f>IFERROR(IF(W134=$AB$1,'2nd Run'!H134,""),"")</f>
        <v/>
      </c>
      <c r="AC134" s="8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</row>
    <row r="135" spans="1:47" ht="15.75" customHeight="1">
      <c r="A135" s="78" t="str">
        <f>IF(B135="","",Draw!G135)</f>
        <v/>
      </c>
      <c r="B135" s="73" t="str">
        <f>IFERROR(Draw!H135,"")</f>
        <v/>
      </c>
      <c r="C135" s="73" t="str">
        <f>IFERROR(Draw!J135,"")</f>
        <v/>
      </c>
      <c r="D135" s="295"/>
      <c r="E135" s="92" t="str">
        <f t="shared" si="0"/>
        <v/>
      </c>
      <c r="F135" s="93" t="str">
        <f t="shared" si="1"/>
        <v/>
      </c>
      <c r="G135" s="71">
        <v>1.3400000000000001E-7</v>
      </c>
      <c r="H135" s="75" t="str">
        <f t="shared" si="2"/>
        <v/>
      </c>
      <c r="I135" s="75" t="str">
        <f t="shared" si="3"/>
        <v/>
      </c>
      <c r="J135" s="75">
        <f>VLOOKUP(CONCATENATE(Draw!I135,'2nd Run'!C135),Enter!T:V,3,FALSE)</f>
        <v>0</v>
      </c>
      <c r="K135" s="82" t="str">
        <f>IF(A135="co",VLOOKUP(CONCATENATE(Draw!I135,C135),'1st Run'!W:X,2,FALSE),IF(A135="yco",VLOOKUP(CONCATENATE(Draw!I135,C135),'Youth Calc'!S:U,2,FALSE),IF(OR(AND(D135&gt;1,D135&lt;1050),D135="nt",D135="",D135="scratch"),"","Not valid")))</f>
        <v/>
      </c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82" t="str">
        <f>IFERROR(VLOOKUP('2nd Run'!H135,$AD$3:$AE$7,2,TRUE),"")</f>
        <v/>
      </c>
      <c r="X135" s="96" t="str">
        <f>IFERROR(IF(W135=$X$1,'2nd Run'!H135,""),"")</f>
        <v/>
      </c>
      <c r="Y135" s="96" t="str">
        <f>IFERROR(IF(W135=$Y$1,'2nd Run'!H135,""),"")</f>
        <v/>
      </c>
      <c r="Z135" s="96" t="str">
        <f>IFERROR(IF(W135=$Z$1,'2nd Run'!H135,""),"")</f>
        <v/>
      </c>
      <c r="AA135" s="96" t="str">
        <f>IFERROR(IF($W135=$AA$1,'2nd Run'!H135,""),"")</f>
        <v/>
      </c>
      <c r="AB135" s="96" t="str">
        <f>IFERROR(IF(W135=$AB$1,'2nd Run'!H135,""),"")</f>
        <v/>
      </c>
      <c r="AC135" s="8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</row>
    <row r="136" spans="1:47" ht="15.75" customHeight="1">
      <c r="A136" s="78" t="str">
        <f>IF(B136="","",Draw!G136)</f>
        <v/>
      </c>
      <c r="B136" s="73" t="str">
        <f>IFERROR(Draw!H136,"")</f>
        <v/>
      </c>
      <c r="C136" s="73" t="str">
        <f>IFERROR(Draw!J136,"")</f>
        <v/>
      </c>
      <c r="D136" s="299"/>
      <c r="E136" s="92" t="str">
        <f t="shared" si="0"/>
        <v/>
      </c>
      <c r="F136" s="93" t="str">
        <f t="shared" si="1"/>
        <v/>
      </c>
      <c r="G136" s="71">
        <v>1.35E-7</v>
      </c>
      <c r="H136" s="75" t="str">
        <f t="shared" si="2"/>
        <v/>
      </c>
      <c r="I136" s="75" t="str">
        <f t="shared" si="3"/>
        <v/>
      </c>
      <c r="J136" s="75">
        <f>VLOOKUP(CONCATENATE(Draw!I136,'2nd Run'!C136),Enter!T:V,3,FALSE)</f>
        <v>0</v>
      </c>
      <c r="K136" s="82" t="str">
        <f>IF(A136="co",VLOOKUP(CONCATENATE(Draw!I136,C136),'1st Run'!W:X,2,FALSE),IF(A136="yco",VLOOKUP(CONCATENATE(Draw!I136,C136),'Youth Calc'!S:U,2,FALSE),IF(OR(AND(D136&gt;1,D136&lt;1050),D136="nt",D136="",D136="scratch"),"","Not valid")))</f>
        <v/>
      </c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82" t="str">
        <f>IFERROR(VLOOKUP('2nd Run'!H136,$AD$3:$AE$7,2,TRUE),"")</f>
        <v/>
      </c>
      <c r="X136" s="96" t="str">
        <f>IFERROR(IF(W136=$X$1,'2nd Run'!H136,""),"")</f>
        <v/>
      </c>
      <c r="Y136" s="96" t="str">
        <f>IFERROR(IF(W136=$Y$1,'2nd Run'!H136,""),"")</f>
        <v/>
      </c>
      <c r="Z136" s="96" t="str">
        <f>IFERROR(IF(W136=$Z$1,'2nd Run'!H136,""),"")</f>
        <v/>
      </c>
      <c r="AA136" s="96" t="str">
        <f>IFERROR(IF($W136=$AA$1,'2nd Run'!H136,""),"")</f>
        <v/>
      </c>
      <c r="AB136" s="96" t="str">
        <f>IFERROR(IF(W136=$AB$1,'2nd Run'!H136,""),"")</f>
        <v/>
      </c>
      <c r="AC136" s="8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</row>
    <row r="137" spans="1:47" ht="15.75" customHeight="1">
      <c r="A137" s="78" t="str">
        <f>IF(B137="","",Draw!G137)</f>
        <v/>
      </c>
      <c r="B137" s="73" t="str">
        <f>IFERROR(Draw!H137,"")</f>
        <v/>
      </c>
      <c r="C137" s="73" t="str">
        <f>IFERROR(Draw!J137,"")</f>
        <v/>
      </c>
      <c r="D137" s="295"/>
      <c r="E137" s="92" t="str">
        <f t="shared" si="0"/>
        <v/>
      </c>
      <c r="F137" s="93" t="str">
        <f t="shared" si="1"/>
        <v/>
      </c>
      <c r="G137" s="71">
        <v>1.36E-7</v>
      </c>
      <c r="H137" s="75" t="str">
        <f t="shared" si="2"/>
        <v/>
      </c>
      <c r="I137" s="75" t="str">
        <f t="shared" si="3"/>
        <v/>
      </c>
      <c r="J137" s="75">
        <f>VLOOKUP(CONCATENATE(Draw!I137,'2nd Run'!C137),Enter!T:V,3,FALSE)</f>
        <v>0</v>
      </c>
      <c r="K137" s="82" t="str">
        <f>IF(A137="co",VLOOKUP(CONCATENATE(Draw!I137,C137),'1st Run'!W:X,2,FALSE),IF(A137="yco",VLOOKUP(CONCATENATE(Draw!I137,C137),'Youth Calc'!S:U,2,FALSE),IF(OR(AND(D137&gt;1,D137&lt;1050),D137="nt",D137="",D137="scratch"),"","Not valid")))</f>
        <v/>
      </c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82" t="str">
        <f>IFERROR(VLOOKUP('2nd Run'!H137,$AD$3:$AE$7,2,TRUE),"")</f>
        <v/>
      </c>
      <c r="X137" s="96" t="str">
        <f>IFERROR(IF(W137=$X$1,'2nd Run'!H137,""),"")</f>
        <v/>
      </c>
      <c r="Y137" s="96" t="str">
        <f>IFERROR(IF(W137=$Y$1,'2nd Run'!H137,""),"")</f>
        <v/>
      </c>
      <c r="Z137" s="96" t="str">
        <f>IFERROR(IF(W137=$Z$1,'2nd Run'!H137,""),"")</f>
        <v/>
      </c>
      <c r="AA137" s="96" t="str">
        <f>IFERROR(IF($W137=$AA$1,'2nd Run'!H137,""),"")</f>
        <v/>
      </c>
      <c r="AB137" s="96" t="str">
        <f>IFERROR(IF(W137=$AB$1,'2nd Run'!H137,""),"")</f>
        <v/>
      </c>
      <c r="AC137" s="8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</row>
    <row r="138" spans="1:47" ht="15.75" customHeight="1">
      <c r="A138" s="78" t="str">
        <f>IF(B138="","",Draw!G138)</f>
        <v/>
      </c>
      <c r="B138" s="73" t="str">
        <f>IFERROR(Draw!H138,"")</f>
        <v/>
      </c>
      <c r="C138" s="73" t="str">
        <f>IFERROR(Draw!J138,"")</f>
        <v/>
      </c>
      <c r="D138" s="296"/>
      <c r="E138" s="92" t="str">
        <f t="shared" si="0"/>
        <v/>
      </c>
      <c r="F138" s="93" t="str">
        <f t="shared" si="1"/>
        <v/>
      </c>
      <c r="G138" s="71">
        <v>1.37E-7</v>
      </c>
      <c r="H138" s="75" t="str">
        <f t="shared" si="2"/>
        <v/>
      </c>
      <c r="I138" s="75" t="str">
        <f t="shared" si="3"/>
        <v/>
      </c>
      <c r="J138" s="75">
        <f>VLOOKUP(CONCATENATE(Draw!I138,'2nd Run'!C138),Enter!T:V,3,FALSE)</f>
        <v>0</v>
      </c>
      <c r="K138" s="82" t="str">
        <f>IF(A138="co",VLOOKUP(CONCATENATE(Draw!I138,C138),'1st Run'!W:X,2,FALSE),IF(A138="yco",VLOOKUP(CONCATENATE(Draw!I138,C138),'Youth Calc'!S:U,2,FALSE),IF(OR(AND(D138&gt;1,D138&lt;1050),D138="nt",D138="",D138="scratch"),"","Not valid")))</f>
        <v/>
      </c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82" t="str">
        <f>IFERROR(VLOOKUP('2nd Run'!H138,$AD$3:$AE$7,2,TRUE),"")</f>
        <v/>
      </c>
      <c r="X138" s="96" t="str">
        <f>IFERROR(IF(W138=$X$1,'2nd Run'!H138,""),"")</f>
        <v/>
      </c>
      <c r="Y138" s="96" t="str">
        <f>IFERROR(IF(W138=$Y$1,'2nd Run'!H138,""),"")</f>
        <v/>
      </c>
      <c r="Z138" s="96" t="str">
        <f>IFERROR(IF(W138=$Z$1,'2nd Run'!H138,""),"")</f>
        <v/>
      </c>
      <c r="AA138" s="96" t="str">
        <f>IFERROR(IF($W138=$AA$1,'2nd Run'!H138,""),"")</f>
        <v/>
      </c>
      <c r="AB138" s="96" t="str">
        <f>IFERROR(IF(W138=$AB$1,'2nd Run'!H138,""),"")</f>
        <v/>
      </c>
      <c r="AC138" s="8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</row>
    <row r="139" spans="1:47" ht="15.75" customHeight="1">
      <c r="A139" s="78" t="str">
        <f>IF(B139="","",Draw!G139)</f>
        <v/>
      </c>
      <c r="B139" s="73" t="str">
        <f>IFERROR(Draw!H139,"")</f>
        <v/>
      </c>
      <c r="C139" s="73" t="str">
        <f>IFERROR(Draw!J139,"")</f>
        <v/>
      </c>
      <c r="D139" s="297"/>
      <c r="E139" s="92" t="str">
        <f t="shared" si="0"/>
        <v/>
      </c>
      <c r="F139" s="93" t="str">
        <f t="shared" si="1"/>
        <v/>
      </c>
      <c r="G139" s="71">
        <v>1.3799999999999999E-7</v>
      </c>
      <c r="H139" s="75" t="str">
        <f t="shared" si="2"/>
        <v/>
      </c>
      <c r="I139" s="75" t="str">
        <f t="shared" si="3"/>
        <v/>
      </c>
      <c r="J139" s="75">
        <f>VLOOKUP(CONCATENATE(Draw!I139,'2nd Run'!C139),Enter!T:V,3,FALSE)</f>
        <v>0</v>
      </c>
      <c r="K139" s="82" t="str">
        <f>IF(A139="co",VLOOKUP(CONCATENATE(Draw!I139,C139),'1st Run'!W:X,2,FALSE),IF(A139="yco",VLOOKUP(CONCATENATE(Draw!I139,C139),'Youth Calc'!S:U,2,FALSE),IF(OR(AND(D139&gt;1,D139&lt;1050),D139="nt",D139="",D139="scratch"),"","Not valid")))</f>
        <v/>
      </c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82" t="str">
        <f>IFERROR(VLOOKUP('2nd Run'!H139,$AD$3:$AE$7,2,TRUE),"")</f>
        <v/>
      </c>
      <c r="X139" s="96" t="str">
        <f>IFERROR(IF(W139=$X$1,'2nd Run'!H139,""),"")</f>
        <v/>
      </c>
      <c r="Y139" s="96" t="str">
        <f>IFERROR(IF(W139=$Y$1,'2nd Run'!H139,""),"")</f>
        <v/>
      </c>
      <c r="Z139" s="96" t="str">
        <f>IFERROR(IF(W139=$Z$1,'2nd Run'!H139,""),"")</f>
        <v/>
      </c>
      <c r="AA139" s="96" t="str">
        <f>IFERROR(IF($W139=$AA$1,'2nd Run'!H139,""),"")</f>
        <v/>
      </c>
      <c r="AB139" s="96" t="str">
        <f>IFERROR(IF(W139=$AB$1,'2nd Run'!H139,""),"")</f>
        <v/>
      </c>
      <c r="AC139" s="8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</row>
    <row r="140" spans="1:47" ht="15.75" customHeight="1">
      <c r="A140" s="78" t="str">
        <f>IF(B140="","",Draw!G140)</f>
        <v/>
      </c>
      <c r="B140" s="73" t="str">
        <f>IFERROR(Draw!H140,"")</f>
        <v/>
      </c>
      <c r="C140" s="73" t="str">
        <f>IFERROR(Draw!J140,"")</f>
        <v/>
      </c>
      <c r="D140" s="298"/>
      <c r="E140" s="92" t="str">
        <f t="shared" si="0"/>
        <v/>
      </c>
      <c r="F140" s="93" t="str">
        <f t="shared" si="1"/>
        <v/>
      </c>
      <c r="G140" s="71">
        <v>1.3899999999999999E-7</v>
      </c>
      <c r="H140" s="75" t="str">
        <f t="shared" si="2"/>
        <v/>
      </c>
      <c r="I140" s="75" t="str">
        <f t="shared" si="3"/>
        <v/>
      </c>
      <c r="J140" s="75">
        <f>VLOOKUP(CONCATENATE(Draw!I140,'2nd Run'!C140),Enter!T:V,3,FALSE)</f>
        <v>0</v>
      </c>
      <c r="K140" s="82" t="str">
        <f>IF(A140="co",VLOOKUP(CONCATENATE(Draw!I140,C140),'1st Run'!W:X,2,FALSE),IF(A140="yco",VLOOKUP(CONCATENATE(Draw!I140,C140),'Youth Calc'!S:U,2,FALSE),IF(OR(AND(D140&gt;1,D140&lt;1050),D140="nt",D140="",D140="scratch"),"","Not valid")))</f>
        <v/>
      </c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82" t="str">
        <f>IFERROR(VLOOKUP('2nd Run'!H140,$AD$3:$AE$7,2,TRUE),"")</f>
        <v/>
      </c>
      <c r="X140" s="96" t="str">
        <f>IFERROR(IF(W140=$X$1,'2nd Run'!H140,""),"")</f>
        <v/>
      </c>
      <c r="Y140" s="96" t="str">
        <f>IFERROR(IF(W140=$Y$1,'2nd Run'!H140,""),"")</f>
        <v/>
      </c>
      <c r="Z140" s="96" t="str">
        <f>IFERROR(IF(W140=$Z$1,'2nd Run'!H140,""),"")</f>
        <v/>
      </c>
      <c r="AA140" s="96" t="str">
        <f>IFERROR(IF($W140=$AA$1,'2nd Run'!H140,""),"")</f>
        <v/>
      </c>
      <c r="AB140" s="96" t="str">
        <f>IFERROR(IF(W140=$AB$1,'2nd Run'!H140,""),"")</f>
        <v/>
      </c>
      <c r="AC140" s="8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</row>
    <row r="141" spans="1:47" ht="15.75" customHeight="1">
      <c r="A141" s="78" t="str">
        <f>IF(B141="","",Draw!G141)</f>
        <v/>
      </c>
      <c r="B141" s="73" t="str">
        <f>IFERROR(Draw!H141,"")</f>
        <v/>
      </c>
      <c r="C141" s="73" t="str">
        <f>IFERROR(Draw!J141,"")</f>
        <v/>
      </c>
      <c r="D141" s="295"/>
      <c r="E141" s="92" t="str">
        <f t="shared" si="0"/>
        <v/>
      </c>
      <c r="F141" s="93" t="str">
        <f t="shared" si="1"/>
        <v/>
      </c>
      <c r="G141" s="71">
        <v>1.4000000000000001E-7</v>
      </c>
      <c r="H141" s="75" t="str">
        <f t="shared" si="2"/>
        <v/>
      </c>
      <c r="I141" s="75" t="str">
        <f t="shared" si="3"/>
        <v/>
      </c>
      <c r="J141" s="75">
        <f>VLOOKUP(CONCATENATE(Draw!I141,'2nd Run'!C141),Enter!T:V,3,FALSE)</f>
        <v>0</v>
      </c>
      <c r="K141" s="82" t="str">
        <f>IF(A141="co",VLOOKUP(CONCATENATE(Draw!I141,C141),'1st Run'!W:X,2,FALSE),IF(A141="yco",VLOOKUP(CONCATENATE(Draw!I141,C141),'Youth Calc'!S:U,2,FALSE),IF(OR(AND(D141&gt;1,D141&lt;1050),D141="nt",D141="",D141="scratch"),"","Not valid")))</f>
        <v/>
      </c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82" t="str">
        <f>IFERROR(VLOOKUP('2nd Run'!H141,$AD$3:$AE$7,2,TRUE),"")</f>
        <v/>
      </c>
      <c r="X141" s="96" t="str">
        <f>IFERROR(IF(W141=$X$1,'2nd Run'!H141,""),"")</f>
        <v/>
      </c>
      <c r="Y141" s="96" t="str">
        <f>IFERROR(IF(W141=$Y$1,'2nd Run'!H141,""),"")</f>
        <v/>
      </c>
      <c r="Z141" s="96" t="str">
        <f>IFERROR(IF(W141=$Z$1,'2nd Run'!H141,""),"")</f>
        <v/>
      </c>
      <c r="AA141" s="96" t="str">
        <f>IFERROR(IF($W141=$AA$1,'2nd Run'!H141,""),"")</f>
        <v/>
      </c>
      <c r="AB141" s="96" t="str">
        <f>IFERROR(IF(W141=$AB$1,'2nd Run'!H141,""),"")</f>
        <v/>
      </c>
      <c r="AC141" s="8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</row>
    <row r="142" spans="1:47" ht="15.75" customHeight="1">
      <c r="A142" s="78" t="str">
        <f>IF(B142="","",Draw!G142)</f>
        <v/>
      </c>
      <c r="B142" s="73" t="str">
        <f>IFERROR(Draw!H142,"")</f>
        <v/>
      </c>
      <c r="C142" s="73" t="str">
        <f>IFERROR(Draw!J142,"")</f>
        <v/>
      </c>
      <c r="D142" s="299"/>
      <c r="E142" s="92" t="str">
        <f t="shared" si="0"/>
        <v/>
      </c>
      <c r="F142" s="93" t="str">
        <f t="shared" si="1"/>
        <v/>
      </c>
      <c r="G142" s="71">
        <v>1.4100000000000001E-7</v>
      </c>
      <c r="H142" s="75" t="str">
        <f t="shared" si="2"/>
        <v/>
      </c>
      <c r="I142" s="75" t="str">
        <f t="shared" si="3"/>
        <v/>
      </c>
      <c r="J142" s="75">
        <f>VLOOKUP(CONCATENATE(Draw!I142,'2nd Run'!C142),Enter!T:V,3,FALSE)</f>
        <v>0</v>
      </c>
      <c r="K142" s="82" t="str">
        <f>IF(A142="co",VLOOKUP(CONCATENATE(Draw!I142,C142),'1st Run'!W:X,2,FALSE),IF(A142="yco",VLOOKUP(CONCATENATE(Draw!I142,C142),'Youth Calc'!S:U,2,FALSE),IF(OR(AND(D142&gt;1,D142&lt;1050),D142="nt",D142="",D142="scratch"),"","Not valid")))</f>
        <v/>
      </c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82" t="str">
        <f>IFERROR(VLOOKUP('2nd Run'!H142,$AD$3:$AE$7,2,TRUE),"")</f>
        <v/>
      </c>
      <c r="X142" s="96" t="str">
        <f>IFERROR(IF(W142=$X$1,'2nd Run'!H142,""),"")</f>
        <v/>
      </c>
      <c r="Y142" s="96" t="str">
        <f>IFERROR(IF(W142=$Y$1,'2nd Run'!H142,""),"")</f>
        <v/>
      </c>
      <c r="Z142" s="96" t="str">
        <f>IFERROR(IF(W142=$Z$1,'2nd Run'!H142,""),"")</f>
        <v/>
      </c>
      <c r="AA142" s="96" t="str">
        <f>IFERROR(IF($W142=$AA$1,'2nd Run'!H142,""),"")</f>
        <v/>
      </c>
      <c r="AB142" s="96" t="str">
        <f>IFERROR(IF(W142=$AB$1,'2nd Run'!H142,""),"")</f>
        <v/>
      </c>
      <c r="AC142" s="8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</row>
    <row r="143" spans="1:47" ht="15.75" customHeight="1">
      <c r="A143" s="78" t="str">
        <f>IF(B143="","",Draw!G143)</f>
        <v/>
      </c>
      <c r="B143" s="73" t="str">
        <f>IFERROR(Draw!H143,"")</f>
        <v/>
      </c>
      <c r="C143" s="73" t="str">
        <f>IFERROR(Draw!J143,"")</f>
        <v/>
      </c>
      <c r="D143" s="295"/>
      <c r="E143" s="92" t="str">
        <f t="shared" si="0"/>
        <v/>
      </c>
      <c r="F143" s="93" t="str">
        <f t="shared" si="1"/>
        <v/>
      </c>
      <c r="G143" s="71">
        <v>1.42E-7</v>
      </c>
      <c r="H143" s="75" t="str">
        <f t="shared" si="2"/>
        <v/>
      </c>
      <c r="I143" s="75" t="str">
        <f t="shared" si="3"/>
        <v/>
      </c>
      <c r="J143" s="75">
        <f>VLOOKUP(CONCATENATE(Draw!I143,'2nd Run'!C143),Enter!T:V,3,FALSE)</f>
        <v>0</v>
      </c>
      <c r="K143" s="82" t="str">
        <f>IF(A143="co",VLOOKUP(CONCATENATE(Draw!I143,C143),'1st Run'!W:X,2,FALSE),IF(A143="yco",VLOOKUP(CONCATENATE(Draw!I143,C143),'Youth Calc'!S:U,2,FALSE),IF(OR(AND(D143&gt;1,D143&lt;1050),D143="nt",D143="",D143="scratch"),"","Not valid")))</f>
        <v/>
      </c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82" t="str">
        <f>IFERROR(VLOOKUP('2nd Run'!H143,$AD$3:$AE$7,2,TRUE),"")</f>
        <v/>
      </c>
      <c r="X143" s="96" t="str">
        <f>IFERROR(IF(W143=$X$1,'2nd Run'!H143,""),"")</f>
        <v/>
      </c>
      <c r="Y143" s="96" t="str">
        <f>IFERROR(IF(W143=$Y$1,'2nd Run'!H143,""),"")</f>
        <v/>
      </c>
      <c r="Z143" s="96" t="str">
        <f>IFERROR(IF(W143=$Z$1,'2nd Run'!H143,""),"")</f>
        <v/>
      </c>
      <c r="AA143" s="96" t="str">
        <f>IFERROR(IF($W143=$AA$1,'2nd Run'!H143,""),"")</f>
        <v/>
      </c>
      <c r="AB143" s="96" t="str">
        <f>IFERROR(IF(W143=$AB$1,'2nd Run'!H143,""),"")</f>
        <v/>
      </c>
      <c r="AC143" s="8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</row>
    <row r="144" spans="1:47" ht="15.75" customHeight="1">
      <c r="A144" s="78" t="str">
        <f>IF(B144="","",Draw!G144)</f>
        <v/>
      </c>
      <c r="B144" s="73" t="str">
        <f>IFERROR(Draw!H144,"")</f>
        <v/>
      </c>
      <c r="C144" s="73" t="str">
        <f>IFERROR(Draw!J144,"")</f>
        <v/>
      </c>
      <c r="D144" s="296"/>
      <c r="E144" s="92" t="str">
        <f t="shared" si="0"/>
        <v/>
      </c>
      <c r="F144" s="93" t="str">
        <f t="shared" si="1"/>
        <v/>
      </c>
      <c r="G144" s="71">
        <v>1.43E-7</v>
      </c>
      <c r="H144" s="75" t="str">
        <f t="shared" si="2"/>
        <v/>
      </c>
      <c r="I144" s="75" t="str">
        <f t="shared" si="3"/>
        <v/>
      </c>
      <c r="J144" s="75">
        <f>VLOOKUP(CONCATENATE(Draw!I144,'2nd Run'!C144),Enter!T:V,3,FALSE)</f>
        <v>0</v>
      </c>
      <c r="K144" s="82" t="str">
        <f>IF(A144="co",VLOOKUP(CONCATENATE(Draw!I144,C144),'1st Run'!W:X,2,FALSE),IF(A144="yco",VLOOKUP(CONCATENATE(Draw!I144,C144),'Youth Calc'!S:U,2,FALSE),IF(OR(AND(D144&gt;1,D144&lt;1050),D144="nt",D144="",D144="scratch"),"","Not valid")))</f>
        <v/>
      </c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82" t="str">
        <f>IFERROR(VLOOKUP('2nd Run'!H144,$AD$3:$AE$7,2,TRUE),"")</f>
        <v/>
      </c>
      <c r="X144" s="96" t="str">
        <f>IFERROR(IF(W144=$X$1,'2nd Run'!H144,""),"")</f>
        <v/>
      </c>
      <c r="Y144" s="96" t="str">
        <f>IFERROR(IF(W144=$Y$1,'2nd Run'!H144,""),"")</f>
        <v/>
      </c>
      <c r="Z144" s="96" t="str">
        <f>IFERROR(IF(W144=$Z$1,'2nd Run'!H144,""),"")</f>
        <v/>
      </c>
      <c r="AA144" s="96" t="str">
        <f>IFERROR(IF($W144=$AA$1,'2nd Run'!H144,""),"")</f>
        <v/>
      </c>
      <c r="AB144" s="96" t="str">
        <f>IFERROR(IF(W144=$AB$1,'2nd Run'!H144,""),"")</f>
        <v/>
      </c>
      <c r="AC144" s="8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</row>
    <row r="145" spans="1:47" ht="15.75" customHeight="1">
      <c r="A145" s="78" t="str">
        <f>IF(B145="","",Draw!G145)</f>
        <v/>
      </c>
      <c r="B145" s="73" t="str">
        <f>IFERROR(Draw!H145,"")</f>
        <v/>
      </c>
      <c r="C145" s="73" t="str">
        <f>IFERROR(Draw!J145,"")</f>
        <v/>
      </c>
      <c r="D145" s="297"/>
      <c r="E145" s="92" t="str">
        <f t="shared" si="0"/>
        <v/>
      </c>
      <c r="F145" s="93" t="str">
        <f t="shared" si="1"/>
        <v/>
      </c>
      <c r="G145" s="71">
        <v>1.4399999999999999E-7</v>
      </c>
      <c r="H145" s="75" t="str">
        <f t="shared" si="2"/>
        <v/>
      </c>
      <c r="I145" s="75" t="str">
        <f t="shared" si="3"/>
        <v/>
      </c>
      <c r="J145" s="75">
        <f>VLOOKUP(CONCATENATE(Draw!I145,'2nd Run'!C145),Enter!T:V,3,FALSE)</f>
        <v>0</v>
      </c>
      <c r="K145" s="82" t="str">
        <f>IF(A145="co",VLOOKUP(CONCATENATE(Draw!I145,C145),'1st Run'!W:X,2,FALSE),IF(A145="yco",VLOOKUP(CONCATENATE(Draw!I145,C145),'Youth Calc'!S:U,2,FALSE),IF(OR(AND(D145&gt;1,D145&lt;1050),D145="nt",D145="",D145="scratch"),"","Not valid")))</f>
        <v/>
      </c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82" t="str">
        <f>IFERROR(VLOOKUP('2nd Run'!H145,$AD$3:$AE$7,2,TRUE),"")</f>
        <v/>
      </c>
      <c r="X145" s="96" t="str">
        <f>IFERROR(IF(W145=$X$1,'2nd Run'!H145,""),"")</f>
        <v/>
      </c>
      <c r="Y145" s="96" t="str">
        <f>IFERROR(IF(W145=$Y$1,'2nd Run'!H145,""),"")</f>
        <v/>
      </c>
      <c r="Z145" s="96" t="str">
        <f>IFERROR(IF(W145=$Z$1,'2nd Run'!H145,""),"")</f>
        <v/>
      </c>
      <c r="AA145" s="96" t="str">
        <f>IFERROR(IF($W145=$AA$1,'2nd Run'!H145,""),"")</f>
        <v/>
      </c>
      <c r="AB145" s="96" t="str">
        <f>IFERROR(IF(W145=$AB$1,'2nd Run'!H145,""),"")</f>
        <v/>
      </c>
      <c r="AC145" s="8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</row>
    <row r="146" spans="1:47" ht="15.75" customHeight="1">
      <c r="A146" s="78" t="str">
        <f>IF(B146="","",Draw!G146)</f>
        <v/>
      </c>
      <c r="B146" s="73" t="str">
        <f>IFERROR(Draw!H146,"")</f>
        <v/>
      </c>
      <c r="C146" s="73" t="str">
        <f>IFERROR(Draw!J146,"")</f>
        <v/>
      </c>
      <c r="D146" s="298"/>
      <c r="E146" s="92" t="str">
        <f t="shared" si="0"/>
        <v/>
      </c>
      <c r="F146" s="93" t="str">
        <f t="shared" si="1"/>
        <v/>
      </c>
      <c r="G146" s="71">
        <v>1.4499999999999999E-7</v>
      </c>
      <c r="H146" s="75" t="str">
        <f t="shared" si="2"/>
        <v/>
      </c>
      <c r="I146" s="75" t="str">
        <f t="shared" si="3"/>
        <v/>
      </c>
      <c r="J146" s="75">
        <f>VLOOKUP(CONCATENATE(Draw!I146,'2nd Run'!C146),Enter!T:V,3,FALSE)</f>
        <v>0</v>
      </c>
      <c r="K146" s="82" t="str">
        <f>IF(A146="co",VLOOKUP(CONCATENATE(Draw!I146,C146),'1st Run'!W:X,2,FALSE),IF(A146="yco",VLOOKUP(CONCATENATE(Draw!I146,C146),'Youth Calc'!S:U,2,FALSE),IF(OR(AND(D146&gt;1,D146&lt;1050),D146="nt",D146="",D146="scratch"),"","Not valid")))</f>
        <v/>
      </c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82" t="str">
        <f>IFERROR(VLOOKUP('2nd Run'!H146,$AD$3:$AE$7,2,TRUE),"")</f>
        <v/>
      </c>
      <c r="X146" s="96" t="str">
        <f>IFERROR(IF(W146=$X$1,'2nd Run'!H146,""),"")</f>
        <v/>
      </c>
      <c r="Y146" s="96" t="str">
        <f>IFERROR(IF(W146=$Y$1,'2nd Run'!H146,""),"")</f>
        <v/>
      </c>
      <c r="Z146" s="96" t="str">
        <f>IFERROR(IF(W146=$Z$1,'2nd Run'!H146,""),"")</f>
        <v/>
      </c>
      <c r="AA146" s="96" t="str">
        <f>IFERROR(IF($W146=$AA$1,'2nd Run'!H146,""),"")</f>
        <v/>
      </c>
      <c r="AB146" s="96" t="str">
        <f>IFERROR(IF(W146=$AB$1,'2nd Run'!H146,""),"")</f>
        <v/>
      </c>
      <c r="AC146" s="8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</row>
    <row r="147" spans="1:47" ht="15.75" customHeight="1">
      <c r="A147" s="78" t="str">
        <f>IF(B147="","",Draw!G147)</f>
        <v/>
      </c>
      <c r="B147" s="73" t="str">
        <f>IFERROR(Draw!H147,"")</f>
        <v/>
      </c>
      <c r="C147" s="73" t="str">
        <f>IFERROR(Draw!J147,"")</f>
        <v/>
      </c>
      <c r="D147" s="295"/>
      <c r="E147" s="92" t="str">
        <f t="shared" si="0"/>
        <v/>
      </c>
      <c r="F147" s="93" t="str">
        <f t="shared" si="1"/>
        <v/>
      </c>
      <c r="G147" s="71">
        <v>1.4600000000000001E-7</v>
      </c>
      <c r="H147" s="75" t="str">
        <f t="shared" si="2"/>
        <v/>
      </c>
      <c r="I147" s="75" t="str">
        <f t="shared" si="3"/>
        <v/>
      </c>
      <c r="J147" s="75">
        <f>VLOOKUP(CONCATENATE(Draw!I147,'2nd Run'!C147),Enter!T:V,3,FALSE)</f>
        <v>0</v>
      </c>
      <c r="K147" s="82" t="str">
        <f>IF(A147="co",VLOOKUP(CONCATENATE(Draw!I147,C147),'1st Run'!W:X,2,FALSE),IF(A147="yco",VLOOKUP(CONCATENATE(Draw!I147,C147),'Youth Calc'!S:U,2,FALSE),IF(OR(AND(D147&gt;1,D147&lt;1050),D147="nt",D147="",D147="scratch"),"","Not valid")))</f>
        <v/>
      </c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82" t="str">
        <f>IFERROR(VLOOKUP('2nd Run'!H147,$AD$3:$AE$7,2,TRUE),"")</f>
        <v/>
      </c>
      <c r="X147" s="96" t="str">
        <f>IFERROR(IF(W147=$X$1,'2nd Run'!H147,""),"")</f>
        <v/>
      </c>
      <c r="Y147" s="96" t="str">
        <f>IFERROR(IF(W147=$Y$1,'2nd Run'!H147,""),"")</f>
        <v/>
      </c>
      <c r="Z147" s="96" t="str">
        <f>IFERROR(IF(W147=$Z$1,'2nd Run'!H147,""),"")</f>
        <v/>
      </c>
      <c r="AA147" s="96" t="str">
        <f>IFERROR(IF($W147=$AA$1,'2nd Run'!H147,""),"")</f>
        <v/>
      </c>
      <c r="AB147" s="96" t="str">
        <f>IFERROR(IF(W147=$AB$1,'2nd Run'!H147,""),"")</f>
        <v/>
      </c>
      <c r="AC147" s="8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</row>
    <row r="148" spans="1:47" ht="15.75" customHeight="1">
      <c r="A148" s="78" t="str">
        <f>IF(B148="","",Draw!G148)</f>
        <v/>
      </c>
      <c r="B148" s="73" t="str">
        <f>IFERROR(Draw!H148,"")</f>
        <v/>
      </c>
      <c r="C148" s="73" t="str">
        <f>IFERROR(Draw!J148,"")</f>
        <v/>
      </c>
      <c r="D148" s="299"/>
      <c r="E148" s="92" t="str">
        <f t="shared" si="0"/>
        <v/>
      </c>
      <c r="F148" s="93" t="str">
        <f t="shared" si="1"/>
        <v/>
      </c>
      <c r="G148" s="71">
        <v>1.4700000000000001E-7</v>
      </c>
      <c r="H148" s="75" t="str">
        <f t="shared" si="2"/>
        <v/>
      </c>
      <c r="I148" s="75" t="str">
        <f t="shared" si="3"/>
        <v/>
      </c>
      <c r="J148" s="75">
        <f>VLOOKUP(CONCATENATE(Draw!I148,'2nd Run'!C148),Enter!T:V,3,FALSE)</f>
        <v>0</v>
      </c>
      <c r="K148" s="82" t="str">
        <f>IF(A148="co",VLOOKUP(CONCATENATE(Draw!I148,C148),'1st Run'!W:X,2,FALSE),IF(A148="yco",VLOOKUP(CONCATENATE(Draw!I148,C148),'Youth Calc'!S:U,2,FALSE),IF(OR(AND(D148&gt;1,D148&lt;1050),D148="nt",D148="",D148="scratch"),"","Not valid")))</f>
        <v/>
      </c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82" t="str">
        <f>IFERROR(VLOOKUP('2nd Run'!H148,$AD$3:$AE$7,2,TRUE),"")</f>
        <v/>
      </c>
      <c r="X148" s="96" t="str">
        <f>IFERROR(IF(W148=$X$1,'2nd Run'!H148,""),"")</f>
        <v/>
      </c>
      <c r="Y148" s="96" t="str">
        <f>IFERROR(IF(W148=$Y$1,'2nd Run'!H148,""),"")</f>
        <v/>
      </c>
      <c r="Z148" s="96" t="str">
        <f>IFERROR(IF(W148=$Z$1,'2nd Run'!H148,""),"")</f>
        <v/>
      </c>
      <c r="AA148" s="96" t="str">
        <f>IFERROR(IF($W148=$AA$1,'2nd Run'!H148,""),"")</f>
        <v/>
      </c>
      <c r="AB148" s="96" t="str">
        <f>IFERROR(IF(W148=$AB$1,'2nd Run'!H148,""),"")</f>
        <v/>
      </c>
      <c r="AC148" s="8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</row>
    <row r="149" spans="1:47" ht="15.75" customHeight="1">
      <c r="A149" s="78" t="str">
        <f>IF(B149="","",Draw!G149)</f>
        <v/>
      </c>
      <c r="B149" s="73" t="str">
        <f>IFERROR(Draw!H149,"")</f>
        <v/>
      </c>
      <c r="C149" s="73" t="str">
        <f>IFERROR(Draw!J149,"")</f>
        <v/>
      </c>
      <c r="D149" s="295"/>
      <c r="E149" s="92" t="str">
        <f t="shared" si="0"/>
        <v/>
      </c>
      <c r="F149" s="93" t="str">
        <f t="shared" si="1"/>
        <v/>
      </c>
      <c r="G149" s="71">
        <v>1.48E-7</v>
      </c>
      <c r="H149" s="75" t="str">
        <f t="shared" si="2"/>
        <v/>
      </c>
      <c r="I149" s="75" t="str">
        <f t="shared" si="3"/>
        <v/>
      </c>
      <c r="J149" s="75">
        <f>VLOOKUP(CONCATENATE(Draw!I149,'2nd Run'!C149),Enter!T:V,3,FALSE)</f>
        <v>0</v>
      </c>
      <c r="K149" s="82" t="str">
        <f>IF(A149="co",VLOOKUP(CONCATENATE(Draw!I149,C149),'1st Run'!W:X,2,FALSE),IF(A149="yco",VLOOKUP(CONCATENATE(Draw!I149,C149),'Youth Calc'!S:U,2,FALSE),IF(OR(AND(D149&gt;1,D149&lt;1050),D149="nt",D149="",D149="scratch"),"","Not valid")))</f>
        <v/>
      </c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82" t="str">
        <f>IFERROR(VLOOKUP('2nd Run'!H149,$AD$3:$AE$7,2,TRUE),"")</f>
        <v/>
      </c>
      <c r="X149" s="96" t="str">
        <f>IFERROR(IF(W149=$X$1,'2nd Run'!H149,""),"")</f>
        <v/>
      </c>
      <c r="Y149" s="96" t="str">
        <f>IFERROR(IF(W149=$Y$1,'2nd Run'!H149,""),"")</f>
        <v/>
      </c>
      <c r="Z149" s="96" t="str">
        <f>IFERROR(IF(W149=$Z$1,'2nd Run'!H149,""),"")</f>
        <v/>
      </c>
      <c r="AA149" s="96" t="str">
        <f>IFERROR(IF($W149=$AA$1,'2nd Run'!H149,""),"")</f>
        <v/>
      </c>
      <c r="AB149" s="96" t="str">
        <f>IFERROR(IF(W149=$AB$1,'2nd Run'!H149,""),"")</f>
        <v/>
      </c>
      <c r="AC149" s="8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</row>
    <row r="150" spans="1:47" ht="15.75" customHeight="1">
      <c r="A150" s="78" t="str">
        <f>IF(B150="","",Draw!G150)</f>
        <v/>
      </c>
      <c r="B150" s="73" t="str">
        <f>IFERROR(Draw!H150,"")</f>
        <v/>
      </c>
      <c r="C150" s="73" t="str">
        <f>IFERROR(Draw!J150,"")</f>
        <v/>
      </c>
      <c r="D150" s="296"/>
      <c r="E150" s="92" t="str">
        <f t="shared" si="0"/>
        <v/>
      </c>
      <c r="F150" s="93" t="str">
        <f t="shared" si="1"/>
        <v/>
      </c>
      <c r="G150" s="71">
        <v>1.49E-7</v>
      </c>
      <c r="H150" s="75" t="str">
        <f t="shared" si="2"/>
        <v/>
      </c>
      <c r="I150" s="75" t="str">
        <f t="shared" si="3"/>
        <v/>
      </c>
      <c r="J150" s="75">
        <f>VLOOKUP(CONCATENATE(Draw!I150,'2nd Run'!C150),Enter!T:V,3,FALSE)</f>
        <v>0</v>
      </c>
      <c r="K150" s="82" t="str">
        <f>IF(A150="co",VLOOKUP(CONCATENATE(Draw!I150,C150),'1st Run'!W:X,2,FALSE),IF(A150="yco",VLOOKUP(CONCATENATE(Draw!I150,C150),'Youth Calc'!S:U,2,FALSE),IF(OR(AND(D150&gt;1,D150&lt;1050),D150="nt",D150="",D150="scratch"),"","Not valid")))</f>
        <v/>
      </c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82" t="str">
        <f>IFERROR(VLOOKUP('2nd Run'!H150,$AD$3:$AE$7,2,TRUE),"")</f>
        <v/>
      </c>
      <c r="X150" s="96" t="str">
        <f>IFERROR(IF(W150=$X$1,'2nd Run'!H150,""),"")</f>
        <v/>
      </c>
      <c r="Y150" s="96" t="str">
        <f>IFERROR(IF(W150=$Y$1,'2nd Run'!H150,""),"")</f>
        <v/>
      </c>
      <c r="Z150" s="96" t="str">
        <f>IFERROR(IF(W150=$Z$1,'2nd Run'!H150,""),"")</f>
        <v/>
      </c>
      <c r="AA150" s="96" t="str">
        <f>IFERROR(IF($W150=$AA$1,'2nd Run'!H150,""),"")</f>
        <v/>
      </c>
      <c r="AB150" s="96" t="str">
        <f>IFERROR(IF(W150=$AB$1,'2nd Run'!H150,""),"")</f>
        <v/>
      </c>
      <c r="AC150" s="8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</row>
    <row r="151" spans="1:47" ht="15.75" customHeight="1">
      <c r="A151" s="78" t="str">
        <f>IF(B151="","",Draw!G151)</f>
        <v/>
      </c>
      <c r="B151" s="73" t="str">
        <f>IFERROR(Draw!H151,"")</f>
        <v/>
      </c>
      <c r="C151" s="73" t="str">
        <f>IFERROR(Draw!J151,"")</f>
        <v/>
      </c>
      <c r="D151" s="297"/>
      <c r="E151" s="92" t="str">
        <f t="shared" si="0"/>
        <v/>
      </c>
      <c r="F151" s="93" t="str">
        <f t="shared" si="1"/>
        <v/>
      </c>
      <c r="G151" s="71">
        <v>1.4999999999999999E-7</v>
      </c>
      <c r="H151" s="75" t="str">
        <f t="shared" si="2"/>
        <v/>
      </c>
      <c r="I151" s="75" t="str">
        <f t="shared" si="3"/>
        <v/>
      </c>
      <c r="J151" s="75">
        <f>VLOOKUP(CONCATENATE(Draw!I151,'2nd Run'!C151),Enter!T:V,3,FALSE)</f>
        <v>0</v>
      </c>
      <c r="K151" s="82" t="str">
        <f>IF(A151="co",VLOOKUP(CONCATENATE(Draw!I151,C151),'1st Run'!W:X,2,FALSE),IF(A151="yco",VLOOKUP(CONCATENATE(Draw!I151,C151),'Youth Calc'!S:U,2,FALSE),IF(OR(AND(D151&gt;1,D151&lt;1050),D151="nt",D151="",D151="scratch"),"","Not valid")))</f>
        <v/>
      </c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82" t="str">
        <f>IFERROR(VLOOKUP('2nd Run'!H151,$AD$3:$AE$7,2,TRUE),"")</f>
        <v/>
      </c>
      <c r="X151" s="96" t="str">
        <f>IFERROR(IF(W151=$X$1,'2nd Run'!H151,""),"")</f>
        <v/>
      </c>
      <c r="Y151" s="96" t="str">
        <f>IFERROR(IF(W151=$Y$1,'2nd Run'!H151,""),"")</f>
        <v/>
      </c>
      <c r="Z151" s="96" t="str">
        <f>IFERROR(IF(W151=$Z$1,'2nd Run'!H151,""),"")</f>
        <v/>
      </c>
      <c r="AA151" s="96" t="str">
        <f>IFERROR(IF($W151=$AA$1,'2nd Run'!H151,""),"")</f>
        <v/>
      </c>
      <c r="AB151" s="96" t="str">
        <f>IFERROR(IF(W151=$AB$1,'2nd Run'!H151,""),"")</f>
        <v/>
      </c>
      <c r="AC151" s="80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</row>
    <row r="152" spans="1:47" ht="15.75" customHeight="1">
      <c r="A152" s="78" t="str">
        <f>IF(B152="","",Draw!G152)</f>
        <v/>
      </c>
      <c r="B152" s="73" t="str">
        <f>IFERROR(Draw!H152,"")</f>
        <v/>
      </c>
      <c r="C152" s="73" t="str">
        <f>IFERROR(Draw!J152,"")</f>
        <v/>
      </c>
      <c r="D152" s="298"/>
      <c r="E152" s="92" t="str">
        <f t="shared" si="0"/>
        <v/>
      </c>
      <c r="F152" s="93" t="str">
        <f t="shared" si="1"/>
        <v/>
      </c>
      <c r="G152" s="71">
        <v>1.5099999999999999E-7</v>
      </c>
      <c r="H152" s="75" t="str">
        <f t="shared" si="2"/>
        <v/>
      </c>
      <c r="I152" s="75" t="str">
        <f t="shared" si="3"/>
        <v/>
      </c>
      <c r="J152" s="75">
        <f>VLOOKUP(CONCATENATE(Draw!I152,'2nd Run'!C152),Enter!T:V,3,FALSE)</f>
        <v>0</v>
      </c>
      <c r="K152" s="82" t="str">
        <f>IF(A152="co",VLOOKUP(CONCATENATE(Draw!I152,C152),'1st Run'!W:X,2,FALSE),IF(A152="yco",VLOOKUP(CONCATENATE(Draw!I152,C152),'Youth Calc'!S:U,2,FALSE),IF(OR(AND(D152&gt;1,D152&lt;1050),D152="nt",D152="",D152="scratch"),"","Not valid")))</f>
        <v/>
      </c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82" t="str">
        <f>IFERROR(VLOOKUP('2nd Run'!H152,$AD$3:$AE$7,2,TRUE),"")</f>
        <v/>
      </c>
      <c r="X152" s="96" t="str">
        <f>IFERROR(IF(W152=$X$1,'2nd Run'!H152,""),"")</f>
        <v/>
      </c>
      <c r="Y152" s="96" t="str">
        <f>IFERROR(IF(W152=$Y$1,'2nd Run'!H152,""),"")</f>
        <v/>
      </c>
      <c r="Z152" s="96" t="str">
        <f>IFERROR(IF(W152=$Z$1,'2nd Run'!H152,""),"")</f>
        <v/>
      </c>
      <c r="AA152" s="96" t="str">
        <f>IFERROR(IF($W152=$AA$1,'2nd Run'!H152,""),"")</f>
        <v/>
      </c>
      <c r="AB152" s="96" t="str">
        <f>IFERROR(IF(W152=$AB$1,'2nd Run'!H152,""),"")</f>
        <v/>
      </c>
      <c r="AC152" s="80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</row>
    <row r="153" spans="1:47" ht="15.75" customHeight="1">
      <c r="A153" s="78" t="str">
        <f>IF(B153="","",Draw!G153)</f>
        <v/>
      </c>
      <c r="B153" s="73" t="str">
        <f>IFERROR(Draw!H153,"")</f>
        <v/>
      </c>
      <c r="C153" s="73" t="str">
        <f>IFERROR(Draw!J153,"")</f>
        <v/>
      </c>
      <c r="D153" s="295"/>
      <c r="E153" s="92" t="str">
        <f t="shared" si="0"/>
        <v/>
      </c>
      <c r="F153" s="93" t="str">
        <f t="shared" si="1"/>
        <v/>
      </c>
      <c r="G153" s="71">
        <v>1.5200000000000001E-7</v>
      </c>
      <c r="H153" s="75" t="str">
        <f t="shared" si="2"/>
        <v/>
      </c>
      <c r="I153" s="75" t="str">
        <f t="shared" si="3"/>
        <v/>
      </c>
      <c r="J153" s="75">
        <f>VLOOKUP(CONCATENATE(Draw!I153,'2nd Run'!C153),Enter!T:V,3,FALSE)</f>
        <v>0</v>
      </c>
      <c r="K153" s="82" t="str">
        <f>IF(A153="co",VLOOKUP(CONCATENATE(Draw!I153,C153),'1st Run'!W:X,2,FALSE),IF(A153="yco",VLOOKUP(CONCATENATE(Draw!I153,C153),'Youth Calc'!S:U,2,FALSE),IF(OR(AND(D153&gt;1,D153&lt;1050),D153="nt",D153="",D153="scratch"),"","Not valid")))</f>
        <v/>
      </c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82" t="str">
        <f>IFERROR(VLOOKUP('2nd Run'!H153,$AD$3:$AE$7,2,TRUE),"")</f>
        <v/>
      </c>
      <c r="X153" s="96" t="str">
        <f>IFERROR(IF(W153=$X$1,'2nd Run'!H153,""),"")</f>
        <v/>
      </c>
      <c r="Y153" s="96" t="str">
        <f>IFERROR(IF(W153=$Y$1,'2nd Run'!H153,""),"")</f>
        <v/>
      </c>
      <c r="Z153" s="96" t="str">
        <f>IFERROR(IF(W153=$Z$1,'2nd Run'!H153,""),"")</f>
        <v/>
      </c>
      <c r="AA153" s="96" t="str">
        <f>IFERROR(IF($W153=$AA$1,'2nd Run'!H153,""),"")</f>
        <v/>
      </c>
      <c r="AB153" s="96" t="str">
        <f>IFERROR(IF(W153=$AB$1,'2nd Run'!H153,""),"")</f>
        <v/>
      </c>
      <c r="AC153" s="80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</row>
    <row r="154" spans="1:47" ht="15.75" customHeight="1">
      <c r="A154" s="78" t="str">
        <f>IF(B154="","",Draw!G154)</f>
        <v/>
      </c>
      <c r="B154" s="73" t="str">
        <f>IFERROR(Draw!H154,"")</f>
        <v/>
      </c>
      <c r="C154" s="73" t="str">
        <f>IFERROR(Draw!J154,"")</f>
        <v/>
      </c>
      <c r="D154" s="299"/>
      <c r="E154" s="92" t="str">
        <f t="shared" si="0"/>
        <v/>
      </c>
      <c r="F154" s="93" t="str">
        <f t="shared" si="1"/>
        <v/>
      </c>
      <c r="G154" s="71">
        <v>1.5300000000000001E-7</v>
      </c>
      <c r="H154" s="75" t="str">
        <f t="shared" si="2"/>
        <v/>
      </c>
      <c r="I154" s="75" t="str">
        <f t="shared" si="3"/>
        <v/>
      </c>
      <c r="J154" s="75">
        <f>VLOOKUP(CONCATENATE(Draw!I154,'2nd Run'!C154),Enter!T:V,3,FALSE)</f>
        <v>0</v>
      </c>
      <c r="K154" s="82" t="str">
        <f>IF(A154="co",VLOOKUP(CONCATENATE(Draw!I154,C154),'1st Run'!W:X,2,FALSE),IF(A154="yco",VLOOKUP(CONCATENATE(Draw!I154,C154),'Youth Calc'!S:U,2,FALSE),IF(OR(AND(D154&gt;1,D154&lt;1050),D154="nt",D154="",D154="scratch"),"","Not valid")))</f>
        <v/>
      </c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82" t="str">
        <f>IFERROR(VLOOKUP('2nd Run'!H154,$AD$3:$AE$7,2,TRUE),"")</f>
        <v/>
      </c>
      <c r="X154" s="96" t="str">
        <f>IFERROR(IF(W154=$X$1,'2nd Run'!H154,""),"")</f>
        <v/>
      </c>
      <c r="Y154" s="96" t="str">
        <f>IFERROR(IF(W154=$Y$1,'2nd Run'!H154,""),"")</f>
        <v/>
      </c>
      <c r="Z154" s="96" t="str">
        <f>IFERROR(IF(W154=$Z$1,'2nd Run'!H154,""),"")</f>
        <v/>
      </c>
      <c r="AA154" s="96" t="str">
        <f>IFERROR(IF($W154=$AA$1,'2nd Run'!H154,""),"")</f>
        <v/>
      </c>
      <c r="AB154" s="96" t="str">
        <f>IFERROR(IF(W154=$AB$1,'2nd Run'!H154,""),"")</f>
        <v/>
      </c>
      <c r="AC154" s="80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</row>
    <row r="155" spans="1:47" ht="15.75" customHeight="1">
      <c r="A155" s="78" t="str">
        <f>IF(B155="","",Draw!G155)</f>
        <v/>
      </c>
      <c r="B155" s="73" t="str">
        <f>IFERROR(Draw!H155,"")</f>
        <v/>
      </c>
      <c r="C155" s="73" t="str">
        <f>IFERROR(Draw!J155,"")</f>
        <v/>
      </c>
      <c r="D155" s="295"/>
      <c r="E155" s="92" t="str">
        <f t="shared" si="0"/>
        <v/>
      </c>
      <c r="F155" s="93" t="str">
        <f t="shared" si="1"/>
        <v/>
      </c>
      <c r="G155" s="71">
        <v>1.54E-7</v>
      </c>
      <c r="H155" s="75" t="str">
        <f t="shared" si="2"/>
        <v/>
      </c>
      <c r="I155" s="75" t="str">
        <f t="shared" si="3"/>
        <v/>
      </c>
      <c r="J155" s="75">
        <f>VLOOKUP(CONCATENATE(Draw!I155,'2nd Run'!C155),Enter!T:V,3,FALSE)</f>
        <v>0</v>
      </c>
      <c r="K155" s="82" t="str">
        <f>IF(A155="co",VLOOKUP(CONCATENATE(Draw!I155,C155),'1st Run'!W:X,2,FALSE),IF(A155="yco",VLOOKUP(CONCATENATE(Draw!I155,C155),'Youth Calc'!S:U,2,FALSE),IF(OR(AND(D155&gt;1,D155&lt;1050),D155="nt",D155="",D155="scratch"),"","Not valid")))</f>
        <v/>
      </c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82" t="str">
        <f>IFERROR(VLOOKUP('2nd Run'!H155,$AD$3:$AE$7,2,TRUE),"")</f>
        <v/>
      </c>
      <c r="X155" s="96" t="str">
        <f>IFERROR(IF(W155=$X$1,'2nd Run'!H155,""),"")</f>
        <v/>
      </c>
      <c r="Y155" s="96" t="str">
        <f>IFERROR(IF(W155=$Y$1,'2nd Run'!H155,""),"")</f>
        <v/>
      </c>
      <c r="Z155" s="96" t="str">
        <f>IFERROR(IF(W155=$Z$1,'2nd Run'!H155,""),"")</f>
        <v/>
      </c>
      <c r="AA155" s="96" t="str">
        <f>IFERROR(IF($W155=$AA$1,'2nd Run'!H155,""),"")</f>
        <v/>
      </c>
      <c r="AB155" s="96" t="str">
        <f>IFERROR(IF(W155=$AB$1,'2nd Run'!H155,""),"")</f>
        <v/>
      </c>
      <c r="AC155" s="80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</row>
    <row r="156" spans="1:47" ht="15.75" customHeight="1">
      <c r="A156" s="78" t="str">
        <f>IF(B156="","",Draw!G156)</f>
        <v/>
      </c>
      <c r="B156" s="73" t="str">
        <f>IFERROR(Draw!H156,"")</f>
        <v/>
      </c>
      <c r="C156" s="73" t="str">
        <f>IFERROR(Draw!J156,"")</f>
        <v/>
      </c>
      <c r="D156" s="296"/>
      <c r="E156" s="92" t="str">
        <f t="shared" si="0"/>
        <v/>
      </c>
      <c r="F156" s="93" t="str">
        <f t="shared" si="1"/>
        <v/>
      </c>
      <c r="G156" s="71">
        <v>1.55E-7</v>
      </c>
      <c r="H156" s="75" t="str">
        <f t="shared" si="2"/>
        <v/>
      </c>
      <c r="I156" s="75" t="str">
        <f t="shared" si="3"/>
        <v/>
      </c>
      <c r="J156" s="75">
        <f>VLOOKUP(CONCATENATE(Draw!I156,'2nd Run'!C156),Enter!T:V,3,FALSE)</f>
        <v>0</v>
      </c>
      <c r="K156" s="82" t="str">
        <f>IF(A156="co",VLOOKUP(CONCATENATE(Draw!I156,C156),'1st Run'!W:X,2,FALSE),IF(A156="yco",VLOOKUP(CONCATENATE(Draw!I156,C156),'Youth Calc'!S:U,2,FALSE),IF(OR(AND(D156&gt;1,D156&lt;1050),D156="nt",D156="",D156="scratch"),"","Not valid")))</f>
        <v/>
      </c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82" t="str">
        <f>IFERROR(VLOOKUP('2nd Run'!H156,$AD$3:$AE$7,2,TRUE),"")</f>
        <v/>
      </c>
      <c r="X156" s="96" t="str">
        <f>IFERROR(IF(W156=$X$1,'2nd Run'!H156,""),"")</f>
        <v/>
      </c>
      <c r="Y156" s="96" t="str">
        <f>IFERROR(IF(W156=$Y$1,'2nd Run'!H156,""),"")</f>
        <v/>
      </c>
      <c r="Z156" s="96" t="str">
        <f>IFERROR(IF(W156=$Z$1,'2nd Run'!H156,""),"")</f>
        <v/>
      </c>
      <c r="AA156" s="96" t="str">
        <f>IFERROR(IF($W156=$AA$1,'2nd Run'!H156,""),"")</f>
        <v/>
      </c>
      <c r="AB156" s="96" t="str">
        <f>IFERROR(IF(W156=$AB$1,'2nd Run'!H156,""),"")</f>
        <v/>
      </c>
      <c r="AC156" s="80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</row>
    <row r="157" spans="1:47" ht="15.75" customHeight="1">
      <c r="A157" s="78" t="str">
        <f>IF(B157="","",Draw!G157)</f>
        <v/>
      </c>
      <c r="B157" s="73" t="str">
        <f>IFERROR(Draw!H157,"")</f>
        <v/>
      </c>
      <c r="C157" s="73" t="str">
        <f>IFERROR(Draw!J157,"")</f>
        <v/>
      </c>
      <c r="D157" s="297"/>
      <c r="E157" s="92" t="str">
        <f t="shared" si="0"/>
        <v/>
      </c>
      <c r="F157" s="93" t="str">
        <f t="shared" si="1"/>
        <v/>
      </c>
      <c r="G157" s="71">
        <v>1.5599999999999999E-7</v>
      </c>
      <c r="H157" s="75" t="str">
        <f t="shared" si="2"/>
        <v/>
      </c>
      <c r="I157" s="75" t="str">
        <f t="shared" si="3"/>
        <v/>
      </c>
      <c r="J157" s="75">
        <f>VLOOKUP(CONCATENATE(Draw!I157,'2nd Run'!C157),Enter!T:V,3,FALSE)</f>
        <v>0</v>
      </c>
      <c r="K157" s="82" t="str">
        <f>IF(A157="co",VLOOKUP(CONCATENATE(Draw!I157,C157),'1st Run'!W:X,2,FALSE),IF(A157="yco",VLOOKUP(CONCATENATE(Draw!I157,C157),'Youth Calc'!S:U,2,FALSE),IF(OR(AND(D157&gt;1,D157&lt;1050),D157="nt",D157="",D157="scratch"),"","Not valid")))</f>
        <v/>
      </c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82" t="str">
        <f>IFERROR(VLOOKUP('2nd Run'!H157,$AD$3:$AE$7,2,TRUE),"")</f>
        <v/>
      </c>
      <c r="X157" s="96" t="str">
        <f>IFERROR(IF(W157=$X$1,'2nd Run'!H157,""),"")</f>
        <v/>
      </c>
      <c r="Y157" s="96" t="str">
        <f>IFERROR(IF(W157=$Y$1,'2nd Run'!H157,""),"")</f>
        <v/>
      </c>
      <c r="Z157" s="96" t="str">
        <f>IFERROR(IF(W157=$Z$1,'2nd Run'!H157,""),"")</f>
        <v/>
      </c>
      <c r="AA157" s="96" t="str">
        <f>IFERROR(IF($W157=$AA$1,'2nd Run'!H157,""),"")</f>
        <v/>
      </c>
      <c r="AB157" s="96" t="str">
        <f>IFERROR(IF(W157=$AB$1,'2nd Run'!H157,""),"")</f>
        <v/>
      </c>
      <c r="AC157" s="80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</row>
    <row r="158" spans="1:47" ht="15.75" customHeight="1">
      <c r="A158" s="78" t="str">
        <f>IF(B158="","",Draw!G158)</f>
        <v/>
      </c>
      <c r="B158" s="73" t="str">
        <f>IFERROR(Draw!H158,"")</f>
        <v/>
      </c>
      <c r="C158" s="73" t="str">
        <f>IFERROR(Draw!J158,"")</f>
        <v/>
      </c>
      <c r="D158" s="298"/>
      <c r="E158" s="92" t="str">
        <f t="shared" si="0"/>
        <v/>
      </c>
      <c r="F158" s="93" t="str">
        <f t="shared" si="1"/>
        <v/>
      </c>
      <c r="G158" s="71">
        <v>1.5699999999999999E-7</v>
      </c>
      <c r="H158" s="75" t="str">
        <f t="shared" si="2"/>
        <v/>
      </c>
      <c r="I158" s="75" t="str">
        <f t="shared" si="3"/>
        <v/>
      </c>
      <c r="J158" s="75">
        <f>VLOOKUP(CONCATENATE(Draw!I158,'2nd Run'!C158),Enter!T:V,3,FALSE)</f>
        <v>0</v>
      </c>
      <c r="K158" s="82" t="str">
        <f>IF(A158="co",VLOOKUP(CONCATENATE(Draw!I158,C158),'1st Run'!W:X,2,FALSE),IF(A158="yco",VLOOKUP(CONCATENATE(Draw!I158,C158),'Youth Calc'!S:U,2,FALSE),IF(OR(AND(D158&gt;1,D158&lt;1050),D158="nt",D158="",D158="scratch"),"","Not valid")))</f>
        <v/>
      </c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82" t="str">
        <f>IFERROR(VLOOKUP('2nd Run'!H158,$AD$3:$AE$7,2,TRUE),"")</f>
        <v/>
      </c>
      <c r="X158" s="96" t="str">
        <f>IFERROR(IF(W158=$X$1,'2nd Run'!H158,""),"")</f>
        <v/>
      </c>
      <c r="Y158" s="96" t="str">
        <f>IFERROR(IF(W158=$Y$1,'2nd Run'!H158,""),"")</f>
        <v/>
      </c>
      <c r="Z158" s="96" t="str">
        <f>IFERROR(IF(W158=$Z$1,'2nd Run'!H158,""),"")</f>
        <v/>
      </c>
      <c r="AA158" s="96" t="str">
        <f>IFERROR(IF($W158=$AA$1,'2nd Run'!H158,""),"")</f>
        <v/>
      </c>
      <c r="AB158" s="96" t="str">
        <f>IFERROR(IF(W158=$AB$1,'2nd Run'!H158,""),"")</f>
        <v/>
      </c>
      <c r="AC158" s="80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</row>
    <row r="159" spans="1:47" ht="15.75" customHeight="1">
      <c r="A159" s="78" t="str">
        <f>IF(B159="","",Draw!G159)</f>
        <v/>
      </c>
      <c r="B159" s="73" t="str">
        <f>IFERROR(Draw!H159,"")</f>
        <v/>
      </c>
      <c r="C159" s="73" t="str">
        <f>IFERROR(Draw!J159,"")</f>
        <v/>
      </c>
      <c r="D159" s="295"/>
      <c r="E159" s="92" t="str">
        <f t="shared" si="0"/>
        <v/>
      </c>
      <c r="F159" s="93" t="str">
        <f t="shared" si="1"/>
        <v/>
      </c>
      <c r="G159" s="71">
        <v>1.5800000000000001E-7</v>
      </c>
      <c r="H159" s="75" t="str">
        <f t="shared" si="2"/>
        <v/>
      </c>
      <c r="I159" s="75" t="str">
        <f t="shared" si="3"/>
        <v/>
      </c>
      <c r="J159" s="75">
        <f>VLOOKUP(CONCATENATE(Draw!I159,'2nd Run'!C159),Enter!T:V,3,FALSE)</f>
        <v>0</v>
      </c>
      <c r="K159" s="82" t="str">
        <f>IF(A159="co",VLOOKUP(CONCATENATE(Draw!I159,C159),'1st Run'!W:X,2,FALSE),IF(A159="yco",VLOOKUP(CONCATENATE(Draw!I159,C159),'Youth Calc'!S:U,2,FALSE),IF(OR(AND(D159&gt;1,D159&lt;1050),D159="nt",D159="",D159="scratch"),"","Not valid")))</f>
        <v/>
      </c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82" t="str">
        <f>IFERROR(VLOOKUP('2nd Run'!H159,$AD$3:$AE$7,2,TRUE),"")</f>
        <v/>
      </c>
      <c r="X159" s="96" t="str">
        <f>IFERROR(IF(W159=$X$1,'2nd Run'!H159,""),"")</f>
        <v/>
      </c>
      <c r="Y159" s="96" t="str">
        <f>IFERROR(IF(W159=$Y$1,'2nd Run'!H159,""),"")</f>
        <v/>
      </c>
      <c r="Z159" s="96" t="str">
        <f>IFERROR(IF(W159=$Z$1,'2nd Run'!H159,""),"")</f>
        <v/>
      </c>
      <c r="AA159" s="96" t="str">
        <f>IFERROR(IF($W159=$AA$1,'2nd Run'!H159,""),"")</f>
        <v/>
      </c>
      <c r="AB159" s="96" t="str">
        <f>IFERROR(IF(W159=$AB$1,'2nd Run'!H159,""),"")</f>
        <v/>
      </c>
      <c r="AC159" s="80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</row>
    <row r="160" spans="1:47" ht="15.75" customHeight="1">
      <c r="A160" s="78" t="str">
        <f>IF(B160="","",Draw!G160)</f>
        <v/>
      </c>
      <c r="B160" s="73" t="str">
        <f>IFERROR(Draw!H160,"")</f>
        <v/>
      </c>
      <c r="C160" s="73" t="str">
        <f>IFERROR(Draw!J160,"")</f>
        <v/>
      </c>
      <c r="D160" s="299"/>
      <c r="E160" s="92" t="str">
        <f t="shared" si="0"/>
        <v/>
      </c>
      <c r="F160" s="93" t="str">
        <f t="shared" si="1"/>
        <v/>
      </c>
      <c r="G160" s="71">
        <v>1.5900000000000001E-7</v>
      </c>
      <c r="H160" s="75" t="str">
        <f t="shared" si="2"/>
        <v/>
      </c>
      <c r="I160" s="75" t="str">
        <f t="shared" si="3"/>
        <v/>
      </c>
      <c r="J160" s="75">
        <f>VLOOKUP(CONCATENATE(Draw!I160,'2nd Run'!C160),Enter!T:V,3,FALSE)</f>
        <v>0</v>
      </c>
      <c r="K160" s="82" t="str">
        <f>IF(A160="co",VLOOKUP(CONCATENATE(Draw!I160,C160),'1st Run'!W:X,2,FALSE),IF(A160="yco",VLOOKUP(CONCATENATE(Draw!I160,C160),'Youth Calc'!S:U,2,FALSE),IF(OR(AND(D160&gt;1,D160&lt;1050),D160="nt",D160="",D160="scratch"),"","Not valid")))</f>
        <v/>
      </c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82" t="str">
        <f>IFERROR(VLOOKUP('2nd Run'!H160,$AD$3:$AE$7,2,TRUE),"")</f>
        <v/>
      </c>
      <c r="X160" s="96" t="str">
        <f>IFERROR(IF(W160=$X$1,'2nd Run'!H160,""),"")</f>
        <v/>
      </c>
      <c r="Y160" s="96" t="str">
        <f>IFERROR(IF(W160=$Y$1,'2nd Run'!H160,""),"")</f>
        <v/>
      </c>
      <c r="Z160" s="96" t="str">
        <f>IFERROR(IF(W160=$Z$1,'2nd Run'!H160,""),"")</f>
        <v/>
      </c>
      <c r="AA160" s="96" t="str">
        <f>IFERROR(IF($W160=$AA$1,'2nd Run'!H160,""),"")</f>
        <v/>
      </c>
      <c r="AB160" s="96" t="str">
        <f>IFERROR(IF(W160=$AB$1,'2nd Run'!H160,""),"")</f>
        <v/>
      </c>
      <c r="AC160" s="80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</row>
    <row r="161" spans="1:47" ht="15.75" customHeight="1">
      <c r="A161" s="78" t="str">
        <f>IF(B161="","",Draw!G161)</f>
        <v/>
      </c>
      <c r="B161" s="73" t="str">
        <f>IFERROR(Draw!H161,"")</f>
        <v/>
      </c>
      <c r="C161" s="73" t="str">
        <f>IFERROR(Draw!J161,"")</f>
        <v/>
      </c>
      <c r="D161" s="295"/>
      <c r="E161" s="92" t="str">
        <f t="shared" si="0"/>
        <v/>
      </c>
      <c r="F161" s="93" t="str">
        <f t="shared" si="1"/>
        <v/>
      </c>
      <c r="G161" s="71">
        <v>1.6E-7</v>
      </c>
      <c r="H161" s="75" t="str">
        <f t="shared" si="2"/>
        <v/>
      </c>
      <c r="I161" s="75" t="str">
        <f t="shared" si="3"/>
        <v/>
      </c>
      <c r="J161" s="75">
        <f>VLOOKUP(CONCATENATE(Draw!I161,'2nd Run'!C161),Enter!T:V,3,FALSE)</f>
        <v>0</v>
      </c>
      <c r="K161" s="82" t="str">
        <f>IF(A161="co",VLOOKUP(CONCATENATE(Draw!I161,C161),'1st Run'!W:X,2,FALSE),IF(A161="yco",VLOOKUP(CONCATENATE(Draw!I161,C161),'Youth Calc'!S:U,2,FALSE),IF(OR(AND(D161&gt;1,D161&lt;1050),D161="nt",D161="",D161="scratch"),"","Not valid")))</f>
        <v/>
      </c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82" t="str">
        <f>IFERROR(VLOOKUP('2nd Run'!H161,$AD$3:$AE$7,2,TRUE),"")</f>
        <v/>
      </c>
      <c r="X161" s="96" t="str">
        <f>IFERROR(IF(W161=$X$1,'2nd Run'!H161,""),"")</f>
        <v/>
      </c>
      <c r="Y161" s="96" t="str">
        <f>IFERROR(IF(W161=$Y$1,'2nd Run'!H161,""),"")</f>
        <v/>
      </c>
      <c r="Z161" s="96" t="str">
        <f>IFERROR(IF(W161=$Z$1,'2nd Run'!H161,""),"")</f>
        <v/>
      </c>
      <c r="AA161" s="96" t="str">
        <f>IFERROR(IF($W161=$AA$1,'2nd Run'!H161,""),"")</f>
        <v/>
      </c>
      <c r="AB161" s="96" t="str">
        <f>IFERROR(IF(W161=$AB$1,'2nd Run'!H161,""),"")</f>
        <v/>
      </c>
      <c r="AC161" s="80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</row>
    <row r="162" spans="1:47" ht="15.75" customHeight="1">
      <c r="A162" s="78" t="str">
        <f>IF(B162="","",Draw!G162)</f>
        <v/>
      </c>
      <c r="B162" s="73" t="str">
        <f>IFERROR(Draw!H162,"")</f>
        <v/>
      </c>
      <c r="C162" s="73" t="str">
        <f>IFERROR(Draw!J162,"")</f>
        <v/>
      </c>
      <c r="D162" s="296"/>
      <c r="E162" s="92" t="str">
        <f t="shared" si="0"/>
        <v/>
      </c>
      <c r="F162" s="93" t="str">
        <f t="shared" si="1"/>
        <v/>
      </c>
      <c r="G162" s="71">
        <v>1.61E-7</v>
      </c>
      <c r="H162" s="75" t="str">
        <f t="shared" si="2"/>
        <v/>
      </c>
      <c r="I162" s="75" t="str">
        <f t="shared" si="3"/>
        <v/>
      </c>
      <c r="J162" s="75">
        <f>VLOOKUP(CONCATENATE(Draw!I162,'2nd Run'!C162),Enter!T:V,3,FALSE)</f>
        <v>0</v>
      </c>
      <c r="K162" s="82" t="str">
        <f>IF(A162="co",VLOOKUP(CONCATENATE(Draw!I162,C162),'1st Run'!W:X,2,FALSE),IF(A162="yco",VLOOKUP(CONCATENATE(Draw!I162,C162),'Youth Calc'!S:U,2,FALSE),IF(OR(AND(D162&gt;1,D162&lt;1050),D162="nt",D162="",D162="scratch"),"","Not valid")))</f>
        <v/>
      </c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82" t="str">
        <f>IFERROR(VLOOKUP('2nd Run'!H162,$AD$3:$AE$7,2,TRUE),"")</f>
        <v/>
      </c>
      <c r="X162" s="96" t="str">
        <f>IFERROR(IF(W162=$X$1,'2nd Run'!H162,""),"")</f>
        <v/>
      </c>
      <c r="Y162" s="96" t="str">
        <f>IFERROR(IF(W162=$Y$1,'2nd Run'!H162,""),"")</f>
        <v/>
      </c>
      <c r="Z162" s="96" t="str">
        <f>IFERROR(IF(W162=$Z$1,'2nd Run'!H162,""),"")</f>
        <v/>
      </c>
      <c r="AA162" s="96" t="str">
        <f>IFERROR(IF($W162=$AA$1,'2nd Run'!H162,""),"")</f>
        <v/>
      </c>
      <c r="AB162" s="96" t="str">
        <f>IFERROR(IF(W162=$AB$1,'2nd Run'!H162,""),"")</f>
        <v/>
      </c>
      <c r="AC162" s="80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</row>
    <row r="163" spans="1:47" ht="15.75" customHeight="1">
      <c r="A163" s="78" t="str">
        <f>IF(B163="","",Draw!G163)</f>
        <v/>
      </c>
      <c r="B163" s="73" t="str">
        <f>IFERROR(Draw!H163,"")</f>
        <v/>
      </c>
      <c r="C163" s="73" t="str">
        <f>IFERROR(Draw!J163,"")</f>
        <v/>
      </c>
      <c r="D163" s="297"/>
      <c r="E163" s="92" t="str">
        <f t="shared" si="0"/>
        <v/>
      </c>
      <c r="F163" s="93" t="str">
        <f t="shared" si="1"/>
        <v/>
      </c>
      <c r="G163" s="71">
        <v>1.6199999999999999E-7</v>
      </c>
      <c r="H163" s="75" t="str">
        <f t="shared" si="2"/>
        <v/>
      </c>
      <c r="I163" s="75" t="str">
        <f t="shared" si="3"/>
        <v/>
      </c>
      <c r="J163" s="75">
        <f>VLOOKUP(CONCATENATE(Draw!I163,'2nd Run'!C163),Enter!T:V,3,FALSE)</f>
        <v>0</v>
      </c>
      <c r="K163" s="82" t="str">
        <f>IF(A163="co",VLOOKUP(CONCATENATE(Draw!I163,C163),'1st Run'!W:X,2,FALSE),IF(A163="yco",VLOOKUP(CONCATENATE(Draw!I163,C163),'Youth Calc'!S:U,2,FALSE),IF(OR(AND(D163&gt;1,D163&lt;1050),D163="nt",D163="",D163="scratch"),"","Not valid")))</f>
        <v/>
      </c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82" t="str">
        <f>IFERROR(VLOOKUP('2nd Run'!H163,$AD$3:$AE$7,2,TRUE),"")</f>
        <v/>
      </c>
      <c r="X163" s="96" t="str">
        <f>IFERROR(IF(W163=$X$1,'2nd Run'!H163,""),"")</f>
        <v/>
      </c>
      <c r="Y163" s="96" t="str">
        <f>IFERROR(IF(W163=$Y$1,'2nd Run'!H163,""),"")</f>
        <v/>
      </c>
      <c r="Z163" s="96" t="str">
        <f>IFERROR(IF(W163=$Z$1,'2nd Run'!H163,""),"")</f>
        <v/>
      </c>
      <c r="AA163" s="96" t="str">
        <f>IFERROR(IF($W163=$AA$1,'2nd Run'!H163,""),"")</f>
        <v/>
      </c>
      <c r="AB163" s="96" t="str">
        <f>IFERROR(IF(W163=$AB$1,'2nd Run'!H163,""),"")</f>
        <v/>
      </c>
      <c r="AC163" s="80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</row>
    <row r="164" spans="1:47" ht="15.75" customHeight="1">
      <c r="A164" s="78" t="str">
        <f>IF(B164="","",Draw!G164)</f>
        <v/>
      </c>
      <c r="B164" s="73" t="str">
        <f>IFERROR(Draw!H164,"")</f>
        <v/>
      </c>
      <c r="C164" s="73" t="str">
        <f>IFERROR(Draw!J164,"")</f>
        <v/>
      </c>
      <c r="D164" s="298"/>
      <c r="E164" s="92" t="str">
        <f t="shared" si="0"/>
        <v/>
      </c>
      <c r="F164" s="93" t="str">
        <f t="shared" si="1"/>
        <v/>
      </c>
      <c r="G164" s="71">
        <v>1.6299999999999999E-7</v>
      </c>
      <c r="H164" s="75" t="str">
        <f t="shared" si="2"/>
        <v/>
      </c>
      <c r="I164" s="75" t="str">
        <f t="shared" si="3"/>
        <v/>
      </c>
      <c r="J164" s="75">
        <f>VLOOKUP(CONCATENATE(Draw!I164,'2nd Run'!C164),Enter!T:V,3,FALSE)</f>
        <v>0</v>
      </c>
      <c r="K164" s="82" t="str">
        <f>IF(A164="co",VLOOKUP(CONCATENATE(Draw!I164,C164),'1st Run'!W:X,2,FALSE),IF(A164="yco",VLOOKUP(CONCATENATE(Draw!I164,C164),'Youth Calc'!S:U,2,FALSE),IF(OR(AND(D164&gt;1,D164&lt;1050),D164="nt",D164="",D164="scratch"),"","Not valid")))</f>
        <v/>
      </c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82" t="str">
        <f>IFERROR(VLOOKUP('2nd Run'!H164,$AD$3:$AE$7,2,TRUE),"")</f>
        <v/>
      </c>
      <c r="X164" s="96" t="str">
        <f>IFERROR(IF(W164=$X$1,'2nd Run'!H164,""),"")</f>
        <v/>
      </c>
      <c r="Y164" s="96" t="str">
        <f>IFERROR(IF(W164=$Y$1,'2nd Run'!H164,""),"")</f>
        <v/>
      </c>
      <c r="Z164" s="96" t="str">
        <f>IFERROR(IF(W164=$Z$1,'2nd Run'!H164,""),"")</f>
        <v/>
      </c>
      <c r="AA164" s="96" t="str">
        <f>IFERROR(IF($W164=$AA$1,'2nd Run'!H164,""),"")</f>
        <v/>
      </c>
      <c r="AB164" s="96" t="str">
        <f>IFERROR(IF(W164=$AB$1,'2nd Run'!H164,""),"")</f>
        <v/>
      </c>
      <c r="AC164" s="80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</row>
    <row r="165" spans="1:47" ht="15.75" customHeight="1">
      <c r="A165" s="78" t="str">
        <f>IF(B165="","",Draw!G165)</f>
        <v/>
      </c>
      <c r="B165" s="73" t="str">
        <f>IFERROR(Draw!H165,"")</f>
        <v/>
      </c>
      <c r="C165" s="73" t="str">
        <f>IFERROR(Draw!J165,"")</f>
        <v/>
      </c>
      <c r="D165" s="295"/>
      <c r="E165" s="92" t="str">
        <f t="shared" si="0"/>
        <v/>
      </c>
      <c r="F165" s="93" t="str">
        <f t="shared" si="1"/>
        <v/>
      </c>
      <c r="G165" s="71">
        <v>1.6400000000000001E-7</v>
      </c>
      <c r="H165" s="75" t="str">
        <f t="shared" si="2"/>
        <v/>
      </c>
      <c r="I165" s="75" t="str">
        <f t="shared" si="3"/>
        <v/>
      </c>
      <c r="J165" s="75">
        <f>VLOOKUP(CONCATENATE(Draw!I165,'2nd Run'!C165),Enter!T:V,3,FALSE)</f>
        <v>0</v>
      </c>
      <c r="K165" s="82" t="str">
        <f>IF(A165="co",VLOOKUP(CONCATENATE(Draw!I165,C165),'1st Run'!W:X,2,FALSE),IF(A165="yco",VLOOKUP(CONCATENATE(Draw!I165,C165),'Youth Calc'!S:U,2,FALSE),IF(OR(AND(D165&gt;1,D165&lt;1050),D165="nt",D165="",D165="scratch"),"","Not valid")))</f>
        <v/>
      </c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82" t="str">
        <f>IFERROR(VLOOKUP('2nd Run'!H165,$AD$3:$AE$7,2,TRUE),"")</f>
        <v/>
      </c>
      <c r="X165" s="96" t="str">
        <f>IFERROR(IF(W165=$X$1,'2nd Run'!H165,""),"")</f>
        <v/>
      </c>
      <c r="Y165" s="96" t="str">
        <f>IFERROR(IF(W165=$Y$1,'2nd Run'!H165,""),"")</f>
        <v/>
      </c>
      <c r="Z165" s="96" t="str">
        <f>IFERROR(IF(W165=$Z$1,'2nd Run'!H165,""),"")</f>
        <v/>
      </c>
      <c r="AA165" s="96" t="str">
        <f>IFERROR(IF($W165=$AA$1,'2nd Run'!H165,""),"")</f>
        <v/>
      </c>
      <c r="AB165" s="96" t="str">
        <f>IFERROR(IF(W165=$AB$1,'2nd Run'!H165,""),"")</f>
        <v/>
      </c>
      <c r="AC165" s="80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</row>
    <row r="166" spans="1:47" ht="15.75" customHeight="1">
      <c r="A166" s="78" t="str">
        <f>IF(B166="","",Draw!G166)</f>
        <v/>
      </c>
      <c r="B166" s="73" t="str">
        <f>IFERROR(Draw!H166,"")</f>
        <v/>
      </c>
      <c r="C166" s="73" t="str">
        <f>IFERROR(Draw!J166,"")</f>
        <v/>
      </c>
      <c r="D166" s="299"/>
      <c r="E166" s="92" t="str">
        <f t="shared" si="0"/>
        <v/>
      </c>
      <c r="F166" s="93" t="str">
        <f t="shared" si="1"/>
        <v/>
      </c>
      <c r="G166" s="71">
        <v>1.6500000000000001E-7</v>
      </c>
      <c r="H166" s="75" t="str">
        <f t="shared" si="2"/>
        <v/>
      </c>
      <c r="I166" s="75" t="str">
        <f t="shared" si="3"/>
        <v/>
      </c>
      <c r="J166" s="75">
        <f>VLOOKUP(CONCATENATE(Draw!I166,'2nd Run'!C166),Enter!T:V,3,FALSE)</f>
        <v>0</v>
      </c>
      <c r="K166" s="82" t="str">
        <f>IF(A166="co",VLOOKUP(CONCATENATE(Draw!I166,C166),'1st Run'!W:X,2,FALSE),IF(A166="yco",VLOOKUP(CONCATENATE(Draw!I166,C166),'Youth Calc'!S:U,2,FALSE),IF(OR(AND(D166&gt;1,D166&lt;1050),D166="nt",D166="",D166="scratch"),"","Not valid")))</f>
        <v/>
      </c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82" t="str">
        <f>IFERROR(VLOOKUP('2nd Run'!H166,$AD$3:$AE$7,2,TRUE),"")</f>
        <v/>
      </c>
      <c r="X166" s="96" t="str">
        <f>IFERROR(IF(W166=$X$1,'2nd Run'!H166,""),"")</f>
        <v/>
      </c>
      <c r="Y166" s="96" t="str">
        <f>IFERROR(IF(W166=$Y$1,'2nd Run'!H166,""),"")</f>
        <v/>
      </c>
      <c r="Z166" s="96" t="str">
        <f>IFERROR(IF(W166=$Z$1,'2nd Run'!H166,""),"")</f>
        <v/>
      </c>
      <c r="AA166" s="96" t="str">
        <f>IFERROR(IF($W166=$AA$1,'2nd Run'!H166,""),"")</f>
        <v/>
      </c>
      <c r="AB166" s="96" t="str">
        <f>IFERROR(IF(W166=$AB$1,'2nd Run'!H166,""),"")</f>
        <v/>
      </c>
      <c r="AC166" s="80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</row>
    <row r="167" spans="1:47" ht="15.75" customHeight="1">
      <c r="A167" s="78" t="str">
        <f>IF(B167="","",Draw!G167)</f>
        <v/>
      </c>
      <c r="B167" s="73" t="str">
        <f>IFERROR(Draw!H167,"")</f>
        <v/>
      </c>
      <c r="C167" s="73" t="str">
        <f>IFERROR(Draw!J167,"")</f>
        <v/>
      </c>
      <c r="D167" s="295"/>
      <c r="E167" s="92" t="str">
        <f t="shared" si="0"/>
        <v/>
      </c>
      <c r="F167" s="93" t="str">
        <f t="shared" si="1"/>
        <v/>
      </c>
      <c r="G167" s="71">
        <v>1.66E-7</v>
      </c>
      <c r="H167" s="75" t="str">
        <f t="shared" si="2"/>
        <v/>
      </c>
      <c r="I167" s="75" t="str">
        <f t="shared" si="3"/>
        <v/>
      </c>
      <c r="J167" s="75">
        <f>VLOOKUP(CONCATENATE(Draw!I167,'2nd Run'!C167),Enter!T:V,3,FALSE)</f>
        <v>0</v>
      </c>
      <c r="K167" s="82" t="str">
        <f>IF(A167="co",VLOOKUP(CONCATENATE(Draw!I167,C167),'1st Run'!W:X,2,FALSE),IF(A167="yco",VLOOKUP(CONCATENATE(Draw!I167,C167),'Youth Calc'!S:U,2,FALSE),IF(OR(AND(D167&gt;1,D167&lt;1050),D167="nt",D167="",D167="scratch"),"","Not valid")))</f>
        <v/>
      </c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82" t="str">
        <f>IFERROR(VLOOKUP('2nd Run'!H167,$AD$3:$AE$7,2,TRUE),"")</f>
        <v/>
      </c>
      <c r="X167" s="96" t="str">
        <f>IFERROR(IF(W167=$X$1,'2nd Run'!H167,""),"")</f>
        <v/>
      </c>
      <c r="Y167" s="96" t="str">
        <f>IFERROR(IF(W167=$Y$1,'2nd Run'!H167,""),"")</f>
        <v/>
      </c>
      <c r="Z167" s="96" t="str">
        <f>IFERROR(IF(W167=$Z$1,'2nd Run'!H167,""),"")</f>
        <v/>
      </c>
      <c r="AA167" s="96" t="str">
        <f>IFERROR(IF($W167=$AA$1,'2nd Run'!H167,""),"")</f>
        <v/>
      </c>
      <c r="AB167" s="96" t="str">
        <f>IFERROR(IF(W167=$AB$1,'2nd Run'!H167,""),"")</f>
        <v/>
      </c>
      <c r="AC167" s="80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</row>
    <row r="168" spans="1:47" ht="15.75" customHeight="1">
      <c r="A168" s="78" t="str">
        <f>IF(B168="","",Draw!G168)</f>
        <v/>
      </c>
      <c r="B168" s="73" t="str">
        <f>IFERROR(Draw!H168,"")</f>
        <v/>
      </c>
      <c r="C168" s="73" t="str">
        <f>IFERROR(Draw!J168,"")</f>
        <v/>
      </c>
      <c r="D168" s="296"/>
      <c r="E168" s="92" t="str">
        <f t="shared" si="0"/>
        <v/>
      </c>
      <c r="F168" s="93" t="str">
        <f t="shared" si="1"/>
        <v/>
      </c>
      <c r="G168" s="71">
        <v>1.67E-7</v>
      </c>
      <c r="H168" s="75" t="str">
        <f t="shared" si="2"/>
        <v/>
      </c>
      <c r="I168" s="75" t="str">
        <f t="shared" si="3"/>
        <v/>
      </c>
      <c r="J168" s="75">
        <f>VLOOKUP(CONCATENATE(Draw!I168,'2nd Run'!C168),Enter!T:V,3,FALSE)</f>
        <v>0</v>
      </c>
      <c r="K168" s="82" t="str">
        <f>IF(A168="co",VLOOKUP(CONCATENATE(Draw!I168,C168),'1st Run'!W:X,2,FALSE),IF(A168="yco",VLOOKUP(CONCATENATE(Draw!I168,C168),'Youth Calc'!S:U,2,FALSE),IF(OR(AND(D168&gt;1,D168&lt;1050),D168="nt",D168="",D168="scratch"),"","Not valid")))</f>
        <v/>
      </c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82" t="str">
        <f>IFERROR(VLOOKUP('2nd Run'!H168,$AD$3:$AE$7,2,TRUE),"")</f>
        <v/>
      </c>
      <c r="X168" s="96" t="str">
        <f>IFERROR(IF(W168=$X$1,'2nd Run'!H168,""),"")</f>
        <v/>
      </c>
      <c r="Y168" s="96" t="str">
        <f>IFERROR(IF(W168=$Y$1,'2nd Run'!H168,""),"")</f>
        <v/>
      </c>
      <c r="Z168" s="96" t="str">
        <f>IFERROR(IF(W168=$Z$1,'2nd Run'!H168,""),"")</f>
        <v/>
      </c>
      <c r="AA168" s="96" t="str">
        <f>IFERROR(IF($W168=$AA$1,'2nd Run'!H168,""),"")</f>
        <v/>
      </c>
      <c r="AB168" s="96" t="str">
        <f>IFERROR(IF(W168=$AB$1,'2nd Run'!H168,""),"")</f>
        <v/>
      </c>
      <c r="AC168" s="80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</row>
    <row r="169" spans="1:47" ht="15.75" customHeight="1">
      <c r="A169" s="78" t="str">
        <f>IF(B169="","",Draw!G169)</f>
        <v/>
      </c>
      <c r="B169" s="73" t="str">
        <f>IFERROR(Draw!H169,"")</f>
        <v/>
      </c>
      <c r="C169" s="73" t="str">
        <f>IFERROR(Draw!J169,"")</f>
        <v/>
      </c>
      <c r="D169" s="297"/>
      <c r="E169" s="92" t="str">
        <f t="shared" si="0"/>
        <v/>
      </c>
      <c r="F169" s="93" t="str">
        <f t="shared" si="1"/>
        <v/>
      </c>
      <c r="G169" s="71">
        <v>1.68E-7</v>
      </c>
      <c r="H169" s="75" t="str">
        <f t="shared" si="2"/>
        <v/>
      </c>
      <c r="I169" s="75" t="str">
        <f t="shared" si="3"/>
        <v/>
      </c>
      <c r="J169" s="75">
        <f>VLOOKUP(CONCATENATE(Draw!I169,'2nd Run'!C169),Enter!T:V,3,FALSE)</f>
        <v>0</v>
      </c>
      <c r="K169" s="82" t="str">
        <f>IF(A169="co",VLOOKUP(CONCATENATE(Draw!I169,C169),'1st Run'!W:X,2,FALSE),IF(A169="yco",VLOOKUP(CONCATENATE(Draw!I169,C169),'Youth Calc'!S:U,2,FALSE),IF(OR(AND(D169&gt;1,D169&lt;1050),D169="nt",D169="",D169="scratch"),"","Not valid")))</f>
        <v/>
      </c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82" t="str">
        <f>IFERROR(VLOOKUP('2nd Run'!H169,$AD$3:$AE$7,2,TRUE),"")</f>
        <v/>
      </c>
      <c r="X169" s="96" t="str">
        <f>IFERROR(IF(W169=$X$1,'2nd Run'!H169,""),"")</f>
        <v/>
      </c>
      <c r="Y169" s="96" t="str">
        <f>IFERROR(IF(W169=$Y$1,'2nd Run'!H169,""),"")</f>
        <v/>
      </c>
      <c r="Z169" s="96" t="str">
        <f>IFERROR(IF(W169=$Z$1,'2nd Run'!H169,""),"")</f>
        <v/>
      </c>
      <c r="AA169" s="96" t="str">
        <f>IFERROR(IF($W169=$AA$1,'2nd Run'!H169,""),"")</f>
        <v/>
      </c>
      <c r="AB169" s="96" t="str">
        <f>IFERROR(IF(W169=$AB$1,'2nd Run'!H169,""),"")</f>
        <v/>
      </c>
      <c r="AC169" s="80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</row>
    <row r="170" spans="1:47" ht="15.75" customHeight="1">
      <c r="A170" s="78" t="str">
        <f>IF(B170="","",Draw!G170)</f>
        <v/>
      </c>
      <c r="B170" s="73" t="str">
        <f>IFERROR(Draw!H170,"")</f>
        <v/>
      </c>
      <c r="C170" s="73" t="str">
        <f>IFERROR(Draw!J170,"")</f>
        <v/>
      </c>
      <c r="D170" s="298"/>
      <c r="E170" s="92" t="str">
        <f t="shared" si="0"/>
        <v/>
      </c>
      <c r="F170" s="93" t="str">
        <f t="shared" si="1"/>
        <v/>
      </c>
      <c r="G170" s="71">
        <v>1.6899999999999999E-7</v>
      </c>
      <c r="H170" s="75" t="str">
        <f t="shared" si="2"/>
        <v/>
      </c>
      <c r="I170" s="75" t="str">
        <f t="shared" si="3"/>
        <v/>
      </c>
      <c r="J170" s="75">
        <f>VLOOKUP(CONCATENATE(Draw!I170,'2nd Run'!C170),Enter!T:V,3,FALSE)</f>
        <v>0</v>
      </c>
      <c r="K170" s="82" t="str">
        <f>IF(A170="co",VLOOKUP(CONCATENATE(Draw!I170,C170),'1st Run'!W:X,2,FALSE),IF(A170="yco",VLOOKUP(CONCATENATE(Draw!I170,C170),'Youth Calc'!S:U,2,FALSE),IF(OR(AND(D170&gt;1,D170&lt;1050),D170="nt",D170="",D170="scratch"),"","Not valid")))</f>
        <v/>
      </c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82" t="str">
        <f>IFERROR(VLOOKUP('2nd Run'!H170,$AD$3:$AE$7,2,TRUE),"")</f>
        <v/>
      </c>
      <c r="X170" s="96" t="str">
        <f>IFERROR(IF(W170=$X$1,'2nd Run'!H170,""),"")</f>
        <v/>
      </c>
      <c r="Y170" s="96" t="str">
        <f>IFERROR(IF(W170=$Y$1,'2nd Run'!H170,""),"")</f>
        <v/>
      </c>
      <c r="Z170" s="96" t="str">
        <f>IFERROR(IF(W170=$Z$1,'2nd Run'!H170,""),"")</f>
        <v/>
      </c>
      <c r="AA170" s="96" t="str">
        <f>IFERROR(IF($W170=$AA$1,'2nd Run'!H170,""),"")</f>
        <v/>
      </c>
      <c r="AB170" s="96" t="str">
        <f>IFERROR(IF(W170=$AB$1,'2nd Run'!H170,""),"")</f>
        <v/>
      </c>
      <c r="AC170" s="80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</row>
    <row r="171" spans="1:47" ht="15.75" customHeight="1">
      <c r="A171" s="78" t="str">
        <f>IF(B171="","",Draw!G171)</f>
        <v/>
      </c>
      <c r="B171" s="73" t="str">
        <f>IFERROR(Draw!H171,"")</f>
        <v/>
      </c>
      <c r="C171" s="73" t="str">
        <f>IFERROR(Draw!J171,"")</f>
        <v/>
      </c>
      <c r="D171" s="295"/>
      <c r="E171" s="92" t="str">
        <f t="shared" si="0"/>
        <v/>
      </c>
      <c r="F171" s="93" t="str">
        <f t="shared" si="1"/>
        <v/>
      </c>
      <c r="G171" s="71">
        <v>1.6999999999999999E-7</v>
      </c>
      <c r="H171" s="75" t="str">
        <f t="shared" si="2"/>
        <v/>
      </c>
      <c r="I171" s="75" t="str">
        <f t="shared" si="3"/>
        <v/>
      </c>
      <c r="J171" s="75">
        <f>VLOOKUP(CONCATENATE(Draw!I171,'2nd Run'!C171),Enter!T:V,3,FALSE)</f>
        <v>0</v>
      </c>
      <c r="K171" s="82" t="str">
        <f>IF(A171="co",VLOOKUP(CONCATENATE(Draw!I171,C171),'1st Run'!W:X,2,FALSE),IF(A171="yco",VLOOKUP(CONCATENATE(Draw!I171,C171),'Youth Calc'!S:U,2,FALSE),IF(OR(AND(D171&gt;1,D171&lt;1050),D171="nt",D171="",D171="scratch"),"","Not valid")))</f>
        <v/>
      </c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82" t="str">
        <f>IFERROR(VLOOKUP('2nd Run'!H171,$AD$3:$AE$7,2,TRUE),"")</f>
        <v/>
      </c>
      <c r="X171" s="96" t="str">
        <f>IFERROR(IF(W171=$X$1,'2nd Run'!H171,""),"")</f>
        <v/>
      </c>
      <c r="Y171" s="96" t="str">
        <f>IFERROR(IF(W171=$Y$1,'2nd Run'!H171,""),"")</f>
        <v/>
      </c>
      <c r="Z171" s="96" t="str">
        <f>IFERROR(IF(W171=$Z$1,'2nd Run'!H171,""),"")</f>
        <v/>
      </c>
      <c r="AA171" s="96" t="str">
        <f>IFERROR(IF($W171=$AA$1,'2nd Run'!H171,""),"")</f>
        <v/>
      </c>
      <c r="AB171" s="96" t="str">
        <f>IFERROR(IF(W171=$AB$1,'2nd Run'!H171,""),"")</f>
        <v/>
      </c>
      <c r="AC171" s="80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</row>
    <row r="172" spans="1:47" ht="15.75" customHeight="1">
      <c r="A172" s="78" t="str">
        <f>IF(B172="","",Draw!G172)</f>
        <v/>
      </c>
      <c r="B172" s="73" t="str">
        <f>IFERROR(Draw!H172,"")</f>
        <v/>
      </c>
      <c r="C172" s="73" t="str">
        <f>IFERROR(Draw!J172,"")</f>
        <v/>
      </c>
      <c r="D172" s="299"/>
      <c r="E172" s="92" t="str">
        <f t="shared" si="0"/>
        <v/>
      </c>
      <c r="F172" s="93" t="str">
        <f t="shared" si="1"/>
        <v/>
      </c>
      <c r="G172" s="71">
        <v>1.7100000000000001E-7</v>
      </c>
      <c r="H172" s="75" t="str">
        <f t="shared" si="2"/>
        <v/>
      </c>
      <c r="I172" s="75" t="str">
        <f t="shared" si="3"/>
        <v/>
      </c>
      <c r="J172" s="75">
        <f>VLOOKUP(CONCATENATE(Draw!I172,'2nd Run'!C172),Enter!T:V,3,FALSE)</f>
        <v>0</v>
      </c>
      <c r="K172" s="82" t="str">
        <f>IF(A172="co",VLOOKUP(CONCATENATE(Draw!I172,C172),'1st Run'!W:X,2,FALSE),IF(A172="yco",VLOOKUP(CONCATENATE(Draw!I172,C172),'Youth Calc'!S:U,2,FALSE),IF(OR(AND(D172&gt;1,D172&lt;1050),D172="nt",D172="",D172="scratch"),"","Not valid")))</f>
        <v/>
      </c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82" t="str">
        <f>IFERROR(VLOOKUP('2nd Run'!H172,$AD$3:$AE$7,2,TRUE),"")</f>
        <v/>
      </c>
      <c r="X172" s="96" t="str">
        <f>IFERROR(IF(W172=$X$1,'2nd Run'!H172,""),"")</f>
        <v/>
      </c>
      <c r="Y172" s="96" t="str">
        <f>IFERROR(IF(W172=$Y$1,'2nd Run'!H172,""),"")</f>
        <v/>
      </c>
      <c r="Z172" s="96" t="str">
        <f>IFERROR(IF(W172=$Z$1,'2nd Run'!H172,""),"")</f>
        <v/>
      </c>
      <c r="AA172" s="96" t="str">
        <f>IFERROR(IF($W172=$AA$1,'2nd Run'!H172,""),"")</f>
        <v/>
      </c>
      <c r="AB172" s="96" t="str">
        <f>IFERROR(IF(W172=$AB$1,'2nd Run'!H172,""),"")</f>
        <v/>
      </c>
      <c r="AC172" s="80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</row>
    <row r="173" spans="1:47" ht="15.75" customHeight="1">
      <c r="A173" s="78" t="str">
        <f>IF(B173="","",Draw!G173)</f>
        <v/>
      </c>
      <c r="B173" s="73" t="str">
        <f>IFERROR(Draw!H173,"")</f>
        <v/>
      </c>
      <c r="C173" s="73" t="str">
        <f>IFERROR(Draw!J173,"")</f>
        <v/>
      </c>
      <c r="D173" s="295"/>
      <c r="E173" s="92" t="str">
        <f t="shared" si="0"/>
        <v/>
      </c>
      <c r="F173" s="93" t="str">
        <f t="shared" si="1"/>
        <v/>
      </c>
      <c r="G173" s="71">
        <v>1.72E-7</v>
      </c>
      <c r="H173" s="75" t="str">
        <f t="shared" si="2"/>
        <v/>
      </c>
      <c r="I173" s="75" t="str">
        <f t="shared" si="3"/>
        <v/>
      </c>
      <c r="J173" s="75">
        <f>VLOOKUP(CONCATENATE(Draw!I173,'2nd Run'!C173),Enter!T:V,3,FALSE)</f>
        <v>0</v>
      </c>
      <c r="K173" s="82" t="str">
        <f>IF(A173="co",VLOOKUP(CONCATENATE(Draw!I173,C173),'1st Run'!W:X,2,FALSE),IF(A173="yco",VLOOKUP(CONCATENATE(Draw!I173,C173),'Youth Calc'!S:U,2,FALSE),IF(OR(AND(D173&gt;1,D173&lt;1050),D173="nt",D173="",D173="scratch"),"","Not valid")))</f>
        <v/>
      </c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82" t="str">
        <f>IFERROR(VLOOKUP('2nd Run'!H173,$AD$3:$AE$7,2,TRUE),"")</f>
        <v/>
      </c>
      <c r="X173" s="96" t="str">
        <f>IFERROR(IF(W173=$X$1,'2nd Run'!H173,""),"")</f>
        <v/>
      </c>
      <c r="Y173" s="96" t="str">
        <f>IFERROR(IF(W173=$Y$1,'2nd Run'!H173,""),"")</f>
        <v/>
      </c>
      <c r="Z173" s="96" t="str">
        <f>IFERROR(IF(W173=$Z$1,'2nd Run'!H173,""),"")</f>
        <v/>
      </c>
      <c r="AA173" s="96" t="str">
        <f>IFERROR(IF($W173=$AA$1,'2nd Run'!H173,""),"")</f>
        <v/>
      </c>
      <c r="AB173" s="96" t="str">
        <f>IFERROR(IF(W173=$AB$1,'2nd Run'!H173,""),"")</f>
        <v/>
      </c>
      <c r="AC173" s="80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</row>
    <row r="174" spans="1:47" ht="15.75" customHeight="1">
      <c r="A174" s="78" t="str">
        <f>IF(B174="","",Draw!G174)</f>
        <v/>
      </c>
      <c r="B174" s="73" t="str">
        <f>IFERROR(Draw!H174,"")</f>
        <v/>
      </c>
      <c r="C174" s="73" t="str">
        <f>IFERROR(Draw!J174,"")</f>
        <v/>
      </c>
      <c r="D174" s="296"/>
      <c r="E174" s="92" t="str">
        <f t="shared" si="0"/>
        <v/>
      </c>
      <c r="F174" s="93" t="str">
        <f t="shared" si="1"/>
        <v/>
      </c>
      <c r="G174" s="71">
        <v>1.73E-7</v>
      </c>
      <c r="H174" s="75" t="str">
        <f t="shared" si="2"/>
        <v/>
      </c>
      <c r="I174" s="75" t="str">
        <f t="shared" si="3"/>
        <v/>
      </c>
      <c r="J174" s="75">
        <f>VLOOKUP(CONCATENATE(Draw!I174,'2nd Run'!C174),Enter!T:V,3,FALSE)</f>
        <v>0</v>
      </c>
      <c r="K174" s="82" t="str">
        <f>IF(A174="co",VLOOKUP(CONCATENATE(Draw!I174,C174),'1st Run'!W:X,2,FALSE),IF(A174="yco",VLOOKUP(CONCATENATE(Draw!I174,C174),'Youth Calc'!S:U,2,FALSE),IF(OR(AND(D174&gt;1,D174&lt;1050),D174="nt",D174="",D174="scratch"),"","Not valid")))</f>
        <v/>
      </c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82" t="str">
        <f>IFERROR(VLOOKUP('2nd Run'!H174,$AD$3:$AE$7,2,TRUE),"")</f>
        <v/>
      </c>
      <c r="X174" s="96" t="str">
        <f>IFERROR(IF(W174=$X$1,'2nd Run'!H174,""),"")</f>
        <v/>
      </c>
      <c r="Y174" s="96" t="str">
        <f>IFERROR(IF(W174=$Y$1,'2nd Run'!H174,""),"")</f>
        <v/>
      </c>
      <c r="Z174" s="96" t="str">
        <f>IFERROR(IF(W174=$Z$1,'2nd Run'!H174,""),"")</f>
        <v/>
      </c>
      <c r="AA174" s="96" t="str">
        <f>IFERROR(IF($W174=$AA$1,'2nd Run'!H174,""),"")</f>
        <v/>
      </c>
      <c r="AB174" s="96" t="str">
        <f>IFERROR(IF(W174=$AB$1,'2nd Run'!H174,""),"")</f>
        <v/>
      </c>
      <c r="AC174" s="80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</row>
    <row r="175" spans="1:47" ht="15.75" customHeight="1">
      <c r="A175" s="78" t="str">
        <f>IF(B175="","",Draw!G175)</f>
        <v/>
      </c>
      <c r="B175" s="73" t="str">
        <f>IFERROR(Draw!H175,"")</f>
        <v/>
      </c>
      <c r="C175" s="73" t="str">
        <f>IFERROR(Draw!J175,"")</f>
        <v/>
      </c>
      <c r="D175" s="297"/>
      <c r="E175" s="92" t="str">
        <f t="shared" si="0"/>
        <v/>
      </c>
      <c r="F175" s="93" t="str">
        <f t="shared" si="1"/>
        <v/>
      </c>
      <c r="G175" s="71">
        <v>1.74E-7</v>
      </c>
      <c r="H175" s="75" t="str">
        <f t="shared" si="2"/>
        <v/>
      </c>
      <c r="I175" s="75" t="str">
        <f t="shared" si="3"/>
        <v/>
      </c>
      <c r="J175" s="75">
        <f>VLOOKUP(CONCATENATE(Draw!I175,'2nd Run'!C175),Enter!T:V,3,FALSE)</f>
        <v>0</v>
      </c>
      <c r="K175" s="82" t="str">
        <f>IF(A175="co",VLOOKUP(CONCATENATE(Draw!I175,C175),'1st Run'!W:X,2,FALSE),IF(A175="yco",VLOOKUP(CONCATENATE(Draw!I175,C175),'Youth Calc'!S:U,2,FALSE),IF(OR(AND(D175&gt;1,D175&lt;1050),D175="nt",D175="",D175="scratch"),"","Not valid")))</f>
        <v/>
      </c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82" t="str">
        <f>IFERROR(VLOOKUP('2nd Run'!H175,$AD$3:$AE$7,2,TRUE),"")</f>
        <v/>
      </c>
      <c r="X175" s="96" t="str">
        <f>IFERROR(IF(W175=$X$1,'2nd Run'!H175,""),"")</f>
        <v/>
      </c>
      <c r="Y175" s="96" t="str">
        <f>IFERROR(IF(W175=$Y$1,'2nd Run'!H175,""),"")</f>
        <v/>
      </c>
      <c r="Z175" s="96" t="str">
        <f>IFERROR(IF(W175=$Z$1,'2nd Run'!H175,""),"")</f>
        <v/>
      </c>
      <c r="AA175" s="96" t="str">
        <f>IFERROR(IF($W175=$AA$1,'2nd Run'!H175,""),"")</f>
        <v/>
      </c>
      <c r="AB175" s="96" t="str">
        <f>IFERROR(IF(W175=$AB$1,'2nd Run'!H175,""),"")</f>
        <v/>
      </c>
      <c r="AC175" s="80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</row>
    <row r="176" spans="1:47" ht="15.75" customHeight="1">
      <c r="A176" s="78" t="str">
        <f>IF(B176="","",Draw!G176)</f>
        <v/>
      </c>
      <c r="B176" s="73" t="str">
        <f>IFERROR(Draw!H176,"")</f>
        <v/>
      </c>
      <c r="C176" s="73" t="str">
        <f>IFERROR(Draw!J176,"")</f>
        <v/>
      </c>
      <c r="D176" s="298"/>
      <c r="E176" s="92" t="str">
        <f t="shared" si="0"/>
        <v/>
      </c>
      <c r="F176" s="93" t="str">
        <f t="shared" si="1"/>
        <v/>
      </c>
      <c r="G176" s="71">
        <v>1.7499999999999999E-7</v>
      </c>
      <c r="H176" s="75" t="str">
        <f t="shared" si="2"/>
        <v/>
      </c>
      <c r="I176" s="75" t="str">
        <f t="shared" si="3"/>
        <v/>
      </c>
      <c r="J176" s="75">
        <f>VLOOKUP(CONCATENATE(Draw!I176,'2nd Run'!C176),Enter!T:V,3,FALSE)</f>
        <v>0</v>
      </c>
      <c r="K176" s="82" t="str">
        <f>IF(A176="co",VLOOKUP(CONCATENATE(Draw!I176,C176),'1st Run'!W:X,2,FALSE),IF(A176="yco",VLOOKUP(CONCATENATE(Draw!I176,C176),'Youth Calc'!S:U,2,FALSE),IF(OR(AND(D176&gt;1,D176&lt;1050),D176="nt",D176="",D176="scratch"),"","Not valid")))</f>
        <v/>
      </c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82" t="str">
        <f>IFERROR(VLOOKUP('2nd Run'!H176,$AD$3:$AE$7,2,TRUE),"")</f>
        <v/>
      </c>
      <c r="X176" s="96" t="str">
        <f>IFERROR(IF(W176=$X$1,'2nd Run'!H176,""),"")</f>
        <v/>
      </c>
      <c r="Y176" s="96" t="str">
        <f>IFERROR(IF(W176=$Y$1,'2nd Run'!H176,""),"")</f>
        <v/>
      </c>
      <c r="Z176" s="96" t="str">
        <f>IFERROR(IF(W176=$Z$1,'2nd Run'!H176,""),"")</f>
        <v/>
      </c>
      <c r="AA176" s="96" t="str">
        <f>IFERROR(IF($W176=$AA$1,'2nd Run'!H176,""),"")</f>
        <v/>
      </c>
      <c r="AB176" s="96" t="str">
        <f>IFERROR(IF(W176=$AB$1,'2nd Run'!H176,""),"")</f>
        <v/>
      </c>
      <c r="AC176" s="80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</row>
    <row r="177" spans="1:47" ht="15.75" customHeight="1">
      <c r="A177" s="78" t="str">
        <f>IF(B177="","",Draw!G177)</f>
        <v/>
      </c>
      <c r="B177" s="73" t="str">
        <f>IFERROR(Draw!H177,"")</f>
        <v/>
      </c>
      <c r="C177" s="73" t="str">
        <f>IFERROR(Draw!J177,"")</f>
        <v/>
      </c>
      <c r="D177" s="295"/>
      <c r="E177" s="92" t="str">
        <f t="shared" si="0"/>
        <v/>
      </c>
      <c r="F177" s="93" t="str">
        <f t="shared" si="1"/>
        <v/>
      </c>
      <c r="G177" s="71">
        <v>1.7599999999999999E-7</v>
      </c>
      <c r="H177" s="75" t="str">
        <f t="shared" si="2"/>
        <v/>
      </c>
      <c r="I177" s="75" t="str">
        <f t="shared" si="3"/>
        <v/>
      </c>
      <c r="J177" s="75">
        <f>VLOOKUP(CONCATENATE(Draw!I177,'2nd Run'!C177),Enter!T:V,3,FALSE)</f>
        <v>0</v>
      </c>
      <c r="K177" s="82" t="str">
        <f>IF(A177="co",VLOOKUP(CONCATENATE(Draw!I177,C177),'1st Run'!W:X,2,FALSE),IF(A177="yco",VLOOKUP(CONCATENATE(Draw!I177,C177),'Youth Calc'!S:U,2,FALSE),IF(OR(AND(D177&gt;1,D177&lt;1050),D177="nt",D177="",D177="scratch"),"","Not valid")))</f>
        <v/>
      </c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82" t="str">
        <f>IFERROR(VLOOKUP('2nd Run'!H177,$AD$3:$AE$7,2,TRUE),"")</f>
        <v/>
      </c>
      <c r="X177" s="96" t="str">
        <f>IFERROR(IF(W177=$X$1,'2nd Run'!H177,""),"")</f>
        <v/>
      </c>
      <c r="Y177" s="96" t="str">
        <f>IFERROR(IF(W177=$Y$1,'2nd Run'!H177,""),"")</f>
        <v/>
      </c>
      <c r="Z177" s="96" t="str">
        <f>IFERROR(IF(W177=$Z$1,'2nd Run'!H177,""),"")</f>
        <v/>
      </c>
      <c r="AA177" s="96" t="str">
        <f>IFERROR(IF($W177=$AA$1,'2nd Run'!H177,""),"")</f>
        <v/>
      </c>
      <c r="AB177" s="96" t="str">
        <f>IFERROR(IF(W177=$AB$1,'2nd Run'!H177,""),"")</f>
        <v/>
      </c>
      <c r="AC177" s="80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</row>
    <row r="178" spans="1:47" ht="15.75" customHeight="1">
      <c r="A178" s="78" t="str">
        <f>IF(B178="","",Draw!G178)</f>
        <v/>
      </c>
      <c r="B178" s="73" t="str">
        <f>IFERROR(Draw!H178,"")</f>
        <v/>
      </c>
      <c r="C178" s="73" t="str">
        <f>IFERROR(Draw!J178,"")</f>
        <v/>
      </c>
      <c r="D178" s="299"/>
      <c r="E178" s="92" t="str">
        <f t="shared" si="0"/>
        <v/>
      </c>
      <c r="F178" s="93" t="str">
        <f t="shared" si="1"/>
        <v/>
      </c>
      <c r="G178" s="71">
        <v>1.7700000000000001E-7</v>
      </c>
      <c r="H178" s="75" t="str">
        <f t="shared" si="2"/>
        <v/>
      </c>
      <c r="I178" s="75" t="str">
        <f t="shared" si="3"/>
        <v/>
      </c>
      <c r="J178" s="75">
        <f>VLOOKUP(CONCATENATE(Draw!I178,'2nd Run'!C178),Enter!T:V,3,FALSE)</f>
        <v>0</v>
      </c>
      <c r="K178" s="82" t="str">
        <f>IF(A178="co",VLOOKUP(CONCATENATE(Draw!I178,C178),'1st Run'!W:X,2,FALSE),IF(A178="yco",VLOOKUP(CONCATENATE(Draw!I178,C178),'Youth Calc'!S:U,2,FALSE),IF(OR(AND(D178&gt;1,D178&lt;1050),D178="nt",D178="",D178="scratch"),"","Not valid")))</f>
        <v/>
      </c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82" t="str">
        <f>IFERROR(VLOOKUP('2nd Run'!H178,$AD$3:$AE$7,2,TRUE),"")</f>
        <v/>
      </c>
      <c r="X178" s="96" t="str">
        <f>IFERROR(IF(W178=$X$1,'2nd Run'!H178,""),"")</f>
        <v/>
      </c>
      <c r="Y178" s="96" t="str">
        <f>IFERROR(IF(W178=$Y$1,'2nd Run'!H178,""),"")</f>
        <v/>
      </c>
      <c r="Z178" s="96" t="str">
        <f>IFERROR(IF(W178=$Z$1,'2nd Run'!H178,""),"")</f>
        <v/>
      </c>
      <c r="AA178" s="96" t="str">
        <f>IFERROR(IF($W178=$AA$1,'2nd Run'!H178,""),"")</f>
        <v/>
      </c>
      <c r="AB178" s="96" t="str">
        <f>IFERROR(IF(W178=$AB$1,'2nd Run'!H178,""),"")</f>
        <v/>
      </c>
      <c r="AC178" s="80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</row>
    <row r="179" spans="1:47" ht="15.75" customHeight="1">
      <c r="A179" s="78" t="str">
        <f>IF(B179="","",Draw!G179)</f>
        <v/>
      </c>
      <c r="B179" s="73" t="str">
        <f>IFERROR(Draw!H179,"")</f>
        <v/>
      </c>
      <c r="C179" s="73" t="str">
        <f>IFERROR(Draw!J179,"")</f>
        <v/>
      </c>
      <c r="D179" s="295"/>
      <c r="E179" s="92" t="str">
        <f t="shared" si="0"/>
        <v/>
      </c>
      <c r="F179" s="93" t="str">
        <f t="shared" si="1"/>
        <v/>
      </c>
      <c r="G179" s="71">
        <v>1.7800000000000001E-7</v>
      </c>
      <c r="H179" s="75" t="str">
        <f t="shared" si="2"/>
        <v/>
      </c>
      <c r="I179" s="75" t="str">
        <f t="shared" si="3"/>
        <v/>
      </c>
      <c r="J179" s="75">
        <f>VLOOKUP(CONCATENATE(Draw!I179,'2nd Run'!C179),Enter!T:V,3,FALSE)</f>
        <v>0</v>
      </c>
      <c r="K179" s="82" t="str">
        <f>IF(A179="co",VLOOKUP(CONCATENATE(Draw!I179,C179),'1st Run'!W:X,2,FALSE),IF(A179="yco",VLOOKUP(CONCATENATE(Draw!I179,C179),'Youth Calc'!S:U,2,FALSE),IF(OR(AND(D179&gt;1,D179&lt;1050),D179="nt",D179="",D179="scratch"),"","Not valid")))</f>
        <v/>
      </c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82" t="str">
        <f>IFERROR(VLOOKUP('2nd Run'!H179,$AD$3:$AE$7,2,TRUE),"")</f>
        <v/>
      </c>
      <c r="X179" s="96" t="str">
        <f>IFERROR(IF(W179=$X$1,'2nd Run'!H179,""),"")</f>
        <v/>
      </c>
      <c r="Y179" s="96" t="str">
        <f>IFERROR(IF(W179=$Y$1,'2nd Run'!H179,""),"")</f>
        <v/>
      </c>
      <c r="Z179" s="96" t="str">
        <f>IFERROR(IF(W179=$Z$1,'2nd Run'!H179,""),"")</f>
        <v/>
      </c>
      <c r="AA179" s="96" t="str">
        <f>IFERROR(IF($W179=$AA$1,'2nd Run'!H179,""),"")</f>
        <v/>
      </c>
      <c r="AB179" s="96" t="str">
        <f>IFERROR(IF(W179=$AB$1,'2nd Run'!H179,""),"")</f>
        <v/>
      </c>
      <c r="AC179" s="80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</row>
    <row r="180" spans="1:47" ht="15.75" customHeight="1">
      <c r="A180" s="78" t="str">
        <f>IF(B180="","",Draw!G180)</f>
        <v/>
      </c>
      <c r="B180" s="73" t="str">
        <f>IFERROR(Draw!H180,"")</f>
        <v/>
      </c>
      <c r="C180" s="73" t="str">
        <f>IFERROR(Draw!J180,"")</f>
        <v/>
      </c>
      <c r="D180" s="296"/>
      <c r="E180" s="92" t="str">
        <f t="shared" si="0"/>
        <v/>
      </c>
      <c r="F180" s="93" t="str">
        <f t="shared" si="1"/>
        <v/>
      </c>
      <c r="G180" s="71">
        <v>1.79E-7</v>
      </c>
      <c r="H180" s="75" t="str">
        <f t="shared" si="2"/>
        <v/>
      </c>
      <c r="I180" s="75" t="str">
        <f t="shared" si="3"/>
        <v/>
      </c>
      <c r="J180" s="75">
        <f>VLOOKUP(CONCATENATE(Draw!I180,'2nd Run'!C180),Enter!T:V,3,FALSE)</f>
        <v>0</v>
      </c>
      <c r="K180" s="82" t="str">
        <f>IF(A180="co",VLOOKUP(CONCATENATE(Draw!I180,C180),'1st Run'!W:X,2,FALSE),IF(A180="yco",VLOOKUP(CONCATENATE(Draw!I180,C180),'Youth Calc'!S:U,2,FALSE),IF(OR(AND(D180&gt;1,D180&lt;1050),D180="nt",D180="",D180="scratch"),"","Not valid")))</f>
        <v/>
      </c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82" t="str">
        <f>IFERROR(VLOOKUP('2nd Run'!H180,$AD$3:$AE$7,2,TRUE),"")</f>
        <v/>
      </c>
      <c r="X180" s="96" t="str">
        <f>IFERROR(IF(W180=$X$1,'2nd Run'!H180,""),"")</f>
        <v/>
      </c>
      <c r="Y180" s="96" t="str">
        <f>IFERROR(IF(W180=$Y$1,'2nd Run'!H180,""),"")</f>
        <v/>
      </c>
      <c r="Z180" s="96" t="str">
        <f>IFERROR(IF(W180=$Z$1,'2nd Run'!H180,""),"")</f>
        <v/>
      </c>
      <c r="AA180" s="96" t="str">
        <f>IFERROR(IF($W180=$AA$1,'2nd Run'!H180,""),"")</f>
        <v/>
      </c>
      <c r="AB180" s="96" t="str">
        <f>IFERROR(IF(W180=$AB$1,'2nd Run'!H180,""),"")</f>
        <v/>
      </c>
      <c r="AC180" s="80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</row>
    <row r="181" spans="1:47" ht="15.75" customHeight="1">
      <c r="A181" s="78" t="str">
        <f>IF(B181="","",Draw!G181)</f>
        <v/>
      </c>
      <c r="B181" s="73" t="str">
        <f>IFERROR(Draw!H181,"")</f>
        <v/>
      </c>
      <c r="C181" s="73" t="str">
        <f>IFERROR(Draw!J181,"")</f>
        <v/>
      </c>
      <c r="D181" s="297"/>
      <c r="E181" s="92" t="str">
        <f t="shared" si="0"/>
        <v/>
      </c>
      <c r="F181" s="93" t="str">
        <f t="shared" si="1"/>
        <v/>
      </c>
      <c r="G181" s="71">
        <v>1.8E-7</v>
      </c>
      <c r="H181" s="75" t="str">
        <f t="shared" si="2"/>
        <v/>
      </c>
      <c r="I181" s="75" t="str">
        <f t="shared" si="3"/>
        <v/>
      </c>
      <c r="J181" s="75">
        <f>VLOOKUP(CONCATENATE(Draw!I181,'2nd Run'!C181),Enter!T:V,3,FALSE)</f>
        <v>0</v>
      </c>
      <c r="K181" s="82" t="str">
        <f>IF(A181="co",VLOOKUP(CONCATENATE(Draw!I181,C181),'1st Run'!W:X,2,FALSE),IF(A181="yco",VLOOKUP(CONCATENATE(Draw!I181,C181),'Youth Calc'!S:U,2,FALSE),IF(OR(AND(D181&gt;1,D181&lt;1050),D181="nt",D181="",D181="scratch"),"","Not valid")))</f>
        <v/>
      </c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82" t="str">
        <f>IFERROR(VLOOKUP('2nd Run'!H181,$AD$3:$AE$7,2,TRUE),"")</f>
        <v/>
      </c>
      <c r="X181" s="96" t="str">
        <f>IFERROR(IF(W181=$X$1,'2nd Run'!H181,""),"")</f>
        <v/>
      </c>
      <c r="Y181" s="96" t="str">
        <f>IFERROR(IF(W181=$Y$1,'2nd Run'!H181,""),"")</f>
        <v/>
      </c>
      <c r="Z181" s="96" t="str">
        <f>IFERROR(IF(W181=$Z$1,'2nd Run'!H181,""),"")</f>
        <v/>
      </c>
      <c r="AA181" s="96" t="str">
        <f>IFERROR(IF($W181=$AA$1,'2nd Run'!H181,""),"")</f>
        <v/>
      </c>
      <c r="AB181" s="96" t="str">
        <f>IFERROR(IF(W181=$AB$1,'2nd Run'!H181,""),"")</f>
        <v/>
      </c>
      <c r="AC181" s="80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</row>
    <row r="182" spans="1:47" ht="15.75" customHeight="1">
      <c r="A182" s="78" t="str">
        <f>IF(B182="","",Draw!G182)</f>
        <v/>
      </c>
      <c r="B182" s="73" t="str">
        <f>IFERROR(Draw!H182,"")</f>
        <v/>
      </c>
      <c r="C182" s="73" t="str">
        <f>IFERROR(Draw!J182,"")</f>
        <v/>
      </c>
      <c r="D182" s="298"/>
      <c r="E182" s="92" t="str">
        <f t="shared" si="0"/>
        <v/>
      </c>
      <c r="F182" s="93" t="str">
        <f t="shared" si="1"/>
        <v/>
      </c>
      <c r="G182" s="71">
        <v>1.8099999999999999E-7</v>
      </c>
      <c r="H182" s="75" t="str">
        <f t="shared" si="2"/>
        <v/>
      </c>
      <c r="I182" s="75" t="str">
        <f t="shared" si="3"/>
        <v/>
      </c>
      <c r="J182" s="75">
        <f>VLOOKUP(CONCATENATE(Draw!I182,'2nd Run'!C182),Enter!T:V,3,FALSE)</f>
        <v>0</v>
      </c>
      <c r="K182" s="82" t="str">
        <f>IF(A182="co",VLOOKUP(CONCATENATE(Draw!I182,C182),'1st Run'!W:X,2,FALSE),IF(A182="yco",VLOOKUP(CONCATENATE(Draw!I182,C182),'Youth Calc'!S:U,2,FALSE),IF(OR(AND(D182&gt;1,D182&lt;1050),D182="nt",D182="",D182="scratch"),"","Not valid")))</f>
        <v/>
      </c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82" t="str">
        <f>IFERROR(VLOOKUP('2nd Run'!H182,$AD$3:$AE$7,2,TRUE),"")</f>
        <v/>
      </c>
      <c r="X182" s="96" t="str">
        <f>IFERROR(IF(W182=$X$1,'2nd Run'!H182,""),"")</f>
        <v/>
      </c>
      <c r="Y182" s="96" t="str">
        <f>IFERROR(IF(W182=$Y$1,'2nd Run'!H182,""),"")</f>
        <v/>
      </c>
      <c r="Z182" s="96" t="str">
        <f>IFERROR(IF(W182=$Z$1,'2nd Run'!H182,""),"")</f>
        <v/>
      </c>
      <c r="AA182" s="96" t="str">
        <f>IFERROR(IF($W182=$AA$1,'2nd Run'!H182,""),"")</f>
        <v/>
      </c>
      <c r="AB182" s="96" t="str">
        <f>IFERROR(IF(W182=$AB$1,'2nd Run'!H182,""),"")</f>
        <v/>
      </c>
      <c r="AC182" s="80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</row>
    <row r="183" spans="1:47" ht="15.75" customHeight="1">
      <c r="A183" s="78" t="str">
        <f>IF(B183="","",Draw!G183)</f>
        <v/>
      </c>
      <c r="B183" s="73" t="str">
        <f>IFERROR(Draw!H183,"")</f>
        <v/>
      </c>
      <c r="C183" s="73" t="str">
        <f>IFERROR(Draw!J183,"")</f>
        <v/>
      </c>
      <c r="D183" s="295"/>
      <c r="E183" s="92" t="str">
        <f t="shared" si="0"/>
        <v/>
      </c>
      <c r="F183" s="93" t="str">
        <f t="shared" si="1"/>
        <v/>
      </c>
      <c r="G183" s="71">
        <v>1.8199999999999999E-7</v>
      </c>
      <c r="H183" s="75" t="str">
        <f t="shared" si="2"/>
        <v/>
      </c>
      <c r="I183" s="75" t="str">
        <f t="shared" si="3"/>
        <v/>
      </c>
      <c r="J183" s="75">
        <f>VLOOKUP(CONCATENATE(Draw!I183,'2nd Run'!C183),Enter!T:V,3,FALSE)</f>
        <v>0</v>
      </c>
      <c r="K183" s="82" t="str">
        <f>IF(A183="co",VLOOKUP(CONCATENATE(Draw!I183,C183),'1st Run'!W:X,2,FALSE),IF(A183="yco",VLOOKUP(CONCATENATE(Draw!I183,C183),'Youth Calc'!S:U,2,FALSE),IF(OR(AND(D183&gt;1,D183&lt;1050),D183="nt",D183="",D183="scratch"),"","Not valid")))</f>
        <v/>
      </c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82" t="str">
        <f>IFERROR(VLOOKUP('2nd Run'!H183,$AD$3:$AE$7,2,TRUE),"")</f>
        <v/>
      </c>
      <c r="X183" s="96" t="str">
        <f>IFERROR(IF(W183=$X$1,'2nd Run'!H183,""),"")</f>
        <v/>
      </c>
      <c r="Y183" s="96" t="str">
        <f>IFERROR(IF(W183=$Y$1,'2nd Run'!H183,""),"")</f>
        <v/>
      </c>
      <c r="Z183" s="96" t="str">
        <f>IFERROR(IF(W183=$Z$1,'2nd Run'!H183,""),"")</f>
        <v/>
      </c>
      <c r="AA183" s="96" t="str">
        <f>IFERROR(IF($W183=$AA$1,'2nd Run'!H183,""),"")</f>
        <v/>
      </c>
      <c r="AB183" s="96" t="str">
        <f>IFERROR(IF(W183=$AB$1,'2nd Run'!H183,""),"")</f>
        <v/>
      </c>
      <c r="AC183" s="80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</row>
    <row r="184" spans="1:47" ht="15.75" customHeight="1">
      <c r="A184" s="78" t="str">
        <f>IF(B184="","",Draw!G184)</f>
        <v/>
      </c>
      <c r="B184" s="73" t="str">
        <f>IFERROR(Draw!H184,"")</f>
        <v/>
      </c>
      <c r="C184" s="73" t="str">
        <f>IFERROR(Draw!J184,"")</f>
        <v/>
      </c>
      <c r="D184" s="299"/>
      <c r="E184" s="92" t="str">
        <f t="shared" si="0"/>
        <v/>
      </c>
      <c r="F184" s="93" t="str">
        <f t="shared" si="1"/>
        <v/>
      </c>
      <c r="G184" s="71">
        <v>1.8300000000000001E-7</v>
      </c>
      <c r="H184" s="75" t="str">
        <f t="shared" si="2"/>
        <v/>
      </c>
      <c r="I184" s="75" t="str">
        <f t="shared" si="3"/>
        <v/>
      </c>
      <c r="J184" s="75">
        <f>VLOOKUP(CONCATENATE(Draw!I184,'2nd Run'!C184),Enter!T:V,3,FALSE)</f>
        <v>0</v>
      </c>
      <c r="K184" s="82" t="str">
        <f>IF(A184="co",VLOOKUP(CONCATENATE(Draw!I184,C184),'1st Run'!W:X,2,FALSE),IF(A184="yco",VLOOKUP(CONCATENATE(Draw!I184,C184),'Youth Calc'!S:U,2,FALSE),IF(OR(AND(D184&gt;1,D184&lt;1050),D184="nt",D184="",D184="scratch"),"","Not valid")))</f>
        <v/>
      </c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82" t="str">
        <f>IFERROR(VLOOKUP('2nd Run'!H184,$AD$3:$AE$7,2,TRUE),"")</f>
        <v/>
      </c>
      <c r="X184" s="96" t="str">
        <f>IFERROR(IF(W184=$X$1,'2nd Run'!H184,""),"")</f>
        <v/>
      </c>
      <c r="Y184" s="96" t="str">
        <f>IFERROR(IF(W184=$Y$1,'2nd Run'!H184,""),"")</f>
        <v/>
      </c>
      <c r="Z184" s="96" t="str">
        <f>IFERROR(IF(W184=$Z$1,'2nd Run'!H184,""),"")</f>
        <v/>
      </c>
      <c r="AA184" s="96" t="str">
        <f>IFERROR(IF($W184=$AA$1,'2nd Run'!H184,""),"")</f>
        <v/>
      </c>
      <c r="AB184" s="96" t="str">
        <f>IFERROR(IF(W184=$AB$1,'2nd Run'!H184,""),"")</f>
        <v/>
      </c>
      <c r="AC184" s="80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</row>
    <row r="185" spans="1:47" ht="15.75" customHeight="1">
      <c r="A185" s="78" t="str">
        <f>IF(B185="","",Draw!G185)</f>
        <v/>
      </c>
      <c r="B185" s="73" t="str">
        <f>IFERROR(Draw!H185,"")</f>
        <v/>
      </c>
      <c r="C185" s="73" t="str">
        <f>IFERROR(Draw!J185,"")</f>
        <v/>
      </c>
      <c r="D185" s="295"/>
      <c r="E185" s="92" t="str">
        <f t="shared" si="0"/>
        <v/>
      </c>
      <c r="F185" s="93" t="str">
        <f t="shared" si="1"/>
        <v/>
      </c>
      <c r="G185" s="71">
        <v>1.8400000000000001E-7</v>
      </c>
      <c r="H185" s="75" t="str">
        <f t="shared" si="2"/>
        <v/>
      </c>
      <c r="I185" s="75" t="str">
        <f t="shared" si="3"/>
        <v/>
      </c>
      <c r="J185" s="75">
        <f>VLOOKUP(CONCATENATE(Draw!I185,'2nd Run'!C185),Enter!T:V,3,FALSE)</f>
        <v>0</v>
      </c>
      <c r="K185" s="82" t="str">
        <f>IF(A185="co",VLOOKUP(CONCATENATE(Draw!I185,C185),'1st Run'!W:X,2,FALSE),IF(A185="yco",VLOOKUP(CONCATENATE(Draw!I185,C185),'Youth Calc'!S:U,2,FALSE),IF(OR(AND(D185&gt;1,D185&lt;1050),D185="nt",D185="",D185="scratch"),"","Not valid")))</f>
        <v/>
      </c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82" t="str">
        <f>IFERROR(VLOOKUP('2nd Run'!H185,$AD$3:$AE$7,2,TRUE),"")</f>
        <v/>
      </c>
      <c r="X185" s="96" t="str">
        <f>IFERROR(IF(W185=$X$1,'2nd Run'!H185,""),"")</f>
        <v/>
      </c>
      <c r="Y185" s="96" t="str">
        <f>IFERROR(IF(W185=$Y$1,'2nd Run'!H185,""),"")</f>
        <v/>
      </c>
      <c r="Z185" s="96" t="str">
        <f>IFERROR(IF(W185=$Z$1,'2nd Run'!H185,""),"")</f>
        <v/>
      </c>
      <c r="AA185" s="96" t="str">
        <f>IFERROR(IF($W185=$AA$1,'2nd Run'!H185,""),"")</f>
        <v/>
      </c>
      <c r="AB185" s="96" t="str">
        <f>IFERROR(IF(W185=$AB$1,'2nd Run'!H185,""),"")</f>
        <v/>
      </c>
      <c r="AC185" s="80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</row>
    <row r="186" spans="1:47" ht="15.75" customHeight="1">
      <c r="A186" s="78" t="str">
        <f>IF(B186="","",Draw!G186)</f>
        <v/>
      </c>
      <c r="B186" s="73" t="str">
        <f>IFERROR(Draw!H186,"")</f>
        <v/>
      </c>
      <c r="C186" s="73" t="str">
        <f>IFERROR(Draw!J186,"")</f>
        <v/>
      </c>
      <c r="D186" s="296"/>
      <c r="E186" s="92" t="str">
        <f t="shared" si="0"/>
        <v/>
      </c>
      <c r="F186" s="93" t="str">
        <f t="shared" si="1"/>
        <v/>
      </c>
      <c r="G186" s="71">
        <v>1.85E-7</v>
      </c>
      <c r="H186" s="75" t="str">
        <f t="shared" si="2"/>
        <v/>
      </c>
      <c r="I186" s="75" t="str">
        <f t="shared" si="3"/>
        <v/>
      </c>
      <c r="J186" s="75">
        <f>VLOOKUP(CONCATENATE(Draw!I186,'2nd Run'!C186),Enter!T:V,3,FALSE)</f>
        <v>0</v>
      </c>
      <c r="K186" s="82" t="str">
        <f>IF(A186="co",VLOOKUP(CONCATENATE(Draw!I186,C186),'1st Run'!W:X,2,FALSE),IF(A186="yco",VLOOKUP(CONCATENATE(Draw!I186,C186),'Youth Calc'!S:U,2,FALSE),IF(OR(AND(D186&gt;1,D186&lt;1050),D186="nt",D186="",D186="scratch"),"","Not valid")))</f>
        <v/>
      </c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82" t="str">
        <f>IFERROR(VLOOKUP('2nd Run'!H186,$AD$3:$AE$7,2,TRUE),"")</f>
        <v/>
      </c>
      <c r="X186" s="96" t="str">
        <f>IFERROR(IF(W186=$X$1,'2nd Run'!H186,""),"")</f>
        <v/>
      </c>
      <c r="Y186" s="96" t="str">
        <f>IFERROR(IF(W186=$Y$1,'2nd Run'!H186,""),"")</f>
        <v/>
      </c>
      <c r="Z186" s="96" t="str">
        <f>IFERROR(IF(W186=$Z$1,'2nd Run'!H186,""),"")</f>
        <v/>
      </c>
      <c r="AA186" s="96" t="str">
        <f>IFERROR(IF($W186=$AA$1,'2nd Run'!H186,""),"")</f>
        <v/>
      </c>
      <c r="AB186" s="96" t="str">
        <f>IFERROR(IF(W186=$AB$1,'2nd Run'!H186,""),"")</f>
        <v/>
      </c>
      <c r="AC186" s="80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</row>
    <row r="187" spans="1:47" ht="15.75" customHeight="1">
      <c r="A187" s="78" t="str">
        <f>IF(B187="","",Draw!G187)</f>
        <v/>
      </c>
      <c r="B187" s="73" t="str">
        <f>IFERROR(Draw!H187,"")</f>
        <v/>
      </c>
      <c r="C187" s="73" t="str">
        <f>IFERROR(Draw!J187,"")</f>
        <v/>
      </c>
      <c r="D187" s="297"/>
      <c r="E187" s="92" t="str">
        <f t="shared" si="0"/>
        <v/>
      </c>
      <c r="F187" s="93" t="str">
        <f t="shared" si="1"/>
        <v/>
      </c>
      <c r="G187" s="71">
        <v>1.86E-7</v>
      </c>
      <c r="H187" s="75" t="str">
        <f t="shared" si="2"/>
        <v/>
      </c>
      <c r="I187" s="75" t="str">
        <f t="shared" si="3"/>
        <v/>
      </c>
      <c r="J187" s="75">
        <f>VLOOKUP(CONCATENATE(Draw!I187,'2nd Run'!C187),Enter!T:V,3,FALSE)</f>
        <v>0</v>
      </c>
      <c r="K187" s="82" t="str">
        <f>IF(A187="co",VLOOKUP(CONCATENATE(Draw!I187,C187),'1st Run'!W:X,2,FALSE),IF(A187="yco",VLOOKUP(CONCATENATE(Draw!I187,C187),'Youth Calc'!S:U,2,FALSE),IF(OR(AND(D187&gt;1,D187&lt;1050),D187="nt",D187="",D187="scratch"),"","Not valid")))</f>
        <v/>
      </c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82" t="str">
        <f>IFERROR(VLOOKUP('2nd Run'!H187,$AD$3:$AE$7,2,TRUE),"")</f>
        <v/>
      </c>
      <c r="X187" s="96" t="str">
        <f>IFERROR(IF(W187=$X$1,'2nd Run'!H187,""),"")</f>
        <v/>
      </c>
      <c r="Y187" s="96" t="str">
        <f>IFERROR(IF(W187=$Y$1,'2nd Run'!H187,""),"")</f>
        <v/>
      </c>
      <c r="Z187" s="96" t="str">
        <f>IFERROR(IF(W187=$Z$1,'2nd Run'!H187,""),"")</f>
        <v/>
      </c>
      <c r="AA187" s="96" t="str">
        <f>IFERROR(IF($W187=$AA$1,'2nd Run'!H187,""),"")</f>
        <v/>
      </c>
      <c r="AB187" s="96" t="str">
        <f>IFERROR(IF(W187=$AB$1,'2nd Run'!H187,""),"")</f>
        <v/>
      </c>
      <c r="AC187" s="80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</row>
    <row r="188" spans="1:47" ht="15.75" customHeight="1">
      <c r="A188" s="78" t="str">
        <f>IF(B188="","",Draw!G188)</f>
        <v/>
      </c>
      <c r="B188" s="73" t="str">
        <f>IFERROR(Draw!H188,"")</f>
        <v/>
      </c>
      <c r="C188" s="73" t="str">
        <f>IFERROR(Draw!J188,"")</f>
        <v/>
      </c>
      <c r="D188" s="298"/>
      <c r="E188" s="92" t="str">
        <f t="shared" si="0"/>
        <v/>
      </c>
      <c r="F188" s="93" t="str">
        <f t="shared" si="1"/>
        <v/>
      </c>
      <c r="G188" s="71">
        <v>1.8699999999999999E-7</v>
      </c>
      <c r="H188" s="75" t="str">
        <f t="shared" si="2"/>
        <v/>
      </c>
      <c r="I188" s="75" t="str">
        <f t="shared" si="3"/>
        <v/>
      </c>
      <c r="J188" s="75">
        <f>VLOOKUP(CONCATENATE(Draw!I188,'2nd Run'!C188),Enter!T:V,3,FALSE)</f>
        <v>0</v>
      </c>
      <c r="K188" s="82" t="str">
        <f>IF(A188="co",VLOOKUP(CONCATENATE(Draw!I188,C188),'1st Run'!W:X,2,FALSE),IF(A188="yco",VLOOKUP(CONCATENATE(Draw!I188,C188),'Youth Calc'!S:U,2,FALSE),IF(OR(AND(D188&gt;1,D188&lt;1050),D188="nt",D188="",D188="scratch"),"","Not valid")))</f>
        <v/>
      </c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82" t="str">
        <f>IFERROR(VLOOKUP('2nd Run'!H188,$AD$3:$AE$7,2,TRUE),"")</f>
        <v/>
      </c>
      <c r="X188" s="96" t="str">
        <f>IFERROR(IF(W188=$X$1,'2nd Run'!H188,""),"")</f>
        <v/>
      </c>
      <c r="Y188" s="96" t="str">
        <f>IFERROR(IF(W188=$Y$1,'2nd Run'!H188,""),"")</f>
        <v/>
      </c>
      <c r="Z188" s="96" t="str">
        <f>IFERROR(IF(W188=$Z$1,'2nd Run'!H188,""),"")</f>
        <v/>
      </c>
      <c r="AA188" s="96" t="str">
        <f>IFERROR(IF($W188=$AA$1,'2nd Run'!H188,""),"")</f>
        <v/>
      </c>
      <c r="AB188" s="96" t="str">
        <f>IFERROR(IF(W188=$AB$1,'2nd Run'!H188,""),"")</f>
        <v/>
      </c>
      <c r="AC188" s="80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</row>
    <row r="189" spans="1:47" ht="15.75" customHeight="1">
      <c r="A189" s="78" t="str">
        <f>IF(B189="","",Draw!G189)</f>
        <v/>
      </c>
      <c r="B189" s="73" t="str">
        <f>IFERROR(Draw!H189,"")</f>
        <v/>
      </c>
      <c r="C189" s="73" t="str">
        <f>IFERROR(Draw!J189,"")</f>
        <v/>
      </c>
      <c r="D189" s="295"/>
      <c r="E189" s="92" t="str">
        <f t="shared" si="0"/>
        <v/>
      </c>
      <c r="F189" s="93" t="str">
        <f t="shared" si="1"/>
        <v/>
      </c>
      <c r="G189" s="71">
        <v>1.8799999999999999E-7</v>
      </c>
      <c r="H189" s="75" t="str">
        <f t="shared" si="2"/>
        <v/>
      </c>
      <c r="I189" s="75" t="str">
        <f t="shared" si="3"/>
        <v/>
      </c>
      <c r="J189" s="75">
        <f>VLOOKUP(CONCATENATE(Draw!I189,'2nd Run'!C189),Enter!T:V,3,FALSE)</f>
        <v>0</v>
      </c>
      <c r="K189" s="82" t="str">
        <f>IF(A189="co",VLOOKUP(CONCATENATE(Draw!I189,C189),'1st Run'!W:X,2,FALSE),IF(A189="yco",VLOOKUP(CONCATENATE(Draw!I189,C189),'Youth Calc'!S:U,2,FALSE),IF(OR(AND(D189&gt;1,D189&lt;1050),D189="nt",D189="",D189="scratch"),"","Not valid")))</f>
        <v/>
      </c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82" t="str">
        <f>IFERROR(VLOOKUP('2nd Run'!H189,$AD$3:$AE$7,2,TRUE),"")</f>
        <v/>
      </c>
      <c r="X189" s="96" t="str">
        <f>IFERROR(IF(W189=$X$1,'2nd Run'!H189,""),"")</f>
        <v/>
      </c>
      <c r="Y189" s="96" t="str">
        <f>IFERROR(IF(W189=$Y$1,'2nd Run'!H189,""),"")</f>
        <v/>
      </c>
      <c r="Z189" s="96" t="str">
        <f>IFERROR(IF(W189=$Z$1,'2nd Run'!H189,""),"")</f>
        <v/>
      </c>
      <c r="AA189" s="96" t="str">
        <f>IFERROR(IF($W189=$AA$1,'2nd Run'!H189,""),"")</f>
        <v/>
      </c>
      <c r="AB189" s="96" t="str">
        <f>IFERROR(IF(W189=$AB$1,'2nd Run'!H189,""),"")</f>
        <v/>
      </c>
      <c r="AC189" s="80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</row>
    <row r="190" spans="1:47" ht="15.75" customHeight="1">
      <c r="A190" s="78" t="str">
        <f>IF(B190="","",Draw!G190)</f>
        <v/>
      </c>
      <c r="B190" s="73" t="str">
        <f>IFERROR(Draw!H190,"")</f>
        <v/>
      </c>
      <c r="C190" s="73" t="str">
        <f>IFERROR(Draw!J190,"")</f>
        <v/>
      </c>
      <c r="D190" s="299"/>
      <c r="E190" s="92" t="str">
        <f t="shared" si="0"/>
        <v/>
      </c>
      <c r="F190" s="93" t="str">
        <f t="shared" si="1"/>
        <v/>
      </c>
      <c r="G190" s="71">
        <v>1.8900000000000001E-7</v>
      </c>
      <c r="H190" s="75" t="str">
        <f t="shared" si="2"/>
        <v/>
      </c>
      <c r="I190" s="75" t="str">
        <f t="shared" si="3"/>
        <v/>
      </c>
      <c r="J190" s="75">
        <f>VLOOKUP(CONCATENATE(Draw!I190,'2nd Run'!C190),Enter!T:V,3,FALSE)</f>
        <v>0</v>
      </c>
      <c r="K190" s="82" t="str">
        <f>IF(A190="co",VLOOKUP(CONCATENATE(Draw!I190,C190),'1st Run'!W:X,2,FALSE),IF(A190="yco",VLOOKUP(CONCATENATE(Draw!I190,C190),'Youth Calc'!S:U,2,FALSE),IF(OR(AND(D190&gt;1,D190&lt;1050),D190="nt",D190="",D190="scratch"),"","Not valid")))</f>
        <v/>
      </c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82" t="str">
        <f>IFERROR(VLOOKUP('2nd Run'!H190,$AD$3:$AE$7,2,TRUE),"")</f>
        <v/>
      </c>
      <c r="X190" s="96" t="str">
        <f>IFERROR(IF(W190=$X$1,'2nd Run'!H190,""),"")</f>
        <v/>
      </c>
      <c r="Y190" s="96" t="str">
        <f>IFERROR(IF(W190=$Y$1,'2nd Run'!H190,""),"")</f>
        <v/>
      </c>
      <c r="Z190" s="96" t="str">
        <f>IFERROR(IF(W190=$Z$1,'2nd Run'!H190,""),"")</f>
        <v/>
      </c>
      <c r="AA190" s="96" t="str">
        <f>IFERROR(IF($W190=$AA$1,'2nd Run'!H190,""),"")</f>
        <v/>
      </c>
      <c r="AB190" s="96" t="str">
        <f>IFERROR(IF(W190=$AB$1,'2nd Run'!H190,""),"")</f>
        <v/>
      </c>
      <c r="AC190" s="80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</row>
    <row r="191" spans="1:47" ht="15.75" customHeight="1">
      <c r="A191" s="78" t="str">
        <f>IF(B191="","",Draw!G191)</f>
        <v/>
      </c>
      <c r="B191" s="73" t="str">
        <f>IFERROR(Draw!H191,"")</f>
        <v/>
      </c>
      <c r="C191" s="73" t="str">
        <f>IFERROR(Draw!J191,"")</f>
        <v/>
      </c>
      <c r="D191" s="295"/>
      <c r="E191" s="92" t="str">
        <f t="shared" si="0"/>
        <v/>
      </c>
      <c r="F191" s="93" t="str">
        <f t="shared" si="1"/>
        <v/>
      </c>
      <c r="G191" s="71">
        <v>1.9000000000000001E-7</v>
      </c>
      <c r="H191" s="75" t="str">
        <f t="shared" si="2"/>
        <v/>
      </c>
      <c r="I191" s="75" t="str">
        <f t="shared" si="3"/>
        <v/>
      </c>
      <c r="J191" s="75">
        <f>VLOOKUP(CONCATENATE(Draw!I191,'2nd Run'!C191),Enter!T:V,3,FALSE)</f>
        <v>0</v>
      </c>
      <c r="K191" s="82" t="str">
        <f>IF(A191="co",VLOOKUP(CONCATENATE(Draw!I191,C191),'1st Run'!W:X,2,FALSE),IF(A191="yco",VLOOKUP(CONCATENATE(Draw!I191,C191),'Youth Calc'!S:U,2,FALSE),IF(OR(AND(D191&gt;1,D191&lt;1050),D191="nt",D191="",D191="scratch"),"","Not valid")))</f>
        <v/>
      </c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82" t="str">
        <f>IFERROR(VLOOKUP('2nd Run'!H191,$AD$3:$AE$7,2,TRUE),"")</f>
        <v/>
      </c>
      <c r="X191" s="96" t="str">
        <f>IFERROR(IF(W191=$X$1,'2nd Run'!H191,""),"")</f>
        <v/>
      </c>
      <c r="Y191" s="96" t="str">
        <f>IFERROR(IF(W191=$Y$1,'2nd Run'!H191,""),"")</f>
        <v/>
      </c>
      <c r="Z191" s="96" t="str">
        <f>IFERROR(IF(W191=$Z$1,'2nd Run'!H191,""),"")</f>
        <v/>
      </c>
      <c r="AA191" s="96" t="str">
        <f>IFERROR(IF($W191=$AA$1,'2nd Run'!H191,""),"")</f>
        <v/>
      </c>
      <c r="AB191" s="96" t="str">
        <f>IFERROR(IF(W191=$AB$1,'2nd Run'!H191,""),"")</f>
        <v/>
      </c>
      <c r="AC191" s="80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</row>
    <row r="192" spans="1:47" ht="15.75" customHeight="1">
      <c r="A192" s="78" t="str">
        <f>IF(B192="","",Draw!G192)</f>
        <v/>
      </c>
      <c r="B192" s="73" t="str">
        <f>IFERROR(Draw!H192,"")</f>
        <v/>
      </c>
      <c r="C192" s="73" t="str">
        <f>IFERROR(Draw!J192,"")</f>
        <v/>
      </c>
      <c r="D192" s="296"/>
      <c r="E192" s="92" t="str">
        <f t="shared" si="0"/>
        <v/>
      </c>
      <c r="F192" s="93" t="str">
        <f t="shared" si="1"/>
        <v/>
      </c>
      <c r="G192" s="71">
        <v>1.91E-7</v>
      </c>
      <c r="H192" s="75" t="str">
        <f t="shared" si="2"/>
        <v/>
      </c>
      <c r="I192" s="75" t="str">
        <f t="shared" si="3"/>
        <v/>
      </c>
      <c r="J192" s="75">
        <f>VLOOKUP(CONCATENATE(Draw!I192,'2nd Run'!C192),Enter!T:V,3,FALSE)</f>
        <v>0</v>
      </c>
      <c r="K192" s="82" t="str">
        <f>IF(A192="co",VLOOKUP(CONCATENATE(Draw!I192,C192),'1st Run'!W:X,2,FALSE),IF(A192="yco",VLOOKUP(CONCATENATE(Draw!I192,C192),'Youth Calc'!S:U,2,FALSE),IF(OR(AND(D192&gt;1,D192&lt;1050),D192="nt",D192="",D192="scratch"),"","Not valid")))</f>
        <v/>
      </c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82" t="str">
        <f>IFERROR(VLOOKUP('2nd Run'!H192,$AD$3:$AE$7,2,TRUE),"")</f>
        <v/>
      </c>
      <c r="X192" s="96" t="str">
        <f>IFERROR(IF(W192=$X$1,'2nd Run'!H192,""),"")</f>
        <v/>
      </c>
      <c r="Y192" s="96" t="str">
        <f>IFERROR(IF(W192=$Y$1,'2nd Run'!H192,""),"")</f>
        <v/>
      </c>
      <c r="Z192" s="96" t="str">
        <f>IFERROR(IF(W192=$Z$1,'2nd Run'!H192,""),"")</f>
        <v/>
      </c>
      <c r="AA192" s="96" t="str">
        <f>IFERROR(IF($W192=$AA$1,'2nd Run'!H192,""),"")</f>
        <v/>
      </c>
      <c r="AB192" s="96" t="str">
        <f>IFERROR(IF(W192=$AB$1,'2nd Run'!H192,""),"")</f>
        <v/>
      </c>
      <c r="AC192" s="80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</row>
    <row r="193" spans="1:47" ht="15.75" customHeight="1">
      <c r="A193" s="78" t="str">
        <f>IF(B193="","",Draw!G193)</f>
        <v/>
      </c>
      <c r="B193" s="73" t="str">
        <f>IFERROR(Draw!H193,"")</f>
        <v/>
      </c>
      <c r="C193" s="73" t="str">
        <f>IFERROR(Draw!J193,"")</f>
        <v/>
      </c>
      <c r="D193" s="297"/>
      <c r="E193" s="92" t="str">
        <f t="shared" si="0"/>
        <v/>
      </c>
      <c r="F193" s="93" t="str">
        <f t="shared" si="1"/>
        <v/>
      </c>
      <c r="G193" s="71">
        <v>1.92E-7</v>
      </c>
      <c r="H193" s="75" t="str">
        <f t="shared" si="2"/>
        <v/>
      </c>
      <c r="I193" s="75" t="str">
        <f t="shared" si="3"/>
        <v/>
      </c>
      <c r="J193" s="75">
        <f>VLOOKUP(CONCATENATE(Draw!I193,'2nd Run'!C193),Enter!T:V,3,FALSE)</f>
        <v>0</v>
      </c>
      <c r="K193" s="82" t="str">
        <f>IF(A193="co",VLOOKUP(CONCATENATE(Draw!I193,C193),'1st Run'!W:X,2,FALSE),IF(A193="yco",VLOOKUP(CONCATENATE(Draw!I193,C193),'Youth Calc'!S:U,2,FALSE),IF(OR(AND(D193&gt;1,D193&lt;1050),D193="nt",D193="",D193="scratch"),"","Not valid")))</f>
        <v/>
      </c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82" t="str">
        <f>IFERROR(VLOOKUP('2nd Run'!H193,$AD$3:$AE$7,2,TRUE),"")</f>
        <v/>
      </c>
      <c r="X193" s="96" t="str">
        <f>IFERROR(IF(W193=$X$1,'2nd Run'!H193,""),"")</f>
        <v/>
      </c>
      <c r="Y193" s="96" t="str">
        <f>IFERROR(IF(W193=$Y$1,'2nd Run'!H193,""),"")</f>
        <v/>
      </c>
      <c r="Z193" s="96" t="str">
        <f>IFERROR(IF(W193=$Z$1,'2nd Run'!H193,""),"")</f>
        <v/>
      </c>
      <c r="AA193" s="96" t="str">
        <f>IFERROR(IF($W193=$AA$1,'2nd Run'!H193,""),"")</f>
        <v/>
      </c>
      <c r="AB193" s="96" t="str">
        <f>IFERROR(IF(W193=$AB$1,'2nd Run'!H193,""),"")</f>
        <v/>
      </c>
      <c r="AC193" s="80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</row>
    <row r="194" spans="1:47" ht="15.75" customHeight="1">
      <c r="A194" s="78" t="str">
        <f>IF(B194="","",Draw!G194)</f>
        <v/>
      </c>
      <c r="B194" s="73" t="str">
        <f>IFERROR(Draw!H194,"")</f>
        <v/>
      </c>
      <c r="C194" s="73" t="str">
        <f>IFERROR(Draw!J194,"")</f>
        <v/>
      </c>
      <c r="D194" s="298"/>
      <c r="E194" s="92" t="str">
        <f t="shared" si="0"/>
        <v/>
      </c>
      <c r="F194" s="93" t="str">
        <f t="shared" si="1"/>
        <v/>
      </c>
      <c r="G194" s="71">
        <v>1.9299999999999999E-7</v>
      </c>
      <c r="H194" s="75" t="str">
        <f t="shared" si="2"/>
        <v/>
      </c>
      <c r="I194" s="75" t="str">
        <f t="shared" si="3"/>
        <v/>
      </c>
      <c r="J194" s="75">
        <f>VLOOKUP(CONCATENATE(Draw!I194,'2nd Run'!C194),Enter!T:V,3,FALSE)</f>
        <v>0</v>
      </c>
      <c r="K194" s="82" t="str">
        <f>IF(A194="co",VLOOKUP(CONCATENATE(Draw!I194,C194),'1st Run'!W:X,2,FALSE),IF(A194="yco",VLOOKUP(CONCATENATE(Draw!I194,C194),'Youth Calc'!S:U,2,FALSE),IF(OR(AND(D194&gt;1,D194&lt;1050),D194="nt",D194="",D194="scratch"),"","Not valid")))</f>
        <v/>
      </c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82" t="str">
        <f>IFERROR(VLOOKUP('2nd Run'!H194,$AD$3:$AE$7,2,TRUE),"")</f>
        <v/>
      </c>
      <c r="X194" s="96" t="str">
        <f>IFERROR(IF(W194=$X$1,'2nd Run'!H194,""),"")</f>
        <v/>
      </c>
      <c r="Y194" s="96" t="str">
        <f>IFERROR(IF(W194=$Y$1,'2nd Run'!H194,""),"")</f>
        <v/>
      </c>
      <c r="Z194" s="96" t="str">
        <f>IFERROR(IF(W194=$Z$1,'2nd Run'!H194,""),"")</f>
        <v/>
      </c>
      <c r="AA194" s="96" t="str">
        <f>IFERROR(IF($W194=$AA$1,'2nd Run'!H194,""),"")</f>
        <v/>
      </c>
      <c r="AB194" s="96" t="str">
        <f>IFERROR(IF(W194=$AB$1,'2nd Run'!H194,""),"")</f>
        <v/>
      </c>
      <c r="AC194" s="80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</row>
    <row r="195" spans="1:47" ht="15.75" customHeight="1">
      <c r="A195" s="78" t="str">
        <f>IF(B195="","",Draw!G195)</f>
        <v/>
      </c>
      <c r="B195" s="73" t="str">
        <f>IFERROR(Draw!H195,"")</f>
        <v/>
      </c>
      <c r="C195" s="73" t="str">
        <f>IFERROR(Draw!J195,"")</f>
        <v/>
      </c>
      <c r="D195" s="295"/>
      <c r="E195" s="92" t="str">
        <f t="shared" si="0"/>
        <v/>
      </c>
      <c r="F195" s="93" t="str">
        <f t="shared" si="1"/>
        <v/>
      </c>
      <c r="G195" s="71">
        <v>1.9399999999999999E-7</v>
      </c>
      <c r="H195" s="75" t="str">
        <f t="shared" si="2"/>
        <v/>
      </c>
      <c r="I195" s="75" t="str">
        <f t="shared" si="3"/>
        <v/>
      </c>
      <c r="J195" s="75">
        <f>VLOOKUP(CONCATENATE(Draw!I195,'2nd Run'!C195),Enter!T:V,3,FALSE)</f>
        <v>0</v>
      </c>
      <c r="K195" s="82" t="str">
        <f>IF(A195="co",VLOOKUP(CONCATENATE(Draw!I195,C195),'1st Run'!W:X,2,FALSE),IF(A195="yco",VLOOKUP(CONCATENATE(Draw!I195,C195),'Youth Calc'!S:U,2,FALSE),IF(OR(AND(D195&gt;1,D195&lt;1050),D195="nt",D195="",D195="scratch"),"","Not valid")))</f>
        <v/>
      </c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82" t="str">
        <f>IFERROR(VLOOKUP('2nd Run'!H195,$AD$3:$AE$7,2,TRUE),"")</f>
        <v/>
      </c>
      <c r="X195" s="96" t="str">
        <f>IFERROR(IF(W195=$X$1,'2nd Run'!H195,""),"")</f>
        <v/>
      </c>
      <c r="Y195" s="96" t="str">
        <f>IFERROR(IF(W195=$Y$1,'2nd Run'!H195,""),"")</f>
        <v/>
      </c>
      <c r="Z195" s="96" t="str">
        <f>IFERROR(IF(W195=$Z$1,'2nd Run'!H195,""),"")</f>
        <v/>
      </c>
      <c r="AA195" s="96" t="str">
        <f>IFERROR(IF($W195=$AA$1,'2nd Run'!H195,""),"")</f>
        <v/>
      </c>
      <c r="AB195" s="96" t="str">
        <f>IFERROR(IF(W195=$AB$1,'2nd Run'!H195,""),"")</f>
        <v/>
      </c>
      <c r="AC195" s="80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</row>
    <row r="196" spans="1:47" ht="15.75" customHeight="1">
      <c r="A196" s="78" t="str">
        <f>IF(B196="","",Draw!G196)</f>
        <v/>
      </c>
      <c r="B196" s="73" t="str">
        <f>IFERROR(Draw!H196,"")</f>
        <v/>
      </c>
      <c r="C196" s="73" t="str">
        <f>IFERROR(Draw!J196,"")</f>
        <v/>
      </c>
      <c r="D196" s="299"/>
      <c r="E196" s="92" t="str">
        <f t="shared" si="0"/>
        <v/>
      </c>
      <c r="F196" s="93" t="str">
        <f t="shared" si="1"/>
        <v/>
      </c>
      <c r="G196" s="71">
        <v>1.9500000000000001E-7</v>
      </c>
      <c r="H196" s="75" t="str">
        <f t="shared" si="2"/>
        <v/>
      </c>
      <c r="I196" s="75" t="str">
        <f t="shared" si="3"/>
        <v/>
      </c>
      <c r="J196" s="75">
        <f>VLOOKUP(CONCATENATE(Draw!I196,'2nd Run'!C196),Enter!T:V,3,FALSE)</f>
        <v>0</v>
      </c>
      <c r="K196" s="82" t="str">
        <f>IF(A196="co",VLOOKUP(CONCATENATE(Draw!I196,C196),'1st Run'!W:X,2,FALSE),IF(A196="yco",VLOOKUP(CONCATENATE(Draw!I196,C196),'Youth Calc'!S:U,2,FALSE),IF(OR(AND(D196&gt;1,D196&lt;1050),D196="nt",D196="",D196="scratch"),"","Not valid")))</f>
        <v/>
      </c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82" t="str">
        <f>IFERROR(VLOOKUP('2nd Run'!H196,$AD$3:$AE$7,2,TRUE),"")</f>
        <v/>
      </c>
      <c r="X196" s="96" t="str">
        <f>IFERROR(IF(W196=$X$1,'2nd Run'!H196,""),"")</f>
        <v/>
      </c>
      <c r="Y196" s="96" t="str">
        <f>IFERROR(IF(W196=$Y$1,'2nd Run'!H196,""),"")</f>
        <v/>
      </c>
      <c r="Z196" s="96" t="str">
        <f>IFERROR(IF(W196=$Z$1,'2nd Run'!H196,""),"")</f>
        <v/>
      </c>
      <c r="AA196" s="96" t="str">
        <f>IFERROR(IF($W196=$AA$1,'2nd Run'!H196,""),"")</f>
        <v/>
      </c>
      <c r="AB196" s="96" t="str">
        <f>IFERROR(IF(W196=$AB$1,'2nd Run'!H196,""),"")</f>
        <v/>
      </c>
      <c r="AC196" s="80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</row>
    <row r="197" spans="1:47" ht="15.75" customHeight="1">
      <c r="A197" s="78" t="str">
        <f>IF(B197="","",Draw!G197)</f>
        <v/>
      </c>
      <c r="B197" s="73" t="str">
        <f>IFERROR(Draw!H197,"")</f>
        <v/>
      </c>
      <c r="C197" s="73" t="str">
        <f>IFERROR(Draw!J197,"")</f>
        <v/>
      </c>
      <c r="D197" s="295"/>
      <c r="E197" s="92" t="str">
        <f t="shared" si="0"/>
        <v/>
      </c>
      <c r="F197" s="93" t="str">
        <f t="shared" si="1"/>
        <v/>
      </c>
      <c r="G197" s="71">
        <v>1.9600000000000001E-7</v>
      </c>
      <c r="H197" s="75" t="str">
        <f t="shared" si="2"/>
        <v/>
      </c>
      <c r="I197" s="75" t="str">
        <f t="shared" si="3"/>
        <v/>
      </c>
      <c r="J197" s="75">
        <f>VLOOKUP(CONCATENATE(Draw!I197,'2nd Run'!C197),Enter!T:V,3,FALSE)</f>
        <v>0</v>
      </c>
      <c r="K197" s="82" t="str">
        <f>IF(A197="co",VLOOKUP(CONCATENATE(Draw!I197,C197),'1st Run'!W:X,2,FALSE),IF(A197="yco",VLOOKUP(CONCATENATE(Draw!I197,C197),'Youth Calc'!S:U,2,FALSE),IF(OR(AND(D197&gt;1,D197&lt;1050),D197="nt",D197="",D197="scratch"),"","Not valid")))</f>
        <v/>
      </c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82" t="str">
        <f>IFERROR(VLOOKUP('2nd Run'!H197,$AD$3:$AE$7,2,TRUE),"")</f>
        <v/>
      </c>
      <c r="X197" s="96" t="str">
        <f>IFERROR(IF(W197=$X$1,'2nd Run'!H197,""),"")</f>
        <v/>
      </c>
      <c r="Y197" s="96" t="str">
        <f>IFERROR(IF(W197=$Y$1,'2nd Run'!H197,""),"")</f>
        <v/>
      </c>
      <c r="Z197" s="96" t="str">
        <f>IFERROR(IF(W197=$Z$1,'2nd Run'!H197,""),"")</f>
        <v/>
      </c>
      <c r="AA197" s="96" t="str">
        <f>IFERROR(IF($W197=$AA$1,'2nd Run'!H197,""),"")</f>
        <v/>
      </c>
      <c r="AB197" s="96" t="str">
        <f>IFERROR(IF(W197=$AB$1,'2nd Run'!H197,""),"")</f>
        <v/>
      </c>
      <c r="AC197" s="80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</row>
    <row r="198" spans="1:47" ht="15.75" customHeight="1">
      <c r="A198" s="78" t="str">
        <f>IF(B198="","",Draw!G198)</f>
        <v/>
      </c>
      <c r="B198" s="73" t="str">
        <f>IFERROR(Draw!H198,"")</f>
        <v/>
      </c>
      <c r="C198" s="73" t="str">
        <f>IFERROR(Draw!J198,"")</f>
        <v/>
      </c>
      <c r="D198" s="296"/>
      <c r="E198" s="92" t="str">
        <f t="shared" si="0"/>
        <v/>
      </c>
      <c r="F198" s="93" t="str">
        <f t="shared" si="1"/>
        <v/>
      </c>
      <c r="G198" s="71">
        <v>1.97E-7</v>
      </c>
      <c r="H198" s="75" t="str">
        <f t="shared" si="2"/>
        <v/>
      </c>
      <c r="I198" s="75" t="str">
        <f t="shared" si="3"/>
        <v/>
      </c>
      <c r="J198" s="75">
        <f>VLOOKUP(CONCATENATE(Draw!I198,'2nd Run'!C198),Enter!T:V,3,FALSE)</f>
        <v>0</v>
      </c>
      <c r="K198" s="82" t="str">
        <f>IF(A198="co",VLOOKUP(CONCATENATE(Draw!I198,C198),'1st Run'!W:X,2,FALSE),IF(A198="yco",VLOOKUP(CONCATENATE(Draw!I198,C198),'Youth Calc'!S:U,2,FALSE),IF(OR(AND(D198&gt;1,D198&lt;1050),D198="nt",D198="",D198="scratch"),"","Not valid")))</f>
        <v/>
      </c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82" t="str">
        <f>IFERROR(VLOOKUP('2nd Run'!H198,$AD$3:$AE$7,2,TRUE),"")</f>
        <v/>
      </c>
      <c r="X198" s="96" t="str">
        <f>IFERROR(IF(W198=$X$1,'2nd Run'!H198,""),"")</f>
        <v/>
      </c>
      <c r="Y198" s="96" t="str">
        <f>IFERROR(IF(W198=$Y$1,'2nd Run'!H198,""),"")</f>
        <v/>
      </c>
      <c r="Z198" s="96" t="str">
        <f>IFERROR(IF(W198=$Z$1,'2nd Run'!H198,""),"")</f>
        <v/>
      </c>
      <c r="AA198" s="96" t="str">
        <f>IFERROR(IF($W198=$AA$1,'2nd Run'!H198,""),"")</f>
        <v/>
      </c>
      <c r="AB198" s="96" t="str">
        <f>IFERROR(IF(W198=$AB$1,'2nd Run'!H198,""),"")</f>
        <v/>
      </c>
      <c r="AC198" s="80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</row>
    <row r="199" spans="1:47" ht="15.75" customHeight="1">
      <c r="A199" s="78" t="str">
        <f>IF(B199="","",Draw!G199)</f>
        <v/>
      </c>
      <c r="B199" s="73" t="str">
        <f>IFERROR(Draw!H199,"")</f>
        <v/>
      </c>
      <c r="C199" s="73" t="str">
        <f>IFERROR(Draw!J199,"")</f>
        <v/>
      </c>
      <c r="D199" s="297"/>
      <c r="E199" s="92" t="str">
        <f t="shared" si="0"/>
        <v/>
      </c>
      <c r="F199" s="93" t="str">
        <f t="shared" si="1"/>
        <v/>
      </c>
      <c r="G199" s="71">
        <v>1.98E-7</v>
      </c>
      <c r="H199" s="75" t="str">
        <f t="shared" si="2"/>
        <v/>
      </c>
      <c r="I199" s="75" t="str">
        <f t="shared" si="3"/>
        <v/>
      </c>
      <c r="J199" s="75">
        <f>VLOOKUP(CONCATENATE(Draw!I199,'2nd Run'!C199),Enter!T:V,3,FALSE)</f>
        <v>0</v>
      </c>
      <c r="K199" s="82" t="str">
        <f>IF(A199="co",VLOOKUP(CONCATENATE(Draw!I199,C199),'1st Run'!W:X,2,FALSE),IF(A199="yco",VLOOKUP(CONCATENATE(Draw!I199,C199),'Youth Calc'!S:U,2,FALSE),IF(OR(AND(D199&gt;1,D199&lt;1050),D199="nt",D199="",D199="scratch"),"","Not valid")))</f>
        <v/>
      </c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82" t="str">
        <f>IFERROR(VLOOKUP('2nd Run'!H199,$AD$3:$AE$7,2,TRUE),"")</f>
        <v/>
      </c>
      <c r="X199" s="96" t="str">
        <f>IFERROR(IF(W199=$X$1,'2nd Run'!H199,""),"")</f>
        <v/>
      </c>
      <c r="Y199" s="96" t="str">
        <f>IFERROR(IF(W199=$Y$1,'2nd Run'!H199,""),"")</f>
        <v/>
      </c>
      <c r="Z199" s="96" t="str">
        <f>IFERROR(IF(W199=$Z$1,'2nd Run'!H199,""),"")</f>
        <v/>
      </c>
      <c r="AA199" s="96" t="str">
        <f>IFERROR(IF($W199=$AA$1,'2nd Run'!H199,""),"")</f>
        <v/>
      </c>
      <c r="AB199" s="96" t="str">
        <f>IFERROR(IF(W199=$AB$1,'2nd Run'!H199,""),"")</f>
        <v/>
      </c>
      <c r="AC199" s="80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</row>
    <row r="200" spans="1:47" ht="15.75" customHeight="1">
      <c r="A200" s="78" t="str">
        <f>IF(B200="","",Draw!G200)</f>
        <v/>
      </c>
      <c r="B200" s="73" t="str">
        <f>IFERROR(Draw!H200,"")</f>
        <v/>
      </c>
      <c r="C200" s="73" t="str">
        <f>IFERROR(Draw!J200,"")</f>
        <v/>
      </c>
      <c r="D200" s="298"/>
      <c r="E200" s="92" t="str">
        <f t="shared" si="0"/>
        <v/>
      </c>
      <c r="F200" s="93" t="str">
        <f t="shared" si="1"/>
        <v/>
      </c>
      <c r="G200" s="71">
        <v>1.99E-7</v>
      </c>
      <c r="H200" s="75" t="str">
        <f t="shared" si="2"/>
        <v/>
      </c>
      <c r="I200" s="75" t="str">
        <f t="shared" si="3"/>
        <v/>
      </c>
      <c r="J200" s="75">
        <f>VLOOKUP(CONCATENATE(Draw!I200,'2nd Run'!C200),Enter!T:V,3,FALSE)</f>
        <v>0</v>
      </c>
      <c r="K200" s="82" t="str">
        <f>IF(A200="co",VLOOKUP(CONCATENATE(Draw!I200,C200),'1st Run'!W:X,2,FALSE),IF(A200="yco",VLOOKUP(CONCATENATE(Draw!I200,C200),'Youth Calc'!S:U,2,FALSE),IF(OR(AND(D200&gt;1,D200&lt;1050),D200="nt",D200="",D200="scratch"),"","Not valid")))</f>
        <v/>
      </c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82" t="str">
        <f>IFERROR(VLOOKUP('2nd Run'!H200,$AD$3:$AE$7,2,TRUE),"")</f>
        <v/>
      </c>
      <c r="X200" s="96" t="str">
        <f>IFERROR(IF(W200=$X$1,'2nd Run'!H200,""),"")</f>
        <v/>
      </c>
      <c r="Y200" s="96" t="str">
        <f>IFERROR(IF(W200=$Y$1,'2nd Run'!H200,""),"")</f>
        <v/>
      </c>
      <c r="Z200" s="96" t="str">
        <f>IFERROR(IF(W200=$Z$1,'2nd Run'!H200,""),"")</f>
        <v/>
      </c>
      <c r="AA200" s="96" t="str">
        <f>IFERROR(IF($W200=$AA$1,'2nd Run'!H200,""),"")</f>
        <v/>
      </c>
      <c r="AB200" s="96" t="str">
        <f>IFERROR(IF(W200=$AB$1,'2nd Run'!H200,""),"")</f>
        <v/>
      </c>
      <c r="AC200" s="80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</row>
    <row r="201" spans="1:47" ht="15.75" customHeight="1">
      <c r="A201" s="78" t="str">
        <f>IF(B201="","",Draw!G201)</f>
        <v/>
      </c>
      <c r="B201" s="73" t="str">
        <f>IFERROR(Draw!H201,"")</f>
        <v/>
      </c>
      <c r="C201" s="73" t="str">
        <f>IFERROR(Draw!J201,"")</f>
        <v/>
      </c>
      <c r="D201" s="295"/>
      <c r="E201" s="92" t="str">
        <f t="shared" si="0"/>
        <v/>
      </c>
      <c r="F201" s="93" t="str">
        <f t="shared" si="1"/>
        <v/>
      </c>
      <c r="G201" s="71">
        <v>1.9999999999999999E-7</v>
      </c>
      <c r="H201" s="75" t="str">
        <f t="shared" si="2"/>
        <v/>
      </c>
      <c r="I201" s="75" t="str">
        <f t="shared" si="3"/>
        <v/>
      </c>
      <c r="J201" s="75">
        <f>VLOOKUP(CONCATENATE(Draw!I201,'2nd Run'!C201),Enter!T:V,3,FALSE)</f>
        <v>0</v>
      </c>
      <c r="K201" s="82" t="str">
        <f>IF(A201="co",VLOOKUP(CONCATENATE(Draw!I201,C201),'1st Run'!W:X,2,FALSE),IF(A201="yco",VLOOKUP(CONCATENATE(Draw!I201,C201),'Youth Calc'!S:U,2,FALSE),IF(OR(AND(D201&gt;1,D201&lt;1050),D201="nt",D201="",D201="scratch"),"","Not valid")))</f>
        <v/>
      </c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82" t="str">
        <f>IFERROR(VLOOKUP('2nd Run'!H201,$AD$3:$AE$7,2,TRUE),"")</f>
        <v/>
      </c>
      <c r="X201" s="96" t="str">
        <f>IFERROR(IF(W201=$X$1,'2nd Run'!H201,""),"")</f>
        <v/>
      </c>
      <c r="Y201" s="96" t="str">
        <f>IFERROR(IF(W201=$Y$1,'2nd Run'!H201,""),"")</f>
        <v/>
      </c>
      <c r="Z201" s="96" t="str">
        <f>IFERROR(IF(W201=$Z$1,'2nd Run'!H201,""),"")</f>
        <v/>
      </c>
      <c r="AA201" s="96" t="str">
        <f>IFERROR(IF($W201=$AA$1,'2nd Run'!H201,""),"")</f>
        <v/>
      </c>
      <c r="AB201" s="96" t="str">
        <f>IFERROR(IF(W201=$AB$1,'2nd Run'!H201,""),"")</f>
        <v/>
      </c>
      <c r="AC201" s="80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</row>
    <row r="202" spans="1:47" ht="15.75" customHeight="1">
      <c r="A202" s="78" t="str">
        <f>IF(B202="","",Draw!G202)</f>
        <v/>
      </c>
      <c r="B202" s="73" t="str">
        <f>IFERROR(Draw!H202,"")</f>
        <v/>
      </c>
      <c r="C202" s="73" t="str">
        <f>IFERROR(Draw!J202,"")</f>
        <v/>
      </c>
      <c r="D202" s="299"/>
      <c r="E202" s="92" t="str">
        <f t="shared" si="0"/>
        <v/>
      </c>
      <c r="F202" s="93" t="str">
        <f t="shared" si="1"/>
        <v/>
      </c>
      <c r="G202" s="71">
        <v>2.0100000000000001E-7</v>
      </c>
      <c r="H202" s="75" t="str">
        <f t="shared" si="2"/>
        <v/>
      </c>
      <c r="I202" s="75" t="str">
        <f t="shared" si="3"/>
        <v/>
      </c>
      <c r="J202" s="75">
        <f>VLOOKUP(CONCATENATE(Draw!I202,'2nd Run'!C202),Enter!T:V,3,FALSE)</f>
        <v>0</v>
      </c>
      <c r="K202" s="82" t="str">
        <f>IF(A202="co",VLOOKUP(CONCATENATE(Draw!I202,C202),'1st Run'!W:X,2,FALSE),IF(A202="yco",VLOOKUP(CONCATENATE(Draw!I202,C202),'Youth Calc'!S:U,2,FALSE),IF(OR(AND(D202&gt;1,D202&lt;1050),D202="nt",D202="",D202="scratch"),"","Not valid")))</f>
        <v/>
      </c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82" t="str">
        <f>IFERROR(VLOOKUP('2nd Run'!H202,$AD$3:$AE$7,2,TRUE),"")</f>
        <v/>
      </c>
      <c r="X202" s="96" t="str">
        <f>IFERROR(IF(W202=$X$1,'2nd Run'!H202,""),"")</f>
        <v/>
      </c>
      <c r="Y202" s="96" t="str">
        <f>IFERROR(IF(W202=$Y$1,'2nd Run'!H202,""),"")</f>
        <v/>
      </c>
      <c r="Z202" s="96" t="str">
        <f>IFERROR(IF(W202=$Z$1,'2nd Run'!H202,""),"")</f>
        <v/>
      </c>
      <c r="AA202" s="96" t="str">
        <f>IFERROR(IF($W202=$AA$1,'2nd Run'!H202,""),"")</f>
        <v/>
      </c>
      <c r="AB202" s="96" t="str">
        <f>IFERROR(IF(W202=$AB$1,'2nd Run'!H202,""),"")</f>
        <v/>
      </c>
      <c r="AC202" s="80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</row>
    <row r="203" spans="1:47" ht="15.75" customHeight="1">
      <c r="A203" s="78" t="str">
        <f>IF(B203="","",Draw!G203)</f>
        <v/>
      </c>
      <c r="B203" s="73" t="str">
        <f>IFERROR(Draw!H203,"")</f>
        <v/>
      </c>
      <c r="C203" s="73" t="str">
        <f>IFERROR(Draw!J203,"")</f>
        <v/>
      </c>
      <c r="D203" s="295"/>
      <c r="E203" s="92" t="str">
        <f t="shared" si="0"/>
        <v/>
      </c>
      <c r="F203" s="93" t="str">
        <f t="shared" si="1"/>
        <v/>
      </c>
      <c r="G203" s="71">
        <v>2.0200000000000001E-7</v>
      </c>
      <c r="H203" s="75" t="str">
        <f t="shared" si="2"/>
        <v/>
      </c>
      <c r="I203" s="75" t="str">
        <f t="shared" si="3"/>
        <v/>
      </c>
      <c r="J203" s="75">
        <f>VLOOKUP(CONCATENATE(Draw!I203,'2nd Run'!C203),Enter!T:V,3,FALSE)</f>
        <v>0</v>
      </c>
      <c r="K203" s="82" t="str">
        <f>IF(A203="co",VLOOKUP(CONCATENATE(Draw!I203,C203),'1st Run'!W:X,2,FALSE),IF(A203="yco",VLOOKUP(CONCATENATE(Draw!I203,C203),'Youth Calc'!S:U,2,FALSE),IF(OR(AND(D203&gt;1,D203&lt;1050),D203="nt",D203="",D203="scratch"),"","Not valid")))</f>
        <v/>
      </c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82" t="str">
        <f>IFERROR(VLOOKUP('2nd Run'!H203,$AD$3:$AE$7,2,TRUE),"")</f>
        <v/>
      </c>
      <c r="X203" s="96" t="str">
        <f>IFERROR(IF(W203=$X$1,'2nd Run'!H203,""),"")</f>
        <v/>
      </c>
      <c r="Y203" s="96" t="str">
        <f>IFERROR(IF(W203=$Y$1,'2nd Run'!H203,""),"")</f>
        <v/>
      </c>
      <c r="Z203" s="96" t="str">
        <f>IFERROR(IF(W203=$Z$1,'2nd Run'!H203,""),"")</f>
        <v/>
      </c>
      <c r="AA203" s="96" t="str">
        <f>IFERROR(IF($W203=$AA$1,'2nd Run'!H203,""),"")</f>
        <v/>
      </c>
      <c r="AB203" s="96" t="str">
        <f>IFERROR(IF(W203=$AB$1,'2nd Run'!H203,""),"")</f>
        <v/>
      </c>
      <c r="AC203" s="80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</row>
    <row r="204" spans="1:47" ht="15.75" customHeight="1">
      <c r="A204" s="78" t="str">
        <f>IF(B204="","",Draw!G204)</f>
        <v/>
      </c>
      <c r="B204" s="73" t="str">
        <f>IFERROR(Draw!H204,"")</f>
        <v/>
      </c>
      <c r="C204" s="73" t="str">
        <f>IFERROR(Draw!J204,"")</f>
        <v/>
      </c>
      <c r="D204" s="296"/>
      <c r="E204" s="92" t="str">
        <f t="shared" si="0"/>
        <v/>
      </c>
      <c r="F204" s="93" t="str">
        <f t="shared" si="1"/>
        <v/>
      </c>
      <c r="G204" s="71">
        <v>2.03E-7</v>
      </c>
      <c r="H204" s="75" t="str">
        <f t="shared" si="2"/>
        <v/>
      </c>
      <c r="I204" s="75" t="str">
        <f t="shared" si="3"/>
        <v/>
      </c>
      <c r="J204" s="75">
        <f>VLOOKUP(CONCATENATE(Draw!I204,'2nd Run'!C204),Enter!T:V,3,FALSE)</f>
        <v>0</v>
      </c>
      <c r="K204" s="82" t="str">
        <f>IF(A204="co",VLOOKUP(CONCATENATE(Draw!I204,C204),'1st Run'!W:X,2,FALSE),IF(A204="yco",VLOOKUP(CONCATENATE(Draw!I204,C204),'Youth Calc'!S:U,2,FALSE),IF(OR(AND(D204&gt;1,D204&lt;1050),D204="nt",D204="",D204="scratch"),"","Not valid")))</f>
        <v/>
      </c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82" t="str">
        <f>IFERROR(VLOOKUP('2nd Run'!H204,$AD$3:$AE$7,2,TRUE),"")</f>
        <v/>
      </c>
      <c r="X204" s="96" t="str">
        <f>IFERROR(IF(W204=$X$1,'2nd Run'!H204,""),"")</f>
        <v/>
      </c>
      <c r="Y204" s="96" t="str">
        <f>IFERROR(IF(W204=$Y$1,'2nd Run'!H204,""),"")</f>
        <v/>
      </c>
      <c r="Z204" s="96" t="str">
        <f>IFERROR(IF(W204=$Z$1,'2nd Run'!H204,""),"")</f>
        <v/>
      </c>
      <c r="AA204" s="96" t="str">
        <f>IFERROR(IF($W204=$AA$1,'2nd Run'!H204,""),"")</f>
        <v/>
      </c>
      <c r="AB204" s="96" t="str">
        <f>IFERROR(IF(W204=$AB$1,'2nd Run'!H204,""),"")</f>
        <v/>
      </c>
      <c r="AC204" s="80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</row>
    <row r="205" spans="1:47" ht="15.75" customHeight="1">
      <c r="A205" s="78" t="str">
        <f>IF(B205="","",Draw!G205)</f>
        <v/>
      </c>
      <c r="B205" s="73" t="str">
        <f>IFERROR(Draw!H205,"")</f>
        <v/>
      </c>
      <c r="C205" s="73" t="str">
        <f>IFERROR(Draw!J205,"")</f>
        <v/>
      </c>
      <c r="D205" s="297"/>
      <c r="E205" s="92" t="str">
        <f t="shared" si="0"/>
        <v/>
      </c>
      <c r="F205" s="93" t="str">
        <f t="shared" si="1"/>
        <v/>
      </c>
      <c r="G205" s="71">
        <v>2.04E-7</v>
      </c>
      <c r="H205" s="75" t="str">
        <f t="shared" si="2"/>
        <v/>
      </c>
      <c r="I205" s="75" t="str">
        <f t="shared" si="3"/>
        <v/>
      </c>
      <c r="J205" s="75">
        <f>VLOOKUP(CONCATENATE(Draw!I205,'2nd Run'!C205),Enter!T:V,3,FALSE)</f>
        <v>0</v>
      </c>
      <c r="K205" s="82" t="str">
        <f>IF(A205="co",VLOOKUP(CONCATENATE(Draw!I205,C205),'1st Run'!W:X,2,FALSE),IF(A205="yco",VLOOKUP(CONCATENATE(Draw!I205,C205),'Youth Calc'!S:U,2,FALSE),IF(OR(AND(D205&gt;1,D205&lt;1050),D205="nt",D205="",D205="scratch"),"","Not valid")))</f>
        <v/>
      </c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82" t="str">
        <f>IFERROR(VLOOKUP('2nd Run'!H205,$AD$3:$AE$7,2,TRUE),"")</f>
        <v/>
      </c>
      <c r="X205" s="96" t="str">
        <f>IFERROR(IF(W205=$X$1,'2nd Run'!H205,""),"")</f>
        <v/>
      </c>
      <c r="Y205" s="96" t="str">
        <f>IFERROR(IF(W205=$Y$1,'2nd Run'!H205,""),"")</f>
        <v/>
      </c>
      <c r="Z205" s="96" t="str">
        <f>IFERROR(IF(W205=$Z$1,'2nd Run'!H205,""),"")</f>
        <v/>
      </c>
      <c r="AA205" s="96" t="str">
        <f>IFERROR(IF($W205=$AA$1,'2nd Run'!H205,""),"")</f>
        <v/>
      </c>
      <c r="AB205" s="96" t="str">
        <f>IFERROR(IF(W205=$AB$1,'2nd Run'!H205,""),"")</f>
        <v/>
      </c>
      <c r="AC205" s="80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</row>
    <row r="206" spans="1:47" ht="15.75" customHeight="1">
      <c r="A206" s="78" t="str">
        <f>IF(B206="","",Draw!G206)</f>
        <v/>
      </c>
      <c r="B206" s="73" t="str">
        <f>IFERROR(Draw!H206,"")</f>
        <v/>
      </c>
      <c r="C206" s="73" t="str">
        <f>IFERROR(Draw!J206,"")</f>
        <v/>
      </c>
      <c r="D206" s="298"/>
      <c r="E206" s="92" t="str">
        <f t="shared" si="0"/>
        <v/>
      </c>
      <c r="F206" s="93" t="str">
        <f t="shared" si="1"/>
        <v/>
      </c>
      <c r="G206" s="71">
        <v>2.05E-7</v>
      </c>
      <c r="H206" s="75" t="str">
        <f t="shared" si="2"/>
        <v/>
      </c>
      <c r="I206" s="75" t="str">
        <f t="shared" si="3"/>
        <v/>
      </c>
      <c r="J206" s="75">
        <f>VLOOKUP(CONCATENATE(Draw!I206,'2nd Run'!C206),Enter!T:V,3,FALSE)</f>
        <v>0</v>
      </c>
      <c r="K206" s="82" t="str">
        <f>IF(A206="co",VLOOKUP(CONCATENATE(Draw!I206,C206),'1st Run'!W:X,2,FALSE),IF(A206="yco",VLOOKUP(CONCATENATE(Draw!I206,C206),'Youth Calc'!S:U,2,FALSE),IF(OR(AND(D206&gt;1,D206&lt;1050),D206="nt",D206="",D206="scratch"),"","Not valid")))</f>
        <v/>
      </c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82" t="str">
        <f>IFERROR(VLOOKUP('2nd Run'!H206,$AD$3:$AE$7,2,TRUE),"")</f>
        <v/>
      </c>
      <c r="X206" s="96" t="str">
        <f>IFERROR(IF(W206=$X$1,'2nd Run'!H206,""),"")</f>
        <v/>
      </c>
      <c r="Y206" s="96" t="str">
        <f>IFERROR(IF(W206=$Y$1,'2nd Run'!H206,""),"")</f>
        <v/>
      </c>
      <c r="Z206" s="96" t="str">
        <f>IFERROR(IF(W206=$Z$1,'2nd Run'!H206,""),"")</f>
        <v/>
      </c>
      <c r="AA206" s="96" t="str">
        <f>IFERROR(IF($W206=$AA$1,'2nd Run'!H206,""),"")</f>
        <v/>
      </c>
      <c r="AB206" s="96" t="str">
        <f>IFERROR(IF(W206=$AB$1,'2nd Run'!H206,""),"")</f>
        <v/>
      </c>
      <c r="AC206" s="80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</row>
    <row r="207" spans="1:47" ht="15.75" customHeight="1">
      <c r="A207" s="78" t="str">
        <f>IF(B207="","",Draw!G207)</f>
        <v/>
      </c>
      <c r="B207" s="73" t="str">
        <f>IFERROR(Draw!H207,"")</f>
        <v/>
      </c>
      <c r="C207" s="73" t="str">
        <f>IFERROR(Draw!J207,"")</f>
        <v/>
      </c>
      <c r="D207" s="295"/>
      <c r="E207" s="92" t="str">
        <f t="shared" si="0"/>
        <v/>
      </c>
      <c r="F207" s="93" t="str">
        <f t="shared" si="1"/>
        <v/>
      </c>
      <c r="G207" s="71">
        <v>2.0599999999999999E-7</v>
      </c>
      <c r="H207" s="75" t="str">
        <f t="shared" si="2"/>
        <v/>
      </c>
      <c r="I207" s="75" t="str">
        <f t="shared" si="3"/>
        <v/>
      </c>
      <c r="J207" s="75">
        <f>VLOOKUP(CONCATENATE(Draw!I207,'2nd Run'!C207),Enter!T:V,3,FALSE)</f>
        <v>0</v>
      </c>
      <c r="K207" s="82" t="str">
        <f>IF(A207="co",VLOOKUP(CONCATENATE(Draw!I207,C207),'1st Run'!W:X,2,FALSE),IF(A207="yco",VLOOKUP(CONCATENATE(Draw!I207,C207),'Youth Calc'!S:U,2,FALSE),IF(OR(AND(D207&gt;1,D207&lt;1050),D207="nt",D207="",D207="scratch"),"","Not valid")))</f>
        <v/>
      </c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82" t="str">
        <f>IFERROR(VLOOKUP('2nd Run'!H207,$AD$3:$AE$7,2,TRUE),"")</f>
        <v/>
      </c>
      <c r="X207" s="96" t="str">
        <f>IFERROR(IF(W207=$X$1,'2nd Run'!H207,""),"")</f>
        <v/>
      </c>
      <c r="Y207" s="96" t="str">
        <f>IFERROR(IF(W207=$Y$1,'2nd Run'!H207,""),"")</f>
        <v/>
      </c>
      <c r="Z207" s="96" t="str">
        <f>IFERROR(IF(W207=$Z$1,'2nd Run'!H207,""),"")</f>
        <v/>
      </c>
      <c r="AA207" s="96" t="str">
        <f>IFERROR(IF($W207=$AA$1,'2nd Run'!H207,""),"")</f>
        <v/>
      </c>
      <c r="AB207" s="96" t="str">
        <f>IFERROR(IF(W207=$AB$1,'2nd Run'!H207,""),"")</f>
        <v/>
      </c>
      <c r="AC207" s="80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</row>
    <row r="208" spans="1:47" ht="15.75" customHeight="1">
      <c r="A208" s="78" t="str">
        <f>IF(B208="","",Draw!G208)</f>
        <v/>
      </c>
      <c r="B208" s="73" t="str">
        <f>IFERROR(Draw!H208,"")</f>
        <v/>
      </c>
      <c r="C208" s="73" t="str">
        <f>IFERROR(Draw!J208,"")</f>
        <v/>
      </c>
      <c r="D208" s="299"/>
      <c r="E208" s="92" t="str">
        <f t="shared" si="0"/>
        <v/>
      </c>
      <c r="F208" s="93" t="str">
        <f t="shared" si="1"/>
        <v/>
      </c>
      <c r="G208" s="71">
        <v>2.0699999999999999E-7</v>
      </c>
      <c r="H208" s="75" t="str">
        <f t="shared" si="2"/>
        <v/>
      </c>
      <c r="I208" s="75" t="str">
        <f t="shared" si="3"/>
        <v/>
      </c>
      <c r="J208" s="75">
        <f>VLOOKUP(CONCATENATE(Draw!I208,'2nd Run'!C208),Enter!T:V,3,FALSE)</f>
        <v>0</v>
      </c>
      <c r="K208" s="82" t="str">
        <f>IF(A208="co",VLOOKUP(CONCATENATE(Draw!I208,C208),'1st Run'!W:X,2,FALSE),IF(A208="yco",VLOOKUP(CONCATENATE(Draw!I208,C208),'Youth Calc'!S:U,2,FALSE),IF(OR(AND(D208&gt;1,D208&lt;1050),D208="nt",D208="",D208="scratch"),"","Not valid")))</f>
        <v/>
      </c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82" t="str">
        <f>IFERROR(VLOOKUP('2nd Run'!H208,$AD$3:$AE$7,2,TRUE),"")</f>
        <v/>
      </c>
      <c r="X208" s="96" t="str">
        <f>IFERROR(IF(W208=$X$1,'2nd Run'!H208,""),"")</f>
        <v/>
      </c>
      <c r="Y208" s="96" t="str">
        <f>IFERROR(IF(W208=$Y$1,'2nd Run'!H208,""),"")</f>
        <v/>
      </c>
      <c r="Z208" s="96" t="str">
        <f>IFERROR(IF(W208=$Z$1,'2nd Run'!H208,""),"")</f>
        <v/>
      </c>
      <c r="AA208" s="96" t="str">
        <f>IFERROR(IF($W208=$AA$1,'2nd Run'!H208,""),"")</f>
        <v/>
      </c>
      <c r="AB208" s="96" t="str">
        <f>IFERROR(IF(W208=$AB$1,'2nd Run'!H208,""),"")</f>
        <v/>
      </c>
      <c r="AC208" s="80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</row>
    <row r="209" spans="1:47" ht="15.75" customHeight="1">
      <c r="A209" s="78" t="str">
        <f>IF(B209="","",Draw!G209)</f>
        <v/>
      </c>
      <c r="B209" s="73" t="str">
        <f>IFERROR(Draw!H209,"")</f>
        <v/>
      </c>
      <c r="C209" s="73" t="str">
        <f>IFERROR(Draw!J209,"")</f>
        <v/>
      </c>
      <c r="D209" s="295"/>
      <c r="E209" s="92" t="str">
        <f t="shared" si="0"/>
        <v/>
      </c>
      <c r="F209" s="93" t="str">
        <f t="shared" si="1"/>
        <v/>
      </c>
      <c r="G209" s="71">
        <v>2.0800000000000001E-7</v>
      </c>
      <c r="H209" s="75" t="str">
        <f t="shared" si="2"/>
        <v/>
      </c>
      <c r="I209" s="75" t="str">
        <f t="shared" si="3"/>
        <v/>
      </c>
      <c r="J209" s="75">
        <f>VLOOKUP(CONCATENATE(Draw!I209,'2nd Run'!C209),Enter!T:V,3,FALSE)</f>
        <v>0</v>
      </c>
      <c r="K209" s="82" t="str">
        <f>IF(A209="co",VLOOKUP(CONCATENATE(Draw!I209,C209),'1st Run'!W:X,2,FALSE),IF(A209="yco",VLOOKUP(CONCATENATE(Draw!I209,C209),'Youth Calc'!S:U,2,FALSE),IF(OR(AND(D209&gt;1,D209&lt;1050),D209="nt",D209="",D209="scratch"),"","Not valid")))</f>
        <v/>
      </c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82" t="str">
        <f>IFERROR(VLOOKUP('2nd Run'!H209,$AD$3:$AE$7,2,TRUE),"")</f>
        <v/>
      </c>
      <c r="X209" s="96" t="str">
        <f>IFERROR(IF(W209=$X$1,'2nd Run'!H209,""),"")</f>
        <v/>
      </c>
      <c r="Y209" s="96" t="str">
        <f>IFERROR(IF(W209=$Y$1,'2nd Run'!H209,""),"")</f>
        <v/>
      </c>
      <c r="Z209" s="96" t="str">
        <f>IFERROR(IF(W209=$Z$1,'2nd Run'!H209,""),"")</f>
        <v/>
      </c>
      <c r="AA209" s="96" t="str">
        <f>IFERROR(IF($W209=$AA$1,'2nd Run'!H209,""),"")</f>
        <v/>
      </c>
      <c r="AB209" s="96" t="str">
        <f>IFERROR(IF(W209=$AB$1,'2nd Run'!H209,""),"")</f>
        <v/>
      </c>
      <c r="AC209" s="80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</row>
    <row r="210" spans="1:47" ht="15.75" customHeight="1">
      <c r="A210" s="78" t="str">
        <f>IF(B210="","",Draw!G210)</f>
        <v/>
      </c>
      <c r="B210" s="73" t="str">
        <f>IFERROR(Draw!H210,"")</f>
        <v/>
      </c>
      <c r="C210" s="73" t="str">
        <f>IFERROR(Draw!J210,"")</f>
        <v/>
      </c>
      <c r="D210" s="296"/>
      <c r="E210" s="92" t="str">
        <f t="shared" si="0"/>
        <v/>
      </c>
      <c r="F210" s="93" t="str">
        <f t="shared" si="1"/>
        <v/>
      </c>
      <c r="G210" s="71">
        <v>2.0900000000000001E-7</v>
      </c>
      <c r="H210" s="75" t="str">
        <f t="shared" si="2"/>
        <v/>
      </c>
      <c r="I210" s="75" t="str">
        <f t="shared" si="3"/>
        <v/>
      </c>
      <c r="J210" s="75">
        <f>VLOOKUP(CONCATENATE(Draw!I210,'2nd Run'!C210),Enter!T:V,3,FALSE)</f>
        <v>0</v>
      </c>
      <c r="K210" s="82" t="str">
        <f>IF(A210="co",VLOOKUP(CONCATENATE(Draw!I210,C210),'1st Run'!W:X,2,FALSE),IF(A210="yco",VLOOKUP(CONCATENATE(Draw!I210,C210),'Youth Calc'!S:U,2,FALSE),IF(OR(AND(D210&gt;1,D210&lt;1050),D210="nt",D210="",D210="scratch"),"","Not valid")))</f>
        <v/>
      </c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82" t="str">
        <f>IFERROR(VLOOKUP('2nd Run'!H210,$AD$3:$AE$7,2,TRUE),"")</f>
        <v/>
      </c>
      <c r="X210" s="96" t="str">
        <f>IFERROR(IF(W210=$X$1,'2nd Run'!H210,""),"")</f>
        <v/>
      </c>
      <c r="Y210" s="96" t="str">
        <f>IFERROR(IF(W210=$Y$1,'2nd Run'!H210,""),"")</f>
        <v/>
      </c>
      <c r="Z210" s="96" t="str">
        <f>IFERROR(IF(W210=$Z$1,'2nd Run'!H210,""),"")</f>
        <v/>
      </c>
      <c r="AA210" s="96" t="str">
        <f>IFERROR(IF($W210=$AA$1,'2nd Run'!H210,""),"")</f>
        <v/>
      </c>
      <c r="AB210" s="96" t="str">
        <f>IFERROR(IF(W210=$AB$1,'2nd Run'!H210,""),"")</f>
        <v/>
      </c>
      <c r="AC210" s="80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</row>
    <row r="211" spans="1:47" ht="15.75" customHeight="1">
      <c r="A211" s="78" t="str">
        <f>IF(B211="","",Draw!G211)</f>
        <v/>
      </c>
      <c r="B211" s="73" t="str">
        <f>IFERROR(Draw!H211,"")</f>
        <v/>
      </c>
      <c r="C211" s="73" t="str">
        <f>IFERROR(Draw!J211,"")</f>
        <v/>
      </c>
      <c r="D211" s="297"/>
      <c r="E211" s="92" t="str">
        <f t="shared" si="0"/>
        <v/>
      </c>
      <c r="F211" s="93" t="str">
        <f t="shared" si="1"/>
        <v/>
      </c>
      <c r="G211" s="71">
        <v>2.1E-7</v>
      </c>
      <c r="H211" s="75" t="str">
        <f t="shared" si="2"/>
        <v/>
      </c>
      <c r="I211" s="75" t="str">
        <f t="shared" si="3"/>
        <v/>
      </c>
      <c r="J211" s="75">
        <f>VLOOKUP(CONCATENATE(Draw!I211,'2nd Run'!C211),Enter!T:V,3,FALSE)</f>
        <v>0</v>
      </c>
      <c r="K211" s="82" t="str">
        <f>IF(A211="co",VLOOKUP(CONCATENATE(Draw!I211,C211),'1st Run'!W:X,2,FALSE),IF(A211="yco",VLOOKUP(CONCATENATE(Draw!I211,C211),'Youth Calc'!S:U,2,FALSE),IF(OR(AND(D211&gt;1,D211&lt;1050),D211="nt",D211="",D211="scratch"),"","Not valid")))</f>
        <v/>
      </c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82" t="str">
        <f>IFERROR(VLOOKUP('2nd Run'!H211,$AD$3:$AE$7,2,TRUE),"")</f>
        <v/>
      </c>
      <c r="X211" s="96" t="str">
        <f>IFERROR(IF(W211=$X$1,'2nd Run'!H211,""),"")</f>
        <v/>
      </c>
      <c r="Y211" s="96" t="str">
        <f>IFERROR(IF(W211=$Y$1,'2nd Run'!H211,""),"")</f>
        <v/>
      </c>
      <c r="Z211" s="96" t="str">
        <f>IFERROR(IF(W211=$Z$1,'2nd Run'!H211,""),"")</f>
        <v/>
      </c>
      <c r="AA211" s="96" t="str">
        <f>IFERROR(IF($W211=$AA$1,'2nd Run'!H211,""),"")</f>
        <v/>
      </c>
      <c r="AB211" s="96" t="str">
        <f>IFERROR(IF(W211=$AB$1,'2nd Run'!H211,""),"")</f>
        <v/>
      </c>
      <c r="AC211" s="80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</row>
    <row r="212" spans="1:47" ht="15.75" customHeight="1">
      <c r="A212" s="78" t="str">
        <f>IF(B212="","",Draw!G212)</f>
        <v/>
      </c>
      <c r="B212" s="73" t="str">
        <f>IFERROR(Draw!H212,"")</f>
        <v/>
      </c>
      <c r="C212" s="73" t="str">
        <f>IFERROR(Draw!J212,"")</f>
        <v/>
      </c>
      <c r="D212" s="298"/>
      <c r="E212" s="92" t="str">
        <f t="shared" si="0"/>
        <v/>
      </c>
      <c r="F212" s="93" t="str">
        <f t="shared" si="1"/>
        <v/>
      </c>
      <c r="G212" s="71">
        <v>2.11E-7</v>
      </c>
      <c r="H212" s="75" t="str">
        <f t="shared" si="2"/>
        <v/>
      </c>
      <c r="I212" s="75" t="str">
        <f t="shared" si="3"/>
        <v/>
      </c>
      <c r="J212" s="75">
        <f>VLOOKUP(CONCATENATE(Draw!I212,'2nd Run'!C212),Enter!T:V,3,FALSE)</f>
        <v>0</v>
      </c>
      <c r="K212" s="82" t="str">
        <f>IF(A212="co",VLOOKUP(CONCATENATE(Draw!I212,C212),'1st Run'!W:X,2,FALSE),IF(A212="yco",VLOOKUP(CONCATENATE(Draw!I212,C212),'Youth Calc'!S:U,2,FALSE),IF(OR(AND(D212&gt;1,D212&lt;1050),D212="nt",D212="",D212="scratch"),"","Not valid")))</f>
        <v/>
      </c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82" t="str">
        <f>IFERROR(VLOOKUP('2nd Run'!H212,$AD$3:$AE$7,2,TRUE),"")</f>
        <v/>
      </c>
      <c r="X212" s="96" t="str">
        <f>IFERROR(IF(W212=$X$1,'2nd Run'!H212,""),"")</f>
        <v/>
      </c>
      <c r="Y212" s="96" t="str">
        <f>IFERROR(IF(W212=$Y$1,'2nd Run'!H212,""),"")</f>
        <v/>
      </c>
      <c r="Z212" s="96" t="str">
        <f>IFERROR(IF(W212=$Z$1,'2nd Run'!H212,""),"")</f>
        <v/>
      </c>
      <c r="AA212" s="96" t="str">
        <f>IFERROR(IF($W212=$AA$1,'2nd Run'!H212,""),"")</f>
        <v/>
      </c>
      <c r="AB212" s="96" t="str">
        <f>IFERROR(IF(W212=$AB$1,'2nd Run'!H212,""),"")</f>
        <v/>
      </c>
      <c r="AC212" s="80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</row>
    <row r="213" spans="1:47" ht="15.75" customHeight="1">
      <c r="A213" s="78" t="str">
        <f>IF(B213="","",Draw!G213)</f>
        <v/>
      </c>
      <c r="B213" s="73" t="str">
        <f>IFERROR(Draw!H213,"")</f>
        <v/>
      </c>
      <c r="C213" s="73" t="str">
        <f>IFERROR(Draw!J213,"")</f>
        <v/>
      </c>
      <c r="D213" s="295"/>
      <c r="E213" s="92" t="str">
        <f t="shared" si="0"/>
        <v/>
      </c>
      <c r="F213" s="93" t="str">
        <f t="shared" si="1"/>
        <v/>
      </c>
      <c r="G213" s="71">
        <v>2.1199999999999999E-7</v>
      </c>
      <c r="H213" s="75" t="str">
        <f t="shared" si="2"/>
        <v/>
      </c>
      <c r="I213" s="75" t="str">
        <f t="shared" si="3"/>
        <v/>
      </c>
      <c r="J213" s="75">
        <f>VLOOKUP(CONCATENATE(Draw!I213,'2nd Run'!C213),Enter!T:V,3,FALSE)</f>
        <v>0</v>
      </c>
      <c r="K213" s="82" t="str">
        <f>IF(A213="co",VLOOKUP(CONCATENATE(Draw!I213,C213),'1st Run'!W:X,2,FALSE),IF(A213="yco",VLOOKUP(CONCATENATE(Draw!I213,C213),'Youth Calc'!S:U,2,FALSE),IF(OR(AND(D213&gt;1,D213&lt;1050),D213="nt",D213="",D213="scratch"),"","Not valid")))</f>
        <v/>
      </c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82" t="str">
        <f>IFERROR(VLOOKUP('2nd Run'!H213,$AD$3:$AE$7,2,TRUE),"")</f>
        <v/>
      </c>
      <c r="X213" s="96" t="str">
        <f>IFERROR(IF(W213=$X$1,'2nd Run'!H213,""),"")</f>
        <v/>
      </c>
      <c r="Y213" s="96" t="str">
        <f>IFERROR(IF(W213=$Y$1,'2nd Run'!H213,""),"")</f>
        <v/>
      </c>
      <c r="Z213" s="96" t="str">
        <f>IFERROR(IF(W213=$Z$1,'2nd Run'!H213,""),"")</f>
        <v/>
      </c>
      <c r="AA213" s="96" t="str">
        <f>IFERROR(IF($W213=$AA$1,'2nd Run'!H213,""),"")</f>
        <v/>
      </c>
      <c r="AB213" s="96" t="str">
        <f>IFERROR(IF(W213=$AB$1,'2nd Run'!H213,""),"")</f>
        <v/>
      </c>
      <c r="AC213" s="80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</row>
    <row r="214" spans="1:47" ht="15.75" customHeight="1">
      <c r="A214" s="78" t="str">
        <f>IF(B214="","",Draw!G214)</f>
        <v/>
      </c>
      <c r="B214" s="73" t="str">
        <f>IFERROR(Draw!H214,"")</f>
        <v/>
      </c>
      <c r="C214" s="73" t="str">
        <f>IFERROR(Draw!J214,"")</f>
        <v/>
      </c>
      <c r="D214" s="299"/>
      <c r="E214" s="92" t="str">
        <f t="shared" si="0"/>
        <v/>
      </c>
      <c r="F214" s="93" t="str">
        <f t="shared" si="1"/>
        <v/>
      </c>
      <c r="G214" s="71">
        <v>2.1299999999999999E-7</v>
      </c>
      <c r="H214" s="75" t="str">
        <f t="shared" si="2"/>
        <v/>
      </c>
      <c r="I214" s="75" t="str">
        <f t="shared" si="3"/>
        <v/>
      </c>
      <c r="J214" s="75">
        <f>VLOOKUP(CONCATENATE(Draw!I214,'2nd Run'!C214),Enter!T:V,3,FALSE)</f>
        <v>0</v>
      </c>
      <c r="K214" s="82" t="str">
        <f>IF(A214="co",VLOOKUP(CONCATENATE(Draw!I214,C214),'1st Run'!W:X,2,FALSE),IF(A214="yco",VLOOKUP(CONCATENATE(Draw!I214,C214),'Youth Calc'!S:U,2,FALSE),IF(OR(AND(D214&gt;1,D214&lt;1050),D214="nt",D214="",D214="scratch"),"","Not valid")))</f>
        <v/>
      </c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82" t="str">
        <f>IFERROR(VLOOKUP('2nd Run'!H214,$AD$3:$AE$7,2,TRUE),"")</f>
        <v/>
      </c>
      <c r="X214" s="96" t="str">
        <f>IFERROR(IF(W214=$X$1,'2nd Run'!H214,""),"")</f>
        <v/>
      </c>
      <c r="Y214" s="96" t="str">
        <f>IFERROR(IF(W214=$Y$1,'2nd Run'!H214,""),"")</f>
        <v/>
      </c>
      <c r="Z214" s="96" t="str">
        <f>IFERROR(IF(W214=$Z$1,'2nd Run'!H214,""),"")</f>
        <v/>
      </c>
      <c r="AA214" s="96" t="str">
        <f>IFERROR(IF($W214=$AA$1,'2nd Run'!H214,""),"")</f>
        <v/>
      </c>
      <c r="AB214" s="96" t="str">
        <f>IFERROR(IF(W214=$AB$1,'2nd Run'!H214,""),"")</f>
        <v/>
      </c>
      <c r="AC214" s="80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</row>
    <row r="215" spans="1:47" ht="15.75" customHeight="1">
      <c r="A215" s="78" t="str">
        <f>IF(B215="","",Draw!G215)</f>
        <v/>
      </c>
      <c r="B215" s="73" t="str">
        <f>IFERROR(Draw!H215,"")</f>
        <v/>
      </c>
      <c r="C215" s="73" t="str">
        <f>IFERROR(Draw!J215,"")</f>
        <v/>
      </c>
      <c r="D215" s="295"/>
      <c r="E215" s="92" t="str">
        <f t="shared" si="0"/>
        <v/>
      </c>
      <c r="F215" s="93" t="str">
        <f t="shared" si="1"/>
        <v/>
      </c>
      <c r="G215" s="71">
        <v>2.1400000000000001E-7</v>
      </c>
      <c r="H215" s="75" t="str">
        <f t="shared" si="2"/>
        <v/>
      </c>
      <c r="I215" s="75" t="str">
        <f t="shared" si="3"/>
        <v/>
      </c>
      <c r="J215" s="75">
        <f>VLOOKUP(CONCATENATE(Draw!I215,'2nd Run'!C215),Enter!T:V,3,FALSE)</f>
        <v>0</v>
      </c>
      <c r="K215" s="82" t="str">
        <f>IF(A215="co",VLOOKUP(CONCATENATE(Draw!I215,C215),'1st Run'!W:X,2,FALSE),IF(A215="yco",VLOOKUP(CONCATENATE(Draw!I215,C215),'Youth Calc'!S:U,2,FALSE),IF(OR(AND(D215&gt;1,D215&lt;1050),D215="nt",D215="",D215="scratch"),"","Not valid")))</f>
        <v/>
      </c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82" t="str">
        <f>IFERROR(VLOOKUP('2nd Run'!H215,$AD$3:$AE$7,2,TRUE),"")</f>
        <v/>
      </c>
      <c r="X215" s="96" t="str">
        <f>IFERROR(IF(W215=$X$1,'2nd Run'!H215,""),"")</f>
        <v/>
      </c>
      <c r="Y215" s="96" t="str">
        <f>IFERROR(IF(W215=$Y$1,'2nd Run'!H215,""),"")</f>
        <v/>
      </c>
      <c r="Z215" s="96" t="str">
        <f>IFERROR(IF(W215=$Z$1,'2nd Run'!H215,""),"")</f>
        <v/>
      </c>
      <c r="AA215" s="96" t="str">
        <f>IFERROR(IF($W215=$AA$1,'2nd Run'!H215,""),"")</f>
        <v/>
      </c>
      <c r="AB215" s="96" t="str">
        <f>IFERROR(IF(W215=$AB$1,'2nd Run'!H215,""),"")</f>
        <v/>
      </c>
      <c r="AC215" s="80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</row>
    <row r="216" spans="1:47" ht="15.75" customHeight="1">
      <c r="A216" s="78" t="str">
        <f>IF(B216="","",Draw!G216)</f>
        <v/>
      </c>
      <c r="B216" s="73" t="str">
        <f>IFERROR(Draw!H216,"")</f>
        <v/>
      </c>
      <c r="C216" s="73" t="str">
        <f>IFERROR(Draw!J216,"")</f>
        <v/>
      </c>
      <c r="D216" s="296"/>
      <c r="E216" s="92" t="str">
        <f t="shared" si="0"/>
        <v/>
      </c>
      <c r="F216" s="93" t="str">
        <f t="shared" si="1"/>
        <v/>
      </c>
      <c r="G216" s="71">
        <v>2.1500000000000001E-7</v>
      </c>
      <c r="H216" s="75" t="str">
        <f t="shared" si="2"/>
        <v/>
      </c>
      <c r="I216" s="75" t="str">
        <f t="shared" si="3"/>
        <v/>
      </c>
      <c r="J216" s="75">
        <f>VLOOKUP(CONCATENATE(Draw!I216,'2nd Run'!C216),Enter!T:V,3,FALSE)</f>
        <v>0</v>
      </c>
      <c r="K216" s="82" t="str">
        <f>IF(A216="co",VLOOKUP(CONCATENATE(Draw!I216,C216),'1st Run'!W:X,2,FALSE),IF(A216="yco",VLOOKUP(CONCATENATE(Draw!I216,C216),'Youth Calc'!S:U,2,FALSE),IF(OR(AND(D216&gt;1,D216&lt;1050),D216="nt",D216="",D216="scratch"),"","Not valid")))</f>
        <v/>
      </c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82" t="str">
        <f>IFERROR(VLOOKUP('2nd Run'!H216,$AD$3:$AE$7,2,TRUE),"")</f>
        <v/>
      </c>
      <c r="X216" s="96" t="str">
        <f>IFERROR(IF(W216=$X$1,'2nd Run'!H216,""),"")</f>
        <v/>
      </c>
      <c r="Y216" s="96" t="str">
        <f>IFERROR(IF(W216=$Y$1,'2nd Run'!H216,""),"")</f>
        <v/>
      </c>
      <c r="Z216" s="96" t="str">
        <f>IFERROR(IF(W216=$Z$1,'2nd Run'!H216,""),"")</f>
        <v/>
      </c>
      <c r="AA216" s="96" t="str">
        <f>IFERROR(IF($W216=$AA$1,'2nd Run'!H216,""),"")</f>
        <v/>
      </c>
      <c r="AB216" s="96" t="str">
        <f>IFERROR(IF(W216=$AB$1,'2nd Run'!H216,""),"")</f>
        <v/>
      </c>
      <c r="AC216" s="80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</row>
    <row r="217" spans="1:47" ht="15.75" customHeight="1">
      <c r="A217" s="78" t="str">
        <f>IF(B217="","",Draw!G217)</f>
        <v/>
      </c>
      <c r="B217" s="73" t="str">
        <f>IFERROR(Draw!H217,"")</f>
        <v/>
      </c>
      <c r="C217" s="73" t="str">
        <f>IFERROR(Draw!J217,"")</f>
        <v/>
      </c>
      <c r="D217" s="297"/>
      <c r="E217" s="92" t="str">
        <f t="shared" si="0"/>
        <v/>
      </c>
      <c r="F217" s="93" t="str">
        <f t="shared" si="1"/>
        <v/>
      </c>
      <c r="G217" s="71">
        <v>2.16E-7</v>
      </c>
      <c r="H217" s="75" t="str">
        <f t="shared" si="2"/>
        <v/>
      </c>
      <c r="I217" s="75" t="str">
        <f t="shared" si="3"/>
        <v/>
      </c>
      <c r="J217" s="75">
        <f>VLOOKUP(CONCATENATE(Draw!I217,'2nd Run'!C217),Enter!T:V,3,FALSE)</f>
        <v>0</v>
      </c>
      <c r="K217" s="82" t="str">
        <f>IF(A217="co",VLOOKUP(CONCATENATE(Draw!I217,C217),'1st Run'!W:X,2,FALSE),IF(A217="yco",VLOOKUP(CONCATENATE(Draw!I217,C217),'Youth Calc'!S:U,2,FALSE),IF(OR(AND(D217&gt;1,D217&lt;1050),D217="nt",D217="",D217="scratch"),"","Not valid")))</f>
        <v/>
      </c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82" t="str">
        <f>IFERROR(VLOOKUP('2nd Run'!H217,$AD$3:$AE$7,2,TRUE),"")</f>
        <v/>
      </c>
      <c r="X217" s="96" t="str">
        <f>IFERROR(IF(W217=$X$1,'2nd Run'!H217,""),"")</f>
        <v/>
      </c>
      <c r="Y217" s="96" t="str">
        <f>IFERROR(IF(W217=$Y$1,'2nd Run'!H217,""),"")</f>
        <v/>
      </c>
      <c r="Z217" s="96" t="str">
        <f>IFERROR(IF(W217=$Z$1,'2nd Run'!H217,""),"")</f>
        <v/>
      </c>
      <c r="AA217" s="96" t="str">
        <f>IFERROR(IF($W217=$AA$1,'2nd Run'!H217,""),"")</f>
        <v/>
      </c>
      <c r="AB217" s="96" t="str">
        <f>IFERROR(IF(W217=$AB$1,'2nd Run'!H217,""),"")</f>
        <v/>
      </c>
      <c r="AC217" s="80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</row>
    <row r="218" spans="1:47" ht="15.75" customHeight="1">
      <c r="A218" s="78" t="str">
        <f>IF(B218="","",Draw!G218)</f>
        <v/>
      </c>
      <c r="B218" s="73" t="str">
        <f>IFERROR(Draw!H218,"")</f>
        <v/>
      </c>
      <c r="C218" s="73" t="str">
        <f>IFERROR(Draw!J218,"")</f>
        <v/>
      </c>
      <c r="D218" s="298"/>
      <c r="E218" s="92" t="str">
        <f t="shared" si="0"/>
        <v/>
      </c>
      <c r="F218" s="93" t="str">
        <f t="shared" si="1"/>
        <v/>
      </c>
      <c r="G218" s="71">
        <v>2.17E-7</v>
      </c>
      <c r="H218" s="75" t="str">
        <f t="shared" si="2"/>
        <v/>
      </c>
      <c r="I218" s="75" t="str">
        <f t="shared" si="3"/>
        <v/>
      </c>
      <c r="J218" s="75">
        <f>VLOOKUP(CONCATENATE(Draw!I218,'2nd Run'!C218),Enter!T:V,3,FALSE)</f>
        <v>0</v>
      </c>
      <c r="K218" s="82" t="str">
        <f>IF(A218="co",VLOOKUP(CONCATENATE(Draw!I218,C218),'1st Run'!W:X,2,FALSE),IF(A218="yco",VLOOKUP(CONCATENATE(Draw!I218,C218),'Youth Calc'!S:U,2,FALSE),IF(OR(AND(D218&gt;1,D218&lt;1050),D218="nt",D218="",D218="scratch"),"","Not valid")))</f>
        <v/>
      </c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82" t="str">
        <f>IFERROR(VLOOKUP('2nd Run'!H218,$AD$3:$AE$7,2,TRUE),"")</f>
        <v/>
      </c>
      <c r="X218" s="96" t="str">
        <f>IFERROR(IF(W218=$X$1,'2nd Run'!H218,""),"")</f>
        <v/>
      </c>
      <c r="Y218" s="96" t="str">
        <f>IFERROR(IF(W218=$Y$1,'2nd Run'!H218,""),"")</f>
        <v/>
      </c>
      <c r="Z218" s="96" t="str">
        <f>IFERROR(IF(W218=$Z$1,'2nd Run'!H218,""),"")</f>
        <v/>
      </c>
      <c r="AA218" s="96" t="str">
        <f>IFERROR(IF($W218=$AA$1,'2nd Run'!H218,""),"")</f>
        <v/>
      </c>
      <c r="AB218" s="96" t="str">
        <f>IFERROR(IF(W218=$AB$1,'2nd Run'!H218,""),"")</f>
        <v/>
      </c>
      <c r="AC218" s="80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</row>
    <row r="219" spans="1:47" ht="15.75" customHeight="1">
      <c r="A219" s="78" t="str">
        <f>IF(B219="","",Draw!G219)</f>
        <v/>
      </c>
      <c r="B219" s="73" t="str">
        <f>IFERROR(Draw!H219,"")</f>
        <v/>
      </c>
      <c r="C219" s="73" t="str">
        <f>IFERROR(Draw!J219,"")</f>
        <v/>
      </c>
      <c r="D219" s="295"/>
      <c r="E219" s="92" t="str">
        <f t="shared" si="0"/>
        <v/>
      </c>
      <c r="F219" s="93" t="str">
        <f t="shared" si="1"/>
        <v/>
      </c>
      <c r="G219" s="71">
        <v>2.1799999999999999E-7</v>
      </c>
      <c r="H219" s="75" t="str">
        <f t="shared" si="2"/>
        <v/>
      </c>
      <c r="I219" s="75" t="str">
        <f t="shared" si="3"/>
        <v/>
      </c>
      <c r="J219" s="75">
        <f>VLOOKUP(CONCATENATE(Draw!I219,'2nd Run'!C219),Enter!T:V,3,FALSE)</f>
        <v>0</v>
      </c>
      <c r="K219" s="82" t="str">
        <f>IF(A219="co",VLOOKUP(CONCATENATE(Draw!I219,C219),'1st Run'!W:X,2,FALSE),IF(A219="yco",VLOOKUP(CONCATENATE(Draw!I219,C219),'Youth Calc'!S:U,2,FALSE),IF(OR(AND(D219&gt;1,D219&lt;1050),D219="nt",D219="",D219="scratch"),"","Not valid")))</f>
        <v/>
      </c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82" t="str">
        <f>IFERROR(VLOOKUP('2nd Run'!H219,$AD$3:$AE$7,2,TRUE),"")</f>
        <v/>
      </c>
      <c r="X219" s="96" t="str">
        <f>IFERROR(IF(W219=$X$1,'2nd Run'!H219,""),"")</f>
        <v/>
      </c>
      <c r="Y219" s="96" t="str">
        <f>IFERROR(IF(W219=$Y$1,'2nd Run'!H219,""),"")</f>
        <v/>
      </c>
      <c r="Z219" s="96" t="str">
        <f>IFERROR(IF(W219=$Z$1,'2nd Run'!H219,""),"")</f>
        <v/>
      </c>
      <c r="AA219" s="96" t="str">
        <f>IFERROR(IF($W219=$AA$1,'2nd Run'!H219,""),"")</f>
        <v/>
      </c>
      <c r="AB219" s="96" t="str">
        <f>IFERROR(IF(W219=$AB$1,'2nd Run'!H219,""),"")</f>
        <v/>
      </c>
      <c r="AC219" s="80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</row>
    <row r="220" spans="1:47" ht="15.75" customHeight="1">
      <c r="A220" s="78" t="str">
        <f>IF(B220="","",Draw!G220)</f>
        <v/>
      </c>
      <c r="B220" s="73" t="str">
        <f>IFERROR(Draw!H220,"")</f>
        <v/>
      </c>
      <c r="C220" s="73" t="str">
        <f>IFERROR(Draw!J220,"")</f>
        <v/>
      </c>
      <c r="D220" s="299"/>
      <c r="E220" s="92" t="str">
        <f t="shared" si="0"/>
        <v/>
      </c>
      <c r="F220" s="93" t="str">
        <f t="shared" si="1"/>
        <v/>
      </c>
      <c r="G220" s="71">
        <v>2.1899999999999999E-7</v>
      </c>
      <c r="H220" s="75" t="str">
        <f t="shared" si="2"/>
        <v/>
      </c>
      <c r="I220" s="75" t="str">
        <f t="shared" si="3"/>
        <v/>
      </c>
      <c r="J220" s="75">
        <f>VLOOKUP(CONCATENATE(Draw!I220,'2nd Run'!C220),Enter!T:V,3,FALSE)</f>
        <v>0</v>
      </c>
      <c r="K220" s="82" t="str">
        <f>IF(A220="co",VLOOKUP(CONCATENATE(Draw!I220,C220),'1st Run'!W:X,2,FALSE),IF(A220="yco",VLOOKUP(CONCATENATE(Draw!I220,C220),'Youth Calc'!S:U,2,FALSE),IF(OR(AND(D220&gt;1,D220&lt;1050),D220="nt",D220="",D220="scratch"),"","Not valid")))</f>
        <v/>
      </c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82" t="str">
        <f>IFERROR(VLOOKUP('2nd Run'!H220,$AD$3:$AE$7,2,TRUE),"")</f>
        <v/>
      </c>
      <c r="X220" s="96" t="str">
        <f>IFERROR(IF(W220=$X$1,'2nd Run'!H220,""),"")</f>
        <v/>
      </c>
      <c r="Y220" s="96" t="str">
        <f>IFERROR(IF(W220=$Y$1,'2nd Run'!H220,""),"")</f>
        <v/>
      </c>
      <c r="Z220" s="96" t="str">
        <f>IFERROR(IF(W220=$Z$1,'2nd Run'!H220,""),"")</f>
        <v/>
      </c>
      <c r="AA220" s="96" t="str">
        <f>IFERROR(IF($W220=$AA$1,'2nd Run'!H220,""),"")</f>
        <v/>
      </c>
      <c r="AB220" s="96" t="str">
        <f>IFERROR(IF(W220=$AB$1,'2nd Run'!H220,""),"")</f>
        <v/>
      </c>
      <c r="AC220" s="80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</row>
    <row r="221" spans="1:47" ht="15.75" customHeight="1">
      <c r="A221" s="78" t="str">
        <f>IF(B221="","",Draw!G221)</f>
        <v/>
      </c>
      <c r="B221" s="73" t="str">
        <f>IFERROR(Draw!H221,"")</f>
        <v/>
      </c>
      <c r="C221" s="73" t="str">
        <f>IFERROR(Draw!J221,"")</f>
        <v/>
      </c>
      <c r="D221" s="295"/>
      <c r="E221" s="92" t="str">
        <f t="shared" si="0"/>
        <v/>
      </c>
      <c r="F221" s="93" t="str">
        <f t="shared" si="1"/>
        <v/>
      </c>
      <c r="G221" s="71">
        <v>2.2000000000000001E-7</v>
      </c>
      <c r="H221" s="75" t="str">
        <f t="shared" si="2"/>
        <v/>
      </c>
      <c r="I221" s="75" t="str">
        <f t="shared" si="3"/>
        <v/>
      </c>
      <c r="J221" s="75">
        <f>VLOOKUP(CONCATENATE(Draw!I221,'2nd Run'!C221),Enter!T:V,3,FALSE)</f>
        <v>0</v>
      </c>
      <c r="K221" s="82" t="str">
        <f>IF(A221="co",VLOOKUP(CONCATENATE(Draw!I221,C221),'1st Run'!W:X,2,FALSE),IF(A221="yco",VLOOKUP(CONCATENATE(Draw!I221,C221),'Youth Calc'!S:U,2,FALSE),IF(OR(AND(D221&gt;1,D221&lt;1050),D221="nt",D221="",D221="scratch"),"","Not valid")))</f>
        <v/>
      </c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82" t="str">
        <f>IFERROR(VLOOKUP('2nd Run'!H221,$AD$3:$AE$7,2,TRUE),"")</f>
        <v/>
      </c>
      <c r="X221" s="96" t="str">
        <f>IFERROR(IF(W221=$X$1,'2nd Run'!H221,""),"")</f>
        <v/>
      </c>
      <c r="Y221" s="96" t="str">
        <f>IFERROR(IF(W221=$Y$1,'2nd Run'!H221,""),"")</f>
        <v/>
      </c>
      <c r="Z221" s="96" t="str">
        <f>IFERROR(IF(W221=$Z$1,'2nd Run'!H221,""),"")</f>
        <v/>
      </c>
      <c r="AA221" s="96" t="str">
        <f>IFERROR(IF($W221=$AA$1,'2nd Run'!H221,""),"")</f>
        <v/>
      </c>
      <c r="AB221" s="96" t="str">
        <f>IFERROR(IF(W221=$AB$1,'2nd Run'!H221,""),"")</f>
        <v/>
      </c>
      <c r="AC221" s="80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</row>
    <row r="222" spans="1:47" ht="15.75" customHeight="1">
      <c r="A222" s="78" t="str">
        <f>IF(B222="","",Draw!G222)</f>
        <v/>
      </c>
      <c r="B222" s="73" t="str">
        <f>IFERROR(Draw!H222,"")</f>
        <v/>
      </c>
      <c r="C222" s="73" t="str">
        <f>IFERROR(Draw!J222,"")</f>
        <v/>
      </c>
      <c r="D222" s="296"/>
      <c r="E222" s="92" t="str">
        <f t="shared" si="0"/>
        <v/>
      </c>
      <c r="F222" s="93" t="str">
        <f t="shared" si="1"/>
        <v/>
      </c>
      <c r="G222" s="71">
        <v>2.2100000000000001E-7</v>
      </c>
      <c r="H222" s="75" t="str">
        <f t="shared" si="2"/>
        <v/>
      </c>
      <c r="I222" s="75" t="str">
        <f t="shared" si="3"/>
        <v/>
      </c>
      <c r="J222" s="75">
        <f>VLOOKUP(CONCATENATE(Draw!I222,'2nd Run'!C222),Enter!T:V,3,FALSE)</f>
        <v>0</v>
      </c>
      <c r="K222" s="82" t="str">
        <f>IF(A222="co",VLOOKUP(CONCATENATE(Draw!I222,C222),'1st Run'!W:X,2,FALSE),IF(A222="yco",VLOOKUP(CONCATENATE(Draw!I222,C222),'Youth Calc'!S:U,2,FALSE),IF(OR(AND(D222&gt;1,D222&lt;1050),D222="nt",D222="",D222="scratch"),"","Not valid")))</f>
        <v/>
      </c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82" t="str">
        <f>IFERROR(VLOOKUP('2nd Run'!H222,$AD$3:$AE$7,2,TRUE),"")</f>
        <v/>
      </c>
      <c r="X222" s="96" t="str">
        <f>IFERROR(IF(W222=$X$1,'2nd Run'!H222,""),"")</f>
        <v/>
      </c>
      <c r="Y222" s="96" t="str">
        <f>IFERROR(IF(W222=$Y$1,'2nd Run'!H222,""),"")</f>
        <v/>
      </c>
      <c r="Z222" s="96" t="str">
        <f>IFERROR(IF(W222=$Z$1,'2nd Run'!H222,""),"")</f>
        <v/>
      </c>
      <c r="AA222" s="96" t="str">
        <f>IFERROR(IF($W222=$AA$1,'2nd Run'!H222,""),"")</f>
        <v/>
      </c>
      <c r="AB222" s="96" t="str">
        <f>IFERROR(IF(W222=$AB$1,'2nd Run'!H222,""),"")</f>
        <v/>
      </c>
      <c r="AC222" s="80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</row>
    <row r="223" spans="1:47" ht="15.75" customHeight="1">
      <c r="A223" s="78" t="str">
        <f>IF(B223="","",Draw!G223)</f>
        <v/>
      </c>
      <c r="B223" s="73" t="str">
        <f>IFERROR(Draw!H223,"")</f>
        <v/>
      </c>
      <c r="C223" s="73" t="str">
        <f>IFERROR(Draw!J223,"")</f>
        <v/>
      </c>
      <c r="D223" s="297"/>
      <c r="E223" s="92" t="str">
        <f t="shared" si="0"/>
        <v/>
      </c>
      <c r="F223" s="93" t="str">
        <f t="shared" si="1"/>
        <v/>
      </c>
      <c r="G223" s="71">
        <v>2.22E-7</v>
      </c>
      <c r="H223" s="75" t="str">
        <f t="shared" si="2"/>
        <v/>
      </c>
      <c r="I223" s="75" t="str">
        <f t="shared" si="3"/>
        <v/>
      </c>
      <c r="J223" s="75">
        <f>VLOOKUP(CONCATENATE(Draw!I223,'2nd Run'!C223),Enter!T:V,3,FALSE)</f>
        <v>0</v>
      </c>
      <c r="K223" s="82" t="str">
        <f>IF(A223="co",VLOOKUP(CONCATENATE(Draw!I223,C223),'1st Run'!W:X,2,FALSE),IF(A223="yco",VLOOKUP(CONCATENATE(Draw!I223,C223),'Youth Calc'!S:U,2,FALSE),IF(OR(AND(D223&gt;1,D223&lt;1050),D223="nt",D223="",D223="scratch"),"","Not valid")))</f>
        <v/>
      </c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82" t="str">
        <f>IFERROR(VLOOKUP('2nd Run'!H223,$AD$3:$AE$7,2,TRUE),"")</f>
        <v/>
      </c>
      <c r="X223" s="96" t="str">
        <f>IFERROR(IF(W223=$X$1,'2nd Run'!H223,""),"")</f>
        <v/>
      </c>
      <c r="Y223" s="96" t="str">
        <f>IFERROR(IF(W223=$Y$1,'2nd Run'!H223,""),"")</f>
        <v/>
      </c>
      <c r="Z223" s="96" t="str">
        <f>IFERROR(IF(W223=$Z$1,'2nd Run'!H223,""),"")</f>
        <v/>
      </c>
      <c r="AA223" s="96" t="str">
        <f>IFERROR(IF($W223=$AA$1,'2nd Run'!H223,""),"")</f>
        <v/>
      </c>
      <c r="AB223" s="96" t="str">
        <f>IFERROR(IF(W223=$AB$1,'2nd Run'!H223,""),"")</f>
        <v/>
      </c>
      <c r="AC223" s="80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</row>
    <row r="224" spans="1:47" ht="15.75" customHeight="1">
      <c r="A224" s="78" t="str">
        <f>IF(B224="","",Draw!G224)</f>
        <v/>
      </c>
      <c r="B224" s="73" t="str">
        <f>IFERROR(Draw!H224,"")</f>
        <v/>
      </c>
      <c r="C224" s="73" t="str">
        <f>IFERROR(Draw!J224,"")</f>
        <v/>
      </c>
      <c r="D224" s="298"/>
      <c r="E224" s="92" t="str">
        <f t="shared" si="0"/>
        <v/>
      </c>
      <c r="F224" s="93" t="str">
        <f t="shared" si="1"/>
        <v/>
      </c>
      <c r="G224" s="71">
        <v>2.23E-7</v>
      </c>
      <c r="H224" s="75" t="str">
        <f t="shared" si="2"/>
        <v/>
      </c>
      <c r="I224" s="75" t="str">
        <f t="shared" si="3"/>
        <v/>
      </c>
      <c r="J224" s="75">
        <f>VLOOKUP(CONCATENATE(Draw!I224,'2nd Run'!C224),Enter!T:V,3,FALSE)</f>
        <v>0</v>
      </c>
      <c r="K224" s="82" t="str">
        <f>IF(A224="co",VLOOKUP(CONCATENATE(Draw!I224,C224),'1st Run'!W:X,2,FALSE),IF(A224="yco",VLOOKUP(CONCATENATE(Draw!I224,C224),'Youth Calc'!S:U,2,FALSE),IF(OR(AND(D224&gt;1,D224&lt;1050),D224="nt",D224="",D224="scratch"),"","Not valid")))</f>
        <v/>
      </c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82" t="str">
        <f>IFERROR(VLOOKUP('2nd Run'!H224,$AD$3:$AE$7,2,TRUE),"")</f>
        <v/>
      </c>
      <c r="X224" s="96" t="str">
        <f>IFERROR(IF(W224=$X$1,'2nd Run'!H224,""),"")</f>
        <v/>
      </c>
      <c r="Y224" s="96" t="str">
        <f>IFERROR(IF(W224=$Y$1,'2nd Run'!H224,""),"")</f>
        <v/>
      </c>
      <c r="Z224" s="96" t="str">
        <f>IFERROR(IF(W224=$Z$1,'2nd Run'!H224,""),"")</f>
        <v/>
      </c>
      <c r="AA224" s="96" t="str">
        <f>IFERROR(IF($W224=$AA$1,'2nd Run'!H224,""),"")</f>
        <v/>
      </c>
      <c r="AB224" s="96" t="str">
        <f>IFERROR(IF(W224=$AB$1,'2nd Run'!H224,""),"")</f>
        <v/>
      </c>
      <c r="AC224" s="80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</row>
    <row r="225" spans="1:47" ht="15.75" customHeight="1">
      <c r="A225" s="78" t="str">
        <f>IF(B225="","",Draw!G225)</f>
        <v/>
      </c>
      <c r="B225" s="73" t="str">
        <f>IFERROR(Draw!H225,"")</f>
        <v/>
      </c>
      <c r="C225" s="73" t="str">
        <f>IFERROR(Draw!J225,"")</f>
        <v/>
      </c>
      <c r="D225" s="295"/>
      <c r="E225" s="92" t="str">
        <f t="shared" si="0"/>
        <v/>
      </c>
      <c r="F225" s="93" t="str">
        <f t="shared" si="1"/>
        <v/>
      </c>
      <c r="G225" s="71">
        <v>2.2399999999999999E-7</v>
      </c>
      <c r="H225" s="75" t="str">
        <f t="shared" si="2"/>
        <v/>
      </c>
      <c r="I225" s="75" t="str">
        <f t="shared" si="3"/>
        <v/>
      </c>
      <c r="J225" s="75">
        <f>VLOOKUP(CONCATENATE(Draw!I225,'2nd Run'!C225),Enter!T:V,3,FALSE)</f>
        <v>0</v>
      </c>
      <c r="K225" s="82" t="str">
        <f>IF(A225="co",VLOOKUP(CONCATENATE(Draw!I225,C225),'1st Run'!W:X,2,FALSE),IF(A225="yco",VLOOKUP(CONCATENATE(Draw!I225,C225),'Youth Calc'!S:U,2,FALSE),IF(OR(AND(D225&gt;1,D225&lt;1050),D225="nt",D225="",D225="scratch"),"","Not valid")))</f>
        <v/>
      </c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82" t="str">
        <f>IFERROR(VLOOKUP('2nd Run'!H225,$AD$3:$AE$7,2,TRUE),"")</f>
        <v/>
      </c>
      <c r="X225" s="96" t="str">
        <f>IFERROR(IF(W225=$X$1,'2nd Run'!H225,""),"")</f>
        <v/>
      </c>
      <c r="Y225" s="96" t="str">
        <f>IFERROR(IF(W225=$Y$1,'2nd Run'!H225,""),"")</f>
        <v/>
      </c>
      <c r="Z225" s="96" t="str">
        <f>IFERROR(IF(W225=$Z$1,'2nd Run'!H225,""),"")</f>
        <v/>
      </c>
      <c r="AA225" s="96" t="str">
        <f>IFERROR(IF($W225=$AA$1,'2nd Run'!H225,""),"")</f>
        <v/>
      </c>
      <c r="AB225" s="96" t="str">
        <f>IFERROR(IF(W225=$AB$1,'2nd Run'!H225,""),"")</f>
        <v/>
      </c>
      <c r="AC225" s="80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</row>
    <row r="226" spans="1:47" ht="15.75" customHeight="1">
      <c r="A226" s="78" t="str">
        <f>IF(B226="","",Draw!G226)</f>
        <v/>
      </c>
      <c r="B226" s="73" t="str">
        <f>IFERROR(Draw!H226,"")</f>
        <v/>
      </c>
      <c r="C226" s="73" t="str">
        <f>IFERROR(Draw!J226,"")</f>
        <v/>
      </c>
      <c r="D226" s="299"/>
      <c r="E226" s="92" t="str">
        <f t="shared" si="0"/>
        <v/>
      </c>
      <c r="F226" s="93" t="str">
        <f t="shared" si="1"/>
        <v/>
      </c>
      <c r="G226" s="71">
        <v>2.2499999999999999E-7</v>
      </c>
      <c r="H226" s="75" t="str">
        <f t="shared" si="2"/>
        <v/>
      </c>
      <c r="I226" s="75" t="str">
        <f t="shared" si="3"/>
        <v/>
      </c>
      <c r="J226" s="75">
        <f>VLOOKUP(CONCATENATE(Draw!I226,'2nd Run'!C226),Enter!T:V,3,FALSE)</f>
        <v>0</v>
      </c>
      <c r="K226" s="82" t="str">
        <f>IF(A226="co",VLOOKUP(CONCATENATE(Draw!I226,C226),'1st Run'!W:X,2,FALSE),IF(A226="yco",VLOOKUP(CONCATENATE(Draw!I226,C226),'Youth Calc'!S:U,2,FALSE),IF(OR(AND(D226&gt;1,D226&lt;1050),D226="nt",D226="",D226="scratch"),"","Not valid")))</f>
        <v/>
      </c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82" t="str">
        <f>IFERROR(VLOOKUP('2nd Run'!H226,$AD$3:$AE$7,2,TRUE),"")</f>
        <v/>
      </c>
      <c r="X226" s="96" t="str">
        <f>IFERROR(IF(W226=$X$1,'2nd Run'!H226,""),"")</f>
        <v/>
      </c>
      <c r="Y226" s="96" t="str">
        <f>IFERROR(IF(W226=$Y$1,'2nd Run'!H226,""),"")</f>
        <v/>
      </c>
      <c r="Z226" s="96" t="str">
        <f>IFERROR(IF(W226=$Z$1,'2nd Run'!H226,""),"")</f>
        <v/>
      </c>
      <c r="AA226" s="96" t="str">
        <f>IFERROR(IF($W226=$AA$1,'2nd Run'!H226,""),"")</f>
        <v/>
      </c>
      <c r="AB226" s="96" t="str">
        <f>IFERROR(IF(W226=$AB$1,'2nd Run'!H226,""),"")</f>
        <v/>
      </c>
      <c r="AC226" s="80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</row>
    <row r="227" spans="1:47" ht="15.75" customHeight="1">
      <c r="A227" s="78" t="str">
        <f>IF(B227="","",Draw!G227)</f>
        <v/>
      </c>
      <c r="B227" s="73" t="str">
        <f>IFERROR(Draw!H227,"")</f>
        <v/>
      </c>
      <c r="C227" s="73" t="str">
        <f>IFERROR(Draw!J227,"")</f>
        <v/>
      </c>
      <c r="D227" s="295"/>
      <c r="E227" s="92" t="str">
        <f t="shared" si="0"/>
        <v/>
      </c>
      <c r="F227" s="93" t="str">
        <f t="shared" si="1"/>
        <v/>
      </c>
      <c r="G227" s="71">
        <v>2.2600000000000001E-7</v>
      </c>
      <c r="H227" s="75" t="str">
        <f t="shared" si="2"/>
        <v/>
      </c>
      <c r="I227" s="75" t="str">
        <f t="shared" si="3"/>
        <v/>
      </c>
      <c r="J227" s="75">
        <f>VLOOKUP(CONCATENATE(Draw!I227,'2nd Run'!C227),Enter!T:V,3,FALSE)</f>
        <v>0</v>
      </c>
      <c r="K227" s="82" t="str">
        <f>IF(A227="co",VLOOKUP(CONCATENATE(Draw!I227,C227),'1st Run'!W:X,2,FALSE),IF(A227="yco",VLOOKUP(CONCATENATE(Draw!I227,C227),'Youth Calc'!S:U,2,FALSE),IF(OR(AND(D227&gt;1,D227&lt;1050),D227="nt",D227="",D227="scratch"),"","Not valid")))</f>
        <v/>
      </c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82" t="str">
        <f>IFERROR(VLOOKUP('2nd Run'!H227,$AD$3:$AE$7,2,TRUE),"")</f>
        <v/>
      </c>
      <c r="X227" s="96" t="str">
        <f>IFERROR(IF(W227=$X$1,'2nd Run'!H227,""),"")</f>
        <v/>
      </c>
      <c r="Y227" s="96" t="str">
        <f>IFERROR(IF(W227=$Y$1,'2nd Run'!H227,""),"")</f>
        <v/>
      </c>
      <c r="Z227" s="96" t="str">
        <f>IFERROR(IF(W227=$Z$1,'2nd Run'!H227,""),"")</f>
        <v/>
      </c>
      <c r="AA227" s="96" t="str">
        <f>IFERROR(IF($W227=$AA$1,'2nd Run'!H227,""),"")</f>
        <v/>
      </c>
      <c r="AB227" s="96" t="str">
        <f>IFERROR(IF(W227=$AB$1,'2nd Run'!H227,""),"")</f>
        <v/>
      </c>
      <c r="AC227" s="80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</row>
    <row r="228" spans="1:47" ht="15.75" customHeight="1">
      <c r="A228" s="78" t="str">
        <f>IF(B228="","",Draw!G228)</f>
        <v/>
      </c>
      <c r="B228" s="73" t="str">
        <f>IFERROR(Draw!H228,"")</f>
        <v/>
      </c>
      <c r="C228" s="73" t="str">
        <f>IFERROR(Draw!J228,"")</f>
        <v/>
      </c>
      <c r="D228" s="296"/>
      <c r="E228" s="92" t="str">
        <f t="shared" si="0"/>
        <v/>
      </c>
      <c r="F228" s="93" t="str">
        <f t="shared" si="1"/>
        <v/>
      </c>
      <c r="G228" s="71">
        <v>2.2700000000000001E-7</v>
      </c>
      <c r="H228" s="75" t="str">
        <f t="shared" si="2"/>
        <v/>
      </c>
      <c r="I228" s="75" t="str">
        <f t="shared" si="3"/>
        <v/>
      </c>
      <c r="J228" s="75">
        <f>VLOOKUP(CONCATENATE(Draw!I228,'2nd Run'!C228),Enter!T:V,3,FALSE)</f>
        <v>0</v>
      </c>
      <c r="K228" s="82" t="str">
        <f>IF(A228="co",VLOOKUP(CONCATENATE(Draw!I228,C228),'1st Run'!W:X,2,FALSE),IF(A228="yco",VLOOKUP(CONCATENATE(Draw!I228,C228),'Youth Calc'!S:U,2,FALSE),IF(OR(AND(D228&gt;1,D228&lt;1050),D228="nt",D228="",D228="scratch"),"","Not valid")))</f>
        <v/>
      </c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82" t="str">
        <f>IFERROR(VLOOKUP('2nd Run'!H228,$AD$3:$AE$7,2,TRUE),"")</f>
        <v/>
      </c>
      <c r="X228" s="96" t="str">
        <f>IFERROR(IF(W228=$X$1,'2nd Run'!H228,""),"")</f>
        <v/>
      </c>
      <c r="Y228" s="96" t="str">
        <f>IFERROR(IF(W228=$Y$1,'2nd Run'!H228,""),"")</f>
        <v/>
      </c>
      <c r="Z228" s="96" t="str">
        <f>IFERROR(IF(W228=$Z$1,'2nd Run'!H228,""),"")</f>
        <v/>
      </c>
      <c r="AA228" s="96" t="str">
        <f>IFERROR(IF($W228=$AA$1,'2nd Run'!H228,""),"")</f>
        <v/>
      </c>
      <c r="AB228" s="96" t="str">
        <f>IFERROR(IF(W228=$AB$1,'2nd Run'!H228,""),"")</f>
        <v/>
      </c>
      <c r="AC228" s="80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</row>
    <row r="229" spans="1:47" ht="15.75" customHeight="1">
      <c r="A229" s="78" t="str">
        <f>IF(B229="","",Draw!G229)</f>
        <v/>
      </c>
      <c r="B229" s="73" t="str">
        <f>IFERROR(Draw!H229,"")</f>
        <v/>
      </c>
      <c r="C229" s="73" t="str">
        <f>IFERROR(Draw!J229,"")</f>
        <v/>
      </c>
      <c r="D229" s="297"/>
      <c r="E229" s="92" t="str">
        <f t="shared" si="0"/>
        <v/>
      </c>
      <c r="F229" s="93" t="str">
        <f t="shared" si="1"/>
        <v/>
      </c>
      <c r="G229" s="71">
        <v>2.28E-7</v>
      </c>
      <c r="H229" s="75" t="str">
        <f t="shared" si="2"/>
        <v/>
      </c>
      <c r="I229" s="75" t="str">
        <f t="shared" si="3"/>
        <v/>
      </c>
      <c r="J229" s="75">
        <f>VLOOKUP(CONCATENATE(Draw!I229,'2nd Run'!C229),Enter!T:V,3,FALSE)</f>
        <v>0</v>
      </c>
      <c r="K229" s="82" t="str">
        <f>IF(A229="co",VLOOKUP(CONCATENATE(Draw!I229,C229),'1st Run'!W:X,2,FALSE),IF(A229="yco",VLOOKUP(CONCATENATE(Draw!I229,C229),'Youth Calc'!S:U,2,FALSE),IF(OR(AND(D229&gt;1,D229&lt;1050),D229="nt",D229="",D229="scratch"),"","Not valid")))</f>
        <v/>
      </c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82" t="str">
        <f>IFERROR(VLOOKUP('2nd Run'!H229,$AD$3:$AE$7,2,TRUE),"")</f>
        <v/>
      </c>
      <c r="X229" s="96" t="str">
        <f>IFERROR(IF(W229=$X$1,'2nd Run'!H229,""),"")</f>
        <v/>
      </c>
      <c r="Y229" s="96" t="str">
        <f>IFERROR(IF(W229=$Y$1,'2nd Run'!H229,""),"")</f>
        <v/>
      </c>
      <c r="Z229" s="96" t="str">
        <f>IFERROR(IF(W229=$Z$1,'2nd Run'!H229,""),"")</f>
        <v/>
      </c>
      <c r="AA229" s="96" t="str">
        <f>IFERROR(IF($W229=$AA$1,'2nd Run'!H229,""),"")</f>
        <v/>
      </c>
      <c r="AB229" s="96" t="str">
        <f>IFERROR(IF(W229=$AB$1,'2nd Run'!H229,""),"")</f>
        <v/>
      </c>
      <c r="AC229" s="80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</row>
    <row r="230" spans="1:47" ht="15.75" customHeight="1">
      <c r="A230" s="78" t="str">
        <f>IF(B230="","",Draw!G230)</f>
        <v/>
      </c>
      <c r="B230" s="73" t="str">
        <f>IFERROR(Draw!H230,"")</f>
        <v/>
      </c>
      <c r="C230" s="73" t="str">
        <f>IFERROR(Draw!J230,"")</f>
        <v/>
      </c>
      <c r="D230" s="298"/>
      <c r="E230" s="92" t="str">
        <f t="shared" si="0"/>
        <v/>
      </c>
      <c r="F230" s="93" t="str">
        <f t="shared" si="1"/>
        <v/>
      </c>
      <c r="G230" s="71">
        <v>2.29E-7</v>
      </c>
      <c r="H230" s="75" t="str">
        <f t="shared" si="2"/>
        <v/>
      </c>
      <c r="I230" s="75" t="str">
        <f t="shared" si="3"/>
        <v/>
      </c>
      <c r="J230" s="75">
        <f>VLOOKUP(CONCATENATE(Draw!I230,'2nd Run'!C230),Enter!T:V,3,FALSE)</f>
        <v>0</v>
      </c>
      <c r="K230" s="82" t="str">
        <f>IF(A230="co",VLOOKUP(CONCATENATE(Draw!I230,C230),'1st Run'!W:X,2,FALSE),IF(A230="yco",VLOOKUP(CONCATENATE(Draw!I230,C230),'Youth Calc'!S:U,2,FALSE),IF(OR(AND(D230&gt;1,D230&lt;1050),D230="nt",D230="",D230="scratch"),"","Not valid")))</f>
        <v/>
      </c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82" t="str">
        <f>IFERROR(VLOOKUP('2nd Run'!H230,$AD$3:$AE$7,2,TRUE),"")</f>
        <v/>
      </c>
      <c r="X230" s="96" t="str">
        <f>IFERROR(IF(W230=$X$1,'2nd Run'!H230,""),"")</f>
        <v/>
      </c>
      <c r="Y230" s="96" t="str">
        <f>IFERROR(IF(W230=$Y$1,'2nd Run'!H230,""),"")</f>
        <v/>
      </c>
      <c r="Z230" s="96" t="str">
        <f>IFERROR(IF(W230=$Z$1,'2nd Run'!H230,""),"")</f>
        <v/>
      </c>
      <c r="AA230" s="96" t="str">
        <f>IFERROR(IF($W230=$AA$1,'2nd Run'!H230,""),"")</f>
        <v/>
      </c>
      <c r="AB230" s="96" t="str">
        <f>IFERROR(IF(W230=$AB$1,'2nd Run'!H230,""),"")</f>
        <v/>
      </c>
      <c r="AC230" s="80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</row>
    <row r="231" spans="1:47" ht="15.75" customHeight="1">
      <c r="A231" s="78" t="str">
        <f>IF(B231="","",Draw!G231)</f>
        <v/>
      </c>
      <c r="B231" s="73" t="str">
        <f>IFERROR(Draw!H231,"")</f>
        <v/>
      </c>
      <c r="C231" s="73" t="str">
        <f>IFERROR(Draw!J231,"")</f>
        <v/>
      </c>
      <c r="D231" s="295"/>
      <c r="E231" s="92" t="str">
        <f t="shared" si="0"/>
        <v/>
      </c>
      <c r="F231" s="93" t="str">
        <f t="shared" si="1"/>
        <v/>
      </c>
      <c r="G231" s="71">
        <v>2.2999999999999999E-7</v>
      </c>
      <c r="H231" s="75" t="str">
        <f t="shared" si="2"/>
        <v/>
      </c>
      <c r="I231" s="75" t="str">
        <f t="shared" si="3"/>
        <v/>
      </c>
      <c r="J231" s="75">
        <f>VLOOKUP(CONCATENATE(Draw!I231,'2nd Run'!C231),Enter!T:V,3,FALSE)</f>
        <v>0</v>
      </c>
      <c r="K231" s="82" t="str">
        <f>IF(A231="co",VLOOKUP(CONCATENATE(Draw!I231,C231),'1st Run'!W:X,2,FALSE),IF(A231="yco",VLOOKUP(CONCATENATE(Draw!I231,C231),'Youth Calc'!S:U,2,FALSE),IF(OR(AND(D231&gt;1,D231&lt;1050),D231="nt",D231="",D231="scratch"),"","Not valid")))</f>
        <v/>
      </c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82" t="str">
        <f>IFERROR(VLOOKUP('2nd Run'!H231,$AD$3:$AE$7,2,TRUE),"")</f>
        <v/>
      </c>
      <c r="X231" s="96" t="str">
        <f>IFERROR(IF(W231=$X$1,'2nd Run'!H231,""),"")</f>
        <v/>
      </c>
      <c r="Y231" s="96" t="str">
        <f>IFERROR(IF(W231=$Y$1,'2nd Run'!H231,""),"")</f>
        <v/>
      </c>
      <c r="Z231" s="96" t="str">
        <f>IFERROR(IF(W231=$Z$1,'2nd Run'!H231,""),"")</f>
        <v/>
      </c>
      <c r="AA231" s="96" t="str">
        <f>IFERROR(IF($W231=$AA$1,'2nd Run'!H231,""),"")</f>
        <v/>
      </c>
      <c r="AB231" s="96" t="str">
        <f>IFERROR(IF(W231=$AB$1,'2nd Run'!H231,""),"")</f>
        <v/>
      </c>
      <c r="AC231" s="80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</row>
    <row r="232" spans="1:47" ht="15.75" customHeight="1">
      <c r="A232" s="78" t="str">
        <f>IF(B232="","",Draw!G232)</f>
        <v/>
      </c>
      <c r="B232" s="73" t="str">
        <f>IFERROR(Draw!H232,"")</f>
        <v/>
      </c>
      <c r="C232" s="73" t="str">
        <f>IFERROR(Draw!J232,"")</f>
        <v/>
      </c>
      <c r="D232" s="299"/>
      <c r="E232" s="92" t="str">
        <f t="shared" si="0"/>
        <v/>
      </c>
      <c r="F232" s="93" t="str">
        <f t="shared" si="1"/>
        <v/>
      </c>
      <c r="G232" s="71">
        <v>2.3099999999999999E-7</v>
      </c>
      <c r="H232" s="75" t="str">
        <f t="shared" si="2"/>
        <v/>
      </c>
      <c r="I232" s="75" t="str">
        <f t="shared" si="3"/>
        <v/>
      </c>
      <c r="J232" s="75">
        <f>VLOOKUP(CONCATENATE(Draw!I232,'2nd Run'!C232),Enter!T:V,3,FALSE)</f>
        <v>0</v>
      </c>
      <c r="K232" s="82" t="str">
        <f>IF(A232="co",VLOOKUP(CONCATENATE(Draw!I232,C232),'1st Run'!W:X,2,FALSE),IF(A232="yco",VLOOKUP(CONCATENATE(Draw!I232,C232),'Youth Calc'!S:U,2,FALSE),IF(OR(AND(D232&gt;1,D232&lt;1050),D232="nt",D232="",D232="scratch"),"","Not valid")))</f>
        <v/>
      </c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82" t="str">
        <f>IFERROR(VLOOKUP('2nd Run'!H232,$AD$3:$AE$7,2,TRUE),"")</f>
        <v/>
      </c>
      <c r="X232" s="96" t="str">
        <f>IFERROR(IF(W232=$X$1,'2nd Run'!H232,""),"")</f>
        <v/>
      </c>
      <c r="Y232" s="96" t="str">
        <f>IFERROR(IF(W232=$Y$1,'2nd Run'!H232,""),"")</f>
        <v/>
      </c>
      <c r="Z232" s="96" t="str">
        <f>IFERROR(IF(W232=$Z$1,'2nd Run'!H232,""),"")</f>
        <v/>
      </c>
      <c r="AA232" s="96" t="str">
        <f>IFERROR(IF($W232=$AA$1,'2nd Run'!H232,""),"")</f>
        <v/>
      </c>
      <c r="AB232" s="96" t="str">
        <f>IFERROR(IF(W232=$AB$1,'2nd Run'!H232,""),"")</f>
        <v/>
      </c>
      <c r="AC232" s="80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</row>
    <row r="233" spans="1:47" ht="15.75" customHeight="1">
      <c r="A233" s="78" t="str">
        <f>IF(B233="","",Draw!G233)</f>
        <v/>
      </c>
      <c r="B233" s="73" t="str">
        <f>IFERROR(Draw!H233,"")</f>
        <v/>
      </c>
      <c r="C233" s="73" t="str">
        <f>IFERROR(Draw!J233,"")</f>
        <v/>
      </c>
      <c r="D233" s="295"/>
      <c r="E233" s="92" t="str">
        <f t="shared" si="0"/>
        <v/>
      </c>
      <c r="F233" s="93" t="str">
        <f t="shared" si="1"/>
        <v/>
      </c>
      <c r="G233" s="71">
        <v>2.3200000000000001E-7</v>
      </c>
      <c r="H233" s="75" t="str">
        <f t="shared" si="2"/>
        <v/>
      </c>
      <c r="I233" s="75" t="str">
        <f t="shared" si="3"/>
        <v/>
      </c>
      <c r="J233" s="75">
        <f>VLOOKUP(CONCATENATE(Draw!I233,'2nd Run'!C233),Enter!T:V,3,FALSE)</f>
        <v>0</v>
      </c>
      <c r="K233" s="82" t="str">
        <f>IF(A233="co",VLOOKUP(CONCATENATE(Draw!I233,C233),'1st Run'!W:X,2,FALSE),IF(A233="yco",VLOOKUP(CONCATENATE(Draw!I233,C233),'Youth Calc'!S:U,2,FALSE),IF(OR(AND(D233&gt;1,D233&lt;1050),D233="nt",D233="",D233="scratch"),"","Not valid")))</f>
        <v/>
      </c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82" t="str">
        <f>IFERROR(VLOOKUP('2nd Run'!H233,$AD$3:$AE$7,2,TRUE),"")</f>
        <v/>
      </c>
      <c r="X233" s="96" t="str">
        <f>IFERROR(IF(W233=$X$1,'2nd Run'!H233,""),"")</f>
        <v/>
      </c>
      <c r="Y233" s="96" t="str">
        <f>IFERROR(IF(W233=$Y$1,'2nd Run'!H233,""),"")</f>
        <v/>
      </c>
      <c r="Z233" s="96" t="str">
        <f>IFERROR(IF(W233=$Z$1,'2nd Run'!H233,""),"")</f>
        <v/>
      </c>
      <c r="AA233" s="96" t="str">
        <f>IFERROR(IF($W233=$AA$1,'2nd Run'!H233,""),"")</f>
        <v/>
      </c>
      <c r="AB233" s="96" t="str">
        <f>IFERROR(IF(W233=$AB$1,'2nd Run'!H233,""),"")</f>
        <v/>
      </c>
      <c r="AC233" s="80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</row>
    <row r="234" spans="1:47" ht="15.75" customHeight="1">
      <c r="A234" s="78" t="str">
        <f>IF(B234="","",Draw!G234)</f>
        <v/>
      </c>
      <c r="B234" s="73" t="str">
        <f>IFERROR(Draw!H234,"")</f>
        <v/>
      </c>
      <c r="C234" s="73" t="str">
        <f>IFERROR(Draw!J234,"")</f>
        <v/>
      </c>
      <c r="D234" s="296"/>
      <c r="E234" s="92" t="str">
        <f t="shared" si="0"/>
        <v/>
      </c>
      <c r="F234" s="93" t="str">
        <f t="shared" si="1"/>
        <v/>
      </c>
      <c r="G234" s="71">
        <v>2.3300000000000001E-7</v>
      </c>
      <c r="H234" s="75" t="str">
        <f t="shared" si="2"/>
        <v/>
      </c>
      <c r="I234" s="75" t="str">
        <f t="shared" si="3"/>
        <v/>
      </c>
      <c r="J234" s="75">
        <f>VLOOKUP(CONCATENATE(Draw!I234,'2nd Run'!C234),Enter!T:V,3,FALSE)</f>
        <v>0</v>
      </c>
      <c r="K234" s="82" t="str">
        <f>IF(A234="co",VLOOKUP(CONCATENATE(Draw!I234,C234),'1st Run'!W:X,2,FALSE),IF(A234="yco",VLOOKUP(CONCATENATE(Draw!I234,C234),'Youth Calc'!S:U,2,FALSE),IF(OR(AND(D234&gt;1,D234&lt;1050),D234="nt",D234="",D234="scratch"),"","Not valid")))</f>
        <v/>
      </c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82" t="str">
        <f>IFERROR(VLOOKUP('2nd Run'!H234,$AD$3:$AE$7,2,TRUE),"")</f>
        <v/>
      </c>
      <c r="X234" s="96" t="str">
        <f>IFERROR(IF(W234=$X$1,'2nd Run'!H234,""),"")</f>
        <v/>
      </c>
      <c r="Y234" s="96" t="str">
        <f>IFERROR(IF(W234=$Y$1,'2nd Run'!H234,""),"")</f>
        <v/>
      </c>
      <c r="Z234" s="96" t="str">
        <f>IFERROR(IF(W234=$Z$1,'2nd Run'!H234,""),"")</f>
        <v/>
      </c>
      <c r="AA234" s="96" t="str">
        <f>IFERROR(IF($W234=$AA$1,'2nd Run'!H234,""),"")</f>
        <v/>
      </c>
      <c r="AB234" s="96" t="str">
        <f>IFERROR(IF(W234=$AB$1,'2nd Run'!H234,""),"")</f>
        <v/>
      </c>
      <c r="AC234" s="80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</row>
    <row r="235" spans="1:47" ht="15.75" customHeight="1">
      <c r="A235" s="78" t="str">
        <f>IF(B235="","",Draw!G235)</f>
        <v/>
      </c>
      <c r="B235" s="73" t="str">
        <f>IFERROR(Draw!H235,"")</f>
        <v/>
      </c>
      <c r="C235" s="73" t="str">
        <f>IFERROR(Draw!J235,"")</f>
        <v/>
      </c>
      <c r="D235" s="297"/>
      <c r="E235" s="92" t="str">
        <f t="shared" si="0"/>
        <v/>
      </c>
      <c r="F235" s="93" t="str">
        <f t="shared" si="1"/>
        <v/>
      </c>
      <c r="G235" s="71">
        <v>2.34E-7</v>
      </c>
      <c r="H235" s="75" t="str">
        <f t="shared" si="2"/>
        <v/>
      </c>
      <c r="I235" s="75" t="str">
        <f t="shared" si="3"/>
        <v/>
      </c>
      <c r="J235" s="75">
        <f>VLOOKUP(CONCATENATE(Draw!I235,'2nd Run'!C235),Enter!T:V,3,FALSE)</f>
        <v>0</v>
      </c>
      <c r="K235" s="82" t="str">
        <f>IF(A235="co",VLOOKUP(CONCATENATE(Draw!I235,C235),'1st Run'!W:X,2,FALSE),IF(A235="yco",VLOOKUP(CONCATENATE(Draw!I235,C235),'Youth Calc'!S:U,2,FALSE),IF(OR(AND(D235&gt;1,D235&lt;1050),D235="nt",D235="",D235="scratch"),"","Not valid")))</f>
        <v/>
      </c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82" t="str">
        <f>IFERROR(VLOOKUP('2nd Run'!H235,$AD$3:$AE$7,2,TRUE),"")</f>
        <v/>
      </c>
      <c r="X235" s="96" t="str">
        <f>IFERROR(IF(W235=$X$1,'2nd Run'!H235,""),"")</f>
        <v/>
      </c>
      <c r="Y235" s="96" t="str">
        <f>IFERROR(IF(W235=$Y$1,'2nd Run'!H235,""),"")</f>
        <v/>
      </c>
      <c r="Z235" s="96" t="str">
        <f>IFERROR(IF(W235=$Z$1,'2nd Run'!H235,""),"")</f>
        <v/>
      </c>
      <c r="AA235" s="96" t="str">
        <f>IFERROR(IF($W235=$AA$1,'2nd Run'!H235,""),"")</f>
        <v/>
      </c>
      <c r="AB235" s="96" t="str">
        <f>IFERROR(IF(W235=$AB$1,'2nd Run'!H235,""),"")</f>
        <v/>
      </c>
      <c r="AC235" s="80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</row>
    <row r="236" spans="1:47" ht="15.75" customHeight="1">
      <c r="A236" s="78" t="str">
        <f>IF(B236="","",Draw!G236)</f>
        <v/>
      </c>
      <c r="B236" s="73" t="str">
        <f>IFERROR(Draw!H236,"")</f>
        <v/>
      </c>
      <c r="C236" s="73" t="str">
        <f>IFERROR(Draw!J236,"")</f>
        <v/>
      </c>
      <c r="D236" s="298"/>
      <c r="E236" s="92" t="str">
        <f t="shared" si="0"/>
        <v/>
      </c>
      <c r="F236" s="93" t="str">
        <f t="shared" si="1"/>
        <v/>
      </c>
      <c r="G236" s="71">
        <v>2.35E-7</v>
      </c>
      <c r="H236" s="75" t="str">
        <f t="shared" si="2"/>
        <v/>
      </c>
      <c r="I236" s="75" t="str">
        <f t="shared" si="3"/>
        <v/>
      </c>
      <c r="J236" s="75">
        <f>VLOOKUP(CONCATENATE(Draw!I236,'2nd Run'!C236),Enter!T:V,3,FALSE)</f>
        <v>0</v>
      </c>
      <c r="K236" s="82" t="str">
        <f>IF(A236="co",VLOOKUP(CONCATENATE(Draw!I236,C236),'1st Run'!W:X,2,FALSE),IF(A236="yco",VLOOKUP(CONCATENATE(Draw!I236,C236),'Youth Calc'!S:U,2,FALSE),IF(OR(AND(D236&gt;1,D236&lt;1050),D236="nt",D236="",D236="scratch"),"","Not valid")))</f>
        <v/>
      </c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82" t="str">
        <f>IFERROR(VLOOKUP('2nd Run'!H236,$AD$3:$AE$7,2,TRUE),"")</f>
        <v/>
      </c>
      <c r="X236" s="96" t="str">
        <f>IFERROR(IF(W236=$X$1,'2nd Run'!H236,""),"")</f>
        <v/>
      </c>
      <c r="Y236" s="96" t="str">
        <f>IFERROR(IF(W236=$Y$1,'2nd Run'!H236,""),"")</f>
        <v/>
      </c>
      <c r="Z236" s="96" t="str">
        <f>IFERROR(IF(W236=$Z$1,'2nd Run'!H236,""),"")</f>
        <v/>
      </c>
      <c r="AA236" s="96" t="str">
        <f>IFERROR(IF($W236=$AA$1,'2nd Run'!H236,""),"")</f>
        <v/>
      </c>
      <c r="AB236" s="96" t="str">
        <f>IFERROR(IF(W236=$AB$1,'2nd Run'!H236,""),"")</f>
        <v/>
      </c>
      <c r="AC236" s="80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</row>
    <row r="237" spans="1:47" ht="15.75" customHeight="1">
      <c r="A237" s="78" t="str">
        <f>IF(B237="","",Draw!G237)</f>
        <v/>
      </c>
      <c r="B237" s="73" t="str">
        <f>IFERROR(Draw!H237,"")</f>
        <v/>
      </c>
      <c r="C237" s="73" t="str">
        <f>IFERROR(Draw!J237,"")</f>
        <v/>
      </c>
      <c r="D237" s="295"/>
      <c r="E237" s="92" t="str">
        <f t="shared" si="0"/>
        <v/>
      </c>
      <c r="F237" s="93" t="str">
        <f t="shared" si="1"/>
        <v/>
      </c>
      <c r="G237" s="71">
        <v>2.36E-7</v>
      </c>
      <c r="H237" s="75" t="str">
        <f t="shared" si="2"/>
        <v/>
      </c>
      <c r="I237" s="75" t="str">
        <f t="shared" si="3"/>
        <v/>
      </c>
      <c r="J237" s="75">
        <f>VLOOKUP(CONCATENATE(Draw!I237,'2nd Run'!C237),Enter!T:V,3,FALSE)</f>
        <v>0</v>
      </c>
      <c r="K237" s="82" t="str">
        <f>IF(A237="co",VLOOKUP(CONCATENATE(Draw!I237,C237),'1st Run'!W:X,2,FALSE),IF(A237="yco",VLOOKUP(CONCATENATE(Draw!I237,C237),'Youth Calc'!S:U,2,FALSE),IF(OR(AND(D237&gt;1,D237&lt;1050),D237="nt",D237="",D237="scratch"),"","Not valid")))</f>
        <v/>
      </c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82" t="str">
        <f>IFERROR(VLOOKUP('2nd Run'!H237,$AD$3:$AE$7,2,TRUE),"")</f>
        <v/>
      </c>
      <c r="X237" s="96" t="str">
        <f>IFERROR(IF(W237=$X$1,'2nd Run'!H237,""),"")</f>
        <v/>
      </c>
      <c r="Y237" s="96" t="str">
        <f>IFERROR(IF(W237=$Y$1,'2nd Run'!H237,""),"")</f>
        <v/>
      </c>
      <c r="Z237" s="96" t="str">
        <f>IFERROR(IF(W237=$Z$1,'2nd Run'!H237,""),"")</f>
        <v/>
      </c>
      <c r="AA237" s="96" t="str">
        <f>IFERROR(IF($W237=$AA$1,'2nd Run'!H237,""),"")</f>
        <v/>
      </c>
      <c r="AB237" s="96" t="str">
        <f>IFERROR(IF(W237=$AB$1,'2nd Run'!H237,""),"")</f>
        <v/>
      </c>
      <c r="AC237" s="80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</row>
    <row r="238" spans="1:47" ht="15.75" customHeight="1">
      <c r="A238" s="78" t="str">
        <f>IF(B238="","",Draw!G238)</f>
        <v/>
      </c>
      <c r="B238" s="73" t="str">
        <f>IFERROR(Draw!H238,"")</f>
        <v/>
      </c>
      <c r="C238" s="73" t="str">
        <f>IFERROR(Draw!J238,"")</f>
        <v/>
      </c>
      <c r="D238" s="299"/>
      <c r="E238" s="92" t="str">
        <f t="shared" si="0"/>
        <v/>
      </c>
      <c r="F238" s="93" t="str">
        <f t="shared" si="1"/>
        <v/>
      </c>
      <c r="G238" s="71">
        <v>2.3699999999999999E-7</v>
      </c>
      <c r="H238" s="75" t="str">
        <f t="shared" si="2"/>
        <v/>
      </c>
      <c r="I238" s="75" t="str">
        <f t="shared" si="3"/>
        <v/>
      </c>
      <c r="J238" s="75">
        <f>VLOOKUP(CONCATENATE(Draw!I238,'2nd Run'!C238),Enter!T:V,3,FALSE)</f>
        <v>0</v>
      </c>
      <c r="K238" s="82" t="str">
        <f>IF(A238="co",VLOOKUP(CONCATENATE(Draw!I238,C238),'1st Run'!W:X,2,FALSE),IF(A238="yco",VLOOKUP(CONCATENATE(Draw!I238,C238),'Youth Calc'!S:U,2,FALSE),IF(OR(AND(D238&gt;1,D238&lt;1050),D238="nt",D238="",D238="scratch"),"","Not valid")))</f>
        <v/>
      </c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82" t="str">
        <f>IFERROR(VLOOKUP('2nd Run'!H238,$AD$3:$AE$7,2,TRUE),"")</f>
        <v/>
      </c>
      <c r="X238" s="96" t="str">
        <f>IFERROR(IF(W238=$X$1,'2nd Run'!H238,""),"")</f>
        <v/>
      </c>
      <c r="Y238" s="96" t="str">
        <f>IFERROR(IF(W238=$Y$1,'2nd Run'!H238,""),"")</f>
        <v/>
      </c>
      <c r="Z238" s="96" t="str">
        <f>IFERROR(IF(W238=$Z$1,'2nd Run'!H238,""),"")</f>
        <v/>
      </c>
      <c r="AA238" s="96" t="str">
        <f>IFERROR(IF($W238=$AA$1,'2nd Run'!H238,""),"")</f>
        <v/>
      </c>
      <c r="AB238" s="96" t="str">
        <f>IFERROR(IF(W238=$AB$1,'2nd Run'!H238,""),"")</f>
        <v/>
      </c>
      <c r="AC238" s="80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</row>
    <row r="239" spans="1:47" ht="15.75" customHeight="1">
      <c r="A239" s="78" t="str">
        <f>IF(B239="","",Draw!G239)</f>
        <v/>
      </c>
      <c r="B239" s="73" t="str">
        <f>IFERROR(Draw!H239,"")</f>
        <v/>
      </c>
      <c r="C239" s="73" t="str">
        <f>IFERROR(Draw!J239,"")</f>
        <v/>
      </c>
      <c r="D239" s="295"/>
      <c r="E239" s="92" t="str">
        <f t="shared" si="0"/>
        <v/>
      </c>
      <c r="F239" s="93" t="str">
        <f t="shared" si="1"/>
        <v/>
      </c>
      <c r="G239" s="71">
        <v>2.3799999999999999E-7</v>
      </c>
      <c r="H239" s="75" t="str">
        <f t="shared" si="2"/>
        <v/>
      </c>
      <c r="I239" s="75" t="str">
        <f t="shared" si="3"/>
        <v/>
      </c>
      <c r="J239" s="75">
        <f>VLOOKUP(CONCATENATE(Draw!I239,'2nd Run'!C239),Enter!T:V,3,FALSE)</f>
        <v>0</v>
      </c>
      <c r="K239" s="82" t="str">
        <f>IF(A239="co",VLOOKUP(CONCATENATE(Draw!I239,C239),'1st Run'!W:X,2,FALSE),IF(A239="yco",VLOOKUP(CONCATENATE(Draw!I239,C239),'Youth Calc'!S:U,2,FALSE),IF(OR(AND(D239&gt;1,D239&lt;1050),D239="nt",D239="",D239="scratch"),"","Not valid")))</f>
        <v/>
      </c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82" t="str">
        <f>IFERROR(VLOOKUP('2nd Run'!H239,$AD$3:$AE$7,2,TRUE),"")</f>
        <v/>
      </c>
      <c r="X239" s="96" t="str">
        <f>IFERROR(IF(W239=$X$1,'2nd Run'!H239,""),"")</f>
        <v/>
      </c>
      <c r="Y239" s="96" t="str">
        <f>IFERROR(IF(W239=$Y$1,'2nd Run'!H239,""),"")</f>
        <v/>
      </c>
      <c r="Z239" s="96" t="str">
        <f>IFERROR(IF(W239=$Z$1,'2nd Run'!H239,""),"")</f>
        <v/>
      </c>
      <c r="AA239" s="96" t="str">
        <f>IFERROR(IF($W239=$AA$1,'2nd Run'!H239,""),"")</f>
        <v/>
      </c>
      <c r="AB239" s="96" t="str">
        <f>IFERROR(IF(W239=$AB$1,'2nd Run'!H239,""),"")</f>
        <v/>
      </c>
      <c r="AC239" s="80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</row>
    <row r="240" spans="1:47" ht="15.75" customHeight="1">
      <c r="A240" s="78" t="str">
        <f>IF(B240="","",Draw!G240)</f>
        <v/>
      </c>
      <c r="B240" s="73" t="str">
        <f>IFERROR(Draw!H240,"")</f>
        <v/>
      </c>
      <c r="C240" s="73" t="str">
        <f>IFERROR(Draw!J240,"")</f>
        <v/>
      </c>
      <c r="D240" s="296"/>
      <c r="E240" s="92" t="str">
        <f t="shared" si="0"/>
        <v/>
      </c>
      <c r="F240" s="93" t="str">
        <f t="shared" si="1"/>
        <v/>
      </c>
      <c r="G240" s="71">
        <v>2.3900000000000001E-7</v>
      </c>
      <c r="H240" s="75" t="str">
        <f t="shared" si="2"/>
        <v/>
      </c>
      <c r="I240" s="75" t="str">
        <f t="shared" si="3"/>
        <v/>
      </c>
      <c r="J240" s="75">
        <f>VLOOKUP(CONCATENATE(Draw!I240,'2nd Run'!C240),Enter!T:V,3,FALSE)</f>
        <v>0</v>
      </c>
      <c r="K240" s="82" t="str">
        <f>IF(A240="co",VLOOKUP(CONCATENATE(Draw!I240,C240),'1st Run'!W:X,2,FALSE),IF(A240="yco",VLOOKUP(CONCATENATE(Draw!I240,C240),'Youth Calc'!S:U,2,FALSE),IF(OR(AND(D240&gt;1,D240&lt;1050),D240="nt",D240="",D240="scratch"),"","Not valid")))</f>
        <v/>
      </c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82" t="str">
        <f>IFERROR(VLOOKUP('2nd Run'!H240,$AD$3:$AE$7,2,TRUE),"")</f>
        <v/>
      </c>
      <c r="X240" s="96" t="str">
        <f>IFERROR(IF(W240=$X$1,'2nd Run'!H240,""),"")</f>
        <v/>
      </c>
      <c r="Y240" s="96" t="str">
        <f>IFERROR(IF(W240=$Y$1,'2nd Run'!H240,""),"")</f>
        <v/>
      </c>
      <c r="Z240" s="96" t="str">
        <f>IFERROR(IF(W240=$Z$1,'2nd Run'!H240,""),"")</f>
        <v/>
      </c>
      <c r="AA240" s="96" t="str">
        <f>IFERROR(IF($W240=$AA$1,'2nd Run'!H240,""),"")</f>
        <v/>
      </c>
      <c r="AB240" s="96" t="str">
        <f>IFERROR(IF(W240=$AB$1,'2nd Run'!H240,""),"")</f>
        <v/>
      </c>
      <c r="AC240" s="80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</row>
    <row r="241" spans="1:47" ht="15.75" customHeight="1">
      <c r="A241" s="78" t="str">
        <f>IF(B241="","",Draw!G241)</f>
        <v/>
      </c>
      <c r="B241" s="73" t="str">
        <f>IFERROR(Draw!H241,"")</f>
        <v/>
      </c>
      <c r="C241" s="73" t="str">
        <f>IFERROR(Draw!J241,"")</f>
        <v/>
      </c>
      <c r="D241" s="297"/>
      <c r="E241" s="92" t="str">
        <f t="shared" si="0"/>
        <v/>
      </c>
      <c r="F241" s="93" t="str">
        <f t="shared" si="1"/>
        <v/>
      </c>
      <c r="G241" s="71">
        <v>2.3999999999999998E-7</v>
      </c>
      <c r="H241" s="75" t="str">
        <f t="shared" si="2"/>
        <v/>
      </c>
      <c r="I241" s="75" t="str">
        <f t="shared" si="3"/>
        <v/>
      </c>
      <c r="J241" s="75">
        <f>VLOOKUP(CONCATENATE(Draw!I241,'2nd Run'!C241),Enter!T:V,3,FALSE)</f>
        <v>0</v>
      </c>
      <c r="K241" s="82" t="str">
        <f>IF(A241="co",VLOOKUP(CONCATENATE(Draw!I241,C241),'1st Run'!W:X,2,FALSE),IF(A241="yco",VLOOKUP(CONCATENATE(Draw!I241,C241),'Youth Calc'!S:U,2,FALSE),IF(OR(AND(D241&gt;1,D241&lt;1050),D241="nt",D241="",D241="scratch"),"","Not valid")))</f>
        <v/>
      </c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82" t="str">
        <f>IFERROR(VLOOKUP('2nd Run'!H241,$AD$3:$AE$7,2,TRUE),"")</f>
        <v/>
      </c>
      <c r="X241" s="96" t="str">
        <f>IFERROR(IF(W241=$X$1,'2nd Run'!H241,""),"")</f>
        <v/>
      </c>
      <c r="Y241" s="96" t="str">
        <f>IFERROR(IF(W241=$Y$1,'2nd Run'!H241,""),"")</f>
        <v/>
      </c>
      <c r="Z241" s="96" t="str">
        <f>IFERROR(IF(W241=$Z$1,'2nd Run'!H241,""),"")</f>
        <v/>
      </c>
      <c r="AA241" s="96" t="str">
        <f>IFERROR(IF($W241=$AA$1,'2nd Run'!H241,""),"")</f>
        <v/>
      </c>
      <c r="AB241" s="96" t="str">
        <f>IFERROR(IF(W241=$AB$1,'2nd Run'!H241,""),"")</f>
        <v/>
      </c>
      <c r="AC241" s="80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</row>
    <row r="242" spans="1:47" ht="15.75" customHeight="1">
      <c r="A242" s="78" t="str">
        <f>IF(B242="","",Draw!G242)</f>
        <v/>
      </c>
      <c r="B242" s="73" t="str">
        <f>IFERROR(Draw!H242,"")</f>
        <v/>
      </c>
      <c r="C242" s="73" t="str">
        <f>IFERROR(Draw!J242,"")</f>
        <v/>
      </c>
      <c r="D242" s="298"/>
      <c r="E242" s="92" t="str">
        <f t="shared" si="0"/>
        <v/>
      </c>
      <c r="F242" s="93" t="str">
        <f t="shared" si="1"/>
        <v/>
      </c>
      <c r="G242" s="71">
        <v>2.41E-7</v>
      </c>
      <c r="H242" s="75" t="str">
        <f t="shared" si="2"/>
        <v/>
      </c>
      <c r="I242" s="75" t="str">
        <f t="shared" si="3"/>
        <v/>
      </c>
      <c r="J242" s="75">
        <f>VLOOKUP(CONCATENATE(Draw!I242,'2nd Run'!C242),Enter!T:V,3,FALSE)</f>
        <v>0</v>
      </c>
      <c r="K242" s="82" t="str">
        <f>IF(A242="co",VLOOKUP(CONCATENATE(Draw!I242,C242),'1st Run'!W:X,2,FALSE),IF(A242="yco",VLOOKUP(CONCATENATE(Draw!I242,C242),'Youth Calc'!S:U,2,FALSE),IF(OR(AND(D242&gt;1,D242&lt;1050),D242="nt",D242="",D242="scratch"),"","Not valid")))</f>
        <v/>
      </c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82" t="str">
        <f>IFERROR(VLOOKUP('2nd Run'!H242,$AD$3:$AE$7,2,TRUE),"")</f>
        <v/>
      </c>
      <c r="X242" s="96" t="str">
        <f>IFERROR(IF(W242=$X$1,'2nd Run'!H242,""),"")</f>
        <v/>
      </c>
      <c r="Y242" s="96" t="str">
        <f>IFERROR(IF(W242=$Y$1,'2nd Run'!H242,""),"")</f>
        <v/>
      </c>
      <c r="Z242" s="96" t="str">
        <f>IFERROR(IF(W242=$Z$1,'2nd Run'!H242,""),"")</f>
        <v/>
      </c>
      <c r="AA242" s="96" t="str">
        <f>IFERROR(IF($W242=$AA$1,'2nd Run'!H242,""),"")</f>
        <v/>
      </c>
      <c r="AB242" s="96" t="str">
        <f>IFERROR(IF(W242=$AB$1,'2nd Run'!H242,""),"")</f>
        <v/>
      </c>
      <c r="AC242" s="80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</row>
    <row r="243" spans="1:47" ht="15.75" customHeight="1">
      <c r="A243" s="78" t="str">
        <f>IF(B243="","",Draw!G243)</f>
        <v/>
      </c>
      <c r="B243" s="73" t="str">
        <f>IFERROR(Draw!H243,"")</f>
        <v/>
      </c>
      <c r="C243" s="73" t="str">
        <f>IFERROR(Draw!J243,"")</f>
        <v/>
      </c>
      <c r="D243" s="295"/>
      <c r="E243" s="92" t="str">
        <f t="shared" si="0"/>
        <v/>
      </c>
      <c r="F243" s="93" t="str">
        <f t="shared" si="1"/>
        <v/>
      </c>
      <c r="G243" s="71">
        <v>2.4200000000000002E-7</v>
      </c>
      <c r="H243" s="75" t="str">
        <f t="shared" si="2"/>
        <v/>
      </c>
      <c r="I243" s="75" t="str">
        <f t="shared" si="3"/>
        <v/>
      </c>
      <c r="J243" s="75">
        <f>VLOOKUP(CONCATENATE(Draw!I243,'2nd Run'!C243),Enter!T:V,3,FALSE)</f>
        <v>0</v>
      </c>
      <c r="K243" s="82" t="str">
        <f>IF(A243="co",VLOOKUP(CONCATENATE(Draw!I243,C243),'1st Run'!W:X,2,FALSE),IF(A243="yco",VLOOKUP(CONCATENATE(Draw!I243,C243),'Youth Calc'!S:U,2,FALSE),IF(OR(AND(D243&gt;1,D243&lt;1050),D243="nt",D243="",D243="scratch"),"","Not valid")))</f>
        <v/>
      </c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82" t="str">
        <f>IFERROR(VLOOKUP('2nd Run'!H243,$AD$3:$AE$7,2,TRUE),"")</f>
        <v/>
      </c>
      <c r="X243" s="96" t="str">
        <f>IFERROR(IF(W243=$X$1,'2nd Run'!H243,""),"")</f>
        <v/>
      </c>
      <c r="Y243" s="96" t="str">
        <f>IFERROR(IF(W243=$Y$1,'2nd Run'!H243,""),"")</f>
        <v/>
      </c>
      <c r="Z243" s="96" t="str">
        <f>IFERROR(IF(W243=$Z$1,'2nd Run'!H243,""),"")</f>
        <v/>
      </c>
      <c r="AA243" s="96" t="str">
        <f>IFERROR(IF($W243=$AA$1,'2nd Run'!H243,""),"")</f>
        <v/>
      </c>
      <c r="AB243" s="96" t="str">
        <f>IFERROR(IF(W243=$AB$1,'2nd Run'!H243,""),"")</f>
        <v/>
      </c>
      <c r="AC243" s="80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</row>
    <row r="244" spans="1:47" ht="15.75" customHeight="1">
      <c r="A244" s="78" t="str">
        <f>IF(B244="","",Draw!G244)</f>
        <v/>
      </c>
      <c r="B244" s="73" t="str">
        <f>IFERROR(Draw!H244,"")</f>
        <v/>
      </c>
      <c r="C244" s="73" t="str">
        <f>IFERROR(Draw!J244,"")</f>
        <v/>
      </c>
      <c r="D244" s="299"/>
      <c r="E244" s="92" t="str">
        <f t="shared" si="0"/>
        <v/>
      </c>
      <c r="F244" s="93" t="str">
        <f t="shared" si="1"/>
        <v/>
      </c>
      <c r="G244" s="71">
        <v>2.4299999999999999E-7</v>
      </c>
      <c r="H244" s="75" t="str">
        <f t="shared" si="2"/>
        <v/>
      </c>
      <c r="I244" s="75" t="str">
        <f t="shared" si="3"/>
        <v/>
      </c>
      <c r="J244" s="75">
        <f>VLOOKUP(CONCATENATE(Draw!I244,'2nd Run'!C244),Enter!T:V,3,FALSE)</f>
        <v>0</v>
      </c>
      <c r="K244" s="82" t="str">
        <f>IF(A244="co",VLOOKUP(CONCATENATE(Draw!I244,C244),'1st Run'!W:X,2,FALSE),IF(A244="yco",VLOOKUP(CONCATENATE(Draw!I244,C244),'Youth Calc'!S:U,2,FALSE),IF(OR(AND(D244&gt;1,D244&lt;1050),D244="nt",D244="",D244="scratch"),"","Not valid")))</f>
        <v/>
      </c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82" t="str">
        <f>IFERROR(VLOOKUP('2nd Run'!H244,$AD$3:$AE$7,2,TRUE),"")</f>
        <v/>
      </c>
      <c r="X244" s="96" t="str">
        <f>IFERROR(IF(W244=$X$1,'2nd Run'!H244,""),"")</f>
        <v/>
      </c>
      <c r="Y244" s="96" t="str">
        <f>IFERROR(IF(W244=$Y$1,'2nd Run'!H244,""),"")</f>
        <v/>
      </c>
      <c r="Z244" s="96" t="str">
        <f>IFERROR(IF(W244=$Z$1,'2nd Run'!H244,""),"")</f>
        <v/>
      </c>
      <c r="AA244" s="96" t="str">
        <f>IFERROR(IF($W244=$AA$1,'2nd Run'!H244,""),"")</f>
        <v/>
      </c>
      <c r="AB244" s="96" t="str">
        <f>IFERROR(IF(W244=$AB$1,'2nd Run'!H244,""),"")</f>
        <v/>
      </c>
      <c r="AC244" s="80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</row>
    <row r="245" spans="1:47" ht="15.75" customHeight="1">
      <c r="A245" s="78" t="str">
        <f>IF(B245="","",Draw!G245)</f>
        <v/>
      </c>
      <c r="B245" s="73" t="str">
        <f>IFERROR(Draw!H245,"")</f>
        <v/>
      </c>
      <c r="C245" s="73" t="str">
        <f>IFERROR(Draw!J245,"")</f>
        <v/>
      </c>
      <c r="D245" s="295"/>
      <c r="E245" s="92" t="str">
        <f t="shared" si="0"/>
        <v/>
      </c>
      <c r="F245" s="93" t="str">
        <f t="shared" si="1"/>
        <v/>
      </c>
      <c r="G245" s="71">
        <v>2.4400000000000001E-7</v>
      </c>
      <c r="H245" s="75" t="str">
        <f t="shared" si="2"/>
        <v/>
      </c>
      <c r="I245" s="75" t="str">
        <f t="shared" si="3"/>
        <v/>
      </c>
      <c r="J245" s="75">
        <f>VLOOKUP(CONCATENATE(Draw!I245,'2nd Run'!C245),Enter!T:V,3,FALSE)</f>
        <v>0</v>
      </c>
      <c r="K245" s="82" t="str">
        <f>IF(A245="co",VLOOKUP(CONCATENATE(Draw!I245,C245),'1st Run'!W:X,2,FALSE),IF(A245="yco",VLOOKUP(CONCATENATE(Draw!I245,C245),'Youth Calc'!S:U,2,FALSE),IF(OR(AND(D245&gt;1,D245&lt;1050),D245="nt",D245="",D245="scratch"),"","Not valid")))</f>
        <v/>
      </c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82" t="str">
        <f>IFERROR(VLOOKUP('2nd Run'!H245,$AD$3:$AE$7,2,TRUE),"")</f>
        <v/>
      </c>
      <c r="X245" s="96" t="str">
        <f>IFERROR(IF(W245=$X$1,'2nd Run'!H245,""),"")</f>
        <v/>
      </c>
      <c r="Y245" s="96" t="str">
        <f>IFERROR(IF(W245=$Y$1,'2nd Run'!H245,""),"")</f>
        <v/>
      </c>
      <c r="Z245" s="96" t="str">
        <f>IFERROR(IF(W245=$Z$1,'2nd Run'!H245,""),"")</f>
        <v/>
      </c>
      <c r="AA245" s="96" t="str">
        <f>IFERROR(IF($W245=$AA$1,'2nd Run'!H245,""),"")</f>
        <v/>
      </c>
      <c r="AB245" s="96" t="str">
        <f>IFERROR(IF(W245=$AB$1,'2nd Run'!H245,""),"")</f>
        <v/>
      </c>
      <c r="AC245" s="80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</row>
    <row r="246" spans="1:47" ht="15.75" customHeight="1">
      <c r="A246" s="78" t="str">
        <f>IF(B246="","",Draw!G246)</f>
        <v/>
      </c>
      <c r="B246" s="73" t="str">
        <f>IFERROR(Draw!H246,"")</f>
        <v/>
      </c>
      <c r="C246" s="73" t="str">
        <f>IFERROR(Draw!J246,"")</f>
        <v/>
      </c>
      <c r="D246" s="296"/>
      <c r="E246" s="92" t="str">
        <f t="shared" si="0"/>
        <v/>
      </c>
      <c r="F246" s="93" t="str">
        <f t="shared" si="1"/>
        <v/>
      </c>
      <c r="G246" s="71">
        <v>2.4499999999999998E-7</v>
      </c>
      <c r="H246" s="75" t="str">
        <f t="shared" si="2"/>
        <v/>
      </c>
      <c r="I246" s="75" t="str">
        <f t="shared" si="3"/>
        <v/>
      </c>
      <c r="J246" s="75">
        <f>VLOOKUP(CONCATENATE(Draw!I246,'2nd Run'!C246),Enter!T:V,3,FALSE)</f>
        <v>0</v>
      </c>
      <c r="K246" s="82" t="str">
        <f>IF(A246="co",VLOOKUP(CONCATENATE(Draw!I246,C246),'1st Run'!W:X,2,FALSE),IF(A246="yco",VLOOKUP(CONCATENATE(Draw!I246,C246),'Youth Calc'!S:U,2,FALSE),IF(OR(AND(D246&gt;1,D246&lt;1050),D246="nt",D246="",D246="scratch"),"","Not valid")))</f>
        <v/>
      </c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82" t="str">
        <f>IFERROR(VLOOKUP('2nd Run'!H246,$AD$3:$AE$7,2,TRUE),"")</f>
        <v/>
      </c>
      <c r="X246" s="96" t="str">
        <f>IFERROR(IF(W246=$X$1,'2nd Run'!H246,""),"")</f>
        <v/>
      </c>
      <c r="Y246" s="96" t="str">
        <f>IFERROR(IF(W246=$Y$1,'2nd Run'!H246,""),"")</f>
        <v/>
      </c>
      <c r="Z246" s="96" t="str">
        <f>IFERROR(IF(W246=$Z$1,'2nd Run'!H246,""),"")</f>
        <v/>
      </c>
      <c r="AA246" s="96" t="str">
        <f>IFERROR(IF($W246=$AA$1,'2nd Run'!H246,""),"")</f>
        <v/>
      </c>
      <c r="AB246" s="96" t="str">
        <f>IFERROR(IF(W246=$AB$1,'2nd Run'!H246,""),"")</f>
        <v/>
      </c>
      <c r="AC246" s="80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</row>
    <row r="247" spans="1:47" ht="15.75" customHeight="1">
      <c r="A247" s="78" t="str">
        <f>IF(B247="","",Draw!G247)</f>
        <v/>
      </c>
      <c r="B247" s="73" t="str">
        <f>IFERROR(Draw!H247,"")</f>
        <v/>
      </c>
      <c r="C247" s="73" t="str">
        <f>IFERROR(Draw!J247,"")</f>
        <v/>
      </c>
      <c r="D247" s="297"/>
      <c r="E247" s="92" t="str">
        <f t="shared" si="0"/>
        <v/>
      </c>
      <c r="F247" s="93" t="str">
        <f t="shared" si="1"/>
        <v/>
      </c>
      <c r="G247" s="71">
        <v>2.4600000000000001E-7</v>
      </c>
      <c r="H247" s="75" t="str">
        <f t="shared" si="2"/>
        <v/>
      </c>
      <c r="I247" s="75" t="str">
        <f t="shared" si="3"/>
        <v/>
      </c>
      <c r="J247" s="75">
        <f>VLOOKUP(CONCATENATE(Draw!I247,'2nd Run'!C247),Enter!T:V,3,FALSE)</f>
        <v>0</v>
      </c>
      <c r="K247" s="82" t="str">
        <f>IF(A247="co",VLOOKUP(CONCATENATE(Draw!I247,C247),'1st Run'!W:X,2,FALSE),IF(A247="yco",VLOOKUP(CONCATENATE(Draw!I247,C247),'Youth Calc'!S:U,2,FALSE),IF(OR(AND(D247&gt;1,D247&lt;1050),D247="nt",D247="",D247="scratch"),"","Not valid")))</f>
        <v/>
      </c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82" t="str">
        <f>IFERROR(VLOOKUP('2nd Run'!H247,$AD$3:$AE$7,2,TRUE),"")</f>
        <v/>
      </c>
      <c r="X247" s="96" t="str">
        <f>IFERROR(IF(W247=$X$1,'2nd Run'!H247,""),"")</f>
        <v/>
      </c>
      <c r="Y247" s="96" t="str">
        <f>IFERROR(IF(W247=$Y$1,'2nd Run'!H247,""),"")</f>
        <v/>
      </c>
      <c r="Z247" s="96" t="str">
        <f>IFERROR(IF(W247=$Z$1,'2nd Run'!H247,""),"")</f>
        <v/>
      </c>
      <c r="AA247" s="96" t="str">
        <f>IFERROR(IF($W247=$AA$1,'2nd Run'!H247,""),"")</f>
        <v/>
      </c>
      <c r="AB247" s="96" t="str">
        <f>IFERROR(IF(W247=$AB$1,'2nd Run'!H247,""),"")</f>
        <v/>
      </c>
      <c r="AC247" s="80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</row>
    <row r="248" spans="1:47" ht="15.75" customHeight="1">
      <c r="A248" s="78" t="str">
        <f>IF(B248="","",Draw!G248)</f>
        <v/>
      </c>
      <c r="B248" s="73" t="str">
        <f>IFERROR(Draw!H248,"")</f>
        <v/>
      </c>
      <c r="C248" s="73" t="str">
        <f>IFERROR(Draw!J248,"")</f>
        <v/>
      </c>
      <c r="D248" s="298"/>
      <c r="E248" s="92" t="str">
        <f t="shared" si="0"/>
        <v/>
      </c>
      <c r="F248" s="93" t="str">
        <f t="shared" si="1"/>
        <v/>
      </c>
      <c r="G248" s="71">
        <v>2.4699999999999998E-7</v>
      </c>
      <c r="H248" s="75" t="str">
        <f t="shared" si="2"/>
        <v/>
      </c>
      <c r="I248" s="75" t="str">
        <f t="shared" si="3"/>
        <v/>
      </c>
      <c r="J248" s="75">
        <f>VLOOKUP(CONCATENATE(Draw!I248,'2nd Run'!C248),Enter!T:V,3,FALSE)</f>
        <v>0</v>
      </c>
      <c r="K248" s="82" t="str">
        <f>IF(A248="co",VLOOKUP(CONCATENATE(Draw!I248,C248),'1st Run'!W:X,2,FALSE),IF(A248="yco",VLOOKUP(CONCATENATE(Draw!I248,C248),'Youth Calc'!S:U,2,FALSE),IF(OR(AND(D248&gt;1,D248&lt;1050),D248="nt",D248="",D248="scratch"),"","Not valid")))</f>
        <v/>
      </c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82" t="str">
        <f>IFERROR(VLOOKUP('2nd Run'!H248,$AD$3:$AE$7,2,TRUE),"")</f>
        <v/>
      </c>
      <c r="X248" s="96" t="str">
        <f>IFERROR(IF(W248=$X$1,'2nd Run'!H248,""),"")</f>
        <v/>
      </c>
      <c r="Y248" s="96" t="str">
        <f>IFERROR(IF(W248=$Y$1,'2nd Run'!H248,""),"")</f>
        <v/>
      </c>
      <c r="Z248" s="96" t="str">
        <f>IFERROR(IF(W248=$Z$1,'2nd Run'!H248,""),"")</f>
        <v/>
      </c>
      <c r="AA248" s="96" t="str">
        <f>IFERROR(IF($W248=$AA$1,'2nd Run'!H248,""),"")</f>
        <v/>
      </c>
      <c r="AB248" s="96" t="str">
        <f>IFERROR(IF(W248=$AB$1,'2nd Run'!H248,""),"")</f>
        <v/>
      </c>
      <c r="AC248" s="80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</row>
    <row r="249" spans="1:47" ht="15.75" customHeight="1">
      <c r="A249" s="78" t="str">
        <f>IF(B249="","",Draw!G249)</f>
        <v/>
      </c>
      <c r="B249" s="73" t="str">
        <f>IFERROR(Draw!H249,"")</f>
        <v/>
      </c>
      <c r="C249" s="73" t="str">
        <f>IFERROR(Draw!J249,"")</f>
        <v/>
      </c>
      <c r="D249" s="295"/>
      <c r="E249" s="92" t="str">
        <f t="shared" si="0"/>
        <v/>
      </c>
      <c r="F249" s="93" t="str">
        <f t="shared" si="1"/>
        <v/>
      </c>
      <c r="G249" s="71">
        <v>2.48E-7</v>
      </c>
      <c r="H249" s="75" t="str">
        <f t="shared" si="2"/>
        <v/>
      </c>
      <c r="I249" s="75" t="str">
        <f t="shared" si="3"/>
        <v/>
      </c>
      <c r="J249" s="75">
        <f>VLOOKUP(CONCATENATE(Draw!I249,'2nd Run'!C249),Enter!T:V,3,FALSE)</f>
        <v>0</v>
      </c>
      <c r="K249" s="82" t="str">
        <f>IF(A249="co",VLOOKUP(CONCATENATE(Draw!I249,C249),'1st Run'!W:X,2,FALSE),IF(A249="yco",VLOOKUP(CONCATENATE(Draw!I249,C249),'Youth Calc'!S:U,2,FALSE),IF(OR(AND(D249&gt;1,D249&lt;1050),D249="nt",D249="",D249="scratch"),"","Not valid")))</f>
        <v/>
      </c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82" t="str">
        <f>IFERROR(VLOOKUP('2nd Run'!H249,$AD$3:$AE$7,2,TRUE),"")</f>
        <v/>
      </c>
      <c r="X249" s="96" t="str">
        <f>IFERROR(IF(W249=$X$1,'2nd Run'!H249,""),"")</f>
        <v/>
      </c>
      <c r="Y249" s="96" t="str">
        <f>IFERROR(IF(W249=$Y$1,'2nd Run'!H249,""),"")</f>
        <v/>
      </c>
      <c r="Z249" s="96" t="str">
        <f>IFERROR(IF(W249=$Z$1,'2nd Run'!H249,""),"")</f>
        <v/>
      </c>
      <c r="AA249" s="96" t="str">
        <f>IFERROR(IF($W249=$AA$1,'2nd Run'!H249,""),"")</f>
        <v/>
      </c>
      <c r="AB249" s="96" t="str">
        <f>IFERROR(IF(W249=$AB$1,'2nd Run'!H249,""),"")</f>
        <v/>
      </c>
      <c r="AC249" s="80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</row>
    <row r="250" spans="1:47" ht="15.75" customHeight="1">
      <c r="A250" s="78" t="str">
        <f>IF(B250="","",Draw!G250)</f>
        <v/>
      </c>
      <c r="B250" s="73" t="str">
        <f>IFERROR(Draw!H250,"")</f>
        <v/>
      </c>
      <c r="C250" s="73" t="str">
        <f>IFERROR(Draw!J250,"")</f>
        <v/>
      </c>
      <c r="D250" s="299"/>
      <c r="E250" s="92" t="str">
        <f t="shared" si="0"/>
        <v/>
      </c>
      <c r="F250" s="93" t="str">
        <f t="shared" si="1"/>
        <v/>
      </c>
      <c r="G250" s="71">
        <v>2.4900000000000002E-7</v>
      </c>
      <c r="H250" s="75" t="str">
        <f t="shared" si="2"/>
        <v/>
      </c>
      <c r="I250" s="75" t="str">
        <f t="shared" si="3"/>
        <v/>
      </c>
      <c r="J250" s="75">
        <f>VLOOKUP(CONCATENATE(Draw!I250,'2nd Run'!C250),Enter!T:V,3,FALSE)</f>
        <v>0</v>
      </c>
      <c r="K250" s="82" t="str">
        <f>IF(A250="co",VLOOKUP(CONCATENATE(Draw!I250,C250),'1st Run'!W:X,2,FALSE),IF(A250="yco",VLOOKUP(CONCATENATE(Draw!I250,C250),'Youth Calc'!S:U,2,FALSE),IF(OR(AND(D250&gt;1,D250&lt;1050),D250="nt",D250="",D250="scratch"),"","Not valid")))</f>
        <v/>
      </c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82" t="str">
        <f>IFERROR(VLOOKUP('2nd Run'!H250,$AD$3:$AE$7,2,TRUE),"")</f>
        <v/>
      </c>
      <c r="X250" s="96" t="str">
        <f>IFERROR(IF(W250=$X$1,'2nd Run'!H250,""),"")</f>
        <v/>
      </c>
      <c r="Y250" s="96" t="str">
        <f>IFERROR(IF(W250=$Y$1,'2nd Run'!H250,""),"")</f>
        <v/>
      </c>
      <c r="Z250" s="96" t="str">
        <f>IFERROR(IF(W250=$Z$1,'2nd Run'!H250,""),"")</f>
        <v/>
      </c>
      <c r="AA250" s="96" t="str">
        <f>IFERROR(IF($W250=$AA$1,'2nd Run'!H250,""),"")</f>
        <v/>
      </c>
      <c r="AB250" s="96" t="str">
        <f>IFERROR(IF(W250=$AB$1,'2nd Run'!H250,""),"")</f>
        <v/>
      </c>
      <c r="AC250" s="80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</row>
    <row r="251" spans="1:47" ht="15.75" customHeight="1">
      <c r="A251" s="78" t="str">
        <f>IF(B251="","",Draw!G251)</f>
        <v/>
      </c>
      <c r="B251" s="73" t="str">
        <f>IFERROR(Draw!H251,"")</f>
        <v/>
      </c>
      <c r="C251" s="73" t="str">
        <f>IFERROR(Draw!J251,"")</f>
        <v/>
      </c>
      <c r="D251" s="295"/>
      <c r="E251" s="92" t="str">
        <f t="shared" si="0"/>
        <v/>
      </c>
      <c r="F251" s="93" t="str">
        <f t="shared" si="1"/>
        <v/>
      </c>
      <c r="G251" s="71">
        <v>2.4999999999999999E-7</v>
      </c>
      <c r="H251" s="75" t="str">
        <f t="shared" si="2"/>
        <v/>
      </c>
      <c r="I251" s="75" t="str">
        <f t="shared" si="3"/>
        <v/>
      </c>
      <c r="J251" s="75">
        <f>VLOOKUP(CONCATENATE(Draw!I251,'2nd Run'!C251),Enter!T:V,3,FALSE)</f>
        <v>0</v>
      </c>
      <c r="K251" s="82" t="str">
        <f>IF(A251="co",VLOOKUP(CONCATENATE(Draw!I251,C251),'1st Run'!W:X,2,FALSE),IF(A251="yco",VLOOKUP(CONCATENATE(Draw!I251,C251),'Youth Calc'!S:U,2,FALSE),IF(OR(AND(D251&gt;1,D251&lt;1050),D251="nt",D251="",D251="scratch"),"","Not valid")))</f>
        <v/>
      </c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82" t="str">
        <f>IFERROR(VLOOKUP('2nd Run'!H251,$AD$3:$AE$7,2,TRUE),"")</f>
        <v/>
      </c>
      <c r="X251" s="96" t="str">
        <f>IFERROR(IF(W251=$X$1,'2nd Run'!H251,""),"")</f>
        <v/>
      </c>
      <c r="Y251" s="96" t="str">
        <f>IFERROR(IF(W251=$Y$1,'2nd Run'!H251,""),"")</f>
        <v/>
      </c>
      <c r="Z251" s="96" t="str">
        <f>IFERROR(IF(W251=$Z$1,'2nd Run'!H251,""),"")</f>
        <v/>
      </c>
      <c r="AA251" s="96" t="str">
        <f>IFERROR(IF($W251=$AA$1,'2nd Run'!H251,""),"")</f>
        <v/>
      </c>
      <c r="AB251" s="96" t="str">
        <f>IFERROR(IF(W251=$AB$1,'2nd Run'!H251,""),"")</f>
        <v/>
      </c>
      <c r="AC251" s="80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</row>
    <row r="252" spans="1:47" ht="15.75" customHeight="1">
      <c r="A252" s="78" t="str">
        <f>IF(B252="","",Draw!G252)</f>
        <v/>
      </c>
      <c r="B252" s="73" t="str">
        <f>IFERROR(Draw!H252,"")</f>
        <v/>
      </c>
      <c r="C252" s="73" t="str">
        <f>IFERROR(Draw!J252,"")</f>
        <v/>
      </c>
      <c r="D252" s="296"/>
      <c r="E252" s="92" t="str">
        <f t="shared" si="0"/>
        <v/>
      </c>
      <c r="F252" s="93" t="str">
        <f t="shared" si="1"/>
        <v/>
      </c>
      <c r="G252" s="71">
        <v>2.5100000000000001E-7</v>
      </c>
      <c r="H252" s="75" t="str">
        <f t="shared" si="2"/>
        <v/>
      </c>
      <c r="I252" s="75" t="str">
        <f t="shared" si="3"/>
        <v/>
      </c>
      <c r="J252" s="75">
        <f>VLOOKUP(CONCATENATE(Draw!I252,'2nd Run'!C252),Enter!T:V,3,FALSE)</f>
        <v>0</v>
      </c>
      <c r="K252" s="82" t="str">
        <f>IF(A252="co",VLOOKUP(CONCATENATE(Draw!I252,C252),'1st Run'!W:X,2,FALSE),IF(A252="yco",VLOOKUP(CONCATENATE(Draw!I252,C252),'Youth Calc'!S:U,2,FALSE),IF(OR(AND(D252&gt;1,D252&lt;1050),D252="nt",D252="",D252="scratch"),"","Not valid")))</f>
        <v/>
      </c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82" t="str">
        <f>IFERROR(VLOOKUP('2nd Run'!H252,$AD$3:$AE$7,2,TRUE),"")</f>
        <v/>
      </c>
      <c r="X252" s="96" t="str">
        <f>IFERROR(IF(W252=$X$1,'2nd Run'!H252,""),"")</f>
        <v/>
      </c>
      <c r="Y252" s="96" t="str">
        <f>IFERROR(IF(W252=$Y$1,'2nd Run'!H252,""),"")</f>
        <v/>
      </c>
      <c r="Z252" s="96" t="str">
        <f>IFERROR(IF(W252=$Z$1,'2nd Run'!H252,""),"")</f>
        <v/>
      </c>
      <c r="AA252" s="96" t="str">
        <f>IFERROR(IF($W252=$AA$1,'2nd Run'!H252,""),"")</f>
        <v/>
      </c>
      <c r="AB252" s="96" t="str">
        <f>IFERROR(IF(W252=$AB$1,'2nd Run'!H252,""),"")</f>
        <v/>
      </c>
      <c r="AC252" s="80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</row>
    <row r="253" spans="1:47" ht="15.75" customHeight="1">
      <c r="A253" s="78" t="str">
        <f>IF(B253="","",Draw!G253)</f>
        <v/>
      </c>
      <c r="B253" s="73" t="str">
        <f>IFERROR(Draw!H253,"")</f>
        <v/>
      </c>
      <c r="C253" s="73" t="str">
        <f>IFERROR(Draw!J253,"")</f>
        <v/>
      </c>
      <c r="D253" s="297"/>
      <c r="E253" s="92" t="str">
        <f t="shared" si="0"/>
        <v/>
      </c>
      <c r="F253" s="93" t="str">
        <f t="shared" si="1"/>
        <v/>
      </c>
      <c r="G253" s="71">
        <v>2.5199999999999998E-7</v>
      </c>
      <c r="H253" s="75" t="str">
        <f t="shared" si="2"/>
        <v/>
      </c>
      <c r="I253" s="75" t="str">
        <f t="shared" si="3"/>
        <v/>
      </c>
      <c r="J253" s="75">
        <f>VLOOKUP(CONCATENATE(Draw!I253,'2nd Run'!C253),Enter!T:V,3,FALSE)</f>
        <v>0</v>
      </c>
      <c r="K253" s="82" t="str">
        <f>IF(A253="co",VLOOKUP(CONCATENATE(Draw!I253,C253),'1st Run'!W:X,2,FALSE),IF(A253="yco",VLOOKUP(CONCATENATE(Draw!I253,C253),'Youth Calc'!S:U,2,FALSE),IF(OR(AND(D253&gt;1,D253&lt;1050),D253="nt",D253="",D253="scratch"),"","Not valid")))</f>
        <v/>
      </c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82" t="str">
        <f>IFERROR(VLOOKUP('2nd Run'!H253,$AD$3:$AE$7,2,TRUE),"")</f>
        <v/>
      </c>
      <c r="X253" s="96" t="str">
        <f>IFERROR(IF(W253=$X$1,'2nd Run'!H253,""),"")</f>
        <v/>
      </c>
      <c r="Y253" s="96" t="str">
        <f>IFERROR(IF(W253=$Y$1,'2nd Run'!H253,""),"")</f>
        <v/>
      </c>
      <c r="Z253" s="96" t="str">
        <f>IFERROR(IF(W253=$Z$1,'2nd Run'!H253,""),"")</f>
        <v/>
      </c>
      <c r="AA253" s="96" t="str">
        <f>IFERROR(IF($W253=$AA$1,'2nd Run'!H253,""),"")</f>
        <v/>
      </c>
      <c r="AB253" s="96" t="str">
        <f>IFERROR(IF(W253=$AB$1,'2nd Run'!H253,""),"")</f>
        <v/>
      </c>
      <c r="AC253" s="80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</row>
    <row r="254" spans="1:47" ht="15.75" customHeight="1">
      <c r="A254" s="78" t="str">
        <f>IF(B254="","",Draw!G254)</f>
        <v/>
      </c>
      <c r="B254" s="73" t="str">
        <f>IFERROR(Draw!H254,"")</f>
        <v/>
      </c>
      <c r="C254" s="73" t="str">
        <f>IFERROR(Draw!J254,"")</f>
        <v/>
      </c>
      <c r="D254" s="298"/>
      <c r="E254" s="92" t="str">
        <f t="shared" si="0"/>
        <v/>
      </c>
      <c r="F254" s="93" t="str">
        <f t="shared" si="1"/>
        <v/>
      </c>
      <c r="G254" s="71">
        <v>2.53E-7</v>
      </c>
      <c r="H254" s="75" t="str">
        <f t="shared" si="2"/>
        <v/>
      </c>
      <c r="I254" s="75" t="str">
        <f t="shared" si="3"/>
        <v/>
      </c>
      <c r="J254" s="75">
        <f>VLOOKUP(CONCATENATE(Draw!I254,'2nd Run'!C254),Enter!T:V,3,FALSE)</f>
        <v>0</v>
      </c>
      <c r="K254" s="82" t="str">
        <f>IF(A254="co",VLOOKUP(CONCATENATE(Draw!I254,C254),'1st Run'!W:X,2,FALSE),IF(A254="yco",VLOOKUP(CONCATENATE(Draw!I254,C254),'Youth Calc'!S:U,2,FALSE),IF(OR(AND(D254&gt;1,D254&lt;1050),D254="nt",D254="",D254="scratch"),"","Not valid")))</f>
        <v/>
      </c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82" t="str">
        <f>IFERROR(VLOOKUP('2nd Run'!H254,$AD$3:$AE$7,2,TRUE),"")</f>
        <v/>
      </c>
      <c r="X254" s="96" t="str">
        <f>IFERROR(IF(W254=$X$1,'2nd Run'!H254,""),"")</f>
        <v/>
      </c>
      <c r="Y254" s="96" t="str">
        <f>IFERROR(IF(W254=$Y$1,'2nd Run'!H254,""),"")</f>
        <v/>
      </c>
      <c r="Z254" s="96" t="str">
        <f>IFERROR(IF(W254=$Z$1,'2nd Run'!H254,""),"")</f>
        <v/>
      </c>
      <c r="AA254" s="96" t="str">
        <f>IFERROR(IF($W254=$AA$1,'2nd Run'!H254,""),"")</f>
        <v/>
      </c>
      <c r="AB254" s="96" t="str">
        <f>IFERROR(IF(W254=$AB$1,'2nd Run'!H254,""),"")</f>
        <v/>
      </c>
      <c r="AC254" s="80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</row>
    <row r="255" spans="1:47" ht="15.75" customHeight="1">
      <c r="A255" s="78" t="str">
        <f>IF(B255="","",Draw!G255)</f>
        <v/>
      </c>
      <c r="B255" s="73" t="str">
        <f>IFERROR(Draw!H255,"")</f>
        <v/>
      </c>
      <c r="C255" s="73" t="str">
        <f>IFERROR(Draw!J255,"")</f>
        <v/>
      </c>
      <c r="D255" s="295"/>
      <c r="E255" s="92" t="str">
        <f t="shared" si="0"/>
        <v/>
      </c>
      <c r="F255" s="93" t="str">
        <f t="shared" si="1"/>
        <v/>
      </c>
      <c r="G255" s="71">
        <v>2.5400000000000002E-7</v>
      </c>
      <c r="H255" s="75" t="str">
        <f t="shared" si="2"/>
        <v/>
      </c>
      <c r="I255" s="75" t="str">
        <f t="shared" si="3"/>
        <v/>
      </c>
      <c r="J255" s="75">
        <f>VLOOKUP(CONCATENATE(Draw!I255,'2nd Run'!C255),Enter!T:V,3,FALSE)</f>
        <v>0</v>
      </c>
      <c r="K255" s="82" t="str">
        <f>IF(A255="co",VLOOKUP(CONCATENATE(Draw!I255,C255),'1st Run'!W:X,2,FALSE),IF(A255="yco",VLOOKUP(CONCATENATE(Draw!I255,C255),'Youth Calc'!S:U,2,FALSE),IF(OR(AND(D255&gt;1,D255&lt;1050),D255="nt",D255="",D255="scratch"),"","Not valid")))</f>
        <v/>
      </c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82" t="str">
        <f>IFERROR(VLOOKUP('2nd Run'!H255,$AD$3:$AE$7,2,TRUE),"")</f>
        <v/>
      </c>
      <c r="X255" s="96" t="str">
        <f>IFERROR(IF(W255=$X$1,'2nd Run'!H255,""),"")</f>
        <v/>
      </c>
      <c r="Y255" s="96" t="str">
        <f>IFERROR(IF(W255=$Y$1,'2nd Run'!H255,""),"")</f>
        <v/>
      </c>
      <c r="Z255" s="96" t="str">
        <f>IFERROR(IF(W255=$Z$1,'2nd Run'!H255,""),"")</f>
        <v/>
      </c>
      <c r="AA255" s="96" t="str">
        <f>IFERROR(IF($W255=$AA$1,'2nd Run'!H255,""),"")</f>
        <v/>
      </c>
      <c r="AB255" s="96" t="str">
        <f>IFERROR(IF(W255=$AB$1,'2nd Run'!H255,""),"")</f>
        <v/>
      </c>
      <c r="AC255" s="80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</row>
    <row r="256" spans="1:47" ht="15.75" customHeight="1">
      <c r="A256" s="78" t="str">
        <f>IF(B256="","",Draw!G256)</f>
        <v/>
      </c>
      <c r="B256" s="73" t="str">
        <f>IFERROR(Draw!H256,"")</f>
        <v/>
      </c>
      <c r="C256" s="73" t="str">
        <f>IFERROR(Draw!J256,"")</f>
        <v/>
      </c>
      <c r="D256" s="299"/>
      <c r="E256" s="92" t="str">
        <f t="shared" si="0"/>
        <v/>
      </c>
      <c r="F256" s="93" t="str">
        <f t="shared" si="1"/>
        <v/>
      </c>
      <c r="G256" s="71">
        <v>2.5499999999999999E-7</v>
      </c>
      <c r="H256" s="75" t="str">
        <f t="shared" si="2"/>
        <v/>
      </c>
      <c r="I256" s="75" t="str">
        <f t="shared" si="3"/>
        <v/>
      </c>
      <c r="J256" s="75">
        <f>VLOOKUP(CONCATENATE(Draw!I256,'2nd Run'!C256),Enter!T:V,3,FALSE)</f>
        <v>0</v>
      </c>
      <c r="K256" s="82" t="str">
        <f>IF(A256="co",VLOOKUP(CONCATENATE(Draw!I256,C256),'1st Run'!W:X,2,FALSE),IF(A256="yco",VLOOKUP(CONCATENATE(Draw!I256,C256),'Youth Calc'!S:U,2,FALSE),IF(OR(AND(D256&gt;1,D256&lt;1050),D256="nt",D256="",D256="scratch"),"","Not valid")))</f>
        <v/>
      </c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82" t="str">
        <f>IFERROR(VLOOKUP('2nd Run'!H256,$AD$3:$AE$7,2,TRUE),"")</f>
        <v/>
      </c>
      <c r="X256" s="96" t="str">
        <f>IFERROR(IF(W256=$X$1,'2nd Run'!H256,""),"")</f>
        <v/>
      </c>
      <c r="Y256" s="96" t="str">
        <f>IFERROR(IF(W256=$Y$1,'2nd Run'!H256,""),"")</f>
        <v/>
      </c>
      <c r="Z256" s="96" t="str">
        <f>IFERROR(IF(W256=$Z$1,'2nd Run'!H256,""),"")</f>
        <v/>
      </c>
      <c r="AA256" s="96" t="str">
        <f>IFERROR(IF($W256=$AA$1,'2nd Run'!H256,""),"")</f>
        <v/>
      </c>
      <c r="AB256" s="96" t="str">
        <f>IFERROR(IF(W256=$AB$1,'2nd Run'!H256,""),"")</f>
        <v/>
      </c>
      <c r="AC256" s="80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</row>
    <row r="257" spans="1:47" ht="15.75" customHeight="1">
      <c r="A257" s="78" t="str">
        <f>IF(B257="","",Draw!G257)</f>
        <v/>
      </c>
      <c r="B257" s="73" t="str">
        <f>IFERROR(Draw!H257,"")</f>
        <v/>
      </c>
      <c r="C257" s="73" t="str">
        <f>IFERROR(Draw!J257,"")</f>
        <v/>
      </c>
      <c r="D257" s="295"/>
      <c r="E257" s="92" t="str">
        <f t="shared" ref="E257:E286" si="27">IF(AND(D257&gt;0,OR(J257="o",J257="x")),D257,"")</f>
        <v/>
      </c>
      <c r="F257" s="93" t="str">
        <f t="shared" ref="F257:F286" si="28">IF(OR(J257="o",D257=0),"",D257)</f>
        <v/>
      </c>
      <c r="G257" s="71">
        <v>2.5600000000000002E-7</v>
      </c>
      <c r="H257" s="75" t="str">
        <f t="shared" ref="H257:H286" si="29">IF(J257="o","",IF(D257="scratch",3000+G257,IF(D257="nt",1000+G257,IF((D257+G257)&gt;5,D257+G257,""))))</f>
        <v/>
      </c>
      <c r="I257" s="75" t="str">
        <f t="shared" ref="I257:I286" si="30">IF(OR(J257="o",J257="x"),IF(D257="scratch",3000+G257,IF(D257="nt",1000+G257,IF((D257+G257)&gt;5,D257+G257,""))),"")</f>
        <v/>
      </c>
      <c r="J257" s="75">
        <f>VLOOKUP(CONCATENATE(Draw!I257,'2nd Run'!C257),Enter!T:V,3,FALSE)</f>
        <v>0</v>
      </c>
      <c r="K257" s="82" t="str">
        <f>IF(A257="co",VLOOKUP(CONCATENATE(Draw!I257,C257),'1st Run'!W:X,2,FALSE),IF(A257="yco",VLOOKUP(CONCATENATE(Draw!I257,C257),'Youth Calc'!S:U,2,FALSE),IF(OR(AND(D257&gt;1,D257&lt;1050),D257="nt",D257="",D257="scratch"),"","Not valid")))</f>
        <v/>
      </c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82" t="str">
        <f>IFERROR(VLOOKUP('2nd Run'!H257,$AD$3:$AE$7,2,TRUE),"")</f>
        <v/>
      </c>
      <c r="X257" s="96" t="str">
        <f>IFERROR(IF(W257=$X$1,'2nd Run'!H257,""),"")</f>
        <v/>
      </c>
      <c r="Y257" s="96" t="str">
        <f>IFERROR(IF(W257=$Y$1,'2nd Run'!H257,""),"")</f>
        <v/>
      </c>
      <c r="Z257" s="96" t="str">
        <f>IFERROR(IF(W257=$Z$1,'2nd Run'!H257,""),"")</f>
        <v/>
      </c>
      <c r="AA257" s="96" t="str">
        <f>IFERROR(IF($W257=$AA$1,'2nd Run'!H257,""),"")</f>
        <v/>
      </c>
      <c r="AB257" s="96" t="str">
        <f>IFERROR(IF(W257=$AB$1,'2nd Run'!H257,""),"")</f>
        <v/>
      </c>
      <c r="AC257" s="80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</row>
    <row r="258" spans="1:47" ht="15.75" customHeight="1">
      <c r="A258" s="78" t="str">
        <f>IF(B258="","",Draw!G258)</f>
        <v/>
      </c>
      <c r="B258" s="73" t="str">
        <f>IFERROR(Draw!H258,"")</f>
        <v/>
      </c>
      <c r="C258" s="73" t="str">
        <f>IFERROR(Draw!J258,"")</f>
        <v/>
      </c>
      <c r="D258" s="296"/>
      <c r="E258" s="92" t="str">
        <f t="shared" si="27"/>
        <v/>
      </c>
      <c r="F258" s="93" t="str">
        <f t="shared" si="28"/>
        <v/>
      </c>
      <c r="G258" s="71">
        <v>2.5699999999999999E-7</v>
      </c>
      <c r="H258" s="75" t="str">
        <f t="shared" si="29"/>
        <v/>
      </c>
      <c r="I258" s="75" t="str">
        <f t="shared" si="30"/>
        <v/>
      </c>
      <c r="J258" s="75">
        <f>VLOOKUP(CONCATENATE(Draw!I258,'2nd Run'!C258),Enter!T:V,3,FALSE)</f>
        <v>0</v>
      </c>
      <c r="K258" s="82" t="str">
        <f>IF(A258="co",VLOOKUP(CONCATENATE(Draw!I258,C258),'1st Run'!W:X,2,FALSE),IF(A258="yco",VLOOKUP(CONCATENATE(Draw!I258,C258),'Youth Calc'!S:U,2,FALSE),IF(OR(AND(D258&gt;1,D258&lt;1050),D258="nt",D258="",D258="scratch"),"","Not valid")))</f>
        <v/>
      </c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82" t="str">
        <f>IFERROR(VLOOKUP('2nd Run'!H258,$AD$3:$AE$7,2,TRUE),"")</f>
        <v/>
      </c>
      <c r="X258" s="96" t="str">
        <f>IFERROR(IF(W258=$X$1,'2nd Run'!H258,""),"")</f>
        <v/>
      </c>
      <c r="Y258" s="96" t="str">
        <f>IFERROR(IF(W258=$Y$1,'2nd Run'!H258,""),"")</f>
        <v/>
      </c>
      <c r="Z258" s="96" t="str">
        <f>IFERROR(IF(W258=$Z$1,'2nd Run'!H258,""),"")</f>
        <v/>
      </c>
      <c r="AA258" s="96" t="str">
        <f>IFERROR(IF($W258=$AA$1,'2nd Run'!H258,""),"")</f>
        <v/>
      </c>
      <c r="AB258" s="96" t="str">
        <f>IFERROR(IF(W258=$AB$1,'2nd Run'!H258,""),"")</f>
        <v/>
      </c>
      <c r="AC258" s="80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</row>
    <row r="259" spans="1:47" ht="15.75" customHeight="1">
      <c r="A259" s="78" t="str">
        <f>IF(B259="","",Draw!G259)</f>
        <v/>
      </c>
      <c r="B259" s="73" t="str">
        <f>IFERROR(Draw!H259,"")</f>
        <v/>
      </c>
      <c r="C259" s="73" t="str">
        <f>IFERROR(Draw!J259,"")</f>
        <v/>
      </c>
      <c r="D259" s="297"/>
      <c r="E259" s="92" t="str">
        <f t="shared" si="27"/>
        <v/>
      </c>
      <c r="F259" s="93" t="str">
        <f t="shared" si="28"/>
        <v/>
      </c>
      <c r="G259" s="71">
        <v>2.5800000000000001E-7</v>
      </c>
      <c r="H259" s="75" t="str">
        <f t="shared" si="29"/>
        <v/>
      </c>
      <c r="I259" s="75" t="str">
        <f t="shared" si="30"/>
        <v/>
      </c>
      <c r="J259" s="75">
        <f>VLOOKUP(CONCATENATE(Draw!I259,'2nd Run'!C259),Enter!T:V,3,FALSE)</f>
        <v>0</v>
      </c>
      <c r="K259" s="82" t="str">
        <f>IF(A259="co",VLOOKUP(CONCATENATE(Draw!I259,C259),'1st Run'!W:X,2,FALSE),IF(A259="yco",VLOOKUP(CONCATENATE(Draw!I259,C259),'Youth Calc'!S:U,2,FALSE),IF(OR(AND(D259&gt;1,D259&lt;1050),D259="nt",D259="",D259="scratch"),"","Not valid")))</f>
        <v/>
      </c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82" t="str">
        <f>IFERROR(VLOOKUP('2nd Run'!H259,$AD$3:$AE$7,2,TRUE),"")</f>
        <v/>
      </c>
      <c r="X259" s="96" t="str">
        <f>IFERROR(IF(W259=$X$1,'2nd Run'!H259,""),"")</f>
        <v/>
      </c>
      <c r="Y259" s="96" t="str">
        <f>IFERROR(IF(W259=$Y$1,'2nd Run'!H259,""),"")</f>
        <v/>
      </c>
      <c r="Z259" s="96" t="str">
        <f>IFERROR(IF(W259=$Z$1,'2nd Run'!H259,""),"")</f>
        <v/>
      </c>
      <c r="AA259" s="96" t="str">
        <f>IFERROR(IF($W259=$AA$1,'2nd Run'!H259,""),"")</f>
        <v/>
      </c>
      <c r="AB259" s="96" t="str">
        <f>IFERROR(IF(W259=$AB$1,'2nd Run'!H259,""),"")</f>
        <v/>
      </c>
      <c r="AC259" s="80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</row>
    <row r="260" spans="1:47" ht="15.75" customHeight="1">
      <c r="A260" s="78" t="str">
        <f>IF(B260="","",Draw!G260)</f>
        <v/>
      </c>
      <c r="B260" s="73" t="str">
        <f>IFERROR(Draw!H260,"")</f>
        <v/>
      </c>
      <c r="C260" s="73" t="str">
        <f>IFERROR(Draw!J260,"")</f>
        <v/>
      </c>
      <c r="D260" s="298"/>
      <c r="E260" s="92" t="str">
        <f t="shared" si="27"/>
        <v/>
      </c>
      <c r="F260" s="93" t="str">
        <f t="shared" si="28"/>
        <v/>
      </c>
      <c r="G260" s="71">
        <v>2.5899999999999998E-7</v>
      </c>
      <c r="H260" s="75" t="str">
        <f t="shared" si="29"/>
        <v/>
      </c>
      <c r="I260" s="75" t="str">
        <f t="shared" si="30"/>
        <v/>
      </c>
      <c r="J260" s="75">
        <f>VLOOKUP(CONCATENATE(Draw!I260,'2nd Run'!C260),Enter!T:V,3,FALSE)</f>
        <v>0</v>
      </c>
      <c r="K260" s="82" t="str">
        <f>IF(A260="co",VLOOKUP(CONCATENATE(Draw!I260,C260),'1st Run'!W:X,2,FALSE),IF(A260="yco",VLOOKUP(CONCATENATE(Draw!I260,C260),'Youth Calc'!S:U,2,FALSE),IF(OR(AND(D260&gt;1,D260&lt;1050),D260="nt",D260="",D260="scratch"),"","Not valid")))</f>
        <v/>
      </c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82" t="str">
        <f>IFERROR(VLOOKUP('2nd Run'!H260,$AD$3:$AE$7,2,TRUE),"")</f>
        <v/>
      </c>
      <c r="X260" s="96" t="str">
        <f>IFERROR(IF(W260=$X$1,'2nd Run'!H260,""),"")</f>
        <v/>
      </c>
      <c r="Y260" s="96" t="str">
        <f>IFERROR(IF(W260=$Y$1,'2nd Run'!H260,""),"")</f>
        <v/>
      </c>
      <c r="Z260" s="96" t="str">
        <f>IFERROR(IF(W260=$Z$1,'2nd Run'!H260,""),"")</f>
        <v/>
      </c>
      <c r="AA260" s="96" t="str">
        <f>IFERROR(IF($W260=$AA$1,'2nd Run'!H260,""),"")</f>
        <v/>
      </c>
      <c r="AB260" s="96" t="str">
        <f>IFERROR(IF(W260=$AB$1,'2nd Run'!H260,""),"")</f>
        <v/>
      </c>
      <c r="AC260" s="80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</row>
    <row r="261" spans="1:47" ht="15.75" customHeight="1">
      <c r="A261" s="78" t="str">
        <f>IF(B261="","",Draw!G261)</f>
        <v/>
      </c>
      <c r="B261" s="73" t="str">
        <f>IFERROR(Draw!H261,"")</f>
        <v/>
      </c>
      <c r="C261" s="73" t="str">
        <f>IFERROR(Draw!J261,"")</f>
        <v/>
      </c>
      <c r="D261" s="295"/>
      <c r="E261" s="92" t="str">
        <f t="shared" si="27"/>
        <v/>
      </c>
      <c r="F261" s="93" t="str">
        <f t="shared" si="28"/>
        <v/>
      </c>
      <c r="G261" s="71">
        <v>2.6E-7</v>
      </c>
      <c r="H261" s="75" t="str">
        <f t="shared" si="29"/>
        <v/>
      </c>
      <c r="I261" s="75" t="str">
        <f t="shared" si="30"/>
        <v/>
      </c>
      <c r="J261" s="75">
        <f>VLOOKUP(CONCATENATE(Draw!I261,'2nd Run'!C261),Enter!T:V,3,FALSE)</f>
        <v>0</v>
      </c>
      <c r="K261" s="82" t="str">
        <f>IF(A261="co",VLOOKUP(CONCATENATE(Draw!I261,C261),'1st Run'!W:X,2,FALSE),IF(A261="yco",VLOOKUP(CONCATENATE(Draw!I261,C261),'Youth Calc'!S:U,2,FALSE),IF(OR(AND(D261&gt;1,D261&lt;1050),D261="nt",D261="",D261="scratch"),"","Not valid")))</f>
        <v/>
      </c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82" t="str">
        <f>IFERROR(VLOOKUP('2nd Run'!H261,$AD$3:$AE$7,2,TRUE),"")</f>
        <v/>
      </c>
      <c r="X261" s="96" t="str">
        <f>IFERROR(IF(W261=$X$1,'2nd Run'!H261,""),"")</f>
        <v/>
      </c>
      <c r="Y261" s="96" t="str">
        <f>IFERROR(IF(W261=$Y$1,'2nd Run'!H261,""),"")</f>
        <v/>
      </c>
      <c r="Z261" s="96" t="str">
        <f>IFERROR(IF(W261=$Z$1,'2nd Run'!H261,""),"")</f>
        <v/>
      </c>
      <c r="AA261" s="96" t="str">
        <f>IFERROR(IF($W261=$AA$1,'2nd Run'!H261,""),"")</f>
        <v/>
      </c>
      <c r="AB261" s="96" t="str">
        <f>IFERROR(IF(W261=$AB$1,'2nd Run'!H261,""),"")</f>
        <v/>
      </c>
      <c r="AC261" s="80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</row>
    <row r="262" spans="1:47" ht="15.75" customHeight="1">
      <c r="A262" s="78" t="str">
        <f>IF(B262="","",Draw!G262)</f>
        <v/>
      </c>
      <c r="B262" s="73" t="str">
        <f>IFERROR(Draw!H262,"")</f>
        <v/>
      </c>
      <c r="C262" s="73" t="str">
        <f>IFERROR(Draw!J262,"")</f>
        <v/>
      </c>
      <c r="D262" s="299"/>
      <c r="E262" s="92" t="str">
        <f t="shared" si="27"/>
        <v/>
      </c>
      <c r="F262" s="93" t="str">
        <f t="shared" si="28"/>
        <v/>
      </c>
      <c r="G262" s="71">
        <v>2.6100000000000002E-7</v>
      </c>
      <c r="H262" s="75" t="str">
        <f t="shared" si="29"/>
        <v/>
      </c>
      <c r="I262" s="75" t="str">
        <f t="shared" si="30"/>
        <v/>
      </c>
      <c r="J262" s="75">
        <f>VLOOKUP(CONCATENATE(Draw!I262,'2nd Run'!C262),Enter!T:V,3,FALSE)</f>
        <v>0</v>
      </c>
      <c r="K262" s="82" t="str">
        <f>IF(A262="co",VLOOKUP(CONCATENATE(Draw!I262,C262),'1st Run'!W:X,2,FALSE),IF(A262="yco",VLOOKUP(CONCATENATE(Draw!I262,C262),'Youth Calc'!S:U,2,FALSE),IF(OR(AND(D262&gt;1,D262&lt;1050),D262="nt",D262="",D262="scratch"),"","Not valid")))</f>
        <v/>
      </c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82" t="str">
        <f>IFERROR(VLOOKUP('2nd Run'!H262,$AD$3:$AE$7,2,TRUE),"")</f>
        <v/>
      </c>
      <c r="X262" s="96" t="str">
        <f>IFERROR(IF(W262=$X$1,'2nd Run'!H262,""),"")</f>
        <v/>
      </c>
      <c r="Y262" s="96" t="str">
        <f>IFERROR(IF(W262=$Y$1,'2nd Run'!H262,""),"")</f>
        <v/>
      </c>
      <c r="Z262" s="96" t="str">
        <f>IFERROR(IF(W262=$Z$1,'2nd Run'!H262,""),"")</f>
        <v/>
      </c>
      <c r="AA262" s="96" t="str">
        <f>IFERROR(IF($W262=$AA$1,'2nd Run'!H262,""),"")</f>
        <v/>
      </c>
      <c r="AB262" s="96" t="str">
        <f>IFERROR(IF(W262=$AB$1,'2nd Run'!H262,""),"")</f>
        <v/>
      </c>
      <c r="AC262" s="80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</row>
    <row r="263" spans="1:47" ht="15.75" customHeight="1">
      <c r="A263" s="78" t="str">
        <f>IF(B263="","",Draw!G263)</f>
        <v/>
      </c>
      <c r="B263" s="73" t="str">
        <f>IFERROR(Draw!H263,"")</f>
        <v/>
      </c>
      <c r="C263" s="73" t="str">
        <f>IFERROR(Draw!J263,"")</f>
        <v/>
      </c>
      <c r="D263" s="295"/>
      <c r="E263" s="92" t="str">
        <f t="shared" si="27"/>
        <v/>
      </c>
      <c r="F263" s="93" t="str">
        <f t="shared" si="28"/>
        <v/>
      </c>
      <c r="G263" s="71">
        <v>2.6199999999999999E-7</v>
      </c>
      <c r="H263" s="75" t="str">
        <f t="shared" si="29"/>
        <v/>
      </c>
      <c r="I263" s="75" t="str">
        <f t="shared" si="30"/>
        <v/>
      </c>
      <c r="J263" s="75">
        <f>VLOOKUP(CONCATENATE(Draw!I263,'2nd Run'!C263),Enter!T:V,3,FALSE)</f>
        <v>0</v>
      </c>
      <c r="K263" s="82" t="str">
        <f>IF(A263="co",VLOOKUP(CONCATENATE(Draw!I263,C263),'1st Run'!W:X,2,FALSE),IF(A263="yco",VLOOKUP(CONCATENATE(Draw!I263,C263),'Youth Calc'!S:U,2,FALSE),IF(OR(AND(D263&gt;1,D263&lt;1050),D263="nt",D263="",D263="scratch"),"","Not valid")))</f>
        <v/>
      </c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82" t="str">
        <f>IFERROR(VLOOKUP('2nd Run'!H263,$AD$3:$AE$7,2,TRUE),"")</f>
        <v/>
      </c>
      <c r="X263" s="96" t="str">
        <f>IFERROR(IF(W263=$X$1,'2nd Run'!H263,""),"")</f>
        <v/>
      </c>
      <c r="Y263" s="96" t="str">
        <f>IFERROR(IF(W263=$Y$1,'2nd Run'!H263,""),"")</f>
        <v/>
      </c>
      <c r="Z263" s="96" t="str">
        <f>IFERROR(IF(W263=$Z$1,'2nd Run'!H263,""),"")</f>
        <v/>
      </c>
      <c r="AA263" s="96" t="str">
        <f>IFERROR(IF($W263=$AA$1,'2nd Run'!H263,""),"")</f>
        <v/>
      </c>
      <c r="AB263" s="96" t="str">
        <f>IFERROR(IF(W263=$AB$1,'2nd Run'!H263,""),"")</f>
        <v/>
      </c>
      <c r="AC263" s="80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</row>
    <row r="264" spans="1:47" ht="15.75" customHeight="1">
      <c r="A264" s="78" t="str">
        <f>IF(B264="","",Draw!G264)</f>
        <v/>
      </c>
      <c r="B264" s="73" t="str">
        <f>IFERROR(Draw!H264,"")</f>
        <v/>
      </c>
      <c r="C264" s="73" t="str">
        <f>IFERROR(Draw!J264,"")</f>
        <v/>
      </c>
      <c r="D264" s="296"/>
      <c r="E264" s="92" t="str">
        <f t="shared" si="27"/>
        <v/>
      </c>
      <c r="F264" s="93" t="str">
        <f t="shared" si="28"/>
        <v/>
      </c>
      <c r="G264" s="71">
        <v>2.6300000000000001E-7</v>
      </c>
      <c r="H264" s="75" t="str">
        <f t="shared" si="29"/>
        <v/>
      </c>
      <c r="I264" s="75" t="str">
        <f t="shared" si="30"/>
        <v/>
      </c>
      <c r="J264" s="75">
        <f>VLOOKUP(CONCATENATE(Draw!I264,'2nd Run'!C264),Enter!T:V,3,FALSE)</f>
        <v>0</v>
      </c>
      <c r="K264" s="82" t="str">
        <f>IF(A264="co",VLOOKUP(CONCATENATE(Draw!I264,C264),'1st Run'!W:X,2,FALSE),IF(A264="yco",VLOOKUP(CONCATENATE(Draw!I264,C264),'Youth Calc'!S:U,2,FALSE),IF(OR(AND(D264&gt;1,D264&lt;1050),D264="nt",D264="",D264="scratch"),"","Not valid")))</f>
        <v/>
      </c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82" t="str">
        <f>IFERROR(VLOOKUP('2nd Run'!H264,$AD$3:$AE$7,2,TRUE),"")</f>
        <v/>
      </c>
      <c r="X264" s="96" t="str">
        <f>IFERROR(IF(W264=$X$1,'2nd Run'!H264,""),"")</f>
        <v/>
      </c>
      <c r="Y264" s="96" t="str">
        <f>IFERROR(IF(W264=$Y$1,'2nd Run'!H264,""),"")</f>
        <v/>
      </c>
      <c r="Z264" s="96" t="str">
        <f>IFERROR(IF(W264=$Z$1,'2nd Run'!H264,""),"")</f>
        <v/>
      </c>
      <c r="AA264" s="96" t="str">
        <f>IFERROR(IF($W264=$AA$1,'2nd Run'!H264,""),"")</f>
        <v/>
      </c>
      <c r="AB264" s="96" t="str">
        <f>IFERROR(IF(W264=$AB$1,'2nd Run'!H264,""),"")</f>
        <v/>
      </c>
      <c r="AC264" s="80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</row>
    <row r="265" spans="1:47" ht="15.75" customHeight="1">
      <c r="A265" s="78" t="str">
        <f>IF(B265="","",Draw!G265)</f>
        <v/>
      </c>
      <c r="B265" s="73" t="str">
        <f>IFERROR(Draw!H265,"")</f>
        <v/>
      </c>
      <c r="C265" s="73" t="str">
        <f>IFERROR(Draw!J265,"")</f>
        <v/>
      </c>
      <c r="D265" s="297"/>
      <c r="E265" s="92" t="str">
        <f t="shared" si="27"/>
        <v/>
      </c>
      <c r="F265" s="93" t="str">
        <f t="shared" si="28"/>
        <v/>
      </c>
      <c r="G265" s="71">
        <v>2.6399999999999998E-7</v>
      </c>
      <c r="H265" s="75" t="str">
        <f t="shared" si="29"/>
        <v/>
      </c>
      <c r="I265" s="75" t="str">
        <f t="shared" si="30"/>
        <v/>
      </c>
      <c r="J265" s="75">
        <f>VLOOKUP(CONCATENATE(Draw!I265,'2nd Run'!C265),Enter!T:V,3,FALSE)</f>
        <v>0</v>
      </c>
      <c r="K265" s="82" t="str">
        <f>IF(A265="co",VLOOKUP(CONCATENATE(Draw!I265,C265),'1st Run'!W:X,2,FALSE),IF(A265="yco",VLOOKUP(CONCATENATE(Draw!I265,C265),'Youth Calc'!S:U,2,FALSE),IF(OR(AND(D265&gt;1,D265&lt;1050),D265="nt",D265="",D265="scratch"),"","Not valid")))</f>
        <v/>
      </c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82" t="str">
        <f>IFERROR(VLOOKUP('2nd Run'!H265,$AD$3:$AE$7,2,TRUE),"")</f>
        <v/>
      </c>
      <c r="X265" s="96" t="str">
        <f>IFERROR(IF(W265=$X$1,'2nd Run'!H265,""),"")</f>
        <v/>
      </c>
      <c r="Y265" s="96" t="str">
        <f>IFERROR(IF(W265=$Y$1,'2nd Run'!H265,""),"")</f>
        <v/>
      </c>
      <c r="Z265" s="96" t="str">
        <f>IFERROR(IF(W265=$Z$1,'2nd Run'!H265,""),"")</f>
        <v/>
      </c>
      <c r="AA265" s="96" t="str">
        <f>IFERROR(IF($W265=$AA$1,'2nd Run'!H265,""),"")</f>
        <v/>
      </c>
      <c r="AB265" s="96" t="str">
        <f>IFERROR(IF(W265=$AB$1,'2nd Run'!H265,""),"")</f>
        <v/>
      </c>
      <c r="AC265" s="80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</row>
    <row r="266" spans="1:47" ht="15.75" customHeight="1">
      <c r="A266" s="78" t="str">
        <f>IF(B266="","",Draw!G266)</f>
        <v/>
      </c>
      <c r="B266" s="73" t="str">
        <f>IFERROR(Draw!H266,"")</f>
        <v/>
      </c>
      <c r="C266" s="73" t="str">
        <f>IFERROR(Draw!J266,"")</f>
        <v/>
      </c>
      <c r="D266" s="298"/>
      <c r="E266" s="92" t="str">
        <f t="shared" si="27"/>
        <v/>
      </c>
      <c r="F266" s="93" t="str">
        <f t="shared" si="28"/>
        <v/>
      </c>
      <c r="G266" s="71">
        <v>2.64999999999999E-7</v>
      </c>
      <c r="H266" s="75" t="str">
        <f t="shared" si="29"/>
        <v/>
      </c>
      <c r="I266" s="75" t="str">
        <f t="shared" si="30"/>
        <v/>
      </c>
      <c r="J266" s="75">
        <f>VLOOKUP(CONCATENATE(Draw!I266,'2nd Run'!C266),Enter!T:V,3,FALSE)</f>
        <v>0</v>
      </c>
      <c r="K266" s="82" t="str">
        <f>IF(A266="co",VLOOKUP(CONCATENATE(Draw!I266,C266),'1st Run'!W:X,2,FALSE),IF(A266="yco",VLOOKUP(CONCATENATE(Draw!I266,C266),'Youth Calc'!S:U,2,FALSE),IF(OR(AND(D266&gt;1,D266&lt;1050),D266="nt",D266="",D266="scratch"),"","Not valid")))</f>
        <v/>
      </c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82" t="str">
        <f>IFERROR(VLOOKUP('2nd Run'!H266,$AD$3:$AE$7,2,TRUE),"")</f>
        <v/>
      </c>
      <c r="X266" s="96" t="str">
        <f>IFERROR(IF(W266=$X$1,'2nd Run'!H266,""),"")</f>
        <v/>
      </c>
      <c r="Y266" s="96" t="str">
        <f>IFERROR(IF(W266=$Y$1,'2nd Run'!H266,""),"")</f>
        <v/>
      </c>
      <c r="Z266" s="96" t="str">
        <f>IFERROR(IF(W266=$Z$1,'2nd Run'!H266,""),"")</f>
        <v/>
      </c>
      <c r="AA266" s="96" t="str">
        <f>IFERROR(IF($W266=$AA$1,'2nd Run'!H266,""),"")</f>
        <v/>
      </c>
      <c r="AB266" s="96" t="str">
        <f>IFERROR(IF(W266=$AB$1,'2nd Run'!H266,""),"")</f>
        <v/>
      </c>
      <c r="AC266" s="80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</row>
    <row r="267" spans="1:47" ht="15.75" customHeight="1">
      <c r="A267" s="78" t="str">
        <f>IF(B267="","",Draw!G267)</f>
        <v/>
      </c>
      <c r="B267" s="73" t="str">
        <f>IFERROR(Draw!H267,"")</f>
        <v/>
      </c>
      <c r="C267" s="73" t="str">
        <f>IFERROR(Draw!J267,"")</f>
        <v/>
      </c>
      <c r="D267" s="295"/>
      <c r="E267" s="92" t="str">
        <f t="shared" si="27"/>
        <v/>
      </c>
      <c r="F267" s="93" t="str">
        <f t="shared" si="28"/>
        <v/>
      </c>
      <c r="G267" s="71">
        <v>2.6599999999999902E-7</v>
      </c>
      <c r="H267" s="75" t="str">
        <f t="shared" si="29"/>
        <v/>
      </c>
      <c r="I267" s="75" t="str">
        <f t="shared" si="30"/>
        <v/>
      </c>
      <c r="J267" s="75">
        <f>VLOOKUP(CONCATENATE(Draw!I267,'2nd Run'!C267),Enter!T:V,3,FALSE)</f>
        <v>0</v>
      </c>
      <c r="K267" s="82" t="str">
        <f>IF(A267="co",VLOOKUP(CONCATENATE(Draw!I267,C267),'1st Run'!W:X,2,FALSE),IF(A267="yco",VLOOKUP(CONCATENATE(Draw!I267,C267),'Youth Calc'!S:U,2,FALSE),IF(OR(AND(D267&gt;1,D267&lt;1050),D267="nt",D267="",D267="scratch"),"","Not valid")))</f>
        <v/>
      </c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82" t="str">
        <f>IFERROR(VLOOKUP('2nd Run'!H267,$AD$3:$AE$7,2,TRUE),"")</f>
        <v/>
      </c>
      <c r="X267" s="96" t="str">
        <f>IFERROR(IF(W267=$X$1,'2nd Run'!H267,""),"")</f>
        <v/>
      </c>
      <c r="Y267" s="96" t="str">
        <f>IFERROR(IF(W267=$Y$1,'2nd Run'!H267,""),"")</f>
        <v/>
      </c>
      <c r="Z267" s="96" t="str">
        <f>IFERROR(IF(W267=$Z$1,'2nd Run'!H267,""),"")</f>
        <v/>
      </c>
      <c r="AA267" s="96" t="str">
        <f>IFERROR(IF($W267=$AA$1,'2nd Run'!H267,""),"")</f>
        <v/>
      </c>
      <c r="AB267" s="96" t="str">
        <f>IFERROR(IF(W267=$AB$1,'2nd Run'!H267,""),"")</f>
        <v/>
      </c>
      <c r="AC267" s="80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</row>
    <row r="268" spans="1:47" ht="15.75" customHeight="1">
      <c r="A268" s="78" t="str">
        <f>IF(B268="","",Draw!G268)</f>
        <v/>
      </c>
      <c r="B268" s="73" t="str">
        <f>IFERROR(Draw!H268,"")</f>
        <v/>
      </c>
      <c r="C268" s="73" t="str">
        <f>IFERROR(Draw!J268,"")</f>
        <v/>
      </c>
      <c r="D268" s="299"/>
      <c r="E268" s="92" t="str">
        <f t="shared" si="27"/>
        <v/>
      </c>
      <c r="F268" s="93" t="str">
        <f t="shared" si="28"/>
        <v/>
      </c>
      <c r="G268" s="71">
        <v>2.6699999999999899E-7</v>
      </c>
      <c r="H268" s="75" t="str">
        <f t="shared" si="29"/>
        <v/>
      </c>
      <c r="I268" s="75" t="str">
        <f t="shared" si="30"/>
        <v/>
      </c>
      <c r="J268" s="75">
        <f>VLOOKUP(CONCATENATE(Draw!I268,'2nd Run'!C268),Enter!T:V,3,FALSE)</f>
        <v>0</v>
      </c>
      <c r="K268" s="82" t="str">
        <f>IF(A268="co",VLOOKUP(CONCATENATE(Draw!I268,C268),'1st Run'!W:X,2,FALSE),IF(A268="yco",VLOOKUP(CONCATENATE(Draw!I268,C268),'Youth Calc'!S:U,2,FALSE),IF(OR(AND(D268&gt;1,D268&lt;1050),D268="nt",D268="",D268="scratch"),"","Not valid")))</f>
        <v/>
      </c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82" t="str">
        <f>IFERROR(VLOOKUP('2nd Run'!H268,$AD$3:$AE$7,2,TRUE),"")</f>
        <v/>
      </c>
      <c r="X268" s="96" t="str">
        <f>IFERROR(IF(W268=$X$1,'2nd Run'!H268,""),"")</f>
        <v/>
      </c>
      <c r="Y268" s="96" t="str">
        <f>IFERROR(IF(W268=$Y$1,'2nd Run'!H268,""),"")</f>
        <v/>
      </c>
      <c r="Z268" s="96" t="str">
        <f>IFERROR(IF(W268=$Z$1,'2nd Run'!H268,""),"")</f>
        <v/>
      </c>
      <c r="AA268" s="96" t="str">
        <f>IFERROR(IF($W268=$AA$1,'2nd Run'!H268,""),"")</f>
        <v/>
      </c>
      <c r="AB268" s="96" t="str">
        <f>IFERROR(IF(W268=$AB$1,'2nd Run'!H268,""),"")</f>
        <v/>
      </c>
      <c r="AC268" s="80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</row>
    <row r="269" spans="1:47" ht="15.75" customHeight="1">
      <c r="A269" s="78" t="str">
        <f>IF(B269="","",Draw!G269)</f>
        <v/>
      </c>
      <c r="B269" s="73" t="str">
        <f>IFERROR(Draw!H269,"")</f>
        <v/>
      </c>
      <c r="C269" s="73" t="str">
        <f>IFERROR(Draw!J269,"")</f>
        <v/>
      </c>
      <c r="D269" s="295"/>
      <c r="E269" s="92" t="str">
        <f t="shared" si="27"/>
        <v/>
      </c>
      <c r="F269" s="93" t="str">
        <f t="shared" si="28"/>
        <v/>
      </c>
      <c r="G269" s="71">
        <v>2.6799999999999901E-7</v>
      </c>
      <c r="H269" s="75" t="str">
        <f t="shared" si="29"/>
        <v/>
      </c>
      <c r="I269" s="75" t="str">
        <f t="shared" si="30"/>
        <v/>
      </c>
      <c r="J269" s="75">
        <f>VLOOKUP(CONCATENATE(Draw!I269,'2nd Run'!C269),Enter!T:V,3,FALSE)</f>
        <v>0</v>
      </c>
      <c r="K269" s="82" t="str">
        <f>IF(A269="co",VLOOKUP(CONCATENATE(Draw!I269,C269),'1st Run'!W:X,2,FALSE),IF(A269="yco",VLOOKUP(CONCATENATE(Draw!I269,C269),'Youth Calc'!S:U,2,FALSE),IF(OR(AND(D269&gt;1,D269&lt;1050),D269="nt",D269="",D269="scratch"),"","Not valid")))</f>
        <v/>
      </c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82" t="str">
        <f>IFERROR(VLOOKUP('2nd Run'!H269,$AD$3:$AE$7,2,TRUE),"")</f>
        <v/>
      </c>
      <c r="X269" s="96" t="str">
        <f>IFERROR(IF(W269=$X$1,'2nd Run'!H269,""),"")</f>
        <v/>
      </c>
      <c r="Y269" s="96" t="str">
        <f>IFERROR(IF(W269=$Y$1,'2nd Run'!H269,""),"")</f>
        <v/>
      </c>
      <c r="Z269" s="96" t="str">
        <f>IFERROR(IF(W269=$Z$1,'2nd Run'!H269,""),"")</f>
        <v/>
      </c>
      <c r="AA269" s="96" t="str">
        <f>IFERROR(IF($W269=$AA$1,'2nd Run'!H269,""),"")</f>
        <v/>
      </c>
      <c r="AB269" s="96" t="str">
        <f>IFERROR(IF(W269=$AB$1,'2nd Run'!H269,""),"")</f>
        <v/>
      </c>
      <c r="AC269" s="80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</row>
    <row r="270" spans="1:47" ht="15.75" customHeight="1">
      <c r="A270" s="78" t="str">
        <f>IF(B270="","",Draw!G270)</f>
        <v/>
      </c>
      <c r="B270" s="73" t="str">
        <f>IFERROR(Draw!H270,"")</f>
        <v/>
      </c>
      <c r="C270" s="73" t="str">
        <f>IFERROR(Draw!J270,"")</f>
        <v/>
      </c>
      <c r="D270" s="296"/>
      <c r="E270" s="92" t="str">
        <f t="shared" si="27"/>
        <v/>
      </c>
      <c r="F270" s="93" t="str">
        <f t="shared" si="28"/>
        <v/>
      </c>
      <c r="G270" s="71">
        <v>2.6899999999999898E-7</v>
      </c>
      <c r="H270" s="75" t="str">
        <f t="shared" si="29"/>
        <v/>
      </c>
      <c r="I270" s="75" t="str">
        <f t="shared" si="30"/>
        <v/>
      </c>
      <c r="J270" s="75">
        <f>VLOOKUP(CONCATENATE(Draw!I270,'2nd Run'!C270),Enter!T:V,3,FALSE)</f>
        <v>0</v>
      </c>
      <c r="K270" s="82" t="str">
        <f>IF(A270="co",VLOOKUP(CONCATENATE(Draw!I270,C270),'1st Run'!W:X,2,FALSE),IF(A270="yco",VLOOKUP(CONCATENATE(Draw!I270,C270),'Youth Calc'!S:U,2,FALSE),IF(OR(AND(D270&gt;1,D270&lt;1050),D270="nt",D270="",D270="scratch"),"","Not valid")))</f>
        <v/>
      </c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82" t="str">
        <f>IFERROR(VLOOKUP('2nd Run'!H270,$AD$3:$AE$7,2,TRUE),"")</f>
        <v/>
      </c>
      <c r="X270" s="96" t="str">
        <f>IFERROR(IF(W270=$X$1,'2nd Run'!H270,""),"")</f>
        <v/>
      </c>
      <c r="Y270" s="96" t="str">
        <f>IFERROR(IF(W270=$Y$1,'2nd Run'!H270,""),"")</f>
        <v/>
      </c>
      <c r="Z270" s="96" t="str">
        <f>IFERROR(IF(W270=$Z$1,'2nd Run'!H270,""),"")</f>
        <v/>
      </c>
      <c r="AA270" s="96" t="str">
        <f>IFERROR(IF($W270=$AA$1,'2nd Run'!H270,""),"")</f>
        <v/>
      </c>
      <c r="AB270" s="96" t="str">
        <f>IFERROR(IF(W270=$AB$1,'2nd Run'!H270,""),"")</f>
        <v/>
      </c>
      <c r="AC270" s="80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</row>
    <row r="271" spans="1:47" ht="15.75" customHeight="1">
      <c r="A271" s="78" t="str">
        <f>IF(B271="","",Draw!G271)</f>
        <v/>
      </c>
      <c r="B271" s="73" t="str">
        <f>IFERROR(Draw!H271,"")</f>
        <v/>
      </c>
      <c r="C271" s="73" t="str">
        <f>IFERROR(Draw!J271,"")</f>
        <v/>
      </c>
      <c r="D271" s="297"/>
      <c r="E271" s="92" t="str">
        <f t="shared" si="27"/>
        <v/>
      </c>
      <c r="F271" s="93" t="str">
        <f t="shared" si="28"/>
        <v/>
      </c>
      <c r="G271" s="71">
        <v>2.69999999999999E-7</v>
      </c>
      <c r="H271" s="75" t="str">
        <f t="shared" si="29"/>
        <v/>
      </c>
      <c r="I271" s="75" t="str">
        <f t="shared" si="30"/>
        <v/>
      </c>
      <c r="J271" s="75">
        <f>VLOOKUP(CONCATENATE(Draw!I271,'2nd Run'!C271),Enter!T:V,3,FALSE)</f>
        <v>0</v>
      </c>
      <c r="K271" s="82" t="str">
        <f>IF(A271="co",VLOOKUP(CONCATENATE(Draw!I271,C271),'1st Run'!W:X,2,FALSE),IF(A271="yco",VLOOKUP(CONCATENATE(Draw!I271,C271),'Youth Calc'!S:U,2,FALSE),IF(OR(AND(D271&gt;1,D271&lt;1050),D271="nt",D271="",D271="scratch"),"","Not valid")))</f>
        <v/>
      </c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82" t="str">
        <f>IFERROR(VLOOKUP('2nd Run'!H271,$AD$3:$AE$7,2,TRUE),"")</f>
        <v/>
      </c>
      <c r="X271" s="96" t="str">
        <f>IFERROR(IF(W271=$X$1,'2nd Run'!H271,""),"")</f>
        <v/>
      </c>
      <c r="Y271" s="96" t="str">
        <f>IFERROR(IF(W271=$Y$1,'2nd Run'!H271,""),"")</f>
        <v/>
      </c>
      <c r="Z271" s="96" t="str">
        <f>IFERROR(IF(W271=$Z$1,'2nd Run'!H271,""),"")</f>
        <v/>
      </c>
      <c r="AA271" s="96" t="str">
        <f>IFERROR(IF($W271=$AA$1,'2nd Run'!H271,""),"")</f>
        <v/>
      </c>
      <c r="AB271" s="96" t="str">
        <f>IFERROR(IF(W271=$AB$1,'2nd Run'!H271,""),"")</f>
        <v/>
      </c>
      <c r="AC271" s="80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</row>
    <row r="272" spans="1:47" ht="15.75" customHeight="1">
      <c r="A272" s="78" t="str">
        <f>IF(B272="","",Draw!G272)</f>
        <v/>
      </c>
      <c r="B272" s="73" t="str">
        <f>IFERROR(Draw!H272,"")</f>
        <v/>
      </c>
      <c r="C272" s="73" t="str">
        <f>IFERROR(Draw!J272,"")</f>
        <v/>
      </c>
      <c r="D272" s="298"/>
      <c r="E272" s="92" t="str">
        <f t="shared" si="27"/>
        <v/>
      </c>
      <c r="F272" s="93" t="str">
        <f t="shared" si="28"/>
        <v/>
      </c>
      <c r="G272" s="71">
        <v>2.7099999999999903E-7</v>
      </c>
      <c r="H272" s="75" t="str">
        <f t="shared" si="29"/>
        <v/>
      </c>
      <c r="I272" s="75" t="str">
        <f t="shared" si="30"/>
        <v/>
      </c>
      <c r="J272" s="75">
        <f>VLOOKUP(CONCATENATE(Draw!I272,'2nd Run'!C272),Enter!T:V,3,FALSE)</f>
        <v>0</v>
      </c>
      <c r="K272" s="82" t="str">
        <f>IF(A272="co",VLOOKUP(CONCATENATE(Draw!I272,C272),'1st Run'!W:X,2,FALSE),IF(A272="yco",VLOOKUP(CONCATENATE(Draw!I272,C272),'Youth Calc'!S:U,2,FALSE),IF(OR(AND(D272&gt;1,D272&lt;1050),D272="nt",D272="",D272="scratch"),"","Not valid")))</f>
        <v/>
      </c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82" t="str">
        <f>IFERROR(VLOOKUP('2nd Run'!H272,$AD$3:$AE$7,2,TRUE),"")</f>
        <v/>
      </c>
      <c r="X272" s="96" t="str">
        <f>IFERROR(IF(W272=$X$1,'2nd Run'!H272,""),"")</f>
        <v/>
      </c>
      <c r="Y272" s="96" t="str">
        <f>IFERROR(IF(W272=$Y$1,'2nd Run'!H272,""),"")</f>
        <v/>
      </c>
      <c r="Z272" s="96" t="str">
        <f>IFERROR(IF(W272=$Z$1,'2nd Run'!H272,""),"")</f>
        <v/>
      </c>
      <c r="AA272" s="96" t="str">
        <f>IFERROR(IF($W272=$AA$1,'2nd Run'!H272,""),"")</f>
        <v/>
      </c>
      <c r="AB272" s="96" t="str">
        <f>IFERROR(IF(W272=$AB$1,'2nd Run'!H272,""),"")</f>
        <v/>
      </c>
      <c r="AC272" s="80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</row>
    <row r="273" spans="1:47" ht="15.75" customHeight="1">
      <c r="A273" s="78" t="str">
        <f>IF(B273="","",Draw!G273)</f>
        <v/>
      </c>
      <c r="B273" s="73" t="str">
        <f>IFERROR(Draw!H273,"")</f>
        <v/>
      </c>
      <c r="C273" s="73" t="str">
        <f>IFERROR(Draw!J273,"")</f>
        <v/>
      </c>
      <c r="D273" s="295"/>
      <c r="E273" s="92" t="str">
        <f t="shared" si="27"/>
        <v/>
      </c>
      <c r="F273" s="93" t="str">
        <f t="shared" si="28"/>
        <v/>
      </c>
      <c r="G273" s="71">
        <v>2.7199999999999899E-7</v>
      </c>
      <c r="H273" s="75" t="str">
        <f t="shared" si="29"/>
        <v/>
      </c>
      <c r="I273" s="75" t="str">
        <f t="shared" si="30"/>
        <v/>
      </c>
      <c r="J273" s="75">
        <f>VLOOKUP(CONCATENATE(Draw!I273,'2nd Run'!C273),Enter!T:V,3,FALSE)</f>
        <v>0</v>
      </c>
      <c r="K273" s="82" t="str">
        <f>IF(A273="co",VLOOKUP(CONCATENATE(Draw!I273,C273),'1st Run'!W:X,2,FALSE),IF(A273="yco",VLOOKUP(CONCATENATE(Draw!I273,C273),'Youth Calc'!S:U,2,FALSE),IF(OR(AND(D273&gt;1,D273&lt;1050),D273="nt",D273="",D273="scratch"),"","Not valid")))</f>
        <v/>
      </c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82" t="str">
        <f>IFERROR(VLOOKUP('2nd Run'!H273,$AD$3:$AE$7,2,TRUE),"")</f>
        <v/>
      </c>
      <c r="X273" s="96" t="str">
        <f>IFERROR(IF(W273=$X$1,'2nd Run'!H273,""),"")</f>
        <v/>
      </c>
      <c r="Y273" s="96" t="str">
        <f>IFERROR(IF(W273=$Y$1,'2nd Run'!H273,""),"")</f>
        <v/>
      </c>
      <c r="Z273" s="96" t="str">
        <f>IFERROR(IF(W273=$Z$1,'2nd Run'!H273,""),"")</f>
        <v/>
      </c>
      <c r="AA273" s="96" t="str">
        <f>IFERROR(IF($W273=$AA$1,'2nd Run'!H273,""),"")</f>
        <v/>
      </c>
      <c r="AB273" s="96" t="str">
        <f>IFERROR(IF(W273=$AB$1,'2nd Run'!H273,""),"")</f>
        <v/>
      </c>
      <c r="AC273" s="80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</row>
    <row r="274" spans="1:47" ht="15.75" customHeight="1">
      <c r="A274" s="78" t="str">
        <f>IF(B274="","",Draw!G274)</f>
        <v/>
      </c>
      <c r="B274" s="73" t="str">
        <f>IFERROR(Draw!H274,"")</f>
        <v/>
      </c>
      <c r="C274" s="73" t="str">
        <f>IFERROR(Draw!J274,"")</f>
        <v/>
      </c>
      <c r="D274" s="299"/>
      <c r="E274" s="92" t="str">
        <f t="shared" si="27"/>
        <v/>
      </c>
      <c r="F274" s="93" t="str">
        <f t="shared" si="28"/>
        <v/>
      </c>
      <c r="G274" s="71">
        <v>2.7299999999999902E-7</v>
      </c>
      <c r="H274" s="75" t="str">
        <f t="shared" si="29"/>
        <v/>
      </c>
      <c r="I274" s="75" t="str">
        <f t="shared" si="30"/>
        <v/>
      </c>
      <c r="J274" s="75">
        <f>VLOOKUP(CONCATENATE(Draw!I274,'2nd Run'!C274),Enter!T:V,3,FALSE)</f>
        <v>0</v>
      </c>
      <c r="K274" s="82" t="str">
        <f>IF(A274="co",VLOOKUP(CONCATENATE(Draw!I274,C274),'1st Run'!W:X,2,FALSE),IF(A274="yco",VLOOKUP(CONCATENATE(Draw!I274,C274),'Youth Calc'!S:U,2,FALSE),IF(OR(AND(D274&gt;1,D274&lt;1050),D274="nt",D274="",D274="scratch"),"","Not valid")))</f>
        <v/>
      </c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82" t="str">
        <f>IFERROR(VLOOKUP('2nd Run'!H274,$AD$3:$AE$7,2,TRUE),"")</f>
        <v/>
      </c>
      <c r="X274" s="96" t="str">
        <f>IFERROR(IF(W274=$X$1,'2nd Run'!H274,""),"")</f>
        <v/>
      </c>
      <c r="Y274" s="96" t="str">
        <f>IFERROR(IF(W274=$Y$1,'2nd Run'!H274,""),"")</f>
        <v/>
      </c>
      <c r="Z274" s="96" t="str">
        <f>IFERROR(IF(W274=$Z$1,'2nd Run'!H274,""),"")</f>
        <v/>
      </c>
      <c r="AA274" s="96" t="str">
        <f>IFERROR(IF($W274=$AA$1,'2nd Run'!H274,""),"")</f>
        <v/>
      </c>
      <c r="AB274" s="96" t="str">
        <f>IFERROR(IF(W274=$AB$1,'2nd Run'!H274,""),"")</f>
        <v/>
      </c>
      <c r="AC274" s="80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</row>
    <row r="275" spans="1:47" ht="15.75" customHeight="1">
      <c r="A275" s="78" t="str">
        <f>IF(B275="","",Draw!G275)</f>
        <v/>
      </c>
      <c r="B275" s="73" t="str">
        <f>IFERROR(Draw!H275,"")</f>
        <v/>
      </c>
      <c r="C275" s="73" t="str">
        <f>IFERROR(Draw!J275,"")</f>
        <v/>
      </c>
      <c r="D275" s="295"/>
      <c r="E275" s="92" t="str">
        <f t="shared" si="27"/>
        <v/>
      </c>
      <c r="F275" s="93" t="str">
        <f t="shared" si="28"/>
        <v/>
      </c>
      <c r="G275" s="71">
        <v>2.7399999999999899E-7</v>
      </c>
      <c r="H275" s="75" t="str">
        <f t="shared" si="29"/>
        <v/>
      </c>
      <c r="I275" s="75" t="str">
        <f t="shared" si="30"/>
        <v/>
      </c>
      <c r="J275" s="75">
        <f>VLOOKUP(CONCATENATE(Draw!I275,'2nd Run'!C275),Enter!T:V,3,FALSE)</f>
        <v>0</v>
      </c>
      <c r="K275" s="82" t="str">
        <f>IF(A275="co",VLOOKUP(CONCATENATE(Draw!I275,C275),'1st Run'!W:X,2,FALSE),IF(A275="yco",VLOOKUP(CONCATENATE(Draw!I275,C275),'Youth Calc'!S:U,2,FALSE),IF(OR(AND(D275&gt;1,D275&lt;1050),D275="nt",D275="",D275="scratch"),"","Not valid")))</f>
        <v/>
      </c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82" t="str">
        <f>IFERROR(VLOOKUP('2nd Run'!H275,$AD$3:$AE$7,2,TRUE),"")</f>
        <v/>
      </c>
      <c r="X275" s="96" t="str">
        <f>IFERROR(IF(W275=$X$1,'2nd Run'!H275,""),"")</f>
        <v/>
      </c>
      <c r="Y275" s="96" t="str">
        <f>IFERROR(IF(W275=$Y$1,'2nd Run'!H275,""),"")</f>
        <v/>
      </c>
      <c r="Z275" s="96" t="str">
        <f>IFERROR(IF(W275=$Z$1,'2nd Run'!H275,""),"")</f>
        <v/>
      </c>
      <c r="AA275" s="96" t="str">
        <f>IFERROR(IF($W275=$AA$1,'2nd Run'!H275,""),"")</f>
        <v/>
      </c>
      <c r="AB275" s="96" t="str">
        <f>IFERROR(IF(W275=$AB$1,'2nd Run'!H275,""),"")</f>
        <v/>
      </c>
      <c r="AC275" s="80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</row>
    <row r="276" spans="1:47" ht="15.75" customHeight="1">
      <c r="A276" s="78" t="str">
        <f>IF(B276="","",Draw!G276)</f>
        <v/>
      </c>
      <c r="B276" s="73" t="str">
        <f>IFERROR(Draw!H276,"")</f>
        <v/>
      </c>
      <c r="C276" s="73" t="str">
        <f>IFERROR(Draw!J276,"")</f>
        <v/>
      </c>
      <c r="D276" s="296"/>
      <c r="E276" s="92" t="str">
        <f t="shared" si="27"/>
        <v/>
      </c>
      <c r="F276" s="93" t="str">
        <f t="shared" si="28"/>
        <v/>
      </c>
      <c r="G276" s="71">
        <v>2.7499999999999901E-7</v>
      </c>
      <c r="H276" s="75" t="str">
        <f t="shared" si="29"/>
        <v/>
      </c>
      <c r="I276" s="75" t="str">
        <f t="shared" si="30"/>
        <v/>
      </c>
      <c r="J276" s="75">
        <f>VLOOKUP(CONCATENATE(Draw!I276,'2nd Run'!C276),Enter!T:V,3,FALSE)</f>
        <v>0</v>
      </c>
      <c r="K276" s="82" t="str">
        <f>IF(A276="co",VLOOKUP(CONCATENATE(Draw!I276,C276),'1st Run'!W:X,2,FALSE),IF(A276="yco",VLOOKUP(CONCATENATE(Draw!I276,C276),'Youth Calc'!S:U,2,FALSE),IF(OR(AND(D276&gt;1,D276&lt;1050),D276="nt",D276="",D276="scratch"),"","Not valid")))</f>
        <v/>
      </c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82" t="str">
        <f>IFERROR(VLOOKUP('2nd Run'!H276,$AD$3:$AE$7,2,TRUE),"")</f>
        <v/>
      </c>
      <c r="X276" s="96" t="str">
        <f>IFERROR(IF(W276=$X$1,'2nd Run'!H276,""),"")</f>
        <v/>
      </c>
      <c r="Y276" s="96" t="str">
        <f>IFERROR(IF(W276=$Y$1,'2nd Run'!H276,""),"")</f>
        <v/>
      </c>
      <c r="Z276" s="96" t="str">
        <f>IFERROR(IF(W276=$Z$1,'2nd Run'!H276,""),"")</f>
        <v/>
      </c>
      <c r="AA276" s="96" t="str">
        <f>IFERROR(IF($W276=$AA$1,'2nd Run'!H276,""),"")</f>
        <v/>
      </c>
      <c r="AB276" s="96" t="str">
        <f>IFERROR(IF(W276=$AB$1,'2nd Run'!H276,""),"")</f>
        <v/>
      </c>
      <c r="AC276" s="80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</row>
    <row r="277" spans="1:47" ht="15.75" customHeight="1">
      <c r="A277" s="78" t="str">
        <f>IF(B277="","",Draw!G277)</f>
        <v/>
      </c>
      <c r="B277" s="73" t="str">
        <f>IFERROR(Draw!H277,"")</f>
        <v/>
      </c>
      <c r="C277" s="73" t="str">
        <f>IFERROR(Draw!J277,"")</f>
        <v/>
      </c>
      <c r="D277" s="297"/>
      <c r="E277" s="92" t="str">
        <f t="shared" si="27"/>
        <v/>
      </c>
      <c r="F277" s="93" t="str">
        <f t="shared" si="28"/>
        <v/>
      </c>
      <c r="G277" s="71">
        <v>2.7599999999999898E-7</v>
      </c>
      <c r="H277" s="75" t="str">
        <f t="shared" si="29"/>
        <v/>
      </c>
      <c r="I277" s="75" t="str">
        <f t="shared" si="30"/>
        <v/>
      </c>
      <c r="J277" s="75">
        <f>VLOOKUP(CONCATENATE(Draw!I277,'2nd Run'!C277),Enter!T:V,3,FALSE)</f>
        <v>0</v>
      </c>
      <c r="K277" s="82" t="str">
        <f>IF(A277="co",VLOOKUP(CONCATENATE(Draw!I277,C277),'1st Run'!W:X,2,FALSE),IF(A277="yco",VLOOKUP(CONCATENATE(Draw!I277,C277),'Youth Calc'!S:U,2,FALSE),IF(OR(AND(D277&gt;1,D277&lt;1050),D277="nt",D277="",D277="scratch"),"","Not valid")))</f>
        <v/>
      </c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82" t="str">
        <f>IFERROR(VLOOKUP('2nd Run'!H277,$AD$3:$AE$7,2,TRUE),"")</f>
        <v/>
      </c>
      <c r="X277" s="96" t="str">
        <f>IFERROR(IF(W277=$X$1,'2nd Run'!H277,""),"")</f>
        <v/>
      </c>
      <c r="Y277" s="96" t="str">
        <f>IFERROR(IF(W277=$Y$1,'2nd Run'!H277,""),"")</f>
        <v/>
      </c>
      <c r="Z277" s="96" t="str">
        <f>IFERROR(IF(W277=$Z$1,'2nd Run'!H277,""),"")</f>
        <v/>
      </c>
      <c r="AA277" s="96" t="str">
        <f>IFERROR(IF($W277=$AA$1,'2nd Run'!H277,""),"")</f>
        <v/>
      </c>
      <c r="AB277" s="96" t="str">
        <f>IFERROR(IF(W277=$AB$1,'2nd Run'!H277,""),"")</f>
        <v/>
      </c>
      <c r="AC277" s="80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</row>
    <row r="278" spans="1:47" ht="15.75" customHeight="1">
      <c r="A278" s="78" t="str">
        <f>IF(B278="","",Draw!G278)</f>
        <v/>
      </c>
      <c r="B278" s="73" t="str">
        <f>IFERROR(Draw!H278,"")</f>
        <v/>
      </c>
      <c r="C278" s="73" t="str">
        <f>IFERROR(Draw!J278,"")</f>
        <v/>
      </c>
      <c r="D278" s="298"/>
      <c r="E278" s="92" t="str">
        <f t="shared" si="27"/>
        <v/>
      </c>
      <c r="F278" s="93" t="str">
        <f t="shared" si="28"/>
        <v/>
      </c>
      <c r="G278" s="71">
        <v>2.76999999999999E-7</v>
      </c>
      <c r="H278" s="75" t="str">
        <f t="shared" si="29"/>
        <v/>
      </c>
      <c r="I278" s="75" t="str">
        <f t="shared" si="30"/>
        <v/>
      </c>
      <c r="J278" s="75">
        <f>VLOOKUP(CONCATENATE(Draw!I278,'2nd Run'!C278),Enter!T:V,3,FALSE)</f>
        <v>0</v>
      </c>
      <c r="K278" s="82" t="str">
        <f>IF(A278="co",VLOOKUP(CONCATENATE(Draw!I278,C278),'1st Run'!W:X,2,FALSE),IF(A278="yco",VLOOKUP(CONCATENATE(Draw!I278,C278),'Youth Calc'!S:U,2,FALSE),IF(OR(AND(D278&gt;1,D278&lt;1050),D278="nt",D278="",D278="scratch"),"","Not valid")))</f>
        <v/>
      </c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82" t="str">
        <f>IFERROR(VLOOKUP('2nd Run'!H278,$AD$3:$AE$7,2,TRUE),"")</f>
        <v/>
      </c>
      <c r="X278" s="96" t="str">
        <f>IFERROR(IF(W278=$X$1,'2nd Run'!H278,""),"")</f>
        <v/>
      </c>
      <c r="Y278" s="96" t="str">
        <f>IFERROR(IF(W278=$Y$1,'2nd Run'!H278,""),"")</f>
        <v/>
      </c>
      <c r="Z278" s="96" t="str">
        <f>IFERROR(IF(W278=$Z$1,'2nd Run'!H278,""),"")</f>
        <v/>
      </c>
      <c r="AA278" s="96" t="str">
        <f>IFERROR(IF($W278=$AA$1,'2nd Run'!H278,""),"")</f>
        <v/>
      </c>
      <c r="AB278" s="96" t="str">
        <f>IFERROR(IF(W278=$AB$1,'2nd Run'!H278,""),"")</f>
        <v/>
      </c>
      <c r="AC278" s="80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</row>
    <row r="279" spans="1:47" ht="15.75" customHeight="1">
      <c r="A279" s="78" t="str">
        <f>IF(B279="","",Draw!G279)</f>
        <v/>
      </c>
      <c r="B279" s="73" t="str">
        <f>IFERROR(Draw!H279,"")</f>
        <v/>
      </c>
      <c r="C279" s="73" t="str">
        <f>IFERROR(Draw!J279,"")</f>
        <v/>
      </c>
      <c r="D279" s="295"/>
      <c r="E279" s="92" t="str">
        <f t="shared" si="27"/>
        <v/>
      </c>
      <c r="F279" s="93" t="str">
        <f t="shared" si="28"/>
        <v/>
      </c>
      <c r="G279" s="71">
        <v>2.7799999999999902E-7</v>
      </c>
      <c r="H279" s="75" t="str">
        <f t="shared" si="29"/>
        <v/>
      </c>
      <c r="I279" s="75" t="str">
        <f t="shared" si="30"/>
        <v/>
      </c>
      <c r="J279" s="75">
        <f>VLOOKUP(CONCATENATE(Draw!I279,'2nd Run'!C279),Enter!T:V,3,FALSE)</f>
        <v>0</v>
      </c>
      <c r="K279" s="82" t="str">
        <f>IF(A279="co",VLOOKUP(CONCATENATE(Draw!I279,C279),'1st Run'!W:X,2,FALSE),IF(A279="yco",VLOOKUP(CONCATENATE(Draw!I279,C279),'Youth Calc'!S:U,2,FALSE),IF(OR(AND(D279&gt;1,D279&lt;1050),D279="nt",D279="",D279="scratch"),"","Not valid")))</f>
        <v/>
      </c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82" t="str">
        <f>IFERROR(VLOOKUP('2nd Run'!H279,$AD$3:$AE$7,2,TRUE),"")</f>
        <v/>
      </c>
      <c r="X279" s="96" t="str">
        <f>IFERROR(IF(W279=$X$1,'2nd Run'!H279,""),"")</f>
        <v/>
      </c>
      <c r="Y279" s="96" t="str">
        <f>IFERROR(IF(W279=$Y$1,'2nd Run'!H279,""),"")</f>
        <v/>
      </c>
      <c r="Z279" s="96" t="str">
        <f>IFERROR(IF(W279=$Z$1,'2nd Run'!H279,""),"")</f>
        <v/>
      </c>
      <c r="AA279" s="96" t="str">
        <f>IFERROR(IF($W279=$AA$1,'2nd Run'!H279,""),"")</f>
        <v/>
      </c>
      <c r="AB279" s="96" t="str">
        <f>IFERROR(IF(W279=$AB$1,'2nd Run'!H279,""),"")</f>
        <v/>
      </c>
      <c r="AC279" s="80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</row>
    <row r="280" spans="1:47" ht="15.75" customHeight="1">
      <c r="A280" s="78" t="str">
        <f>IF(B280="","",Draw!G280)</f>
        <v/>
      </c>
      <c r="B280" s="73" t="str">
        <f>IFERROR(Draw!H280,"")</f>
        <v/>
      </c>
      <c r="C280" s="73" t="str">
        <f>IFERROR(Draw!J280,"")</f>
        <v/>
      </c>
      <c r="D280" s="299"/>
      <c r="E280" s="92" t="str">
        <f t="shared" si="27"/>
        <v/>
      </c>
      <c r="F280" s="93" t="str">
        <f t="shared" si="28"/>
        <v/>
      </c>
      <c r="G280" s="71">
        <v>2.7899999999999899E-7</v>
      </c>
      <c r="H280" s="75" t="str">
        <f t="shared" si="29"/>
        <v/>
      </c>
      <c r="I280" s="75" t="str">
        <f t="shared" si="30"/>
        <v/>
      </c>
      <c r="J280" s="75">
        <f>VLOOKUP(CONCATENATE(Draw!I280,'2nd Run'!C280),Enter!T:V,3,FALSE)</f>
        <v>0</v>
      </c>
      <c r="K280" s="82" t="str">
        <f>IF(A280="co",VLOOKUP(CONCATENATE(Draw!I280,C280),'1st Run'!W:X,2,FALSE),IF(A280="yco",VLOOKUP(CONCATENATE(Draw!I280,C280),'Youth Calc'!S:U,2,FALSE),IF(OR(AND(D280&gt;1,D280&lt;1050),D280="nt",D280="",D280="scratch"),"","Not valid")))</f>
        <v/>
      </c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82" t="str">
        <f>IFERROR(VLOOKUP('2nd Run'!H280,$AD$3:$AE$7,2,TRUE),"")</f>
        <v/>
      </c>
      <c r="X280" s="96" t="str">
        <f>IFERROR(IF(W280=$X$1,'2nd Run'!H280,""),"")</f>
        <v/>
      </c>
      <c r="Y280" s="96" t="str">
        <f>IFERROR(IF(W280=$Y$1,'2nd Run'!H280,""),"")</f>
        <v/>
      </c>
      <c r="Z280" s="96" t="str">
        <f>IFERROR(IF(W280=$Z$1,'2nd Run'!H280,""),"")</f>
        <v/>
      </c>
      <c r="AA280" s="96" t="str">
        <f>IFERROR(IF($W280=$AA$1,'2nd Run'!H280,""),"")</f>
        <v/>
      </c>
      <c r="AB280" s="96" t="str">
        <f>IFERROR(IF(W280=$AB$1,'2nd Run'!H280,""),"")</f>
        <v/>
      </c>
      <c r="AC280" s="80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</row>
    <row r="281" spans="1:47" ht="15.75" customHeight="1">
      <c r="A281" s="78" t="str">
        <f>IF(B281="","",Draw!G281)</f>
        <v/>
      </c>
      <c r="B281" s="73" t="str">
        <f>IFERROR(Draw!H281,"")</f>
        <v/>
      </c>
      <c r="C281" s="73" t="str">
        <f>IFERROR(Draw!J281,"")</f>
        <v/>
      </c>
      <c r="D281" s="295"/>
      <c r="E281" s="92" t="str">
        <f t="shared" si="27"/>
        <v/>
      </c>
      <c r="F281" s="93" t="str">
        <f t="shared" si="28"/>
        <v/>
      </c>
      <c r="G281" s="71">
        <v>2.7999999999999901E-7</v>
      </c>
      <c r="H281" s="75" t="str">
        <f t="shared" si="29"/>
        <v/>
      </c>
      <c r="I281" s="75" t="str">
        <f t="shared" si="30"/>
        <v/>
      </c>
      <c r="J281" s="75">
        <f>VLOOKUP(CONCATENATE(Draw!I281,'2nd Run'!C281),Enter!T:V,3,FALSE)</f>
        <v>0</v>
      </c>
      <c r="K281" s="82" t="str">
        <f>IF(A281="co",VLOOKUP(CONCATENATE(Draw!I281,C281),'1st Run'!W:X,2,FALSE),IF(A281="yco",VLOOKUP(CONCATENATE(Draw!I281,C281),'Youth Calc'!S:U,2,FALSE),IF(OR(AND(D281&gt;1,D281&lt;1050),D281="nt",D281="",D281="scratch"),"","Not valid")))</f>
        <v/>
      </c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82" t="str">
        <f>IFERROR(VLOOKUP('2nd Run'!H281,$AD$3:$AE$7,2,TRUE),"")</f>
        <v/>
      </c>
      <c r="X281" s="96" t="str">
        <f>IFERROR(IF(W281=$X$1,'2nd Run'!H281,""),"")</f>
        <v/>
      </c>
      <c r="Y281" s="96" t="str">
        <f>IFERROR(IF(W281=$Y$1,'2nd Run'!H281,""),"")</f>
        <v/>
      </c>
      <c r="Z281" s="96" t="str">
        <f>IFERROR(IF(W281=$Z$1,'2nd Run'!H281,""),"")</f>
        <v/>
      </c>
      <c r="AA281" s="96" t="str">
        <f>IFERROR(IF($W281=$AA$1,'2nd Run'!H281,""),"")</f>
        <v/>
      </c>
      <c r="AB281" s="96" t="str">
        <f>IFERROR(IF(W281=$AB$1,'2nd Run'!H281,""),"")</f>
        <v/>
      </c>
      <c r="AC281" s="80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</row>
    <row r="282" spans="1:47" ht="15.75" customHeight="1">
      <c r="A282" s="78" t="str">
        <f>IF(B282="","",Draw!G282)</f>
        <v/>
      </c>
      <c r="B282" s="73" t="str">
        <f>IFERROR(Draw!H282,"")</f>
        <v/>
      </c>
      <c r="C282" s="73" t="str">
        <f>IFERROR(Draw!J282,"")</f>
        <v/>
      </c>
      <c r="D282" s="296"/>
      <c r="E282" s="92" t="str">
        <f t="shared" si="27"/>
        <v/>
      </c>
      <c r="F282" s="93" t="str">
        <f t="shared" si="28"/>
        <v/>
      </c>
      <c r="G282" s="71">
        <v>2.8099999999999898E-7</v>
      </c>
      <c r="H282" s="75" t="str">
        <f t="shared" si="29"/>
        <v/>
      </c>
      <c r="I282" s="75" t="str">
        <f t="shared" si="30"/>
        <v/>
      </c>
      <c r="J282" s="75">
        <f>VLOOKUP(CONCATENATE(Draw!I282,'2nd Run'!C282),Enter!T:V,3,FALSE)</f>
        <v>0</v>
      </c>
      <c r="K282" s="82" t="str">
        <f>IF(A282="co",VLOOKUP(CONCATENATE(Draw!I282,C282),'1st Run'!W:X,2,FALSE),IF(A282="yco",VLOOKUP(CONCATENATE(Draw!I282,C282),'Youth Calc'!S:U,2,FALSE),IF(OR(AND(D282&gt;1,D282&lt;1050),D282="nt",D282="",D282="scratch"),"","Not valid")))</f>
        <v/>
      </c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82" t="str">
        <f>IFERROR(VLOOKUP('2nd Run'!H282,$AD$3:$AE$7,2,TRUE),"")</f>
        <v/>
      </c>
      <c r="X282" s="96" t="str">
        <f>IFERROR(IF(W282=$X$1,'2nd Run'!H282,""),"")</f>
        <v/>
      </c>
      <c r="Y282" s="96" t="str">
        <f>IFERROR(IF(W282=$Y$1,'2nd Run'!H282,""),"")</f>
        <v/>
      </c>
      <c r="Z282" s="96" t="str">
        <f>IFERROR(IF(W282=$Z$1,'2nd Run'!H282,""),"")</f>
        <v/>
      </c>
      <c r="AA282" s="96" t="str">
        <f>IFERROR(IF($W282=$AA$1,'2nd Run'!H282,""),"")</f>
        <v/>
      </c>
      <c r="AB282" s="96" t="str">
        <f>IFERROR(IF(W282=$AB$1,'2nd Run'!H282,""),"")</f>
        <v/>
      </c>
      <c r="AC282" s="80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</row>
    <row r="283" spans="1:47" ht="15.75" customHeight="1">
      <c r="A283" s="78" t="str">
        <f>IF(B283="","",Draw!G283)</f>
        <v/>
      </c>
      <c r="B283" s="73" t="str">
        <f>IFERROR(Draw!H283,"")</f>
        <v/>
      </c>
      <c r="C283" s="73" t="str">
        <f>IFERROR(Draw!J283,"")</f>
        <v/>
      </c>
      <c r="D283" s="297"/>
      <c r="E283" s="92" t="str">
        <f t="shared" si="27"/>
        <v/>
      </c>
      <c r="F283" s="93" t="str">
        <f t="shared" si="28"/>
        <v/>
      </c>
      <c r="G283" s="71">
        <v>2.81999999999999E-7</v>
      </c>
      <c r="H283" s="75" t="str">
        <f t="shared" si="29"/>
        <v/>
      </c>
      <c r="I283" s="75" t="str">
        <f t="shared" si="30"/>
        <v/>
      </c>
      <c r="J283" s="75">
        <f>VLOOKUP(CONCATENATE(Draw!I283,'2nd Run'!C283),Enter!T:V,3,FALSE)</f>
        <v>0</v>
      </c>
      <c r="K283" s="82" t="str">
        <f>IF(A283="co",VLOOKUP(CONCATENATE(Draw!I283,C283),'1st Run'!W:X,2,FALSE),IF(A283="yco",VLOOKUP(CONCATENATE(Draw!I283,C283),'Youth Calc'!S:U,2,FALSE),IF(OR(AND(D283&gt;1,D283&lt;1050),D283="nt",D283="",D283="scratch"),"","Not valid")))</f>
        <v/>
      </c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82" t="str">
        <f>IFERROR(VLOOKUP('2nd Run'!H283,$AD$3:$AE$7,2,TRUE),"")</f>
        <v/>
      </c>
      <c r="X283" s="96" t="str">
        <f>IFERROR(IF(W283=$X$1,'2nd Run'!H283,""),"")</f>
        <v/>
      </c>
      <c r="Y283" s="96" t="str">
        <f>IFERROR(IF(W283=$Y$1,'2nd Run'!H283,""),"")</f>
        <v/>
      </c>
      <c r="Z283" s="96" t="str">
        <f>IFERROR(IF(W283=$Z$1,'2nd Run'!H283,""),"")</f>
        <v/>
      </c>
      <c r="AA283" s="96" t="str">
        <f>IFERROR(IF($W283=$AA$1,'2nd Run'!H283,""),"")</f>
        <v/>
      </c>
      <c r="AB283" s="96" t="str">
        <f>IFERROR(IF(W283=$AB$1,'2nd Run'!H283,""),"")</f>
        <v/>
      </c>
      <c r="AC283" s="80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</row>
    <row r="284" spans="1:47" ht="15.75" customHeight="1">
      <c r="A284" s="78" t="str">
        <f>IF(B284="","",Draw!G284)</f>
        <v/>
      </c>
      <c r="B284" s="73" t="str">
        <f>IFERROR(Draw!H284,"")</f>
        <v/>
      </c>
      <c r="C284" s="73" t="str">
        <f>IFERROR(Draw!J284,"")</f>
        <v/>
      </c>
      <c r="D284" s="298"/>
      <c r="E284" s="92" t="str">
        <f t="shared" si="27"/>
        <v/>
      </c>
      <c r="F284" s="93" t="str">
        <f t="shared" si="28"/>
        <v/>
      </c>
      <c r="G284" s="71">
        <v>2.8299999999999897E-7</v>
      </c>
      <c r="H284" s="75" t="str">
        <f t="shared" si="29"/>
        <v/>
      </c>
      <c r="I284" s="75" t="str">
        <f t="shared" si="30"/>
        <v/>
      </c>
      <c r="J284" s="75">
        <f>VLOOKUP(CONCATENATE(Draw!I284,'2nd Run'!C284),Enter!T:V,3,FALSE)</f>
        <v>0</v>
      </c>
      <c r="K284" s="82" t="str">
        <f>IF(A284="co",VLOOKUP(CONCATENATE(Draw!I284,C284),'1st Run'!W:X,2,FALSE),IF(A284="yco",VLOOKUP(CONCATENATE(Draw!I284,C284),'Youth Calc'!S:U,2,FALSE),IF(OR(AND(D284&gt;1,D284&lt;1050),D284="nt",D284="",D284="scratch"),"","Not valid")))</f>
        <v/>
      </c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82" t="str">
        <f>IFERROR(VLOOKUP('2nd Run'!H284,$AD$3:$AE$7,2,TRUE),"")</f>
        <v/>
      </c>
      <c r="X284" s="96" t="str">
        <f>IFERROR(IF(W284=$X$1,'2nd Run'!H284,""),"")</f>
        <v/>
      </c>
      <c r="Y284" s="96" t="str">
        <f>IFERROR(IF(W284=$Y$1,'2nd Run'!H284,""),"")</f>
        <v/>
      </c>
      <c r="Z284" s="96" t="str">
        <f>IFERROR(IF(W284=$Z$1,'2nd Run'!H284,""),"")</f>
        <v/>
      </c>
      <c r="AA284" s="96" t="str">
        <f>IFERROR(IF($W284=$AA$1,'2nd Run'!H284,""),"")</f>
        <v/>
      </c>
      <c r="AB284" s="96" t="str">
        <f>IFERROR(IF(W284=$AB$1,'2nd Run'!H284,""),"")</f>
        <v/>
      </c>
      <c r="AC284" s="80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</row>
    <row r="285" spans="1:47" ht="15.75" customHeight="1">
      <c r="A285" s="78" t="str">
        <f>IF(B285="","",Draw!G285)</f>
        <v/>
      </c>
      <c r="B285" s="73" t="str">
        <f>IFERROR(Draw!H285,"")</f>
        <v/>
      </c>
      <c r="C285" s="73" t="str">
        <f>IFERROR(Draw!J285,"")</f>
        <v/>
      </c>
      <c r="D285" s="295"/>
      <c r="E285" s="92" t="str">
        <f t="shared" si="27"/>
        <v/>
      </c>
      <c r="F285" s="93" t="str">
        <f t="shared" si="28"/>
        <v/>
      </c>
      <c r="G285" s="71">
        <v>2.83999999999999E-7</v>
      </c>
      <c r="H285" s="75" t="str">
        <f t="shared" si="29"/>
        <v/>
      </c>
      <c r="I285" s="75" t="str">
        <f t="shared" si="30"/>
        <v/>
      </c>
      <c r="J285" s="75">
        <f>VLOOKUP(CONCATENATE(Draw!I285,'2nd Run'!C285),Enter!T:V,3,FALSE)</f>
        <v>0</v>
      </c>
      <c r="K285" s="82" t="str">
        <f>IF(A285="co",VLOOKUP(CONCATENATE(Draw!I285,C285),'1st Run'!W:X,2,FALSE),IF(A285="yco",VLOOKUP(CONCATENATE(Draw!I285,C285),'Youth Calc'!S:U,2,FALSE),IF(OR(AND(D285&gt;1,D285&lt;1050),D285="nt",D285="",D285="scratch"),"","Not valid")))</f>
        <v/>
      </c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82" t="str">
        <f>IFERROR(VLOOKUP('2nd Run'!H285,$AD$3:$AE$7,2,TRUE),"")</f>
        <v/>
      </c>
      <c r="X285" s="96" t="str">
        <f>IFERROR(IF(W285=$X$1,'2nd Run'!H285,""),"")</f>
        <v/>
      </c>
      <c r="Y285" s="96" t="str">
        <f>IFERROR(IF(W285=$Y$1,'2nd Run'!H285,""),"")</f>
        <v/>
      </c>
      <c r="Z285" s="96" t="str">
        <f>IFERROR(IF(W285=$Z$1,'2nd Run'!H285,""),"")</f>
        <v/>
      </c>
      <c r="AA285" s="96" t="str">
        <f>IFERROR(IF($W285=$AA$1,'2nd Run'!H285,""),"")</f>
        <v/>
      </c>
      <c r="AB285" s="96" t="str">
        <f>IFERROR(IF(W285=$AB$1,'2nd Run'!H285,""),"")</f>
        <v/>
      </c>
      <c r="AC285" s="80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</row>
    <row r="286" spans="1:47" ht="15.75" customHeight="1">
      <c r="A286" s="78" t="str">
        <f>IF(B286="","",Draw!G286)</f>
        <v/>
      </c>
      <c r="B286" s="73" t="str">
        <f>IFERROR(Draw!H286,"")</f>
        <v/>
      </c>
      <c r="C286" s="73" t="str">
        <f>IFERROR(Draw!J286,"")</f>
        <v/>
      </c>
      <c r="D286" s="295"/>
      <c r="E286" s="92" t="str">
        <f t="shared" si="27"/>
        <v/>
      </c>
      <c r="F286" s="93" t="str">
        <f t="shared" si="28"/>
        <v/>
      </c>
      <c r="G286" s="71">
        <v>2.8499999999999902E-7</v>
      </c>
      <c r="H286" s="75" t="str">
        <f t="shared" si="29"/>
        <v/>
      </c>
      <c r="I286" s="75" t="str">
        <f t="shared" si="30"/>
        <v/>
      </c>
      <c r="J286" s="75">
        <f>VLOOKUP(CONCATENATE(Draw!I286,'2nd Run'!C286),Enter!T:V,3,FALSE)</f>
        <v>0</v>
      </c>
      <c r="K286" s="82" t="str">
        <f>IF(A286="co",VLOOKUP(CONCATENATE(Draw!I286,C286),'1st Run'!W:X,2,FALSE),IF(A286="yco",VLOOKUP(CONCATENATE(Draw!I286,C286),'Youth Calc'!S:U,2,FALSE),IF(OR(AND(D286&gt;1,D286&lt;1050),D286="nt",D286="",D286="scratch"),"","Not valid")))</f>
        <v/>
      </c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82" t="str">
        <f>IFERROR(VLOOKUP('2nd Run'!H286,$AD$3:$AE$7,2,TRUE),"")</f>
        <v/>
      </c>
      <c r="X286" s="96" t="str">
        <f>IFERROR(IF(W286=$X$1,'2nd Run'!H286,""),"")</f>
        <v/>
      </c>
      <c r="Y286" s="96" t="str">
        <f>IFERROR(IF(W286=$Y$1,'2nd Run'!H286,""),"")</f>
        <v/>
      </c>
      <c r="Z286" s="96" t="str">
        <f>IFERROR(IF(W286=$Z$1,'2nd Run'!H286,""),"")</f>
        <v/>
      </c>
      <c r="AA286" s="96" t="str">
        <f>IFERROR(IF($W286=$AA$1,'2nd Run'!H286,""),"")</f>
        <v/>
      </c>
      <c r="AB286" s="96" t="str">
        <f>IFERROR(IF(W286=$AB$1,'2nd Run'!H286,""),"")</f>
        <v/>
      </c>
      <c r="AC286" s="80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</row>
    <row r="287" spans="1:47" ht="15.75" customHeight="1">
      <c r="A287" s="80"/>
      <c r="B287" s="72"/>
      <c r="C287" s="72"/>
      <c r="D287" s="82"/>
      <c r="E287" s="71"/>
      <c r="F287" s="71"/>
      <c r="G287" s="71"/>
      <c r="H287" s="72"/>
      <c r="I287" s="72"/>
      <c r="J287" s="72"/>
      <c r="K287" s="80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</row>
    <row r="288" spans="1:47" ht="15.75" customHeight="1">
      <c r="A288" s="80"/>
      <c r="B288" s="72"/>
      <c r="C288" s="72"/>
      <c r="D288" s="82"/>
      <c r="E288" s="71"/>
      <c r="F288" s="71"/>
      <c r="G288" s="71"/>
      <c r="H288" s="72"/>
      <c r="I288" s="72"/>
      <c r="J288" s="72"/>
      <c r="K288" s="80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</row>
    <row r="289" spans="1:47" ht="15.75" customHeight="1">
      <c r="A289" s="80"/>
      <c r="B289" s="72"/>
      <c r="C289" s="72"/>
      <c r="D289" s="82"/>
      <c r="E289" s="71"/>
      <c r="F289" s="71"/>
      <c r="G289" s="71"/>
      <c r="H289" s="72"/>
      <c r="I289" s="72"/>
      <c r="J289" s="72"/>
      <c r="K289" s="80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</row>
    <row r="290" spans="1:47" ht="15.75" customHeight="1">
      <c r="A290" s="80"/>
      <c r="B290" s="72"/>
      <c r="C290" s="72"/>
      <c r="D290" s="82"/>
      <c r="E290" s="71"/>
      <c r="F290" s="71"/>
      <c r="G290" s="71"/>
      <c r="H290" s="72"/>
      <c r="I290" s="72"/>
      <c r="J290" s="72"/>
      <c r="K290" s="80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</row>
    <row r="291" spans="1:47" ht="15.75" customHeight="1">
      <c r="A291" s="80"/>
      <c r="B291" s="72"/>
      <c r="C291" s="72"/>
      <c r="D291" s="82"/>
      <c r="E291" s="71"/>
      <c r="F291" s="71"/>
      <c r="G291" s="71"/>
      <c r="H291" s="72"/>
      <c r="I291" s="72"/>
      <c r="J291" s="72"/>
      <c r="K291" s="80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</row>
    <row r="292" spans="1:47" ht="15.75" customHeight="1">
      <c r="A292" s="80"/>
      <c r="B292" s="72"/>
      <c r="C292" s="72"/>
      <c r="D292" s="82"/>
      <c r="E292" s="71"/>
      <c r="F292" s="71"/>
      <c r="G292" s="71"/>
      <c r="H292" s="72"/>
      <c r="I292" s="72"/>
      <c r="J292" s="72"/>
      <c r="K292" s="80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</row>
    <row r="293" spans="1:47" ht="15.75" customHeight="1">
      <c r="A293" s="80"/>
      <c r="B293" s="72"/>
      <c r="C293" s="72"/>
      <c r="D293" s="82"/>
      <c r="E293" s="71"/>
      <c r="F293" s="71"/>
      <c r="G293" s="71"/>
      <c r="H293" s="72"/>
      <c r="I293" s="72"/>
      <c r="J293" s="72"/>
      <c r="K293" s="80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</row>
    <row r="294" spans="1:47" ht="15.75" customHeight="1">
      <c r="A294" s="80"/>
      <c r="B294" s="72"/>
      <c r="C294" s="72"/>
      <c r="D294" s="82"/>
      <c r="E294" s="71"/>
      <c r="F294" s="71"/>
      <c r="G294" s="71"/>
      <c r="H294" s="72"/>
      <c r="I294" s="72"/>
      <c r="J294" s="72"/>
      <c r="K294" s="80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</row>
    <row r="295" spans="1:47" ht="15.75" customHeight="1">
      <c r="A295" s="80"/>
      <c r="B295" s="72"/>
      <c r="C295" s="72"/>
      <c r="D295" s="82"/>
      <c r="E295" s="71"/>
      <c r="F295" s="71"/>
      <c r="G295" s="71"/>
      <c r="H295" s="72"/>
      <c r="I295" s="72"/>
      <c r="J295" s="72"/>
      <c r="K295" s="80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</row>
    <row r="296" spans="1:47" ht="15.75" customHeight="1">
      <c r="A296" s="80"/>
      <c r="B296" s="72"/>
      <c r="C296" s="72"/>
      <c r="D296" s="82"/>
      <c r="E296" s="71"/>
      <c r="F296" s="71"/>
      <c r="G296" s="71"/>
      <c r="H296" s="72"/>
      <c r="I296" s="72"/>
      <c r="J296" s="72"/>
      <c r="K296" s="80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</row>
    <row r="297" spans="1:47" ht="15.75" customHeight="1">
      <c r="A297" s="80"/>
      <c r="B297" s="72"/>
      <c r="C297" s="72"/>
      <c r="D297" s="82"/>
      <c r="E297" s="71"/>
      <c r="F297" s="71"/>
      <c r="G297" s="71"/>
      <c r="H297" s="72"/>
      <c r="I297" s="72"/>
      <c r="J297" s="72"/>
      <c r="K297" s="80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</row>
    <row r="298" spans="1:47" ht="15.75" customHeight="1">
      <c r="A298" s="80"/>
      <c r="B298" s="72"/>
      <c r="C298" s="72"/>
      <c r="D298" s="82"/>
      <c r="E298" s="71"/>
      <c r="F298" s="71"/>
      <c r="G298" s="71"/>
      <c r="H298" s="72"/>
      <c r="I298" s="72"/>
      <c r="J298" s="72"/>
      <c r="K298" s="80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</row>
    <row r="299" spans="1:47" ht="15.75" customHeight="1">
      <c r="A299" s="80"/>
      <c r="B299" s="72"/>
      <c r="C299" s="72"/>
      <c r="D299" s="82"/>
      <c r="E299" s="71"/>
      <c r="F299" s="71"/>
      <c r="G299" s="71"/>
      <c r="H299" s="72"/>
      <c r="I299" s="72"/>
      <c r="J299" s="72"/>
      <c r="K299" s="80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</row>
    <row r="300" spans="1:47" ht="15.75" customHeight="1">
      <c r="A300" s="80"/>
      <c r="B300" s="72"/>
      <c r="C300" s="72"/>
      <c r="D300" s="82"/>
      <c r="E300" s="71"/>
      <c r="F300" s="71"/>
      <c r="G300" s="71"/>
      <c r="H300" s="72"/>
      <c r="I300" s="72"/>
      <c r="J300" s="72"/>
      <c r="K300" s="80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</row>
    <row r="301" spans="1:47" ht="15.75" customHeight="1">
      <c r="A301" s="80"/>
      <c r="B301" s="72"/>
      <c r="C301" s="72"/>
      <c r="D301" s="82"/>
      <c r="E301" s="71"/>
      <c r="F301" s="71"/>
      <c r="G301" s="71"/>
      <c r="H301" s="72"/>
      <c r="I301" s="72"/>
      <c r="J301" s="72"/>
      <c r="K301" s="80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</row>
    <row r="302" spans="1:47" ht="15.75" customHeight="1">
      <c r="A302" s="80"/>
      <c r="B302" s="72"/>
      <c r="C302" s="72"/>
      <c r="D302" s="82"/>
      <c r="E302" s="71"/>
      <c r="F302" s="71"/>
      <c r="G302" s="71"/>
      <c r="H302" s="72"/>
      <c r="I302" s="72"/>
      <c r="J302" s="72"/>
      <c r="K302" s="80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</row>
    <row r="303" spans="1:47" ht="15.75" customHeight="1">
      <c r="A303" s="80"/>
      <c r="B303" s="72"/>
      <c r="C303" s="72"/>
      <c r="D303" s="82"/>
      <c r="E303" s="71"/>
      <c r="F303" s="71"/>
      <c r="G303" s="71"/>
      <c r="H303" s="72"/>
      <c r="I303" s="72"/>
      <c r="J303" s="72"/>
      <c r="K303" s="80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</row>
    <row r="304" spans="1:47" ht="15.75" customHeight="1">
      <c r="A304" s="80"/>
      <c r="B304" s="72"/>
      <c r="C304" s="72"/>
      <c r="D304" s="82"/>
      <c r="E304" s="71"/>
      <c r="F304" s="71"/>
      <c r="G304" s="71"/>
      <c r="H304" s="72"/>
      <c r="I304" s="72"/>
      <c r="J304" s="72"/>
      <c r="K304" s="80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</row>
    <row r="305" spans="1:47" ht="15.75" customHeight="1">
      <c r="A305" s="80"/>
      <c r="B305" s="72"/>
      <c r="C305" s="72"/>
      <c r="D305" s="82"/>
      <c r="E305" s="71"/>
      <c r="F305" s="71"/>
      <c r="G305" s="71"/>
      <c r="H305" s="72"/>
      <c r="I305" s="72"/>
      <c r="J305" s="72"/>
      <c r="K305" s="80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</row>
    <row r="306" spans="1:47" ht="15.75" customHeight="1">
      <c r="A306" s="80"/>
      <c r="B306" s="72"/>
      <c r="C306" s="72"/>
      <c r="D306" s="82"/>
      <c r="E306" s="71"/>
      <c r="F306" s="71"/>
      <c r="G306" s="71"/>
      <c r="H306" s="72"/>
      <c r="I306" s="72"/>
      <c r="J306" s="72"/>
      <c r="K306" s="80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</row>
    <row r="307" spans="1:47" ht="15.75" customHeight="1">
      <c r="A307" s="80"/>
      <c r="B307" s="72"/>
      <c r="C307" s="72"/>
      <c r="D307" s="82"/>
      <c r="E307" s="71"/>
      <c r="F307" s="71"/>
      <c r="G307" s="71"/>
      <c r="H307" s="72"/>
      <c r="I307" s="72"/>
      <c r="J307" s="72"/>
      <c r="K307" s="80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</row>
    <row r="308" spans="1:47" ht="15.75" customHeight="1">
      <c r="A308" s="80"/>
      <c r="B308" s="72"/>
      <c r="C308" s="72"/>
      <c r="D308" s="82"/>
      <c r="E308" s="71"/>
      <c r="F308" s="71"/>
      <c r="G308" s="71"/>
      <c r="H308" s="72"/>
      <c r="I308" s="72"/>
      <c r="J308" s="72"/>
      <c r="K308" s="80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</row>
    <row r="309" spans="1:47" ht="15.75" customHeight="1">
      <c r="A309" s="80"/>
      <c r="B309" s="72"/>
      <c r="C309" s="72"/>
      <c r="D309" s="82"/>
      <c r="E309" s="71"/>
      <c r="F309" s="71"/>
      <c r="G309" s="71"/>
      <c r="H309" s="72"/>
      <c r="I309" s="72"/>
      <c r="J309" s="72"/>
      <c r="K309" s="80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</row>
    <row r="310" spans="1:47" ht="15.75" customHeight="1">
      <c r="A310" s="80"/>
      <c r="B310" s="72"/>
      <c r="C310" s="72"/>
      <c r="D310" s="82"/>
      <c r="E310" s="71"/>
      <c r="F310" s="71"/>
      <c r="G310" s="71"/>
      <c r="H310" s="72"/>
      <c r="I310" s="72"/>
      <c r="J310" s="72"/>
      <c r="K310" s="80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</row>
    <row r="311" spans="1:47" ht="15.75" customHeight="1">
      <c r="A311" s="80"/>
      <c r="B311" s="72"/>
      <c r="C311" s="72"/>
      <c r="D311" s="82"/>
      <c r="E311" s="71"/>
      <c r="F311" s="71"/>
      <c r="G311" s="71"/>
      <c r="H311" s="72"/>
      <c r="I311" s="72"/>
      <c r="J311" s="72"/>
      <c r="K311" s="80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</row>
    <row r="312" spans="1:47" ht="15.75" customHeight="1">
      <c r="A312" s="80"/>
      <c r="B312" s="72"/>
      <c r="C312" s="72"/>
      <c r="D312" s="82"/>
      <c r="E312" s="71"/>
      <c r="F312" s="71"/>
      <c r="G312" s="71"/>
      <c r="H312" s="72"/>
      <c r="I312" s="72"/>
      <c r="J312" s="72"/>
      <c r="K312" s="80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</row>
    <row r="313" spans="1:47" ht="15.75" customHeight="1">
      <c r="A313" s="80"/>
      <c r="B313" s="72"/>
      <c r="C313" s="72"/>
      <c r="D313" s="82"/>
      <c r="E313" s="71"/>
      <c r="F313" s="71"/>
      <c r="G313" s="71"/>
      <c r="H313" s="72"/>
      <c r="I313" s="72"/>
      <c r="J313" s="72"/>
      <c r="K313" s="80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</row>
    <row r="314" spans="1:47" ht="15.75" customHeight="1">
      <c r="A314" s="80"/>
      <c r="B314" s="72"/>
      <c r="C314" s="72"/>
      <c r="D314" s="82"/>
      <c r="E314" s="71"/>
      <c r="F314" s="71"/>
      <c r="G314" s="71"/>
      <c r="H314" s="72"/>
      <c r="I314" s="72"/>
      <c r="J314" s="72"/>
      <c r="K314" s="80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</row>
    <row r="315" spans="1:47" ht="15.75" customHeight="1">
      <c r="A315" s="80"/>
      <c r="B315" s="72"/>
      <c r="C315" s="72"/>
      <c r="D315" s="82"/>
      <c r="E315" s="71"/>
      <c r="F315" s="71"/>
      <c r="G315" s="71"/>
      <c r="H315" s="72"/>
      <c r="I315" s="72"/>
      <c r="J315" s="72"/>
      <c r="K315" s="80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</row>
    <row r="316" spans="1:47" ht="15.75" customHeight="1">
      <c r="A316" s="80"/>
      <c r="B316" s="72"/>
      <c r="C316" s="72"/>
      <c r="D316" s="82"/>
      <c r="E316" s="71"/>
      <c r="F316" s="71"/>
      <c r="G316" s="71"/>
      <c r="H316" s="72"/>
      <c r="I316" s="72"/>
      <c r="J316" s="72"/>
      <c r="K316" s="80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</row>
    <row r="317" spans="1:47" ht="15.75" customHeight="1">
      <c r="A317" s="80"/>
      <c r="B317" s="72"/>
      <c r="C317" s="72"/>
      <c r="D317" s="82"/>
      <c r="E317" s="71"/>
      <c r="F317" s="71"/>
      <c r="G317" s="71"/>
      <c r="H317" s="72"/>
      <c r="I317" s="72"/>
      <c r="J317" s="72"/>
      <c r="K317" s="80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</row>
    <row r="318" spans="1:47" ht="15.75" customHeight="1">
      <c r="A318" s="80"/>
      <c r="B318" s="72"/>
      <c r="C318" s="72"/>
      <c r="D318" s="82"/>
      <c r="E318" s="71"/>
      <c r="F318" s="71"/>
      <c r="G318" s="71"/>
      <c r="H318" s="72"/>
      <c r="I318" s="72"/>
      <c r="J318" s="72"/>
      <c r="K318" s="80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</row>
    <row r="319" spans="1:47" ht="15.75" customHeight="1">
      <c r="A319" s="80"/>
      <c r="B319" s="72"/>
      <c r="C319" s="72"/>
      <c r="D319" s="82"/>
      <c r="E319" s="71"/>
      <c r="F319" s="71"/>
      <c r="G319" s="71"/>
      <c r="H319" s="72"/>
      <c r="I319" s="72"/>
      <c r="J319" s="72"/>
      <c r="K319" s="80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</row>
    <row r="320" spans="1:47" ht="15.75" customHeight="1">
      <c r="A320" s="80"/>
      <c r="B320" s="72"/>
      <c r="C320" s="72"/>
      <c r="D320" s="82"/>
      <c r="E320" s="71"/>
      <c r="F320" s="71"/>
      <c r="G320" s="71"/>
      <c r="H320" s="72"/>
      <c r="I320" s="72"/>
      <c r="J320" s="72"/>
      <c r="K320" s="80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</row>
    <row r="321" spans="1:47" ht="15.75" customHeight="1">
      <c r="A321" s="80"/>
      <c r="B321" s="72"/>
      <c r="C321" s="72"/>
      <c r="D321" s="82"/>
      <c r="E321" s="71"/>
      <c r="F321" s="71"/>
      <c r="G321" s="71"/>
      <c r="H321" s="72"/>
      <c r="I321" s="72"/>
      <c r="J321" s="72"/>
      <c r="K321" s="80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</row>
    <row r="322" spans="1:47" ht="15.75" customHeight="1">
      <c r="A322" s="80"/>
      <c r="B322" s="72"/>
      <c r="C322" s="72"/>
      <c r="D322" s="82"/>
      <c r="E322" s="71"/>
      <c r="F322" s="71"/>
      <c r="G322" s="71"/>
      <c r="H322" s="72"/>
      <c r="I322" s="72"/>
      <c r="J322" s="72"/>
      <c r="K322" s="80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</row>
    <row r="323" spans="1:47" ht="15.75" customHeight="1">
      <c r="A323" s="80"/>
      <c r="B323" s="72"/>
      <c r="C323" s="72"/>
      <c r="D323" s="82"/>
      <c r="E323" s="71"/>
      <c r="F323" s="71"/>
      <c r="G323" s="71"/>
      <c r="H323" s="72"/>
      <c r="I323" s="72"/>
      <c r="J323" s="72"/>
      <c r="K323" s="80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</row>
    <row r="324" spans="1:47" ht="15.75" customHeight="1">
      <c r="A324" s="80"/>
      <c r="B324" s="72"/>
      <c r="C324" s="72"/>
      <c r="D324" s="82"/>
      <c r="E324" s="71"/>
      <c r="F324" s="71"/>
      <c r="G324" s="71"/>
      <c r="H324" s="72"/>
      <c r="I324" s="72"/>
      <c r="J324" s="72"/>
      <c r="K324" s="80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</row>
    <row r="325" spans="1:47" ht="15.75" customHeight="1">
      <c r="A325" s="80"/>
      <c r="B325" s="72"/>
      <c r="C325" s="72"/>
      <c r="D325" s="82"/>
      <c r="E325" s="71"/>
      <c r="F325" s="71"/>
      <c r="G325" s="71"/>
      <c r="H325" s="72"/>
      <c r="I325" s="72"/>
      <c r="J325" s="72"/>
      <c r="K325" s="80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</row>
    <row r="326" spans="1:47" ht="15.75" customHeight="1">
      <c r="A326" s="80"/>
      <c r="B326" s="72"/>
      <c r="C326" s="72"/>
      <c r="D326" s="82"/>
      <c r="E326" s="71"/>
      <c r="F326" s="71"/>
      <c r="G326" s="71"/>
      <c r="H326" s="72"/>
      <c r="I326" s="72"/>
      <c r="J326" s="72"/>
      <c r="K326" s="80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</row>
    <row r="327" spans="1:47" ht="15.75" customHeight="1">
      <c r="A327" s="80"/>
      <c r="B327" s="72"/>
      <c r="C327" s="72"/>
      <c r="D327" s="82"/>
      <c r="E327" s="71"/>
      <c r="F327" s="71"/>
      <c r="G327" s="71"/>
      <c r="H327" s="72"/>
      <c r="I327" s="72"/>
      <c r="J327" s="72"/>
      <c r="K327" s="80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</row>
    <row r="328" spans="1:47" ht="15.75" customHeight="1">
      <c r="A328" s="80"/>
      <c r="B328" s="72"/>
      <c r="C328" s="72"/>
      <c r="D328" s="82"/>
      <c r="E328" s="71"/>
      <c r="F328" s="71"/>
      <c r="G328" s="71"/>
      <c r="H328" s="72"/>
      <c r="I328" s="72"/>
      <c r="J328" s="72"/>
      <c r="K328" s="80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</row>
    <row r="329" spans="1:47" ht="15.75" customHeight="1">
      <c r="A329" s="80"/>
      <c r="B329" s="72"/>
      <c r="C329" s="72"/>
      <c r="D329" s="82"/>
      <c r="E329" s="71"/>
      <c r="F329" s="71"/>
      <c r="G329" s="71"/>
      <c r="H329" s="72"/>
      <c r="I329" s="72"/>
      <c r="J329" s="72"/>
      <c r="K329" s="80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</row>
    <row r="330" spans="1:47" ht="15.75" customHeight="1">
      <c r="A330" s="80"/>
      <c r="B330" s="72"/>
      <c r="C330" s="72"/>
      <c r="D330" s="82"/>
      <c r="E330" s="71"/>
      <c r="F330" s="71"/>
      <c r="G330" s="71"/>
      <c r="H330" s="72"/>
      <c r="I330" s="72"/>
      <c r="J330" s="72"/>
      <c r="K330" s="80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</row>
    <row r="331" spans="1:47" ht="15.75" customHeight="1">
      <c r="A331" s="80"/>
      <c r="B331" s="72"/>
      <c r="C331" s="72"/>
      <c r="D331" s="82"/>
      <c r="E331" s="71"/>
      <c r="F331" s="71"/>
      <c r="G331" s="71"/>
      <c r="H331" s="72"/>
      <c r="I331" s="72"/>
      <c r="J331" s="72"/>
      <c r="K331" s="80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</row>
    <row r="332" spans="1:47" ht="15.75" customHeight="1">
      <c r="A332" s="80"/>
      <c r="B332" s="72"/>
      <c r="C332" s="72"/>
      <c r="D332" s="82"/>
      <c r="E332" s="71"/>
      <c r="F332" s="71"/>
      <c r="G332" s="71"/>
      <c r="H332" s="72"/>
      <c r="I332" s="72"/>
      <c r="J332" s="72"/>
      <c r="K332" s="80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</row>
    <row r="333" spans="1:47" ht="15.75" customHeight="1">
      <c r="A333" s="80"/>
      <c r="B333" s="72"/>
      <c r="C333" s="72"/>
      <c r="D333" s="82"/>
      <c r="E333" s="71"/>
      <c r="F333" s="71"/>
      <c r="G333" s="71"/>
      <c r="H333" s="72"/>
      <c r="I333" s="72"/>
      <c r="J333" s="72"/>
      <c r="K333" s="80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</row>
    <row r="334" spans="1:47" ht="15.75" customHeight="1">
      <c r="A334" s="80"/>
      <c r="B334" s="72"/>
      <c r="C334" s="72"/>
      <c r="D334" s="82"/>
      <c r="E334" s="71"/>
      <c r="F334" s="71"/>
      <c r="G334" s="71"/>
      <c r="H334" s="72"/>
      <c r="I334" s="72"/>
      <c r="J334" s="72"/>
      <c r="K334" s="80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</row>
    <row r="335" spans="1:47" ht="15.75" customHeight="1">
      <c r="A335" s="80"/>
      <c r="B335" s="72"/>
      <c r="C335" s="72"/>
      <c r="D335" s="82"/>
      <c r="E335" s="71"/>
      <c r="F335" s="71"/>
      <c r="G335" s="71"/>
      <c r="H335" s="72"/>
      <c r="I335" s="72"/>
      <c r="J335" s="72"/>
      <c r="K335" s="80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</row>
    <row r="336" spans="1:47" ht="15.75" customHeight="1">
      <c r="A336" s="80"/>
      <c r="B336" s="72"/>
      <c r="C336" s="72"/>
      <c r="D336" s="82"/>
      <c r="E336" s="71"/>
      <c r="F336" s="71"/>
      <c r="G336" s="71"/>
      <c r="H336" s="72"/>
      <c r="I336" s="72"/>
      <c r="J336" s="72"/>
      <c r="K336" s="80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</row>
    <row r="337" spans="1:47" ht="15.75" customHeight="1">
      <c r="A337" s="80"/>
      <c r="B337" s="72"/>
      <c r="C337" s="72"/>
      <c r="D337" s="82"/>
      <c r="E337" s="71"/>
      <c r="F337" s="71"/>
      <c r="G337" s="71"/>
      <c r="H337" s="72"/>
      <c r="I337" s="72"/>
      <c r="J337" s="72"/>
      <c r="K337" s="80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</row>
    <row r="338" spans="1:47" ht="15.75" customHeight="1">
      <c r="A338" s="80"/>
      <c r="B338" s="72"/>
      <c r="C338" s="72"/>
      <c r="D338" s="82"/>
      <c r="E338" s="71"/>
      <c r="F338" s="71"/>
      <c r="G338" s="71"/>
      <c r="H338" s="72"/>
      <c r="I338" s="72"/>
      <c r="J338" s="72"/>
      <c r="K338" s="80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</row>
    <row r="339" spans="1:47" ht="15.75" customHeight="1">
      <c r="A339" s="80"/>
      <c r="B339" s="72"/>
      <c r="C339" s="72"/>
      <c r="D339" s="82"/>
      <c r="E339" s="71"/>
      <c r="F339" s="71"/>
      <c r="G339" s="71"/>
      <c r="H339" s="72"/>
      <c r="I339" s="72"/>
      <c r="J339" s="72"/>
      <c r="K339" s="80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</row>
    <row r="340" spans="1:47" ht="15.75" customHeight="1">
      <c r="A340" s="80"/>
      <c r="B340" s="72"/>
      <c r="C340" s="72"/>
      <c r="D340" s="82"/>
      <c r="E340" s="71"/>
      <c r="F340" s="71"/>
      <c r="G340" s="71"/>
      <c r="H340" s="72"/>
      <c r="I340" s="72"/>
      <c r="J340" s="72"/>
      <c r="K340" s="80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</row>
    <row r="341" spans="1:47" ht="15.75" customHeight="1">
      <c r="A341" s="80"/>
      <c r="B341" s="72"/>
      <c r="C341" s="72"/>
      <c r="D341" s="82"/>
      <c r="E341" s="71"/>
      <c r="F341" s="71"/>
      <c r="G341" s="71"/>
      <c r="H341" s="72"/>
      <c r="I341" s="72"/>
      <c r="J341" s="72"/>
      <c r="K341" s="80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</row>
    <row r="342" spans="1:47" ht="15.75" customHeight="1">
      <c r="A342" s="80"/>
      <c r="B342" s="72"/>
      <c r="C342" s="72"/>
      <c r="D342" s="82"/>
      <c r="E342" s="71"/>
      <c r="F342" s="71"/>
      <c r="G342" s="71"/>
      <c r="H342" s="72"/>
      <c r="I342" s="72"/>
      <c r="J342" s="72"/>
      <c r="K342" s="80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</row>
    <row r="343" spans="1:47" ht="15.75" customHeight="1">
      <c r="A343" s="80"/>
      <c r="B343" s="72"/>
      <c r="C343" s="72"/>
      <c r="D343" s="82"/>
      <c r="E343" s="71"/>
      <c r="F343" s="71"/>
      <c r="G343" s="71"/>
      <c r="H343" s="72"/>
      <c r="I343" s="72"/>
      <c r="J343" s="72"/>
      <c r="K343" s="80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</row>
    <row r="344" spans="1:47" ht="15.75" customHeight="1">
      <c r="A344" s="80"/>
      <c r="B344" s="72"/>
      <c r="C344" s="72"/>
      <c r="D344" s="82"/>
      <c r="E344" s="71"/>
      <c r="F344" s="71"/>
      <c r="G344" s="71"/>
      <c r="H344" s="72"/>
      <c r="I344" s="72"/>
      <c r="J344" s="72"/>
      <c r="K344" s="80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</row>
    <row r="345" spans="1:47" ht="15.75" customHeight="1">
      <c r="A345" s="80"/>
      <c r="B345" s="72"/>
      <c r="C345" s="72"/>
      <c r="D345" s="82"/>
      <c r="E345" s="71"/>
      <c r="F345" s="71"/>
      <c r="G345" s="71"/>
      <c r="H345" s="72"/>
      <c r="I345" s="72"/>
      <c r="J345" s="72"/>
      <c r="K345" s="80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</row>
    <row r="346" spans="1:47" ht="15.75" customHeight="1">
      <c r="A346" s="80"/>
      <c r="B346" s="72"/>
      <c r="C346" s="72"/>
      <c r="D346" s="82"/>
      <c r="E346" s="71"/>
      <c r="F346" s="71"/>
      <c r="G346" s="71"/>
      <c r="H346" s="72"/>
      <c r="I346" s="72"/>
      <c r="J346" s="72"/>
      <c r="K346" s="80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</row>
    <row r="347" spans="1:47" ht="15.75" customHeight="1">
      <c r="A347" s="80"/>
      <c r="B347" s="72"/>
      <c r="C347" s="72"/>
      <c r="D347" s="82"/>
      <c r="E347" s="71"/>
      <c r="F347" s="71"/>
      <c r="G347" s="71"/>
      <c r="H347" s="72"/>
      <c r="I347" s="72"/>
      <c r="J347" s="72"/>
      <c r="K347" s="80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</row>
    <row r="348" spans="1:47" ht="15.75" customHeight="1">
      <c r="A348" s="80"/>
      <c r="B348" s="72"/>
      <c r="C348" s="72"/>
      <c r="D348" s="82"/>
      <c r="E348" s="71"/>
      <c r="F348" s="71"/>
      <c r="G348" s="71"/>
      <c r="H348" s="72"/>
      <c r="I348" s="72"/>
      <c r="J348" s="72"/>
      <c r="K348" s="80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</row>
    <row r="349" spans="1:47" ht="15.75" customHeight="1">
      <c r="A349" s="80"/>
      <c r="B349" s="72"/>
      <c r="C349" s="72"/>
      <c r="D349" s="82"/>
      <c r="E349" s="71"/>
      <c r="F349" s="71"/>
      <c r="G349" s="71"/>
      <c r="H349" s="72"/>
      <c r="I349" s="72"/>
      <c r="J349" s="72"/>
      <c r="K349" s="80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</row>
    <row r="350" spans="1:47" ht="15.75" customHeight="1">
      <c r="A350" s="80"/>
      <c r="B350" s="72"/>
      <c r="C350" s="72"/>
      <c r="D350" s="82"/>
      <c r="E350" s="71"/>
      <c r="F350" s="71"/>
      <c r="G350" s="71"/>
      <c r="H350" s="72"/>
      <c r="I350" s="72"/>
      <c r="J350" s="72"/>
      <c r="K350" s="80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</row>
    <row r="351" spans="1:47" ht="15.75" customHeight="1">
      <c r="A351" s="80"/>
      <c r="B351" s="72"/>
      <c r="C351" s="72"/>
      <c r="D351" s="82"/>
      <c r="E351" s="71"/>
      <c r="F351" s="71"/>
      <c r="G351" s="71"/>
      <c r="H351" s="72"/>
      <c r="I351" s="72"/>
      <c r="J351" s="72"/>
      <c r="K351" s="80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</row>
    <row r="352" spans="1:47" ht="15.75" customHeight="1">
      <c r="A352" s="80"/>
      <c r="B352" s="72"/>
      <c r="C352" s="72"/>
      <c r="D352" s="82"/>
      <c r="E352" s="71"/>
      <c r="F352" s="71"/>
      <c r="G352" s="71"/>
      <c r="H352" s="72"/>
      <c r="I352" s="72"/>
      <c r="J352" s="72"/>
      <c r="K352" s="80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</row>
    <row r="353" spans="1:47" ht="15.75" customHeight="1">
      <c r="A353" s="80"/>
      <c r="B353" s="72"/>
      <c r="C353" s="72"/>
      <c r="D353" s="82"/>
      <c r="E353" s="71"/>
      <c r="F353" s="71"/>
      <c r="G353" s="71"/>
      <c r="H353" s="72"/>
      <c r="I353" s="72"/>
      <c r="J353" s="72"/>
      <c r="K353" s="80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</row>
    <row r="354" spans="1:47" ht="15.75" customHeight="1">
      <c r="A354" s="80"/>
      <c r="B354" s="72"/>
      <c r="C354" s="72"/>
      <c r="D354" s="82"/>
      <c r="E354" s="71"/>
      <c r="F354" s="71"/>
      <c r="G354" s="71"/>
      <c r="H354" s="72"/>
      <c r="I354" s="72"/>
      <c r="J354" s="72"/>
      <c r="K354" s="80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</row>
    <row r="355" spans="1:47" ht="15.75" customHeight="1">
      <c r="A355" s="80"/>
      <c r="B355" s="72"/>
      <c r="C355" s="72"/>
      <c r="D355" s="82"/>
      <c r="E355" s="71"/>
      <c r="F355" s="71"/>
      <c r="G355" s="71"/>
      <c r="H355" s="72"/>
      <c r="I355" s="72"/>
      <c r="J355" s="72"/>
      <c r="K355" s="80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</row>
    <row r="356" spans="1:47" ht="15.75" customHeight="1">
      <c r="A356" s="80"/>
      <c r="B356" s="72"/>
      <c r="C356" s="72"/>
      <c r="D356" s="82"/>
      <c r="E356" s="71"/>
      <c r="F356" s="71"/>
      <c r="G356" s="71"/>
      <c r="H356" s="72"/>
      <c r="I356" s="72"/>
      <c r="J356" s="72"/>
      <c r="K356" s="80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</row>
    <row r="357" spans="1:47" ht="15.75" customHeight="1">
      <c r="A357" s="80"/>
      <c r="B357" s="72"/>
      <c r="C357" s="72"/>
      <c r="D357" s="82"/>
      <c r="E357" s="71"/>
      <c r="F357" s="71"/>
      <c r="G357" s="71"/>
      <c r="H357" s="72"/>
      <c r="I357" s="72"/>
      <c r="J357" s="72"/>
      <c r="K357" s="80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</row>
    <row r="358" spans="1:47" ht="15.75" customHeight="1">
      <c r="A358" s="80"/>
      <c r="B358" s="72"/>
      <c r="C358" s="72"/>
      <c r="D358" s="82"/>
      <c r="E358" s="71"/>
      <c r="F358" s="71"/>
      <c r="G358" s="71"/>
      <c r="H358" s="72"/>
      <c r="I358" s="72"/>
      <c r="J358" s="72"/>
      <c r="K358" s="80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</row>
    <row r="359" spans="1:47" ht="15.75" customHeight="1">
      <c r="A359" s="80"/>
      <c r="B359" s="72"/>
      <c r="C359" s="72"/>
      <c r="D359" s="82"/>
      <c r="E359" s="71"/>
      <c r="F359" s="71"/>
      <c r="G359" s="71"/>
      <c r="H359" s="72"/>
      <c r="I359" s="72"/>
      <c r="J359" s="72"/>
      <c r="K359" s="80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</row>
    <row r="360" spans="1:47" ht="15.75" customHeight="1">
      <c r="A360" s="80"/>
      <c r="B360" s="72"/>
      <c r="C360" s="72"/>
      <c r="D360" s="82"/>
      <c r="E360" s="71"/>
      <c r="F360" s="71"/>
      <c r="G360" s="71"/>
      <c r="H360" s="72"/>
      <c r="I360" s="72"/>
      <c r="J360" s="72"/>
      <c r="K360" s="80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</row>
    <row r="361" spans="1:47" ht="15.75" customHeight="1">
      <c r="A361" s="80"/>
      <c r="B361" s="72"/>
      <c r="C361" s="72"/>
      <c r="D361" s="82"/>
      <c r="E361" s="71"/>
      <c r="F361" s="71"/>
      <c r="G361" s="71"/>
      <c r="H361" s="72"/>
      <c r="I361" s="72"/>
      <c r="J361" s="72"/>
      <c r="K361" s="80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</row>
    <row r="362" spans="1:47" ht="15.75" customHeight="1">
      <c r="A362" s="80"/>
      <c r="B362" s="72"/>
      <c r="C362" s="72"/>
      <c r="D362" s="82"/>
      <c r="E362" s="71"/>
      <c r="F362" s="71"/>
      <c r="G362" s="71"/>
      <c r="H362" s="72"/>
      <c r="I362" s="72"/>
      <c r="J362" s="72"/>
      <c r="K362" s="80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</row>
    <row r="363" spans="1:47" ht="15.75" customHeight="1">
      <c r="A363" s="80"/>
      <c r="B363" s="72"/>
      <c r="C363" s="72"/>
      <c r="D363" s="82"/>
      <c r="E363" s="71"/>
      <c r="F363" s="71"/>
      <c r="G363" s="71"/>
      <c r="H363" s="72"/>
      <c r="I363" s="72"/>
      <c r="J363" s="72"/>
      <c r="K363" s="80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</row>
    <row r="364" spans="1:47" ht="15.75" customHeight="1">
      <c r="A364" s="80"/>
      <c r="B364" s="72"/>
      <c r="C364" s="72"/>
      <c r="D364" s="82"/>
      <c r="E364" s="71"/>
      <c r="F364" s="71"/>
      <c r="G364" s="71"/>
      <c r="H364" s="72"/>
      <c r="I364" s="72"/>
      <c r="J364" s="72"/>
      <c r="K364" s="80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</row>
    <row r="365" spans="1:47" ht="15.75" customHeight="1">
      <c r="A365" s="80"/>
      <c r="B365" s="72"/>
      <c r="C365" s="72"/>
      <c r="D365" s="82"/>
      <c r="E365" s="71"/>
      <c r="F365" s="71"/>
      <c r="G365" s="71"/>
      <c r="H365" s="72"/>
      <c r="I365" s="72"/>
      <c r="J365" s="72"/>
      <c r="K365" s="80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</row>
    <row r="366" spans="1:47" ht="15.75" customHeight="1">
      <c r="A366" s="80"/>
      <c r="B366" s="72"/>
      <c r="C366" s="72"/>
      <c r="D366" s="82"/>
      <c r="E366" s="71"/>
      <c r="F366" s="71"/>
      <c r="G366" s="71"/>
      <c r="H366" s="72"/>
      <c r="I366" s="72"/>
      <c r="J366" s="72"/>
      <c r="K366" s="80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</row>
    <row r="367" spans="1:47" ht="15.75" customHeight="1">
      <c r="A367" s="80"/>
      <c r="B367" s="72"/>
      <c r="C367" s="72"/>
      <c r="D367" s="82"/>
      <c r="E367" s="71"/>
      <c r="F367" s="71"/>
      <c r="G367" s="71"/>
      <c r="H367" s="72"/>
      <c r="I367" s="72"/>
      <c r="J367" s="72"/>
      <c r="K367" s="80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</row>
    <row r="368" spans="1:47" ht="15.75" customHeight="1">
      <c r="A368" s="80"/>
      <c r="B368" s="72"/>
      <c r="C368" s="72"/>
      <c r="D368" s="82"/>
      <c r="E368" s="71"/>
      <c r="F368" s="71"/>
      <c r="G368" s="71"/>
      <c r="H368" s="72"/>
      <c r="I368" s="72"/>
      <c r="J368" s="72"/>
      <c r="K368" s="80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</row>
    <row r="369" spans="1:47" ht="15.75" customHeight="1">
      <c r="A369" s="80"/>
      <c r="B369" s="72"/>
      <c r="C369" s="72"/>
      <c r="D369" s="82"/>
      <c r="E369" s="71"/>
      <c r="F369" s="71"/>
      <c r="G369" s="71"/>
      <c r="H369" s="72"/>
      <c r="I369" s="72"/>
      <c r="J369" s="72"/>
      <c r="K369" s="80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</row>
    <row r="370" spans="1:47" ht="15.75" customHeight="1">
      <c r="A370" s="80"/>
      <c r="B370" s="72"/>
      <c r="C370" s="72"/>
      <c r="D370" s="82"/>
      <c r="E370" s="71"/>
      <c r="F370" s="71"/>
      <c r="G370" s="71"/>
      <c r="H370" s="72"/>
      <c r="I370" s="72"/>
      <c r="J370" s="72"/>
      <c r="K370" s="80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</row>
    <row r="371" spans="1:47" ht="15.75" customHeight="1">
      <c r="A371" s="80"/>
      <c r="B371" s="72"/>
      <c r="C371" s="72"/>
      <c r="D371" s="82"/>
      <c r="E371" s="71"/>
      <c r="F371" s="71"/>
      <c r="G371" s="71"/>
      <c r="H371" s="72"/>
      <c r="I371" s="72"/>
      <c r="J371" s="72"/>
      <c r="K371" s="80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</row>
    <row r="372" spans="1:47" ht="15.75" customHeight="1">
      <c r="A372" s="80"/>
      <c r="B372" s="72"/>
      <c r="C372" s="72"/>
      <c r="D372" s="82"/>
      <c r="E372" s="71"/>
      <c r="F372" s="71"/>
      <c r="G372" s="71"/>
      <c r="H372" s="72"/>
      <c r="I372" s="72"/>
      <c r="J372" s="72"/>
      <c r="K372" s="80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</row>
    <row r="373" spans="1:47" ht="15.75" customHeight="1">
      <c r="A373" s="80"/>
      <c r="B373" s="72"/>
      <c r="C373" s="72"/>
      <c r="D373" s="82"/>
      <c r="E373" s="71"/>
      <c r="F373" s="71"/>
      <c r="G373" s="71"/>
      <c r="H373" s="72"/>
      <c r="I373" s="72"/>
      <c r="J373" s="72"/>
      <c r="K373" s="80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</row>
    <row r="374" spans="1:47" ht="15.75" customHeight="1">
      <c r="A374" s="80"/>
      <c r="B374" s="72"/>
      <c r="C374" s="72"/>
      <c r="D374" s="82"/>
      <c r="E374" s="71"/>
      <c r="F374" s="71"/>
      <c r="G374" s="71"/>
      <c r="H374" s="72"/>
      <c r="I374" s="72"/>
      <c r="J374" s="72"/>
      <c r="K374" s="80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</row>
    <row r="375" spans="1:47" ht="15.75" customHeight="1">
      <c r="A375" s="80"/>
      <c r="B375" s="72"/>
      <c r="C375" s="72"/>
      <c r="D375" s="82"/>
      <c r="E375" s="71"/>
      <c r="F375" s="71"/>
      <c r="G375" s="71"/>
      <c r="H375" s="72"/>
      <c r="I375" s="72"/>
      <c r="J375" s="72"/>
      <c r="K375" s="80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</row>
    <row r="376" spans="1:47" ht="15.75" customHeight="1">
      <c r="A376" s="80"/>
      <c r="B376" s="72"/>
      <c r="C376" s="72"/>
      <c r="D376" s="82"/>
      <c r="E376" s="71"/>
      <c r="F376" s="71"/>
      <c r="G376" s="71"/>
      <c r="H376" s="72"/>
      <c r="I376" s="72"/>
      <c r="J376" s="72"/>
      <c r="K376" s="80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</row>
    <row r="377" spans="1:47" ht="15.75" customHeight="1">
      <c r="A377" s="80"/>
      <c r="B377" s="72"/>
      <c r="C377" s="72"/>
      <c r="D377" s="82"/>
      <c r="E377" s="71"/>
      <c r="F377" s="71"/>
      <c r="G377" s="71"/>
      <c r="H377" s="72"/>
      <c r="I377" s="72"/>
      <c r="J377" s="72"/>
      <c r="K377" s="80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</row>
    <row r="378" spans="1:47" ht="15.75" customHeight="1">
      <c r="A378" s="80"/>
      <c r="B378" s="72"/>
      <c r="C378" s="72"/>
      <c r="D378" s="82"/>
      <c r="E378" s="71"/>
      <c r="F378" s="71"/>
      <c r="G378" s="71"/>
      <c r="H378" s="72"/>
      <c r="I378" s="72"/>
      <c r="J378" s="72"/>
      <c r="K378" s="80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</row>
    <row r="379" spans="1:47" ht="15.75" customHeight="1">
      <c r="A379" s="80"/>
      <c r="B379" s="72"/>
      <c r="C379" s="72"/>
      <c r="D379" s="82"/>
      <c r="E379" s="71"/>
      <c r="F379" s="71"/>
      <c r="G379" s="71"/>
      <c r="H379" s="72"/>
      <c r="I379" s="72"/>
      <c r="J379" s="72"/>
      <c r="K379" s="80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</row>
    <row r="380" spans="1:47" ht="15.75" customHeight="1">
      <c r="A380" s="80"/>
      <c r="B380" s="72"/>
      <c r="C380" s="72"/>
      <c r="D380" s="82"/>
      <c r="E380" s="71"/>
      <c r="F380" s="71"/>
      <c r="G380" s="71"/>
      <c r="H380" s="72"/>
      <c r="I380" s="72"/>
      <c r="J380" s="72"/>
      <c r="K380" s="80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</row>
    <row r="381" spans="1:47" ht="15.75" customHeight="1">
      <c r="A381" s="80"/>
      <c r="B381" s="72"/>
      <c r="C381" s="72"/>
      <c r="D381" s="82"/>
      <c r="E381" s="71"/>
      <c r="F381" s="71"/>
      <c r="G381" s="71"/>
      <c r="H381" s="72"/>
      <c r="I381" s="72"/>
      <c r="J381" s="72"/>
      <c r="K381" s="80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</row>
    <row r="382" spans="1:47" ht="15.75" customHeight="1">
      <c r="A382" s="80"/>
      <c r="B382" s="72"/>
      <c r="C382" s="72"/>
      <c r="D382" s="82"/>
      <c r="E382" s="71"/>
      <c r="F382" s="71"/>
      <c r="G382" s="71"/>
      <c r="H382" s="72"/>
      <c r="I382" s="72"/>
      <c r="J382" s="72"/>
      <c r="K382" s="80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</row>
    <row r="383" spans="1:47" ht="15.75" customHeight="1">
      <c r="A383" s="80"/>
      <c r="B383" s="72"/>
      <c r="C383" s="72"/>
      <c r="D383" s="82"/>
      <c r="E383" s="71"/>
      <c r="F383" s="71"/>
      <c r="G383" s="71"/>
      <c r="H383" s="72"/>
      <c r="I383" s="72"/>
      <c r="J383" s="72"/>
      <c r="K383" s="80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</row>
    <row r="384" spans="1:47" ht="15.75" customHeight="1">
      <c r="A384" s="80"/>
      <c r="B384" s="72"/>
      <c r="C384" s="72"/>
      <c r="D384" s="82"/>
      <c r="E384" s="71"/>
      <c r="F384" s="71"/>
      <c r="G384" s="71"/>
      <c r="H384" s="72"/>
      <c r="I384" s="72"/>
      <c r="J384" s="72"/>
      <c r="K384" s="80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</row>
    <row r="385" spans="1:47" ht="15.75" customHeight="1">
      <c r="A385" s="80"/>
      <c r="B385" s="72"/>
      <c r="C385" s="72"/>
      <c r="D385" s="82"/>
      <c r="E385" s="71"/>
      <c r="F385" s="71"/>
      <c r="G385" s="71"/>
      <c r="H385" s="72"/>
      <c r="I385" s="72"/>
      <c r="J385" s="72"/>
      <c r="K385" s="80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</row>
    <row r="386" spans="1:47" ht="15.75" customHeight="1">
      <c r="A386" s="80"/>
      <c r="B386" s="72"/>
      <c r="C386" s="72"/>
      <c r="D386" s="82"/>
      <c r="E386" s="71"/>
      <c r="F386" s="71"/>
      <c r="G386" s="71"/>
      <c r="H386" s="72"/>
      <c r="I386" s="72"/>
      <c r="J386" s="72"/>
      <c r="K386" s="80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</row>
    <row r="387" spans="1:47" ht="15.75" customHeight="1">
      <c r="A387" s="80"/>
      <c r="B387" s="72"/>
      <c r="C387" s="72"/>
      <c r="D387" s="82"/>
      <c r="E387" s="71"/>
      <c r="F387" s="71"/>
      <c r="G387" s="71"/>
      <c r="H387" s="72"/>
      <c r="I387" s="72"/>
      <c r="J387" s="72"/>
      <c r="K387" s="80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</row>
    <row r="388" spans="1:47" ht="15.75" customHeight="1">
      <c r="A388" s="80"/>
      <c r="B388" s="72"/>
      <c r="C388" s="72"/>
      <c r="D388" s="82"/>
      <c r="E388" s="71"/>
      <c r="F388" s="71"/>
      <c r="G388" s="71"/>
      <c r="H388" s="72"/>
      <c r="I388" s="72"/>
      <c r="J388" s="72"/>
      <c r="K388" s="80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</row>
    <row r="389" spans="1:47" ht="15.75" customHeight="1">
      <c r="A389" s="80"/>
      <c r="B389" s="72"/>
      <c r="C389" s="72"/>
      <c r="D389" s="82"/>
      <c r="E389" s="71"/>
      <c r="F389" s="71"/>
      <c r="G389" s="71"/>
      <c r="H389" s="72"/>
      <c r="I389" s="72"/>
      <c r="J389" s="72"/>
      <c r="K389" s="80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</row>
    <row r="390" spans="1:47" ht="15.75" customHeight="1">
      <c r="A390" s="80"/>
      <c r="B390" s="72"/>
      <c r="C390" s="72"/>
      <c r="D390" s="82"/>
      <c r="E390" s="71"/>
      <c r="F390" s="71"/>
      <c r="G390" s="71"/>
      <c r="H390" s="72"/>
      <c r="I390" s="72"/>
      <c r="J390" s="72"/>
      <c r="K390" s="80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</row>
    <row r="391" spans="1:47" ht="15.75" customHeight="1">
      <c r="A391" s="80"/>
      <c r="B391" s="72"/>
      <c r="C391" s="72"/>
      <c r="D391" s="82"/>
      <c r="E391" s="71"/>
      <c r="F391" s="71"/>
      <c r="G391" s="71"/>
      <c r="H391" s="72"/>
      <c r="I391" s="72"/>
      <c r="J391" s="72"/>
      <c r="K391" s="80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</row>
    <row r="392" spans="1:47" ht="15.75" customHeight="1">
      <c r="A392" s="80"/>
      <c r="B392" s="72"/>
      <c r="C392" s="72"/>
      <c r="D392" s="82"/>
      <c r="E392" s="71"/>
      <c r="F392" s="71"/>
      <c r="G392" s="71"/>
      <c r="H392" s="72"/>
      <c r="I392" s="72"/>
      <c r="J392" s="72"/>
      <c r="K392" s="80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</row>
    <row r="393" spans="1:47" ht="15.75" customHeight="1">
      <c r="A393" s="80"/>
      <c r="B393" s="72"/>
      <c r="C393" s="72"/>
      <c r="D393" s="82"/>
      <c r="E393" s="71"/>
      <c r="F393" s="71"/>
      <c r="G393" s="71"/>
      <c r="H393" s="72"/>
      <c r="I393" s="72"/>
      <c r="J393" s="72"/>
      <c r="K393" s="80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</row>
    <row r="394" spans="1:47" ht="15.75" customHeight="1">
      <c r="A394" s="80"/>
      <c r="B394" s="72"/>
      <c r="C394" s="72"/>
      <c r="D394" s="82"/>
      <c r="E394" s="71"/>
      <c r="F394" s="71"/>
      <c r="G394" s="71"/>
      <c r="H394" s="72"/>
      <c r="I394" s="72"/>
      <c r="J394" s="72"/>
      <c r="K394" s="80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</row>
    <row r="395" spans="1:47" ht="15.75" customHeight="1">
      <c r="A395" s="80"/>
      <c r="B395" s="72"/>
      <c r="C395" s="72"/>
      <c r="D395" s="82"/>
      <c r="E395" s="71"/>
      <c r="F395" s="71"/>
      <c r="G395" s="71"/>
      <c r="H395" s="72"/>
      <c r="I395" s="72"/>
      <c r="J395" s="72"/>
      <c r="K395" s="80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</row>
    <row r="396" spans="1:47" ht="15.75" customHeight="1">
      <c r="A396" s="80"/>
      <c r="B396" s="72"/>
      <c r="C396" s="72"/>
      <c r="D396" s="82"/>
      <c r="E396" s="71"/>
      <c r="F396" s="71"/>
      <c r="G396" s="71"/>
      <c r="H396" s="72"/>
      <c r="I396" s="72"/>
      <c r="J396" s="72"/>
      <c r="K396" s="80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</row>
    <row r="397" spans="1:47" ht="15.75" customHeight="1">
      <c r="A397" s="80"/>
      <c r="B397" s="72"/>
      <c r="C397" s="72"/>
      <c r="D397" s="82"/>
      <c r="E397" s="71"/>
      <c r="F397" s="71"/>
      <c r="G397" s="71"/>
      <c r="H397" s="72"/>
      <c r="I397" s="72"/>
      <c r="J397" s="72"/>
      <c r="K397" s="80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</row>
    <row r="398" spans="1:47" ht="15.75" customHeight="1">
      <c r="A398" s="80"/>
      <c r="B398" s="72"/>
      <c r="C398" s="72"/>
      <c r="D398" s="82"/>
      <c r="E398" s="71"/>
      <c r="F398" s="71"/>
      <c r="G398" s="71"/>
      <c r="H398" s="72"/>
      <c r="I398" s="72"/>
      <c r="J398" s="72"/>
      <c r="K398" s="80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</row>
    <row r="399" spans="1:47" ht="15.75" customHeight="1">
      <c r="A399" s="80"/>
      <c r="B399" s="72"/>
      <c r="C399" s="72"/>
      <c r="D399" s="82"/>
      <c r="E399" s="71"/>
      <c r="F399" s="71"/>
      <c r="G399" s="71"/>
      <c r="H399" s="72"/>
      <c r="I399" s="72"/>
      <c r="J399" s="72"/>
      <c r="K399" s="80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</row>
    <row r="400" spans="1:47" ht="15.75" customHeight="1">
      <c r="A400" s="80"/>
      <c r="B400" s="72"/>
      <c r="C400" s="72"/>
      <c r="D400" s="82"/>
      <c r="E400" s="71"/>
      <c r="F400" s="71"/>
      <c r="G400" s="71"/>
      <c r="H400" s="72"/>
      <c r="I400" s="72"/>
      <c r="J400" s="72"/>
      <c r="K400" s="80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</row>
    <row r="401" spans="1:47" ht="15.75" customHeight="1">
      <c r="A401" s="80"/>
      <c r="B401" s="72"/>
      <c r="C401" s="72"/>
      <c r="D401" s="82"/>
      <c r="E401" s="71"/>
      <c r="F401" s="71"/>
      <c r="G401" s="71"/>
      <c r="H401" s="72"/>
      <c r="I401" s="72"/>
      <c r="J401" s="72"/>
      <c r="K401" s="80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</row>
    <row r="402" spans="1:47" ht="15.75" customHeight="1">
      <c r="A402" s="80"/>
      <c r="B402" s="72"/>
      <c r="C402" s="72"/>
      <c r="D402" s="82"/>
      <c r="E402" s="71"/>
      <c r="F402" s="71"/>
      <c r="G402" s="71"/>
      <c r="H402" s="72"/>
      <c r="I402" s="72"/>
      <c r="J402" s="72"/>
      <c r="K402" s="80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</row>
    <row r="403" spans="1:47" ht="15.75" customHeight="1">
      <c r="A403" s="80"/>
      <c r="B403" s="72"/>
      <c r="C403" s="72"/>
      <c r="D403" s="82"/>
      <c r="E403" s="71"/>
      <c r="F403" s="71"/>
      <c r="G403" s="71"/>
      <c r="H403" s="72"/>
      <c r="I403" s="72"/>
      <c r="J403" s="72"/>
      <c r="K403" s="80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</row>
    <row r="404" spans="1:47" ht="15.75" customHeight="1">
      <c r="A404" s="80"/>
      <c r="B404" s="72"/>
      <c r="C404" s="72"/>
      <c r="D404" s="82"/>
      <c r="E404" s="71"/>
      <c r="F404" s="71"/>
      <c r="G404" s="71"/>
      <c r="H404" s="72"/>
      <c r="I404" s="72"/>
      <c r="J404" s="72"/>
      <c r="K404" s="80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</row>
    <row r="405" spans="1:47" ht="15.75" customHeight="1">
      <c r="A405" s="80"/>
      <c r="B405" s="72"/>
      <c r="C405" s="72"/>
      <c r="D405" s="82"/>
      <c r="E405" s="71"/>
      <c r="F405" s="71"/>
      <c r="G405" s="71"/>
      <c r="H405" s="72"/>
      <c r="I405" s="72"/>
      <c r="J405" s="72"/>
      <c r="K405" s="80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</row>
    <row r="406" spans="1:47" ht="15.75" customHeight="1">
      <c r="A406" s="80"/>
      <c r="B406" s="72"/>
      <c r="C406" s="72"/>
      <c r="D406" s="82"/>
      <c r="E406" s="71"/>
      <c r="F406" s="71"/>
      <c r="G406" s="71"/>
      <c r="H406" s="72"/>
      <c r="I406" s="72"/>
      <c r="J406" s="72"/>
      <c r="K406" s="80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</row>
    <row r="407" spans="1:47" ht="15.75" customHeight="1">
      <c r="A407" s="80"/>
      <c r="B407" s="72"/>
      <c r="C407" s="72"/>
      <c r="D407" s="82"/>
      <c r="E407" s="71"/>
      <c r="F407" s="71"/>
      <c r="G407" s="71"/>
      <c r="H407" s="72"/>
      <c r="I407" s="72"/>
      <c r="J407" s="72"/>
      <c r="K407" s="80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</row>
    <row r="408" spans="1:47" ht="15.75" customHeight="1">
      <c r="A408" s="80"/>
      <c r="B408" s="72"/>
      <c r="C408" s="72"/>
      <c r="D408" s="82"/>
      <c r="E408" s="71"/>
      <c r="F408" s="71"/>
      <c r="G408" s="71"/>
      <c r="H408" s="72"/>
      <c r="I408" s="72"/>
      <c r="J408" s="72"/>
      <c r="K408" s="80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</row>
    <row r="409" spans="1:47" ht="15.75" customHeight="1">
      <c r="A409" s="80"/>
      <c r="B409" s="72"/>
      <c r="C409" s="72"/>
      <c r="D409" s="82"/>
      <c r="E409" s="71"/>
      <c r="F409" s="71"/>
      <c r="G409" s="71"/>
      <c r="H409" s="72"/>
      <c r="I409" s="72"/>
      <c r="J409" s="72"/>
      <c r="K409" s="80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</row>
    <row r="410" spans="1:47" ht="15.75" customHeight="1">
      <c r="A410" s="80"/>
      <c r="B410" s="72"/>
      <c r="C410" s="72"/>
      <c r="D410" s="82"/>
      <c r="E410" s="71"/>
      <c r="F410" s="71"/>
      <c r="G410" s="71"/>
      <c r="H410" s="72"/>
      <c r="I410" s="72"/>
      <c r="J410" s="72"/>
      <c r="K410" s="80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</row>
    <row r="411" spans="1:47" ht="15.75" customHeight="1">
      <c r="A411" s="80"/>
      <c r="B411" s="72"/>
      <c r="C411" s="72"/>
      <c r="D411" s="82"/>
      <c r="E411" s="71"/>
      <c r="F411" s="71"/>
      <c r="G411" s="71"/>
      <c r="H411" s="72"/>
      <c r="I411" s="72"/>
      <c r="J411" s="72"/>
      <c r="K411" s="80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</row>
    <row r="412" spans="1:47" ht="15.75" customHeight="1">
      <c r="A412" s="80"/>
      <c r="B412" s="72"/>
      <c r="C412" s="72"/>
      <c r="D412" s="82"/>
      <c r="E412" s="71"/>
      <c r="F412" s="71"/>
      <c r="G412" s="71"/>
      <c r="H412" s="72"/>
      <c r="I412" s="72"/>
      <c r="J412" s="72"/>
      <c r="K412" s="80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</row>
    <row r="413" spans="1:47" ht="15.75" customHeight="1">
      <c r="A413" s="80"/>
      <c r="B413" s="72"/>
      <c r="C413" s="72"/>
      <c r="D413" s="82"/>
      <c r="E413" s="71"/>
      <c r="F413" s="71"/>
      <c r="G413" s="71"/>
      <c r="H413" s="72"/>
      <c r="I413" s="72"/>
      <c r="J413" s="72"/>
      <c r="K413" s="80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</row>
    <row r="414" spans="1:47" ht="15.75" customHeight="1">
      <c r="A414" s="80"/>
      <c r="B414" s="72"/>
      <c r="C414" s="72"/>
      <c r="D414" s="82"/>
      <c r="E414" s="71"/>
      <c r="F414" s="71"/>
      <c r="G414" s="71"/>
      <c r="H414" s="72"/>
      <c r="I414" s="72"/>
      <c r="J414" s="72"/>
      <c r="K414" s="80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</row>
    <row r="415" spans="1:47" ht="15.75" customHeight="1">
      <c r="A415" s="80"/>
      <c r="B415" s="72"/>
      <c r="C415" s="72"/>
      <c r="D415" s="82"/>
      <c r="E415" s="71"/>
      <c r="F415" s="71"/>
      <c r="G415" s="71"/>
      <c r="H415" s="72"/>
      <c r="I415" s="72"/>
      <c r="J415" s="72"/>
      <c r="K415" s="80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</row>
    <row r="416" spans="1:47" ht="15.75" customHeight="1">
      <c r="A416" s="80"/>
      <c r="B416" s="72"/>
      <c r="C416" s="72"/>
      <c r="D416" s="82"/>
      <c r="E416" s="71"/>
      <c r="F416" s="71"/>
      <c r="G416" s="71"/>
      <c r="H416" s="72"/>
      <c r="I416" s="72"/>
      <c r="J416" s="72"/>
      <c r="K416" s="80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</row>
    <row r="417" spans="1:47" ht="15.75" customHeight="1">
      <c r="A417" s="80"/>
      <c r="B417" s="72"/>
      <c r="C417" s="72"/>
      <c r="D417" s="82"/>
      <c r="E417" s="71"/>
      <c r="F417" s="71"/>
      <c r="G417" s="71"/>
      <c r="H417" s="72"/>
      <c r="I417" s="72"/>
      <c r="J417" s="72"/>
      <c r="K417" s="80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</row>
    <row r="418" spans="1:47" ht="15.75" customHeight="1">
      <c r="A418" s="80"/>
      <c r="B418" s="72"/>
      <c r="C418" s="72"/>
      <c r="D418" s="82"/>
      <c r="E418" s="71"/>
      <c r="F418" s="71"/>
      <c r="G418" s="71"/>
      <c r="H418" s="72"/>
      <c r="I418" s="72"/>
      <c r="J418" s="72"/>
      <c r="K418" s="80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</row>
    <row r="419" spans="1:47" ht="15.75" customHeight="1">
      <c r="A419" s="80"/>
      <c r="B419" s="72"/>
      <c r="C419" s="72"/>
      <c r="D419" s="82"/>
      <c r="E419" s="71"/>
      <c r="F419" s="71"/>
      <c r="G419" s="71"/>
      <c r="H419" s="72"/>
      <c r="I419" s="72"/>
      <c r="J419" s="72"/>
      <c r="K419" s="80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</row>
    <row r="420" spans="1:47" ht="15.75" customHeight="1">
      <c r="A420" s="80"/>
      <c r="B420" s="72"/>
      <c r="C420" s="72"/>
      <c r="D420" s="82"/>
      <c r="E420" s="71"/>
      <c r="F420" s="71"/>
      <c r="G420" s="71"/>
      <c r="H420" s="72"/>
      <c r="I420" s="72"/>
      <c r="J420" s="72"/>
      <c r="K420" s="80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</row>
    <row r="421" spans="1:47" ht="15.75" customHeight="1">
      <c r="A421" s="80"/>
      <c r="B421" s="72"/>
      <c r="C421" s="72"/>
      <c r="D421" s="82"/>
      <c r="E421" s="71"/>
      <c r="F421" s="71"/>
      <c r="G421" s="71"/>
      <c r="H421" s="72"/>
      <c r="I421" s="72"/>
      <c r="J421" s="72"/>
      <c r="K421" s="80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</row>
    <row r="422" spans="1:47" ht="15.75" customHeight="1">
      <c r="A422" s="80"/>
      <c r="B422" s="72"/>
      <c r="C422" s="72"/>
      <c r="D422" s="82"/>
      <c r="E422" s="71"/>
      <c r="F422" s="71"/>
      <c r="G422" s="71"/>
      <c r="H422" s="72"/>
      <c r="I422" s="72"/>
      <c r="J422" s="72"/>
      <c r="K422" s="80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</row>
    <row r="423" spans="1:47" ht="15.75" customHeight="1">
      <c r="A423" s="80"/>
      <c r="B423" s="72"/>
      <c r="C423" s="72"/>
      <c r="D423" s="82"/>
      <c r="E423" s="71"/>
      <c r="F423" s="71"/>
      <c r="G423" s="71"/>
      <c r="H423" s="72"/>
      <c r="I423" s="72"/>
      <c r="J423" s="72"/>
      <c r="K423" s="80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</row>
    <row r="424" spans="1:47" ht="15.75" customHeight="1">
      <c r="A424" s="80"/>
      <c r="B424" s="72"/>
      <c r="C424" s="72"/>
      <c r="D424" s="82"/>
      <c r="E424" s="71"/>
      <c r="F424" s="71"/>
      <c r="G424" s="71"/>
      <c r="H424" s="72"/>
      <c r="I424" s="72"/>
      <c r="J424" s="72"/>
      <c r="K424" s="80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</row>
    <row r="425" spans="1:47" ht="15.75" customHeight="1">
      <c r="A425" s="80"/>
      <c r="B425" s="72"/>
      <c r="C425" s="72"/>
      <c r="D425" s="82"/>
      <c r="E425" s="71"/>
      <c r="F425" s="71"/>
      <c r="G425" s="71"/>
      <c r="H425" s="72"/>
      <c r="I425" s="72"/>
      <c r="J425" s="72"/>
      <c r="K425" s="80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</row>
    <row r="426" spans="1:47" ht="15.75" customHeight="1">
      <c r="A426" s="80"/>
      <c r="B426" s="72"/>
      <c r="C426" s="72"/>
      <c r="D426" s="82"/>
      <c r="E426" s="71"/>
      <c r="F426" s="71"/>
      <c r="G426" s="71"/>
      <c r="H426" s="72"/>
      <c r="I426" s="72"/>
      <c r="J426" s="72"/>
      <c r="K426" s="80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</row>
    <row r="427" spans="1:47" ht="15.75" customHeight="1">
      <c r="A427" s="80"/>
      <c r="B427" s="72"/>
      <c r="C427" s="72"/>
      <c r="D427" s="82"/>
      <c r="E427" s="71"/>
      <c r="F427" s="71"/>
      <c r="G427" s="71"/>
      <c r="H427" s="72"/>
      <c r="I427" s="72"/>
      <c r="J427" s="72"/>
      <c r="K427" s="80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</row>
    <row r="428" spans="1:47" ht="15.75" customHeight="1">
      <c r="A428" s="80"/>
      <c r="B428" s="72"/>
      <c r="C428" s="72"/>
      <c r="D428" s="82"/>
      <c r="E428" s="71"/>
      <c r="F428" s="71"/>
      <c r="G428" s="71"/>
      <c r="H428" s="72"/>
      <c r="I428" s="72"/>
      <c r="J428" s="72"/>
      <c r="K428" s="80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</row>
    <row r="429" spans="1:47" ht="15.75" customHeight="1">
      <c r="A429" s="80"/>
      <c r="B429" s="72"/>
      <c r="C429" s="72"/>
      <c r="D429" s="82"/>
      <c r="E429" s="71"/>
      <c r="F429" s="71"/>
      <c r="G429" s="71"/>
      <c r="H429" s="72"/>
      <c r="I429" s="72"/>
      <c r="J429" s="72"/>
      <c r="K429" s="80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</row>
    <row r="430" spans="1:47" ht="15.75" customHeight="1">
      <c r="A430" s="80"/>
      <c r="B430" s="72"/>
      <c r="C430" s="72"/>
      <c r="D430" s="82"/>
      <c r="E430" s="71"/>
      <c r="F430" s="71"/>
      <c r="G430" s="71"/>
      <c r="H430" s="72"/>
      <c r="I430" s="72"/>
      <c r="J430" s="72"/>
      <c r="K430" s="80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</row>
    <row r="431" spans="1:47" ht="15.75" customHeight="1">
      <c r="A431" s="80"/>
      <c r="B431" s="72"/>
      <c r="C431" s="72"/>
      <c r="D431" s="82"/>
      <c r="E431" s="71"/>
      <c r="F431" s="71"/>
      <c r="G431" s="71"/>
      <c r="H431" s="72"/>
      <c r="I431" s="72"/>
      <c r="J431" s="72"/>
      <c r="K431" s="80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</row>
    <row r="432" spans="1:47" ht="15.75" customHeight="1">
      <c r="A432" s="80"/>
      <c r="B432" s="72"/>
      <c r="C432" s="72"/>
      <c r="D432" s="82"/>
      <c r="E432" s="71"/>
      <c r="F432" s="71"/>
      <c r="G432" s="71"/>
      <c r="H432" s="72"/>
      <c r="I432" s="72"/>
      <c r="J432" s="72"/>
      <c r="K432" s="80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</row>
    <row r="433" spans="1:47" ht="15.75" customHeight="1">
      <c r="A433" s="80"/>
      <c r="B433" s="72"/>
      <c r="C433" s="72"/>
      <c r="D433" s="82"/>
      <c r="E433" s="71"/>
      <c r="F433" s="71"/>
      <c r="G433" s="71"/>
      <c r="H433" s="72"/>
      <c r="I433" s="72"/>
      <c r="J433" s="72"/>
      <c r="K433" s="80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</row>
    <row r="434" spans="1:47" ht="15.75" customHeight="1">
      <c r="A434" s="80"/>
      <c r="B434" s="72"/>
      <c r="C434" s="72"/>
      <c r="D434" s="82"/>
      <c r="E434" s="71"/>
      <c r="F434" s="71"/>
      <c r="G434" s="71"/>
      <c r="H434" s="72"/>
      <c r="I434" s="72"/>
      <c r="J434" s="72"/>
      <c r="K434" s="80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</row>
    <row r="435" spans="1:47" ht="15.75" customHeight="1">
      <c r="A435" s="80"/>
      <c r="B435" s="72"/>
      <c r="C435" s="72"/>
      <c r="D435" s="82"/>
      <c r="E435" s="71"/>
      <c r="F435" s="71"/>
      <c r="G435" s="71"/>
      <c r="H435" s="72"/>
      <c r="I435" s="72"/>
      <c r="J435" s="72"/>
      <c r="K435" s="80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</row>
    <row r="436" spans="1:47" ht="15.75" customHeight="1">
      <c r="A436" s="80"/>
      <c r="B436" s="72"/>
      <c r="C436" s="72"/>
      <c r="D436" s="82"/>
      <c r="E436" s="71"/>
      <c r="F436" s="71"/>
      <c r="G436" s="71"/>
      <c r="H436" s="72"/>
      <c r="I436" s="72"/>
      <c r="J436" s="72"/>
      <c r="K436" s="80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</row>
    <row r="437" spans="1:47" ht="15.75" customHeight="1">
      <c r="A437" s="80"/>
      <c r="B437" s="72"/>
      <c r="C437" s="72"/>
      <c r="D437" s="82"/>
      <c r="E437" s="71"/>
      <c r="F437" s="71"/>
      <c r="G437" s="71"/>
      <c r="H437" s="72"/>
      <c r="I437" s="72"/>
      <c r="J437" s="72"/>
      <c r="K437" s="80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</row>
    <row r="438" spans="1:47" ht="15.75" customHeight="1">
      <c r="A438" s="80"/>
      <c r="B438" s="72"/>
      <c r="C438" s="72"/>
      <c r="D438" s="82"/>
      <c r="E438" s="71"/>
      <c r="F438" s="71"/>
      <c r="G438" s="71"/>
      <c r="H438" s="72"/>
      <c r="I438" s="72"/>
      <c r="J438" s="72"/>
      <c r="K438" s="80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</row>
    <row r="439" spans="1:47" ht="15.75" customHeight="1">
      <c r="A439" s="80"/>
      <c r="B439" s="72"/>
      <c r="C439" s="72"/>
      <c r="D439" s="82"/>
      <c r="E439" s="71"/>
      <c r="F439" s="71"/>
      <c r="G439" s="71"/>
      <c r="H439" s="72"/>
      <c r="I439" s="72"/>
      <c r="J439" s="72"/>
      <c r="K439" s="80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</row>
    <row r="440" spans="1:47" ht="15.75" customHeight="1">
      <c r="A440" s="80"/>
      <c r="B440" s="72"/>
      <c r="C440" s="72"/>
      <c r="D440" s="82"/>
      <c r="E440" s="71"/>
      <c r="F440" s="71"/>
      <c r="G440" s="71"/>
      <c r="H440" s="72"/>
      <c r="I440" s="72"/>
      <c r="J440" s="72"/>
      <c r="K440" s="80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</row>
    <row r="441" spans="1:47" ht="15.75" customHeight="1">
      <c r="A441" s="80"/>
      <c r="B441" s="72"/>
      <c r="C441" s="72"/>
      <c r="D441" s="82"/>
      <c r="E441" s="71"/>
      <c r="F441" s="71"/>
      <c r="G441" s="71"/>
      <c r="H441" s="72"/>
      <c r="I441" s="72"/>
      <c r="J441" s="72"/>
      <c r="K441" s="80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</row>
    <row r="442" spans="1:47" ht="15.75" customHeight="1">
      <c r="A442" s="80"/>
      <c r="B442" s="72"/>
      <c r="C442" s="72"/>
      <c r="D442" s="82"/>
      <c r="E442" s="71"/>
      <c r="F442" s="71"/>
      <c r="G442" s="71"/>
      <c r="H442" s="72"/>
      <c r="I442" s="72"/>
      <c r="J442" s="72"/>
      <c r="K442" s="80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</row>
    <row r="443" spans="1:47" ht="15.75" customHeight="1">
      <c r="A443" s="80"/>
      <c r="B443" s="72"/>
      <c r="C443" s="72"/>
      <c r="D443" s="82"/>
      <c r="E443" s="71"/>
      <c r="F443" s="71"/>
      <c r="G443" s="71"/>
      <c r="H443" s="72"/>
      <c r="I443" s="72"/>
      <c r="J443" s="72"/>
      <c r="K443" s="80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</row>
    <row r="444" spans="1:47" ht="15.75" customHeight="1">
      <c r="A444" s="80"/>
      <c r="B444" s="72"/>
      <c r="C444" s="72"/>
      <c r="D444" s="82"/>
      <c r="E444" s="71"/>
      <c r="F444" s="71"/>
      <c r="G444" s="71"/>
      <c r="H444" s="72"/>
      <c r="I444" s="72"/>
      <c r="J444" s="72"/>
      <c r="K444" s="80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</row>
    <row r="445" spans="1:47" ht="15.75" customHeight="1">
      <c r="A445" s="80"/>
      <c r="B445" s="72"/>
      <c r="C445" s="72"/>
      <c r="D445" s="82"/>
      <c r="E445" s="71"/>
      <c r="F445" s="71"/>
      <c r="G445" s="71"/>
      <c r="H445" s="72"/>
      <c r="I445" s="72"/>
      <c r="J445" s="72"/>
      <c r="K445" s="80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</row>
    <row r="446" spans="1:47" ht="15.75" customHeight="1">
      <c r="A446" s="80"/>
      <c r="B446" s="72"/>
      <c r="C446" s="72"/>
      <c r="D446" s="82"/>
      <c r="E446" s="71"/>
      <c r="F446" s="71"/>
      <c r="G446" s="71"/>
      <c r="H446" s="72"/>
      <c r="I446" s="72"/>
      <c r="J446" s="72"/>
      <c r="K446" s="80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</row>
    <row r="447" spans="1:47" ht="15.75" customHeight="1">
      <c r="A447" s="80"/>
      <c r="B447" s="72"/>
      <c r="C447" s="72"/>
      <c r="D447" s="82"/>
      <c r="E447" s="71"/>
      <c r="F447" s="71"/>
      <c r="G447" s="71"/>
      <c r="H447" s="72"/>
      <c r="I447" s="72"/>
      <c r="J447" s="72"/>
      <c r="K447" s="80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</row>
    <row r="448" spans="1:47" ht="15.75" customHeight="1">
      <c r="A448" s="80"/>
      <c r="B448" s="72"/>
      <c r="C448" s="72"/>
      <c r="D448" s="82"/>
      <c r="E448" s="71"/>
      <c r="F448" s="71"/>
      <c r="G448" s="71"/>
      <c r="H448" s="72"/>
      <c r="I448" s="72"/>
      <c r="J448" s="72"/>
      <c r="K448" s="80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</row>
    <row r="449" spans="1:47" ht="15.75" customHeight="1">
      <c r="A449" s="80"/>
      <c r="B449" s="72"/>
      <c r="C449" s="72"/>
      <c r="D449" s="82"/>
      <c r="E449" s="71"/>
      <c r="F449" s="71"/>
      <c r="G449" s="71"/>
      <c r="H449" s="72"/>
      <c r="I449" s="72"/>
      <c r="J449" s="72"/>
      <c r="K449" s="80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</row>
    <row r="450" spans="1:47" ht="15.75" customHeight="1">
      <c r="A450" s="80"/>
      <c r="B450" s="72"/>
      <c r="C450" s="72"/>
      <c r="D450" s="82"/>
      <c r="E450" s="71"/>
      <c r="F450" s="71"/>
      <c r="G450" s="71"/>
      <c r="H450" s="72"/>
      <c r="I450" s="72"/>
      <c r="J450" s="72"/>
      <c r="K450" s="80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</row>
    <row r="451" spans="1:47" ht="15.75" customHeight="1">
      <c r="A451" s="80"/>
      <c r="B451" s="72"/>
      <c r="C451" s="72"/>
      <c r="D451" s="82"/>
      <c r="E451" s="71"/>
      <c r="F451" s="71"/>
      <c r="G451" s="71"/>
      <c r="H451" s="72"/>
      <c r="I451" s="72"/>
      <c r="J451" s="72"/>
      <c r="K451" s="80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</row>
    <row r="452" spans="1:47" ht="15.75" customHeight="1">
      <c r="A452" s="80"/>
      <c r="B452" s="72"/>
      <c r="C452" s="72"/>
      <c r="D452" s="82"/>
      <c r="E452" s="71"/>
      <c r="F452" s="71"/>
      <c r="G452" s="71"/>
      <c r="H452" s="72"/>
      <c r="I452" s="72"/>
      <c r="J452" s="72"/>
      <c r="K452" s="80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</row>
    <row r="453" spans="1:47" ht="15.75" customHeight="1">
      <c r="A453" s="80"/>
      <c r="B453" s="72"/>
      <c r="C453" s="72"/>
      <c r="D453" s="82"/>
      <c r="E453" s="71"/>
      <c r="F453" s="71"/>
      <c r="G453" s="71"/>
      <c r="H453" s="72"/>
      <c r="I453" s="72"/>
      <c r="J453" s="72"/>
      <c r="K453" s="80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</row>
    <row r="454" spans="1:47" ht="15.75" customHeight="1">
      <c r="A454" s="80"/>
      <c r="B454" s="72"/>
      <c r="C454" s="72"/>
      <c r="D454" s="82"/>
      <c r="E454" s="71"/>
      <c r="F454" s="71"/>
      <c r="G454" s="71"/>
      <c r="H454" s="72"/>
      <c r="I454" s="72"/>
      <c r="J454" s="72"/>
      <c r="K454" s="80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</row>
    <row r="455" spans="1:47" ht="15.75" customHeight="1">
      <c r="A455" s="80"/>
      <c r="B455" s="72"/>
      <c r="C455" s="72"/>
      <c r="D455" s="82"/>
      <c r="E455" s="71"/>
      <c r="F455" s="71"/>
      <c r="G455" s="71"/>
      <c r="H455" s="72"/>
      <c r="I455" s="72"/>
      <c r="J455" s="72"/>
      <c r="K455" s="80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</row>
    <row r="456" spans="1:47" ht="15.75" customHeight="1">
      <c r="A456" s="80"/>
      <c r="B456" s="72"/>
      <c r="C456" s="72"/>
      <c r="D456" s="82"/>
      <c r="E456" s="71"/>
      <c r="F456" s="71"/>
      <c r="G456" s="71"/>
      <c r="H456" s="72"/>
      <c r="I456" s="72"/>
      <c r="J456" s="72"/>
      <c r="K456" s="80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  <c r="AC456" s="72"/>
      <c r="AD456" s="72"/>
      <c r="AE456" s="72"/>
      <c r="AF456" s="72"/>
      <c r="AG456" s="72"/>
      <c r="AH456" s="72"/>
      <c r="AI456" s="72"/>
      <c r="AJ456" s="72"/>
      <c r="AK456" s="72"/>
      <c r="AL456" s="72"/>
      <c r="AM456" s="72"/>
      <c r="AN456" s="72"/>
      <c r="AO456" s="72"/>
      <c r="AP456" s="72"/>
      <c r="AQ456" s="72"/>
      <c r="AR456" s="72"/>
      <c r="AS456" s="72"/>
      <c r="AT456" s="72"/>
      <c r="AU456" s="72"/>
    </row>
    <row r="457" spans="1:47" ht="15.75" customHeight="1">
      <c r="A457" s="80"/>
      <c r="B457" s="72"/>
      <c r="C457" s="72"/>
      <c r="D457" s="82"/>
      <c r="E457" s="71"/>
      <c r="F457" s="71"/>
      <c r="G457" s="71"/>
      <c r="H457" s="72"/>
      <c r="I457" s="72"/>
      <c r="J457" s="72"/>
      <c r="K457" s="80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2"/>
      <c r="AN457" s="72"/>
      <c r="AO457" s="72"/>
      <c r="AP457" s="72"/>
      <c r="AQ457" s="72"/>
      <c r="AR457" s="72"/>
      <c r="AS457" s="72"/>
      <c r="AT457" s="72"/>
      <c r="AU457" s="72"/>
    </row>
    <row r="458" spans="1:47" ht="15.75" customHeight="1">
      <c r="A458" s="80"/>
      <c r="B458" s="72"/>
      <c r="C458" s="72"/>
      <c r="D458" s="82"/>
      <c r="E458" s="71"/>
      <c r="F458" s="71"/>
      <c r="G458" s="71"/>
      <c r="H458" s="72"/>
      <c r="I458" s="72"/>
      <c r="J458" s="72"/>
      <c r="K458" s="80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  <c r="AB458" s="72"/>
      <c r="AC458" s="72"/>
      <c r="AD458" s="72"/>
      <c r="AE458" s="72"/>
      <c r="AF458" s="72"/>
      <c r="AG458" s="72"/>
      <c r="AH458" s="72"/>
      <c r="AI458" s="72"/>
      <c r="AJ458" s="72"/>
      <c r="AK458" s="72"/>
      <c r="AL458" s="72"/>
      <c r="AM458" s="72"/>
      <c r="AN458" s="72"/>
      <c r="AO458" s="72"/>
      <c r="AP458" s="72"/>
      <c r="AQ458" s="72"/>
      <c r="AR458" s="72"/>
      <c r="AS458" s="72"/>
      <c r="AT458" s="72"/>
      <c r="AU458" s="72"/>
    </row>
    <row r="459" spans="1:47" ht="15.75" customHeight="1">
      <c r="A459" s="80"/>
      <c r="B459" s="72"/>
      <c r="C459" s="72"/>
      <c r="D459" s="82"/>
      <c r="E459" s="71"/>
      <c r="F459" s="71"/>
      <c r="G459" s="71"/>
      <c r="H459" s="72"/>
      <c r="I459" s="72"/>
      <c r="J459" s="72"/>
      <c r="K459" s="80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  <c r="AA459" s="72"/>
      <c r="AB459" s="72"/>
      <c r="AC459" s="72"/>
      <c r="AD459" s="72"/>
      <c r="AE459" s="72"/>
      <c r="AF459" s="72"/>
      <c r="AG459" s="72"/>
      <c r="AH459" s="72"/>
      <c r="AI459" s="72"/>
      <c r="AJ459" s="72"/>
      <c r="AK459" s="72"/>
      <c r="AL459" s="72"/>
      <c r="AM459" s="72"/>
      <c r="AN459" s="72"/>
      <c r="AO459" s="72"/>
      <c r="AP459" s="72"/>
      <c r="AQ459" s="72"/>
      <c r="AR459" s="72"/>
      <c r="AS459" s="72"/>
      <c r="AT459" s="72"/>
      <c r="AU459" s="72"/>
    </row>
    <row r="460" spans="1:47" ht="15.75" customHeight="1">
      <c r="A460" s="80"/>
      <c r="B460" s="72"/>
      <c r="C460" s="72"/>
      <c r="D460" s="82"/>
      <c r="E460" s="71"/>
      <c r="F460" s="71"/>
      <c r="G460" s="71"/>
      <c r="H460" s="72"/>
      <c r="I460" s="72"/>
      <c r="J460" s="72"/>
      <c r="K460" s="80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  <c r="AB460" s="72"/>
      <c r="AC460" s="72"/>
      <c r="AD460" s="72"/>
      <c r="AE460" s="72"/>
      <c r="AF460" s="72"/>
      <c r="AG460" s="72"/>
      <c r="AH460" s="72"/>
      <c r="AI460" s="72"/>
      <c r="AJ460" s="72"/>
      <c r="AK460" s="72"/>
      <c r="AL460" s="72"/>
      <c r="AM460" s="72"/>
      <c r="AN460" s="72"/>
      <c r="AO460" s="72"/>
      <c r="AP460" s="72"/>
      <c r="AQ460" s="72"/>
      <c r="AR460" s="72"/>
      <c r="AS460" s="72"/>
      <c r="AT460" s="72"/>
      <c r="AU460" s="72"/>
    </row>
    <row r="461" spans="1:47" ht="15.75" customHeight="1">
      <c r="A461" s="80"/>
      <c r="B461" s="72"/>
      <c r="C461" s="72"/>
      <c r="D461" s="82"/>
      <c r="E461" s="71"/>
      <c r="F461" s="71"/>
      <c r="G461" s="71"/>
      <c r="H461" s="72"/>
      <c r="I461" s="72"/>
      <c r="J461" s="72"/>
      <c r="K461" s="80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  <c r="AC461" s="72"/>
      <c r="AD461" s="72"/>
      <c r="AE461" s="72"/>
      <c r="AF461" s="72"/>
      <c r="AG461" s="72"/>
      <c r="AH461" s="72"/>
      <c r="AI461" s="72"/>
      <c r="AJ461" s="72"/>
      <c r="AK461" s="72"/>
      <c r="AL461" s="72"/>
      <c r="AM461" s="72"/>
      <c r="AN461" s="72"/>
      <c r="AO461" s="72"/>
      <c r="AP461" s="72"/>
      <c r="AQ461" s="72"/>
      <c r="AR461" s="72"/>
      <c r="AS461" s="72"/>
      <c r="AT461" s="72"/>
      <c r="AU461" s="72"/>
    </row>
    <row r="462" spans="1:47" ht="15.75" customHeight="1">
      <c r="A462" s="80"/>
      <c r="B462" s="72"/>
      <c r="C462" s="72"/>
      <c r="D462" s="82"/>
      <c r="E462" s="71"/>
      <c r="F462" s="71"/>
      <c r="G462" s="71"/>
      <c r="H462" s="72"/>
      <c r="I462" s="72"/>
      <c r="J462" s="72"/>
      <c r="K462" s="80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  <c r="AB462" s="72"/>
      <c r="AC462" s="72"/>
      <c r="AD462" s="72"/>
      <c r="AE462" s="72"/>
      <c r="AF462" s="72"/>
      <c r="AG462" s="72"/>
      <c r="AH462" s="72"/>
      <c r="AI462" s="72"/>
      <c r="AJ462" s="72"/>
      <c r="AK462" s="72"/>
      <c r="AL462" s="72"/>
      <c r="AM462" s="72"/>
      <c r="AN462" s="72"/>
      <c r="AO462" s="72"/>
      <c r="AP462" s="72"/>
      <c r="AQ462" s="72"/>
      <c r="AR462" s="72"/>
      <c r="AS462" s="72"/>
      <c r="AT462" s="72"/>
      <c r="AU462" s="72"/>
    </row>
    <row r="463" spans="1:47" ht="15.75" customHeight="1">
      <c r="A463" s="80"/>
      <c r="B463" s="72"/>
      <c r="C463" s="72"/>
      <c r="D463" s="82"/>
      <c r="E463" s="71"/>
      <c r="F463" s="71"/>
      <c r="G463" s="71"/>
      <c r="H463" s="72"/>
      <c r="I463" s="72"/>
      <c r="J463" s="72"/>
      <c r="K463" s="80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  <c r="AB463" s="72"/>
      <c r="AC463" s="72"/>
      <c r="AD463" s="72"/>
      <c r="AE463" s="72"/>
      <c r="AF463" s="72"/>
      <c r="AG463" s="72"/>
      <c r="AH463" s="72"/>
      <c r="AI463" s="72"/>
      <c r="AJ463" s="72"/>
      <c r="AK463" s="72"/>
      <c r="AL463" s="72"/>
      <c r="AM463" s="72"/>
      <c r="AN463" s="72"/>
      <c r="AO463" s="72"/>
      <c r="AP463" s="72"/>
      <c r="AQ463" s="72"/>
      <c r="AR463" s="72"/>
      <c r="AS463" s="72"/>
      <c r="AT463" s="72"/>
      <c r="AU463" s="72"/>
    </row>
    <row r="464" spans="1:47" ht="15.75" customHeight="1">
      <c r="A464" s="80"/>
      <c r="B464" s="72"/>
      <c r="C464" s="72"/>
      <c r="D464" s="82"/>
      <c r="E464" s="71"/>
      <c r="F464" s="71"/>
      <c r="G464" s="71"/>
      <c r="H464" s="72"/>
      <c r="I464" s="72"/>
      <c r="J464" s="72"/>
      <c r="K464" s="80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  <c r="AB464" s="72"/>
      <c r="AC464" s="72"/>
      <c r="AD464" s="72"/>
      <c r="AE464" s="72"/>
      <c r="AF464" s="72"/>
      <c r="AG464" s="72"/>
      <c r="AH464" s="72"/>
      <c r="AI464" s="72"/>
      <c r="AJ464" s="72"/>
      <c r="AK464" s="72"/>
      <c r="AL464" s="72"/>
      <c r="AM464" s="72"/>
      <c r="AN464" s="72"/>
      <c r="AO464" s="72"/>
      <c r="AP464" s="72"/>
      <c r="AQ464" s="72"/>
      <c r="AR464" s="72"/>
      <c r="AS464" s="72"/>
      <c r="AT464" s="72"/>
      <c r="AU464" s="72"/>
    </row>
    <row r="465" spans="1:47" ht="15.75" customHeight="1">
      <c r="A465" s="80"/>
      <c r="B465" s="72"/>
      <c r="C465" s="72"/>
      <c r="D465" s="82"/>
      <c r="E465" s="71"/>
      <c r="F465" s="71"/>
      <c r="G465" s="71"/>
      <c r="H465" s="72"/>
      <c r="I465" s="72"/>
      <c r="J465" s="72"/>
      <c r="K465" s="80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  <c r="AB465" s="72"/>
      <c r="AC465" s="72"/>
      <c r="AD465" s="72"/>
      <c r="AE465" s="72"/>
      <c r="AF465" s="72"/>
      <c r="AG465" s="72"/>
      <c r="AH465" s="72"/>
      <c r="AI465" s="72"/>
      <c r="AJ465" s="72"/>
      <c r="AK465" s="72"/>
      <c r="AL465" s="72"/>
      <c r="AM465" s="72"/>
      <c r="AN465" s="72"/>
      <c r="AO465" s="72"/>
      <c r="AP465" s="72"/>
      <c r="AQ465" s="72"/>
      <c r="AR465" s="72"/>
      <c r="AS465" s="72"/>
      <c r="AT465" s="72"/>
      <c r="AU465" s="72"/>
    </row>
    <row r="466" spans="1:47" ht="15.75" customHeight="1">
      <c r="A466" s="80"/>
      <c r="B466" s="72"/>
      <c r="C466" s="72"/>
      <c r="D466" s="82"/>
      <c r="E466" s="71"/>
      <c r="F466" s="71"/>
      <c r="G466" s="71"/>
      <c r="H466" s="72"/>
      <c r="I466" s="72"/>
      <c r="J466" s="72"/>
      <c r="K466" s="80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  <c r="AB466" s="72"/>
      <c r="AC466" s="72"/>
      <c r="AD466" s="72"/>
      <c r="AE466" s="72"/>
      <c r="AF466" s="72"/>
      <c r="AG466" s="72"/>
      <c r="AH466" s="72"/>
      <c r="AI466" s="72"/>
      <c r="AJ466" s="72"/>
      <c r="AK466" s="72"/>
      <c r="AL466" s="72"/>
      <c r="AM466" s="72"/>
      <c r="AN466" s="72"/>
      <c r="AO466" s="72"/>
      <c r="AP466" s="72"/>
      <c r="AQ466" s="72"/>
      <c r="AR466" s="72"/>
      <c r="AS466" s="72"/>
      <c r="AT466" s="72"/>
      <c r="AU466" s="72"/>
    </row>
    <row r="467" spans="1:47" ht="15.75" customHeight="1">
      <c r="A467" s="80"/>
      <c r="B467" s="72"/>
      <c r="C467" s="72"/>
      <c r="D467" s="82"/>
      <c r="E467" s="71"/>
      <c r="F467" s="71"/>
      <c r="G467" s="71"/>
      <c r="H467" s="72"/>
      <c r="I467" s="72"/>
      <c r="J467" s="72"/>
      <c r="K467" s="80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  <c r="AB467" s="72"/>
      <c r="AC467" s="72"/>
      <c r="AD467" s="72"/>
      <c r="AE467" s="72"/>
      <c r="AF467" s="72"/>
      <c r="AG467" s="72"/>
      <c r="AH467" s="72"/>
      <c r="AI467" s="72"/>
      <c r="AJ467" s="72"/>
      <c r="AK467" s="72"/>
      <c r="AL467" s="72"/>
      <c r="AM467" s="72"/>
      <c r="AN467" s="72"/>
      <c r="AO467" s="72"/>
      <c r="AP467" s="72"/>
      <c r="AQ467" s="72"/>
      <c r="AR467" s="72"/>
      <c r="AS467" s="72"/>
      <c r="AT467" s="72"/>
      <c r="AU467" s="72"/>
    </row>
    <row r="468" spans="1:47" ht="15.75" customHeight="1">
      <c r="A468" s="80"/>
      <c r="B468" s="72"/>
      <c r="C468" s="72"/>
      <c r="D468" s="82"/>
      <c r="E468" s="71"/>
      <c r="F468" s="71"/>
      <c r="G468" s="71"/>
      <c r="H468" s="72"/>
      <c r="I468" s="72"/>
      <c r="J468" s="72"/>
      <c r="K468" s="80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  <c r="AC468" s="72"/>
      <c r="AD468" s="72"/>
      <c r="AE468" s="72"/>
      <c r="AF468" s="72"/>
      <c r="AG468" s="72"/>
      <c r="AH468" s="72"/>
      <c r="AI468" s="72"/>
      <c r="AJ468" s="72"/>
      <c r="AK468" s="72"/>
      <c r="AL468" s="72"/>
      <c r="AM468" s="72"/>
      <c r="AN468" s="72"/>
      <c r="AO468" s="72"/>
      <c r="AP468" s="72"/>
      <c r="AQ468" s="72"/>
      <c r="AR468" s="72"/>
      <c r="AS468" s="72"/>
      <c r="AT468" s="72"/>
      <c r="AU468" s="72"/>
    </row>
    <row r="469" spans="1:47" ht="15.75" customHeight="1">
      <c r="A469" s="80"/>
      <c r="B469" s="72"/>
      <c r="C469" s="72"/>
      <c r="D469" s="82"/>
      <c r="E469" s="71"/>
      <c r="F469" s="71"/>
      <c r="G469" s="71"/>
      <c r="H469" s="72"/>
      <c r="I469" s="72"/>
      <c r="J469" s="72"/>
      <c r="K469" s="80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  <c r="AC469" s="72"/>
      <c r="AD469" s="72"/>
      <c r="AE469" s="72"/>
      <c r="AF469" s="72"/>
      <c r="AG469" s="72"/>
      <c r="AH469" s="72"/>
      <c r="AI469" s="72"/>
      <c r="AJ469" s="72"/>
      <c r="AK469" s="72"/>
      <c r="AL469" s="72"/>
      <c r="AM469" s="72"/>
      <c r="AN469" s="72"/>
      <c r="AO469" s="72"/>
      <c r="AP469" s="72"/>
      <c r="AQ469" s="72"/>
      <c r="AR469" s="72"/>
      <c r="AS469" s="72"/>
      <c r="AT469" s="72"/>
      <c r="AU469" s="72"/>
    </row>
    <row r="470" spans="1:47" ht="15.75" customHeight="1">
      <c r="A470" s="80"/>
      <c r="B470" s="72"/>
      <c r="C470" s="72"/>
      <c r="D470" s="82"/>
      <c r="E470" s="71"/>
      <c r="F470" s="71"/>
      <c r="G470" s="71"/>
      <c r="H470" s="72"/>
      <c r="I470" s="72"/>
      <c r="J470" s="72"/>
      <c r="K470" s="80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  <c r="AC470" s="72"/>
      <c r="AD470" s="72"/>
      <c r="AE470" s="72"/>
      <c r="AF470" s="72"/>
      <c r="AG470" s="72"/>
      <c r="AH470" s="72"/>
      <c r="AI470" s="72"/>
      <c r="AJ470" s="72"/>
      <c r="AK470" s="72"/>
      <c r="AL470" s="72"/>
      <c r="AM470" s="72"/>
      <c r="AN470" s="72"/>
      <c r="AO470" s="72"/>
      <c r="AP470" s="72"/>
      <c r="AQ470" s="72"/>
      <c r="AR470" s="72"/>
      <c r="AS470" s="72"/>
      <c r="AT470" s="72"/>
      <c r="AU470" s="72"/>
    </row>
    <row r="471" spans="1:47" ht="15.75" customHeight="1">
      <c r="A471" s="80"/>
      <c r="B471" s="72"/>
      <c r="C471" s="72"/>
      <c r="D471" s="82"/>
      <c r="E471" s="71"/>
      <c r="F471" s="71"/>
      <c r="G471" s="71"/>
      <c r="H471" s="72"/>
      <c r="I471" s="72"/>
      <c r="J471" s="72"/>
      <c r="K471" s="80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/>
      <c r="AC471" s="72"/>
      <c r="AD471" s="72"/>
      <c r="AE471" s="72"/>
      <c r="AF471" s="72"/>
      <c r="AG471" s="72"/>
      <c r="AH471" s="72"/>
      <c r="AI471" s="72"/>
      <c r="AJ471" s="72"/>
      <c r="AK471" s="72"/>
      <c r="AL471" s="72"/>
      <c r="AM471" s="72"/>
      <c r="AN471" s="72"/>
      <c r="AO471" s="72"/>
      <c r="AP471" s="72"/>
      <c r="AQ471" s="72"/>
      <c r="AR471" s="72"/>
      <c r="AS471" s="72"/>
      <c r="AT471" s="72"/>
      <c r="AU471" s="72"/>
    </row>
    <row r="472" spans="1:47" ht="15.75" customHeight="1">
      <c r="A472" s="80"/>
      <c r="B472" s="72"/>
      <c r="C472" s="72"/>
      <c r="D472" s="82"/>
      <c r="E472" s="71"/>
      <c r="F472" s="71"/>
      <c r="G472" s="71"/>
      <c r="H472" s="72"/>
      <c r="I472" s="72"/>
      <c r="J472" s="72"/>
      <c r="K472" s="80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  <c r="AC472" s="72"/>
      <c r="AD472" s="72"/>
      <c r="AE472" s="72"/>
      <c r="AF472" s="72"/>
      <c r="AG472" s="72"/>
      <c r="AH472" s="72"/>
      <c r="AI472" s="72"/>
      <c r="AJ472" s="72"/>
      <c r="AK472" s="72"/>
      <c r="AL472" s="72"/>
      <c r="AM472" s="72"/>
      <c r="AN472" s="72"/>
      <c r="AO472" s="72"/>
      <c r="AP472" s="72"/>
      <c r="AQ472" s="72"/>
      <c r="AR472" s="72"/>
      <c r="AS472" s="72"/>
      <c r="AT472" s="72"/>
      <c r="AU472" s="72"/>
    </row>
    <row r="473" spans="1:47" ht="15.75" customHeight="1">
      <c r="A473" s="80"/>
      <c r="B473" s="72"/>
      <c r="C473" s="72"/>
      <c r="D473" s="82"/>
      <c r="E473" s="71"/>
      <c r="F473" s="71"/>
      <c r="G473" s="71"/>
      <c r="H473" s="72"/>
      <c r="I473" s="72"/>
      <c r="J473" s="72"/>
      <c r="K473" s="80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  <c r="AC473" s="72"/>
      <c r="AD473" s="72"/>
      <c r="AE473" s="72"/>
      <c r="AF473" s="72"/>
      <c r="AG473" s="72"/>
      <c r="AH473" s="72"/>
      <c r="AI473" s="72"/>
      <c r="AJ473" s="72"/>
      <c r="AK473" s="72"/>
      <c r="AL473" s="72"/>
      <c r="AM473" s="72"/>
      <c r="AN473" s="72"/>
      <c r="AO473" s="72"/>
      <c r="AP473" s="72"/>
      <c r="AQ473" s="72"/>
      <c r="AR473" s="72"/>
      <c r="AS473" s="72"/>
      <c r="AT473" s="72"/>
      <c r="AU473" s="72"/>
    </row>
    <row r="474" spans="1:47" ht="15.75" customHeight="1">
      <c r="A474" s="80"/>
      <c r="B474" s="72"/>
      <c r="C474" s="72"/>
      <c r="D474" s="82"/>
      <c r="E474" s="71"/>
      <c r="F474" s="71"/>
      <c r="G474" s="71"/>
      <c r="H474" s="72"/>
      <c r="I474" s="72"/>
      <c r="J474" s="72"/>
      <c r="K474" s="80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  <c r="AB474" s="72"/>
      <c r="AC474" s="72"/>
      <c r="AD474" s="72"/>
      <c r="AE474" s="72"/>
      <c r="AF474" s="72"/>
      <c r="AG474" s="72"/>
      <c r="AH474" s="72"/>
      <c r="AI474" s="72"/>
      <c r="AJ474" s="72"/>
      <c r="AK474" s="72"/>
      <c r="AL474" s="72"/>
      <c r="AM474" s="72"/>
      <c r="AN474" s="72"/>
      <c r="AO474" s="72"/>
      <c r="AP474" s="72"/>
      <c r="AQ474" s="72"/>
      <c r="AR474" s="72"/>
      <c r="AS474" s="72"/>
      <c r="AT474" s="72"/>
      <c r="AU474" s="72"/>
    </row>
    <row r="475" spans="1:47" ht="15.75" customHeight="1">
      <c r="A475" s="80"/>
      <c r="B475" s="72"/>
      <c r="C475" s="72"/>
      <c r="D475" s="82"/>
      <c r="E475" s="71"/>
      <c r="F475" s="71"/>
      <c r="G475" s="71"/>
      <c r="H475" s="72"/>
      <c r="I475" s="72"/>
      <c r="J475" s="72"/>
      <c r="K475" s="80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/>
      <c r="AC475" s="72"/>
      <c r="AD475" s="72"/>
      <c r="AE475" s="72"/>
      <c r="AF475" s="72"/>
      <c r="AG475" s="72"/>
      <c r="AH475" s="72"/>
      <c r="AI475" s="72"/>
      <c r="AJ475" s="72"/>
      <c r="AK475" s="72"/>
      <c r="AL475" s="72"/>
      <c r="AM475" s="72"/>
      <c r="AN475" s="72"/>
      <c r="AO475" s="72"/>
      <c r="AP475" s="72"/>
      <c r="AQ475" s="72"/>
      <c r="AR475" s="72"/>
      <c r="AS475" s="72"/>
      <c r="AT475" s="72"/>
      <c r="AU475" s="72"/>
    </row>
    <row r="476" spans="1:47" ht="15.75" customHeight="1">
      <c r="A476" s="80"/>
      <c r="B476" s="72"/>
      <c r="C476" s="72"/>
      <c r="D476" s="82"/>
      <c r="E476" s="71"/>
      <c r="F476" s="71"/>
      <c r="G476" s="71"/>
      <c r="H476" s="72"/>
      <c r="I476" s="72"/>
      <c r="J476" s="72"/>
      <c r="K476" s="80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  <c r="AC476" s="72"/>
      <c r="AD476" s="72"/>
      <c r="AE476" s="72"/>
      <c r="AF476" s="72"/>
      <c r="AG476" s="72"/>
      <c r="AH476" s="72"/>
      <c r="AI476" s="72"/>
      <c r="AJ476" s="72"/>
      <c r="AK476" s="72"/>
      <c r="AL476" s="72"/>
      <c r="AM476" s="72"/>
      <c r="AN476" s="72"/>
      <c r="AO476" s="72"/>
      <c r="AP476" s="72"/>
      <c r="AQ476" s="72"/>
      <c r="AR476" s="72"/>
      <c r="AS476" s="72"/>
      <c r="AT476" s="72"/>
      <c r="AU476" s="72"/>
    </row>
    <row r="477" spans="1:47" ht="15.75" customHeight="1">
      <c r="A477" s="80"/>
      <c r="B477" s="72"/>
      <c r="C477" s="72"/>
      <c r="D477" s="82"/>
      <c r="E477" s="71"/>
      <c r="F477" s="71"/>
      <c r="G477" s="71"/>
      <c r="H477" s="72"/>
      <c r="I477" s="72"/>
      <c r="J477" s="72"/>
      <c r="K477" s="80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  <c r="AC477" s="72"/>
      <c r="AD477" s="72"/>
      <c r="AE477" s="72"/>
      <c r="AF477" s="72"/>
      <c r="AG477" s="72"/>
      <c r="AH477" s="72"/>
      <c r="AI477" s="72"/>
      <c r="AJ477" s="72"/>
      <c r="AK477" s="72"/>
      <c r="AL477" s="72"/>
      <c r="AM477" s="72"/>
      <c r="AN477" s="72"/>
      <c r="AO477" s="72"/>
      <c r="AP477" s="72"/>
      <c r="AQ477" s="72"/>
      <c r="AR477" s="72"/>
      <c r="AS477" s="72"/>
      <c r="AT477" s="72"/>
      <c r="AU477" s="72"/>
    </row>
    <row r="478" spans="1:47" ht="15.75" customHeight="1">
      <c r="A478" s="80"/>
      <c r="B478" s="72"/>
      <c r="C478" s="72"/>
      <c r="D478" s="82"/>
      <c r="E478" s="71"/>
      <c r="F478" s="71"/>
      <c r="G478" s="71"/>
      <c r="H478" s="72"/>
      <c r="I478" s="72"/>
      <c r="J478" s="72"/>
      <c r="K478" s="80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  <c r="AB478" s="72"/>
      <c r="AC478" s="72"/>
      <c r="AD478" s="72"/>
      <c r="AE478" s="72"/>
      <c r="AF478" s="72"/>
      <c r="AG478" s="72"/>
      <c r="AH478" s="72"/>
      <c r="AI478" s="72"/>
      <c r="AJ478" s="72"/>
      <c r="AK478" s="72"/>
      <c r="AL478" s="72"/>
      <c r="AM478" s="72"/>
      <c r="AN478" s="72"/>
      <c r="AO478" s="72"/>
      <c r="AP478" s="72"/>
      <c r="AQ478" s="72"/>
      <c r="AR478" s="72"/>
      <c r="AS478" s="72"/>
      <c r="AT478" s="72"/>
      <c r="AU478" s="72"/>
    </row>
    <row r="479" spans="1:47" ht="15.75" customHeight="1">
      <c r="A479" s="80"/>
      <c r="B479" s="72"/>
      <c r="C479" s="72"/>
      <c r="D479" s="82"/>
      <c r="E479" s="71"/>
      <c r="F479" s="71"/>
      <c r="G479" s="71"/>
      <c r="H479" s="72"/>
      <c r="I479" s="72"/>
      <c r="J479" s="72"/>
      <c r="K479" s="80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2"/>
      <c r="AJ479" s="72"/>
      <c r="AK479" s="72"/>
      <c r="AL479" s="72"/>
      <c r="AM479" s="72"/>
      <c r="AN479" s="72"/>
      <c r="AO479" s="72"/>
      <c r="AP479" s="72"/>
      <c r="AQ479" s="72"/>
      <c r="AR479" s="72"/>
      <c r="AS479" s="72"/>
      <c r="AT479" s="72"/>
      <c r="AU479" s="72"/>
    </row>
    <row r="480" spans="1:47" ht="15.75" customHeight="1">
      <c r="A480" s="80"/>
      <c r="B480" s="72"/>
      <c r="C480" s="72"/>
      <c r="D480" s="82"/>
      <c r="E480" s="71"/>
      <c r="F480" s="71"/>
      <c r="G480" s="71"/>
      <c r="H480" s="72"/>
      <c r="I480" s="72"/>
      <c r="J480" s="72"/>
      <c r="K480" s="80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  <c r="AC480" s="72"/>
      <c r="AD480" s="72"/>
      <c r="AE480" s="72"/>
      <c r="AF480" s="72"/>
      <c r="AG480" s="72"/>
      <c r="AH480" s="72"/>
      <c r="AI480" s="72"/>
      <c r="AJ480" s="72"/>
      <c r="AK480" s="72"/>
      <c r="AL480" s="72"/>
      <c r="AM480" s="72"/>
      <c r="AN480" s="72"/>
      <c r="AO480" s="72"/>
      <c r="AP480" s="72"/>
      <c r="AQ480" s="72"/>
      <c r="AR480" s="72"/>
      <c r="AS480" s="72"/>
      <c r="AT480" s="72"/>
      <c r="AU480" s="72"/>
    </row>
    <row r="481" spans="1:47" ht="15.75" customHeight="1">
      <c r="A481" s="80"/>
      <c r="B481" s="72"/>
      <c r="C481" s="72"/>
      <c r="D481" s="82"/>
      <c r="E481" s="71"/>
      <c r="F481" s="71"/>
      <c r="G481" s="71"/>
      <c r="H481" s="72"/>
      <c r="I481" s="72"/>
      <c r="J481" s="72"/>
      <c r="K481" s="80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  <c r="AB481" s="72"/>
      <c r="AC481" s="72"/>
      <c r="AD481" s="72"/>
      <c r="AE481" s="72"/>
      <c r="AF481" s="72"/>
      <c r="AG481" s="72"/>
      <c r="AH481" s="72"/>
      <c r="AI481" s="72"/>
      <c r="AJ481" s="72"/>
      <c r="AK481" s="72"/>
      <c r="AL481" s="72"/>
      <c r="AM481" s="72"/>
      <c r="AN481" s="72"/>
      <c r="AO481" s="72"/>
      <c r="AP481" s="72"/>
      <c r="AQ481" s="72"/>
      <c r="AR481" s="72"/>
      <c r="AS481" s="72"/>
      <c r="AT481" s="72"/>
      <c r="AU481" s="72"/>
    </row>
    <row r="482" spans="1:47" ht="15.75" customHeight="1">
      <c r="A482" s="80"/>
      <c r="B482" s="72"/>
      <c r="C482" s="72"/>
      <c r="D482" s="82"/>
      <c r="E482" s="71"/>
      <c r="F482" s="71"/>
      <c r="G482" s="71"/>
      <c r="H482" s="72"/>
      <c r="I482" s="72"/>
      <c r="J482" s="72"/>
      <c r="K482" s="80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  <c r="AC482" s="72"/>
      <c r="AD482" s="72"/>
      <c r="AE482" s="72"/>
      <c r="AF482" s="72"/>
      <c r="AG482" s="72"/>
      <c r="AH482" s="72"/>
      <c r="AI482" s="72"/>
      <c r="AJ482" s="72"/>
      <c r="AK482" s="72"/>
      <c r="AL482" s="72"/>
      <c r="AM482" s="72"/>
      <c r="AN482" s="72"/>
      <c r="AO482" s="72"/>
      <c r="AP482" s="72"/>
      <c r="AQ482" s="72"/>
      <c r="AR482" s="72"/>
      <c r="AS482" s="72"/>
      <c r="AT482" s="72"/>
      <c r="AU482" s="72"/>
    </row>
    <row r="483" spans="1:47" ht="15.75" customHeight="1">
      <c r="A483" s="80"/>
      <c r="B483" s="72"/>
      <c r="C483" s="72"/>
      <c r="D483" s="82"/>
      <c r="E483" s="71"/>
      <c r="F483" s="71"/>
      <c r="G483" s="71"/>
      <c r="H483" s="72"/>
      <c r="I483" s="72"/>
      <c r="J483" s="72"/>
      <c r="K483" s="80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  <c r="AB483" s="72"/>
      <c r="AC483" s="72"/>
      <c r="AD483" s="72"/>
      <c r="AE483" s="72"/>
      <c r="AF483" s="72"/>
      <c r="AG483" s="72"/>
      <c r="AH483" s="72"/>
      <c r="AI483" s="72"/>
      <c r="AJ483" s="72"/>
      <c r="AK483" s="72"/>
      <c r="AL483" s="72"/>
      <c r="AM483" s="72"/>
      <c r="AN483" s="72"/>
      <c r="AO483" s="72"/>
      <c r="AP483" s="72"/>
      <c r="AQ483" s="72"/>
      <c r="AR483" s="72"/>
      <c r="AS483" s="72"/>
      <c r="AT483" s="72"/>
      <c r="AU483" s="72"/>
    </row>
    <row r="484" spans="1:47" ht="15.75" customHeight="1">
      <c r="A484" s="80"/>
      <c r="B484" s="72"/>
      <c r="C484" s="72"/>
      <c r="D484" s="82"/>
      <c r="E484" s="71"/>
      <c r="F484" s="71"/>
      <c r="G484" s="71"/>
      <c r="H484" s="72"/>
      <c r="I484" s="72"/>
      <c r="J484" s="72"/>
      <c r="K484" s="80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  <c r="AC484" s="72"/>
      <c r="AD484" s="72"/>
      <c r="AE484" s="72"/>
      <c r="AF484" s="72"/>
      <c r="AG484" s="72"/>
      <c r="AH484" s="72"/>
      <c r="AI484" s="72"/>
      <c r="AJ484" s="72"/>
      <c r="AK484" s="72"/>
      <c r="AL484" s="72"/>
      <c r="AM484" s="72"/>
      <c r="AN484" s="72"/>
      <c r="AO484" s="72"/>
      <c r="AP484" s="72"/>
      <c r="AQ484" s="72"/>
      <c r="AR484" s="72"/>
      <c r="AS484" s="72"/>
      <c r="AT484" s="72"/>
      <c r="AU484" s="72"/>
    </row>
    <row r="485" spans="1:47" ht="15.75" customHeight="1">
      <c r="A485" s="80"/>
      <c r="B485" s="72"/>
      <c r="C485" s="72"/>
      <c r="D485" s="82"/>
      <c r="E485" s="71"/>
      <c r="F485" s="71"/>
      <c r="G485" s="71"/>
      <c r="H485" s="72"/>
      <c r="I485" s="72"/>
      <c r="J485" s="72"/>
      <c r="K485" s="80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  <c r="AB485" s="72"/>
      <c r="AC485" s="72"/>
      <c r="AD485" s="72"/>
      <c r="AE485" s="72"/>
      <c r="AF485" s="72"/>
      <c r="AG485" s="72"/>
      <c r="AH485" s="72"/>
      <c r="AI485" s="72"/>
      <c r="AJ485" s="72"/>
      <c r="AK485" s="72"/>
      <c r="AL485" s="72"/>
      <c r="AM485" s="72"/>
      <c r="AN485" s="72"/>
      <c r="AO485" s="72"/>
      <c r="AP485" s="72"/>
      <c r="AQ485" s="72"/>
      <c r="AR485" s="72"/>
      <c r="AS485" s="72"/>
      <c r="AT485" s="72"/>
      <c r="AU485" s="72"/>
    </row>
    <row r="486" spans="1:47" ht="15.75" customHeight="1">
      <c r="A486" s="80"/>
      <c r="B486" s="72"/>
      <c r="C486" s="72"/>
      <c r="D486" s="82"/>
      <c r="E486" s="71"/>
      <c r="F486" s="71"/>
      <c r="G486" s="71"/>
      <c r="H486" s="72"/>
      <c r="I486" s="72"/>
      <c r="J486" s="72"/>
      <c r="K486" s="80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  <c r="AB486" s="72"/>
      <c r="AC486" s="72"/>
      <c r="AD486" s="72"/>
      <c r="AE486" s="72"/>
      <c r="AF486" s="72"/>
      <c r="AG486" s="72"/>
      <c r="AH486" s="72"/>
      <c r="AI486" s="72"/>
      <c r="AJ486" s="72"/>
      <c r="AK486" s="72"/>
      <c r="AL486" s="72"/>
      <c r="AM486" s="72"/>
      <c r="AN486" s="72"/>
      <c r="AO486" s="72"/>
      <c r="AP486" s="72"/>
      <c r="AQ486" s="72"/>
      <c r="AR486" s="72"/>
      <c r="AS486" s="72"/>
      <c r="AT486" s="72"/>
      <c r="AU486" s="72"/>
    </row>
    <row r="487" spans="1:47" ht="15.75" customHeight="1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  <c r="AA487" s="72"/>
      <c r="AB487" s="72"/>
      <c r="AC487" s="72"/>
      <c r="AD487" s="72"/>
      <c r="AE487" s="72"/>
      <c r="AF487" s="72"/>
      <c r="AG487" s="72"/>
      <c r="AH487" s="72"/>
      <c r="AI487" s="72"/>
      <c r="AJ487" s="72"/>
      <c r="AK487" s="72"/>
      <c r="AL487" s="72"/>
      <c r="AM487" s="72"/>
      <c r="AN487" s="72"/>
      <c r="AO487" s="72"/>
      <c r="AP487" s="72"/>
      <c r="AQ487" s="72"/>
      <c r="AR487" s="72"/>
      <c r="AS487" s="72"/>
      <c r="AT487" s="72"/>
      <c r="AU487" s="72"/>
    </row>
    <row r="488" spans="1:47" ht="15.75" customHeight="1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  <c r="AB488" s="72"/>
      <c r="AC488" s="72"/>
      <c r="AD488" s="72"/>
      <c r="AE488" s="72"/>
      <c r="AF488" s="72"/>
      <c r="AG488" s="72"/>
      <c r="AH488" s="72"/>
      <c r="AI488" s="72"/>
      <c r="AJ488" s="72"/>
      <c r="AK488" s="72"/>
      <c r="AL488" s="72"/>
      <c r="AM488" s="72"/>
      <c r="AN488" s="72"/>
      <c r="AO488" s="72"/>
      <c r="AP488" s="72"/>
      <c r="AQ488" s="72"/>
      <c r="AR488" s="72"/>
      <c r="AS488" s="72"/>
      <c r="AT488" s="72"/>
      <c r="AU488" s="72"/>
    </row>
    <row r="489" spans="1:47" ht="15.75" customHeight="1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  <c r="AB489" s="72"/>
      <c r="AC489" s="72"/>
      <c r="AD489" s="72"/>
      <c r="AE489" s="72"/>
      <c r="AF489" s="72"/>
      <c r="AG489" s="72"/>
      <c r="AH489" s="72"/>
      <c r="AI489" s="72"/>
      <c r="AJ489" s="72"/>
      <c r="AK489" s="72"/>
      <c r="AL489" s="72"/>
      <c r="AM489" s="72"/>
      <c r="AN489" s="72"/>
      <c r="AO489" s="72"/>
      <c r="AP489" s="72"/>
      <c r="AQ489" s="72"/>
      <c r="AR489" s="72"/>
      <c r="AS489" s="72"/>
      <c r="AT489" s="72"/>
      <c r="AU489" s="72"/>
    </row>
    <row r="490" spans="1:47" ht="15.75" customHeight="1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  <c r="AA490" s="72"/>
      <c r="AB490" s="72"/>
      <c r="AC490" s="72"/>
      <c r="AD490" s="72"/>
      <c r="AE490" s="72"/>
      <c r="AF490" s="72"/>
      <c r="AG490" s="72"/>
      <c r="AH490" s="72"/>
      <c r="AI490" s="72"/>
      <c r="AJ490" s="72"/>
      <c r="AK490" s="72"/>
      <c r="AL490" s="72"/>
      <c r="AM490" s="72"/>
      <c r="AN490" s="72"/>
      <c r="AO490" s="72"/>
      <c r="AP490" s="72"/>
      <c r="AQ490" s="72"/>
      <c r="AR490" s="72"/>
      <c r="AS490" s="72"/>
      <c r="AT490" s="72"/>
      <c r="AU490" s="72"/>
    </row>
    <row r="491" spans="1:47" ht="15.75" customHeight="1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  <c r="AA491" s="72"/>
      <c r="AB491" s="72"/>
      <c r="AC491" s="72"/>
      <c r="AD491" s="72"/>
      <c r="AE491" s="72"/>
      <c r="AF491" s="72"/>
      <c r="AG491" s="72"/>
      <c r="AH491" s="72"/>
      <c r="AI491" s="72"/>
      <c r="AJ491" s="72"/>
      <c r="AK491" s="72"/>
      <c r="AL491" s="72"/>
      <c r="AM491" s="72"/>
      <c r="AN491" s="72"/>
      <c r="AO491" s="72"/>
      <c r="AP491" s="72"/>
      <c r="AQ491" s="72"/>
      <c r="AR491" s="72"/>
      <c r="AS491" s="72"/>
      <c r="AT491" s="72"/>
      <c r="AU491" s="72"/>
    </row>
    <row r="492" spans="1:47" ht="15.75" customHeight="1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  <c r="AB492" s="72"/>
      <c r="AC492" s="72"/>
      <c r="AD492" s="72"/>
      <c r="AE492" s="72"/>
      <c r="AF492" s="72"/>
      <c r="AG492" s="72"/>
      <c r="AH492" s="72"/>
      <c r="AI492" s="72"/>
      <c r="AJ492" s="72"/>
      <c r="AK492" s="72"/>
      <c r="AL492" s="72"/>
      <c r="AM492" s="72"/>
      <c r="AN492" s="72"/>
      <c r="AO492" s="72"/>
      <c r="AP492" s="72"/>
      <c r="AQ492" s="72"/>
      <c r="AR492" s="72"/>
      <c r="AS492" s="72"/>
      <c r="AT492" s="72"/>
      <c r="AU492" s="72"/>
    </row>
    <row r="493" spans="1:47" ht="15.75" customHeight="1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  <c r="AB493" s="72"/>
      <c r="AC493" s="72"/>
      <c r="AD493" s="72"/>
      <c r="AE493" s="72"/>
      <c r="AF493" s="72"/>
      <c r="AG493" s="72"/>
      <c r="AH493" s="72"/>
      <c r="AI493" s="72"/>
      <c r="AJ493" s="72"/>
      <c r="AK493" s="72"/>
      <c r="AL493" s="72"/>
      <c r="AM493" s="72"/>
      <c r="AN493" s="72"/>
      <c r="AO493" s="72"/>
      <c r="AP493" s="72"/>
      <c r="AQ493" s="72"/>
      <c r="AR493" s="72"/>
      <c r="AS493" s="72"/>
      <c r="AT493" s="72"/>
      <c r="AU493" s="72"/>
    </row>
    <row r="494" spans="1:47" ht="15.75" customHeight="1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  <c r="AA494" s="72"/>
      <c r="AB494" s="72"/>
      <c r="AC494" s="72"/>
      <c r="AD494" s="72"/>
      <c r="AE494" s="72"/>
      <c r="AF494" s="72"/>
      <c r="AG494" s="72"/>
      <c r="AH494" s="72"/>
      <c r="AI494" s="72"/>
      <c r="AJ494" s="72"/>
      <c r="AK494" s="72"/>
      <c r="AL494" s="72"/>
      <c r="AM494" s="72"/>
      <c r="AN494" s="72"/>
      <c r="AO494" s="72"/>
      <c r="AP494" s="72"/>
      <c r="AQ494" s="72"/>
      <c r="AR494" s="72"/>
      <c r="AS494" s="72"/>
      <c r="AT494" s="72"/>
      <c r="AU494" s="72"/>
    </row>
    <row r="495" spans="1:47" ht="15.75" customHeight="1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  <c r="AB495" s="72"/>
      <c r="AC495" s="72"/>
      <c r="AD495" s="72"/>
      <c r="AE495" s="72"/>
      <c r="AF495" s="72"/>
      <c r="AG495" s="72"/>
      <c r="AH495" s="72"/>
      <c r="AI495" s="72"/>
      <c r="AJ495" s="72"/>
      <c r="AK495" s="72"/>
      <c r="AL495" s="72"/>
      <c r="AM495" s="72"/>
      <c r="AN495" s="72"/>
      <c r="AO495" s="72"/>
      <c r="AP495" s="72"/>
      <c r="AQ495" s="72"/>
      <c r="AR495" s="72"/>
      <c r="AS495" s="72"/>
      <c r="AT495" s="72"/>
      <c r="AU495" s="72"/>
    </row>
    <row r="496" spans="1:47" ht="15.75" customHeight="1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  <c r="AB496" s="72"/>
      <c r="AC496" s="72"/>
      <c r="AD496" s="72"/>
      <c r="AE496" s="72"/>
      <c r="AF496" s="72"/>
      <c r="AG496" s="72"/>
      <c r="AH496" s="72"/>
      <c r="AI496" s="72"/>
      <c r="AJ496" s="72"/>
      <c r="AK496" s="72"/>
      <c r="AL496" s="72"/>
      <c r="AM496" s="72"/>
      <c r="AN496" s="72"/>
      <c r="AO496" s="72"/>
      <c r="AP496" s="72"/>
      <c r="AQ496" s="72"/>
      <c r="AR496" s="72"/>
      <c r="AS496" s="72"/>
      <c r="AT496" s="72"/>
      <c r="AU496" s="72"/>
    </row>
    <row r="497" spans="1:47" ht="15.75" customHeight="1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  <c r="AC497" s="72"/>
      <c r="AD497" s="72"/>
      <c r="AE497" s="72"/>
      <c r="AF497" s="72"/>
      <c r="AG497" s="72"/>
      <c r="AH497" s="72"/>
      <c r="AI497" s="72"/>
      <c r="AJ497" s="72"/>
      <c r="AK497" s="72"/>
      <c r="AL497" s="72"/>
      <c r="AM497" s="72"/>
      <c r="AN497" s="72"/>
      <c r="AO497" s="72"/>
      <c r="AP497" s="72"/>
      <c r="AQ497" s="72"/>
      <c r="AR497" s="72"/>
      <c r="AS497" s="72"/>
      <c r="AT497" s="72"/>
      <c r="AU497" s="72"/>
    </row>
    <row r="498" spans="1:47" ht="15.75" customHeight="1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  <c r="AB498" s="72"/>
      <c r="AC498" s="72"/>
      <c r="AD498" s="72"/>
      <c r="AE498" s="72"/>
      <c r="AF498" s="72"/>
      <c r="AG498" s="72"/>
      <c r="AH498" s="72"/>
      <c r="AI498" s="72"/>
      <c r="AJ498" s="72"/>
      <c r="AK498" s="72"/>
      <c r="AL498" s="72"/>
      <c r="AM498" s="72"/>
      <c r="AN498" s="72"/>
      <c r="AO498" s="72"/>
      <c r="AP498" s="72"/>
      <c r="AQ498" s="72"/>
      <c r="AR498" s="72"/>
      <c r="AS498" s="72"/>
      <c r="AT498" s="72"/>
      <c r="AU498" s="72"/>
    </row>
    <row r="499" spans="1:47" ht="15.75" customHeight="1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  <c r="AC499" s="72"/>
      <c r="AD499" s="72"/>
      <c r="AE499" s="72"/>
      <c r="AF499" s="72"/>
      <c r="AG499" s="72"/>
      <c r="AH499" s="72"/>
      <c r="AI499" s="72"/>
      <c r="AJ499" s="72"/>
      <c r="AK499" s="72"/>
      <c r="AL499" s="72"/>
      <c r="AM499" s="72"/>
      <c r="AN499" s="72"/>
      <c r="AO499" s="72"/>
      <c r="AP499" s="72"/>
      <c r="AQ499" s="72"/>
      <c r="AR499" s="72"/>
      <c r="AS499" s="72"/>
      <c r="AT499" s="72"/>
      <c r="AU499" s="72"/>
    </row>
    <row r="500" spans="1:47" ht="15.75" customHeight="1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  <c r="AB500" s="72"/>
      <c r="AC500" s="72"/>
      <c r="AD500" s="72"/>
      <c r="AE500" s="72"/>
      <c r="AF500" s="72"/>
      <c r="AG500" s="72"/>
      <c r="AH500" s="72"/>
      <c r="AI500" s="72"/>
      <c r="AJ500" s="72"/>
      <c r="AK500" s="72"/>
      <c r="AL500" s="72"/>
      <c r="AM500" s="72"/>
      <c r="AN500" s="72"/>
      <c r="AO500" s="72"/>
      <c r="AP500" s="72"/>
      <c r="AQ500" s="72"/>
      <c r="AR500" s="72"/>
      <c r="AS500" s="72"/>
      <c r="AT500" s="72"/>
      <c r="AU500" s="72"/>
    </row>
    <row r="501" spans="1:47" ht="15.75" customHeight="1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  <c r="AC501" s="72"/>
      <c r="AD501" s="72"/>
      <c r="AE501" s="72"/>
      <c r="AF501" s="72"/>
      <c r="AG501" s="72"/>
      <c r="AH501" s="72"/>
      <c r="AI501" s="72"/>
      <c r="AJ501" s="72"/>
      <c r="AK501" s="72"/>
      <c r="AL501" s="72"/>
      <c r="AM501" s="72"/>
      <c r="AN501" s="72"/>
      <c r="AO501" s="72"/>
      <c r="AP501" s="72"/>
      <c r="AQ501" s="72"/>
      <c r="AR501" s="72"/>
      <c r="AS501" s="72"/>
      <c r="AT501" s="72"/>
      <c r="AU501" s="72"/>
    </row>
    <row r="502" spans="1:47" ht="15.75" customHeight="1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  <c r="AA502" s="72"/>
      <c r="AB502" s="72"/>
      <c r="AC502" s="72"/>
      <c r="AD502" s="72"/>
      <c r="AE502" s="72"/>
      <c r="AF502" s="72"/>
      <c r="AG502" s="72"/>
      <c r="AH502" s="72"/>
      <c r="AI502" s="72"/>
      <c r="AJ502" s="72"/>
      <c r="AK502" s="72"/>
      <c r="AL502" s="72"/>
      <c r="AM502" s="72"/>
      <c r="AN502" s="72"/>
      <c r="AO502" s="72"/>
      <c r="AP502" s="72"/>
      <c r="AQ502" s="72"/>
      <c r="AR502" s="72"/>
      <c r="AS502" s="72"/>
      <c r="AT502" s="72"/>
      <c r="AU502" s="72"/>
    </row>
    <row r="503" spans="1:47" ht="15.75" customHeight="1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  <c r="AB503" s="72"/>
      <c r="AC503" s="72"/>
      <c r="AD503" s="72"/>
      <c r="AE503" s="72"/>
      <c r="AF503" s="72"/>
      <c r="AG503" s="72"/>
      <c r="AH503" s="72"/>
      <c r="AI503" s="72"/>
      <c r="AJ503" s="72"/>
      <c r="AK503" s="72"/>
      <c r="AL503" s="72"/>
      <c r="AM503" s="72"/>
      <c r="AN503" s="72"/>
      <c r="AO503" s="72"/>
      <c r="AP503" s="72"/>
      <c r="AQ503" s="72"/>
      <c r="AR503" s="72"/>
      <c r="AS503" s="72"/>
      <c r="AT503" s="72"/>
      <c r="AU503" s="72"/>
    </row>
    <row r="504" spans="1:47" ht="15.75" customHeight="1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  <c r="AA504" s="72"/>
      <c r="AB504" s="72"/>
      <c r="AC504" s="72"/>
      <c r="AD504" s="72"/>
      <c r="AE504" s="72"/>
      <c r="AF504" s="72"/>
      <c r="AG504" s="72"/>
      <c r="AH504" s="72"/>
      <c r="AI504" s="72"/>
      <c r="AJ504" s="72"/>
      <c r="AK504" s="72"/>
      <c r="AL504" s="72"/>
      <c r="AM504" s="72"/>
      <c r="AN504" s="72"/>
      <c r="AO504" s="72"/>
      <c r="AP504" s="72"/>
      <c r="AQ504" s="72"/>
      <c r="AR504" s="72"/>
      <c r="AS504" s="72"/>
      <c r="AT504" s="72"/>
      <c r="AU504" s="72"/>
    </row>
    <row r="505" spans="1:47" ht="15.75" customHeight="1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  <c r="AB505" s="72"/>
      <c r="AC505" s="72"/>
      <c r="AD505" s="72"/>
      <c r="AE505" s="72"/>
      <c r="AF505" s="72"/>
      <c r="AG505" s="72"/>
      <c r="AH505" s="72"/>
      <c r="AI505" s="72"/>
      <c r="AJ505" s="72"/>
      <c r="AK505" s="72"/>
      <c r="AL505" s="72"/>
      <c r="AM505" s="72"/>
      <c r="AN505" s="72"/>
      <c r="AO505" s="72"/>
      <c r="AP505" s="72"/>
      <c r="AQ505" s="72"/>
      <c r="AR505" s="72"/>
      <c r="AS505" s="72"/>
      <c r="AT505" s="72"/>
      <c r="AU505" s="72"/>
    </row>
    <row r="506" spans="1:47" ht="15.75" customHeight="1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  <c r="AB506" s="72"/>
      <c r="AC506" s="72"/>
      <c r="AD506" s="72"/>
      <c r="AE506" s="72"/>
      <c r="AF506" s="72"/>
      <c r="AG506" s="72"/>
      <c r="AH506" s="72"/>
      <c r="AI506" s="72"/>
      <c r="AJ506" s="72"/>
      <c r="AK506" s="72"/>
      <c r="AL506" s="72"/>
      <c r="AM506" s="72"/>
      <c r="AN506" s="72"/>
      <c r="AO506" s="72"/>
      <c r="AP506" s="72"/>
      <c r="AQ506" s="72"/>
      <c r="AR506" s="72"/>
      <c r="AS506" s="72"/>
      <c r="AT506" s="72"/>
      <c r="AU506" s="72"/>
    </row>
    <row r="507" spans="1:47" ht="15.75" customHeight="1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  <c r="AB507" s="72"/>
      <c r="AC507" s="72"/>
      <c r="AD507" s="72"/>
      <c r="AE507" s="72"/>
      <c r="AF507" s="72"/>
      <c r="AG507" s="72"/>
      <c r="AH507" s="72"/>
      <c r="AI507" s="72"/>
      <c r="AJ507" s="72"/>
      <c r="AK507" s="72"/>
      <c r="AL507" s="72"/>
      <c r="AM507" s="72"/>
      <c r="AN507" s="72"/>
      <c r="AO507" s="72"/>
      <c r="AP507" s="72"/>
      <c r="AQ507" s="72"/>
      <c r="AR507" s="72"/>
      <c r="AS507" s="72"/>
      <c r="AT507" s="72"/>
      <c r="AU507" s="72"/>
    </row>
    <row r="508" spans="1:47" ht="15.75" customHeight="1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  <c r="AB508" s="72"/>
      <c r="AC508" s="72"/>
      <c r="AD508" s="72"/>
      <c r="AE508" s="72"/>
      <c r="AF508" s="72"/>
      <c r="AG508" s="72"/>
      <c r="AH508" s="72"/>
      <c r="AI508" s="72"/>
      <c r="AJ508" s="72"/>
      <c r="AK508" s="72"/>
      <c r="AL508" s="72"/>
      <c r="AM508" s="72"/>
      <c r="AN508" s="72"/>
      <c r="AO508" s="72"/>
      <c r="AP508" s="72"/>
      <c r="AQ508" s="72"/>
      <c r="AR508" s="72"/>
      <c r="AS508" s="72"/>
      <c r="AT508" s="72"/>
      <c r="AU508" s="72"/>
    </row>
    <row r="509" spans="1:47" ht="15.75" customHeight="1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  <c r="AB509" s="72"/>
      <c r="AC509" s="72"/>
      <c r="AD509" s="72"/>
      <c r="AE509" s="72"/>
      <c r="AF509" s="72"/>
      <c r="AG509" s="72"/>
      <c r="AH509" s="72"/>
      <c r="AI509" s="72"/>
      <c r="AJ509" s="72"/>
      <c r="AK509" s="72"/>
      <c r="AL509" s="72"/>
      <c r="AM509" s="72"/>
      <c r="AN509" s="72"/>
      <c r="AO509" s="72"/>
      <c r="AP509" s="72"/>
      <c r="AQ509" s="72"/>
      <c r="AR509" s="72"/>
      <c r="AS509" s="72"/>
      <c r="AT509" s="72"/>
      <c r="AU509" s="72"/>
    </row>
    <row r="510" spans="1:47" ht="15.75" customHeight="1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  <c r="AB510" s="72"/>
      <c r="AC510" s="72"/>
      <c r="AD510" s="72"/>
      <c r="AE510" s="72"/>
      <c r="AF510" s="72"/>
      <c r="AG510" s="72"/>
      <c r="AH510" s="72"/>
      <c r="AI510" s="72"/>
      <c r="AJ510" s="72"/>
      <c r="AK510" s="72"/>
      <c r="AL510" s="72"/>
      <c r="AM510" s="72"/>
      <c r="AN510" s="72"/>
      <c r="AO510" s="72"/>
      <c r="AP510" s="72"/>
      <c r="AQ510" s="72"/>
      <c r="AR510" s="72"/>
      <c r="AS510" s="72"/>
      <c r="AT510" s="72"/>
      <c r="AU510" s="72"/>
    </row>
    <row r="511" spans="1:47" ht="15.75" customHeight="1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  <c r="AA511" s="72"/>
      <c r="AB511" s="72"/>
      <c r="AC511" s="72"/>
      <c r="AD511" s="72"/>
      <c r="AE511" s="72"/>
      <c r="AF511" s="72"/>
      <c r="AG511" s="72"/>
      <c r="AH511" s="72"/>
      <c r="AI511" s="72"/>
      <c r="AJ511" s="72"/>
      <c r="AK511" s="72"/>
      <c r="AL511" s="72"/>
      <c r="AM511" s="72"/>
      <c r="AN511" s="72"/>
      <c r="AO511" s="72"/>
      <c r="AP511" s="72"/>
      <c r="AQ511" s="72"/>
      <c r="AR511" s="72"/>
      <c r="AS511" s="72"/>
      <c r="AT511" s="72"/>
      <c r="AU511" s="72"/>
    </row>
    <row r="512" spans="1:47" ht="15.75" customHeight="1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  <c r="AA512" s="72"/>
      <c r="AB512" s="72"/>
      <c r="AC512" s="72"/>
      <c r="AD512" s="72"/>
      <c r="AE512" s="72"/>
      <c r="AF512" s="72"/>
      <c r="AG512" s="72"/>
      <c r="AH512" s="72"/>
      <c r="AI512" s="72"/>
      <c r="AJ512" s="72"/>
      <c r="AK512" s="72"/>
      <c r="AL512" s="72"/>
      <c r="AM512" s="72"/>
      <c r="AN512" s="72"/>
      <c r="AO512" s="72"/>
      <c r="AP512" s="72"/>
      <c r="AQ512" s="72"/>
      <c r="AR512" s="72"/>
      <c r="AS512" s="72"/>
      <c r="AT512" s="72"/>
      <c r="AU512" s="72"/>
    </row>
    <row r="513" spans="1:47" ht="15.75" customHeight="1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  <c r="AA513" s="72"/>
      <c r="AB513" s="72"/>
      <c r="AC513" s="72"/>
      <c r="AD513" s="72"/>
      <c r="AE513" s="72"/>
      <c r="AF513" s="72"/>
      <c r="AG513" s="72"/>
      <c r="AH513" s="72"/>
      <c r="AI513" s="72"/>
      <c r="AJ513" s="72"/>
      <c r="AK513" s="72"/>
      <c r="AL513" s="72"/>
      <c r="AM513" s="72"/>
      <c r="AN513" s="72"/>
      <c r="AO513" s="72"/>
      <c r="AP513" s="72"/>
      <c r="AQ513" s="72"/>
      <c r="AR513" s="72"/>
      <c r="AS513" s="72"/>
      <c r="AT513" s="72"/>
      <c r="AU513" s="72"/>
    </row>
    <row r="514" spans="1:47" ht="15.75" customHeight="1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2"/>
      <c r="AJ514" s="72"/>
      <c r="AK514" s="72"/>
      <c r="AL514" s="72"/>
      <c r="AM514" s="72"/>
      <c r="AN514" s="72"/>
      <c r="AO514" s="72"/>
      <c r="AP514" s="72"/>
      <c r="AQ514" s="72"/>
      <c r="AR514" s="72"/>
      <c r="AS514" s="72"/>
      <c r="AT514" s="72"/>
      <c r="AU514" s="72"/>
    </row>
    <row r="515" spans="1:47" ht="15.75" customHeight="1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  <c r="AB515" s="72"/>
      <c r="AC515" s="72"/>
      <c r="AD515" s="72"/>
      <c r="AE515" s="72"/>
      <c r="AF515" s="72"/>
      <c r="AG515" s="72"/>
      <c r="AH515" s="72"/>
      <c r="AI515" s="72"/>
      <c r="AJ515" s="72"/>
      <c r="AK515" s="72"/>
      <c r="AL515" s="72"/>
      <c r="AM515" s="72"/>
      <c r="AN515" s="72"/>
      <c r="AO515" s="72"/>
      <c r="AP515" s="72"/>
      <c r="AQ515" s="72"/>
      <c r="AR515" s="72"/>
      <c r="AS515" s="72"/>
      <c r="AT515" s="72"/>
      <c r="AU515" s="72"/>
    </row>
    <row r="516" spans="1:47" ht="15.75" customHeight="1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  <c r="AC516" s="72"/>
      <c r="AD516" s="72"/>
      <c r="AE516" s="72"/>
      <c r="AF516" s="72"/>
      <c r="AG516" s="72"/>
      <c r="AH516" s="72"/>
      <c r="AI516" s="72"/>
      <c r="AJ516" s="72"/>
      <c r="AK516" s="72"/>
      <c r="AL516" s="72"/>
      <c r="AM516" s="72"/>
      <c r="AN516" s="72"/>
      <c r="AO516" s="72"/>
      <c r="AP516" s="72"/>
      <c r="AQ516" s="72"/>
      <c r="AR516" s="72"/>
      <c r="AS516" s="72"/>
      <c r="AT516" s="72"/>
      <c r="AU516" s="72"/>
    </row>
    <row r="517" spans="1:47" ht="15.75" customHeight="1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  <c r="AC517" s="72"/>
      <c r="AD517" s="72"/>
      <c r="AE517" s="72"/>
      <c r="AF517" s="72"/>
      <c r="AG517" s="72"/>
      <c r="AH517" s="72"/>
      <c r="AI517" s="72"/>
      <c r="AJ517" s="72"/>
      <c r="AK517" s="72"/>
      <c r="AL517" s="72"/>
      <c r="AM517" s="72"/>
      <c r="AN517" s="72"/>
      <c r="AO517" s="72"/>
      <c r="AP517" s="72"/>
      <c r="AQ517" s="72"/>
      <c r="AR517" s="72"/>
      <c r="AS517" s="72"/>
      <c r="AT517" s="72"/>
      <c r="AU517" s="72"/>
    </row>
    <row r="518" spans="1:47" ht="15.75" customHeight="1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  <c r="AB518" s="72"/>
      <c r="AC518" s="72"/>
      <c r="AD518" s="72"/>
      <c r="AE518" s="72"/>
      <c r="AF518" s="72"/>
      <c r="AG518" s="72"/>
      <c r="AH518" s="72"/>
      <c r="AI518" s="72"/>
      <c r="AJ518" s="72"/>
      <c r="AK518" s="72"/>
      <c r="AL518" s="72"/>
      <c r="AM518" s="72"/>
      <c r="AN518" s="72"/>
      <c r="AO518" s="72"/>
      <c r="AP518" s="72"/>
      <c r="AQ518" s="72"/>
      <c r="AR518" s="72"/>
      <c r="AS518" s="72"/>
      <c r="AT518" s="72"/>
      <c r="AU518" s="72"/>
    </row>
    <row r="519" spans="1:47" ht="15.75" customHeight="1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  <c r="AC519" s="72"/>
      <c r="AD519" s="72"/>
      <c r="AE519" s="72"/>
      <c r="AF519" s="72"/>
      <c r="AG519" s="72"/>
      <c r="AH519" s="72"/>
      <c r="AI519" s="72"/>
      <c r="AJ519" s="72"/>
      <c r="AK519" s="72"/>
      <c r="AL519" s="72"/>
      <c r="AM519" s="72"/>
      <c r="AN519" s="72"/>
      <c r="AO519" s="72"/>
      <c r="AP519" s="72"/>
      <c r="AQ519" s="72"/>
      <c r="AR519" s="72"/>
      <c r="AS519" s="72"/>
      <c r="AT519" s="72"/>
      <c r="AU519" s="72"/>
    </row>
    <row r="520" spans="1:47" ht="15.75" customHeight="1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  <c r="AA520" s="72"/>
      <c r="AB520" s="72"/>
      <c r="AC520" s="72"/>
      <c r="AD520" s="72"/>
      <c r="AE520" s="72"/>
      <c r="AF520" s="72"/>
      <c r="AG520" s="72"/>
      <c r="AH520" s="72"/>
      <c r="AI520" s="72"/>
      <c r="AJ520" s="72"/>
      <c r="AK520" s="72"/>
      <c r="AL520" s="72"/>
      <c r="AM520" s="72"/>
      <c r="AN520" s="72"/>
      <c r="AO520" s="72"/>
      <c r="AP520" s="72"/>
      <c r="AQ520" s="72"/>
      <c r="AR520" s="72"/>
      <c r="AS520" s="72"/>
      <c r="AT520" s="72"/>
      <c r="AU520" s="72"/>
    </row>
    <row r="521" spans="1:47" ht="15.75" customHeight="1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/>
      <c r="AB521" s="72"/>
      <c r="AC521" s="72"/>
      <c r="AD521" s="72"/>
      <c r="AE521" s="72"/>
      <c r="AF521" s="72"/>
      <c r="AG521" s="72"/>
      <c r="AH521" s="72"/>
      <c r="AI521" s="72"/>
      <c r="AJ521" s="72"/>
      <c r="AK521" s="72"/>
      <c r="AL521" s="72"/>
      <c r="AM521" s="72"/>
      <c r="AN521" s="72"/>
      <c r="AO521" s="72"/>
      <c r="AP521" s="72"/>
      <c r="AQ521" s="72"/>
      <c r="AR521" s="72"/>
      <c r="AS521" s="72"/>
      <c r="AT521" s="72"/>
      <c r="AU521" s="72"/>
    </row>
    <row r="522" spans="1:47" ht="15.75" customHeight="1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  <c r="AC522" s="72"/>
      <c r="AD522" s="72"/>
      <c r="AE522" s="72"/>
      <c r="AF522" s="72"/>
      <c r="AG522" s="72"/>
      <c r="AH522" s="72"/>
      <c r="AI522" s="72"/>
      <c r="AJ522" s="72"/>
      <c r="AK522" s="72"/>
      <c r="AL522" s="72"/>
      <c r="AM522" s="72"/>
      <c r="AN522" s="72"/>
      <c r="AO522" s="72"/>
      <c r="AP522" s="72"/>
      <c r="AQ522" s="72"/>
      <c r="AR522" s="72"/>
      <c r="AS522" s="72"/>
      <c r="AT522" s="72"/>
      <c r="AU522" s="72"/>
    </row>
    <row r="523" spans="1:47" ht="15.75" customHeight="1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  <c r="AA523" s="72"/>
      <c r="AB523" s="72"/>
      <c r="AC523" s="72"/>
      <c r="AD523" s="72"/>
      <c r="AE523" s="72"/>
      <c r="AF523" s="72"/>
      <c r="AG523" s="72"/>
      <c r="AH523" s="72"/>
      <c r="AI523" s="72"/>
      <c r="AJ523" s="72"/>
      <c r="AK523" s="72"/>
      <c r="AL523" s="72"/>
      <c r="AM523" s="72"/>
      <c r="AN523" s="72"/>
      <c r="AO523" s="72"/>
      <c r="AP523" s="72"/>
      <c r="AQ523" s="72"/>
      <c r="AR523" s="72"/>
      <c r="AS523" s="72"/>
      <c r="AT523" s="72"/>
      <c r="AU523" s="72"/>
    </row>
    <row r="524" spans="1:47" ht="15.75" customHeight="1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  <c r="AC524" s="72"/>
      <c r="AD524" s="72"/>
      <c r="AE524" s="72"/>
      <c r="AF524" s="72"/>
      <c r="AG524" s="72"/>
      <c r="AH524" s="72"/>
      <c r="AI524" s="72"/>
      <c r="AJ524" s="72"/>
      <c r="AK524" s="72"/>
      <c r="AL524" s="72"/>
      <c r="AM524" s="72"/>
      <c r="AN524" s="72"/>
      <c r="AO524" s="72"/>
      <c r="AP524" s="72"/>
      <c r="AQ524" s="72"/>
      <c r="AR524" s="72"/>
      <c r="AS524" s="72"/>
      <c r="AT524" s="72"/>
      <c r="AU524" s="72"/>
    </row>
    <row r="525" spans="1:47" ht="15.75" customHeight="1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  <c r="AB525" s="72"/>
      <c r="AC525" s="72"/>
      <c r="AD525" s="72"/>
      <c r="AE525" s="72"/>
      <c r="AF525" s="72"/>
      <c r="AG525" s="72"/>
      <c r="AH525" s="72"/>
      <c r="AI525" s="72"/>
      <c r="AJ525" s="72"/>
      <c r="AK525" s="72"/>
      <c r="AL525" s="72"/>
      <c r="AM525" s="72"/>
      <c r="AN525" s="72"/>
      <c r="AO525" s="72"/>
      <c r="AP525" s="72"/>
      <c r="AQ525" s="72"/>
      <c r="AR525" s="72"/>
      <c r="AS525" s="72"/>
      <c r="AT525" s="72"/>
      <c r="AU525" s="72"/>
    </row>
    <row r="526" spans="1:47" ht="15.75" customHeight="1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  <c r="AB526" s="72"/>
      <c r="AC526" s="72"/>
      <c r="AD526" s="72"/>
      <c r="AE526" s="72"/>
      <c r="AF526" s="72"/>
      <c r="AG526" s="72"/>
      <c r="AH526" s="72"/>
      <c r="AI526" s="72"/>
      <c r="AJ526" s="72"/>
      <c r="AK526" s="72"/>
      <c r="AL526" s="72"/>
      <c r="AM526" s="72"/>
      <c r="AN526" s="72"/>
      <c r="AO526" s="72"/>
      <c r="AP526" s="72"/>
      <c r="AQ526" s="72"/>
      <c r="AR526" s="72"/>
      <c r="AS526" s="72"/>
      <c r="AT526" s="72"/>
      <c r="AU526" s="72"/>
    </row>
    <row r="527" spans="1:47" ht="15.75" customHeight="1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/>
      <c r="AC527" s="72"/>
      <c r="AD527" s="72"/>
      <c r="AE527" s="72"/>
      <c r="AF527" s="72"/>
      <c r="AG527" s="72"/>
      <c r="AH527" s="72"/>
      <c r="AI527" s="72"/>
      <c r="AJ527" s="72"/>
      <c r="AK527" s="72"/>
      <c r="AL527" s="72"/>
      <c r="AM527" s="72"/>
      <c r="AN527" s="72"/>
      <c r="AO527" s="72"/>
      <c r="AP527" s="72"/>
      <c r="AQ527" s="72"/>
      <c r="AR527" s="72"/>
      <c r="AS527" s="72"/>
      <c r="AT527" s="72"/>
      <c r="AU527" s="72"/>
    </row>
    <row r="528" spans="1:47" ht="15.75" customHeight="1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2"/>
      <c r="AJ528" s="72"/>
      <c r="AK528" s="72"/>
      <c r="AL528" s="72"/>
      <c r="AM528" s="72"/>
      <c r="AN528" s="72"/>
      <c r="AO528" s="72"/>
      <c r="AP528" s="72"/>
      <c r="AQ528" s="72"/>
      <c r="AR528" s="72"/>
      <c r="AS528" s="72"/>
      <c r="AT528" s="72"/>
      <c r="AU528" s="72"/>
    </row>
    <row r="529" spans="1:47" ht="15.75" customHeight="1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  <c r="AC529" s="72"/>
      <c r="AD529" s="72"/>
      <c r="AE529" s="72"/>
      <c r="AF529" s="72"/>
      <c r="AG529" s="72"/>
      <c r="AH529" s="72"/>
      <c r="AI529" s="72"/>
      <c r="AJ529" s="72"/>
      <c r="AK529" s="72"/>
      <c r="AL529" s="72"/>
      <c r="AM529" s="72"/>
      <c r="AN529" s="72"/>
      <c r="AO529" s="72"/>
      <c r="AP529" s="72"/>
      <c r="AQ529" s="72"/>
      <c r="AR529" s="72"/>
      <c r="AS529" s="72"/>
      <c r="AT529" s="72"/>
      <c r="AU529" s="72"/>
    </row>
    <row r="530" spans="1:47" ht="15.75" customHeight="1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  <c r="AB530" s="72"/>
      <c r="AC530" s="72"/>
      <c r="AD530" s="72"/>
      <c r="AE530" s="72"/>
      <c r="AF530" s="72"/>
      <c r="AG530" s="72"/>
      <c r="AH530" s="72"/>
      <c r="AI530" s="72"/>
      <c r="AJ530" s="72"/>
      <c r="AK530" s="72"/>
      <c r="AL530" s="72"/>
      <c r="AM530" s="72"/>
      <c r="AN530" s="72"/>
      <c r="AO530" s="72"/>
      <c r="AP530" s="72"/>
      <c r="AQ530" s="72"/>
      <c r="AR530" s="72"/>
      <c r="AS530" s="72"/>
      <c r="AT530" s="72"/>
      <c r="AU530" s="72"/>
    </row>
    <row r="531" spans="1:47" ht="15.75" customHeight="1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  <c r="AB531" s="72"/>
      <c r="AC531" s="72"/>
      <c r="AD531" s="72"/>
      <c r="AE531" s="72"/>
      <c r="AF531" s="72"/>
      <c r="AG531" s="72"/>
      <c r="AH531" s="72"/>
      <c r="AI531" s="72"/>
      <c r="AJ531" s="72"/>
      <c r="AK531" s="72"/>
      <c r="AL531" s="72"/>
      <c r="AM531" s="72"/>
      <c r="AN531" s="72"/>
      <c r="AO531" s="72"/>
      <c r="AP531" s="72"/>
      <c r="AQ531" s="72"/>
      <c r="AR531" s="72"/>
      <c r="AS531" s="72"/>
      <c r="AT531" s="72"/>
      <c r="AU531" s="72"/>
    </row>
    <row r="532" spans="1:47" ht="15.75" customHeight="1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  <c r="AB532" s="72"/>
      <c r="AC532" s="72"/>
      <c r="AD532" s="72"/>
      <c r="AE532" s="72"/>
      <c r="AF532" s="72"/>
      <c r="AG532" s="72"/>
      <c r="AH532" s="72"/>
      <c r="AI532" s="72"/>
      <c r="AJ532" s="72"/>
      <c r="AK532" s="72"/>
      <c r="AL532" s="72"/>
      <c r="AM532" s="72"/>
      <c r="AN532" s="72"/>
      <c r="AO532" s="72"/>
      <c r="AP532" s="72"/>
      <c r="AQ532" s="72"/>
      <c r="AR532" s="72"/>
      <c r="AS532" s="72"/>
      <c r="AT532" s="72"/>
      <c r="AU532" s="72"/>
    </row>
    <row r="533" spans="1:47" ht="15.75" customHeight="1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  <c r="AA533" s="72"/>
      <c r="AB533" s="72"/>
      <c r="AC533" s="72"/>
      <c r="AD533" s="72"/>
      <c r="AE533" s="72"/>
      <c r="AF533" s="72"/>
      <c r="AG533" s="72"/>
      <c r="AH533" s="72"/>
      <c r="AI533" s="72"/>
      <c r="AJ533" s="72"/>
      <c r="AK533" s="72"/>
      <c r="AL533" s="72"/>
      <c r="AM533" s="72"/>
      <c r="AN533" s="72"/>
      <c r="AO533" s="72"/>
      <c r="AP533" s="72"/>
      <c r="AQ533" s="72"/>
      <c r="AR533" s="72"/>
      <c r="AS533" s="72"/>
      <c r="AT533" s="72"/>
      <c r="AU533" s="72"/>
    </row>
    <row r="534" spans="1:47" ht="15.75" customHeight="1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  <c r="AC534" s="72"/>
      <c r="AD534" s="72"/>
      <c r="AE534" s="72"/>
      <c r="AF534" s="72"/>
      <c r="AG534" s="72"/>
      <c r="AH534" s="72"/>
      <c r="AI534" s="72"/>
      <c r="AJ534" s="72"/>
      <c r="AK534" s="72"/>
      <c r="AL534" s="72"/>
      <c r="AM534" s="72"/>
      <c r="AN534" s="72"/>
      <c r="AO534" s="72"/>
      <c r="AP534" s="72"/>
      <c r="AQ534" s="72"/>
      <c r="AR534" s="72"/>
      <c r="AS534" s="72"/>
      <c r="AT534" s="72"/>
      <c r="AU534" s="72"/>
    </row>
    <row r="535" spans="1:47" ht="15.75" customHeight="1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  <c r="AC535" s="72"/>
      <c r="AD535" s="72"/>
      <c r="AE535" s="72"/>
      <c r="AF535" s="72"/>
      <c r="AG535" s="72"/>
      <c r="AH535" s="72"/>
      <c r="AI535" s="72"/>
      <c r="AJ535" s="72"/>
      <c r="AK535" s="72"/>
      <c r="AL535" s="72"/>
      <c r="AM535" s="72"/>
      <c r="AN535" s="72"/>
      <c r="AO535" s="72"/>
      <c r="AP535" s="72"/>
      <c r="AQ535" s="72"/>
      <c r="AR535" s="72"/>
      <c r="AS535" s="72"/>
      <c r="AT535" s="72"/>
      <c r="AU535" s="72"/>
    </row>
    <row r="536" spans="1:47" ht="15.75" customHeight="1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  <c r="AC536" s="72"/>
      <c r="AD536" s="72"/>
      <c r="AE536" s="72"/>
      <c r="AF536" s="72"/>
      <c r="AG536" s="72"/>
      <c r="AH536" s="72"/>
      <c r="AI536" s="72"/>
      <c r="AJ536" s="72"/>
      <c r="AK536" s="72"/>
      <c r="AL536" s="72"/>
      <c r="AM536" s="72"/>
      <c r="AN536" s="72"/>
      <c r="AO536" s="72"/>
      <c r="AP536" s="72"/>
      <c r="AQ536" s="72"/>
      <c r="AR536" s="72"/>
      <c r="AS536" s="72"/>
      <c r="AT536" s="72"/>
      <c r="AU536" s="72"/>
    </row>
    <row r="537" spans="1:47" ht="15.75" customHeight="1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  <c r="AC537" s="72"/>
      <c r="AD537" s="72"/>
      <c r="AE537" s="72"/>
      <c r="AF537" s="72"/>
      <c r="AG537" s="72"/>
      <c r="AH537" s="72"/>
      <c r="AI537" s="72"/>
      <c r="AJ537" s="72"/>
      <c r="AK537" s="72"/>
      <c r="AL537" s="72"/>
      <c r="AM537" s="72"/>
      <c r="AN537" s="72"/>
      <c r="AO537" s="72"/>
      <c r="AP537" s="72"/>
      <c r="AQ537" s="72"/>
      <c r="AR537" s="72"/>
      <c r="AS537" s="72"/>
      <c r="AT537" s="72"/>
      <c r="AU537" s="72"/>
    </row>
    <row r="538" spans="1:47" ht="15.75" customHeight="1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2"/>
      <c r="AJ538" s="72"/>
      <c r="AK538" s="72"/>
      <c r="AL538" s="72"/>
      <c r="AM538" s="72"/>
      <c r="AN538" s="72"/>
      <c r="AO538" s="72"/>
      <c r="AP538" s="72"/>
      <c r="AQ538" s="72"/>
      <c r="AR538" s="72"/>
      <c r="AS538" s="72"/>
      <c r="AT538" s="72"/>
      <c r="AU538" s="72"/>
    </row>
    <row r="539" spans="1:47" ht="15.75" customHeight="1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  <c r="AC539" s="72"/>
      <c r="AD539" s="72"/>
      <c r="AE539" s="72"/>
      <c r="AF539" s="72"/>
      <c r="AG539" s="72"/>
      <c r="AH539" s="72"/>
      <c r="AI539" s="72"/>
      <c r="AJ539" s="72"/>
      <c r="AK539" s="72"/>
      <c r="AL539" s="72"/>
      <c r="AM539" s="72"/>
      <c r="AN539" s="72"/>
      <c r="AO539" s="72"/>
      <c r="AP539" s="72"/>
      <c r="AQ539" s="72"/>
      <c r="AR539" s="72"/>
      <c r="AS539" s="72"/>
      <c r="AT539" s="72"/>
      <c r="AU539" s="72"/>
    </row>
    <row r="540" spans="1:47" ht="15.75" customHeight="1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  <c r="AC540" s="72"/>
      <c r="AD540" s="72"/>
      <c r="AE540" s="72"/>
      <c r="AF540" s="72"/>
      <c r="AG540" s="72"/>
      <c r="AH540" s="72"/>
      <c r="AI540" s="72"/>
      <c r="AJ540" s="72"/>
      <c r="AK540" s="72"/>
      <c r="AL540" s="72"/>
      <c r="AM540" s="72"/>
      <c r="AN540" s="72"/>
      <c r="AO540" s="72"/>
      <c r="AP540" s="72"/>
      <c r="AQ540" s="72"/>
      <c r="AR540" s="72"/>
      <c r="AS540" s="72"/>
      <c r="AT540" s="72"/>
      <c r="AU540" s="72"/>
    </row>
    <row r="541" spans="1:47" ht="15.75" customHeight="1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  <c r="AC541" s="72"/>
      <c r="AD541" s="72"/>
      <c r="AE541" s="72"/>
      <c r="AF541" s="72"/>
      <c r="AG541" s="72"/>
      <c r="AH541" s="72"/>
      <c r="AI541" s="72"/>
      <c r="AJ541" s="72"/>
      <c r="AK541" s="72"/>
      <c r="AL541" s="72"/>
      <c r="AM541" s="72"/>
      <c r="AN541" s="72"/>
      <c r="AO541" s="72"/>
      <c r="AP541" s="72"/>
      <c r="AQ541" s="72"/>
      <c r="AR541" s="72"/>
      <c r="AS541" s="72"/>
      <c r="AT541" s="72"/>
      <c r="AU541" s="72"/>
    </row>
    <row r="542" spans="1:47" ht="15.75" customHeight="1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  <c r="AC542" s="72"/>
      <c r="AD542" s="72"/>
      <c r="AE542" s="72"/>
      <c r="AF542" s="72"/>
      <c r="AG542" s="72"/>
      <c r="AH542" s="72"/>
      <c r="AI542" s="72"/>
      <c r="AJ542" s="72"/>
      <c r="AK542" s="72"/>
      <c r="AL542" s="72"/>
      <c r="AM542" s="72"/>
      <c r="AN542" s="72"/>
      <c r="AO542" s="72"/>
      <c r="AP542" s="72"/>
      <c r="AQ542" s="72"/>
      <c r="AR542" s="72"/>
      <c r="AS542" s="72"/>
      <c r="AT542" s="72"/>
      <c r="AU542" s="72"/>
    </row>
    <row r="543" spans="1:47" ht="15.75" customHeight="1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  <c r="AA543" s="72"/>
      <c r="AB543" s="72"/>
      <c r="AC543" s="72"/>
      <c r="AD543" s="72"/>
      <c r="AE543" s="72"/>
      <c r="AF543" s="72"/>
      <c r="AG543" s="72"/>
      <c r="AH543" s="72"/>
      <c r="AI543" s="72"/>
      <c r="AJ543" s="72"/>
      <c r="AK543" s="72"/>
      <c r="AL543" s="72"/>
      <c r="AM543" s="72"/>
      <c r="AN543" s="72"/>
      <c r="AO543" s="72"/>
      <c r="AP543" s="72"/>
      <c r="AQ543" s="72"/>
      <c r="AR543" s="72"/>
      <c r="AS543" s="72"/>
      <c r="AT543" s="72"/>
      <c r="AU543" s="72"/>
    </row>
    <row r="544" spans="1:47" ht="15.75" customHeight="1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  <c r="AC544" s="72"/>
      <c r="AD544" s="72"/>
      <c r="AE544" s="72"/>
      <c r="AF544" s="72"/>
      <c r="AG544" s="72"/>
      <c r="AH544" s="72"/>
      <c r="AI544" s="72"/>
      <c r="AJ544" s="72"/>
      <c r="AK544" s="72"/>
      <c r="AL544" s="72"/>
      <c r="AM544" s="72"/>
      <c r="AN544" s="72"/>
      <c r="AO544" s="72"/>
      <c r="AP544" s="72"/>
      <c r="AQ544" s="72"/>
      <c r="AR544" s="72"/>
      <c r="AS544" s="72"/>
      <c r="AT544" s="72"/>
      <c r="AU544" s="72"/>
    </row>
    <row r="545" spans="1:47" ht="15.75" customHeight="1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  <c r="AC545" s="72"/>
      <c r="AD545" s="72"/>
      <c r="AE545" s="72"/>
      <c r="AF545" s="72"/>
      <c r="AG545" s="72"/>
      <c r="AH545" s="72"/>
      <c r="AI545" s="72"/>
      <c r="AJ545" s="72"/>
      <c r="AK545" s="72"/>
      <c r="AL545" s="72"/>
      <c r="AM545" s="72"/>
      <c r="AN545" s="72"/>
      <c r="AO545" s="72"/>
      <c r="AP545" s="72"/>
      <c r="AQ545" s="72"/>
      <c r="AR545" s="72"/>
      <c r="AS545" s="72"/>
      <c r="AT545" s="72"/>
      <c r="AU545" s="72"/>
    </row>
    <row r="546" spans="1:47" ht="15.75" customHeight="1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  <c r="AC546" s="72"/>
      <c r="AD546" s="72"/>
      <c r="AE546" s="72"/>
      <c r="AF546" s="72"/>
      <c r="AG546" s="72"/>
      <c r="AH546" s="72"/>
      <c r="AI546" s="72"/>
      <c r="AJ546" s="72"/>
      <c r="AK546" s="72"/>
      <c r="AL546" s="72"/>
      <c r="AM546" s="72"/>
      <c r="AN546" s="72"/>
      <c r="AO546" s="72"/>
      <c r="AP546" s="72"/>
      <c r="AQ546" s="72"/>
      <c r="AR546" s="72"/>
      <c r="AS546" s="72"/>
      <c r="AT546" s="72"/>
      <c r="AU546" s="72"/>
    </row>
    <row r="547" spans="1:47" ht="15.75" customHeight="1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  <c r="AC547" s="72"/>
      <c r="AD547" s="72"/>
      <c r="AE547" s="72"/>
      <c r="AF547" s="72"/>
      <c r="AG547" s="72"/>
      <c r="AH547" s="72"/>
      <c r="AI547" s="72"/>
      <c r="AJ547" s="72"/>
      <c r="AK547" s="72"/>
      <c r="AL547" s="72"/>
      <c r="AM547" s="72"/>
      <c r="AN547" s="72"/>
      <c r="AO547" s="72"/>
      <c r="AP547" s="72"/>
      <c r="AQ547" s="72"/>
      <c r="AR547" s="72"/>
      <c r="AS547" s="72"/>
      <c r="AT547" s="72"/>
      <c r="AU547" s="72"/>
    </row>
    <row r="548" spans="1:47" ht="15.75" customHeight="1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  <c r="AA548" s="72"/>
      <c r="AB548" s="72"/>
      <c r="AC548" s="72"/>
      <c r="AD548" s="72"/>
      <c r="AE548" s="72"/>
      <c r="AF548" s="72"/>
      <c r="AG548" s="72"/>
      <c r="AH548" s="72"/>
      <c r="AI548" s="72"/>
      <c r="AJ548" s="72"/>
      <c r="AK548" s="72"/>
      <c r="AL548" s="72"/>
      <c r="AM548" s="72"/>
      <c r="AN548" s="72"/>
      <c r="AO548" s="72"/>
      <c r="AP548" s="72"/>
      <c r="AQ548" s="72"/>
      <c r="AR548" s="72"/>
      <c r="AS548" s="72"/>
      <c r="AT548" s="72"/>
      <c r="AU548" s="72"/>
    </row>
    <row r="549" spans="1:47" ht="15.75" customHeight="1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  <c r="AB549" s="72"/>
      <c r="AC549" s="72"/>
      <c r="AD549" s="72"/>
      <c r="AE549" s="72"/>
      <c r="AF549" s="72"/>
      <c r="AG549" s="72"/>
      <c r="AH549" s="72"/>
      <c r="AI549" s="72"/>
      <c r="AJ549" s="72"/>
      <c r="AK549" s="72"/>
      <c r="AL549" s="72"/>
      <c r="AM549" s="72"/>
      <c r="AN549" s="72"/>
      <c r="AO549" s="72"/>
      <c r="AP549" s="72"/>
      <c r="AQ549" s="72"/>
      <c r="AR549" s="72"/>
      <c r="AS549" s="72"/>
      <c r="AT549" s="72"/>
      <c r="AU549" s="72"/>
    </row>
    <row r="550" spans="1:47" ht="15.75" customHeight="1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2"/>
      <c r="AJ550" s="72"/>
      <c r="AK550" s="72"/>
      <c r="AL550" s="72"/>
      <c r="AM550" s="72"/>
      <c r="AN550" s="72"/>
      <c r="AO550" s="72"/>
      <c r="AP550" s="72"/>
      <c r="AQ550" s="72"/>
      <c r="AR550" s="72"/>
      <c r="AS550" s="72"/>
      <c r="AT550" s="72"/>
      <c r="AU550" s="72"/>
    </row>
    <row r="551" spans="1:47" ht="15.75" customHeight="1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  <c r="AC551" s="72"/>
      <c r="AD551" s="72"/>
      <c r="AE551" s="72"/>
      <c r="AF551" s="72"/>
      <c r="AG551" s="72"/>
      <c r="AH551" s="72"/>
      <c r="AI551" s="72"/>
      <c r="AJ551" s="72"/>
      <c r="AK551" s="72"/>
      <c r="AL551" s="72"/>
      <c r="AM551" s="72"/>
      <c r="AN551" s="72"/>
      <c r="AO551" s="72"/>
      <c r="AP551" s="72"/>
      <c r="AQ551" s="72"/>
      <c r="AR551" s="72"/>
      <c r="AS551" s="72"/>
      <c r="AT551" s="72"/>
      <c r="AU551" s="72"/>
    </row>
    <row r="552" spans="1:47" ht="15.75" customHeight="1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  <c r="AC552" s="72"/>
      <c r="AD552" s="72"/>
      <c r="AE552" s="72"/>
      <c r="AF552" s="72"/>
      <c r="AG552" s="72"/>
      <c r="AH552" s="72"/>
      <c r="AI552" s="72"/>
      <c r="AJ552" s="72"/>
      <c r="AK552" s="72"/>
      <c r="AL552" s="72"/>
      <c r="AM552" s="72"/>
      <c r="AN552" s="72"/>
      <c r="AO552" s="72"/>
      <c r="AP552" s="72"/>
      <c r="AQ552" s="72"/>
      <c r="AR552" s="72"/>
      <c r="AS552" s="72"/>
      <c r="AT552" s="72"/>
      <c r="AU552" s="72"/>
    </row>
    <row r="553" spans="1:47" ht="15.75" customHeight="1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  <c r="AC553" s="72"/>
      <c r="AD553" s="72"/>
      <c r="AE553" s="72"/>
      <c r="AF553" s="72"/>
      <c r="AG553" s="72"/>
      <c r="AH553" s="72"/>
      <c r="AI553" s="72"/>
      <c r="AJ553" s="72"/>
      <c r="AK553" s="72"/>
      <c r="AL553" s="72"/>
      <c r="AM553" s="72"/>
      <c r="AN553" s="72"/>
      <c r="AO553" s="72"/>
      <c r="AP553" s="72"/>
      <c r="AQ553" s="72"/>
      <c r="AR553" s="72"/>
      <c r="AS553" s="72"/>
      <c r="AT553" s="72"/>
      <c r="AU553" s="72"/>
    </row>
    <row r="554" spans="1:47" ht="15.75" customHeight="1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  <c r="AC554" s="72"/>
      <c r="AD554" s="72"/>
      <c r="AE554" s="72"/>
      <c r="AF554" s="72"/>
      <c r="AG554" s="72"/>
      <c r="AH554" s="72"/>
      <c r="AI554" s="72"/>
      <c r="AJ554" s="72"/>
      <c r="AK554" s="72"/>
      <c r="AL554" s="72"/>
      <c r="AM554" s="72"/>
      <c r="AN554" s="72"/>
      <c r="AO554" s="72"/>
      <c r="AP554" s="72"/>
      <c r="AQ554" s="72"/>
      <c r="AR554" s="72"/>
      <c r="AS554" s="72"/>
      <c r="AT554" s="72"/>
      <c r="AU554" s="72"/>
    </row>
    <row r="555" spans="1:47" ht="15.75" customHeight="1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  <c r="AB555" s="72"/>
      <c r="AC555" s="72"/>
      <c r="AD555" s="72"/>
      <c r="AE555" s="72"/>
      <c r="AF555" s="72"/>
      <c r="AG555" s="72"/>
      <c r="AH555" s="72"/>
      <c r="AI555" s="72"/>
      <c r="AJ555" s="72"/>
      <c r="AK555" s="72"/>
      <c r="AL555" s="72"/>
      <c r="AM555" s="72"/>
      <c r="AN555" s="72"/>
      <c r="AO555" s="72"/>
      <c r="AP555" s="72"/>
      <c r="AQ555" s="72"/>
      <c r="AR555" s="72"/>
      <c r="AS555" s="72"/>
      <c r="AT555" s="72"/>
      <c r="AU555" s="72"/>
    </row>
    <row r="556" spans="1:47" ht="15.75" customHeight="1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  <c r="AB556" s="72"/>
      <c r="AC556" s="72"/>
      <c r="AD556" s="72"/>
      <c r="AE556" s="72"/>
      <c r="AF556" s="72"/>
      <c r="AG556" s="72"/>
      <c r="AH556" s="72"/>
      <c r="AI556" s="72"/>
      <c r="AJ556" s="72"/>
      <c r="AK556" s="72"/>
      <c r="AL556" s="72"/>
      <c r="AM556" s="72"/>
      <c r="AN556" s="72"/>
      <c r="AO556" s="72"/>
      <c r="AP556" s="72"/>
      <c r="AQ556" s="72"/>
      <c r="AR556" s="72"/>
      <c r="AS556" s="72"/>
      <c r="AT556" s="72"/>
      <c r="AU556" s="72"/>
    </row>
    <row r="557" spans="1:47" ht="15.75" customHeight="1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  <c r="AC557" s="72"/>
      <c r="AD557" s="72"/>
      <c r="AE557" s="72"/>
      <c r="AF557" s="72"/>
      <c r="AG557" s="72"/>
      <c r="AH557" s="72"/>
      <c r="AI557" s="72"/>
      <c r="AJ557" s="72"/>
      <c r="AK557" s="72"/>
      <c r="AL557" s="72"/>
      <c r="AM557" s="72"/>
      <c r="AN557" s="72"/>
      <c r="AO557" s="72"/>
      <c r="AP557" s="72"/>
      <c r="AQ557" s="72"/>
      <c r="AR557" s="72"/>
      <c r="AS557" s="72"/>
      <c r="AT557" s="72"/>
      <c r="AU557" s="72"/>
    </row>
    <row r="558" spans="1:47" ht="15.75" customHeight="1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  <c r="AC558" s="72"/>
      <c r="AD558" s="72"/>
      <c r="AE558" s="72"/>
      <c r="AF558" s="72"/>
      <c r="AG558" s="72"/>
      <c r="AH558" s="72"/>
      <c r="AI558" s="72"/>
      <c r="AJ558" s="72"/>
      <c r="AK558" s="72"/>
      <c r="AL558" s="72"/>
      <c r="AM558" s="72"/>
      <c r="AN558" s="72"/>
      <c r="AO558" s="72"/>
      <c r="AP558" s="72"/>
      <c r="AQ558" s="72"/>
      <c r="AR558" s="72"/>
      <c r="AS558" s="72"/>
      <c r="AT558" s="72"/>
      <c r="AU558" s="72"/>
    </row>
    <row r="559" spans="1:47" ht="15.75" customHeight="1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  <c r="AC559" s="72"/>
      <c r="AD559" s="72"/>
      <c r="AE559" s="72"/>
      <c r="AF559" s="72"/>
      <c r="AG559" s="72"/>
      <c r="AH559" s="72"/>
      <c r="AI559" s="72"/>
      <c r="AJ559" s="72"/>
      <c r="AK559" s="72"/>
      <c r="AL559" s="72"/>
      <c r="AM559" s="72"/>
      <c r="AN559" s="72"/>
      <c r="AO559" s="72"/>
      <c r="AP559" s="72"/>
      <c r="AQ559" s="72"/>
      <c r="AR559" s="72"/>
      <c r="AS559" s="72"/>
      <c r="AT559" s="72"/>
      <c r="AU559" s="72"/>
    </row>
    <row r="560" spans="1:47" ht="15.75" customHeight="1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  <c r="AC560" s="72"/>
      <c r="AD560" s="72"/>
      <c r="AE560" s="72"/>
      <c r="AF560" s="72"/>
      <c r="AG560" s="72"/>
      <c r="AH560" s="72"/>
      <c r="AI560" s="72"/>
      <c r="AJ560" s="72"/>
      <c r="AK560" s="72"/>
      <c r="AL560" s="72"/>
      <c r="AM560" s="72"/>
      <c r="AN560" s="72"/>
      <c r="AO560" s="72"/>
      <c r="AP560" s="72"/>
      <c r="AQ560" s="72"/>
      <c r="AR560" s="72"/>
      <c r="AS560" s="72"/>
      <c r="AT560" s="72"/>
      <c r="AU560" s="72"/>
    </row>
    <row r="561" spans="1:47" ht="15.75" customHeight="1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  <c r="AC561" s="72"/>
      <c r="AD561" s="72"/>
      <c r="AE561" s="72"/>
      <c r="AF561" s="72"/>
      <c r="AG561" s="72"/>
      <c r="AH561" s="72"/>
      <c r="AI561" s="72"/>
      <c r="AJ561" s="72"/>
      <c r="AK561" s="72"/>
      <c r="AL561" s="72"/>
      <c r="AM561" s="72"/>
      <c r="AN561" s="72"/>
      <c r="AO561" s="72"/>
      <c r="AP561" s="72"/>
      <c r="AQ561" s="72"/>
      <c r="AR561" s="72"/>
      <c r="AS561" s="72"/>
      <c r="AT561" s="72"/>
      <c r="AU561" s="72"/>
    </row>
    <row r="562" spans="1:47" ht="15.75" customHeight="1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  <c r="AC562" s="72"/>
      <c r="AD562" s="72"/>
      <c r="AE562" s="72"/>
      <c r="AF562" s="72"/>
      <c r="AG562" s="72"/>
      <c r="AH562" s="72"/>
      <c r="AI562" s="72"/>
      <c r="AJ562" s="72"/>
      <c r="AK562" s="72"/>
      <c r="AL562" s="72"/>
      <c r="AM562" s="72"/>
      <c r="AN562" s="72"/>
      <c r="AO562" s="72"/>
      <c r="AP562" s="72"/>
      <c r="AQ562" s="72"/>
      <c r="AR562" s="72"/>
      <c r="AS562" s="72"/>
      <c r="AT562" s="72"/>
      <c r="AU562" s="72"/>
    </row>
    <row r="563" spans="1:47" ht="15.75" customHeight="1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  <c r="AC563" s="72"/>
      <c r="AD563" s="72"/>
      <c r="AE563" s="72"/>
      <c r="AF563" s="72"/>
      <c r="AG563" s="72"/>
      <c r="AH563" s="72"/>
      <c r="AI563" s="72"/>
      <c r="AJ563" s="72"/>
      <c r="AK563" s="72"/>
      <c r="AL563" s="72"/>
      <c r="AM563" s="72"/>
      <c r="AN563" s="72"/>
      <c r="AO563" s="72"/>
      <c r="AP563" s="72"/>
      <c r="AQ563" s="72"/>
      <c r="AR563" s="72"/>
      <c r="AS563" s="72"/>
      <c r="AT563" s="72"/>
      <c r="AU563" s="72"/>
    </row>
    <row r="564" spans="1:47" ht="15.75" customHeight="1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  <c r="AC564" s="72"/>
      <c r="AD564" s="72"/>
      <c r="AE564" s="72"/>
      <c r="AF564" s="72"/>
      <c r="AG564" s="72"/>
      <c r="AH564" s="72"/>
      <c r="AI564" s="72"/>
      <c r="AJ564" s="72"/>
      <c r="AK564" s="72"/>
      <c r="AL564" s="72"/>
      <c r="AM564" s="72"/>
      <c r="AN564" s="72"/>
      <c r="AO564" s="72"/>
      <c r="AP564" s="72"/>
      <c r="AQ564" s="72"/>
      <c r="AR564" s="72"/>
      <c r="AS564" s="72"/>
      <c r="AT564" s="72"/>
      <c r="AU564" s="72"/>
    </row>
    <row r="565" spans="1:47" ht="15.75" customHeight="1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  <c r="AB565" s="72"/>
      <c r="AC565" s="72"/>
      <c r="AD565" s="72"/>
      <c r="AE565" s="72"/>
      <c r="AF565" s="72"/>
      <c r="AG565" s="72"/>
      <c r="AH565" s="72"/>
      <c r="AI565" s="72"/>
      <c r="AJ565" s="72"/>
      <c r="AK565" s="72"/>
      <c r="AL565" s="72"/>
      <c r="AM565" s="72"/>
      <c r="AN565" s="72"/>
      <c r="AO565" s="72"/>
      <c r="AP565" s="72"/>
      <c r="AQ565" s="72"/>
      <c r="AR565" s="72"/>
      <c r="AS565" s="72"/>
      <c r="AT565" s="72"/>
      <c r="AU565" s="72"/>
    </row>
    <row r="566" spans="1:47" ht="15.75" customHeight="1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  <c r="AA566" s="72"/>
      <c r="AB566" s="72"/>
      <c r="AC566" s="72"/>
      <c r="AD566" s="72"/>
      <c r="AE566" s="72"/>
      <c r="AF566" s="72"/>
      <c r="AG566" s="72"/>
      <c r="AH566" s="72"/>
      <c r="AI566" s="72"/>
      <c r="AJ566" s="72"/>
      <c r="AK566" s="72"/>
      <c r="AL566" s="72"/>
      <c r="AM566" s="72"/>
      <c r="AN566" s="72"/>
      <c r="AO566" s="72"/>
      <c r="AP566" s="72"/>
      <c r="AQ566" s="72"/>
      <c r="AR566" s="72"/>
      <c r="AS566" s="72"/>
      <c r="AT566" s="72"/>
      <c r="AU566" s="72"/>
    </row>
    <row r="567" spans="1:47" ht="15.75" customHeight="1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  <c r="AC567" s="72"/>
      <c r="AD567" s="72"/>
      <c r="AE567" s="72"/>
      <c r="AF567" s="72"/>
      <c r="AG567" s="72"/>
      <c r="AH567" s="72"/>
      <c r="AI567" s="72"/>
      <c r="AJ567" s="72"/>
      <c r="AK567" s="72"/>
      <c r="AL567" s="72"/>
      <c r="AM567" s="72"/>
      <c r="AN567" s="72"/>
      <c r="AO567" s="72"/>
      <c r="AP567" s="72"/>
      <c r="AQ567" s="72"/>
      <c r="AR567" s="72"/>
      <c r="AS567" s="72"/>
      <c r="AT567" s="72"/>
      <c r="AU567" s="72"/>
    </row>
    <row r="568" spans="1:47" ht="15.75" customHeight="1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  <c r="AA568" s="72"/>
      <c r="AB568" s="72"/>
      <c r="AC568" s="72"/>
      <c r="AD568" s="72"/>
      <c r="AE568" s="72"/>
      <c r="AF568" s="72"/>
      <c r="AG568" s="72"/>
      <c r="AH568" s="72"/>
      <c r="AI568" s="72"/>
      <c r="AJ568" s="72"/>
      <c r="AK568" s="72"/>
      <c r="AL568" s="72"/>
      <c r="AM568" s="72"/>
      <c r="AN568" s="72"/>
      <c r="AO568" s="72"/>
      <c r="AP568" s="72"/>
      <c r="AQ568" s="72"/>
      <c r="AR568" s="72"/>
      <c r="AS568" s="72"/>
      <c r="AT568" s="72"/>
      <c r="AU568" s="72"/>
    </row>
    <row r="569" spans="1:47" ht="15.75" customHeight="1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  <c r="AA569" s="72"/>
      <c r="AB569" s="72"/>
      <c r="AC569" s="72"/>
      <c r="AD569" s="72"/>
      <c r="AE569" s="72"/>
      <c r="AF569" s="72"/>
      <c r="AG569" s="72"/>
      <c r="AH569" s="72"/>
      <c r="AI569" s="72"/>
      <c r="AJ569" s="72"/>
      <c r="AK569" s="72"/>
      <c r="AL569" s="72"/>
      <c r="AM569" s="72"/>
      <c r="AN569" s="72"/>
      <c r="AO569" s="72"/>
      <c r="AP569" s="72"/>
      <c r="AQ569" s="72"/>
      <c r="AR569" s="72"/>
      <c r="AS569" s="72"/>
      <c r="AT569" s="72"/>
      <c r="AU569" s="72"/>
    </row>
    <row r="570" spans="1:47" ht="15.75" customHeight="1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  <c r="AC570" s="72"/>
      <c r="AD570" s="72"/>
      <c r="AE570" s="72"/>
      <c r="AF570" s="72"/>
      <c r="AG570" s="72"/>
      <c r="AH570" s="72"/>
      <c r="AI570" s="72"/>
      <c r="AJ570" s="72"/>
      <c r="AK570" s="72"/>
      <c r="AL570" s="72"/>
      <c r="AM570" s="72"/>
      <c r="AN570" s="72"/>
      <c r="AO570" s="72"/>
      <c r="AP570" s="72"/>
      <c r="AQ570" s="72"/>
      <c r="AR570" s="72"/>
      <c r="AS570" s="72"/>
      <c r="AT570" s="72"/>
      <c r="AU570" s="72"/>
    </row>
    <row r="571" spans="1:47" ht="15.75" customHeight="1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2"/>
      <c r="AJ571" s="72"/>
      <c r="AK571" s="72"/>
      <c r="AL571" s="72"/>
      <c r="AM571" s="72"/>
      <c r="AN571" s="72"/>
      <c r="AO571" s="72"/>
      <c r="AP571" s="72"/>
      <c r="AQ571" s="72"/>
      <c r="AR571" s="72"/>
      <c r="AS571" s="72"/>
      <c r="AT571" s="72"/>
      <c r="AU571" s="72"/>
    </row>
    <row r="572" spans="1:47" ht="15.75" customHeight="1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  <c r="AC572" s="72"/>
      <c r="AD572" s="72"/>
      <c r="AE572" s="72"/>
      <c r="AF572" s="72"/>
      <c r="AG572" s="72"/>
      <c r="AH572" s="72"/>
      <c r="AI572" s="72"/>
      <c r="AJ572" s="72"/>
      <c r="AK572" s="72"/>
      <c r="AL572" s="72"/>
      <c r="AM572" s="72"/>
      <c r="AN572" s="72"/>
      <c r="AO572" s="72"/>
      <c r="AP572" s="72"/>
      <c r="AQ572" s="72"/>
      <c r="AR572" s="72"/>
      <c r="AS572" s="72"/>
      <c r="AT572" s="72"/>
      <c r="AU572" s="72"/>
    </row>
    <row r="573" spans="1:47" ht="15.75" customHeight="1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  <c r="AC573" s="72"/>
      <c r="AD573" s="72"/>
      <c r="AE573" s="72"/>
      <c r="AF573" s="72"/>
      <c r="AG573" s="72"/>
      <c r="AH573" s="72"/>
      <c r="AI573" s="72"/>
      <c r="AJ573" s="72"/>
      <c r="AK573" s="72"/>
      <c r="AL573" s="72"/>
      <c r="AM573" s="72"/>
      <c r="AN573" s="72"/>
      <c r="AO573" s="72"/>
      <c r="AP573" s="72"/>
      <c r="AQ573" s="72"/>
      <c r="AR573" s="72"/>
      <c r="AS573" s="72"/>
      <c r="AT573" s="72"/>
      <c r="AU573" s="72"/>
    </row>
    <row r="574" spans="1:47" ht="15.75" customHeight="1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72"/>
      <c r="AD574" s="72"/>
      <c r="AE574" s="72"/>
      <c r="AF574" s="72"/>
      <c r="AG574" s="72"/>
      <c r="AH574" s="72"/>
      <c r="AI574" s="72"/>
      <c r="AJ574" s="72"/>
      <c r="AK574" s="72"/>
      <c r="AL574" s="72"/>
      <c r="AM574" s="72"/>
      <c r="AN574" s="72"/>
      <c r="AO574" s="72"/>
      <c r="AP574" s="72"/>
      <c r="AQ574" s="72"/>
      <c r="AR574" s="72"/>
      <c r="AS574" s="72"/>
      <c r="AT574" s="72"/>
      <c r="AU574" s="72"/>
    </row>
    <row r="575" spans="1:47" ht="15.75" customHeight="1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  <c r="AC575" s="72"/>
      <c r="AD575" s="72"/>
      <c r="AE575" s="72"/>
      <c r="AF575" s="72"/>
      <c r="AG575" s="72"/>
      <c r="AH575" s="72"/>
      <c r="AI575" s="72"/>
      <c r="AJ575" s="72"/>
      <c r="AK575" s="72"/>
      <c r="AL575" s="72"/>
      <c r="AM575" s="72"/>
      <c r="AN575" s="72"/>
      <c r="AO575" s="72"/>
      <c r="AP575" s="72"/>
      <c r="AQ575" s="72"/>
      <c r="AR575" s="72"/>
      <c r="AS575" s="72"/>
      <c r="AT575" s="72"/>
      <c r="AU575" s="72"/>
    </row>
    <row r="576" spans="1:47" ht="15.75" customHeight="1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  <c r="AC576" s="72"/>
      <c r="AD576" s="72"/>
      <c r="AE576" s="72"/>
      <c r="AF576" s="72"/>
      <c r="AG576" s="72"/>
      <c r="AH576" s="72"/>
      <c r="AI576" s="72"/>
      <c r="AJ576" s="72"/>
      <c r="AK576" s="72"/>
      <c r="AL576" s="72"/>
      <c r="AM576" s="72"/>
      <c r="AN576" s="72"/>
      <c r="AO576" s="72"/>
      <c r="AP576" s="72"/>
      <c r="AQ576" s="72"/>
      <c r="AR576" s="72"/>
      <c r="AS576" s="72"/>
      <c r="AT576" s="72"/>
      <c r="AU576" s="72"/>
    </row>
    <row r="577" spans="1:47" ht="15.75" customHeight="1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  <c r="AC577" s="72"/>
      <c r="AD577" s="72"/>
      <c r="AE577" s="72"/>
      <c r="AF577" s="72"/>
      <c r="AG577" s="72"/>
      <c r="AH577" s="72"/>
      <c r="AI577" s="72"/>
      <c r="AJ577" s="72"/>
      <c r="AK577" s="72"/>
      <c r="AL577" s="72"/>
      <c r="AM577" s="72"/>
      <c r="AN577" s="72"/>
      <c r="AO577" s="72"/>
      <c r="AP577" s="72"/>
      <c r="AQ577" s="72"/>
      <c r="AR577" s="72"/>
      <c r="AS577" s="72"/>
      <c r="AT577" s="72"/>
      <c r="AU577" s="72"/>
    </row>
    <row r="578" spans="1:47" ht="15.75" customHeight="1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  <c r="AA578" s="72"/>
      <c r="AB578" s="72"/>
      <c r="AC578" s="72"/>
      <c r="AD578" s="72"/>
      <c r="AE578" s="72"/>
      <c r="AF578" s="72"/>
      <c r="AG578" s="72"/>
      <c r="AH578" s="72"/>
      <c r="AI578" s="72"/>
      <c r="AJ578" s="72"/>
      <c r="AK578" s="72"/>
      <c r="AL578" s="72"/>
      <c r="AM578" s="72"/>
      <c r="AN578" s="72"/>
      <c r="AO578" s="72"/>
      <c r="AP578" s="72"/>
      <c r="AQ578" s="72"/>
      <c r="AR578" s="72"/>
      <c r="AS578" s="72"/>
      <c r="AT578" s="72"/>
      <c r="AU578" s="72"/>
    </row>
    <row r="579" spans="1:47" ht="15.75" customHeight="1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  <c r="AC579" s="72"/>
      <c r="AD579" s="72"/>
      <c r="AE579" s="72"/>
      <c r="AF579" s="72"/>
      <c r="AG579" s="72"/>
      <c r="AH579" s="72"/>
      <c r="AI579" s="72"/>
      <c r="AJ579" s="72"/>
      <c r="AK579" s="72"/>
      <c r="AL579" s="72"/>
      <c r="AM579" s="72"/>
      <c r="AN579" s="72"/>
      <c r="AO579" s="72"/>
      <c r="AP579" s="72"/>
      <c r="AQ579" s="72"/>
      <c r="AR579" s="72"/>
      <c r="AS579" s="72"/>
      <c r="AT579" s="72"/>
      <c r="AU579" s="72"/>
    </row>
    <row r="580" spans="1:47" ht="15.75" customHeight="1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  <c r="AA580" s="72"/>
      <c r="AB580" s="72"/>
      <c r="AC580" s="72"/>
      <c r="AD580" s="72"/>
      <c r="AE580" s="72"/>
      <c r="AF580" s="72"/>
      <c r="AG580" s="72"/>
      <c r="AH580" s="72"/>
      <c r="AI580" s="72"/>
      <c r="AJ580" s="72"/>
      <c r="AK580" s="72"/>
      <c r="AL580" s="72"/>
      <c r="AM580" s="72"/>
      <c r="AN580" s="72"/>
      <c r="AO580" s="72"/>
      <c r="AP580" s="72"/>
      <c r="AQ580" s="72"/>
      <c r="AR580" s="72"/>
      <c r="AS580" s="72"/>
      <c r="AT580" s="72"/>
      <c r="AU580" s="72"/>
    </row>
    <row r="581" spans="1:47" ht="15.75" customHeight="1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  <c r="AC581" s="72"/>
      <c r="AD581" s="72"/>
      <c r="AE581" s="72"/>
      <c r="AF581" s="72"/>
      <c r="AG581" s="72"/>
      <c r="AH581" s="72"/>
      <c r="AI581" s="72"/>
      <c r="AJ581" s="72"/>
      <c r="AK581" s="72"/>
      <c r="AL581" s="72"/>
      <c r="AM581" s="72"/>
      <c r="AN581" s="72"/>
      <c r="AO581" s="72"/>
      <c r="AP581" s="72"/>
      <c r="AQ581" s="72"/>
      <c r="AR581" s="72"/>
      <c r="AS581" s="72"/>
      <c r="AT581" s="72"/>
      <c r="AU581" s="72"/>
    </row>
    <row r="582" spans="1:47" ht="15.75" customHeight="1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  <c r="AC582" s="72"/>
      <c r="AD582" s="72"/>
      <c r="AE582" s="72"/>
      <c r="AF582" s="72"/>
      <c r="AG582" s="72"/>
      <c r="AH582" s="72"/>
      <c r="AI582" s="72"/>
      <c r="AJ582" s="72"/>
      <c r="AK582" s="72"/>
      <c r="AL582" s="72"/>
      <c r="AM582" s="72"/>
      <c r="AN582" s="72"/>
      <c r="AO582" s="72"/>
      <c r="AP582" s="72"/>
      <c r="AQ582" s="72"/>
      <c r="AR582" s="72"/>
      <c r="AS582" s="72"/>
      <c r="AT582" s="72"/>
      <c r="AU582" s="72"/>
    </row>
    <row r="583" spans="1:47" ht="15.75" customHeight="1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2"/>
      <c r="AJ583" s="72"/>
      <c r="AK583" s="72"/>
      <c r="AL583" s="72"/>
      <c r="AM583" s="72"/>
      <c r="AN583" s="72"/>
      <c r="AO583" s="72"/>
      <c r="AP583" s="72"/>
      <c r="AQ583" s="72"/>
      <c r="AR583" s="72"/>
      <c r="AS583" s="72"/>
      <c r="AT583" s="72"/>
      <c r="AU583" s="72"/>
    </row>
    <row r="584" spans="1:47" ht="15.75" customHeight="1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  <c r="AA584" s="72"/>
      <c r="AB584" s="72"/>
      <c r="AC584" s="72"/>
      <c r="AD584" s="72"/>
      <c r="AE584" s="72"/>
      <c r="AF584" s="72"/>
      <c r="AG584" s="72"/>
      <c r="AH584" s="72"/>
      <c r="AI584" s="72"/>
      <c r="AJ584" s="72"/>
      <c r="AK584" s="72"/>
      <c r="AL584" s="72"/>
      <c r="AM584" s="72"/>
      <c r="AN584" s="72"/>
      <c r="AO584" s="72"/>
      <c r="AP584" s="72"/>
      <c r="AQ584" s="72"/>
      <c r="AR584" s="72"/>
      <c r="AS584" s="72"/>
      <c r="AT584" s="72"/>
      <c r="AU584" s="72"/>
    </row>
    <row r="585" spans="1:47" ht="15.75" customHeight="1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  <c r="AA585" s="72"/>
      <c r="AB585" s="72"/>
      <c r="AC585" s="72"/>
      <c r="AD585" s="72"/>
      <c r="AE585" s="72"/>
      <c r="AF585" s="72"/>
      <c r="AG585" s="72"/>
      <c r="AH585" s="72"/>
      <c r="AI585" s="72"/>
      <c r="AJ585" s="72"/>
      <c r="AK585" s="72"/>
      <c r="AL585" s="72"/>
      <c r="AM585" s="72"/>
      <c r="AN585" s="72"/>
      <c r="AO585" s="72"/>
      <c r="AP585" s="72"/>
      <c r="AQ585" s="72"/>
      <c r="AR585" s="72"/>
      <c r="AS585" s="72"/>
      <c r="AT585" s="72"/>
      <c r="AU585" s="72"/>
    </row>
    <row r="586" spans="1:47" ht="15.75" customHeight="1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  <c r="AA586" s="72"/>
      <c r="AB586" s="72"/>
      <c r="AC586" s="72"/>
      <c r="AD586" s="72"/>
      <c r="AE586" s="72"/>
      <c r="AF586" s="72"/>
      <c r="AG586" s="72"/>
      <c r="AH586" s="72"/>
      <c r="AI586" s="72"/>
      <c r="AJ586" s="72"/>
      <c r="AK586" s="72"/>
      <c r="AL586" s="72"/>
      <c r="AM586" s="72"/>
      <c r="AN586" s="72"/>
      <c r="AO586" s="72"/>
      <c r="AP586" s="72"/>
      <c r="AQ586" s="72"/>
      <c r="AR586" s="72"/>
      <c r="AS586" s="72"/>
      <c r="AT586" s="72"/>
      <c r="AU586" s="72"/>
    </row>
    <row r="587" spans="1:47" ht="15.75" customHeight="1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  <c r="AC587" s="72"/>
      <c r="AD587" s="72"/>
      <c r="AE587" s="72"/>
      <c r="AF587" s="72"/>
      <c r="AG587" s="72"/>
      <c r="AH587" s="72"/>
      <c r="AI587" s="72"/>
      <c r="AJ587" s="72"/>
      <c r="AK587" s="72"/>
      <c r="AL587" s="72"/>
      <c r="AM587" s="72"/>
      <c r="AN587" s="72"/>
      <c r="AO587" s="72"/>
      <c r="AP587" s="72"/>
      <c r="AQ587" s="72"/>
      <c r="AR587" s="72"/>
      <c r="AS587" s="72"/>
      <c r="AT587" s="72"/>
      <c r="AU587" s="72"/>
    </row>
    <row r="588" spans="1:47" ht="15.75" customHeight="1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  <c r="AC588" s="72"/>
      <c r="AD588" s="72"/>
      <c r="AE588" s="72"/>
      <c r="AF588" s="72"/>
      <c r="AG588" s="72"/>
      <c r="AH588" s="72"/>
      <c r="AI588" s="72"/>
      <c r="AJ588" s="72"/>
      <c r="AK588" s="72"/>
      <c r="AL588" s="72"/>
      <c r="AM588" s="72"/>
      <c r="AN588" s="72"/>
      <c r="AO588" s="72"/>
      <c r="AP588" s="72"/>
      <c r="AQ588" s="72"/>
      <c r="AR588" s="72"/>
      <c r="AS588" s="72"/>
      <c r="AT588" s="72"/>
      <c r="AU588" s="72"/>
    </row>
    <row r="589" spans="1:47" ht="15.75" customHeight="1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  <c r="AC589" s="72"/>
      <c r="AD589" s="72"/>
      <c r="AE589" s="72"/>
      <c r="AF589" s="72"/>
      <c r="AG589" s="72"/>
      <c r="AH589" s="72"/>
      <c r="AI589" s="72"/>
      <c r="AJ589" s="72"/>
      <c r="AK589" s="72"/>
      <c r="AL589" s="72"/>
      <c r="AM589" s="72"/>
      <c r="AN589" s="72"/>
      <c r="AO589" s="72"/>
      <c r="AP589" s="72"/>
      <c r="AQ589" s="72"/>
      <c r="AR589" s="72"/>
      <c r="AS589" s="72"/>
      <c r="AT589" s="72"/>
      <c r="AU589" s="72"/>
    </row>
    <row r="590" spans="1:47" ht="15.75" customHeight="1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  <c r="AC590" s="72"/>
      <c r="AD590" s="72"/>
      <c r="AE590" s="72"/>
      <c r="AF590" s="72"/>
      <c r="AG590" s="72"/>
      <c r="AH590" s="72"/>
      <c r="AI590" s="72"/>
      <c r="AJ590" s="72"/>
      <c r="AK590" s="72"/>
      <c r="AL590" s="72"/>
      <c r="AM590" s="72"/>
      <c r="AN590" s="72"/>
      <c r="AO590" s="72"/>
      <c r="AP590" s="72"/>
      <c r="AQ590" s="72"/>
      <c r="AR590" s="72"/>
      <c r="AS590" s="72"/>
      <c r="AT590" s="72"/>
      <c r="AU590" s="72"/>
    </row>
    <row r="591" spans="1:47" ht="15.75" customHeight="1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  <c r="AC591" s="72"/>
      <c r="AD591" s="72"/>
      <c r="AE591" s="72"/>
      <c r="AF591" s="72"/>
      <c r="AG591" s="72"/>
      <c r="AH591" s="72"/>
      <c r="AI591" s="72"/>
      <c r="AJ591" s="72"/>
      <c r="AK591" s="72"/>
      <c r="AL591" s="72"/>
      <c r="AM591" s="72"/>
      <c r="AN591" s="72"/>
      <c r="AO591" s="72"/>
      <c r="AP591" s="72"/>
      <c r="AQ591" s="72"/>
      <c r="AR591" s="72"/>
      <c r="AS591" s="72"/>
      <c r="AT591" s="72"/>
      <c r="AU591" s="72"/>
    </row>
    <row r="592" spans="1:47" ht="15.75" customHeight="1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  <c r="AC592" s="72"/>
      <c r="AD592" s="72"/>
      <c r="AE592" s="72"/>
      <c r="AF592" s="72"/>
      <c r="AG592" s="72"/>
      <c r="AH592" s="72"/>
      <c r="AI592" s="72"/>
      <c r="AJ592" s="72"/>
      <c r="AK592" s="72"/>
      <c r="AL592" s="72"/>
      <c r="AM592" s="72"/>
      <c r="AN592" s="72"/>
      <c r="AO592" s="72"/>
      <c r="AP592" s="72"/>
      <c r="AQ592" s="72"/>
      <c r="AR592" s="72"/>
      <c r="AS592" s="72"/>
      <c r="AT592" s="72"/>
      <c r="AU592" s="72"/>
    </row>
    <row r="593" spans="1:47" ht="15.75" customHeight="1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  <c r="AA593" s="72"/>
      <c r="AB593" s="72"/>
      <c r="AC593" s="72"/>
      <c r="AD593" s="72"/>
      <c r="AE593" s="72"/>
      <c r="AF593" s="72"/>
      <c r="AG593" s="72"/>
      <c r="AH593" s="72"/>
      <c r="AI593" s="72"/>
      <c r="AJ593" s="72"/>
      <c r="AK593" s="72"/>
      <c r="AL593" s="72"/>
      <c r="AM593" s="72"/>
      <c r="AN593" s="72"/>
      <c r="AO593" s="72"/>
      <c r="AP593" s="72"/>
      <c r="AQ593" s="72"/>
      <c r="AR593" s="72"/>
      <c r="AS593" s="72"/>
      <c r="AT593" s="72"/>
      <c r="AU593" s="72"/>
    </row>
    <row r="594" spans="1:47" ht="15.75" customHeight="1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  <c r="AC594" s="72"/>
      <c r="AD594" s="72"/>
      <c r="AE594" s="72"/>
      <c r="AF594" s="72"/>
      <c r="AG594" s="72"/>
      <c r="AH594" s="72"/>
      <c r="AI594" s="72"/>
      <c r="AJ594" s="72"/>
      <c r="AK594" s="72"/>
      <c r="AL594" s="72"/>
      <c r="AM594" s="72"/>
      <c r="AN594" s="72"/>
      <c r="AO594" s="72"/>
      <c r="AP594" s="72"/>
      <c r="AQ594" s="72"/>
      <c r="AR594" s="72"/>
      <c r="AS594" s="72"/>
      <c r="AT594" s="72"/>
      <c r="AU594" s="72"/>
    </row>
    <row r="595" spans="1:47" ht="15.75" customHeight="1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  <c r="AC595" s="72"/>
      <c r="AD595" s="72"/>
      <c r="AE595" s="72"/>
      <c r="AF595" s="72"/>
      <c r="AG595" s="72"/>
      <c r="AH595" s="72"/>
      <c r="AI595" s="72"/>
      <c r="AJ595" s="72"/>
      <c r="AK595" s="72"/>
      <c r="AL595" s="72"/>
      <c r="AM595" s="72"/>
      <c r="AN595" s="72"/>
      <c r="AO595" s="72"/>
      <c r="AP595" s="72"/>
      <c r="AQ595" s="72"/>
      <c r="AR595" s="72"/>
      <c r="AS595" s="72"/>
      <c r="AT595" s="72"/>
      <c r="AU595" s="72"/>
    </row>
    <row r="596" spans="1:47" ht="15.75" customHeight="1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  <c r="AC596" s="72"/>
      <c r="AD596" s="72"/>
      <c r="AE596" s="72"/>
      <c r="AF596" s="72"/>
      <c r="AG596" s="72"/>
      <c r="AH596" s="72"/>
      <c r="AI596" s="72"/>
      <c r="AJ596" s="72"/>
      <c r="AK596" s="72"/>
      <c r="AL596" s="72"/>
      <c r="AM596" s="72"/>
      <c r="AN596" s="72"/>
      <c r="AO596" s="72"/>
      <c r="AP596" s="72"/>
      <c r="AQ596" s="72"/>
      <c r="AR596" s="72"/>
      <c r="AS596" s="72"/>
      <c r="AT596" s="72"/>
      <c r="AU596" s="72"/>
    </row>
    <row r="597" spans="1:47" ht="15.75" customHeight="1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  <c r="AA597" s="72"/>
      <c r="AB597" s="72"/>
      <c r="AC597" s="72"/>
      <c r="AD597" s="72"/>
      <c r="AE597" s="72"/>
      <c r="AF597" s="72"/>
      <c r="AG597" s="72"/>
      <c r="AH597" s="72"/>
      <c r="AI597" s="72"/>
      <c r="AJ597" s="72"/>
      <c r="AK597" s="72"/>
      <c r="AL597" s="72"/>
      <c r="AM597" s="72"/>
      <c r="AN597" s="72"/>
      <c r="AO597" s="72"/>
      <c r="AP597" s="72"/>
      <c r="AQ597" s="72"/>
      <c r="AR597" s="72"/>
      <c r="AS597" s="72"/>
      <c r="AT597" s="72"/>
      <c r="AU597" s="72"/>
    </row>
    <row r="598" spans="1:47" ht="15.75" customHeight="1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  <c r="AC598" s="72"/>
      <c r="AD598" s="72"/>
      <c r="AE598" s="72"/>
      <c r="AF598" s="72"/>
      <c r="AG598" s="72"/>
      <c r="AH598" s="72"/>
      <c r="AI598" s="72"/>
      <c r="AJ598" s="72"/>
      <c r="AK598" s="72"/>
      <c r="AL598" s="72"/>
      <c r="AM598" s="72"/>
      <c r="AN598" s="72"/>
      <c r="AO598" s="72"/>
      <c r="AP598" s="72"/>
      <c r="AQ598" s="72"/>
      <c r="AR598" s="72"/>
      <c r="AS598" s="72"/>
      <c r="AT598" s="72"/>
      <c r="AU598" s="72"/>
    </row>
    <row r="599" spans="1:47" ht="15.75" customHeight="1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  <c r="AC599" s="72"/>
      <c r="AD599" s="72"/>
      <c r="AE599" s="72"/>
      <c r="AF599" s="72"/>
      <c r="AG599" s="72"/>
      <c r="AH599" s="72"/>
      <c r="AI599" s="72"/>
      <c r="AJ599" s="72"/>
      <c r="AK599" s="72"/>
      <c r="AL599" s="72"/>
      <c r="AM599" s="72"/>
      <c r="AN599" s="72"/>
      <c r="AO599" s="72"/>
      <c r="AP599" s="72"/>
      <c r="AQ599" s="72"/>
      <c r="AR599" s="72"/>
      <c r="AS599" s="72"/>
      <c r="AT599" s="72"/>
      <c r="AU599" s="72"/>
    </row>
    <row r="600" spans="1:47" ht="15.75" customHeight="1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  <c r="AC600" s="72"/>
      <c r="AD600" s="72"/>
      <c r="AE600" s="72"/>
      <c r="AF600" s="72"/>
      <c r="AG600" s="72"/>
      <c r="AH600" s="72"/>
      <c r="AI600" s="72"/>
      <c r="AJ600" s="72"/>
      <c r="AK600" s="72"/>
      <c r="AL600" s="72"/>
      <c r="AM600" s="72"/>
      <c r="AN600" s="72"/>
      <c r="AO600" s="72"/>
      <c r="AP600" s="72"/>
      <c r="AQ600" s="72"/>
      <c r="AR600" s="72"/>
      <c r="AS600" s="72"/>
      <c r="AT600" s="72"/>
      <c r="AU600" s="72"/>
    </row>
    <row r="601" spans="1:47" ht="15.75" customHeight="1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  <c r="AC601" s="72"/>
      <c r="AD601" s="72"/>
      <c r="AE601" s="72"/>
      <c r="AF601" s="72"/>
      <c r="AG601" s="72"/>
      <c r="AH601" s="72"/>
      <c r="AI601" s="72"/>
      <c r="AJ601" s="72"/>
      <c r="AK601" s="72"/>
      <c r="AL601" s="72"/>
      <c r="AM601" s="72"/>
      <c r="AN601" s="72"/>
      <c r="AO601" s="72"/>
      <c r="AP601" s="72"/>
      <c r="AQ601" s="72"/>
      <c r="AR601" s="72"/>
      <c r="AS601" s="72"/>
      <c r="AT601" s="72"/>
      <c r="AU601" s="72"/>
    </row>
    <row r="602" spans="1:47" ht="15.75" customHeight="1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  <c r="AC602" s="72"/>
      <c r="AD602" s="72"/>
      <c r="AE602" s="72"/>
      <c r="AF602" s="72"/>
      <c r="AG602" s="72"/>
      <c r="AH602" s="72"/>
      <c r="AI602" s="72"/>
      <c r="AJ602" s="72"/>
      <c r="AK602" s="72"/>
      <c r="AL602" s="72"/>
      <c r="AM602" s="72"/>
      <c r="AN602" s="72"/>
      <c r="AO602" s="72"/>
      <c r="AP602" s="72"/>
      <c r="AQ602" s="72"/>
      <c r="AR602" s="72"/>
      <c r="AS602" s="72"/>
      <c r="AT602" s="72"/>
      <c r="AU602" s="72"/>
    </row>
    <row r="603" spans="1:47" ht="15.75" customHeight="1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  <c r="AC603" s="72"/>
      <c r="AD603" s="72"/>
      <c r="AE603" s="72"/>
      <c r="AF603" s="72"/>
      <c r="AG603" s="72"/>
      <c r="AH603" s="72"/>
      <c r="AI603" s="72"/>
      <c r="AJ603" s="72"/>
      <c r="AK603" s="72"/>
      <c r="AL603" s="72"/>
      <c r="AM603" s="72"/>
      <c r="AN603" s="72"/>
      <c r="AO603" s="72"/>
      <c r="AP603" s="72"/>
      <c r="AQ603" s="72"/>
      <c r="AR603" s="72"/>
      <c r="AS603" s="72"/>
      <c r="AT603" s="72"/>
      <c r="AU603" s="72"/>
    </row>
    <row r="604" spans="1:47" ht="15.75" customHeight="1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  <c r="AC604" s="72"/>
      <c r="AD604" s="72"/>
      <c r="AE604" s="72"/>
      <c r="AF604" s="72"/>
      <c r="AG604" s="72"/>
      <c r="AH604" s="72"/>
      <c r="AI604" s="72"/>
      <c r="AJ604" s="72"/>
      <c r="AK604" s="72"/>
      <c r="AL604" s="72"/>
      <c r="AM604" s="72"/>
      <c r="AN604" s="72"/>
      <c r="AO604" s="72"/>
      <c r="AP604" s="72"/>
      <c r="AQ604" s="72"/>
      <c r="AR604" s="72"/>
      <c r="AS604" s="72"/>
      <c r="AT604" s="72"/>
      <c r="AU604" s="72"/>
    </row>
    <row r="605" spans="1:47" ht="15.75" customHeight="1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  <c r="AC605" s="72"/>
      <c r="AD605" s="72"/>
      <c r="AE605" s="72"/>
      <c r="AF605" s="72"/>
      <c r="AG605" s="72"/>
      <c r="AH605" s="72"/>
      <c r="AI605" s="72"/>
      <c r="AJ605" s="72"/>
      <c r="AK605" s="72"/>
      <c r="AL605" s="72"/>
      <c r="AM605" s="72"/>
      <c r="AN605" s="72"/>
      <c r="AO605" s="72"/>
      <c r="AP605" s="72"/>
      <c r="AQ605" s="72"/>
      <c r="AR605" s="72"/>
      <c r="AS605" s="72"/>
      <c r="AT605" s="72"/>
      <c r="AU605" s="72"/>
    </row>
    <row r="606" spans="1:47" ht="15.75" customHeight="1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  <c r="AA606" s="72"/>
      <c r="AB606" s="72"/>
      <c r="AC606" s="72"/>
      <c r="AD606" s="72"/>
      <c r="AE606" s="72"/>
      <c r="AF606" s="72"/>
      <c r="AG606" s="72"/>
      <c r="AH606" s="72"/>
      <c r="AI606" s="72"/>
      <c r="AJ606" s="72"/>
      <c r="AK606" s="72"/>
      <c r="AL606" s="72"/>
      <c r="AM606" s="72"/>
      <c r="AN606" s="72"/>
      <c r="AO606" s="72"/>
      <c r="AP606" s="72"/>
      <c r="AQ606" s="72"/>
      <c r="AR606" s="72"/>
      <c r="AS606" s="72"/>
      <c r="AT606" s="72"/>
      <c r="AU606" s="72"/>
    </row>
    <row r="607" spans="1:47" ht="15.75" customHeight="1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2"/>
      <c r="AJ607" s="72"/>
      <c r="AK607" s="72"/>
      <c r="AL607" s="72"/>
      <c r="AM607" s="72"/>
      <c r="AN607" s="72"/>
      <c r="AO607" s="72"/>
      <c r="AP607" s="72"/>
      <c r="AQ607" s="72"/>
      <c r="AR607" s="72"/>
      <c r="AS607" s="72"/>
      <c r="AT607" s="72"/>
      <c r="AU607" s="72"/>
    </row>
    <row r="608" spans="1:47" ht="15.75" customHeight="1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  <c r="AC608" s="72"/>
      <c r="AD608" s="72"/>
      <c r="AE608" s="72"/>
      <c r="AF608" s="72"/>
      <c r="AG608" s="72"/>
      <c r="AH608" s="72"/>
      <c r="AI608" s="72"/>
      <c r="AJ608" s="72"/>
      <c r="AK608" s="72"/>
      <c r="AL608" s="72"/>
      <c r="AM608" s="72"/>
      <c r="AN608" s="72"/>
      <c r="AO608" s="72"/>
      <c r="AP608" s="72"/>
      <c r="AQ608" s="72"/>
      <c r="AR608" s="72"/>
      <c r="AS608" s="72"/>
      <c r="AT608" s="72"/>
      <c r="AU608" s="72"/>
    </row>
    <row r="609" spans="1:47" ht="15.75" customHeight="1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  <c r="AA609" s="72"/>
      <c r="AB609" s="72"/>
      <c r="AC609" s="72"/>
      <c r="AD609" s="72"/>
      <c r="AE609" s="72"/>
      <c r="AF609" s="72"/>
      <c r="AG609" s="72"/>
      <c r="AH609" s="72"/>
      <c r="AI609" s="72"/>
      <c r="AJ609" s="72"/>
      <c r="AK609" s="72"/>
      <c r="AL609" s="72"/>
      <c r="AM609" s="72"/>
      <c r="AN609" s="72"/>
      <c r="AO609" s="72"/>
      <c r="AP609" s="72"/>
      <c r="AQ609" s="72"/>
      <c r="AR609" s="72"/>
      <c r="AS609" s="72"/>
      <c r="AT609" s="72"/>
      <c r="AU609" s="72"/>
    </row>
    <row r="610" spans="1:47" ht="15.75" customHeight="1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  <c r="AA610" s="72"/>
      <c r="AB610" s="72"/>
      <c r="AC610" s="72"/>
      <c r="AD610" s="72"/>
      <c r="AE610" s="72"/>
      <c r="AF610" s="72"/>
      <c r="AG610" s="72"/>
      <c r="AH610" s="72"/>
      <c r="AI610" s="72"/>
      <c r="AJ610" s="72"/>
      <c r="AK610" s="72"/>
      <c r="AL610" s="72"/>
      <c r="AM610" s="72"/>
      <c r="AN610" s="72"/>
      <c r="AO610" s="72"/>
      <c r="AP610" s="72"/>
      <c r="AQ610" s="72"/>
      <c r="AR610" s="72"/>
      <c r="AS610" s="72"/>
      <c r="AT610" s="72"/>
      <c r="AU610" s="72"/>
    </row>
    <row r="611" spans="1:47" ht="15.75" customHeight="1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  <c r="AC611" s="72"/>
      <c r="AD611" s="72"/>
      <c r="AE611" s="72"/>
      <c r="AF611" s="72"/>
      <c r="AG611" s="72"/>
      <c r="AH611" s="72"/>
      <c r="AI611" s="72"/>
      <c r="AJ611" s="72"/>
      <c r="AK611" s="72"/>
      <c r="AL611" s="72"/>
      <c r="AM611" s="72"/>
      <c r="AN611" s="72"/>
      <c r="AO611" s="72"/>
      <c r="AP611" s="72"/>
      <c r="AQ611" s="72"/>
      <c r="AR611" s="72"/>
      <c r="AS611" s="72"/>
      <c r="AT611" s="72"/>
      <c r="AU611" s="72"/>
    </row>
    <row r="612" spans="1:47" ht="15.75" customHeight="1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  <c r="AA612" s="72"/>
      <c r="AB612" s="72"/>
      <c r="AC612" s="72"/>
      <c r="AD612" s="72"/>
      <c r="AE612" s="72"/>
      <c r="AF612" s="72"/>
      <c r="AG612" s="72"/>
      <c r="AH612" s="72"/>
      <c r="AI612" s="72"/>
      <c r="AJ612" s="72"/>
      <c r="AK612" s="72"/>
      <c r="AL612" s="72"/>
      <c r="AM612" s="72"/>
      <c r="AN612" s="72"/>
      <c r="AO612" s="72"/>
      <c r="AP612" s="72"/>
      <c r="AQ612" s="72"/>
      <c r="AR612" s="72"/>
      <c r="AS612" s="72"/>
      <c r="AT612" s="72"/>
      <c r="AU612" s="72"/>
    </row>
    <row r="613" spans="1:47" ht="15.75" customHeight="1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  <c r="AC613" s="72"/>
      <c r="AD613" s="72"/>
      <c r="AE613" s="72"/>
      <c r="AF613" s="72"/>
      <c r="AG613" s="72"/>
      <c r="AH613" s="72"/>
      <c r="AI613" s="72"/>
      <c r="AJ613" s="72"/>
      <c r="AK613" s="72"/>
      <c r="AL613" s="72"/>
      <c r="AM613" s="72"/>
      <c r="AN613" s="72"/>
      <c r="AO613" s="72"/>
      <c r="AP613" s="72"/>
      <c r="AQ613" s="72"/>
      <c r="AR613" s="72"/>
      <c r="AS613" s="72"/>
      <c r="AT613" s="72"/>
      <c r="AU613" s="72"/>
    </row>
    <row r="614" spans="1:47" ht="15.75" customHeight="1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  <c r="AC614" s="72"/>
      <c r="AD614" s="72"/>
      <c r="AE614" s="72"/>
      <c r="AF614" s="72"/>
      <c r="AG614" s="72"/>
      <c r="AH614" s="72"/>
      <c r="AI614" s="72"/>
      <c r="AJ614" s="72"/>
      <c r="AK614" s="72"/>
      <c r="AL614" s="72"/>
      <c r="AM614" s="72"/>
      <c r="AN614" s="72"/>
      <c r="AO614" s="72"/>
      <c r="AP614" s="72"/>
      <c r="AQ614" s="72"/>
      <c r="AR614" s="72"/>
      <c r="AS614" s="72"/>
      <c r="AT614" s="72"/>
      <c r="AU614" s="72"/>
    </row>
    <row r="615" spans="1:47" ht="15.75" customHeight="1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  <c r="AC615" s="72"/>
      <c r="AD615" s="72"/>
      <c r="AE615" s="72"/>
      <c r="AF615" s="72"/>
      <c r="AG615" s="72"/>
      <c r="AH615" s="72"/>
      <c r="AI615" s="72"/>
      <c r="AJ615" s="72"/>
      <c r="AK615" s="72"/>
      <c r="AL615" s="72"/>
      <c r="AM615" s="72"/>
      <c r="AN615" s="72"/>
      <c r="AO615" s="72"/>
      <c r="AP615" s="72"/>
      <c r="AQ615" s="72"/>
      <c r="AR615" s="72"/>
      <c r="AS615" s="72"/>
      <c r="AT615" s="72"/>
      <c r="AU615" s="72"/>
    </row>
    <row r="616" spans="1:47" ht="15.75" customHeight="1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  <c r="AC616" s="72"/>
      <c r="AD616" s="72"/>
      <c r="AE616" s="72"/>
      <c r="AF616" s="72"/>
      <c r="AG616" s="72"/>
      <c r="AH616" s="72"/>
      <c r="AI616" s="72"/>
      <c r="AJ616" s="72"/>
      <c r="AK616" s="72"/>
      <c r="AL616" s="72"/>
      <c r="AM616" s="72"/>
      <c r="AN616" s="72"/>
      <c r="AO616" s="72"/>
      <c r="AP616" s="72"/>
      <c r="AQ616" s="72"/>
      <c r="AR616" s="72"/>
      <c r="AS616" s="72"/>
      <c r="AT616" s="72"/>
      <c r="AU616" s="72"/>
    </row>
    <row r="617" spans="1:47" ht="15.75" customHeight="1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  <c r="AC617" s="72"/>
      <c r="AD617" s="72"/>
      <c r="AE617" s="72"/>
      <c r="AF617" s="72"/>
      <c r="AG617" s="72"/>
      <c r="AH617" s="72"/>
      <c r="AI617" s="72"/>
      <c r="AJ617" s="72"/>
      <c r="AK617" s="72"/>
      <c r="AL617" s="72"/>
      <c r="AM617" s="72"/>
      <c r="AN617" s="72"/>
      <c r="AO617" s="72"/>
      <c r="AP617" s="72"/>
      <c r="AQ617" s="72"/>
      <c r="AR617" s="72"/>
      <c r="AS617" s="72"/>
      <c r="AT617" s="72"/>
      <c r="AU617" s="72"/>
    </row>
    <row r="618" spans="1:47" ht="15.75" customHeight="1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  <c r="AC618" s="72"/>
      <c r="AD618" s="72"/>
      <c r="AE618" s="72"/>
      <c r="AF618" s="72"/>
      <c r="AG618" s="72"/>
      <c r="AH618" s="72"/>
      <c r="AI618" s="72"/>
      <c r="AJ618" s="72"/>
      <c r="AK618" s="72"/>
      <c r="AL618" s="72"/>
      <c r="AM618" s="72"/>
      <c r="AN618" s="72"/>
      <c r="AO618" s="72"/>
      <c r="AP618" s="72"/>
      <c r="AQ618" s="72"/>
      <c r="AR618" s="72"/>
      <c r="AS618" s="72"/>
      <c r="AT618" s="72"/>
      <c r="AU618" s="72"/>
    </row>
    <row r="619" spans="1:47" ht="15.75" customHeight="1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  <c r="AC619" s="72"/>
      <c r="AD619" s="72"/>
      <c r="AE619" s="72"/>
      <c r="AF619" s="72"/>
      <c r="AG619" s="72"/>
      <c r="AH619" s="72"/>
      <c r="AI619" s="72"/>
      <c r="AJ619" s="72"/>
      <c r="AK619" s="72"/>
      <c r="AL619" s="72"/>
      <c r="AM619" s="72"/>
      <c r="AN619" s="72"/>
      <c r="AO619" s="72"/>
      <c r="AP619" s="72"/>
      <c r="AQ619" s="72"/>
      <c r="AR619" s="72"/>
      <c r="AS619" s="72"/>
      <c r="AT619" s="72"/>
      <c r="AU619" s="72"/>
    </row>
    <row r="620" spans="1:47" ht="15.75" customHeight="1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  <c r="AC620" s="72"/>
      <c r="AD620" s="72"/>
      <c r="AE620" s="72"/>
      <c r="AF620" s="72"/>
      <c r="AG620" s="72"/>
      <c r="AH620" s="72"/>
      <c r="AI620" s="72"/>
      <c r="AJ620" s="72"/>
      <c r="AK620" s="72"/>
      <c r="AL620" s="72"/>
      <c r="AM620" s="72"/>
      <c r="AN620" s="72"/>
      <c r="AO620" s="72"/>
      <c r="AP620" s="72"/>
      <c r="AQ620" s="72"/>
      <c r="AR620" s="72"/>
      <c r="AS620" s="72"/>
      <c r="AT620" s="72"/>
      <c r="AU620" s="72"/>
    </row>
    <row r="621" spans="1:47" ht="15.75" customHeight="1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  <c r="AC621" s="72"/>
      <c r="AD621" s="72"/>
      <c r="AE621" s="72"/>
      <c r="AF621" s="72"/>
      <c r="AG621" s="72"/>
      <c r="AH621" s="72"/>
      <c r="AI621" s="72"/>
      <c r="AJ621" s="72"/>
      <c r="AK621" s="72"/>
      <c r="AL621" s="72"/>
      <c r="AM621" s="72"/>
      <c r="AN621" s="72"/>
      <c r="AO621" s="72"/>
      <c r="AP621" s="72"/>
      <c r="AQ621" s="72"/>
      <c r="AR621" s="72"/>
      <c r="AS621" s="72"/>
      <c r="AT621" s="72"/>
      <c r="AU621" s="72"/>
    </row>
    <row r="622" spans="1:47" ht="15.75" customHeight="1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  <c r="AC622" s="72"/>
      <c r="AD622" s="72"/>
      <c r="AE622" s="72"/>
      <c r="AF622" s="72"/>
      <c r="AG622" s="72"/>
      <c r="AH622" s="72"/>
      <c r="AI622" s="72"/>
      <c r="AJ622" s="72"/>
      <c r="AK622" s="72"/>
      <c r="AL622" s="72"/>
      <c r="AM622" s="72"/>
      <c r="AN622" s="72"/>
      <c r="AO622" s="72"/>
      <c r="AP622" s="72"/>
      <c r="AQ622" s="72"/>
      <c r="AR622" s="72"/>
      <c r="AS622" s="72"/>
      <c r="AT622" s="72"/>
      <c r="AU622" s="72"/>
    </row>
    <row r="623" spans="1:47" ht="15.75" customHeight="1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  <c r="AC623" s="72"/>
      <c r="AD623" s="72"/>
      <c r="AE623" s="72"/>
      <c r="AF623" s="72"/>
      <c r="AG623" s="72"/>
      <c r="AH623" s="72"/>
      <c r="AI623" s="72"/>
      <c r="AJ623" s="72"/>
      <c r="AK623" s="72"/>
      <c r="AL623" s="72"/>
      <c r="AM623" s="72"/>
      <c r="AN623" s="72"/>
      <c r="AO623" s="72"/>
      <c r="AP623" s="72"/>
      <c r="AQ623" s="72"/>
      <c r="AR623" s="72"/>
      <c r="AS623" s="72"/>
      <c r="AT623" s="72"/>
      <c r="AU623" s="72"/>
    </row>
    <row r="624" spans="1:47" ht="15.75" customHeight="1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  <c r="AC624" s="72"/>
      <c r="AD624" s="72"/>
      <c r="AE624" s="72"/>
      <c r="AF624" s="72"/>
      <c r="AG624" s="72"/>
      <c r="AH624" s="72"/>
      <c r="AI624" s="72"/>
      <c r="AJ624" s="72"/>
      <c r="AK624" s="72"/>
      <c r="AL624" s="72"/>
      <c r="AM624" s="72"/>
      <c r="AN624" s="72"/>
      <c r="AO624" s="72"/>
      <c r="AP624" s="72"/>
      <c r="AQ624" s="72"/>
      <c r="AR624" s="72"/>
      <c r="AS624" s="72"/>
      <c r="AT624" s="72"/>
      <c r="AU624" s="72"/>
    </row>
    <row r="625" spans="1:47" ht="15.75" customHeight="1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  <c r="AC625" s="72"/>
      <c r="AD625" s="72"/>
      <c r="AE625" s="72"/>
      <c r="AF625" s="72"/>
      <c r="AG625" s="72"/>
      <c r="AH625" s="72"/>
      <c r="AI625" s="72"/>
      <c r="AJ625" s="72"/>
      <c r="AK625" s="72"/>
      <c r="AL625" s="72"/>
      <c r="AM625" s="72"/>
      <c r="AN625" s="72"/>
      <c r="AO625" s="72"/>
      <c r="AP625" s="72"/>
      <c r="AQ625" s="72"/>
      <c r="AR625" s="72"/>
      <c r="AS625" s="72"/>
      <c r="AT625" s="72"/>
      <c r="AU625" s="72"/>
    </row>
    <row r="626" spans="1:47" ht="15.75" customHeight="1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  <c r="AC626" s="72"/>
      <c r="AD626" s="72"/>
      <c r="AE626" s="72"/>
      <c r="AF626" s="72"/>
      <c r="AG626" s="72"/>
      <c r="AH626" s="72"/>
      <c r="AI626" s="72"/>
      <c r="AJ626" s="72"/>
      <c r="AK626" s="72"/>
      <c r="AL626" s="72"/>
      <c r="AM626" s="72"/>
      <c r="AN626" s="72"/>
      <c r="AO626" s="72"/>
      <c r="AP626" s="72"/>
      <c r="AQ626" s="72"/>
      <c r="AR626" s="72"/>
      <c r="AS626" s="72"/>
      <c r="AT626" s="72"/>
      <c r="AU626" s="72"/>
    </row>
    <row r="627" spans="1:47" ht="15.75" customHeight="1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  <c r="AC627" s="72"/>
      <c r="AD627" s="72"/>
      <c r="AE627" s="72"/>
      <c r="AF627" s="72"/>
      <c r="AG627" s="72"/>
      <c r="AH627" s="72"/>
      <c r="AI627" s="72"/>
      <c r="AJ627" s="72"/>
      <c r="AK627" s="72"/>
      <c r="AL627" s="72"/>
      <c r="AM627" s="72"/>
      <c r="AN627" s="72"/>
      <c r="AO627" s="72"/>
      <c r="AP627" s="72"/>
      <c r="AQ627" s="72"/>
      <c r="AR627" s="72"/>
      <c r="AS627" s="72"/>
      <c r="AT627" s="72"/>
      <c r="AU627" s="72"/>
    </row>
    <row r="628" spans="1:47" ht="15.75" customHeight="1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2"/>
      <c r="AJ628" s="72"/>
      <c r="AK628" s="72"/>
      <c r="AL628" s="72"/>
      <c r="AM628" s="72"/>
      <c r="AN628" s="72"/>
      <c r="AO628" s="72"/>
      <c r="AP628" s="72"/>
      <c r="AQ628" s="72"/>
      <c r="AR628" s="72"/>
      <c r="AS628" s="72"/>
      <c r="AT628" s="72"/>
      <c r="AU628" s="72"/>
    </row>
    <row r="629" spans="1:47" ht="15.75" customHeight="1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  <c r="AA629" s="72"/>
      <c r="AB629" s="72"/>
      <c r="AC629" s="72"/>
      <c r="AD629" s="72"/>
      <c r="AE629" s="72"/>
      <c r="AF629" s="72"/>
      <c r="AG629" s="72"/>
      <c r="AH629" s="72"/>
      <c r="AI629" s="72"/>
      <c r="AJ629" s="72"/>
      <c r="AK629" s="72"/>
      <c r="AL629" s="72"/>
      <c r="AM629" s="72"/>
      <c r="AN629" s="72"/>
      <c r="AO629" s="72"/>
      <c r="AP629" s="72"/>
      <c r="AQ629" s="72"/>
      <c r="AR629" s="72"/>
      <c r="AS629" s="72"/>
      <c r="AT629" s="72"/>
      <c r="AU629" s="72"/>
    </row>
    <row r="630" spans="1:47" ht="15.75" customHeight="1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  <c r="AC630" s="72"/>
      <c r="AD630" s="72"/>
      <c r="AE630" s="72"/>
      <c r="AF630" s="72"/>
      <c r="AG630" s="72"/>
      <c r="AH630" s="72"/>
      <c r="AI630" s="72"/>
      <c r="AJ630" s="72"/>
      <c r="AK630" s="72"/>
      <c r="AL630" s="72"/>
      <c r="AM630" s="72"/>
      <c r="AN630" s="72"/>
      <c r="AO630" s="72"/>
      <c r="AP630" s="72"/>
      <c r="AQ630" s="72"/>
      <c r="AR630" s="72"/>
      <c r="AS630" s="72"/>
      <c r="AT630" s="72"/>
      <c r="AU630" s="72"/>
    </row>
    <row r="631" spans="1:47" ht="15.75" customHeight="1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  <c r="AA631" s="72"/>
      <c r="AB631" s="72"/>
      <c r="AC631" s="72"/>
      <c r="AD631" s="72"/>
      <c r="AE631" s="72"/>
      <c r="AF631" s="72"/>
      <c r="AG631" s="72"/>
      <c r="AH631" s="72"/>
      <c r="AI631" s="72"/>
      <c r="AJ631" s="72"/>
      <c r="AK631" s="72"/>
      <c r="AL631" s="72"/>
      <c r="AM631" s="72"/>
      <c r="AN631" s="72"/>
      <c r="AO631" s="72"/>
      <c r="AP631" s="72"/>
      <c r="AQ631" s="72"/>
      <c r="AR631" s="72"/>
      <c r="AS631" s="72"/>
      <c r="AT631" s="72"/>
      <c r="AU631" s="72"/>
    </row>
    <row r="632" spans="1:47" ht="15.75" customHeight="1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  <c r="AC632" s="72"/>
      <c r="AD632" s="72"/>
      <c r="AE632" s="72"/>
      <c r="AF632" s="72"/>
      <c r="AG632" s="72"/>
      <c r="AH632" s="72"/>
      <c r="AI632" s="72"/>
      <c r="AJ632" s="72"/>
      <c r="AK632" s="72"/>
      <c r="AL632" s="72"/>
      <c r="AM632" s="72"/>
      <c r="AN632" s="72"/>
      <c r="AO632" s="72"/>
      <c r="AP632" s="72"/>
      <c r="AQ632" s="72"/>
      <c r="AR632" s="72"/>
      <c r="AS632" s="72"/>
      <c r="AT632" s="72"/>
      <c r="AU632" s="72"/>
    </row>
    <row r="633" spans="1:47" ht="15.75" customHeight="1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  <c r="AC633" s="72"/>
      <c r="AD633" s="72"/>
      <c r="AE633" s="72"/>
      <c r="AF633" s="72"/>
      <c r="AG633" s="72"/>
      <c r="AH633" s="72"/>
      <c r="AI633" s="72"/>
      <c r="AJ633" s="72"/>
      <c r="AK633" s="72"/>
      <c r="AL633" s="72"/>
      <c r="AM633" s="72"/>
      <c r="AN633" s="72"/>
      <c r="AO633" s="72"/>
      <c r="AP633" s="72"/>
      <c r="AQ633" s="72"/>
      <c r="AR633" s="72"/>
      <c r="AS633" s="72"/>
      <c r="AT633" s="72"/>
      <c r="AU633" s="72"/>
    </row>
    <row r="634" spans="1:47" ht="15.75" customHeight="1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  <c r="AA634" s="72"/>
      <c r="AB634" s="72"/>
      <c r="AC634" s="72"/>
      <c r="AD634" s="72"/>
      <c r="AE634" s="72"/>
      <c r="AF634" s="72"/>
      <c r="AG634" s="72"/>
      <c r="AH634" s="72"/>
      <c r="AI634" s="72"/>
      <c r="AJ634" s="72"/>
      <c r="AK634" s="72"/>
      <c r="AL634" s="72"/>
      <c r="AM634" s="72"/>
      <c r="AN634" s="72"/>
      <c r="AO634" s="72"/>
      <c r="AP634" s="72"/>
      <c r="AQ634" s="72"/>
      <c r="AR634" s="72"/>
      <c r="AS634" s="72"/>
      <c r="AT634" s="72"/>
      <c r="AU634" s="72"/>
    </row>
    <row r="635" spans="1:47" ht="15.75" customHeight="1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  <c r="AC635" s="72"/>
      <c r="AD635" s="72"/>
      <c r="AE635" s="72"/>
      <c r="AF635" s="72"/>
      <c r="AG635" s="72"/>
      <c r="AH635" s="72"/>
      <c r="AI635" s="72"/>
      <c r="AJ635" s="72"/>
      <c r="AK635" s="72"/>
      <c r="AL635" s="72"/>
      <c r="AM635" s="72"/>
      <c r="AN635" s="72"/>
      <c r="AO635" s="72"/>
      <c r="AP635" s="72"/>
      <c r="AQ635" s="72"/>
      <c r="AR635" s="72"/>
      <c r="AS635" s="72"/>
      <c r="AT635" s="72"/>
      <c r="AU635" s="72"/>
    </row>
    <row r="636" spans="1:47" ht="15.75" customHeight="1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  <c r="AA636" s="72"/>
      <c r="AB636" s="72"/>
      <c r="AC636" s="72"/>
      <c r="AD636" s="72"/>
      <c r="AE636" s="72"/>
      <c r="AF636" s="72"/>
      <c r="AG636" s="72"/>
      <c r="AH636" s="72"/>
      <c r="AI636" s="72"/>
      <c r="AJ636" s="72"/>
      <c r="AK636" s="72"/>
      <c r="AL636" s="72"/>
      <c r="AM636" s="72"/>
      <c r="AN636" s="72"/>
      <c r="AO636" s="72"/>
      <c r="AP636" s="72"/>
      <c r="AQ636" s="72"/>
      <c r="AR636" s="72"/>
      <c r="AS636" s="72"/>
      <c r="AT636" s="72"/>
      <c r="AU636" s="72"/>
    </row>
    <row r="637" spans="1:47" ht="15.75" customHeight="1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  <c r="AA637" s="72"/>
      <c r="AB637" s="72"/>
      <c r="AC637" s="72"/>
      <c r="AD637" s="72"/>
      <c r="AE637" s="72"/>
      <c r="AF637" s="72"/>
      <c r="AG637" s="72"/>
      <c r="AH637" s="72"/>
      <c r="AI637" s="72"/>
      <c r="AJ637" s="72"/>
      <c r="AK637" s="72"/>
      <c r="AL637" s="72"/>
      <c r="AM637" s="72"/>
      <c r="AN637" s="72"/>
      <c r="AO637" s="72"/>
      <c r="AP637" s="72"/>
      <c r="AQ637" s="72"/>
      <c r="AR637" s="72"/>
      <c r="AS637" s="72"/>
      <c r="AT637" s="72"/>
      <c r="AU637" s="72"/>
    </row>
    <row r="638" spans="1:47" ht="15.75" customHeight="1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72"/>
      <c r="AD638" s="72"/>
      <c r="AE638" s="72"/>
      <c r="AF638" s="72"/>
      <c r="AG638" s="72"/>
      <c r="AH638" s="72"/>
      <c r="AI638" s="72"/>
      <c r="AJ638" s="72"/>
      <c r="AK638" s="72"/>
      <c r="AL638" s="72"/>
      <c r="AM638" s="72"/>
      <c r="AN638" s="72"/>
      <c r="AO638" s="72"/>
      <c r="AP638" s="72"/>
      <c r="AQ638" s="72"/>
      <c r="AR638" s="72"/>
      <c r="AS638" s="72"/>
      <c r="AT638" s="72"/>
      <c r="AU638" s="72"/>
    </row>
    <row r="639" spans="1:47" ht="15.75" customHeight="1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  <c r="AA639" s="72"/>
      <c r="AB639" s="72"/>
      <c r="AC639" s="72"/>
      <c r="AD639" s="72"/>
      <c r="AE639" s="72"/>
      <c r="AF639" s="72"/>
      <c r="AG639" s="72"/>
      <c r="AH639" s="72"/>
      <c r="AI639" s="72"/>
      <c r="AJ639" s="72"/>
      <c r="AK639" s="72"/>
      <c r="AL639" s="72"/>
      <c r="AM639" s="72"/>
      <c r="AN639" s="72"/>
      <c r="AO639" s="72"/>
      <c r="AP639" s="72"/>
      <c r="AQ639" s="72"/>
      <c r="AR639" s="72"/>
      <c r="AS639" s="72"/>
      <c r="AT639" s="72"/>
      <c r="AU639" s="72"/>
    </row>
    <row r="640" spans="1:47" ht="15.75" customHeight="1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  <c r="AC640" s="72"/>
      <c r="AD640" s="72"/>
      <c r="AE640" s="72"/>
      <c r="AF640" s="72"/>
      <c r="AG640" s="72"/>
      <c r="AH640" s="72"/>
      <c r="AI640" s="72"/>
      <c r="AJ640" s="72"/>
      <c r="AK640" s="72"/>
      <c r="AL640" s="72"/>
      <c r="AM640" s="72"/>
      <c r="AN640" s="72"/>
      <c r="AO640" s="72"/>
      <c r="AP640" s="72"/>
      <c r="AQ640" s="72"/>
      <c r="AR640" s="72"/>
      <c r="AS640" s="72"/>
      <c r="AT640" s="72"/>
      <c r="AU640" s="72"/>
    </row>
    <row r="641" spans="1:47" ht="15.75" customHeight="1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2"/>
      <c r="AJ641" s="72"/>
      <c r="AK641" s="72"/>
      <c r="AL641" s="72"/>
      <c r="AM641" s="72"/>
      <c r="AN641" s="72"/>
      <c r="AO641" s="72"/>
      <c r="AP641" s="72"/>
      <c r="AQ641" s="72"/>
      <c r="AR641" s="72"/>
      <c r="AS641" s="72"/>
      <c r="AT641" s="72"/>
      <c r="AU641" s="72"/>
    </row>
    <row r="642" spans="1:47" ht="15.75" customHeight="1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  <c r="AC642" s="72"/>
      <c r="AD642" s="72"/>
      <c r="AE642" s="72"/>
      <c r="AF642" s="72"/>
      <c r="AG642" s="72"/>
      <c r="AH642" s="72"/>
      <c r="AI642" s="72"/>
      <c r="AJ642" s="72"/>
      <c r="AK642" s="72"/>
      <c r="AL642" s="72"/>
      <c r="AM642" s="72"/>
      <c r="AN642" s="72"/>
      <c r="AO642" s="72"/>
      <c r="AP642" s="72"/>
      <c r="AQ642" s="72"/>
      <c r="AR642" s="72"/>
      <c r="AS642" s="72"/>
      <c r="AT642" s="72"/>
      <c r="AU642" s="72"/>
    </row>
    <row r="643" spans="1:47" ht="15.75" customHeight="1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  <c r="AA643" s="72"/>
      <c r="AB643" s="72"/>
      <c r="AC643" s="72"/>
      <c r="AD643" s="72"/>
      <c r="AE643" s="72"/>
      <c r="AF643" s="72"/>
      <c r="AG643" s="72"/>
      <c r="AH643" s="72"/>
      <c r="AI643" s="72"/>
      <c r="AJ643" s="72"/>
      <c r="AK643" s="72"/>
      <c r="AL643" s="72"/>
      <c r="AM643" s="72"/>
      <c r="AN643" s="72"/>
      <c r="AO643" s="72"/>
      <c r="AP643" s="72"/>
      <c r="AQ643" s="72"/>
      <c r="AR643" s="72"/>
      <c r="AS643" s="72"/>
      <c r="AT643" s="72"/>
      <c r="AU643" s="72"/>
    </row>
    <row r="644" spans="1:47" ht="15.75" customHeight="1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  <c r="AA644" s="72"/>
      <c r="AB644" s="72"/>
      <c r="AC644" s="72"/>
      <c r="AD644" s="72"/>
      <c r="AE644" s="72"/>
      <c r="AF644" s="72"/>
      <c r="AG644" s="72"/>
      <c r="AH644" s="72"/>
      <c r="AI644" s="72"/>
      <c r="AJ644" s="72"/>
      <c r="AK644" s="72"/>
      <c r="AL644" s="72"/>
      <c r="AM644" s="72"/>
      <c r="AN644" s="72"/>
      <c r="AO644" s="72"/>
      <c r="AP644" s="72"/>
      <c r="AQ644" s="72"/>
      <c r="AR644" s="72"/>
      <c r="AS644" s="72"/>
      <c r="AT644" s="72"/>
      <c r="AU644" s="72"/>
    </row>
    <row r="645" spans="1:47" ht="15.75" customHeight="1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  <c r="AC645" s="72"/>
      <c r="AD645" s="72"/>
      <c r="AE645" s="72"/>
      <c r="AF645" s="72"/>
      <c r="AG645" s="72"/>
      <c r="AH645" s="72"/>
      <c r="AI645" s="72"/>
      <c r="AJ645" s="72"/>
      <c r="AK645" s="72"/>
      <c r="AL645" s="72"/>
      <c r="AM645" s="72"/>
      <c r="AN645" s="72"/>
      <c r="AO645" s="72"/>
      <c r="AP645" s="72"/>
      <c r="AQ645" s="72"/>
      <c r="AR645" s="72"/>
      <c r="AS645" s="72"/>
      <c r="AT645" s="72"/>
      <c r="AU645" s="72"/>
    </row>
    <row r="646" spans="1:47" ht="15.75" customHeight="1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  <c r="AC646" s="72"/>
      <c r="AD646" s="72"/>
      <c r="AE646" s="72"/>
      <c r="AF646" s="72"/>
      <c r="AG646" s="72"/>
      <c r="AH646" s="72"/>
      <c r="AI646" s="72"/>
      <c r="AJ646" s="72"/>
      <c r="AK646" s="72"/>
      <c r="AL646" s="72"/>
      <c r="AM646" s="72"/>
      <c r="AN646" s="72"/>
      <c r="AO646" s="72"/>
      <c r="AP646" s="72"/>
      <c r="AQ646" s="72"/>
      <c r="AR646" s="72"/>
      <c r="AS646" s="72"/>
      <c r="AT646" s="72"/>
      <c r="AU646" s="72"/>
    </row>
    <row r="647" spans="1:47" ht="15.75" customHeight="1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  <c r="AC647" s="72"/>
      <c r="AD647" s="72"/>
      <c r="AE647" s="72"/>
      <c r="AF647" s="72"/>
      <c r="AG647" s="72"/>
      <c r="AH647" s="72"/>
      <c r="AI647" s="72"/>
      <c r="AJ647" s="72"/>
      <c r="AK647" s="72"/>
      <c r="AL647" s="72"/>
      <c r="AM647" s="72"/>
      <c r="AN647" s="72"/>
      <c r="AO647" s="72"/>
      <c r="AP647" s="72"/>
      <c r="AQ647" s="72"/>
      <c r="AR647" s="72"/>
      <c r="AS647" s="72"/>
      <c r="AT647" s="72"/>
      <c r="AU647" s="72"/>
    </row>
    <row r="648" spans="1:47" ht="15.75" customHeight="1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  <c r="AA648" s="72"/>
      <c r="AB648" s="72"/>
      <c r="AC648" s="72"/>
      <c r="AD648" s="72"/>
      <c r="AE648" s="72"/>
      <c r="AF648" s="72"/>
      <c r="AG648" s="72"/>
      <c r="AH648" s="72"/>
      <c r="AI648" s="72"/>
      <c r="AJ648" s="72"/>
      <c r="AK648" s="72"/>
      <c r="AL648" s="72"/>
      <c r="AM648" s="72"/>
      <c r="AN648" s="72"/>
      <c r="AO648" s="72"/>
      <c r="AP648" s="72"/>
      <c r="AQ648" s="72"/>
      <c r="AR648" s="72"/>
      <c r="AS648" s="72"/>
      <c r="AT648" s="72"/>
      <c r="AU648" s="72"/>
    </row>
    <row r="649" spans="1:47" ht="15.75" customHeight="1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  <c r="AC649" s="72"/>
      <c r="AD649" s="72"/>
      <c r="AE649" s="72"/>
      <c r="AF649" s="72"/>
      <c r="AG649" s="72"/>
      <c r="AH649" s="72"/>
      <c r="AI649" s="72"/>
      <c r="AJ649" s="72"/>
      <c r="AK649" s="72"/>
      <c r="AL649" s="72"/>
      <c r="AM649" s="72"/>
      <c r="AN649" s="72"/>
      <c r="AO649" s="72"/>
      <c r="AP649" s="72"/>
      <c r="AQ649" s="72"/>
      <c r="AR649" s="72"/>
      <c r="AS649" s="72"/>
      <c r="AT649" s="72"/>
      <c r="AU649" s="72"/>
    </row>
    <row r="650" spans="1:47" ht="15.75" customHeight="1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  <c r="AA650" s="72"/>
      <c r="AB650" s="72"/>
      <c r="AC650" s="72"/>
      <c r="AD650" s="72"/>
      <c r="AE650" s="72"/>
      <c r="AF650" s="72"/>
      <c r="AG650" s="72"/>
      <c r="AH650" s="72"/>
      <c r="AI650" s="72"/>
      <c r="AJ650" s="72"/>
      <c r="AK650" s="72"/>
      <c r="AL650" s="72"/>
      <c r="AM650" s="72"/>
      <c r="AN650" s="72"/>
      <c r="AO650" s="72"/>
      <c r="AP650" s="72"/>
      <c r="AQ650" s="72"/>
      <c r="AR650" s="72"/>
      <c r="AS650" s="72"/>
      <c r="AT650" s="72"/>
      <c r="AU650" s="72"/>
    </row>
    <row r="651" spans="1:47" ht="15.75" customHeight="1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  <c r="AA651" s="72"/>
      <c r="AB651" s="72"/>
      <c r="AC651" s="72"/>
      <c r="AD651" s="72"/>
      <c r="AE651" s="72"/>
      <c r="AF651" s="72"/>
      <c r="AG651" s="72"/>
      <c r="AH651" s="72"/>
      <c r="AI651" s="72"/>
      <c r="AJ651" s="72"/>
      <c r="AK651" s="72"/>
      <c r="AL651" s="72"/>
      <c r="AM651" s="72"/>
      <c r="AN651" s="72"/>
      <c r="AO651" s="72"/>
      <c r="AP651" s="72"/>
      <c r="AQ651" s="72"/>
      <c r="AR651" s="72"/>
      <c r="AS651" s="72"/>
      <c r="AT651" s="72"/>
      <c r="AU651" s="72"/>
    </row>
    <row r="652" spans="1:47" ht="15.75" customHeight="1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  <c r="AC652" s="72"/>
      <c r="AD652" s="72"/>
      <c r="AE652" s="72"/>
      <c r="AF652" s="72"/>
      <c r="AG652" s="72"/>
      <c r="AH652" s="72"/>
      <c r="AI652" s="72"/>
      <c r="AJ652" s="72"/>
      <c r="AK652" s="72"/>
      <c r="AL652" s="72"/>
      <c r="AM652" s="72"/>
      <c r="AN652" s="72"/>
      <c r="AO652" s="72"/>
      <c r="AP652" s="72"/>
      <c r="AQ652" s="72"/>
      <c r="AR652" s="72"/>
      <c r="AS652" s="72"/>
      <c r="AT652" s="72"/>
      <c r="AU652" s="72"/>
    </row>
    <row r="653" spans="1:47" ht="15.75" customHeight="1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  <c r="AA653" s="72"/>
      <c r="AB653" s="72"/>
      <c r="AC653" s="72"/>
      <c r="AD653" s="72"/>
      <c r="AE653" s="72"/>
      <c r="AF653" s="72"/>
      <c r="AG653" s="72"/>
      <c r="AH653" s="72"/>
      <c r="AI653" s="72"/>
      <c r="AJ653" s="72"/>
      <c r="AK653" s="72"/>
      <c r="AL653" s="72"/>
      <c r="AM653" s="72"/>
      <c r="AN653" s="72"/>
      <c r="AO653" s="72"/>
      <c r="AP653" s="72"/>
      <c r="AQ653" s="72"/>
      <c r="AR653" s="72"/>
      <c r="AS653" s="72"/>
      <c r="AT653" s="72"/>
      <c r="AU653" s="72"/>
    </row>
    <row r="654" spans="1:47" ht="15.75" customHeight="1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  <c r="AA654" s="72"/>
      <c r="AB654" s="72"/>
      <c r="AC654" s="72"/>
      <c r="AD654" s="72"/>
      <c r="AE654" s="72"/>
      <c r="AF654" s="72"/>
      <c r="AG654" s="72"/>
      <c r="AH654" s="72"/>
      <c r="AI654" s="72"/>
      <c r="AJ654" s="72"/>
      <c r="AK654" s="72"/>
      <c r="AL654" s="72"/>
      <c r="AM654" s="72"/>
      <c r="AN654" s="72"/>
      <c r="AO654" s="72"/>
      <c r="AP654" s="72"/>
      <c r="AQ654" s="72"/>
      <c r="AR654" s="72"/>
      <c r="AS654" s="72"/>
      <c r="AT654" s="72"/>
      <c r="AU654" s="72"/>
    </row>
    <row r="655" spans="1:47" ht="15.75" customHeight="1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  <c r="AA655" s="72"/>
      <c r="AB655" s="72"/>
      <c r="AC655" s="72"/>
      <c r="AD655" s="72"/>
      <c r="AE655" s="72"/>
      <c r="AF655" s="72"/>
      <c r="AG655" s="72"/>
      <c r="AH655" s="72"/>
      <c r="AI655" s="72"/>
      <c r="AJ655" s="72"/>
      <c r="AK655" s="72"/>
      <c r="AL655" s="72"/>
      <c r="AM655" s="72"/>
      <c r="AN655" s="72"/>
      <c r="AO655" s="72"/>
      <c r="AP655" s="72"/>
      <c r="AQ655" s="72"/>
      <c r="AR655" s="72"/>
      <c r="AS655" s="72"/>
      <c r="AT655" s="72"/>
      <c r="AU655" s="72"/>
    </row>
    <row r="656" spans="1:47" ht="15.75" customHeight="1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  <c r="AA656" s="72"/>
      <c r="AB656" s="72"/>
      <c r="AC656" s="72"/>
      <c r="AD656" s="72"/>
      <c r="AE656" s="72"/>
      <c r="AF656" s="72"/>
      <c r="AG656" s="72"/>
      <c r="AH656" s="72"/>
      <c r="AI656" s="72"/>
      <c r="AJ656" s="72"/>
      <c r="AK656" s="72"/>
      <c r="AL656" s="72"/>
      <c r="AM656" s="72"/>
      <c r="AN656" s="72"/>
      <c r="AO656" s="72"/>
      <c r="AP656" s="72"/>
      <c r="AQ656" s="72"/>
      <c r="AR656" s="72"/>
      <c r="AS656" s="72"/>
      <c r="AT656" s="72"/>
      <c r="AU656" s="72"/>
    </row>
    <row r="657" spans="1:47" ht="15.75" customHeight="1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  <c r="AC657" s="72"/>
      <c r="AD657" s="72"/>
      <c r="AE657" s="72"/>
      <c r="AF657" s="72"/>
      <c r="AG657" s="72"/>
      <c r="AH657" s="72"/>
      <c r="AI657" s="72"/>
      <c r="AJ657" s="72"/>
      <c r="AK657" s="72"/>
      <c r="AL657" s="72"/>
      <c r="AM657" s="72"/>
      <c r="AN657" s="72"/>
      <c r="AO657" s="72"/>
      <c r="AP657" s="72"/>
      <c r="AQ657" s="72"/>
      <c r="AR657" s="72"/>
      <c r="AS657" s="72"/>
      <c r="AT657" s="72"/>
      <c r="AU657" s="72"/>
    </row>
    <row r="658" spans="1:47" ht="15.75" customHeight="1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  <c r="AA658" s="72"/>
      <c r="AB658" s="72"/>
      <c r="AC658" s="72"/>
      <c r="AD658" s="72"/>
      <c r="AE658" s="72"/>
      <c r="AF658" s="72"/>
      <c r="AG658" s="72"/>
      <c r="AH658" s="72"/>
      <c r="AI658" s="72"/>
      <c r="AJ658" s="72"/>
      <c r="AK658" s="72"/>
      <c r="AL658" s="72"/>
      <c r="AM658" s="72"/>
      <c r="AN658" s="72"/>
      <c r="AO658" s="72"/>
      <c r="AP658" s="72"/>
      <c r="AQ658" s="72"/>
      <c r="AR658" s="72"/>
      <c r="AS658" s="72"/>
      <c r="AT658" s="72"/>
      <c r="AU658" s="72"/>
    </row>
    <row r="659" spans="1:47" ht="15.75" customHeight="1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2"/>
      <c r="AJ659" s="72"/>
      <c r="AK659" s="72"/>
      <c r="AL659" s="72"/>
      <c r="AM659" s="72"/>
      <c r="AN659" s="72"/>
      <c r="AO659" s="72"/>
      <c r="AP659" s="72"/>
      <c r="AQ659" s="72"/>
      <c r="AR659" s="72"/>
      <c r="AS659" s="72"/>
      <c r="AT659" s="72"/>
      <c r="AU659" s="72"/>
    </row>
    <row r="660" spans="1:47" ht="15.75" customHeight="1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  <c r="AA660" s="72"/>
      <c r="AB660" s="72"/>
      <c r="AC660" s="72"/>
      <c r="AD660" s="72"/>
      <c r="AE660" s="72"/>
      <c r="AF660" s="72"/>
      <c r="AG660" s="72"/>
      <c r="AH660" s="72"/>
      <c r="AI660" s="72"/>
      <c r="AJ660" s="72"/>
      <c r="AK660" s="72"/>
      <c r="AL660" s="72"/>
      <c r="AM660" s="72"/>
      <c r="AN660" s="72"/>
      <c r="AO660" s="72"/>
      <c r="AP660" s="72"/>
      <c r="AQ660" s="72"/>
      <c r="AR660" s="72"/>
      <c r="AS660" s="72"/>
      <c r="AT660" s="72"/>
      <c r="AU660" s="72"/>
    </row>
    <row r="661" spans="1:47" ht="15.75" customHeight="1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  <c r="AA661" s="72"/>
      <c r="AB661" s="72"/>
      <c r="AC661" s="72"/>
      <c r="AD661" s="72"/>
      <c r="AE661" s="72"/>
      <c r="AF661" s="72"/>
      <c r="AG661" s="72"/>
      <c r="AH661" s="72"/>
      <c r="AI661" s="72"/>
      <c r="AJ661" s="72"/>
      <c r="AK661" s="72"/>
      <c r="AL661" s="72"/>
      <c r="AM661" s="72"/>
      <c r="AN661" s="72"/>
      <c r="AO661" s="72"/>
      <c r="AP661" s="72"/>
      <c r="AQ661" s="72"/>
      <c r="AR661" s="72"/>
      <c r="AS661" s="72"/>
      <c r="AT661" s="72"/>
      <c r="AU661" s="72"/>
    </row>
    <row r="662" spans="1:47" ht="15.75" customHeight="1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  <c r="AA662" s="72"/>
      <c r="AB662" s="72"/>
      <c r="AC662" s="72"/>
      <c r="AD662" s="72"/>
      <c r="AE662" s="72"/>
      <c r="AF662" s="72"/>
      <c r="AG662" s="72"/>
      <c r="AH662" s="72"/>
      <c r="AI662" s="72"/>
      <c r="AJ662" s="72"/>
      <c r="AK662" s="72"/>
      <c r="AL662" s="72"/>
      <c r="AM662" s="72"/>
      <c r="AN662" s="72"/>
      <c r="AO662" s="72"/>
      <c r="AP662" s="72"/>
      <c r="AQ662" s="72"/>
      <c r="AR662" s="72"/>
      <c r="AS662" s="72"/>
      <c r="AT662" s="72"/>
      <c r="AU662" s="72"/>
    </row>
    <row r="663" spans="1:47" ht="15.75" customHeight="1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  <c r="AA663" s="72"/>
      <c r="AB663" s="72"/>
      <c r="AC663" s="72"/>
      <c r="AD663" s="72"/>
      <c r="AE663" s="72"/>
      <c r="AF663" s="72"/>
      <c r="AG663" s="72"/>
      <c r="AH663" s="72"/>
      <c r="AI663" s="72"/>
      <c r="AJ663" s="72"/>
      <c r="AK663" s="72"/>
      <c r="AL663" s="72"/>
      <c r="AM663" s="72"/>
      <c r="AN663" s="72"/>
      <c r="AO663" s="72"/>
      <c r="AP663" s="72"/>
      <c r="AQ663" s="72"/>
      <c r="AR663" s="72"/>
      <c r="AS663" s="72"/>
      <c r="AT663" s="72"/>
      <c r="AU663" s="72"/>
    </row>
    <row r="664" spans="1:47" ht="15.75" customHeight="1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  <c r="AA664" s="72"/>
      <c r="AB664" s="72"/>
      <c r="AC664" s="72"/>
      <c r="AD664" s="72"/>
      <c r="AE664" s="72"/>
      <c r="AF664" s="72"/>
      <c r="AG664" s="72"/>
      <c r="AH664" s="72"/>
      <c r="AI664" s="72"/>
      <c r="AJ664" s="72"/>
      <c r="AK664" s="72"/>
      <c r="AL664" s="72"/>
      <c r="AM664" s="72"/>
      <c r="AN664" s="72"/>
      <c r="AO664" s="72"/>
      <c r="AP664" s="72"/>
      <c r="AQ664" s="72"/>
      <c r="AR664" s="72"/>
      <c r="AS664" s="72"/>
      <c r="AT664" s="72"/>
      <c r="AU664" s="72"/>
    </row>
    <row r="665" spans="1:47" ht="15.75" customHeight="1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  <c r="AA665" s="72"/>
      <c r="AB665" s="72"/>
      <c r="AC665" s="72"/>
      <c r="AD665" s="72"/>
      <c r="AE665" s="72"/>
      <c r="AF665" s="72"/>
      <c r="AG665" s="72"/>
      <c r="AH665" s="72"/>
      <c r="AI665" s="72"/>
      <c r="AJ665" s="72"/>
      <c r="AK665" s="72"/>
      <c r="AL665" s="72"/>
      <c r="AM665" s="72"/>
      <c r="AN665" s="72"/>
      <c r="AO665" s="72"/>
      <c r="AP665" s="72"/>
      <c r="AQ665" s="72"/>
      <c r="AR665" s="72"/>
      <c r="AS665" s="72"/>
      <c r="AT665" s="72"/>
      <c r="AU665" s="72"/>
    </row>
    <row r="666" spans="1:47" ht="15.75" customHeight="1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  <c r="AC666" s="72"/>
      <c r="AD666" s="72"/>
      <c r="AE666" s="72"/>
      <c r="AF666" s="72"/>
      <c r="AG666" s="72"/>
      <c r="AH666" s="72"/>
      <c r="AI666" s="72"/>
      <c r="AJ666" s="72"/>
      <c r="AK666" s="72"/>
      <c r="AL666" s="72"/>
      <c r="AM666" s="72"/>
      <c r="AN666" s="72"/>
      <c r="AO666" s="72"/>
      <c r="AP666" s="72"/>
      <c r="AQ666" s="72"/>
      <c r="AR666" s="72"/>
      <c r="AS666" s="72"/>
      <c r="AT666" s="72"/>
      <c r="AU666" s="72"/>
    </row>
    <row r="667" spans="1:47" ht="15.75" customHeight="1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  <c r="AA667" s="72"/>
      <c r="AB667" s="72"/>
      <c r="AC667" s="72"/>
      <c r="AD667" s="72"/>
      <c r="AE667" s="72"/>
      <c r="AF667" s="72"/>
      <c r="AG667" s="72"/>
      <c r="AH667" s="72"/>
      <c r="AI667" s="72"/>
      <c r="AJ667" s="72"/>
      <c r="AK667" s="72"/>
      <c r="AL667" s="72"/>
      <c r="AM667" s="72"/>
      <c r="AN667" s="72"/>
      <c r="AO667" s="72"/>
      <c r="AP667" s="72"/>
      <c r="AQ667" s="72"/>
      <c r="AR667" s="72"/>
      <c r="AS667" s="72"/>
      <c r="AT667" s="72"/>
      <c r="AU667" s="72"/>
    </row>
    <row r="668" spans="1:47" ht="15.75" customHeight="1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  <c r="AA668" s="72"/>
      <c r="AB668" s="72"/>
      <c r="AC668" s="72"/>
      <c r="AD668" s="72"/>
      <c r="AE668" s="72"/>
      <c r="AF668" s="72"/>
      <c r="AG668" s="72"/>
      <c r="AH668" s="72"/>
      <c r="AI668" s="72"/>
      <c r="AJ668" s="72"/>
      <c r="AK668" s="72"/>
      <c r="AL668" s="72"/>
      <c r="AM668" s="72"/>
      <c r="AN668" s="72"/>
      <c r="AO668" s="72"/>
      <c r="AP668" s="72"/>
      <c r="AQ668" s="72"/>
      <c r="AR668" s="72"/>
      <c r="AS668" s="72"/>
      <c r="AT668" s="72"/>
      <c r="AU668" s="72"/>
    </row>
    <row r="669" spans="1:47" ht="15.75" customHeight="1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  <c r="AC669" s="72"/>
      <c r="AD669" s="72"/>
      <c r="AE669" s="72"/>
      <c r="AF669" s="72"/>
      <c r="AG669" s="72"/>
      <c r="AH669" s="72"/>
      <c r="AI669" s="72"/>
      <c r="AJ669" s="72"/>
      <c r="AK669" s="72"/>
      <c r="AL669" s="72"/>
      <c r="AM669" s="72"/>
      <c r="AN669" s="72"/>
      <c r="AO669" s="72"/>
      <c r="AP669" s="72"/>
      <c r="AQ669" s="72"/>
      <c r="AR669" s="72"/>
      <c r="AS669" s="72"/>
      <c r="AT669" s="72"/>
      <c r="AU669" s="72"/>
    </row>
    <row r="670" spans="1:47" ht="15.75" customHeight="1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  <c r="AA670" s="72"/>
      <c r="AB670" s="72"/>
      <c r="AC670" s="72"/>
      <c r="AD670" s="72"/>
      <c r="AE670" s="72"/>
      <c r="AF670" s="72"/>
      <c r="AG670" s="72"/>
      <c r="AH670" s="72"/>
      <c r="AI670" s="72"/>
      <c r="AJ670" s="72"/>
      <c r="AK670" s="72"/>
      <c r="AL670" s="72"/>
      <c r="AM670" s="72"/>
      <c r="AN670" s="72"/>
      <c r="AO670" s="72"/>
      <c r="AP670" s="72"/>
      <c r="AQ670" s="72"/>
      <c r="AR670" s="72"/>
      <c r="AS670" s="72"/>
      <c r="AT670" s="72"/>
      <c r="AU670" s="72"/>
    </row>
    <row r="671" spans="1:47" ht="15.75" customHeight="1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  <c r="AA671" s="72"/>
      <c r="AB671" s="72"/>
      <c r="AC671" s="72"/>
      <c r="AD671" s="72"/>
      <c r="AE671" s="72"/>
      <c r="AF671" s="72"/>
      <c r="AG671" s="72"/>
      <c r="AH671" s="72"/>
      <c r="AI671" s="72"/>
      <c r="AJ671" s="72"/>
      <c r="AK671" s="72"/>
      <c r="AL671" s="72"/>
      <c r="AM671" s="72"/>
      <c r="AN671" s="72"/>
      <c r="AO671" s="72"/>
      <c r="AP671" s="72"/>
      <c r="AQ671" s="72"/>
      <c r="AR671" s="72"/>
      <c r="AS671" s="72"/>
      <c r="AT671" s="72"/>
      <c r="AU671" s="72"/>
    </row>
    <row r="672" spans="1:47" ht="15.75" customHeight="1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  <c r="AA672" s="72"/>
      <c r="AB672" s="72"/>
      <c r="AC672" s="72"/>
      <c r="AD672" s="72"/>
      <c r="AE672" s="72"/>
      <c r="AF672" s="72"/>
      <c r="AG672" s="72"/>
      <c r="AH672" s="72"/>
      <c r="AI672" s="72"/>
      <c r="AJ672" s="72"/>
      <c r="AK672" s="72"/>
      <c r="AL672" s="72"/>
      <c r="AM672" s="72"/>
      <c r="AN672" s="72"/>
      <c r="AO672" s="72"/>
      <c r="AP672" s="72"/>
      <c r="AQ672" s="72"/>
      <c r="AR672" s="72"/>
      <c r="AS672" s="72"/>
      <c r="AT672" s="72"/>
      <c r="AU672" s="72"/>
    </row>
    <row r="673" spans="1:47" ht="15.75" customHeight="1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  <c r="AA673" s="72"/>
      <c r="AB673" s="72"/>
      <c r="AC673" s="72"/>
      <c r="AD673" s="72"/>
      <c r="AE673" s="72"/>
      <c r="AF673" s="72"/>
      <c r="AG673" s="72"/>
      <c r="AH673" s="72"/>
      <c r="AI673" s="72"/>
      <c r="AJ673" s="72"/>
      <c r="AK673" s="72"/>
      <c r="AL673" s="72"/>
      <c r="AM673" s="72"/>
      <c r="AN673" s="72"/>
      <c r="AO673" s="72"/>
      <c r="AP673" s="72"/>
      <c r="AQ673" s="72"/>
      <c r="AR673" s="72"/>
      <c r="AS673" s="72"/>
      <c r="AT673" s="72"/>
      <c r="AU673" s="72"/>
    </row>
    <row r="674" spans="1:47" ht="15.75" customHeight="1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  <c r="AA674" s="72"/>
      <c r="AB674" s="72"/>
      <c r="AC674" s="72"/>
      <c r="AD674" s="72"/>
      <c r="AE674" s="72"/>
      <c r="AF674" s="72"/>
      <c r="AG674" s="72"/>
      <c r="AH674" s="72"/>
      <c r="AI674" s="72"/>
      <c r="AJ674" s="72"/>
      <c r="AK674" s="72"/>
      <c r="AL674" s="72"/>
      <c r="AM674" s="72"/>
      <c r="AN674" s="72"/>
      <c r="AO674" s="72"/>
      <c r="AP674" s="72"/>
      <c r="AQ674" s="72"/>
      <c r="AR674" s="72"/>
      <c r="AS674" s="72"/>
      <c r="AT674" s="72"/>
      <c r="AU674" s="72"/>
    </row>
    <row r="675" spans="1:47" ht="15.75" customHeight="1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  <c r="AA675" s="72"/>
      <c r="AB675" s="72"/>
      <c r="AC675" s="72"/>
      <c r="AD675" s="72"/>
      <c r="AE675" s="72"/>
      <c r="AF675" s="72"/>
      <c r="AG675" s="72"/>
      <c r="AH675" s="72"/>
      <c r="AI675" s="72"/>
      <c r="AJ675" s="72"/>
      <c r="AK675" s="72"/>
      <c r="AL675" s="72"/>
      <c r="AM675" s="72"/>
      <c r="AN675" s="72"/>
      <c r="AO675" s="72"/>
      <c r="AP675" s="72"/>
      <c r="AQ675" s="72"/>
      <c r="AR675" s="72"/>
      <c r="AS675" s="72"/>
      <c r="AT675" s="72"/>
      <c r="AU675" s="72"/>
    </row>
    <row r="676" spans="1:47" ht="15.75" customHeight="1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  <c r="AA676" s="72"/>
      <c r="AB676" s="72"/>
      <c r="AC676" s="72"/>
      <c r="AD676" s="72"/>
      <c r="AE676" s="72"/>
      <c r="AF676" s="72"/>
      <c r="AG676" s="72"/>
      <c r="AH676" s="72"/>
      <c r="AI676" s="72"/>
      <c r="AJ676" s="72"/>
      <c r="AK676" s="72"/>
      <c r="AL676" s="72"/>
      <c r="AM676" s="72"/>
      <c r="AN676" s="72"/>
      <c r="AO676" s="72"/>
      <c r="AP676" s="72"/>
      <c r="AQ676" s="72"/>
      <c r="AR676" s="72"/>
      <c r="AS676" s="72"/>
      <c r="AT676" s="72"/>
      <c r="AU676" s="72"/>
    </row>
    <row r="677" spans="1:47" ht="15.75" customHeight="1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  <c r="AC677" s="72"/>
      <c r="AD677" s="72"/>
      <c r="AE677" s="72"/>
      <c r="AF677" s="72"/>
      <c r="AG677" s="72"/>
      <c r="AH677" s="72"/>
      <c r="AI677" s="72"/>
      <c r="AJ677" s="72"/>
      <c r="AK677" s="72"/>
      <c r="AL677" s="72"/>
      <c r="AM677" s="72"/>
      <c r="AN677" s="72"/>
      <c r="AO677" s="72"/>
      <c r="AP677" s="72"/>
      <c r="AQ677" s="72"/>
      <c r="AR677" s="72"/>
      <c r="AS677" s="72"/>
      <c r="AT677" s="72"/>
      <c r="AU677" s="72"/>
    </row>
    <row r="678" spans="1:47" ht="15.75" customHeight="1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  <c r="AC678" s="72"/>
      <c r="AD678" s="72"/>
      <c r="AE678" s="72"/>
      <c r="AF678" s="72"/>
      <c r="AG678" s="72"/>
      <c r="AH678" s="72"/>
      <c r="AI678" s="72"/>
      <c r="AJ678" s="72"/>
      <c r="AK678" s="72"/>
      <c r="AL678" s="72"/>
      <c r="AM678" s="72"/>
      <c r="AN678" s="72"/>
      <c r="AO678" s="72"/>
      <c r="AP678" s="72"/>
      <c r="AQ678" s="72"/>
      <c r="AR678" s="72"/>
      <c r="AS678" s="72"/>
      <c r="AT678" s="72"/>
      <c r="AU678" s="72"/>
    </row>
    <row r="679" spans="1:47" ht="15.75" customHeight="1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  <c r="AA679" s="72"/>
      <c r="AB679" s="72"/>
      <c r="AC679" s="72"/>
      <c r="AD679" s="72"/>
      <c r="AE679" s="72"/>
      <c r="AF679" s="72"/>
      <c r="AG679" s="72"/>
      <c r="AH679" s="72"/>
      <c r="AI679" s="72"/>
      <c r="AJ679" s="72"/>
      <c r="AK679" s="72"/>
      <c r="AL679" s="72"/>
      <c r="AM679" s="72"/>
      <c r="AN679" s="72"/>
      <c r="AO679" s="72"/>
      <c r="AP679" s="72"/>
      <c r="AQ679" s="72"/>
      <c r="AR679" s="72"/>
      <c r="AS679" s="72"/>
      <c r="AT679" s="72"/>
      <c r="AU679" s="72"/>
    </row>
    <row r="680" spans="1:47" ht="15.75" customHeight="1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2"/>
      <c r="AJ680" s="72"/>
      <c r="AK680" s="72"/>
      <c r="AL680" s="72"/>
      <c r="AM680" s="72"/>
      <c r="AN680" s="72"/>
      <c r="AO680" s="72"/>
      <c r="AP680" s="72"/>
      <c r="AQ680" s="72"/>
      <c r="AR680" s="72"/>
      <c r="AS680" s="72"/>
      <c r="AT680" s="72"/>
      <c r="AU680" s="72"/>
    </row>
    <row r="681" spans="1:47" ht="15.75" customHeight="1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  <c r="AA681" s="72"/>
      <c r="AB681" s="72"/>
      <c r="AC681" s="72"/>
      <c r="AD681" s="72"/>
      <c r="AE681" s="72"/>
      <c r="AF681" s="72"/>
      <c r="AG681" s="72"/>
      <c r="AH681" s="72"/>
      <c r="AI681" s="72"/>
      <c r="AJ681" s="72"/>
      <c r="AK681" s="72"/>
      <c r="AL681" s="72"/>
      <c r="AM681" s="72"/>
      <c r="AN681" s="72"/>
      <c r="AO681" s="72"/>
      <c r="AP681" s="72"/>
      <c r="AQ681" s="72"/>
      <c r="AR681" s="72"/>
      <c r="AS681" s="72"/>
      <c r="AT681" s="72"/>
      <c r="AU681" s="72"/>
    </row>
    <row r="682" spans="1:47" ht="15.75" customHeight="1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  <c r="AA682" s="72"/>
      <c r="AB682" s="72"/>
      <c r="AC682" s="72"/>
      <c r="AD682" s="72"/>
      <c r="AE682" s="72"/>
      <c r="AF682" s="72"/>
      <c r="AG682" s="72"/>
      <c r="AH682" s="72"/>
      <c r="AI682" s="72"/>
      <c r="AJ682" s="72"/>
      <c r="AK682" s="72"/>
      <c r="AL682" s="72"/>
      <c r="AM682" s="72"/>
      <c r="AN682" s="72"/>
      <c r="AO682" s="72"/>
      <c r="AP682" s="72"/>
      <c r="AQ682" s="72"/>
      <c r="AR682" s="72"/>
      <c r="AS682" s="72"/>
      <c r="AT682" s="72"/>
      <c r="AU682" s="72"/>
    </row>
    <row r="683" spans="1:47" ht="15.75" customHeight="1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  <c r="AA683" s="72"/>
      <c r="AB683" s="72"/>
      <c r="AC683" s="72"/>
      <c r="AD683" s="72"/>
      <c r="AE683" s="72"/>
      <c r="AF683" s="72"/>
      <c r="AG683" s="72"/>
      <c r="AH683" s="72"/>
      <c r="AI683" s="72"/>
      <c r="AJ683" s="72"/>
      <c r="AK683" s="72"/>
      <c r="AL683" s="72"/>
      <c r="AM683" s="72"/>
      <c r="AN683" s="72"/>
      <c r="AO683" s="72"/>
      <c r="AP683" s="72"/>
      <c r="AQ683" s="72"/>
      <c r="AR683" s="72"/>
      <c r="AS683" s="72"/>
      <c r="AT683" s="72"/>
      <c r="AU683" s="72"/>
    </row>
    <row r="684" spans="1:47" ht="15.75" customHeight="1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  <c r="AA684" s="72"/>
      <c r="AB684" s="72"/>
      <c r="AC684" s="72"/>
      <c r="AD684" s="72"/>
      <c r="AE684" s="72"/>
      <c r="AF684" s="72"/>
      <c r="AG684" s="72"/>
      <c r="AH684" s="72"/>
      <c r="AI684" s="72"/>
      <c r="AJ684" s="72"/>
      <c r="AK684" s="72"/>
      <c r="AL684" s="72"/>
      <c r="AM684" s="72"/>
      <c r="AN684" s="72"/>
      <c r="AO684" s="72"/>
      <c r="AP684" s="72"/>
      <c r="AQ684" s="72"/>
      <c r="AR684" s="72"/>
      <c r="AS684" s="72"/>
      <c r="AT684" s="72"/>
      <c r="AU684" s="72"/>
    </row>
    <row r="685" spans="1:47" ht="15.75" customHeight="1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  <c r="AA685" s="72"/>
      <c r="AB685" s="72"/>
      <c r="AC685" s="72"/>
      <c r="AD685" s="72"/>
      <c r="AE685" s="72"/>
      <c r="AF685" s="72"/>
      <c r="AG685" s="72"/>
      <c r="AH685" s="72"/>
      <c r="AI685" s="72"/>
      <c r="AJ685" s="72"/>
      <c r="AK685" s="72"/>
      <c r="AL685" s="72"/>
      <c r="AM685" s="72"/>
      <c r="AN685" s="72"/>
      <c r="AO685" s="72"/>
      <c r="AP685" s="72"/>
      <c r="AQ685" s="72"/>
      <c r="AR685" s="72"/>
      <c r="AS685" s="72"/>
      <c r="AT685" s="72"/>
      <c r="AU685" s="72"/>
    </row>
    <row r="686" spans="1:47" ht="15.75" customHeight="1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  <c r="AA686" s="72"/>
      <c r="AB686" s="72"/>
      <c r="AC686" s="72"/>
      <c r="AD686" s="72"/>
      <c r="AE686" s="72"/>
      <c r="AF686" s="72"/>
      <c r="AG686" s="72"/>
      <c r="AH686" s="72"/>
      <c r="AI686" s="72"/>
      <c r="AJ686" s="72"/>
      <c r="AK686" s="72"/>
      <c r="AL686" s="72"/>
      <c r="AM686" s="72"/>
      <c r="AN686" s="72"/>
      <c r="AO686" s="72"/>
      <c r="AP686" s="72"/>
      <c r="AQ686" s="72"/>
      <c r="AR686" s="72"/>
      <c r="AS686" s="72"/>
      <c r="AT686" s="72"/>
      <c r="AU686" s="72"/>
    </row>
    <row r="687" spans="1:47" ht="15.75" customHeight="1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  <c r="AA687" s="72"/>
      <c r="AB687" s="72"/>
      <c r="AC687" s="72"/>
      <c r="AD687" s="72"/>
      <c r="AE687" s="72"/>
      <c r="AF687" s="72"/>
      <c r="AG687" s="72"/>
      <c r="AH687" s="72"/>
      <c r="AI687" s="72"/>
      <c r="AJ687" s="72"/>
      <c r="AK687" s="72"/>
      <c r="AL687" s="72"/>
      <c r="AM687" s="72"/>
      <c r="AN687" s="72"/>
      <c r="AO687" s="72"/>
      <c r="AP687" s="72"/>
      <c r="AQ687" s="72"/>
      <c r="AR687" s="72"/>
      <c r="AS687" s="72"/>
      <c r="AT687" s="72"/>
      <c r="AU687" s="72"/>
    </row>
    <row r="688" spans="1:47" ht="15.75" customHeight="1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  <c r="AA688" s="72"/>
      <c r="AB688" s="72"/>
      <c r="AC688" s="72"/>
      <c r="AD688" s="72"/>
      <c r="AE688" s="72"/>
      <c r="AF688" s="72"/>
      <c r="AG688" s="72"/>
      <c r="AH688" s="72"/>
      <c r="AI688" s="72"/>
      <c r="AJ688" s="72"/>
      <c r="AK688" s="72"/>
      <c r="AL688" s="72"/>
      <c r="AM688" s="72"/>
      <c r="AN688" s="72"/>
      <c r="AO688" s="72"/>
      <c r="AP688" s="72"/>
      <c r="AQ688" s="72"/>
      <c r="AR688" s="72"/>
      <c r="AS688" s="72"/>
      <c r="AT688" s="72"/>
      <c r="AU688" s="72"/>
    </row>
    <row r="689" spans="1:47" ht="15.75" customHeight="1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  <c r="AA689" s="72"/>
      <c r="AB689" s="72"/>
      <c r="AC689" s="72"/>
      <c r="AD689" s="72"/>
      <c r="AE689" s="72"/>
      <c r="AF689" s="72"/>
      <c r="AG689" s="72"/>
      <c r="AH689" s="72"/>
      <c r="AI689" s="72"/>
      <c r="AJ689" s="72"/>
      <c r="AK689" s="72"/>
      <c r="AL689" s="72"/>
      <c r="AM689" s="72"/>
      <c r="AN689" s="72"/>
      <c r="AO689" s="72"/>
      <c r="AP689" s="72"/>
      <c r="AQ689" s="72"/>
      <c r="AR689" s="72"/>
      <c r="AS689" s="72"/>
      <c r="AT689" s="72"/>
      <c r="AU689" s="72"/>
    </row>
    <row r="690" spans="1:47" ht="15.75" customHeight="1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  <c r="AA690" s="72"/>
      <c r="AB690" s="72"/>
      <c r="AC690" s="72"/>
      <c r="AD690" s="72"/>
      <c r="AE690" s="72"/>
      <c r="AF690" s="72"/>
      <c r="AG690" s="72"/>
      <c r="AH690" s="72"/>
      <c r="AI690" s="72"/>
      <c r="AJ690" s="72"/>
      <c r="AK690" s="72"/>
      <c r="AL690" s="72"/>
      <c r="AM690" s="72"/>
      <c r="AN690" s="72"/>
      <c r="AO690" s="72"/>
      <c r="AP690" s="72"/>
      <c r="AQ690" s="72"/>
      <c r="AR690" s="72"/>
      <c r="AS690" s="72"/>
      <c r="AT690" s="72"/>
      <c r="AU690" s="72"/>
    </row>
    <row r="691" spans="1:47" ht="15.75" customHeight="1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2"/>
      <c r="AJ691" s="72"/>
      <c r="AK691" s="72"/>
      <c r="AL691" s="72"/>
      <c r="AM691" s="72"/>
      <c r="AN691" s="72"/>
      <c r="AO691" s="72"/>
      <c r="AP691" s="72"/>
      <c r="AQ691" s="72"/>
      <c r="AR691" s="72"/>
      <c r="AS691" s="72"/>
      <c r="AT691" s="72"/>
      <c r="AU691" s="72"/>
    </row>
    <row r="692" spans="1:47" ht="15.75" customHeight="1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  <c r="AA692" s="72"/>
      <c r="AB692" s="72"/>
      <c r="AC692" s="72"/>
      <c r="AD692" s="72"/>
      <c r="AE692" s="72"/>
      <c r="AF692" s="72"/>
      <c r="AG692" s="72"/>
      <c r="AH692" s="72"/>
      <c r="AI692" s="72"/>
      <c r="AJ692" s="72"/>
      <c r="AK692" s="72"/>
      <c r="AL692" s="72"/>
      <c r="AM692" s="72"/>
      <c r="AN692" s="72"/>
      <c r="AO692" s="72"/>
      <c r="AP692" s="72"/>
      <c r="AQ692" s="72"/>
      <c r="AR692" s="72"/>
      <c r="AS692" s="72"/>
      <c r="AT692" s="72"/>
      <c r="AU692" s="72"/>
    </row>
    <row r="693" spans="1:47" ht="15.75" customHeight="1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  <c r="AA693" s="72"/>
      <c r="AB693" s="72"/>
      <c r="AC693" s="72"/>
      <c r="AD693" s="72"/>
      <c r="AE693" s="72"/>
      <c r="AF693" s="72"/>
      <c r="AG693" s="72"/>
      <c r="AH693" s="72"/>
      <c r="AI693" s="72"/>
      <c r="AJ693" s="72"/>
      <c r="AK693" s="72"/>
      <c r="AL693" s="72"/>
      <c r="AM693" s="72"/>
      <c r="AN693" s="72"/>
      <c r="AO693" s="72"/>
      <c r="AP693" s="72"/>
      <c r="AQ693" s="72"/>
      <c r="AR693" s="72"/>
      <c r="AS693" s="72"/>
      <c r="AT693" s="72"/>
      <c r="AU693" s="72"/>
    </row>
    <row r="694" spans="1:47" ht="15.75" customHeight="1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  <c r="AA694" s="72"/>
      <c r="AB694" s="72"/>
      <c r="AC694" s="72"/>
      <c r="AD694" s="72"/>
      <c r="AE694" s="72"/>
      <c r="AF694" s="72"/>
      <c r="AG694" s="72"/>
      <c r="AH694" s="72"/>
      <c r="AI694" s="72"/>
      <c r="AJ694" s="72"/>
      <c r="AK694" s="72"/>
      <c r="AL694" s="72"/>
      <c r="AM694" s="72"/>
      <c r="AN694" s="72"/>
      <c r="AO694" s="72"/>
      <c r="AP694" s="72"/>
      <c r="AQ694" s="72"/>
      <c r="AR694" s="72"/>
      <c r="AS694" s="72"/>
      <c r="AT694" s="72"/>
      <c r="AU694" s="72"/>
    </row>
    <row r="695" spans="1:47" ht="15.75" customHeight="1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  <c r="AA695" s="72"/>
      <c r="AB695" s="72"/>
      <c r="AC695" s="72"/>
      <c r="AD695" s="72"/>
      <c r="AE695" s="72"/>
      <c r="AF695" s="72"/>
      <c r="AG695" s="72"/>
      <c r="AH695" s="72"/>
      <c r="AI695" s="72"/>
      <c r="AJ695" s="72"/>
      <c r="AK695" s="72"/>
      <c r="AL695" s="72"/>
      <c r="AM695" s="72"/>
      <c r="AN695" s="72"/>
      <c r="AO695" s="72"/>
      <c r="AP695" s="72"/>
      <c r="AQ695" s="72"/>
      <c r="AR695" s="72"/>
      <c r="AS695" s="72"/>
      <c r="AT695" s="72"/>
      <c r="AU695" s="72"/>
    </row>
    <row r="696" spans="1:47" ht="15.75" customHeight="1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  <c r="AA696" s="72"/>
      <c r="AB696" s="72"/>
      <c r="AC696" s="72"/>
      <c r="AD696" s="72"/>
      <c r="AE696" s="72"/>
      <c r="AF696" s="72"/>
      <c r="AG696" s="72"/>
      <c r="AH696" s="72"/>
      <c r="AI696" s="72"/>
      <c r="AJ696" s="72"/>
      <c r="AK696" s="72"/>
      <c r="AL696" s="72"/>
      <c r="AM696" s="72"/>
      <c r="AN696" s="72"/>
      <c r="AO696" s="72"/>
      <c r="AP696" s="72"/>
      <c r="AQ696" s="72"/>
      <c r="AR696" s="72"/>
      <c r="AS696" s="72"/>
      <c r="AT696" s="72"/>
      <c r="AU696" s="72"/>
    </row>
    <row r="697" spans="1:47" ht="15.75" customHeight="1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  <c r="AA697" s="72"/>
      <c r="AB697" s="72"/>
      <c r="AC697" s="72"/>
      <c r="AD697" s="72"/>
      <c r="AE697" s="72"/>
      <c r="AF697" s="72"/>
      <c r="AG697" s="72"/>
      <c r="AH697" s="72"/>
      <c r="AI697" s="72"/>
      <c r="AJ697" s="72"/>
      <c r="AK697" s="72"/>
      <c r="AL697" s="72"/>
      <c r="AM697" s="72"/>
      <c r="AN697" s="72"/>
      <c r="AO697" s="72"/>
      <c r="AP697" s="72"/>
      <c r="AQ697" s="72"/>
      <c r="AR697" s="72"/>
      <c r="AS697" s="72"/>
      <c r="AT697" s="72"/>
      <c r="AU697" s="72"/>
    </row>
    <row r="698" spans="1:47" ht="15.75" customHeight="1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  <c r="AA698" s="72"/>
      <c r="AB698" s="72"/>
      <c r="AC698" s="72"/>
      <c r="AD698" s="72"/>
      <c r="AE698" s="72"/>
      <c r="AF698" s="72"/>
      <c r="AG698" s="72"/>
      <c r="AH698" s="72"/>
      <c r="AI698" s="72"/>
      <c r="AJ698" s="72"/>
      <c r="AK698" s="72"/>
      <c r="AL698" s="72"/>
      <c r="AM698" s="72"/>
      <c r="AN698" s="72"/>
      <c r="AO698" s="72"/>
      <c r="AP698" s="72"/>
      <c r="AQ698" s="72"/>
      <c r="AR698" s="72"/>
      <c r="AS698" s="72"/>
      <c r="AT698" s="72"/>
      <c r="AU698" s="72"/>
    </row>
    <row r="699" spans="1:47" ht="15.75" customHeight="1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  <c r="AC699" s="72"/>
      <c r="AD699" s="72"/>
      <c r="AE699" s="72"/>
      <c r="AF699" s="72"/>
      <c r="AG699" s="72"/>
      <c r="AH699" s="72"/>
      <c r="AI699" s="72"/>
      <c r="AJ699" s="72"/>
      <c r="AK699" s="72"/>
      <c r="AL699" s="72"/>
      <c r="AM699" s="72"/>
      <c r="AN699" s="72"/>
      <c r="AO699" s="72"/>
      <c r="AP699" s="72"/>
      <c r="AQ699" s="72"/>
      <c r="AR699" s="72"/>
      <c r="AS699" s="72"/>
      <c r="AT699" s="72"/>
      <c r="AU699" s="72"/>
    </row>
    <row r="700" spans="1:47" ht="15.75" customHeight="1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  <c r="AA700" s="72"/>
      <c r="AB700" s="72"/>
      <c r="AC700" s="72"/>
      <c r="AD700" s="72"/>
      <c r="AE700" s="72"/>
      <c r="AF700" s="72"/>
      <c r="AG700" s="72"/>
      <c r="AH700" s="72"/>
      <c r="AI700" s="72"/>
      <c r="AJ700" s="72"/>
      <c r="AK700" s="72"/>
      <c r="AL700" s="72"/>
      <c r="AM700" s="72"/>
      <c r="AN700" s="72"/>
      <c r="AO700" s="72"/>
      <c r="AP700" s="72"/>
      <c r="AQ700" s="72"/>
      <c r="AR700" s="72"/>
      <c r="AS700" s="72"/>
      <c r="AT700" s="72"/>
      <c r="AU700" s="72"/>
    </row>
    <row r="701" spans="1:47" ht="15.75" customHeight="1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  <c r="AA701" s="72"/>
      <c r="AB701" s="72"/>
      <c r="AC701" s="72"/>
      <c r="AD701" s="72"/>
      <c r="AE701" s="72"/>
      <c r="AF701" s="72"/>
      <c r="AG701" s="72"/>
      <c r="AH701" s="72"/>
      <c r="AI701" s="72"/>
      <c r="AJ701" s="72"/>
      <c r="AK701" s="72"/>
      <c r="AL701" s="72"/>
      <c r="AM701" s="72"/>
      <c r="AN701" s="72"/>
      <c r="AO701" s="72"/>
      <c r="AP701" s="72"/>
      <c r="AQ701" s="72"/>
      <c r="AR701" s="72"/>
      <c r="AS701" s="72"/>
      <c r="AT701" s="72"/>
      <c r="AU701" s="72"/>
    </row>
    <row r="702" spans="1:47" ht="15.75" customHeight="1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  <c r="AA702" s="72"/>
      <c r="AB702" s="72"/>
      <c r="AC702" s="72"/>
      <c r="AD702" s="72"/>
      <c r="AE702" s="72"/>
      <c r="AF702" s="72"/>
      <c r="AG702" s="72"/>
      <c r="AH702" s="72"/>
      <c r="AI702" s="72"/>
      <c r="AJ702" s="72"/>
      <c r="AK702" s="72"/>
      <c r="AL702" s="72"/>
      <c r="AM702" s="72"/>
      <c r="AN702" s="72"/>
      <c r="AO702" s="72"/>
      <c r="AP702" s="72"/>
      <c r="AQ702" s="72"/>
      <c r="AR702" s="72"/>
      <c r="AS702" s="72"/>
      <c r="AT702" s="72"/>
      <c r="AU702" s="72"/>
    </row>
    <row r="703" spans="1:47" ht="15.75" customHeight="1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  <c r="AA703" s="72"/>
      <c r="AB703" s="72"/>
      <c r="AC703" s="72"/>
      <c r="AD703" s="72"/>
      <c r="AE703" s="72"/>
      <c r="AF703" s="72"/>
      <c r="AG703" s="72"/>
      <c r="AH703" s="72"/>
      <c r="AI703" s="72"/>
      <c r="AJ703" s="72"/>
      <c r="AK703" s="72"/>
      <c r="AL703" s="72"/>
      <c r="AM703" s="72"/>
      <c r="AN703" s="72"/>
      <c r="AO703" s="72"/>
      <c r="AP703" s="72"/>
      <c r="AQ703" s="72"/>
      <c r="AR703" s="72"/>
      <c r="AS703" s="72"/>
      <c r="AT703" s="72"/>
      <c r="AU703" s="72"/>
    </row>
    <row r="704" spans="1:47" ht="15.75" customHeight="1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  <c r="AA704" s="72"/>
      <c r="AB704" s="72"/>
      <c r="AC704" s="72"/>
      <c r="AD704" s="72"/>
      <c r="AE704" s="72"/>
      <c r="AF704" s="72"/>
      <c r="AG704" s="72"/>
      <c r="AH704" s="72"/>
      <c r="AI704" s="72"/>
      <c r="AJ704" s="72"/>
      <c r="AK704" s="72"/>
      <c r="AL704" s="72"/>
      <c r="AM704" s="72"/>
      <c r="AN704" s="72"/>
      <c r="AO704" s="72"/>
      <c r="AP704" s="72"/>
      <c r="AQ704" s="72"/>
      <c r="AR704" s="72"/>
      <c r="AS704" s="72"/>
      <c r="AT704" s="72"/>
      <c r="AU704" s="72"/>
    </row>
    <row r="705" spans="1:47" ht="15.75" customHeight="1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  <c r="AA705" s="72"/>
      <c r="AB705" s="72"/>
      <c r="AC705" s="72"/>
      <c r="AD705" s="72"/>
      <c r="AE705" s="72"/>
      <c r="AF705" s="72"/>
      <c r="AG705" s="72"/>
      <c r="AH705" s="72"/>
      <c r="AI705" s="72"/>
      <c r="AJ705" s="72"/>
      <c r="AK705" s="72"/>
      <c r="AL705" s="72"/>
      <c r="AM705" s="72"/>
      <c r="AN705" s="72"/>
      <c r="AO705" s="72"/>
      <c r="AP705" s="72"/>
      <c r="AQ705" s="72"/>
      <c r="AR705" s="72"/>
      <c r="AS705" s="72"/>
      <c r="AT705" s="72"/>
      <c r="AU705" s="72"/>
    </row>
    <row r="706" spans="1:47" ht="15.75" customHeight="1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  <c r="AA706" s="72"/>
      <c r="AB706" s="72"/>
      <c r="AC706" s="72"/>
      <c r="AD706" s="72"/>
      <c r="AE706" s="72"/>
      <c r="AF706" s="72"/>
      <c r="AG706" s="72"/>
      <c r="AH706" s="72"/>
      <c r="AI706" s="72"/>
      <c r="AJ706" s="72"/>
      <c r="AK706" s="72"/>
      <c r="AL706" s="72"/>
      <c r="AM706" s="72"/>
      <c r="AN706" s="72"/>
      <c r="AO706" s="72"/>
      <c r="AP706" s="72"/>
      <c r="AQ706" s="72"/>
      <c r="AR706" s="72"/>
      <c r="AS706" s="72"/>
      <c r="AT706" s="72"/>
      <c r="AU706" s="72"/>
    </row>
    <row r="707" spans="1:47" ht="15.75" customHeight="1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  <c r="AA707" s="72"/>
      <c r="AB707" s="72"/>
      <c r="AC707" s="72"/>
      <c r="AD707" s="72"/>
      <c r="AE707" s="72"/>
      <c r="AF707" s="72"/>
      <c r="AG707" s="72"/>
      <c r="AH707" s="72"/>
      <c r="AI707" s="72"/>
      <c r="AJ707" s="72"/>
      <c r="AK707" s="72"/>
      <c r="AL707" s="72"/>
      <c r="AM707" s="72"/>
      <c r="AN707" s="72"/>
      <c r="AO707" s="72"/>
      <c r="AP707" s="72"/>
      <c r="AQ707" s="72"/>
      <c r="AR707" s="72"/>
      <c r="AS707" s="72"/>
      <c r="AT707" s="72"/>
      <c r="AU707" s="72"/>
    </row>
    <row r="708" spans="1:47" ht="15.75" customHeight="1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  <c r="AA708" s="72"/>
      <c r="AB708" s="72"/>
      <c r="AC708" s="72"/>
      <c r="AD708" s="72"/>
      <c r="AE708" s="72"/>
      <c r="AF708" s="72"/>
      <c r="AG708" s="72"/>
      <c r="AH708" s="72"/>
      <c r="AI708" s="72"/>
      <c r="AJ708" s="72"/>
      <c r="AK708" s="72"/>
      <c r="AL708" s="72"/>
      <c r="AM708" s="72"/>
      <c r="AN708" s="72"/>
      <c r="AO708" s="72"/>
      <c r="AP708" s="72"/>
      <c r="AQ708" s="72"/>
      <c r="AR708" s="72"/>
      <c r="AS708" s="72"/>
      <c r="AT708" s="72"/>
      <c r="AU708" s="72"/>
    </row>
    <row r="709" spans="1:47" ht="15.75" customHeight="1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  <c r="AA709" s="72"/>
      <c r="AB709" s="72"/>
      <c r="AC709" s="72"/>
      <c r="AD709" s="72"/>
      <c r="AE709" s="72"/>
      <c r="AF709" s="72"/>
      <c r="AG709" s="72"/>
      <c r="AH709" s="72"/>
      <c r="AI709" s="72"/>
      <c r="AJ709" s="72"/>
      <c r="AK709" s="72"/>
      <c r="AL709" s="72"/>
      <c r="AM709" s="72"/>
      <c r="AN709" s="72"/>
      <c r="AO709" s="72"/>
      <c r="AP709" s="72"/>
      <c r="AQ709" s="72"/>
      <c r="AR709" s="72"/>
      <c r="AS709" s="72"/>
      <c r="AT709" s="72"/>
      <c r="AU709" s="72"/>
    </row>
    <row r="710" spans="1:47" ht="15.75" customHeight="1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  <c r="AA710" s="72"/>
      <c r="AB710" s="72"/>
      <c r="AC710" s="72"/>
      <c r="AD710" s="72"/>
      <c r="AE710" s="72"/>
      <c r="AF710" s="72"/>
      <c r="AG710" s="72"/>
      <c r="AH710" s="72"/>
      <c r="AI710" s="72"/>
      <c r="AJ710" s="72"/>
      <c r="AK710" s="72"/>
      <c r="AL710" s="72"/>
      <c r="AM710" s="72"/>
      <c r="AN710" s="72"/>
      <c r="AO710" s="72"/>
      <c r="AP710" s="72"/>
      <c r="AQ710" s="72"/>
      <c r="AR710" s="72"/>
      <c r="AS710" s="72"/>
      <c r="AT710" s="72"/>
      <c r="AU710" s="72"/>
    </row>
    <row r="711" spans="1:47" ht="15.75" customHeight="1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  <c r="AA711" s="72"/>
      <c r="AB711" s="72"/>
      <c r="AC711" s="72"/>
      <c r="AD711" s="72"/>
      <c r="AE711" s="72"/>
      <c r="AF711" s="72"/>
      <c r="AG711" s="72"/>
      <c r="AH711" s="72"/>
      <c r="AI711" s="72"/>
      <c r="AJ711" s="72"/>
      <c r="AK711" s="72"/>
      <c r="AL711" s="72"/>
      <c r="AM711" s="72"/>
      <c r="AN711" s="72"/>
      <c r="AO711" s="72"/>
      <c r="AP711" s="72"/>
      <c r="AQ711" s="72"/>
      <c r="AR711" s="72"/>
      <c r="AS711" s="72"/>
      <c r="AT711" s="72"/>
      <c r="AU711" s="72"/>
    </row>
    <row r="712" spans="1:47" ht="15.75" customHeight="1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  <c r="AA712" s="72"/>
      <c r="AB712" s="72"/>
      <c r="AC712" s="72"/>
      <c r="AD712" s="72"/>
      <c r="AE712" s="72"/>
      <c r="AF712" s="72"/>
      <c r="AG712" s="72"/>
      <c r="AH712" s="72"/>
      <c r="AI712" s="72"/>
      <c r="AJ712" s="72"/>
      <c r="AK712" s="72"/>
      <c r="AL712" s="72"/>
      <c r="AM712" s="72"/>
      <c r="AN712" s="72"/>
      <c r="AO712" s="72"/>
      <c r="AP712" s="72"/>
      <c r="AQ712" s="72"/>
      <c r="AR712" s="72"/>
      <c r="AS712" s="72"/>
      <c r="AT712" s="72"/>
      <c r="AU712" s="72"/>
    </row>
    <row r="713" spans="1:47" ht="15.75" customHeight="1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  <c r="AA713" s="72"/>
      <c r="AB713" s="72"/>
      <c r="AC713" s="72"/>
      <c r="AD713" s="72"/>
      <c r="AE713" s="72"/>
      <c r="AF713" s="72"/>
      <c r="AG713" s="72"/>
      <c r="AH713" s="72"/>
      <c r="AI713" s="72"/>
      <c r="AJ713" s="72"/>
      <c r="AK713" s="72"/>
      <c r="AL713" s="72"/>
      <c r="AM713" s="72"/>
      <c r="AN713" s="72"/>
      <c r="AO713" s="72"/>
      <c r="AP713" s="72"/>
      <c r="AQ713" s="72"/>
      <c r="AR713" s="72"/>
      <c r="AS713" s="72"/>
      <c r="AT713" s="72"/>
      <c r="AU713" s="72"/>
    </row>
    <row r="714" spans="1:47" ht="15.75" customHeight="1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  <c r="AA714" s="72"/>
      <c r="AB714" s="72"/>
      <c r="AC714" s="72"/>
      <c r="AD714" s="72"/>
      <c r="AE714" s="72"/>
      <c r="AF714" s="72"/>
      <c r="AG714" s="72"/>
      <c r="AH714" s="72"/>
      <c r="AI714" s="72"/>
      <c r="AJ714" s="72"/>
      <c r="AK714" s="72"/>
      <c r="AL714" s="72"/>
      <c r="AM714" s="72"/>
      <c r="AN714" s="72"/>
      <c r="AO714" s="72"/>
      <c r="AP714" s="72"/>
      <c r="AQ714" s="72"/>
      <c r="AR714" s="72"/>
      <c r="AS714" s="72"/>
      <c r="AT714" s="72"/>
      <c r="AU714" s="72"/>
    </row>
    <row r="715" spans="1:47" ht="15.75" customHeight="1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  <c r="AA715" s="72"/>
      <c r="AB715" s="72"/>
      <c r="AC715" s="72"/>
      <c r="AD715" s="72"/>
      <c r="AE715" s="72"/>
      <c r="AF715" s="72"/>
      <c r="AG715" s="72"/>
      <c r="AH715" s="72"/>
      <c r="AI715" s="72"/>
      <c r="AJ715" s="72"/>
      <c r="AK715" s="72"/>
      <c r="AL715" s="72"/>
      <c r="AM715" s="72"/>
      <c r="AN715" s="72"/>
      <c r="AO715" s="72"/>
      <c r="AP715" s="72"/>
      <c r="AQ715" s="72"/>
      <c r="AR715" s="72"/>
      <c r="AS715" s="72"/>
      <c r="AT715" s="72"/>
      <c r="AU715" s="72"/>
    </row>
    <row r="716" spans="1:47" ht="15.75" customHeight="1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  <c r="AA716" s="72"/>
      <c r="AB716" s="72"/>
      <c r="AC716" s="72"/>
      <c r="AD716" s="72"/>
      <c r="AE716" s="72"/>
      <c r="AF716" s="72"/>
      <c r="AG716" s="72"/>
      <c r="AH716" s="72"/>
      <c r="AI716" s="72"/>
      <c r="AJ716" s="72"/>
      <c r="AK716" s="72"/>
      <c r="AL716" s="72"/>
      <c r="AM716" s="72"/>
      <c r="AN716" s="72"/>
      <c r="AO716" s="72"/>
      <c r="AP716" s="72"/>
      <c r="AQ716" s="72"/>
      <c r="AR716" s="72"/>
      <c r="AS716" s="72"/>
      <c r="AT716" s="72"/>
      <c r="AU716" s="72"/>
    </row>
    <row r="717" spans="1:47" ht="15.75" customHeight="1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  <c r="AA717" s="72"/>
      <c r="AB717" s="72"/>
      <c r="AC717" s="72"/>
      <c r="AD717" s="72"/>
      <c r="AE717" s="72"/>
      <c r="AF717" s="72"/>
      <c r="AG717" s="72"/>
      <c r="AH717" s="72"/>
      <c r="AI717" s="72"/>
      <c r="AJ717" s="72"/>
      <c r="AK717" s="72"/>
      <c r="AL717" s="72"/>
      <c r="AM717" s="72"/>
      <c r="AN717" s="72"/>
      <c r="AO717" s="72"/>
      <c r="AP717" s="72"/>
      <c r="AQ717" s="72"/>
      <c r="AR717" s="72"/>
      <c r="AS717" s="72"/>
      <c r="AT717" s="72"/>
      <c r="AU717" s="72"/>
    </row>
    <row r="718" spans="1:47" ht="15.75" customHeight="1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  <c r="AA718" s="72"/>
      <c r="AB718" s="72"/>
      <c r="AC718" s="72"/>
      <c r="AD718" s="72"/>
      <c r="AE718" s="72"/>
      <c r="AF718" s="72"/>
      <c r="AG718" s="72"/>
      <c r="AH718" s="72"/>
      <c r="AI718" s="72"/>
      <c r="AJ718" s="72"/>
      <c r="AK718" s="72"/>
      <c r="AL718" s="72"/>
      <c r="AM718" s="72"/>
      <c r="AN718" s="72"/>
      <c r="AO718" s="72"/>
      <c r="AP718" s="72"/>
      <c r="AQ718" s="72"/>
      <c r="AR718" s="72"/>
      <c r="AS718" s="72"/>
      <c r="AT718" s="72"/>
      <c r="AU718" s="72"/>
    </row>
    <row r="719" spans="1:47" ht="15.75" customHeight="1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  <c r="AA719" s="72"/>
      <c r="AB719" s="72"/>
      <c r="AC719" s="72"/>
      <c r="AD719" s="72"/>
      <c r="AE719" s="72"/>
      <c r="AF719" s="72"/>
      <c r="AG719" s="72"/>
      <c r="AH719" s="72"/>
      <c r="AI719" s="72"/>
      <c r="AJ719" s="72"/>
      <c r="AK719" s="72"/>
      <c r="AL719" s="72"/>
      <c r="AM719" s="72"/>
      <c r="AN719" s="72"/>
      <c r="AO719" s="72"/>
      <c r="AP719" s="72"/>
      <c r="AQ719" s="72"/>
      <c r="AR719" s="72"/>
      <c r="AS719" s="72"/>
      <c r="AT719" s="72"/>
      <c r="AU719" s="72"/>
    </row>
    <row r="720" spans="1:47" ht="15.75" customHeight="1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  <c r="AA720" s="72"/>
      <c r="AB720" s="72"/>
      <c r="AC720" s="72"/>
      <c r="AD720" s="72"/>
      <c r="AE720" s="72"/>
      <c r="AF720" s="72"/>
      <c r="AG720" s="72"/>
      <c r="AH720" s="72"/>
      <c r="AI720" s="72"/>
      <c r="AJ720" s="72"/>
      <c r="AK720" s="72"/>
      <c r="AL720" s="72"/>
      <c r="AM720" s="72"/>
      <c r="AN720" s="72"/>
      <c r="AO720" s="72"/>
      <c r="AP720" s="72"/>
      <c r="AQ720" s="72"/>
      <c r="AR720" s="72"/>
      <c r="AS720" s="72"/>
      <c r="AT720" s="72"/>
      <c r="AU720" s="72"/>
    </row>
    <row r="721" spans="1:47" ht="15.75" customHeight="1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  <c r="AA721" s="72"/>
      <c r="AB721" s="72"/>
      <c r="AC721" s="72"/>
      <c r="AD721" s="72"/>
      <c r="AE721" s="72"/>
      <c r="AF721" s="72"/>
      <c r="AG721" s="72"/>
      <c r="AH721" s="72"/>
      <c r="AI721" s="72"/>
      <c r="AJ721" s="72"/>
      <c r="AK721" s="72"/>
      <c r="AL721" s="72"/>
      <c r="AM721" s="72"/>
      <c r="AN721" s="72"/>
      <c r="AO721" s="72"/>
      <c r="AP721" s="72"/>
      <c r="AQ721" s="72"/>
      <c r="AR721" s="72"/>
      <c r="AS721" s="72"/>
      <c r="AT721" s="72"/>
      <c r="AU721" s="72"/>
    </row>
    <row r="722" spans="1:47" ht="15.75" customHeight="1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  <c r="AA722" s="72"/>
      <c r="AB722" s="72"/>
      <c r="AC722" s="72"/>
      <c r="AD722" s="72"/>
      <c r="AE722" s="72"/>
      <c r="AF722" s="72"/>
      <c r="AG722" s="72"/>
      <c r="AH722" s="72"/>
      <c r="AI722" s="72"/>
      <c r="AJ722" s="72"/>
      <c r="AK722" s="72"/>
      <c r="AL722" s="72"/>
      <c r="AM722" s="72"/>
      <c r="AN722" s="72"/>
      <c r="AO722" s="72"/>
      <c r="AP722" s="72"/>
      <c r="AQ722" s="72"/>
      <c r="AR722" s="72"/>
      <c r="AS722" s="72"/>
      <c r="AT722" s="72"/>
      <c r="AU722" s="72"/>
    </row>
    <row r="723" spans="1:47" ht="15.75" customHeight="1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  <c r="AA723" s="72"/>
      <c r="AB723" s="72"/>
      <c r="AC723" s="72"/>
      <c r="AD723" s="72"/>
      <c r="AE723" s="72"/>
      <c r="AF723" s="72"/>
      <c r="AG723" s="72"/>
      <c r="AH723" s="72"/>
      <c r="AI723" s="72"/>
      <c r="AJ723" s="72"/>
      <c r="AK723" s="72"/>
      <c r="AL723" s="72"/>
      <c r="AM723" s="72"/>
      <c r="AN723" s="72"/>
      <c r="AO723" s="72"/>
      <c r="AP723" s="72"/>
      <c r="AQ723" s="72"/>
      <c r="AR723" s="72"/>
      <c r="AS723" s="72"/>
      <c r="AT723" s="72"/>
      <c r="AU723" s="72"/>
    </row>
    <row r="724" spans="1:47" ht="15.75" customHeight="1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  <c r="AA724" s="72"/>
      <c r="AB724" s="72"/>
      <c r="AC724" s="72"/>
      <c r="AD724" s="72"/>
      <c r="AE724" s="72"/>
      <c r="AF724" s="72"/>
      <c r="AG724" s="72"/>
      <c r="AH724" s="72"/>
      <c r="AI724" s="72"/>
      <c r="AJ724" s="72"/>
      <c r="AK724" s="72"/>
      <c r="AL724" s="72"/>
      <c r="AM724" s="72"/>
      <c r="AN724" s="72"/>
      <c r="AO724" s="72"/>
      <c r="AP724" s="72"/>
      <c r="AQ724" s="72"/>
      <c r="AR724" s="72"/>
      <c r="AS724" s="72"/>
      <c r="AT724" s="72"/>
      <c r="AU724" s="72"/>
    </row>
    <row r="725" spans="1:47" ht="15.75" customHeight="1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  <c r="AA725" s="72"/>
      <c r="AB725" s="72"/>
      <c r="AC725" s="72"/>
      <c r="AD725" s="72"/>
      <c r="AE725" s="72"/>
      <c r="AF725" s="72"/>
      <c r="AG725" s="72"/>
      <c r="AH725" s="72"/>
      <c r="AI725" s="72"/>
      <c r="AJ725" s="72"/>
      <c r="AK725" s="72"/>
      <c r="AL725" s="72"/>
      <c r="AM725" s="72"/>
      <c r="AN725" s="72"/>
      <c r="AO725" s="72"/>
      <c r="AP725" s="72"/>
      <c r="AQ725" s="72"/>
      <c r="AR725" s="72"/>
      <c r="AS725" s="72"/>
      <c r="AT725" s="72"/>
      <c r="AU725" s="72"/>
    </row>
    <row r="726" spans="1:47" ht="15.75" customHeight="1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  <c r="AA726" s="72"/>
      <c r="AB726" s="72"/>
      <c r="AC726" s="72"/>
      <c r="AD726" s="72"/>
      <c r="AE726" s="72"/>
      <c r="AF726" s="72"/>
      <c r="AG726" s="72"/>
      <c r="AH726" s="72"/>
      <c r="AI726" s="72"/>
      <c r="AJ726" s="72"/>
      <c r="AK726" s="72"/>
      <c r="AL726" s="72"/>
      <c r="AM726" s="72"/>
      <c r="AN726" s="72"/>
      <c r="AO726" s="72"/>
      <c r="AP726" s="72"/>
      <c r="AQ726" s="72"/>
      <c r="AR726" s="72"/>
      <c r="AS726" s="72"/>
      <c r="AT726" s="72"/>
      <c r="AU726" s="72"/>
    </row>
    <row r="727" spans="1:47" ht="15.75" customHeight="1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  <c r="AA727" s="72"/>
      <c r="AB727" s="72"/>
      <c r="AC727" s="72"/>
      <c r="AD727" s="72"/>
      <c r="AE727" s="72"/>
      <c r="AF727" s="72"/>
      <c r="AG727" s="72"/>
      <c r="AH727" s="72"/>
      <c r="AI727" s="72"/>
      <c r="AJ727" s="72"/>
      <c r="AK727" s="72"/>
      <c r="AL727" s="72"/>
      <c r="AM727" s="72"/>
      <c r="AN727" s="72"/>
      <c r="AO727" s="72"/>
      <c r="AP727" s="72"/>
      <c r="AQ727" s="72"/>
      <c r="AR727" s="72"/>
      <c r="AS727" s="72"/>
      <c r="AT727" s="72"/>
      <c r="AU727" s="72"/>
    </row>
    <row r="728" spans="1:47" ht="15.75" customHeight="1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  <c r="AA728" s="72"/>
      <c r="AB728" s="72"/>
      <c r="AC728" s="72"/>
      <c r="AD728" s="72"/>
      <c r="AE728" s="72"/>
      <c r="AF728" s="72"/>
      <c r="AG728" s="72"/>
      <c r="AH728" s="72"/>
      <c r="AI728" s="72"/>
      <c r="AJ728" s="72"/>
      <c r="AK728" s="72"/>
      <c r="AL728" s="72"/>
      <c r="AM728" s="72"/>
      <c r="AN728" s="72"/>
      <c r="AO728" s="72"/>
      <c r="AP728" s="72"/>
      <c r="AQ728" s="72"/>
      <c r="AR728" s="72"/>
      <c r="AS728" s="72"/>
      <c r="AT728" s="72"/>
      <c r="AU728" s="72"/>
    </row>
    <row r="729" spans="1:47" ht="15.75" customHeight="1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  <c r="AA729" s="72"/>
      <c r="AB729" s="72"/>
      <c r="AC729" s="72"/>
      <c r="AD729" s="72"/>
      <c r="AE729" s="72"/>
      <c r="AF729" s="72"/>
      <c r="AG729" s="72"/>
      <c r="AH729" s="72"/>
      <c r="AI729" s="72"/>
      <c r="AJ729" s="72"/>
      <c r="AK729" s="72"/>
      <c r="AL729" s="72"/>
      <c r="AM729" s="72"/>
      <c r="AN729" s="72"/>
      <c r="AO729" s="72"/>
      <c r="AP729" s="72"/>
      <c r="AQ729" s="72"/>
      <c r="AR729" s="72"/>
      <c r="AS729" s="72"/>
      <c r="AT729" s="72"/>
      <c r="AU729" s="72"/>
    </row>
    <row r="730" spans="1:47" ht="15.75" customHeight="1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  <c r="AA730" s="72"/>
      <c r="AB730" s="72"/>
      <c r="AC730" s="72"/>
      <c r="AD730" s="72"/>
      <c r="AE730" s="72"/>
      <c r="AF730" s="72"/>
      <c r="AG730" s="72"/>
      <c r="AH730" s="72"/>
      <c r="AI730" s="72"/>
      <c r="AJ730" s="72"/>
      <c r="AK730" s="72"/>
      <c r="AL730" s="72"/>
      <c r="AM730" s="72"/>
      <c r="AN730" s="72"/>
      <c r="AO730" s="72"/>
      <c r="AP730" s="72"/>
      <c r="AQ730" s="72"/>
      <c r="AR730" s="72"/>
      <c r="AS730" s="72"/>
      <c r="AT730" s="72"/>
      <c r="AU730" s="72"/>
    </row>
    <row r="731" spans="1:47" ht="15.75" customHeight="1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  <c r="AA731" s="72"/>
      <c r="AB731" s="72"/>
      <c r="AC731" s="72"/>
      <c r="AD731" s="72"/>
      <c r="AE731" s="72"/>
      <c r="AF731" s="72"/>
      <c r="AG731" s="72"/>
      <c r="AH731" s="72"/>
      <c r="AI731" s="72"/>
      <c r="AJ731" s="72"/>
      <c r="AK731" s="72"/>
      <c r="AL731" s="72"/>
      <c r="AM731" s="72"/>
      <c r="AN731" s="72"/>
      <c r="AO731" s="72"/>
      <c r="AP731" s="72"/>
      <c r="AQ731" s="72"/>
      <c r="AR731" s="72"/>
      <c r="AS731" s="72"/>
      <c r="AT731" s="72"/>
      <c r="AU731" s="72"/>
    </row>
    <row r="732" spans="1:47" ht="15.75" customHeight="1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  <c r="AA732" s="72"/>
      <c r="AB732" s="72"/>
      <c r="AC732" s="72"/>
      <c r="AD732" s="72"/>
      <c r="AE732" s="72"/>
      <c r="AF732" s="72"/>
      <c r="AG732" s="72"/>
      <c r="AH732" s="72"/>
      <c r="AI732" s="72"/>
      <c r="AJ732" s="72"/>
      <c r="AK732" s="72"/>
      <c r="AL732" s="72"/>
      <c r="AM732" s="72"/>
      <c r="AN732" s="72"/>
      <c r="AO732" s="72"/>
      <c r="AP732" s="72"/>
      <c r="AQ732" s="72"/>
      <c r="AR732" s="72"/>
      <c r="AS732" s="72"/>
      <c r="AT732" s="72"/>
      <c r="AU732" s="72"/>
    </row>
    <row r="733" spans="1:47" ht="15.75" customHeight="1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  <c r="AA733" s="72"/>
      <c r="AB733" s="72"/>
      <c r="AC733" s="72"/>
      <c r="AD733" s="72"/>
      <c r="AE733" s="72"/>
      <c r="AF733" s="72"/>
      <c r="AG733" s="72"/>
      <c r="AH733" s="72"/>
      <c r="AI733" s="72"/>
      <c r="AJ733" s="72"/>
      <c r="AK733" s="72"/>
      <c r="AL733" s="72"/>
      <c r="AM733" s="72"/>
      <c r="AN733" s="72"/>
      <c r="AO733" s="72"/>
      <c r="AP733" s="72"/>
      <c r="AQ733" s="72"/>
      <c r="AR733" s="72"/>
      <c r="AS733" s="72"/>
      <c r="AT733" s="72"/>
      <c r="AU733" s="72"/>
    </row>
    <row r="734" spans="1:47" ht="15.75" customHeight="1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  <c r="AA734" s="72"/>
      <c r="AB734" s="72"/>
      <c r="AC734" s="72"/>
      <c r="AD734" s="72"/>
      <c r="AE734" s="72"/>
      <c r="AF734" s="72"/>
      <c r="AG734" s="72"/>
      <c r="AH734" s="72"/>
      <c r="AI734" s="72"/>
      <c r="AJ734" s="72"/>
      <c r="AK734" s="72"/>
      <c r="AL734" s="72"/>
      <c r="AM734" s="72"/>
      <c r="AN734" s="72"/>
      <c r="AO734" s="72"/>
      <c r="AP734" s="72"/>
      <c r="AQ734" s="72"/>
      <c r="AR734" s="72"/>
      <c r="AS734" s="72"/>
      <c r="AT734" s="72"/>
      <c r="AU734" s="72"/>
    </row>
    <row r="735" spans="1:47" ht="15.75" customHeight="1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  <c r="AA735" s="72"/>
      <c r="AB735" s="72"/>
      <c r="AC735" s="72"/>
      <c r="AD735" s="72"/>
      <c r="AE735" s="72"/>
      <c r="AF735" s="72"/>
      <c r="AG735" s="72"/>
      <c r="AH735" s="72"/>
      <c r="AI735" s="72"/>
      <c r="AJ735" s="72"/>
      <c r="AK735" s="72"/>
      <c r="AL735" s="72"/>
      <c r="AM735" s="72"/>
      <c r="AN735" s="72"/>
      <c r="AO735" s="72"/>
      <c r="AP735" s="72"/>
      <c r="AQ735" s="72"/>
      <c r="AR735" s="72"/>
      <c r="AS735" s="72"/>
      <c r="AT735" s="72"/>
      <c r="AU735" s="72"/>
    </row>
    <row r="736" spans="1:47" ht="15.75" customHeight="1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  <c r="AA736" s="72"/>
      <c r="AB736" s="72"/>
      <c r="AC736" s="72"/>
      <c r="AD736" s="72"/>
      <c r="AE736" s="72"/>
      <c r="AF736" s="72"/>
      <c r="AG736" s="72"/>
      <c r="AH736" s="72"/>
      <c r="AI736" s="72"/>
      <c r="AJ736" s="72"/>
      <c r="AK736" s="72"/>
      <c r="AL736" s="72"/>
      <c r="AM736" s="72"/>
      <c r="AN736" s="72"/>
      <c r="AO736" s="72"/>
      <c r="AP736" s="72"/>
      <c r="AQ736" s="72"/>
      <c r="AR736" s="72"/>
      <c r="AS736" s="72"/>
      <c r="AT736" s="72"/>
      <c r="AU736" s="72"/>
    </row>
    <row r="737" spans="1:47" ht="15.75" customHeight="1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  <c r="AA737" s="72"/>
      <c r="AB737" s="72"/>
      <c r="AC737" s="72"/>
      <c r="AD737" s="72"/>
      <c r="AE737" s="72"/>
      <c r="AF737" s="72"/>
      <c r="AG737" s="72"/>
      <c r="AH737" s="72"/>
      <c r="AI737" s="72"/>
      <c r="AJ737" s="72"/>
      <c r="AK737" s="72"/>
      <c r="AL737" s="72"/>
      <c r="AM737" s="72"/>
      <c r="AN737" s="72"/>
      <c r="AO737" s="72"/>
      <c r="AP737" s="72"/>
      <c r="AQ737" s="72"/>
      <c r="AR737" s="72"/>
      <c r="AS737" s="72"/>
      <c r="AT737" s="72"/>
      <c r="AU737" s="72"/>
    </row>
    <row r="738" spans="1:47" ht="15.75" customHeight="1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  <c r="AA738" s="72"/>
      <c r="AB738" s="72"/>
      <c r="AC738" s="72"/>
      <c r="AD738" s="72"/>
      <c r="AE738" s="72"/>
      <c r="AF738" s="72"/>
      <c r="AG738" s="72"/>
      <c r="AH738" s="72"/>
      <c r="AI738" s="72"/>
      <c r="AJ738" s="72"/>
      <c r="AK738" s="72"/>
      <c r="AL738" s="72"/>
      <c r="AM738" s="72"/>
      <c r="AN738" s="72"/>
      <c r="AO738" s="72"/>
      <c r="AP738" s="72"/>
      <c r="AQ738" s="72"/>
      <c r="AR738" s="72"/>
      <c r="AS738" s="72"/>
      <c r="AT738" s="72"/>
      <c r="AU738" s="72"/>
    </row>
    <row r="739" spans="1:47" ht="15.75" customHeight="1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  <c r="AA739" s="72"/>
      <c r="AB739" s="72"/>
      <c r="AC739" s="72"/>
      <c r="AD739" s="72"/>
      <c r="AE739" s="72"/>
      <c r="AF739" s="72"/>
      <c r="AG739" s="72"/>
      <c r="AH739" s="72"/>
      <c r="AI739" s="72"/>
      <c r="AJ739" s="72"/>
      <c r="AK739" s="72"/>
      <c r="AL739" s="72"/>
      <c r="AM739" s="72"/>
      <c r="AN739" s="72"/>
      <c r="AO739" s="72"/>
      <c r="AP739" s="72"/>
      <c r="AQ739" s="72"/>
      <c r="AR739" s="72"/>
      <c r="AS739" s="72"/>
      <c r="AT739" s="72"/>
      <c r="AU739" s="72"/>
    </row>
    <row r="740" spans="1:47" ht="15.75" customHeight="1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  <c r="AA740" s="72"/>
      <c r="AB740" s="72"/>
      <c r="AC740" s="72"/>
      <c r="AD740" s="72"/>
      <c r="AE740" s="72"/>
      <c r="AF740" s="72"/>
      <c r="AG740" s="72"/>
      <c r="AH740" s="72"/>
      <c r="AI740" s="72"/>
      <c r="AJ740" s="72"/>
      <c r="AK740" s="72"/>
      <c r="AL740" s="72"/>
      <c r="AM740" s="72"/>
      <c r="AN740" s="72"/>
      <c r="AO740" s="72"/>
      <c r="AP740" s="72"/>
      <c r="AQ740" s="72"/>
      <c r="AR740" s="72"/>
      <c r="AS740" s="72"/>
      <c r="AT740" s="72"/>
      <c r="AU740" s="72"/>
    </row>
    <row r="741" spans="1:47" ht="15.75" customHeight="1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  <c r="AA741" s="72"/>
      <c r="AB741" s="72"/>
      <c r="AC741" s="72"/>
      <c r="AD741" s="72"/>
      <c r="AE741" s="72"/>
      <c r="AF741" s="72"/>
      <c r="AG741" s="72"/>
      <c r="AH741" s="72"/>
      <c r="AI741" s="72"/>
      <c r="AJ741" s="72"/>
      <c r="AK741" s="72"/>
      <c r="AL741" s="72"/>
      <c r="AM741" s="72"/>
      <c r="AN741" s="72"/>
      <c r="AO741" s="72"/>
      <c r="AP741" s="72"/>
      <c r="AQ741" s="72"/>
      <c r="AR741" s="72"/>
      <c r="AS741" s="72"/>
      <c r="AT741" s="72"/>
      <c r="AU741" s="72"/>
    </row>
    <row r="742" spans="1:47" ht="15.75" customHeight="1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  <c r="AA742" s="72"/>
      <c r="AB742" s="72"/>
      <c r="AC742" s="72"/>
      <c r="AD742" s="72"/>
      <c r="AE742" s="72"/>
      <c r="AF742" s="72"/>
      <c r="AG742" s="72"/>
      <c r="AH742" s="72"/>
      <c r="AI742" s="72"/>
      <c r="AJ742" s="72"/>
      <c r="AK742" s="72"/>
      <c r="AL742" s="72"/>
      <c r="AM742" s="72"/>
      <c r="AN742" s="72"/>
      <c r="AO742" s="72"/>
      <c r="AP742" s="72"/>
      <c r="AQ742" s="72"/>
      <c r="AR742" s="72"/>
      <c r="AS742" s="72"/>
      <c r="AT742" s="72"/>
      <c r="AU742" s="72"/>
    </row>
    <row r="743" spans="1:47" ht="15.75" customHeight="1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  <c r="AA743" s="72"/>
      <c r="AB743" s="72"/>
      <c r="AC743" s="72"/>
      <c r="AD743" s="72"/>
      <c r="AE743" s="72"/>
      <c r="AF743" s="72"/>
      <c r="AG743" s="72"/>
      <c r="AH743" s="72"/>
      <c r="AI743" s="72"/>
      <c r="AJ743" s="72"/>
      <c r="AK743" s="72"/>
      <c r="AL743" s="72"/>
      <c r="AM743" s="72"/>
      <c r="AN743" s="72"/>
      <c r="AO743" s="72"/>
      <c r="AP743" s="72"/>
      <c r="AQ743" s="72"/>
      <c r="AR743" s="72"/>
      <c r="AS743" s="72"/>
      <c r="AT743" s="72"/>
      <c r="AU743" s="72"/>
    </row>
    <row r="744" spans="1:47" ht="15.75" customHeight="1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  <c r="AA744" s="72"/>
      <c r="AB744" s="72"/>
      <c r="AC744" s="72"/>
      <c r="AD744" s="72"/>
      <c r="AE744" s="72"/>
      <c r="AF744" s="72"/>
      <c r="AG744" s="72"/>
      <c r="AH744" s="72"/>
      <c r="AI744" s="72"/>
      <c r="AJ744" s="72"/>
      <c r="AK744" s="72"/>
      <c r="AL744" s="72"/>
      <c r="AM744" s="72"/>
      <c r="AN744" s="72"/>
      <c r="AO744" s="72"/>
      <c r="AP744" s="72"/>
      <c r="AQ744" s="72"/>
      <c r="AR744" s="72"/>
      <c r="AS744" s="72"/>
      <c r="AT744" s="72"/>
      <c r="AU744" s="72"/>
    </row>
    <row r="745" spans="1:47" ht="15.75" customHeight="1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  <c r="AC745" s="72"/>
      <c r="AD745" s="72"/>
      <c r="AE745" s="72"/>
      <c r="AF745" s="72"/>
      <c r="AG745" s="72"/>
      <c r="AH745" s="72"/>
      <c r="AI745" s="72"/>
      <c r="AJ745" s="72"/>
      <c r="AK745" s="72"/>
      <c r="AL745" s="72"/>
      <c r="AM745" s="72"/>
      <c r="AN745" s="72"/>
      <c r="AO745" s="72"/>
      <c r="AP745" s="72"/>
      <c r="AQ745" s="72"/>
      <c r="AR745" s="72"/>
      <c r="AS745" s="72"/>
      <c r="AT745" s="72"/>
      <c r="AU745" s="72"/>
    </row>
    <row r="746" spans="1:47" ht="15.75" customHeight="1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  <c r="AA746" s="72"/>
      <c r="AB746" s="72"/>
      <c r="AC746" s="72"/>
      <c r="AD746" s="72"/>
      <c r="AE746" s="72"/>
      <c r="AF746" s="72"/>
      <c r="AG746" s="72"/>
      <c r="AH746" s="72"/>
      <c r="AI746" s="72"/>
      <c r="AJ746" s="72"/>
      <c r="AK746" s="72"/>
      <c r="AL746" s="72"/>
      <c r="AM746" s="72"/>
      <c r="AN746" s="72"/>
      <c r="AO746" s="72"/>
      <c r="AP746" s="72"/>
      <c r="AQ746" s="72"/>
      <c r="AR746" s="72"/>
      <c r="AS746" s="72"/>
      <c r="AT746" s="72"/>
      <c r="AU746" s="72"/>
    </row>
    <row r="747" spans="1:47" ht="15.75" customHeight="1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  <c r="AA747" s="72"/>
      <c r="AB747" s="72"/>
      <c r="AC747" s="72"/>
      <c r="AD747" s="72"/>
      <c r="AE747" s="72"/>
      <c r="AF747" s="72"/>
      <c r="AG747" s="72"/>
      <c r="AH747" s="72"/>
      <c r="AI747" s="72"/>
      <c r="AJ747" s="72"/>
      <c r="AK747" s="72"/>
      <c r="AL747" s="72"/>
      <c r="AM747" s="72"/>
      <c r="AN747" s="72"/>
      <c r="AO747" s="72"/>
      <c r="AP747" s="72"/>
      <c r="AQ747" s="72"/>
      <c r="AR747" s="72"/>
      <c r="AS747" s="72"/>
      <c r="AT747" s="72"/>
      <c r="AU747" s="72"/>
    </row>
    <row r="748" spans="1:47" ht="15.75" customHeight="1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  <c r="AA748" s="72"/>
      <c r="AB748" s="72"/>
      <c r="AC748" s="72"/>
      <c r="AD748" s="72"/>
      <c r="AE748" s="72"/>
      <c r="AF748" s="72"/>
      <c r="AG748" s="72"/>
      <c r="AH748" s="72"/>
      <c r="AI748" s="72"/>
      <c r="AJ748" s="72"/>
      <c r="AK748" s="72"/>
      <c r="AL748" s="72"/>
      <c r="AM748" s="72"/>
      <c r="AN748" s="72"/>
      <c r="AO748" s="72"/>
      <c r="AP748" s="72"/>
      <c r="AQ748" s="72"/>
      <c r="AR748" s="72"/>
      <c r="AS748" s="72"/>
      <c r="AT748" s="72"/>
      <c r="AU748" s="72"/>
    </row>
    <row r="749" spans="1:47" ht="15.75" customHeight="1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  <c r="AA749" s="72"/>
      <c r="AB749" s="72"/>
      <c r="AC749" s="72"/>
      <c r="AD749" s="72"/>
      <c r="AE749" s="72"/>
      <c r="AF749" s="72"/>
      <c r="AG749" s="72"/>
      <c r="AH749" s="72"/>
      <c r="AI749" s="72"/>
      <c r="AJ749" s="72"/>
      <c r="AK749" s="72"/>
      <c r="AL749" s="72"/>
      <c r="AM749" s="72"/>
      <c r="AN749" s="72"/>
      <c r="AO749" s="72"/>
      <c r="AP749" s="72"/>
      <c r="AQ749" s="72"/>
      <c r="AR749" s="72"/>
      <c r="AS749" s="72"/>
      <c r="AT749" s="72"/>
      <c r="AU749" s="72"/>
    </row>
    <row r="750" spans="1:47" ht="15.75" customHeight="1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  <c r="AA750" s="72"/>
      <c r="AB750" s="72"/>
      <c r="AC750" s="72"/>
      <c r="AD750" s="72"/>
      <c r="AE750" s="72"/>
      <c r="AF750" s="72"/>
      <c r="AG750" s="72"/>
      <c r="AH750" s="72"/>
      <c r="AI750" s="72"/>
      <c r="AJ750" s="72"/>
      <c r="AK750" s="72"/>
      <c r="AL750" s="72"/>
      <c r="AM750" s="72"/>
      <c r="AN750" s="72"/>
      <c r="AO750" s="72"/>
      <c r="AP750" s="72"/>
      <c r="AQ750" s="72"/>
      <c r="AR750" s="72"/>
      <c r="AS750" s="72"/>
      <c r="AT750" s="72"/>
      <c r="AU750" s="72"/>
    </row>
    <row r="751" spans="1:47" ht="15.75" customHeight="1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  <c r="AA751" s="72"/>
      <c r="AB751" s="72"/>
      <c r="AC751" s="72"/>
      <c r="AD751" s="72"/>
      <c r="AE751" s="72"/>
      <c r="AF751" s="72"/>
      <c r="AG751" s="72"/>
      <c r="AH751" s="72"/>
      <c r="AI751" s="72"/>
      <c r="AJ751" s="72"/>
      <c r="AK751" s="72"/>
      <c r="AL751" s="72"/>
      <c r="AM751" s="72"/>
      <c r="AN751" s="72"/>
      <c r="AO751" s="72"/>
      <c r="AP751" s="72"/>
      <c r="AQ751" s="72"/>
      <c r="AR751" s="72"/>
      <c r="AS751" s="72"/>
      <c r="AT751" s="72"/>
      <c r="AU751" s="72"/>
    </row>
    <row r="752" spans="1:47" ht="15.75" customHeight="1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  <c r="AA752" s="72"/>
      <c r="AB752" s="72"/>
      <c r="AC752" s="72"/>
      <c r="AD752" s="72"/>
      <c r="AE752" s="72"/>
      <c r="AF752" s="72"/>
      <c r="AG752" s="72"/>
      <c r="AH752" s="72"/>
      <c r="AI752" s="72"/>
      <c r="AJ752" s="72"/>
      <c r="AK752" s="72"/>
      <c r="AL752" s="72"/>
      <c r="AM752" s="72"/>
      <c r="AN752" s="72"/>
      <c r="AO752" s="72"/>
      <c r="AP752" s="72"/>
      <c r="AQ752" s="72"/>
      <c r="AR752" s="72"/>
      <c r="AS752" s="72"/>
      <c r="AT752" s="72"/>
      <c r="AU752" s="72"/>
    </row>
    <row r="753" spans="1:47" ht="15.75" customHeight="1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  <c r="AA753" s="72"/>
      <c r="AB753" s="72"/>
      <c r="AC753" s="72"/>
      <c r="AD753" s="72"/>
      <c r="AE753" s="72"/>
      <c r="AF753" s="72"/>
      <c r="AG753" s="72"/>
      <c r="AH753" s="72"/>
      <c r="AI753" s="72"/>
      <c r="AJ753" s="72"/>
      <c r="AK753" s="72"/>
      <c r="AL753" s="72"/>
      <c r="AM753" s="72"/>
      <c r="AN753" s="72"/>
      <c r="AO753" s="72"/>
      <c r="AP753" s="72"/>
      <c r="AQ753" s="72"/>
      <c r="AR753" s="72"/>
      <c r="AS753" s="72"/>
      <c r="AT753" s="72"/>
      <c r="AU753" s="72"/>
    </row>
    <row r="754" spans="1:47" ht="15.75" customHeight="1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  <c r="AA754" s="72"/>
      <c r="AB754" s="72"/>
      <c r="AC754" s="72"/>
      <c r="AD754" s="72"/>
      <c r="AE754" s="72"/>
      <c r="AF754" s="72"/>
      <c r="AG754" s="72"/>
      <c r="AH754" s="72"/>
      <c r="AI754" s="72"/>
      <c r="AJ754" s="72"/>
      <c r="AK754" s="72"/>
      <c r="AL754" s="72"/>
      <c r="AM754" s="72"/>
      <c r="AN754" s="72"/>
      <c r="AO754" s="72"/>
      <c r="AP754" s="72"/>
      <c r="AQ754" s="72"/>
      <c r="AR754" s="72"/>
      <c r="AS754" s="72"/>
      <c r="AT754" s="72"/>
      <c r="AU754" s="72"/>
    </row>
    <row r="755" spans="1:47" ht="15.75" customHeight="1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  <c r="AA755" s="72"/>
      <c r="AB755" s="72"/>
      <c r="AC755" s="72"/>
      <c r="AD755" s="72"/>
      <c r="AE755" s="72"/>
      <c r="AF755" s="72"/>
      <c r="AG755" s="72"/>
      <c r="AH755" s="72"/>
      <c r="AI755" s="72"/>
      <c r="AJ755" s="72"/>
      <c r="AK755" s="72"/>
      <c r="AL755" s="72"/>
      <c r="AM755" s="72"/>
      <c r="AN755" s="72"/>
      <c r="AO755" s="72"/>
      <c r="AP755" s="72"/>
      <c r="AQ755" s="72"/>
      <c r="AR755" s="72"/>
      <c r="AS755" s="72"/>
      <c r="AT755" s="72"/>
      <c r="AU755" s="72"/>
    </row>
    <row r="756" spans="1:47" ht="15.75" customHeight="1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  <c r="AA756" s="72"/>
      <c r="AB756" s="72"/>
      <c r="AC756" s="72"/>
      <c r="AD756" s="72"/>
      <c r="AE756" s="72"/>
      <c r="AF756" s="72"/>
      <c r="AG756" s="72"/>
      <c r="AH756" s="72"/>
      <c r="AI756" s="72"/>
      <c r="AJ756" s="72"/>
      <c r="AK756" s="72"/>
      <c r="AL756" s="72"/>
      <c r="AM756" s="72"/>
      <c r="AN756" s="72"/>
      <c r="AO756" s="72"/>
      <c r="AP756" s="72"/>
      <c r="AQ756" s="72"/>
      <c r="AR756" s="72"/>
      <c r="AS756" s="72"/>
      <c r="AT756" s="72"/>
      <c r="AU756" s="72"/>
    </row>
    <row r="757" spans="1:47" ht="15.75" customHeight="1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  <c r="AA757" s="72"/>
      <c r="AB757" s="72"/>
      <c r="AC757" s="72"/>
      <c r="AD757" s="72"/>
      <c r="AE757" s="72"/>
      <c r="AF757" s="72"/>
      <c r="AG757" s="72"/>
      <c r="AH757" s="72"/>
      <c r="AI757" s="72"/>
      <c r="AJ757" s="72"/>
      <c r="AK757" s="72"/>
      <c r="AL757" s="72"/>
      <c r="AM757" s="72"/>
      <c r="AN757" s="72"/>
      <c r="AO757" s="72"/>
      <c r="AP757" s="72"/>
      <c r="AQ757" s="72"/>
      <c r="AR757" s="72"/>
      <c r="AS757" s="72"/>
      <c r="AT757" s="72"/>
      <c r="AU757" s="72"/>
    </row>
    <row r="758" spans="1:47" ht="15.75" customHeight="1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  <c r="AA758" s="72"/>
      <c r="AB758" s="72"/>
      <c r="AC758" s="72"/>
      <c r="AD758" s="72"/>
      <c r="AE758" s="72"/>
      <c r="AF758" s="72"/>
      <c r="AG758" s="72"/>
      <c r="AH758" s="72"/>
      <c r="AI758" s="72"/>
      <c r="AJ758" s="72"/>
      <c r="AK758" s="72"/>
      <c r="AL758" s="72"/>
      <c r="AM758" s="72"/>
      <c r="AN758" s="72"/>
      <c r="AO758" s="72"/>
      <c r="AP758" s="72"/>
      <c r="AQ758" s="72"/>
      <c r="AR758" s="72"/>
      <c r="AS758" s="72"/>
      <c r="AT758" s="72"/>
      <c r="AU758" s="72"/>
    </row>
    <row r="759" spans="1:47" ht="15.75" customHeight="1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  <c r="AA759" s="72"/>
      <c r="AB759" s="72"/>
      <c r="AC759" s="72"/>
      <c r="AD759" s="72"/>
      <c r="AE759" s="72"/>
      <c r="AF759" s="72"/>
      <c r="AG759" s="72"/>
      <c r="AH759" s="72"/>
      <c r="AI759" s="72"/>
      <c r="AJ759" s="72"/>
      <c r="AK759" s="72"/>
      <c r="AL759" s="72"/>
      <c r="AM759" s="72"/>
      <c r="AN759" s="72"/>
      <c r="AO759" s="72"/>
      <c r="AP759" s="72"/>
      <c r="AQ759" s="72"/>
      <c r="AR759" s="72"/>
      <c r="AS759" s="72"/>
      <c r="AT759" s="72"/>
      <c r="AU759" s="72"/>
    </row>
    <row r="760" spans="1:47" ht="15.75" customHeight="1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  <c r="AA760" s="72"/>
      <c r="AB760" s="72"/>
      <c r="AC760" s="72"/>
      <c r="AD760" s="72"/>
      <c r="AE760" s="72"/>
      <c r="AF760" s="72"/>
      <c r="AG760" s="72"/>
      <c r="AH760" s="72"/>
      <c r="AI760" s="72"/>
      <c r="AJ760" s="72"/>
      <c r="AK760" s="72"/>
      <c r="AL760" s="72"/>
      <c r="AM760" s="72"/>
      <c r="AN760" s="72"/>
      <c r="AO760" s="72"/>
      <c r="AP760" s="72"/>
      <c r="AQ760" s="72"/>
      <c r="AR760" s="72"/>
      <c r="AS760" s="72"/>
      <c r="AT760" s="72"/>
      <c r="AU760" s="72"/>
    </row>
    <row r="761" spans="1:47" ht="15.75" customHeight="1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  <c r="AA761" s="72"/>
      <c r="AB761" s="72"/>
      <c r="AC761" s="72"/>
      <c r="AD761" s="72"/>
      <c r="AE761" s="72"/>
      <c r="AF761" s="72"/>
      <c r="AG761" s="72"/>
      <c r="AH761" s="72"/>
      <c r="AI761" s="72"/>
      <c r="AJ761" s="72"/>
      <c r="AK761" s="72"/>
      <c r="AL761" s="72"/>
      <c r="AM761" s="72"/>
      <c r="AN761" s="72"/>
      <c r="AO761" s="72"/>
      <c r="AP761" s="72"/>
      <c r="AQ761" s="72"/>
      <c r="AR761" s="72"/>
      <c r="AS761" s="72"/>
      <c r="AT761" s="72"/>
      <c r="AU761" s="72"/>
    </row>
    <row r="762" spans="1:47" ht="15.75" customHeight="1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  <c r="AA762" s="72"/>
      <c r="AB762" s="72"/>
      <c r="AC762" s="72"/>
      <c r="AD762" s="72"/>
      <c r="AE762" s="72"/>
      <c r="AF762" s="72"/>
      <c r="AG762" s="72"/>
      <c r="AH762" s="72"/>
      <c r="AI762" s="72"/>
      <c r="AJ762" s="72"/>
      <c r="AK762" s="72"/>
      <c r="AL762" s="72"/>
      <c r="AM762" s="72"/>
      <c r="AN762" s="72"/>
      <c r="AO762" s="72"/>
      <c r="AP762" s="72"/>
      <c r="AQ762" s="72"/>
      <c r="AR762" s="72"/>
      <c r="AS762" s="72"/>
      <c r="AT762" s="72"/>
      <c r="AU762" s="72"/>
    </row>
    <row r="763" spans="1:47" ht="15.75" customHeight="1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  <c r="AA763" s="72"/>
      <c r="AB763" s="72"/>
      <c r="AC763" s="72"/>
      <c r="AD763" s="72"/>
      <c r="AE763" s="72"/>
      <c r="AF763" s="72"/>
      <c r="AG763" s="72"/>
      <c r="AH763" s="72"/>
      <c r="AI763" s="72"/>
      <c r="AJ763" s="72"/>
      <c r="AK763" s="72"/>
      <c r="AL763" s="72"/>
      <c r="AM763" s="72"/>
      <c r="AN763" s="72"/>
      <c r="AO763" s="72"/>
      <c r="AP763" s="72"/>
      <c r="AQ763" s="72"/>
      <c r="AR763" s="72"/>
      <c r="AS763" s="72"/>
      <c r="AT763" s="72"/>
      <c r="AU763" s="72"/>
    </row>
    <row r="764" spans="1:47" ht="15.75" customHeight="1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  <c r="AA764" s="72"/>
      <c r="AB764" s="72"/>
      <c r="AC764" s="72"/>
      <c r="AD764" s="72"/>
      <c r="AE764" s="72"/>
      <c r="AF764" s="72"/>
      <c r="AG764" s="72"/>
      <c r="AH764" s="72"/>
      <c r="AI764" s="72"/>
      <c r="AJ764" s="72"/>
      <c r="AK764" s="72"/>
      <c r="AL764" s="72"/>
      <c r="AM764" s="72"/>
      <c r="AN764" s="72"/>
      <c r="AO764" s="72"/>
      <c r="AP764" s="72"/>
      <c r="AQ764" s="72"/>
      <c r="AR764" s="72"/>
      <c r="AS764" s="72"/>
      <c r="AT764" s="72"/>
      <c r="AU764" s="72"/>
    </row>
    <row r="765" spans="1:47" ht="15.75" customHeight="1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  <c r="AA765" s="72"/>
      <c r="AB765" s="72"/>
      <c r="AC765" s="72"/>
      <c r="AD765" s="72"/>
      <c r="AE765" s="72"/>
      <c r="AF765" s="72"/>
      <c r="AG765" s="72"/>
      <c r="AH765" s="72"/>
      <c r="AI765" s="72"/>
      <c r="AJ765" s="72"/>
      <c r="AK765" s="72"/>
      <c r="AL765" s="72"/>
      <c r="AM765" s="72"/>
      <c r="AN765" s="72"/>
      <c r="AO765" s="72"/>
      <c r="AP765" s="72"/>
      <c r="AQ765" s="72"/>
      <c r="AR765" s="72"/>
      <c r="AS765" s="72"/>
      <c r="AT765" s="72"/>
      <c r="AU765" s="72"/>
    </row>
    <row r="766" spans="1:47" ht="15.75" customHeight="1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  <c r="AA766" s="72"/>
      <c r="AB766" s="72"/>
      <c r="AC766" s="72"/>
      <c r="AD766" s="72"/>
      <c r="AE766" s="72"/>
      <c r="AF766" s="72"/>
      <c r="AG766" s="72"/>
      <c r="AH766" s="72"/>
      <c r="AI766" s="72"/>
      <c r="AJ766" s="72"/>
      <c r="AK766" s="72"/>
      <c r="AL766" s="72"/>
      <c r="AM766" s="72"/>
      <c r="AN766" s="72"/>
      <c r="AO766" s="72"/>
      <c r="AP766" s="72"/>
      <c r="AQ766" s="72"/>
      <c r="AR766" s="72"/>
      <c r="AS766" s="72"/>
      <c r="AT766" s="72"/>
      <c r="AU766" s="72"/>
    </row>
    <row r="767" spans="1:47" ht="15.75" customHeight="1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  <c r="AA767" s="72"/>
      <c r="AB767" s="72"/>
      <c r="AC767" s="72"/>
      <c r="AD767" s="72"/>
      <c r="AE767" s="72"/>
      <c r="AF767" s="72"/>
      <c r="AG767" s="72"/>
      <c r="AH767" s="72"/>
      <c r="AI767" s="72"/>
      <c r="AJ767" s="72"/>
      <c r="AK767" s="72"/>
      <c r="AL767" s="72"/>
      <c r="AM767" s="72"/>
      <c r="AN767" s="72"/>
      <c r="AO767" s="72"/>
      <c r="AP767" s="72"/>
      <c r="AQ767" s="72"/>
      <c r="AR767" s="72"/>
      <c r="AS767" s="72"/>
      <c r="AT767" s="72"/>
      <c r="AU767" s="72"/>
    </row>
    <row r="768" spans="1:47" ht="15.75" customHeight="1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  <c r="AA768" s="72"/>
      <c r="AB768" s="72"/>
      <c r="AC768" s="72"/>
      <c r="AD768" s="72"/>
      <c r="AE768" s="72"/>
      <c r="AF768" s="72"/>
      <c r="AG768" s="72"/>
      <c r="AH768" s="72"/>
      <c r="AI768" s="72"/>
      <c r="AJ768" s="72"/>
      <c r="AK768" s="72"/>
      <c r="AL768" s="72"/>
      <c r="AM768" s="72"/>
      <c r="AN768" s="72"/>
      <c r="AO768" s="72"/>
      <c r="AP768" s="72"/>
      <c r="AQ768" s="72"/>
      <c r="AR768" s="72"/>
      <c r="AS768" s="72"/>
      <c r="AT768" s="72"/>
      <c r="AU768" s="72"/>
    </row>
    <row r="769" spans="1:47" ht="15.75" customHeight="1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  <c r="AA769" s="72"/>
      <c r="AB769" s="72"/>
      <c r="AC769" s="72"/>
      <c r="AD769" s="72"/>
      <c r="AE769" s="72"/>
      <c r="AF769" s="72"/>
      <c r="AG769" s="72"/>
      <c r="AH769" s="72"/>
      <c r="AI769" s="72"/>
      <c r="AJ769" s="72"/>
      <c r="AK769" s="72"/>
      <c r="AL769" s="72"/>
      <c r="AM769" s="72"/>
      <c r="AN769" s="72"/>
      <c r="AO769" s="72"/>
      <c r="AP769" s="72"/>
      <c r="AQ769" s="72"/>
      <c r="AR769" s="72"/>
      <c r="AS769" s="72"/>
      <c r="AT769" s="72"/>
      <c r="AU769" s="72"/>
    </row>
    <row r="770" spans="1:47" ht="15.75" customHeight="1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  <c r="AA770" s="72"/>
      <c r="AB770" s="72"/>
      <c r="AC770" s="72"/>
      <c r="AD770" s="72"/>
      <c r="AE770" s="72"/>
      <c r="AF770" s="72"/>
      <c r="AG770" s="72"/>
      <c r="AH770" s="72"/>
      <c r="AI770" s="72"/>
      <c r="AJ770" s="72"/>
      <c r="AK770" s="72"/>
      <c r="AL770" s="72"/>
      <c r="AM770" s="72"/>
      <c r="AN770" s="72"/>
      <c r="AO770" s="72"/>
      <c r="AP770" s="72"/>
      <c r="AQ770" s="72"/>
      <c r="AR770" s="72"/>
      <c r="AS770" s="72"/>
      <c r="AT770" s="72"/>
      <c r="AU770" s="72"/>
    </row>
    <row r="771" spans="1:47" ht="15.75" customHeight="1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  <c r="AA771" s="72"/>
      <c r="AB771" s="72"/>
      <c r="AC771" s="72"/>
      <c r="AD771" s="72"/>
      <c r="AE771" s="72"/>
      <c r="AF771" s="72"/>
      <c r="AG771" s="72"/>
      <c r="AH771" s="72"/>
      <c r="AI771" s="72"/>
      <c r="AJ771" s="72"/>
      <c r="AK771" s="72"/>
      <c r="AL771" s="72"/>
      <c r="AM771" s="72"/>
      <c r="AN771" s="72"/>
      <c r="AO771" s="72"/>
      <c r="AP771" s="72"/>
      <c r="AQ771" s="72"/>
      <c r="AR771" s="72"/>
      <c r="AS771" s="72"/>
      <c r="AT771" s="72"/>
      <c r="AU771" s="72"/>
    </row>
    <row r="772" spans="1:47" ht="15.75" customHeight="1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  <c r="AA772" s="72"/>
      <c r="AB772" s="72"/>
      <c r="AC772" s="72"/>
      <c r="AD772" s="72"/>
      <c r="AE772" s="72"/>
      <c r="AF772" s="72"/>
      <c r="AG772" s="72"/>
      <c r="AH772" s="72"/>
      <c r="AI772" s="72"/>
      <c r="AJ772" s="72"/>
      <c r="AK772" s="72"/>
      <c r="AL772" s="72"/>
      <c r="AM772" s="72"/>
      <c r="AN772" s="72"/>
      <c r="AO772" s="72"/>
      <c r="AP772" s="72"/>
      <c r="AQ772" s="72"/>
      <c r="AR772" s="72"/>
      <c r="AS772" s="72"/>
      <c r="AT772" s="72"/>
      <c r="AU772" s="72"/>
    </row>
    <row r="773" spans="1:47" ht="15.75" customHeight="1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  <c r="AA773" s="72"/>
      <c r="AB773" s="72"/>
      <c r="AC773" s="72"/>
      <c r="AD773" s="72"/>
      <c r="AE773" s="72"/>
      <c r="AF773" s="72"/>
      <c r="AG773" s="72"/>
      <c r="AH773" s="72"/>
      <c r="AI773" s="72"/>
      <c r="AJ773" s="72"/>
      <c r="AK773" s="72"/>
      <c r="AL773" s="72"/>
      <c r="AM773" s="72"/>
      <c r="AN773" s="72"/>
      <c r="AO773" s="72"/>
      <c r="AP773" s="72"/>
      <c r="AQ773" s="72"/>
      <c r="AR773" s="72"/>
      <c r="AS773" s="72"/>
      <c r="AT773" s="72"/>
      <c r="AU773" s="72"/>
    </row>
    <row r="774" spans="1:47" ht="15.75" customHeight="1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  <c r="AA774" s="72"/>
      <c r="AB774" s="72"/>
      <c r="AC774" s="72"/>
      <c r="AD774" s="72"/>
      <c r="AE774" s="72"/>
      <c r="AF774" s="72"/>
      <c r="AG774" s="72"/>
      <c r="AH774" s="72"/>
      <c r="AI774" s="72"/>
      <c r="AJ774" s="72"/>
      <c r="AK774" s="72"/>
      <c r="AL774" s="72"/>
      <c r="AM774" s="72"/>
      <c r="AN774" s="72"/>
      <c r="AO774" s="72"/>
      <c r="AP774" s="72"/>
      <c r="AQ774" s="72"/>
      <c r="AR774" s="72"/>
      <c r="AS774" s="72"/>
      <c r="AT774" s="72"/>
      <c r="AU774" s="72"/>
    </row>
    <row r="775" spans="1:47" ht="15.75" customHeight="1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  <c r="AA775" s="72"/>
      <c r="AB775" s="72"/>
      <c r="AC775" s="72"/>
      <c r="AD775" s="72"/>
      <c r="AE775" s="72"/>
      <c r="AF775" s="72"/>
      <c r="AG775" s="72"/>
      <c r="AH775" s="72"/>
      <c r="AI775" s="72"/>
      <c r="AJ775" s="72"/>
      <c r="AK775" s="72"/>
      <c r="AL775" s="72"/>
      <c r="AM775" s="72"/>
      <c r="AN775" s="72"/>
      <c r="AO775" s="72"/>
      <c r="AP775" s="72"/>
      <c r="AQ775" s="72"/>
      <c r="AR775" s="72"/>
      <c r="AS775" s="72"/>
      <c r="AT775" s="72"/>
      <c r="AU775" s="72"/>
    </row>
    <row r="776" spans="1:47" ht="15.75" customHeight="1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  <c r="AA776" s="72"/>
      <c r="AB776" s="72"/>
      <c r="AC776" s="72"/>
      <c r="AD776" s="72"/>
      <c r="AE776" s="72"/>
      <c r="AF776" s="72"/>
      <c r="AG776" s="72"/>
      <c r="AH776" s="72"/>
      <c r="AI776" s="72"/>
      <c r="AJ776" s="72"/>
      <c r="AK776" s="72"/>
      <c r="AL776" s="72"/>
      <c r="AM776" s="72"/>
      <c r="AN776" s="72"/>
      <c r="AO776" s="72"/>
      <c r="AP776" s="72"/>
      <c r="AQ776" s="72"/>
      <c r="AR776" s="72"/>
      <c r="AS776" s="72"/>
      <c r="AT776" s="72"/>
      <c r="AU776" s="72"/>
    </row>
    <row r="777" spans="1:47" ht="15.75" customHeight="1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  <c r="AA777" s="72"/>
      <c r="AB777" s="72"/>
      <c r="AC777" s="72"/>
      <c r="AD777" s="72"/>
      <c r="AE777" s="72"/>
      <c r="AF777" s="72"/>
      <c r="AG777" s="72"/>
      <c r="AH777" s="72"/>
      <c r="AI777" s="72"/>
      <c r="AJ777" s="72"/>
      <c r="AK777" s="72"/>
      <c r="AL777" s="72"/>
      <c r="AM777" s="72"/>
      <c r="AN777" s="72"/>
      <c r="AO777" s="72"/>
      <c r="AP777" s="72"/>
      <c r="AQ777" s="72"/>
      <c r="AR777" s="72"/>
      <c r="AS777" s="72"/>
      <c r="AT777" s="72"/>
      <c r="AU777" s="72"/>
    </row>
    <row r="778" spans="1:47" ht="15.75" customHeight="1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  <c r="AA778" s="72"/>
      <c r="AB778" s="72"/>
      <c r="AC778" s="72"/>
      <c r="AD778" s="72"/>
      <c r="AE778" s="72"/>
      <c r="AF778" s="72"/>
      <c r="AG778" s="72"/>
      <c r="AH778" s="72"/>
      <c r="AI778" s="72"/>
      <c r="AJ778" s="72"/>
      <c r="AK778" s="72"/>
      <c r="AL778" s="72"/>
      <c r="AM778" s="72"/>
      <c r="AN778" s="72"/>
      <c r="AO778" s="72"/>
      <c r="AP778" s="72"/>
      <c r="AQ778" s="72"/>
      <c r="AR778" s="72"/>
      <c r="AS778" s="72"/>
      <c r="AT778" s="72"/>
      <c r="AU778" s="72"/>
    </row>
    <row r="779" spans="1:47" ht="15.75" customHeight="1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  <c r="AA779" s="72"/>
      <c r="AB779" s="72"/>
      <c r="AC779" s="72"/>
      <c r="AD779" s="72"/>
      <c r="AE779" s="72"/>
      <c r="AF779" s="72"/>
      <c r="AG779" s="72"/>
      <c r="AH779" s="72"/>
      <c r="AI779" s="72"/>
      <c r="AJ779" s="72"/>
      <c r="AK779" s="72"/>
      <c r="AL779" s="72"/>
      <c r="AM779" s="72"/>
      <c r="AN779" s="72"/>
      <c r="AO779" s="72"/>
      <c r="AP779" s="72"/>
      <c r="AQ779" s="72"/>
      <c r="AR779" s="72"/>
      <c r="AS779" s="72"/>
      <c r="AT779" s="72"/>
      <c r="AU779" s="72"/>
    </row>
    <row r="780" spans="1:47" ht="15.75" customHeight="1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  <c r="AA780" s="72"/>
      <c r="AB780" s="72"/>
      <c r="AC780" s="72"/>
      <c r="AD780" s="72"/>
      <c r="AE780" s="72"/>
      <c r="AF780" s="72"/>
      <c r="AG780" s="72"/>
      <c r="AH780" s="72"/>
      <c r="AI780" s="72"/>
      <c r="AJ780" s="72"/>
      <c r="AK780" s="72"/>
      <c r="AL780" s="72"/>
      <c r="AM780" s="72"/>
      <c r="AN780" s="72"/>
      <c r="AO780" s="72"/>
      <c r="AP780" s="72"/>
      <c r="AQ780" s="72"/>
      <c r="AR780" s="72"/>
      <c r="AS780" s="72"/>
      <c r="AT780" s="72"/>
      <c r="AU780" s="72"/>
    </row>
    <row r="781" spans="1:47" ht="15.75" customHeight="1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  <c r="AA781" s="72"/>
      <c r="AB781" s="72"/>
      <c r="AC781" s="72"/>
      <c r="AD781" s="72"/>
      <c r="AE781" s="72"/>
      <c r="AF781" s="72"/>
      <c r="AG781" s="72"/>
      <c r="AH781" s="72"/>
      <c r="AI781" s="72"/>
      <c r="AJ781" s="72"/>
      <c r="AK781" s="72"/>
      <c r="AL781" s="72"/>
      <c r="AM781" s="72"/>
      <c r="AN781" s="72"/>
      <c r="AO781" s="72"/>
      <c r="AP781" s="72"/>
      <c r="AQ781" s="72"/>
      <c r="AR781" s="72"/>
      <c r="AS781" s="72"/>
      <c r="AT781" s="72"/>
      <c r="AU781" s="72"/>
    </row>
    <row r="782" spans="1:47" ht="15.75" customHeight="1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  <c r="AA782" s="72"/>
      <c r="AB782" s="72"/>
      <c r="AC782" s="72"/>
      <c r="AD782" s="72"/>
      <c r="AE782" s="72"/>
      <c r="AF782" s="72"/>
      <c r="AG782" s="72"/>
      <c r="AH782" s="72"/>
      <c r="AI782" s="72"/>
      <c r="AJ782" s="72"/>
      <c r="AK782" s="72"/>
      <c r="AL782" s="72"/>
      <c r="AM782" s="72"/>
      <c r="AN782" s="72"/>
      <c r="AO782" s="72"/>
      <c r="AP782" s="72"/>
      <c r="AQ782" s="72"/>
      <c r="AR782" s="72"/>
      <c r="AS782" s="72"/>
      <c r="AT782" s="72"/>
      <c r="AU782" s="72"/>
    </row>
    <row r="783" spans="1:47" ht="15.75" customHeight="1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  <c r="AA783" s="72"/>
      <c r="AB783" s="72"/>
      <c r="AC783" s="72"/>
      <c r="AD783" s="72"/>
      <c r="AE783" s="72"/>
      <c r="AF783" s="72"/>
      <c r="AG783" s="72"/>
      <c r="AH783" s="72"/>
      <c r="AI783" s="72"/>
      <c r="AJ783" s="72"/>
      <c r="AK783" s="72"/>
      <c r="AL783" s="72"/>
      <c r="AM783" s="72"/>
      <c r="AN783" s="72"/>
      <c r="AO783" s="72"/>
      <c r="AP783" s="72"/>
      <c r="AQ783" s="72"/>
      <c r="AR783" s="72"/>
      <c r="AS783" s="72"/>
      <c r="AT783" s="72"/>
      <c r="AU783" s="72"/>
    </row>
    <row r="784" spans="1:47" ht="15.75" customHeight="1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  <c r="AA784" s="72"/>
      <c r="AB784" s="72"/>
      <c r="AC784" s="72"/>
      <c r="AD784" s="72"/>
      <c r="AE784" s="72"/>
      <c r="AF784" s="72"/>
      <c r="AG784" s="72"/>
      <c r="AH784" s="72"/>
      <c r="AI784" s="72"/>
      <c r="AJ784" s="72"/>
      <c r="AK784" s="72"/>
      <c r="AL784" s="72"/>
      <c r="AM784" s="72"/>
      <c r="AN784" s="72"/>
      <c r="AO784" s="72"/>
      <c r="AP784" s="72"/>
      <c r="AQ784" s="72"/>
      <c r="AR784" s="72"/>
      <c r="AS784" s="72"/>
      <c r="AT784" s="72"/>
      <c r="AU784" s="72"/>
    </row>
    <row r="785" spans="1:47" ht="15.75" customHeight="1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  <c r="AA785" s="72"/>
      <c r="AB785" s="72"/>
      <c r="AC785" s="72"/>
      <c r="AD785" s="72"/>
      <c r="AE785" s="72"/>
      <c r="AF785" s="72"/>
      <c r="AG785" s="72"/>
      <c r="AH785" s="72"/>
      <c r="AI785" s="72"/>
      <c r="AJ785" s="72"/>
      <c r="AK785" s="72"/>
      <c r="AL785" s="72"/>
      <c r="AM785" s="72"/>
      <c r="AN785" s="72"/>
      <c r="AO785" s="72"/>
      <c r="AP785" s="72"/>
      <c r="AQ785" s="72"/>
      <c r="AR785" s="72"/>
      <c r="AS785" s="72"/>
      <c r="AT785" s="72"/>
      <c r="AU785" s="72"/>
    </row>
    <row r="786" spans="1:47" ht="15.75" customHeight="1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  <c r="AA786" s="72"/>
      <c r="AB786" s="72"/>
      <c r="AC786" s="72"/>
      <c r="AD786" s="72"/>
      <c r="AE786" s="72"/>
      <c r="AF786" s="72"/>
      <c r="AG786" s="72"/>
      <c r="AH786" s="72"/>
      <c r="AI786" s="72"/>
      <c r="AJ786" s="72"/>
      <c r="AK786" s="72"/>
      <c r="AL786" s="72"/>
      <c r="AM786" s="72"/>
      <c r="AN786" s="72"/>
      <c r="AO786" s="72"/>
      <c r="AP786" s="72"/>
      <c r="AQ786" s="72"/>
      <c r="AR786" s="72"/>
      <c r="AS786" s="72"/>
      <c r="AT786" s="72"/>
      <c r="AU786" s="72"/>
    </row>
    <row r="787" spans="1:47" ht="15.75" customHeight="1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  <c r="AA787" s="72"/>
      <c r="AB787" s="72"/>
      <c r="AC787" s="72"/>
      <c r="AD787" s="72"/>
      <c r="AE787" s="72"/>
      <c r="AF787" s="72"/>
      <c r="AG787" s="72"/>
      <c r="AH787" s="72"/>
      <c r="AI787" s="72"/>
      <c r="AJ787" s="72"/>
      <c r="AK787" s="72"/>
      <c r="AL787" s="72"/>
      <c r="AM787" s="72"/>
      <c r="AN787" s="72"/>
      <c r="AO787" s="72"/>
      <c r="AP787" s="72"/>
      <c r="AQ787" s="72"/>
      <c r="AR787" s="72"/>
      <c r="AS787" s="72"/>
      <c r="AT787" s="72"/>
      <c r="AU787" s="72"/>
    </row>
    <row r="788" spans="1:47" ht="15.75" customHeight="1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  <c r="AA788" s="72"/>
      <c r="AB788" s="72"/>
      <c r="AC788" s="72"/>
      <c r="AD788" s="72"/>
      <c r="AE788" s="72"/>
      <c r="AF788" s="72"/>
      <c r="AG788" s="72"/>
      <c r="AH788" s="72"/>
      <c r="AI788" s="72"/>
      <c r="AJ788" s="72"/>
      <c r="AK788" s="72"/>
      <c r="AL788" s="72"/>
      <c r="AM788" s="72"/>
      <c r="AN788" s="72"/>
      <c r="AO788" s="72"/>
      <c r="AP788" s="72"/>
      <c r="AQ788" s="72"/>
      <c r="AR788" s="72"/>
      <c r="AS788" s="72"/>
      <c r="AT788" s="72"/>
      <c r="AU788" s="72"/>
    </row>
    <row r="789" spans="1:47" ht="15.75" customHeight="1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  <c r="AA789" s="72"/>
      <c r="AB789" s="72"/>
      <c r="AC789" s="72"/>
      <c r="AD789" s="72"/>
      <c r="AE789" s="72"/>
      <c r="AF789" s="72"/>
      <c r="AG789" s="72"/>
      <c r="AH789" s="72"/>
      <c r="AI789" s="72"/>
      <c r="AJ789" s="72"/>
      <c r="AK789" s="72"/>
      <c r="AL789" s="72"/>
      <c r="AM789" s="72"/>
      <c r="AN789" s="72"/>
      <c r="AO789" s="72"/>
      <c r="AP789" s="72"/>
      <c r="AQ789" s="72"/>
      <c r="AR789" s="72"/>
      <c r="AS789" s="72"/>
      <c r="AT789" s="72"/>
      <c r="AU789" s="72"/>
    </row>
    <row r="790" spans="1:47" ht="15.75" customHeight="1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  <c r="AA790" s="72"/>
      <c r="AB790" s="72"/>
      <c r="AC790" s="72"/>
      <c r="AD790" s="72"/>
      <c r="AE790" s="72"/>
      <c r="AF790" s="72"/>
      <c r="AG790" s="72"/>
      <c r="AH790" s="72"/>
      <c r="AI790" s="72"/>
      <c r="AJ790" s="72"/>
      <c r="AK790" s="72"/>
      <c r="AL790" s="72"/>
      <c r="AM790" s="72"/>
      <c r="AN790" s="72"/>
      <c r="AO790" s="72"/>
      <c r="AP790" s="72"/>
      <c r="AQ790" s="72"/>
      <c r="AR790" s="72"/>
      <c r="AS790" s="72"/>
      <c r="AT790" s="72"/>
      <c r="AU790" s="72"/>
    </row>
    <row r="791" spans="1:47" ht="15.75" customHeight="1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  <c r="AA791" s="72"/>
      <c r="AB791" s="72"/>
      <c r="AC791" s="72"/>
      <c r="AD791" s="72"/>
      <c r="AE791" s="72"/>
      <c r="AF791" s="72"/>
      <c r="AG791" s="72"/>
      <c r="AH791" s="72"/>
      <c r="AI791" s="72"/>
      <c r="AJ791" s="72"/>
      <c r="AK791" s="72"/>
      <c r="AL791" s="72"/>
      <c r="AM791" s="72"/>
      <c r="AN791" s="72"/>
      <c r="AO791" s="72"/>
      <c r="AP791" s="72"/>
      <c r="AQ791" s="72"/>
      <c r="AR791" s="72"/>
      <c r="AS791" s="72"/>
      <c r="AT791" s="72"/>
      <c r="AU791" s="72"/>
    </row>
    <row r="792" spans="1:47" ht="15.75" customHeight="1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  <c r="AA792" s="72"/>
      <c r="AB792" s="72"/>
      <c r="AC792" s="72"/>
      <c r="AD792" s="72"/>
      <c r="AE792" s="72"/>
      <c r="AF792" s="72"/>
      <c r="AG792" s="72"/>
      <c r="AH792" s="72"/>
      <c r="AI792" s="72"/>
      <c r="AJ792" s="72"/>
      <c r="AK792" s="72"/>
      <c r="AL792" s="72"/>
      <c r="AM792" s="72"/>
      <c r="AN792" s="72"/>
      <c r="AO792" s="72"/>
      <c r="AP792" s="72"/>
      <c r="AQ792" s="72"/>
      <c r="AR792" s="72"/>
      <c r="AS792" s="72"/>
      <c r="AT792" s="72"/>
      <c r="AU792" s="72"/>
    </row>
    <row r="793" spans="1:47" ht="15.75" customHeight="1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  <c r="AA793" s="72"/>
      <c r="AB793" s="72"/>
      <c r="AC793" s="72"/>
      <c r="AD793" s="72"/>
      <c r="AE793" s="72"/>
      <c r="AF793" s="72"/>
      <c r="AG793" s="72"/>
      <c r="AH793" s="72"/>
      <c r="AI793" s="72"/>
      <c r="AJ793" s="72"/>
      <c r="AK793" s="72"/>
      <c r="AL793" s="72"/>
      <c r="AM793" s="72"/>
      <c r="AN793" s="72"/>
      <c r="AO793" s="72"/>
      <c r="AP793" s="72"/>
      <c r="AQ793" s="72"/>
      <c r="AR793" s="72"/>
      <c r="AS793" s="72"/>
      <c r="AT793" s="72"/>
      <c r="AU793" s="72"/>
    </row>
    <row r="794" spans="1:47" ht="15.75" customHeight="1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  <c r="AA794" s="72"/>
      <c r="AB794" s="72"/>
      <c r="AC794" s="72"/>
      <c r="AD794" s="72"/>
      <c r="AE794" s="72"/>
      <c r="AF794" s="72"/>
      <c r="AG794" s="72"/>
      <c r="AH794" s="72"/>
      <c r="AI794" s="72"/>
      <c r="AJ794" s="72"/>
      <c r="AK794" s="72"/>
      <c r="AL794" s="72"/>
      <c r="AM794" s="72"/>
      <c r="AN794" s="72"/>
      <c r="AO794" s="72"/>
      <c r="AP794" s="72"/>
      <c r="AQ794" s="72"/>
      <c r="AR794" s="72"/>
      <c r="AS794" s="72"/>
      <c r="AT794" s="72"/>
      <c r="AU794" s="72"/>
    </row>
    <row r="795" spans="1:47" ht="15.75" customHeight="1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  <c r="AA795" s="72"/>
      <c r="AB795" s="72"/>
      <c r="AC795" s="72"/>
      <c r="AD795" s="72"/>
      <c r="AE795" s="72"/>
      <c r="AF795" s="72"/>
      <c r="AG795" s="72"/>
      <c r="AH795" s="72"/>
      <c r="AI795" s="72"/>
      <c r="AJ795" s="72"/>
      <c r="AK795" s="72"/>
      <c r="AL795" s="72"/>
      <c r="AM795" s="72"/>
      <c r="AN795" s="72"/>
      <c r="AO795" s="72"/>
      <c r="AP795" s="72"/>
      <c r="AQ795" s="72"/>
      <c r="AR795" s="72"/>
      <c r="AS795" s="72"/>
      <c r="AT795" s="72"/>
      <c r="AU795" s="72"/>
    </row>
    <row r="796" spans="1:47" ht="15.75" customHeight="1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  <c r="AA796" s="72"/>
      <c r="AB796" s="72"/>
      <c r="AC796" s="72"/>
      <c r="AD796" s="72"/>
      <c r="AE796" s="72"/>
      <c r="AF796" s="72"/>
      <c r="AG796" s="72"/>
      <c r="AH796" s="72"/>
      <c r="AI796" s="72"/>
      <c r="AJ796" s="72"/>
      <c r="AK796" s="72"/>
      <c r="AL796" s="72"/>
      <c r="AM796" s="72"/>
      <c r="AN796" s="72"/>
      <c r="AO796" s="72"/>
      <c r="AP796" s="72"/>
      <c r="AQ796" s="72"/>
      <c r="AR796" s="72"/>
      <c r="AS796" s="72"/>
      <c r="AT796" s="72"/>
      <c r="AU796" s="72"/>
    </row>
    <row r="797" spans="1:47" ht="15.75" customHeight="1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  <c r="AA797" s="72"/>
      <c r="AB797" s="72"/>
      <c r="AC797" s="72"/>
      <c r="AD797" s="72"/>
      <c r="AE797" s="72"/>
      <c r="AF797" s="72"/>
      <c r="AG797" s="72"/>
      <c r="AH797" s="72"/>
      <c r="AI797" s="72"/>
      <c r="AJ797" s="72"/>
      <c r="AK797" s="72"/>
      <c r="AL797" s="72"/>
      <c r="AM797" s="72"/>
      <c r="AN797" s="72"/>
      <c r="AO797" s="72"/>
      <c r="AP797" s="72"/>
      <c r="AQ797" s="72"/>
      <c r="AR797" s="72"/>
      <c r="AS797" s="72"/>
      <c r="AT797" s="72"/>
      <c r="AU797" s="72"/>
    </row>
    <row r="798" spans="1:47" ht="15.75" customHeight="1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  <c r="AA798" s="72"/>
      <c r="AB798" s="72"/>
      <c r="AC798" s="72"/>
      <c r="AD798" s="72"/>
      <c r="AE798" s="72"/>
      <c r="AF798" s="72"/>
      <c r="AG798" s="72"/>
      <c r="AH798" s="72"/>
      <c r="AI798" s="72"/>
      <c r="AJ798" s="72"/>
      <c r="AK798" s="72"/>
      <c r="AL798" s="72"/>
      <c r="AM798" s="72"/>
      <c r="AN798" s="72"/>
      <c r="AO798" s="72"/>
      <c r="AP798" s="72"/>
      <c r="AQ798" s="72"/>
      <c r="AR798" s="72"/>
      <c r="AS798" s="72"/>
      <c r="AT798" s="72"/>
      <c r="AU798" s="72"/>
    </row>
    <row r="799" spans="1:47" ht="15.75" customHeight="1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  <c r="AA799" s="72"/>
      <c r="AB799" s="72"/>
      <c r="AC799" s="72"/>
      <c r="AD799" s="72"/>
      <c r="AE799" s="72"/>
      <c r="AF799" s="72"/>
      <c r="AG799" s="72"/>
      <c r="AH799" s="72"/>
      <c r="AI799" s="72"/>
      <c r="AJ799" s="72"/>
      <c r="AK799" s="72"/>
      <c r="AL799" s="72"/>
      <c r="AM799" s="72"/>
      <c r="AN799" s="72"/>
      <c r="AO799" s="72"/>
      <c r="AP799" s="72"/>
      <c r="AQ799" s="72"/>
      <c r="AR799" s="72"/>
      <c r="AS799" s="72"/>
      <c r="AT799" s="72"/>
      <c r="AU799" s="72"/>
    </row>
    <row r="800" spans="1:47" ht="15.75" customHeight="1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  <c r="AA800" s="72"/>
      <c r="AB800" s="72"/>
      <c r="AC800" s="72"/>
      <c r="AD800" s="72"/>
      <c r="AE800" s="72"/>
      <c r="AF800" s="72"/>
      <c r="AG800" s="72"/>
      <c r="AH800" s="72"/>
      <c r="AI800" s="72"/>
      <c r="AJ800" s="72"/>
      <c r="AK800" s="72"/>
      <c r="AL800" s="72"/>
      <c r="AM800" s="72"/>
      <c r="AN800" s="72"/>
      <c r="AO800" s="72"/>
      <c r="AP800" s="72"/>
      <c r="AQ800" s="72"/>
      <c r="AR800" s="72"/>
      <c r="AS800" s="72"/>
      <c r="AT800" s="72"/>
      <c r="AU800" s="72"/>
    </row>
    <row r="801" spans="1:47" ht="15.75" customHeight="1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  <c r="AA801" s="72"/>
      <c r="AB801" s="72"/>
      <c r="AC801" s="72"/>
      <c r="AD801" s="72"/>
      <c r="AE801" s="72"/>
      <c r="AF801" s="72"/>
      <c r="AG801" s="72"/>
      <c r="AH801" s="72"/>
      <c r="AI801" s="72"/>
      <c r="AJ801" s="72"/>
      <c r="AK801" s="72"/>
      <c r="AL801" s="72"/>
      <c r="AM801" s="72"/>
      <c r="AN801" s="72"/>
      <c r="AO801" s="72"/>
      <c r="AP801" s="72"/>
      <c r="AQ801" s="72"/>
      <c r="AR801" s="72"/>
      <c r="AS801" s="72"/>
      <c r="AT801" s="72"/>
      <c r="AU801" s="72"/>
    </row>
    <row r="802" spans="1:47" ht="15.75" customHeight="1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  <c r="AA802" s="72"/>
      <c r="AB802" s="72"/>
      <c r="AC802" s="72"/>
      <c r="AD802" s="72"/>
      <c r="AE802" s="72"/>
      <c r="AF802" s="72"/>
      <c r="AG802" s="72"/>
      <c r="AH802" s="72"/>
      <c r="AI802" s="72"/>
      <c r="AJ802" s="72"/>
      <c r="AK802" s="72"/>
      <c r="AL802" s="72"/>
      <c r="AM802" s="72"/>
      <c r="AN802" s="72"/>
      <c r="AO802" s="72"/>
      <c r="AP802" s="72"/>
      <c r="AQ802" s="72"/>
      <c r="AR802" s="72"/>
      <c r="AS802" s="72"/>
      <c r="AT802" s="72"/>
      <c r="AU802" s="72"/>
    </row>
    <row r="803" spans="1:47" ht="15.75" customHeight="1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  <c r="AA803" s="72"/>
      <c r="AB803" s="72"/>
      <c r="AC803" s="72"/>
      <c r="AD803" s="72"/>
      <c r="AE803" s="72"/>
      <c r="AF803" s="72"/>
      <c r="AG803" s="72"/>
      <c r="AH803" s="72"/>
      <c r="AI803" s="72"/>
      <c r="AJ803" s="72"/>
      <c r="AK803" s="72"/>
      <c r="AL803" s="72"/>
      <c r="AM803" s="72"/>
      <c r="AN803" s="72"/>
      <c r="AO803" s="72"/>
      <c r="AP803" s="72"/>
      <c r="AQ803" s="72"/>
      <c r="AR803" s="72"/>
      <c r="AS803" s="72"/>
      <c r="AT803" s="72"/>
      <c r="AU803" s="72"/>
    </row>
    <row r="804" spans="1:47" ht="15.75" customHeight="1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  <c r="AA804" s="72"/>
      <c r="AB804" s="72"/>
      <c r="AC804" s="72"/>
      <c r="AD804" s="72"/>
      <c r="AE804" s="72"/>
      <c r="AF804" s="72"/>
      <c r="AG804" s="72"/>
      <c r="AH804" s="72"/>
      <c r="AI804" s="72"/>
      <c r="AJ804" s="72"/>
      <c r="AK804" s="72"/>
      <c r="AL804" s="72"/>
      <c r="AM804" s="72"/>
      <c r="AN804" s="72"/>
      <c r="AO804" s="72"/>
      <c r="AP804" s="72"/>
      <c r="AQ804" s="72"/>
      <c r="AR804" s="72"/>
      <c r="AS804" s="72"/>
      <c r="AT804" s="72"/>
      <c r="AU804" s="72"/>
    </row>
    <row r="805" spans="1:47" ht="15.75" customHeight="1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  <c r="AA805" s="72"/>
      <c r="AB805" s="72"/>
      <c r="AC805" s="72"/>
      <c r="AD805" s="72"/>
      <c r="AE805" s="72"/>
      <c r="AF805" s="72"/>
      <c r="AG805" s="72"/>
      <c r="AH805" s="72"/>
      <c r="AI805" s="72"/>
      <c r="AJ805" s="72"/>
      <c r="AK805" s="72"/>
      <c r="AL805" s="72"/>
      <c r="AM805" s="72"/>
      <c r="AN805" s="72"/>
      <c r="AO805" s="72"/>
      <c r="AP805" s="72"/>
      <c r="AQ805" s="72"/>
      <c r="AR805" s="72"/>
      <c r="AS805" s="72"/>
      <c r="AT805" s="72"/>
      <c r="AU805" s="72"/>
    </row>
    <row r="806" spans="1:47" ht="15.75" customHeight="1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  <c r="AA806" s="72"/>
      <c r="AB806" s="72"/>
      <c r="AC806" s="72"/>
      <c r="AD806" s="72"/>
      <c r="AE806" s="72"/>
      <c r="AF806" s="72"/>
      <c r="AG806" s="72"/>
      <c r="AH806" s="72"/>
      <c r="AI806" s="72"/>
      <c r="AJ806" s="72"/>
      <c r="AK806" s="72"/>
      <c r="AL806" s="72"/>
      <c r="AM806" s="72"/>
      <c r="AN806" s="72"/>
      <c r="AO806" s="72"/>
      <c r="AP806" s="72"/>
      <c r="AQ806" s="72"/>
      <c r="AR806" s="72"/>
      <c r="AS806" s="72"/>
      <c r="AT806" s="72"/>
      <c r="AU806" s="72"/>
    </row>
    <row r="807" spans="1:47" ht="15.75" customHeight="1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  <c r="AA807" s="72"/>
      <c r="AB807" s="72"/>
      <c r="AC807" s="72"/>
      <c r="AD807" s="72"/>
      <c r="AE807" s="72"/>
      <c r="AF807" s="72"/>
      <c r="AG807" s="72"/>
      <c r="AH807" s="72"/>
      <c r="AI807" s="72"/>
      <c r="AJ807" s="72"/>
      <c r="AK807" s="72"/>
      <c r="AL807" s="72"/>
      <c r="AM807" s="72"/>
      <c r="AN807" s="72"/>
      <c r="AO807" s="72"/>
      <c r="AP807" s="72"/>
      <c r="AQ807" s="72"/>
      <c r="AR807" s="72"/>
      <c r="AS807" s="72"/>
      <c r="AT807" s="72"/>
      <c r="AU807" s="72"/>
    </row>
    <row r="808" spans="1:47" ht="15.75" customHeight="1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  <c r="AA808" s="72"/>
      <c r="AB808" s="72"/>
      <c r="AC808" s="72"/>
      <c r="AD808" s="72"/>
      <c r="AE808" s="72"/>
      <c r="AF808" s="72"/>
      <c r="AG808" s="72"/>
      <c r="AH808" s="72"/>
      <c r="AI808" s="72"/>
      <c r="AJ808" s="72"/>
      <c r="AK808" s="72"/>
      <c r="AL808" s="72"/>
      <c r="AM808" s="72"/>
      <c r="AN808" s="72"/>
      <c r="AO808" s="72"/>
      <c r="AP808" s="72"/>
      <c r="AQ808" s="72"/>
      <c r="AR808" s="72"/>
      <c r="AS808" s="72"/>
      <c r="AT808" s="72"/>
      <c r="AU808" s="72"/>
    </row>
    <row r="809" spans="1:47" ht="15.75" customHeight="1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  <c r="AA809" s="72"/>
      <c r="AB809" s="72"/>
      <c r="AC809" s="72"/>
      <c r="AD809" s="72"/>
      <c r="AE809" s="72"/>
      <c r="AF809" s="72"/>
      <c r="AG809" s="72"/>
      <c r="AH809" s="72"/>
      <c r="AI809" s="72"/>
      <c r="AJ809" s="72"/>
      <c r="AK809" s="72"/>
      <c r="AL809" s="72"/>
      <c r="AM809" s="72"/>
      <c r="AN809" s="72"/>
      <c r="AO809" s="72"/>
      <c r="AP809" s="72"/>
      <c r="AQ809" s="72"/>
      <c r="AR809" s="72"/>
      <c r="AS809" s="72"/>
      <c r="AT809" s="72"/>
      <c r="AU809" s="72"/>
    </row>
    <row r="810" spans="1:47" ht="15.75" customHeight="1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  <c r="AA810" s="72"/>
      <c r="AB810" s="72"/>
      <c r="AC810" s="72"/>
      <c r="AD810" s="72"/>
      <c r="AE810" s="72"/>
      <c r="AF810" s="72"/>
      <c r="AG810" s="72"/>
      <c r="AH810" s="72"/>
      <c r="AI810" s="72"/>
      <c r="AJ810" s="72"/>
      <c r="AK810" s="72"/>
      <c r="AL810" s="72"/>
      <c r="AM810" s="72"/>
      <c r="AN810" s="72"/>
      <c r="AO810" s="72"/>
      <c r="AP810" s="72"/>
      <c r="AQ810" s="72"/>
      <c r="AR810" s="72"/>
      <c r="AS810" s="72"/>
      <c r="AT810" s="72"/>
      <c r="AU810" s="72"/>
    </row>
    <row r="811" spans="1:47" ht="15.75" customHeight="1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  <c r="AA811" s="72"/>
      <c r="AB811" s="72"/>
      <c r="AC811" s="72"/>
      <c r="AD811" s="72"/>
      <c r="AE811" s="72"/>
      <c r="AF811" s="72"/>
      <c r="AG811" s="72"/>
      <c r="AH811" s="72"/>
      <c r="AI811" s="72"/>
      <c r="AJ811" s="72"/>
      <c r="AK811" s="72"/>
      <c r="AL811" s="72"/>
      <c r="AM811" s="72"/>
      <c r="AN811" s="72"/>
      <c r="AO811" s="72"/>
      <c r="AP811" s="72"/>
      <c r="AQ811" s="72"/>
      <c r="AR811" s="72"/>
      <c r="AS811" s="72"/>
      <c r="AT811" s="72"/>
      <c r="AU811" s="72"/>
    </row>
    <row r="812" spans="1:47" ht="15.75" customHeight="1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  <c r="AA812" s="72"/>
      <c r="AB812" s="72"/>
      <c r="AC812" s="72"/>
      <c r="AD812" s="72"/>
      <c r="AE812" s="72"/>
      <c r="AF812" s="72"/>
      <c r="AG812" s="72"/>
      <c r="AH812" s="72"/>
      <c r="AI812" s="72"/>
      <c r="AJ812" s="72"/>
      <c r="AK812" s="72"/>
      <c r="AL812" s="72"/>
      <c r="AM812" s="72"/>
      <c r="AN812" s="72"/>
      <c r="AO812" s="72"/>
      <c r="AP812" s="72"/>
      <c r="AQ812" s="72"/>
      <c r="AR812" s="72"/>
      <c r="AS812" s="72"/>
      <c r="AT812" s="72"/>
      <c r="AU812" s="72"/>
    </row>
    <row r="813" spans="1:47" ht="15.75" customHeight="1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  <c r="AA813" s="72"/>
      <c r="AB813" s="72"/>
      <c r="AC813" s="72"/>
      <c r="AD813" s="72"/>
      <c r="AE813" s="72"/>
      <c r="AF813" s="72"/>
      <c r="AG813" s="72"/>
      <c r="AH813" s="72"/>
      <c r="AI813" s="72"/>
      <c r="AJ813" s="72"/>
      <c r="AK813" s="72"/>
      <c r="AL813" s="72"/>
      <c r="AM813" s="72"/>
      <c r="AN813" s="72"/>
      <c r="AO813" s="72"/>
      <c r="AP813" s="72"/>
      <c r="AQ813" s="72"/>
      <c r="AR813" s="72"/>
      <c r="AS813" s="72"/>
      <c r="AT813" s="72"/>
      <c r="AU813" s="72"/>
    </row>
    <row r="814" spans="1:47" ht="15.75" customHeight="1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  <c r="AA814" s="72"/>
      <c r="AB814" s="72"/>
      <c r="AC814" s="72"/>
      <c r="AD814" s="72"/>
      <c r="AE814" s="72"/>
      <c r="AF814" s="72"/>
      <c r="AG814" s="72"/>
      <c r="AH814" s="72"/>
      <c r="AI814" s="72"/>
      <c r="AJ814" s="72"/>
      <c r="AK814" s="72"/>
      <c r="AL814" s="72"/>
      <c r="AM814" s="72"/>
      <c r="AN814" s="72"/>
      <c r="AO814" s="72"/>
      <c r="AP814" s="72"/>
      <c r="AQ814" s="72"/>
      <c r="AR814" s="72"/>
      <c r="AS814" s="72"/>
      <c r="AT814" s="72"/>
      <c r="AU814" s="72"/>
    </row>
    <row r="815" spans="1:47" ht="15.75" customHeight="1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  <c r="AA815" s="72"/>
      <c r="AB815" s="72"/>
      <c r="AC815" s="72"/>
      <c r="AD815" s="72"/>
      <c r="AE815" s="72"/>
      <c r="AF815" s="72"/>
      <c r="AG815" s="72"/>
      <c r="AH815" s="72"/>
      <c r="AI815" s="72"/>
      <c r="AJ815" s="72"/>
      <c r="AK815" s="72"/>
      <c r="AL815" s="72"/>
      <c r="AM815" s="72"/>
      <c r="AN815" s="72"/>
      <c r="AO815" s="72"/>
      <c r="AP815" s="72"/>
      <c r="AQ815" s="72"/>
      <c r="AR815" s="72"/>
      <c r="AS815" s="72"/>
      <c r="AT815" s="72"/>
      <c r="AU815" s="72"/>
    </row>
    <row r="816" spans="1:47" ht="15.75" customHeight="1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  <c r="AA816" s="72"/>
      <c r="AB816" s="72"/>
      <c r="AC816" s="72"/>
      <c r="AD816" s="72"/>
      <c r="AE816" s="72"/>
      <c r="AF816" s="72"/>
      <c r="AG816" s="72"/>
      <c r="AH816" s="72"/>
      <c r="AI816" s="72"/>
      <c r="AJ816" s="72"/>
      <c r="AK816" s="72"/>
      <c r="AL816" s="72"/>
      <c r="AM816" s="72"/>
      <c r="AN816" s="72"/>
      <c r="AO816" s="72"/>
      <c r="AP816" s="72"/>
      <c r="AQ816" s="72"/>
      <c r="AR816" s="72"/>
      <c r="AS816" s="72"/>
      <c r="AT816" s="72"/>
      <c r="AU816" s="72"/>
    </row>
    <row r="817" spans="1:47" ht="15.75" customHeight="1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  <c r="AA817" s="72"/>
      <c r="AB817" s="72"/>
      <c r="AC817" s="72"/>
      <c r="AD817" s="72"/>
      <c r="AE817" s="72"/>
      <c r="AF817" s="72"/>
      <c r="AG817" s="72"/>
      <c r="AH817" s="72"/>
      <c r="AI817" s="72"/>
      <c r="AJ817" s="72"/>
      <c r="AK817" s="72"/>
      <c r="AL817" s="72"/>
      <c r="AM817" s="72"/>
      <c r="AN817" s="72"/>
      <c r="AO817" s="72"/>
      <c r="AP817" s="72"/>
      <c r="AQ817" s="72"/>
      <c r="AR817" s="72"/>
      <c r="AS817" s="72"/>
      <c r="AT817" s="72"/>
      <c r="AU817" s="72"/>
    </row>
    <row r="818" spans="1:47" ht="15.75" customHeight="1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  <c r="AA818" s="72"/>
      <c r="AB818" s="72"/>
      <c r="AC818" s="72"/>
      <c r="AD818" s="72"/>
      <c r="AE818" s="72"/>
      <c r="AF818" s="72"/>
      <c r="AG818" s="72"/>
      <c r="AH818" s="72"/>
      <c r="AI818" s="72"/>
      <c r="AJ818" s="72"/>
      <c r="AK818" s="72"/>
      <c r="AL818" s="72"/>
      <c r="AM818" s="72"/>
      <c r="AN818" s="72"/>
      <c r="AO818" s="72"/>
      <c r="AP818" s="72"/>
      <c r="AQ818" s="72"/>
      <c r="AR818" s="72"/>
      <c r="AS818" s="72"/>
      <c r="AT818" s="72"/>
      <c r="AU818" s="72"/>
    </row>
    <row r="819" spans="1:47" ht="15.75" customHeight="1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  <c r="AA819" s="72"/>
      <c r="AB819" s="72"/>
      <c r="AC819" s="72"/>
      <c r="AD819" s="72"/>
      <c r="AE819" s="72"/>
      <c r="AF819" s="72"/>
      <c r="AG819" s="72"/>
      <c r="AH819" s="72"/>
      <c r="AI819" s="72"/>
      <c r="AJ819" s="72"/>
      <c r="AK819" s="72"/>
      <c r="AL819" s="72"/>
      <c r="AM819" s="72"/>
      <c r="AN819" s="72"/>
      <c r="AO819" s="72"/>
      <c r="AP819" s="72"/>
      <c r="AQ819" s="72"/>
      <c r="AR819" s="72"/>
      <c r="AS819" s="72"/>
      <c r="AT819" s="72"/>
      <c r="AU819" s="72"/>
    </row>
    <row r="820" spans="1:47" ht="15.75" customHeight="1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  <c r="AA820" s="72"/>
      <c r="AB820" s="72"/>
      <c r="AC820" s="72"/>
      <c r="AD820" s="72"/>
      <c r="AE820" s="72"/>
      <c r="AF820" s="72"/>
      <c r="AG820" s="72"/>
      <c r="AH820" s="72"/>
      <c r="AI820" s="72"/>
      <c r="AJ820" s="72"/>
      <c r="AK820" s="72"/>
      <c r="AL820" s="72"/>
      <c r="AM820" s="72"/>
      <c r="AN820" s="72"/>
      <c r="AO820" s="72"/>
      <c r="AP820" s="72"/>
      <c r="AQ820" s="72"/>
      <c r="AR820" s="72"/>
      <c r="AS820" s="72"/>
      <c r="AT820" s="72"/>
      <c r="AU820" s="72"/>
    </row>
    <row r="821" spans="1:47" ht="15.75" customHeight="1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  <c r="AA821" s="72"/>
      <c r="AB821" s="72"/>
      <c r="AC821" s="72"/>
      <c r="AD821" s="72"/>
      <c r="AE821" s="72"/>
      <c r="AF821" s="72"/>
      <c r="AG821" s="72"/>
      <c r="AH821" s="72"/>
      <c r="AI821" s="72"/>
      <c r="AJ821" s="72"/>
      <c r="AK821" s="72"/>
      <c r="AL821" s="72"/>
      <c r="AM821" s="72"/>
      <c r="AN821" s="72"/>
      <c r="AO821" s="72"/>
      <c r="AP821" s="72"/>
      <c r="AQ821" s="72"/>
      <c r="AR821" s="72"/>
      <c r="AS821" s="72"/>
      <c r="AT821" s="72"/>
      <c r="AU821" s="72"/>
    </row>
    <row r="822" spans="1:47" ht="15.75" customHeight="1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  <c r="AA822" s="72"/>
      <c r="AB822" s="72"/>
      <c r="AC822" s="72"/>
      <c r="AD822" s="72"/>
      <c r="AE822" s="72"/>
      <c r="AF822" s="72"/>
      <c r="AG822" s="72"/>
      <c r="AH822" s="72"/>
      <c r="AI822" s="72"/>
      <c r="AJ822" s="72"/>
      <c r="AK822" s="72"/>
      <c r="AL822" s="72"/>
      <c r="AM822" s="72"/>
      <c r="AN822" s="72"/>
      <c r="AO822" s="72"/>
      <c r="AP822" s="72"/>
      <c r="AQ822" s="72"/>
      <c r="AR822" s="72"/>
      <c r="AS822" s="72"/>
      <c r="AT822" s="72"/>
      <c r="AU822" s="72"/>
    </row>
    <row r="823" spans="1:47" ht="15.75" customHeight="1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  <c r="AA823" s="72"/>
      <c r="AB823" s="72"/>
      <c r="AC823" s="72"/>
      <c r="AD823" s="72"/>
      <c r="AE823" s="72"/>
      <c r="AF823" s="72"/>
      <c r="AG823" s="72"/>
      <c r="AH823" s="72"/>
      <c r="AI823" s="72"/>
      <c r="AJ823" s="72"/>
      <c r="AK823" s="72"/>
      <c r="AL823" s="72"/>
      <c r="AM823" s="72"/>
      <c r="AN823" s="72"/>
      <c r="AO823" s="72"/>
      <c r="AP823" s="72"/>
      <c r="AQ823" s="72"/>
      <c r="AR823" s="72"/>
      <c r="AS823" s="72"/>
      <c r="AT823" s="72"/>
      <c r="AU823" s="72"/>
    </row>
    <row r="824" spans="1:47" ht="15.75" customHeight="1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  <c r="AA824" s="72"/>
      <c r="AB824" s="72"/>
      <c r="AC824" s="72"/>
      <c r="AD824" s="72"/>
      <c r="AE824" s="72"/>
      <c r="AF824" s="72"/>
      <c r="AG824" s="72"/>
      <c r="AH824" s="72"/>
      <c r="AI824" s="72"/>
      <c r="AJ824" s="72"/>
      <c r="AK824" s="72"/>
      <c r="AL824" s="72"/>
      <c r="AM824" s="72"/>
      <c r="AN824" s="72"/>
      <c r="AO824" s="72"/>
      <c r="AP824" s="72"/>
      <c r="AQ824" s="72"/>
      <c r="AR824" s="72"/>
      <c r="AS824" s="72"/>
      <c r="AT824" s="72"/>
      <c r="AU824" s="72"/>
    </row>
    <row r="825" spans="1:47" ht="15.75" customHeight="1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  <c r="AA825" s="72"/>
      <c r="AB825" s="72"/>
      <c r="AC825" s="72"/>
      <c r="AD825" s="72"/>
      <c r="AE825" s="72"/>
      <c r="AF825" s="72"/>
      <c r="AG825" s="72"/>
      <c r="AH825" s="72"/>
      <c r="AI825" s="72"/>
      <c r="AJ825" s="72"/>
      <c r="AK825" s="72"/>
      <c r="AL825" s="72"/>
      <c r="AM825" s="72"/>
      <c r="AN825" s="72"/>
      <c r="AO825" s="72"/>
      <c r="AP825" s="72"/>
      <c r="AQ825" s="72"/>
      <c r="AR825" s="72"/>
      <c r="AS825" s="72"/>
      <c r="AT825" s="72"/>
      <c r="AU825" s="72"/>
    </row>
    <row r="826" spans="1:47" ht="15.75" customHeight="1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  <c r="AA826" s="72"/>
      <c r="AB826" s="72"/>
      <c r="AC826" s="72"/>
      <c r="AD826" s="72"/>
      <c r="AE826" s="72"/>
      <c r="AF826" s="72"/>
      <c r="AG826" s="72"/>
      <c r="AH826" s="72"/>
      <c r="AI826" s="72"/>
      <c r="AJ826" s="72"/>
      <c r="AK826" s="72"/>
      <c r="AL826" s="72"/>
      <c r="AM826" s="72"/>
      <c r="AN826" s="72"/>
      <c r="AO826" s="72"/>
      <c r="AP826" s="72"/>
      <c r="AQ826" s="72"/>
      <c r="AR826" s="72"/>
      <c r="AS826" s="72"/>
      <c r="AT826" s="72"/>
      <c r="AU826" s="72"/>
    </row>
    <row r="827" spans="1:47" ht="15.75" customHeight="1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  <c r="AA827" s="72"/>
      <c r="AB827" s="72"/>
      <c r="AC827" s="72"/>
      <c r="AD827" s="72"/>
      <c r="AE827" s="72"/>
      <c r="AF827" s="72"/>
      <c r="AG827" s="72"/>
      <c r="AH827" s="72"/>
      <c r="AI827" s="72"/>
      <c r="AJ827" s="72"/>
      <c r="AK827" s="72"/>
      <c r="AL827" s="72"/>
      <c r="AM827" s="72"/>
      <c r="AN827" s="72"/>
      <c r="AO827" s="72"/>
      <c r="AP827" s="72"/>
      <c r="AQ827" s="72"/>
      <c r="AR827" s="72"/>
      <c r="AS827" s="72"/>
      <c r="AT827" s="72"/>
      <c r="AU827" s="72"/>
    </row>
    <row r="828" spans="1:47" ht="15.75" customHeight="1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  <c r="AA828" s="72"/>
      <c r="AB828" s="72"/>
      <c r="AC828" s="72"/>
      <c r="AD828" s="72"/>
      <c r="AE828" s="72"/>
      <c r="AF828" s="72"/>
      <c r="AG828" s="72"/>
      <c r="AH828" s="72"/>
      <c r="AI828" s="72"/>
      <c r="AJ828" s="72"/>
      <c r="AK828" s="72"/>
      <c r="AL828" s="72"/>
      <c r="AM828" s="72"/>
      <c r="AN828" s="72"/>
      <c r="AO828" s="72"/>
      <c r="AP828" s="72"/>
      <c r="AQ828" s="72"/>
      <c r="AR828" s="72"/>
      <c r="AS828" s="72"/>
      <c r="AT828" s="72"/>
      <c r="AU828" s="72"/>
    </row>
    <row r="829" spans="1:47" ht="15.75" customHeight="1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  <c r="AA829" s="72"/>
      <c r="AB829" s="72"/>
      <c r="AC829" s="72"/>
      <c r="AD829" s="72"/>
      <c r="AE829" s="72"/>
      <c r="AF829" s="72"/>
      <c r="AG829" s="72"/>
      <c r="AH829" s="72"/>
      <c r="AI829" s="72"/>
      <c r="AJ829" s="72"/>
      <c r="AK829" s="72"/>
      <c r="AL829" s="72"/>
      <c r="AM829" s="72"/>
      <c r="AN829" s="72"/>
      <c r="AO829" s="72"/>
      <c r="AP829" s="72"/>
      <c r="AQ829" s="72"/>
      <c r="AR829" s="72"/>
      <c r="AS829" s="72"/>
      <c r="AT829" s="72"/>
      <c r="AU829" s="72"/>
    </row>
    <row r="830" spans="1:47" ht="15.75" customHeight="1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  <c r="AA830" s="72"/>
      <c r="AB830" s="72"/>
      <c r="AC830" s="72"/>
      <c r="AD830" s="72"/>
      <c r="AE830" s="72"/>
      <c r="AF830" s="72"/>
      <c r="AG830" s="72"/>
      <c r="AH830" s="72"/>
      <c r="AI830" s="72"/>
      <c r="AJ830" s="72"/>
      <c r="AK830" s="72"/>
      <c r="AL830" s="72"/>
      <c r="AM830" s="72"/>
      <c r="AN830" s="72"/>
      <c r="AO830" s="72"/>
      <c r="AP830" s="72"/>
      <c r="AQ830" s="72"/>
      <c r="AR830" s="72"/>
      <c r="AS830" s="72"/>
      <c r="AT830" s="72"/>
      <c r="AU830" s="72"/>
    </row>
    <row r="831" spans="1:47" ht="15.75" customHeight="1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  <c r="AA831" s="72"/>
      <c r="AB831" s="72"/>
      <c r="AC831" s="72"/>
      <c r="AD831" s="72"/>
      <c r="AE831" s="72"/>
      <c r="AF831" s="72"/>
      <c r="AG831" s="72"/>
      <c r="AH831" s="72"/>
      <c r="AI831" s="72"/>
      <c r="AJ831" s="72"/>
      <c r="AK831" s="72"/>
      <c r="AL831" s="72"/>
      <c r="AM831" s="72"/>
      <c r="AN831" s="72"/>
      <c r="AO831" s="72"/>
      <c r="AP831" s="72"/>
      <c r="AQ831" s="72"/>
      <c r="AR831" s="72"/>
      <c r="AS831" s="72"/>
      <c r="AT831" s="72"/>
      <c r="AU831" s="72"/>
    </row>
    <row r="832" spans="1:47" ht="15.75" customHeight="1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  <c r="AA832" s="72"/>
      <c r="AB832" s="72"/>
      <c r="AC832" s="72"/>
      <c r="AD832" s="72"/>
      <c r="AE832" s="72"/>
      <c r="AF832" s="72"/>
      <c r="AG832" s="72"/>
      <c r="AH832" s="72"/>
      <c r="AI832" s="72"/>
      <c r="AJ832" s="72"/>
      <c r="AK832" s="72"/>
      <c r="AL832" s="72"/>
      <c r="AM832" s="72"/>
      <c r="AN832" s="72"/>
      <c r="AO832" s="72"/>
      <c r="AP832" s="72"/>
      <c r="AQ832" s="72"/>
      <c r="AR832" s="72"/>
      <c r="AS832" s="72"/>
      <c r="AT832" s="72"/>
      <c r="AU832" s="72"/>
    </row>
    <row r="833" spans="1:47" ht="15.75" customHeight="1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  <c r="AA833" s="72"/>
      <c r="AB833" s="72"/>
      <c r="AC833" s="72"/>
      <c r="AD833" s="72"/>
      <c r="AE833" s="72"/>
      <c r="AF833" s="72"/>
      <c r="AG833" s="72"/>
      <c r="AH833" s="72"/>
      <c r="AI833" s="72"/>
      <c r="AJ833" s="72"/>
      <c r="AK833" s="72"/>
      <c r="AL833" s="72"/>
      <c r="AM833" s="72"/>
      <c r="AN833" s="72"/>
      <c r="AO833" s="72"/>
      <c r="AP833" s="72"/>
      <c r="AQ833" s="72"/>
      <c r="AR833" s="72"/>
      <c r="AS833" s="72"/>
      <c r="AT833" s="72"/>
      <c r="AU833" s="72"/>
    </row>
    <row r="834" spans="1:47" ht="15.75" customHeight="1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  <c r="AA834" s="72"/>
      <c r="AB834" s="72"/>
      <c r="AC834" s="72"/>
      <c r="AD834" s="72"/>
      <c r="AE834" s="72"/>
      <c r="AF834" s="72"/>
      <c r="AG834" s="72"/>
      <c r="AH834" s="72"/>
      <c r="AI834" s="72"/>
      <c r="AJ834" s="72"/>
      <c r="AK834" s="72"/>
      <c r="AL834" s="72"/>
      <c r="AM834" s="72"/>
      <c r="AN834" s="72"/>
      <c r="AO834" s="72"/>
      <c r="AP834" s="72"/>
      <c r="AQ834" s="72"/>
      <c r="AR834" s="72"/>
      <c r="AS834" s="72"/>
      <c r="AT834" s="72"/>
      <c r="AU834" s="72"/>
    </row>
    <row r="835" spans="1:47" ht="15.75" customHeight="1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  <c r="AA835" s="72"/>
      <c r="AB835" s="72"/>
      <c r="AC835" s="72"/>
      <c r="AD835" s="72"/>
      <c r="AE835" s="72"/>
      <c r="AF835" s="72"/>
      <c r="AG835" s="72"/>
      <c r="AH835" s="72"/>
      <c r="AI835" s="72"/>
      <c r="AJ835" s="72"/>
      <c r="AK835" s="72"/>
      <c r="AL835" s="72"/>
      <c r="AM835" s="72"/>
      <c r="AN835" s="72"/>
      <c r="AO835" s="72"/>
      <c r="AP835" s="72"/>
      <c r="AQ835" s="72"/>
      <c r="AR835" s="72"/>
      <c r="AS835" s="72"/>
      <c r="AT835" s="72"/>
      <c r="AU835" s="72"/>
    </row>
    <row r="836" spans="1:47" ht="15.75" customHeight="1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  <c r="AA836" s="72"/>
      <c r="AB836" s="72"/>
      <c r="AC836" s="72"/>
      <c r="AD836" s="72"/>
      <c r="AE836" s="72"/>
      <c r="AF836" s="72"/>
      <c r="AG836" s="72"/>
      <c r="AH836" s="72"/>
      <c r="AI836" s="72"/>
      <c r="AJ836" s="72"/>
      <c r="AK836" s="72"/>
      <c r="AL836" s="72"/>
      <c r="AM836" s="72"/>
      <c r="AN836" s="72"/>
      <c r="AO836" s="72"/>
      <c r="AP836" s="72"/>
      <c r="AQ836" s="72"/>
      <c r="AR836" s="72"/>
      <c r="AS836" s="72"/>
      <c r="AT836" s="72"/>
      <c r="AU836" s="72"/>
    </row>
    <row r="837" spans="1:47" ht="15.75" customHeight="1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  <c r="AA837" s="72"/>
      <c r="AB837" s="72"/>
      <c r="AC837" s="72"/>
      <c r="AD837" s="72"/>
      <c r="AE837" s="72"/>
      <c r="AF837" s="72"/>
      <c r="AG837" s="72"/>
      <c r="AH837" s="72"/>
      <c r="AI837" s="72"/>
      <c r="AJ837" s="72"/>
      <c r="AK837" s="72"/>
      <c r="AL837" s="72"/>
      <c r="AM837" s="72"/>
      <c r="AN837" s="72"/>
      <c r="AO837" s="72"/>
      <c r="AP837" s="72"/>
      <c r="AQ837" s="72"/>
      <c r="AR837" s="72"/>
      <c r="AS837" s="72"/>
      <c r="AT837" s="72"/>
      <c r="AU837" s="72"/>
    </row>
    <row r="838" spans="1:47" ht="15.75" customHeight="1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  <c r="AA838" s="72"/>
      <c r="AB838" s="72"/>
      <c r="AC838" s="72"/>
      <c r="AD838" s="72"/>
      <c r="AE838" s="72"/>
      <c r="AF838" s="72"/>
      <c r="AG838" s="72"/>
      <c r="AH838" s="72"/>
      <c r="AI838" s="72"/>
      <c r="AJ838" s="72"/>
      <c r="AK838" s="72"/>
      <c r="AL838" s="72"/>
      <c r="AM838" s="72"/>
      <c r="AN838" s="72"/>
      <c r="AO838" s="72"/>
      <c r="AP838" s="72"/>
      <c r="AQ838" s="72"/>
      <c r="AR838" s="72"/>
      <c r="AS838" s="72"/>
      <c r="AT838" s="72"/>
      <c r="AU838" s="72"/>
    </row>
    <row r="839" spans="1:47" ht="15.75" customHeight="1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  <c r="AA839" s="72"/>
      <c r="AB839" s="72"/>
      <c r="AC839" s="72"/>
      <c r="AD839" s="72"/>
      <c r="AE839" s="72"/>
      <c r="AF839" s="72"/>
      <c r="AG839" s="72"/>
      <c r="AH839" s="72"/>
      <c r="AI839" s="72"/>
      <c r="AJ839" s="72"/>
      <c r="AK839" s="72"/>
      <c r="AL839" s="72"/>
      <c r="AM839" s="72"/>
      <c r="AN839" s="72"/>
      <c r="AO839" s="72"/>
      <c r="AP839" s="72"/>
      <c r="AQ839" s="72"/>
      <c r="AR839" s="72"/>
      <c r="AS839" s="72"/>
      <c r="AT839" s="72"/>
      <c r="AU839" s="72"/>
    </row>
    <row r="840" spans="1:47" ht="15.75" customHeight="1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  <c r="AA840" s="72"/>
      <c r="AB840" s="72"/>
      <c r="AC840" s="72"/>
      <c r="AD840" s="72"/>
      <c r="AE840" s="72"/>
      <c r="AF840" s="72"/>
      <c r="AG840" s="72"/>
      <c r="AH840" s="72"/>
      <c r="AI840" s="72"/>
      <c r="AJ840" s="72"/>
      <c r="AK840" s="72"/>
      <c r="AL840" s="72"/>
      <c r="AM840" s="72"/>
      <c r="AN840" s="72"/>
      <c r="AO840" s="72"/>
      <c r="AP840" s="72"/>
      <c r="AQ840" s="72"/>
      <c r="AR840" s="72"/>
      <c r="AS840" s="72"/>
      <c r="AT840" s="72"/>
      <c r="AU840" s="72"/>
    </row>
    <row r="841" spans="1:47" ht="15.75" customHeight="1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  <c r="AA841" s="72"/>
      <c r="AB841" s="72"/>
      <c r="AC841" s="72"/>
      <c r="AD841" s="72"/>
      <c r="AE841" s="72"/>
      <c r="AF841" s="72"/>
      <c r="AG841" s="72"/>
      <c r="AH841" s="72"/>
      <c r="AI841" s="72"/>
      <c r="AJ841" s="72"/>
      <c r="AK841" s="72"/>
      <c r="AL841" s="72"/>
      <c r="AM841" s="72"/>
      <c r="AN841" s="72"/>
      <c r="AO841" s="72"/>
      <c r="AP841" s="72"/>
      <c r="AQ841" s="72"/>
      <c r="AR841" s="72"/>
      <c r="AS841" s="72"/>
      <c r="AT841" s="72"/>
      <c r="AU841" s="72"/>
    </row>
    <row r="842" spans="1:47" ht="15.75" customHeight="1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  <c r="AA842" s="72"/>
      <c r="AB842" s="72"/>
      <c r="AC842" s="72"/>
      <c r="AD842" s="72"/>
      <c r="AE842" s="72"/>
      <c r="AF842" s="72"/>
      <c r="AG842" s="72"/>
      <c r="AH842" s="72"/>
      <c r="AI842" s="72"/>
      <c r="AJ842" s="72"/>
      <c r="AK842" s="72"/>
      <c r="AL842" s="72"/>
      <c r="AM842" s="72"/>
      <c r="AN842" s="72"/>
      <c r="AO842" s="72"/>
      <c r="AP842" s="72"/>
      <c r="AQ842" s="72"/>
      <c r="AR842" s="72"/>
      <c r="AS842" s="72"/>
      <c r="AT842" s="72"/>
      <c r="AU842" s="72"/>
    </row>
    <row r="843" spans="1:47" ht="15.75" customHeight="1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  <c r="AA843" s="72"/>
      <c r="AB843" s="72"/>
      <c r="AC843" s="72"/>
      <c r="AD843" s="72"/>
      <c r="AE843" s="72"/>
      <c r="AF843" s="72"/>
      <c r="AG843" s="72"/>
      <c r="AH843" s="72"/>
      <c r="AI843" s="72"/>
      <c r="AJ843" s="72"/>
      <c r="AK843" s="72"/>
      <c r="AL843" s="72"/>
      <c r="AM843" s="72"/>
      <c r="AN843" s="72"/>
      <c r="AO843" s="72"/>
      <c r="AP843" s="72"/>
      <c r="AQ843" s="72"/>
      <c r="AR843" s="72"/>
      <c r="AS843" s="72"/>
      <c r="AT843" s="72"/>
      <c r="AU843" s="72"/>
    </row>
    <row r="844" spans="1:47" ht="15.75" customHeight="1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  <c r="AA844" s="72"/>
      <c r="AB844" s="72"/>
      <c r="AC844" s="72"/>
      <c r="AD844" s="72"/>
      <c r="AE844" s="72"/>
      <c r="AF844" s="72"/>
      <c r="AG844" s="72"/>
      <c r="AH844" s="72"/>
      <c r="AI844" s="72"/>
      <c r="AJ844" s="72"/>
      <c r="AK844" s="72"/>
      <c r="AL844" s="72"/>
      <c r="AM844" s="72"/>
      <c r="AN844" s="72"/>
      <c r="AO844" s="72"/>
      <c r="AP844" s="72"/>
      <c r="AQ844" s="72"/>
      <c r="AR844" s="72"/>
      <c r="AS844" s="72"/>
      <c r="AT844" s="72"/>
      <c r="AU844" s="72"/>
    </row>
    <row r="845" spans="1:47" ht="15.75" customHeight="1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  <c r="AA845" s="72"/>
      <c r="AB845" s="72"/>
      <c r="AC845" s="72"/>
      <c r="AD845" s="72"/>
      <c r="AE845" s="72"/>
      <c r="AF845" s="72"/>
      <c r="AG845" s="72"/>
      <c r="AH845" s="72"/>
      <c r="AI845" s="72"/>
      <c r="AJ845" s="72"/>
      <c r="AK845" s="72"/>
      <c r="AL845" s="72"/>
      <c r="AM845" s="72"/>
      <c r="AN845" s="72"/>
      <c r="AO845" s="72"/>
      <c r="AP845" s="72"/>
      <c r="AQ845" s="72"/>
      <c r="AR845" s="72"/>
      <c r="AS845" s="72"/>
      <c r="AT845" s="72"/>
      <c r="AU845" s="72"/>
    </row>
    <row r="846" spans="1:47" ht="15.75" customHeight="1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  <c r="AA846" s="72"/>
      <c r="AB846" s="72"/>
      <c r="AC846" s="72"/>
      <c r="AD846" s="72"/>
      <c r="AE846" s="72"/>
      <c r="AF846" s="72"/>
      <c r="AG846" s="72"/>
      <c r="AH846" s="72"/>
      <c r="AI846" s="72"/>
      <c r="AJ846" s="72"/>
      <c r="AK846" s="72"/>
      <c r="AL846" s="72"/>
      <c r="AM846" s="72"/>
      <c r="AN846" s="72"/>
      <c r="AO846" s="72"/>
      <c r="AP846" s="72"/>
      <c r="AQ846" s="72"/>
      <c r="AR846" s="72"/>
      <c r="AS846" s="72"/>
      <c r="AT846" s="72"/>
      <c r="AU846" s="72"/>
    </row>
    <row r="847" spans="1:47" ht="15.75" customHeight="1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  <c r="AA847" s="72"/>
      <c r="AB847" s="72"/>
      <c r="AC847" s="72"/>
      <c r="AD847" s="72"/>
      <c r="AE847" s="72"/>
      <c r="AF847" s="72"/>
      <c r="AG847" s="72"/>
      <c r="AH847" s="72"/>
      <c r="AI847" s="72"/>
      <c r="AJ847" s="72"/>
      <c r="AK847" s="72"/>
      <c r="AL847" s="72"/>
      <c r="AM847" s="72"/>
      <c r="AN847" s="72"/>
      <c r="AO847" s="72"/>
      <c r="AP847" s="72"/>
      <c r="AQ847" s="72"/>
      <c r="AR847" s="72"/>
      <c r="AS847" s="72"/>
      <c r="AT847" s="72"/>
      <c r="AU847" s="72"/>
    </row>
    <row r="848" spans="1:47" ht="15.75" customHeight="1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  <c r="AA848" s="72"/>
      <c r="AB848" s="72"/>
      <c r="AC848" s="72"/>
      <c r="AD848" s="72"/>
      <c r="AE848" s="72"/>
      <c r="AF848" s="72"/>
      <c r="AG848" s="72"/>
      <c r="AH848" s="72"/>
      <c r="AI848" s="72"/>
      <c r="AJ848" s="72"/>
      <c r="AK848" s="72"/>
      <c r="AL848" s="72"/>
      <c r="AM848" s="72"/>
      <c r="AN848" s="72"/>
      <c r="AO848" s="72"/>
      <c r="AP848" s="72"/>
      <c r="AQ848" s="72"/>
      <c r="AR848" s="72"/>
      <c r="AS848" s="72"/>
      <c r="AT848" s="72"/>
      <c r="AU848" s="72"/>
    </row>
    <row r="849" spans="1:47" ht="15.75" customHeight="1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  <c r="AA849" s="72"/>
      <c r="AB849" s="72"/>
      <c r="AC849" s="72"/>
      <c r="AD849" s="72"/>
      <c r="AE849" s="72"/>
      <c r="AF849" s="72"/>
      <c r="AG849" s="72"/>
      <c r="AH849" s="72"/>
      <c r="AI849" s="72"/>
      <c r="AJ849" s="72"/>
      <c r="AK849" s="72"/>
      <c r="AL849" s="72"/>
      <c r="AM849" s="72"/>
      <c r="AN849" s="72"/>
      <c r="AO849" s="72"/>
      <c r="AP849" s="72"/>
      <c r="AQ849" s="72"/>
      <c r="AR849" s="72"/>
      <c r="AS849" s="72"/>
      <c r="AT849" s="72"/>
      <c r="AU849" s="72"/>
    </row>
    <row r="850" spans="1:47" ht="15.75" customHeight="1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  <c r="AA850" s="72"/>
      <c r="AB850" s="72"/>
      <c r="AC850" s="72"/>
      <c r="AD850" s="72"/>
      <c r="AE850" s="72"/>
      <c r="AF850" s="72"/>
      <c r="AG850" s="72"/>
      <c r="AH850" s="72"/>
      <c r="AI850" s="72"/>
      <c r="AJ850" s="72"/>
      <c r="AK850" s="72"/>
      <c r="AL850" s="72"/>
      <c r="AM850" s="72"/>
      <c r="AN850" s="72"/>
      <c r="AO850" s="72"/>
      <c r="AP850" s="72"/>
      <c r="AQ850" s="72"/>
      <c r="AR850" s="72"/>
      <c r="AS850" s="72"/>
      <c r="AT850" s="72"/>
      <c r="AU850" s="72"/>
    </row>
    <row r="851" spans="1:47" ht="15.75" customHeight="1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  <c r="AA851" s="72"/>
      <c r="AB851" s="72"/>
      <c r="AC851" s="72"/>
      <c r="AD851" s="72"/>
      <c r="AE851" s="72"/>
      <c r="AF851" s="72"/>
      <c r="AG851" s="72"/>
      <c r="AH851" s="72"/>
      <c r="AI851" s="72"/>
      <c r="AJ851" s="72"/>
      <c r="AK851" s="72"/>
      <c r="AL851" s="72"/>
      <c r="AM851" s="72"/>
      <c r="AN851" s="72"/>
      <c r="AO851" s="72"/>
      <c r="AP851" s="72"/>
      <c r="AQ851" s="72"/>
      <c r="AR851" s="72"/>
      <c r="AS851" s="72"/>
      <c r="AT851" s="72"/>
      <c r="AU851" s="72"/>
    </row>
    <row r="852" spans="1:47" ht="15.75" customHeight="1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  <c r="AA852" s="72"/>
      <c r="AB852" s="72"/>
      <c r="AC852" s="72"/>
      <c r="AD852" s="72"/>
      <c r="AE852" s="72"/>
      <c r="AF852" s="72"/>
      <c r="AG852" s="72"/>
      <c r="AH852" s="72"/>
      <c r="AI852" s="72"/>
      <c r="AJ852" s="72"/>
      <c r="AK852" s="72"/>
      <c r="AL852" s="72"/>
      <c r="AM852" s="72"/>
      <c r="AN852" s="72"/>
      <c r="AO852" s="72"/>
      <c r="AP852" s="72"/>
      <c r="AQ852" s="72"/>
      <c r="AR852" s="72"/>
      <c r="AS852" s="72"/>
      <c r="AT852" s="72"/>
      <c r="AU852" s="72"/>
    </row>
    <row r="853" spans="1:47" ht="15.75" customHeight="1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  <c r="AA853" s="72"/>
      <c r="AB853" s="72"/>
      <c r="AC853" s="72"/>
      <c r="AD853" s="72"/>
      <c r="AE853" s="72"/>
      <c r="AF853" s="72"/>
      <c r="AG853" s="72"/>
      <c r="AH853" s="72"/>
      <c r="AI853" s="72"/>
      <c r="AJ853" s="72"/>
      <c r="AK853" s="72"/>
      <c r="AL853" s="72"/>
      <c r="AM853" s="72"/>
      <c r="AN853" s="72"/>
      <c r="AO853" s="72"/>
      <c r="AP853" s="72"/>
      <c r="AQ853" s="72"/>
      <c r="AR853" s="72"/>
      <c r="AS853" s="72"/>
      <c r="AT853" s="72"/>
      <c r="AU853" s="72"/>
    </row>
    <row r="854" spans="1:47" ht="15.75" customHeight="1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  <c r="AA854" s="72"/>
      <c r="AB854" s="72"/>
      <c r="AC854" s="72"/>
      <c r="AD854" s="72"/>
      <c r="AE854" s="72"/>
      <c r="AF854" s="72"/>
      <c r="AG854" s="72"/>
      <c r="AH854" s="72"/>
      <c r="AI854" s="72"/>
      <c r="AJ854" s="72"/>
      <c r="AK854" s="72"/>
      <c r="AL854" s="72"/>
      <c r="AM854" s="72"/>
      <c r="AN854" s="72"/>
      <c r="AO854" s="72"/>
      <c r="AP854" s="72"/>
      <c r="AQ854" s="72"/>
      <c r="AR854" s="72"/>
      <c r="AS854" s="72"/>
      <c r="AT854" s="72"/>
      <c r="AU854" s="72"/>
    </row>
    <row r="855" spans="1:47" ht="15.75" customHeight="1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  <c r="AA855" s="72"/>
      <c r="AB855" s="72"/>
      <c r="AC855" s="72"/>
      <c r="AD855" s="72"/>
      <c r="AE855" s="72"/>
      <c r="AF855" s="72"/>
      <c r="AG855" s="72"/>
      <c r="AH855" s="72"/>
      <c r="AI855" s="72"/>
      <c r="AJ855" s="72"/>
      <c r="AK855" s="72"/>
      <c r="AL855" s="72"/>
      <c r="AM855" s="72"/>
      <c r="AN855" s="72"/>
      <c r="AO855" s="72"/>
      <c r="AP855" s="72"/>
      <c r="AQ855" s="72"/>
      <c r="AR855" s="72"/>
      <c r="AS855" s="72"/>
      <c r="AT855" s="72"/>
      <c r="AU855" s="72"/>
    </row>
    <row r="856" spans="1:47" ht="15.75" customHeight="1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  <c r="AA856" s="72"/>
      <c r="AB856" s="72"/>
      <c r="AC856" s="72"/>
      <c r="AD856" s="72"/>
      <c r="AE856" s="72"/>
      <c r="AF856" s="72"/>
      <c r="AG856" s="72"/>
      <c r="AH856" s="72"/>
      <c r="AI856" s="72"/>
      <c r="AJ856" s="72"/>
      <c r="AK856" s="72"/>
      <c r="AL856" s="72"/>
      <c r="AM856" s="72"/>
      <c r="AN856" s="72"/>
      <c r="AO856" s="72"/>
      <c r="AP856" s="72"/>
      <c r="AQ856" s="72"/>
      <c r="AR856" s="72"/>
      <c r="AS856" s="72"/>
      <c r="AT856" s="72"/>
      <c r="AU856" s="72"/>
    </row>
    <row r="857" spans="1:47" ht="15.75" customHeight="1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  <c r="AA857" s="72"/>
      <c r="AB857" s="72"/>
      <c r="AC857" s="72"/>
      <c r="AD857" s="72"/>
      <c r="AE857" s="72"/>
      <c r="AF857" s="72"/>
      <c r="AG857" s="72"/>
      <c r="AH857" s="72"/>
      <c r="AI857" s="72"/>
      <c r="AJ857" s="72"/>
      <c r="AK857" s="72"/>
      <c r="AL857" s="72"/>
      <c r="AM857" s="72"/>
      <c r="AN857" s="72"/>
      <c r="AO857" s="72"/>
      <c r="AP857" s="72"/>
      <c r="AQ857" s="72"/>
      <c r="AR857" s="72"/>
      <c r="AS857" s="72"/>
      <c r="AT857" s="72"/>
      <c r="AU857" s="72"/>
    </row>
    <row r="858" spans="1:47" ht="15.75" customHeight="1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  <c r="AA858" s="72"/>
      <c r="AB858" s="72"/>
      <c r="AC858" s="72"/>
      <c r="AD858" s="72"/>
      <c r="AE858" s="72"/>
      <c r="AF858" s="72"/>
      <c r="AG858" s="72"/>
      <c r="AH858" s="72"/>
      <c r="AI858" s="72"/>
      <c r="AJ858" s="72"/>
      <c r="AK858" s="72"/>
      <c r="AL858" s="72"/>
      <c r="AM858" s="72"/>
      <c r="AN858" s="72"/>
      <c r="AO858" s="72"/>
      <c r="AP858" s="72"/>
      <c r="AQ858" s="72"/>
      <c r="AR858" s="72"/>
      <c r="AS858" s="72"/>
      <c r="AT858" s="72"/>
      <c r="AU858" s="72"/>
    </row>
    <row r="859" spans="1:47" ht="15.75" customHeight="1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  <c r="AA859" s="72"/>
      <c r="AB859" s="72"/>
      <c r="AC859" s="72"/>
      <c r="AD859" s="72"/>
      <c r="AE859" s="72"/>
      <c r="AF859" s="72"/>
      <c r="AG859" s="72"/>
      <c r="AH859" s="72"/>
      <c r="AI859" s="72"/>
      <c r="AJ859" s="72"/>
      <c r="AK859" s="72"/>
      <c r="AL859" s="72"/>
      <c r="AM859" s="72"/>
      <c r="AN859" s="72"/>
      <c r="AO859" s="72"/>
      <c r="AP859" s="72"/>
      <c r="AQ859" s="72"/>
      <c r="AR859" s="72"/>
      <c r="AS859" s="72"/>
      <c r="AT859" s="72"/>
      <c r="AU859" s="72"/>
    </row>
    <row r="860" spans="1:47" ht="15.75" customHeight="1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  <c r="AA860" s="72"/>
      <c r="AB860" s="72"/>
      <c r="AC860" s="72"/>
      <c r="AD860" s="72"/>
      <c r="AE860" s="72"/>
      <c r="AF860" s="72"/>
      <c r="AG860" s="72"/>
      <c r="AH860" s="72"/>
      <c r="AI860" s="72"/>
      <c r="AJ860" s="72"/>
      <c r="AK860" s="72"/>
      <c r="AL860" s="72"/>
      <c r="AM860" s="72"/>
      <c r="AN860" s="72"/>
      <c r="AO860" s="72"/>
      <c r="AP860" s="72"/>
      <c r="AQ860" s="72"/>
      <c r="AR860" s="72"/>
      <c r="AS860" s="72"/>
      <c r="AT860" s="72"/>
      <c r="AU860" s="72"/>
    </row>
    <row r="861" spans="1:47" ht="15.75" customHeight="1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  <c r="AA861" s="72"/>
      <c r="AB861" s="72"/>
      <c r="AC861" s="72"/>
      <c r="AD861" s="72"/>
      <c r="AE861" s="72"/>
      <c r="AF861" s="72"/>
      <c r="AG861" s="72"/>
      <c r="AH861" s="72"/>
      <c r="AI861" s="72"/>
      <c r="AJ861" s="72"/>
      <c r="AK861" s="72"/>
      <c r="AL861" s="72"/>
      <c r="AM861" s="72"/>
      <c r="AN861" s="72"/>
      <c r="AO861" s="72"/>
      <c r="AP861" s="72"/>
      <c r="AQ861" s="72"/>
      <c r="AR861" s="72"/>
      <c r="AS861" s="72"/>
      <c r="AT861" s="72"/>
      <c r="AU861" s="72"/>
    </row>
    <row r="862" spans="1:47" ht="15.75" customHeight="1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  <c r="AA862" s="72"/>
      <c r="AB862" s="72"/>
      <c r="AC862" s="72"/>
      <c r="AD862" s="72"/>
      <c r="AE862" s="72"/>
      <c r="AF862" s="72"/>
      <c r="AG862" s="72"/>
      <c r="AH862" s="72"/>
      <c r="AI862" s="72"/>
      <c r="AJ862" s="72"/>
      <c r="AK862" s="72"/>
      <c r="AL862" s="72"/>
      <c r="AM862" s="72"/>
      <c r="AN862" s="72"/>
      <c r="AO862" s="72"/>
      <c r="AP862" s="72"/>
      <c r="AQ862" s="72"/>
      <c r="AR862" s="72"/>
      <c r="AS862" s="72"/>
      <c r="AT862" s="72"/>
      <c r="AU862" s="72"/>
    </row>
    <row r="863" spans="1:47" ht="15.75" customHeight="1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  <c r="AA863" s="72"/>
      <c r="AB863" s="72"/>
      <c r="AC863" s="72"/>
      <c r="AD863" s="72"/>
      <c r="AE863" s="72"/>
      <c r="AF863" s="72"/>
      <c r="AG863" s="72"/>
      <c r="AH863" s="72"/>
      <c r="AI863" s="72"/>
      <c r="AJ863" s="72"/>
      <c r="AK863" s="72"/>
      <c r="AL863" s="72"/>
      <c r="AM863" s="72"/>
      <c r="AN863" s="72"/>
      <c r="AO863" s="72"/>
      <c r="AP863" s="72"/>
      <c r="AQ863" s="72"/>
      <c r="AR863" s="72"/>
      <c r="AS863" s="72"/>
      <c r="AT863" s="72"/>
      <c r="AU863" s="72"/>
    </row>
    <row r="864" spans="1:47" ht="15.75" customHeight="1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  <c r="AA864" s="72"/>
      <c r="AB864" s="72"/>
      <c r="AC864" s="72"/>
      <c r="AD864" s="72"/>
      <c r="AE864" s="72"/>
      <c r="AF864" s="72"/>
      <c r="AG864" s="72"/>
      <c r="AH864" s="72"/>
      <c r="AI864" s="72"/>
      <c r="AJ864" s="72"/>
      <c r="AK864" s="72"/>
      <c r="AL864" s="72"/>
      <c r="AM864" s="72"/>
      <c r="AN864" s="72"/>
      <c r="AO864" s="72"/>
      <c r="AP864" s="72"/>
      <c r="AQ864" s="72"/>
      <c r="AR864" s="72"/>
      <c r="AS864" s="72"/>
      <c r="AT864" s="72"/>
      <c r="AU864" s="72"/>
    </row>
    <row r="865" spans="1:47" ht="15.75" customHeight="1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  <c r="AA865" s="72"/>
      <c r="AB865" s="72"/>
      <c r="AC865" s="72"/>
      <c r="AD865" s="72"/>
      <c r="AE865" s="72"/>
      <c r="AF865" s="72"/>
      <c r="AG865" s="72"/>
      <c r="AH865" s="72"/>
      <c r="AI865" s="72"/>
      <c r="AJ865" s="72"/>
      <c r="AK865" s="72"/>
      <c r="AL865" s="72"/>
      <c r="AM865" s="72"/>
      <c r="AN865" s="72"/>
      <c r="AO865" s="72"/>
      <c r="AP865" s="72"/>
      <c r="AQ865" s="72"/>
      <c r="AR865" s="72"/>
      <c r="AS865" s="72"/>
      <c r="AT865" s="72"/>
      <c r="AU865" s="72"/>
    </row>
    <row r="866" spans="1:47" ht="15.75" customHeight="1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  <c r="AA866" s="72"/>
      <c r="AB866" s="72"/>
      <c r="AC866" s="72"/>
      <c r="AD866" s="72"/>
      <c r="AE866" s="72"/>
      <c r="AF866" s="72"/>
      <c r="AG866" s="72"/>
      <c r="AH866" s="72"/>
      <c r="AI866" s="72"/>
      <c r="AJ866" s="72"/>
      <c r="AK866" s="72"/>
      <c r="AL866" s="72"/>
      <c r="AM866" s="72"/>
      <c r="AN866" s="72"/>
      <c r="AO866" s="72"/>
      <c r="AP866" s="72"/>
      <c r="AQ866" s="72"/>
      <c r="AR866" s="72"/>
      <c r="AS866" s="72"/>
      <c r="AT866" s="72"/>
      <c r="AU866" s="72"/>
    </row>
    <row r="867" spans="1:47" ht="15.75" customHeight="1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  <c r="AA867" s="72"/>
      <c r="AB867" s="72"/>
      <c r="AC867" s="72"/>
      <c r="AD867" s="72"/>
      <c r="AE867" s="72"/>
      <c r="AF867" s="72"/>
      <c r="AG867" s="72"/>
      <c r="AH867" s="72"/>
      <c r="AI867" s="72"/>
      <c r="AJ867" s="72"/>
      <c r="AK867" s="72"/>
      <c r="AL867" s="72"/>
      <c r="AM867" s="72"/>
      <c r="AN867" s="72"/>
      <c r="AO867" s="72"/>
      <c r="AP867" s="72"/>
      <c r="AQ867" s="72"/>
      <c r="AR867" s="72"/>
      <c r="AS867" s="72"/>
      <c r="AT867" s="72"/>
      <c r="AU867" s="72"/>
    </row>
    <row r="868" spans="1:47" ht="15.75" customHeight="1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  <c r="AA868" s="72"/>
      <c r="AB868" s="72"/>
      <c r="AC868" s="72"/>
      <c r="AD868" s="72"/>
      <c r="AE868" s="72"/>
      <c r="AF868" s="72"/>
      <c r="AG868" s="72"/>
      <c r="AH868" s="72"/>
      <c r="AI868" s="72"/>
      <c r="AJ868" s="72"/>
      <c r="AK868" s="72"/>
      <c r="AL868" s="72"/>
      <c r="AM868" s="72"/>
      <c r="AN868" s="72"/>
      <c r="AO868" s="72"/>
      <c r="AP868" s="72"/>
      <c r="AQ868" s="72"/>
      <c r="AR868" s="72"/>
      <c r="AS868" s="72"/>
      <c r="AT868" s="72"/>
      <c r="AU868" s="72"/>
    </row>
    <row r="869" spans="1:47" ht="15.75" customHeight="1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  <c r="AA869" s="72"/>
      <c r="AB869" s="72"/>
      <c r="AC869" s="72"/>
      <c r="AD869" s="72"/>
      <c r="AE869" s="72"/>
      <c r="AF869" s="72"/>
      <c r="AG869" s="72"/>
      <c r="AH869" s="72"/>
      <c r="AI869" s="72"/>
      <c r="AJ869" s="72"/>
      <c r="AK869" s="72"/>
      <c r="AL869" s="72"/>
      <c r="AM869" s="72"/>
      <c r="AN869" s="72"/>
      <c r="AO869" s="72"/>
      <c r="AP869" s="72"/>
      <c r="AQ869" s="72"/>
      <c r="AR869" s="72"/>
      <c r="AS869" s="72"/>
      <c r="AT869" s="72"/>
      <c r="AU869" s="72"/>
    </row>
    <row r="870" spans="1:47" ht="15.75" customHeight="1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  <c r="AA870" s="72"/>
      <c r="AB870" s="72"/>
      <c r="AC870" s="72"/>
      <c r="AD870" s="72"/>
      <c r="AE870" s="72"/>
      <c r="AF870" s="72"/>
      <c r="AG870" s="72"/>
      <c r="AH870" s="72"/>
      <c r="AI870" s="72"/>
      <c r="AJ870" s="72"/>
      <c r="AK870" s="72"/>
      <c r="AL870" s="72"/>
      <c r="AM870" s="72"/>
      <c r="AN870" s="72"/>
      <c r="AO870" s="72"/>
      <c r="AP870" s="72"/>
      <c r="AQ870" s="72"/>
      <c r="AR870" s="72"/>
      <c r="AS870" s="72"/>
      <c r="AT870" s="72"/>
      <c r="AU870" s="72"/>
    </row>
    <row r="871" spans="1:47" ht="15.75" customHeight="1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  <c r="AA871" s="72"/>
      <c r="AB871" s="72"/>
      <c r="AC871" s="72"/>
      <c r="AD871" s="72"/>
      <c r="AE871" s="72"/>
      <c r="AF871" s="72"/>
      <c r="AG871" s="72"/>
      <c r="AH871" s="72"/>
      <c r="AI871" s="72"/>
      <c r="AJ871" s="72"/>
      <c r="AK871" s="72"/>
      <c r="AL871" s="72"/>
      <c r="AM871" s="72"/>
      <c r="AN871" s="72"/>
      <c r="AO871" s="72"/>
      <c r="AP871" s="72"/>
      <c r="AQ871" s="72"/>
      <c r="AR871" s="72"/>
      <c r="AS871" s="72"/>
      <c r="AT871" s="72"/>
      <c r="AU871" s="72"/>
    </row>
    <row r="872" spans="1:47" ht="15.75" customHeight="1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  <c r="AA872" s="72"/>
      <c r="AB872" s="72"/>
      <c r="AC872" s="72"/>
      <c r="AD872" s="72"/>
      <c r="AE872" s="72"/>
      <c r="AF872" s="72"/>
      <c r="AG872" s="72"/>
      <c r="AH872" s="72"/>
      <c r="AI872" s="72"/>
      <c r="AJ872" s="72"/>
      <c r="AK872" s="72"/>
      <c r="AL872" s="72"/>
      <c r="AM872" s="72"/>
      <c r="AN872" s="72"/>
      <c r="AO872" s="72"/>
      <c r="AP872" s="72"/>
      <c r="AQ872" s="72"/>
      <c r="AR872" s="72"/>
      <c r="AS872" s="72"/>
      <c r="AT872" s="72"/>
      <c r="AU872" s="72"/>
    </row>
    <row r="873" spans="1:47" ht="15.75" customHeight="1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  <c r="AA873" s="72"/>
      <c r="AB873" s="72"/>
      <c r="AC873" s="72"/>
      <c r="AD873" s="72"/>
      <c r="AE873" s="72"/>
      <c r="AF873" s="72"/>
      <c r="AG873" s="72"/>
      <c r="AH873" s="72"/>
      <c r="AI873" s="72"/>
      <c r="AJ873" s="72"/>
      <c r="AK873" s="72"/>
      <c r="AL873" s="72"/>
      <c r="AM873" s="72"/>
      <c r="AN873" s="72"/>
      <c r="AO873" s="72"/>
      <c r="AP873" s="72"/>
      <c r="AQ873" s="72"/>
      <c r="AR873" s="72"/>
      <c r="AS873" s="72"/>
      <c r="AT873" s="72"/>
      <c r="AU873" s="72"/>
    </row>
    <row r="874" spans="1:47" ht="15.75" customHeight="1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  <c r="AA874" s="72"/>
      <c r="AB874" s="72"/>
      <c r="AC874" s="72"/>
      <c r="AD874" s="72"/>
      <c r="AE874" s="72"/>
      <c r="AF874" s="72"/>
      <c r="AG874" s="72"/>
      <c r="AH874" s="72"/>
      <c r="AI874" s="72"/>
      <c r="AJ874" s="72"/>
      <c r="AK874" s="72"/>
      <c r="AL874" s="72"/>
      <c r="AM874" s="72"/>
      <c r="AN874" s="72"/>
      <c r="AO874" s="72"/>
      <c r="AP874" s="72"/>
      <c r="AQ874" s="72"/>
      <c r="AR874" s="72"/>
      <c r="AS874" s="72"/>
      <c r="AT874" s="72"/>
      <c r="AU874" s="72"/>
    </row>
    <row r="875" spans="1:47" ht="15.75" customHeight="1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  <c r="AA875" s="72"/>
      <c r="AB875" s="72"/>
      <c r="AC875" s="72"/>
      <c r="AD875" s="72"/>
      <c r="AE875" s="72"/>
      <c r="AF875" s="72"/>
      <c r="AG875" s="72"/>
      <c r="AH875" s="72"/>
      <c r="AI875" s="72"/>
      <c r="AJ875" s="72"/>
      <c r="AK875" s="72"/>
      <c r="AL875" s="72"/>
      <c r="AM875" s="72"/>
      <c r="AN875" s="72"/>
      <c r="AO875" s="72"/>
      <c r="AP875" s="72"/>
      <c r="AQ875" s="72"/>
      <c r="AR875" s="72"/>
      <c r="AS875" s="72"/>
      <c r="AT875" s="72"/>
      <c r="AU875" s="72"/>
    </row>
    <row r="876" spans="1:47" ht="15.75" customHeight="1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  <c r="AA876" s="72"/>
      <c r="AB876" s="72"/>
      <c r="AC876" s="72"/>
      <c r="AD876" s="72"/>
      <c r="AE876" s="72"/>
      <c r="AF876" s="72"/>
      <c r="AG876" s="72"/>
      <c r="AH876" s="72"/>
      <c r="AI876" s="72"/>
      <c r="AJ876" s="72"/>
      <c r="AK876" s="72"/>
      <c r="AL876" s="72"/>
      <c r="AM876" s="72"/>
      <c r="AN876" s="72"/>
      <c r="AO876" s="72"/>
      <c r="AP876" s="72"/>
      <c r="AQ876" s="72"/>
      <c r="AR876" s="72"/>
      <c r="AS876" s="72"/>
      <c r="AT876" s="72"/>
      <c r="AU876" s="72"/>
    </row>
    <row r="877" spans="1:47" ht="15.75" customHeight="1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  <c r="AA877" s="72"/>
      <c r="AB877" s="72"/>
      <c r="AC877" s="72"/>
      <c r="AD877" s="72"/>
      <c r="AE877" s="72"/>
      <c r="AF877" s="72"/>
      <c r="AG877" s="72"/>
      <c r="AH877" s="72"/>
      <c r="AI877" s="72"/>
      <c r="AJ877" s="72"/>
      <c r="AK877" s="72"/>
      <c r="AL877" s="72"/>
      <c r="AM877" s="72"/>
      <c r="AN877" s="72"/>
      <c r="AO877" s="72"/>
      <c r="AP877" s="72"/>
      <c r="AQ877" s="72"/>
      <c r="AR877" s="72"/>
      <c r="AS877" s="72"/>
      <c r="AT877" s="72"/>
      <c r="AU877" s="72"/>
    </row>
    <row r="878" spans="1:47" ht="15.75" customHeight="1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  <c r="AA878" s="72"/>
      <c r="AB878" s="72"/>
      <c r="AC878" s="72"/>
      <c r="AD878" s="72"/>
      <c r="AE878" s="72"/>
      <c r="AF878" s="72"/>
      <c r="AG878" s="72"/>
      <c r="AH878" s="72"/>
      <c r="AI878" s="72"/>
      <c r="AJ878" s="72"/>
      <c r="AK878" s="72"/>
      <c r="AL878" s="72"/>
      <c r="AM878" s="72"/>
      <c r="AN878" s="72"/>
      <c r="AO878" s="72"/>
      <c r="AP878" s="72"/>
      <c r="AQ878" s="72"/>
      <c r="AR878" s="72"/>
      <c r="AS878" s="72"/>
      <c r="AT878" s="72"/>
      <c r="AU878" s="72"/>
    </row>
    <row r="879" spans="1:47" ht="15.75" customHeight="1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  <c r="AA879" s="72"/>
      <c r="AB879" s="72"/>
      <c r="AC879" s="72"/>
      <c r="AD879" s="72"/>
      <c r="AE879" s="72"/>
      <c r="AF879" s="72"/>
      <c r="AG879" s="72"/>
      <c r="AH879" s="72"/>
      <c r="AI879" s="72"/>
      <c r="AJ879" s="72"/>
      <c r="AK879" s="72"/>
      <c r="AL879" s="72"/>
      <c r="AM879" s="72"/>
      <c r="AN879" s="72"/>
      <c r="AO879" s="72"/>
      <c r="AP879" s="72"/>
      <c r="AQ879" s="72"/>
      <c r="AR879" s="72"/>
      <c r="AS879" s="72"/>
      <c r="AT879" s="72"/>
      <c r="AU879" s="72"/>
    </row>
    <row r="880" spans="1:47" ht="15.75" customHeight="1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  <c r="AA880" s="72"/>
      <c r="AB880" s="72"/>
      <c r="AC880" s="72"/>
      <c r="AD880" s="72"/>
      <c r="AE880" s="72"/>
      <c r="AF880" s="72"/>
      <c r="AG880" s="72"/>
      <c r="AH880" s="72"/>
      <c r="AI880" s="72"/>
      <c r="AJ880" s="72"/>
      <c r="AK880" s="72"/>
      <c r="AL880" s="72"/>
      <c r="AM880" s="72"/>
      <c r="AN880" s="72"/>
      <c r="AO880" s="72"/>
      <c r="AP880" s="72"/>
      <c r="AQ880" s="72"/>
      <c r="AR880" s="72"/>
      <c r="AS880" s="72"/>
      <c r="AT880" s="72"/>
      <c r="AU880" s="72"/>
    </row>
    <row r="881" spans="1:47" ht="15.75" customHeight="1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  <c r="AA881" s="72"/>
      <c r="AB881" s="72"/>
      <c r="AC881" s="72"/>
      <c r="AD881" s="72"/>
      <c r="AE881" s="72"/>
      <c r="AF881" s="72"/>
      <c r="AG881" s="72"/>
      <c r="AH881" s="72"/>
      <c r="AI881" s="72"/>
      <c r="AJ881" s="72"/>
      <c r="AK881" s="72"/>
      <c r="AL881" s="72"/>
      <c r="AM881" s="72"/>
      <c r="AN881" s="72"/>
      <c r="AO881" s="72"/>
      <c r="AP881" s="72"/>
      <c r="AQ881" s="72"/>
      <c r="AR881" s="72"/>
      <c r="AS881" s="72"/>
      <c r="AT881" s="72"/>
      <c r="AU881" s="72"/>
    </row>
    <row r="882" spans="1:47" ht="15.75" customHeight="1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  <c r="AA882" s="72"/>
      <c r="AB882" s="72"/>
      <c r="AC882" s="72"/>
      <c r="AD882" s="72"/>
      <c r="AE882" s="72"/>
      <c r="AF882" s="72"/>
      <c r="AG882" s="72"/>
      <c r="AH882" s="72"/>
      <c r="AI882" s="72"/>
      <c r="AJ882" s="72"/>
      <c r="AK882" s="72"/>
      <c r="AL882" s="72"/>
      <c r="AM882" s="72"/>
      <c r="AN882" s="72"/>
      <c r="AO882" s="72"/>
      <c r="AP882" s="72"/>
      <c r="AQ882" s="72"/>
      <c r="AR882" s="72"/>
      <c r="AS882" s="72"/>
      <c r="AT882" s="72"/>
      <c r="AU882" s="72"/>
    </row>
    <row r="883" spans="1:47" ht="15.75" customHeight="1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  <c r="AA883" s="72"/>
      <c r="AB883" s="72"/>
      <c r="AC883" s="72"/>
      <c r="AD883" s="72"/>
      <c r="AE883" s="72"/>
      <c r="AF883" s="72"/>
      <c r="AG883" s="72"/>
      <c r="AH883" s="72"/>
      <c r="AI883" s="72"/>
      <c r="AJ883" s="72"/>
      <c r="AK883" s="72"/>
      <c r="AL883" s="72"/>
      <c r="AM883" s="72"/>
      <c r="AN883" s="72"/>
      <c r="AO883" s="72"/>
      <c r="AP883" s="72"/>
      <c r="AQ883" s="72"/>
      <c r="AR883" s="72"/>
      <c r="AS883" s="72"/>
      <c r="AT883" s="72"/>
      <c r="AU883" s="72"/>
    </row>
    <row r="884" spans="1:47" ht="15.75" customHeight="1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  <c r="AA884" s="72"/>
      <c r="AB884" s="72"/>
      <c r="AC884" s="72"/>
      <c r="AD884" s="72"/>
      <c r="AE884" s="72"/>
      <c r="AF884" s="72"/>
      <c r="AG884" s="72"/>
      <c r="AH884" s="72"/>
      <c r="AI884" s="72"/>
      <c r="AJ884" s="72"/>
      <c r="AK884" s="72"/>
      <c r="AL884" s="72"/>
      <c r="AM884" s="72"/>
      <c r="AN884" s="72"/>
      <c r="AO884" s="72"/>
      <c r="AP884" s="72"/>
      <c r="AQ884" s="72"/>
      <c r="AR884" s="72"/>
      <c r="AS884" s="72"/>
      <c r="AT884" s="72"/>
      <c r="AU884" s="72"/>
    </row>
    <row r="885" spans="1:47" ht="15.75" customHeight="1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  <c r="AA885" s="72"/>
      <c r="AB885" s="72"/>
      <c r="AC885" s="72"/>
      <c r="AD885" s="72"/>
      <c r="AE885" s="72"/>
      <c r="AF885" s="72"/>
      <c r="AG885" s="72"/>
      <c r="AH885" s="72"/>
      <c r="AI885" s="72"/>
      <c r="AJ885" s="72"/>
      <c r="AK885" s="72"/>
      <c r="AL885" s="72"/>
      <c r="AM885" s="72"/>
      <c r="AN885" s="72"/>
      <c r="AO885" s="72"/>
      <c r="AP885" s="72"/>
      <c r="AQ885" s="72"/>
      <c r="AR885" s="72"/>
      <c r="AS885" s="72"/>
      <c r="AT885" s="72"/>
      <c r="AU885" s="72"/>
    </row>
    <row r="886" spans="1:47" ht="15.75" customHeight="1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  <c r="AA886" s="72"/>
      <c r="AB886" s="72"/>
      <c r="AC886" s="72"/>
      <c r="AD886" s="72"/>
      <c r="AE886" s="72"/>
      <c r="AF886" s="72"/>
      <c r="AG886" s="72"/>
      <c r="AH886" s="72"/>
      <c r="AI886" s="72"/>
      <c r="AJ886" s="72"/>
      <c r="AK886" s="72"/>
      <c r="AL886" s="72"/>
      <c r="AM886" s="72"/>
      <c r="AN886" s="72"/>
      <c r="AO886" s="72"/>
      <c r="AP886" s="72"/>
      <c r="AQ886" s="72"/>
      <c r="AR886" s="72"/>
      <c r="AS886" s="72"/>
      <c r="AT886" s="72"/>
      <c r="AU886" s="72"/>
    </row>
    <row r="887" spans="1:47" ht="15.75" customHeight="1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  <c r="AA887" s="72"/>
      <c r="AB887" s="72"/>
      <c r="AC887" s="72"/>
      <c r="AD887" s="72"/>
      <c r="AE887" s="72"/>
      <c r="AF887" s="72"/>
      <c r="AG887" s="72"/>
      <c r="AH887" s="72"/>
      <c r="AI887" s="72"/>
      <c r="AJ887" s="72"/>
      <c r="AK887" s="72"/>
      <c r="AL887" s="72"/>
      <c r="AM887" s="72"/>
      <c r="AN887" s="72"/>
      <c r="AO887" s="72"/>
      <c r="AP887" s="72"/>
      <c r="AQ887" s="72"/>
      <c r="AR887" s="72"/>
      <c r="AS887" s="72"/>
      <c r="AT887" s="72"/>
      <c r="AU887" s="72"/>
    </row>
    <row r="888" spans="1:47" ht="15.75" customHeight="1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  <c r="AA888" s="72"/>
      <c r="AB888" s="72"/>
      <c r="AC888" s="72"/>
      <c r="AD888" s="72"/>
      <c r="AE888" s="72"/>
      <c r="AF888" s="72"/>
      <c r="AG888" s="72"/>
      <c r="AH888" s="72"/>
      <c r="AI888" s="72"/>
      <c r="AJ888" s="72"/>
      <c r="AK888" s="72"/>
      <c r="AL888" s="72"/>
      <c r="AM888" s="72"/>
      <c r="AN888" s="72"/>
      <c r="AO888" s="72"/>
      <c r="AP888" s="72"/>
      <c r="AQ888" s="72"/>
      <c r="AR888" s="72"/>
      <c r="AS888" s="72"/>
      <c r="AT888" s="72"/>
      <c r="AU888" s="72"/>
    </row>
    <row r="889" spans="1:47" ht="15.75" customHeight="1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  <c r="AA889" s="72"/>
      <c r="AB889" s="72"/>
      <c r="AC889" s="72"/>
      <c r="AD889" s="72"/>
      <c r="AE889" s="72"/>
      <c r="AF889" s="72"/>
      <c r="AG889" s="72"/>
      <c r="AH889" s="72"/>
      <c r="AI889" s="72"/>
      <c r="AJ889" s="72"/>
      <c r="AK889" s="72"/>
      <c r="AL889" s="72"/>
      <c r="AM889" s="72"/>
      <c r="AN889" s="72"/>
      <c r="AO889" s="72"/>
      <c r="AP889" s="72"/>
      <c r="AQ889" s="72"/>
      <c r="AR889" s="72"/>
      <c r="AS889" s="72"/>
      <c r="AT889" s="72"/>
      <c r="AU889" s="72"/>
    </row>
    <row r="890" spans="1:47" ht="15.75" customHeight="1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  <c r="AA890" s="72"/>
      <c r="AB890" s="72"/>
      <c r="AC890" s="72"/>
      <c r="AD890" s="72"/>
      <c r="AE890" s="72"/>
      <c r="AF890" s="72"/>
      <c r="AG890" s="72"/>
      <c r="AH890" s="72"/>
      <c r="AI890" s="72"/>
      <c r="AJ890" s="72"/>
      <c r="AK890" s="72"/>
      <c r="AL890" s="72"/>
      <c r="AM890" s="72"/>
      <c r="AN890" s="72"/>
      <c r="AO890" s="72"/>
      <c r="AP890" s="72"/>
      <c r="AQ890" s="72"/>
      <c r="AR890" s="72"/>
      <c r="AS890" s="72"/>
      <c r="AT890" s="72"/>
      <c r="AU890" s="72"/>
    </row>
    <row r="891" spans="1:47" ht="15.75" customHeight="1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  <c r="AA891" s="72"/>
      <c r="AB891" s="72"/>
      <c r="AC891" s="72"/>
      <c r="AD891" s="72"/>
      <c r="AE891" s="72"/>
      <c r="AF891" s="72"/>
      <c r="AG891" s="72"/>
      <c r="AH891" s="72"/>
      <c r="AI891" s="72"/>
      <c r="AJ891" s="72"/>
      <c r="AK891" s="72"/>
      <c r="AL891" s="72"/>
      <c r="AM891" s="72"/>
      <c r="AN891" s="72"/>
      <c r="AO891" s="72"/>
      <c r="AP891" s="72"/>
      <c r="AQ891" s="72"/>
      <c r="AR891" s="72"/>
      <c r="AS891" s="72"/>
      <c r="AT891" s="72"/>
      <c r="AU891" s="72"/>
    </row>
    <row r="892" spans="1:47" ht="15.75" customHeight="1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  <c r="AA892" s="72"/>
      <c r="AB892" s="72"/>
      <c r="AC892" s="72"/>
      <c r="AD892" s="72"/>
      <c r="AE892" s="72"/>
      <c r="AF892" s="72"/>
      <c r="AG892" s="72"/>
      <c r="AH892" s="72"/>
      <c r="AI892" s="72"/>
      <c r="AJ892" s="72"/>
      <c r="AK892" s="72"/>
      <c r="AL892" s="72"/>
      <c r="AM892" s="72"/>
      <c r="AN892" s="72"/>
      <c r="AO892" s="72"/>
      <c r="AP892" s="72"/>
      <c r="AQ892" s="72"/>
      <c r="AR892" s="72"/>
      <c r="AS892" s="72"/>
      <c r="AT892" s="72"/>
      <c r="AU892" s="72"/>
    </row>
    <row r="893" spans="1:47" ht="15.75" customHeight="1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  <c r="AA893" s="72"/>
      <c r="AB893" s="72"/>
      <c r="AC893" s="72"/>
      <c r="AD893" s="72"/>
      <c r="AE893" s="72"/>
      <c r="AF893" s="72"/>
      <c r="AG893" s="72"/>
      <c r="AH893" s="72"/>
      <c r="AI893" s="72"/>
      <c r="AJ893" s="72"/>
      <c r="AK893" s="72"/>
      <c r="AL893" s="72"/>
      <c r="AM893" s="72"/>
      <c r="AN893" s="72"/>
      <c r="AO893" s="72"/>
      <c r="AP893" s="72"/>
      <c r="AQ893" s="72"/>
      <c r="AR893" s="72"/>
      <c r="AS893" s="72"/>
      <c r="AT893" s="72"/>
      <c r="AU893" s="72"/>
    </row>
    <row r="894" spans="1:47" ht="15.75" customHeight="1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  <c r="AA894" s="72"/>
      <c r="AB894" s="72"/>
      <c r="AC894" s="72"/>
      <c r="AD894" s="72"/>
      <c r="AE894" s="72"/>
      <c r="AF894" s="72"/>
      <c r="AG894" s="72"/>
      <c r="AH894" s="72"/>
      <c r="AI894" s="72"/>
      <c r="AJ894" s="72"/>
      <c r="AK894" s="72"/>
      <c r="AL894" s="72"/>
      <c r="AM894" s="72"/>
      <c r="AN894" s="72"/>
      <c r="AO894" s="72"/>
      <c r="AP894" s="72"/>
      <c r="AQ894" s="72"/>
      <c r="AR894" s="72"/>
      <c r="AS894" s="72"/>
      <c r="AT894" s="72"/>
      <c r="AU894" s="72"/>
    </row>
    <row r="895" spans="1:47" ht="15.75" customHeight="1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  <c r="AA895" s="72"/>
      <c r="AB895" s="72"/>
      <c r="AC895" s="72"/>
      <c r="AD895" s="72"/>
      <c r="AE895" s="72"/>
      <c r="AF895" s="72"/>
      <c r="AG895" s="72"/>
      <c r="AH895" s="72"/>
      <c r="AI895" s="72"/>
      <c r="AJ895" s="72"/>
      <c r="AK895" s="72"/>
      <c r="AL895" s="72"/>
      <c r="AM895" s="72"/>
      <c r="AN895" s="72"/>
      <c r="AO895" s="72"/>
      <c r="AP895" s="72"/>
      <c r="AQ895" s="72"/>
      <c r="AR895" s="72"/>
      <c r="AS895" s="72"/>
      <c r="AT895" s="72"/>
      <c r="AU895" s="72"/>
    </row>
    <row r="896" spans="1:47" ht="15.75" customHeight="1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  <c r="AA896" s="72"/>
      <c r="AB896" s="72"/>
      <c r="AC896" s="72"/>
      <c r="AD896" s="72"/>
      <c r="AE896" s="72"/>
      <c r="AF896" s="72"/>
      <c r="AG896" s="72"/>
      <c r="AH896" s="72"/>
      <c r="AI896" s="72"/>
      <c r="AJ896" s="72"/>
      <c r="AK896" s="72"/>
      <c r="AL896" s="72"/>
      <c r="AM896" s="72"/>
      <c r="AN896" s="72"/>
      <c r="AO896" s="72"/>
      <c r="AP896" s="72"/>
      <c r="AQ896" s="72"/>
      <c r="AR896" s="72"/>
      <c r="AS896" s="72"/>
      <c r="AT896" s="72"/>
      <c r="AU896" s="72"/>
    </row>
    <row r="897" spans="1:47" ht="15.75" customHeight="1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  <c r="AA897" s="72"/>
      <c r="AB897" s="72"/>
      <c r="AC897" s="72"/>
      <c r="AD897" s="72"/>
      <c r="AE897" s="72"/>
      <c r="AF897" s="72"/>
      <c r="AG897" s="72"/>
      <c r="AH897" s="72"/>
      <c r="AI897" s="72"/>
      <c r="AJ897" s="72"/>
      <c r="AK897" s="72"/>
      <c r="AL897" s="72"/>
      <c r="AM897" s="72"/>
      <c r="AN897" s="72"/>
      <c r="AO897" s="72"/>
      <c r="AP897" s="72"/>
      <c r="AQ897" s="72"/>
      <c r="AR897" s="72"/>
      <c r="AS897" s="72"/>
      <c r="AT897" s="72"/>
      <c r="AU897" s="72"/>
    </row>
    <row r="898" spans="1:47" ht="15.75" customHeight="1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  <c r="AA898" s="72"/>
      <c r="AB898" s="72"/>
      <c r="AC898" s="72"/>
      <c r="AD898" s="72"/>
      <c r="AE898" s="72"/>
      <c r="AF898" s="72"/>
      <c r="AG898" s="72"/>
      <c r="AH898" s="72"/>
      <c r="AI898" s="72"/>
      <c r="AJ898" s="72"/>
      <c r="AK898" s="72"/>
      <c r="AL898" s="72"/>
      <c r="AM898" s="72"/>
      <c r="AN898" s="72"/>
      <c r="AO898" s="72"/>
      <c r="AP898" s="72"/>
      <c r="AQ898" s="72"/>
      <c r="AR898" s="72"/>
      <c r="AS898" s="72"/>
      <c r="AT898" s="72"/>
      <c r="AU898" s="72"/>
    </row>
    <row r="899" spans="1:47" ht="15.75" customHeight="1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  <c r="AA899" s="72"/>
      <c r="AB899" s="72"/>
      <c r="AC899" s="72"/>
      <c r="AD899" s="72"/>
      <c r="AE899" s="72"/>
      <c r="AF899" s="72"/>
      <c r="AG899" s="72"/>
      <c r="AH899" s="72"/>
      <c r="AI899" s="72"/>
      <c r="AJ899" s="72"/>
      <c r="AK899" s="72"/>
      <c r="AL899" s="72"/>
      <c r="AM899" s="72"/>
      <c r="AN899" s="72"/>
      <c r="AO899" s="72"/>
      <c r="AP899" s="72"/>
      <c r="AQ899" s="72"/>
      <c r="AR899" s="72"/>
      <c r="AS899" s="72"/>
      <c r="AT899" s="72"/>
      <c r="AU899" s="72"/>
    </row>
    <row r="900" spans="1:47" ht="15.75" customHeight="1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  <c r="AA900" s="72"/>
      <c r="AB900" s="72"/>
      <c r="AC900" s="72"/>
      <c r="AD900" s="72"/>
      <c r="AE900" s="72"/>
      <c r="AF900" s="72"/>
      <c r="AG900" s="72"/>
      <c r="AH900" s="72"/>
      <c r="AI900" s="72"/>
      <c r="AJ900" s="72"/>
      <c r="AK900" s="72"/>
      <c r="AL900" s="72"/>
      <c r="AM900" s="72"/>
      <c r="AN900" s="72"/>
      <c r="AO900" s="72"/>
      <c r="AP900" s="72"/>
      <c r="AQ900" s="72"/>
      <c r="AR900" s="72"/>
      <c r="AS900" s="72"/>
      <c r="AT900" s="72"/>
      <c r="AU900" s="72"/>
    </row>
    <row r="901" spans="1:47" ht="15.75" customHeight="1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  <c r="AA901" s="72"/>
      <c r="AB901" s="72"/>
      <c r="AC901" s="72"/>
      <c r="AD901" s="72"/>
      <c r="AE901" s="72"/>
      <c r="AF901" s="72"/>
      <c r="AG901" s="72"/>
      <c r="AH901" s="72"/>
      <c r="AI901" s="72"/>
      <c r="AJ901" s="72"/>
      <c r="AK901" s="72"/>
      <c r="AL901" s="72"/>
      <c r="AM901" s="72"/>
      <c r="AN901" s="72"/>
      <c r="AO901" s="72"/>
      <c r="AP901" s="72"/>
      <c r="AQ901" s="72"/>
      <c r="AR901" s="72"/>
      <c r="AS901" s="72"/>
      <c r="AT901" s="72"/>
      <c r="AU901" s="72"/>
    </row>
    <row r="902" spans="1:47" ht="15.75" customHeight="1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  <c r="AA902" s="72"/>
      <c r="AB902" s="72"/>
      <c r="AC902" s="72"/>
      <c r="AD902" s="72"/>
      <c r="AE902" s="72"/>
      <c r="AF902" s="72"/>
      <c r="AG902" s="72"/>
      <c r="AH902" s="72"/>
      <c r="AI902" s="72"/>
      <c r="AJ902" s="72"/>
      <c r="AK902" s="72"/>
      <c r="AL902" s="72"/>
      <c r="AM902" s="72"/>
      <c r="AN902" s="72"/>
      <c r="AO902" s="72"/>
      <c r="AP902" s="72"/>
      <c r="AQ902" s="72"/>
      <c r="AR902" s="72"/>
      <c r="AS902" s="72"/>
      <c r="AT902" s="72"/>
      <c r="AU902" s="72"/>
    </row>
    <row r="903" spans="1:47" ht="15.75" customHeight="1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  <c r="AA903" s="72"/>
      <c r="AB903" s="72"/>
      <c r="AC903" s="72"/>
      <c r="AD903" s="72"/>
      <c r="AE903" s="72"/>
      <c r="AF903" s="72"/>
      <c r="AG903" s="72"/>
      <c r="AH903" s="72"/>
      <c r="AI903" s="72"/>
      <c r="AJ903" s="72"/>
      <c r="AK903" s="72"/>
      <c r="AL903" s="72"/>
      <c r="AM903" s="72"/>
      <c r="AN903" s="72"/>
      <c r="AO903" s="72"/>
      <c r="AP903" s="72"/>
      <c r="AQ903" s="72"/>
      <c r="AR903" s="72"/>
      <c r="AS903" s="72"/>
      <c r="AT903" s="72"/>
      <c r="AU903" s="72"/>
    </row>
    <row r="904" spans="1:47" ht="15.75" customHeight="1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  <c r="AA904" s="72"/>
      <c r="AB904" s="72"/>
      <c r="AC904" s="72"/>
      <c r="AD904" s="72"/>
      <c r="AE904" s="72"/>
      <c r="AF904" s="72"/>
      <c r="AG904" s="72"/>
      <c r="AH904" s="72"/>
      <c r="AI904" s="72"/>
      <c r="AJ904" s="72"/>
      <c r="AK904" s="72"/>
      <c r="AL904" s="72"/>
      <c r="AM904" s="72"/>
      <c r="AN904" s="72"/>
      <c r="AO904" s="72"/>
      <c r="AP904" s="72"/>
      <c r="AQ904" s="72"/>
      <c r="AR904" s="72"/>
      <c r="AS904" s="72"/>
      <c r="AT904" s="72"/>
      <c r="AU904" s="72"/>
    </row>
    <row r="905" spans="1:47" ht="15.75" customHeight="1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  <c r="AA905" s="72"/>
      <c r="AB905" s="72"/>
      <c r="AC905" s="72"/>
      <c r="AD905" s="72"/>
      <c r="AE905" s="72"/>
      <c r="AF905" s="72"/>
      <c r="AG905" s="72"/>
      <c r="AH905" s="72"/>
      <c r="AI905" s="72"/>
      <c r="AJ905" s="72"/>
      <c r="AK905" s="72"/>
      <c r="AL905" s="72"/>
      <c r="AM905" s="72"/>
      <c r="AN905" s="72"/>
      <c r="AO905" s="72"/>
      <c r="AP905" s="72"/>
      <c r="AQ905" s="72"/>
      <c r="AR905" s="72"/>
      <c r="AS905" s="72"/>
      <c r="AT905" s="72"/>
      <c r="AU905" s="72"/>
    </row>
    <row r="906" spans="1:47" ht="15.75" customHeight="1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  <c r="AA906" s="72"/>
      <c r="AB906" s="72"/>
      <c r="AC906" s="72"/>
      <c r="AD906" s="72"/>
      <c r="AE906" s="72"/>
      <c r="AF906" s="72"/>
      <c r="AG906" s="72"/>
      <c r="AH906" s="72"/>
      <c r="AI906" s="72"/>
      <c r="AJ906" s="72"/>
      <c r="AK906" s="72"/>
      <c r="AL906" s="72"/>
      <c r="AM906" s="72"/>
      <c r="AN906" s="72"/>
      <c r="AO906" s="72"/>
      <c r="AP906" s="72"/>
      <c r="AQ906" s="72"/>
      <c r="AR906" s="72"/>
      <c r="AS906" s="72"/>
      <c r="AT906" s="72"/>
      <c r="AU906" s="72"/>
    </row>
    <row r="907" spans="1:47" ht="15.75" customHeight="1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  <c r="AA907" s="72"/>
      <c r="AB907" s="72"/>
      <c r="AC907" s="72"/>
      <c r="AD907" s="72"/>
      <c r="AE907" s="72"/>
      <c r="AF907" s="72"/>
      <c r="AG907" s="72"/>
      <c r="AH907" s="72"/>
      <c r="AI907" s="72"/>
      <c r="AJ907" s="72"/>
      <c r="AK907" s="72"/>
      <c r="AL907" s="72"/>
      <c r="AM907" s="72"/>
      <c r="AN907" s="72"/>
      <c r="AO907" s="72"/>
      <c r="AP907" s="72"/>
      <c r="AQ907" s="72"/>
      <c r="AR907" s="72"/>
      <c r="AS907" s="72"/>
      <c r="AT907" s="72"/>
      <c r="AU907" s="72"/>
    </row>
    <row r="908" spans="1:47" ht="15.75" customHeight="1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  <c r="AA908" s="72"/>
      <c r="AB908" s="72"/>
      <c r="AC908" s="72"/>
      <c r="AD908" s="72"/>
      <c r="AE908" s="72"/>
      <c r="AF908" s="72"/>
      <c r="AG908" s="72"/>
      <c r="AH908" s="72"/>
      <c r="AI908" s="72"/>
      <c r="AJ908" s="72"/>
      <c r="AK908" s="72"/>
      <c r="AL908" s="72"/>
      <c r="AM908" s="72"/>
      <c r="AN908" s="72"/>
      <c r="AO908" s="72"/>
      <c r="AP908" s="72"/>
      <c r="AQ908" s="72"/>
      <c r="AR908" s="72"/>
      <c r="AS908" s="72"/>
      <c r="AT908" s="72"/>
      <c r="AU908" s="72"/>
    </row>
    <row r="909" spans="1:47" ht="15.75" customHeight="1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  <c r="AA909" s="72"/>
      <c r="AB909" s="72"/>
      <c r="AC909" s="72"/>
      <c r="AD909" s="72"/>
      <c r="AE909" s="72"/>
      <c r="AF909" s="72"/>
      <c r="AG909" s="72"/>
      <c r="AH909" s="72"/>
      <c r="AI909" s="72"/>
      <c r="AJ909" s="72"/>
      <c r="AK909" s="72"/>
      <c r="AL909" s="72"/>
      <c r="AM909" s="72"/>
      <c r="AN909" s="72"/>
      <c r="AO909" s="72"/>
      <c r="AP909" s="72"/>
      <c r="AQ909" s="72"/>
      <c r="AR909" s="72"/>
      <c r="AS909" s="72"/>
      <c r="AT909" s="72"/>
      <c r="AU909" s="72"/>
    </row>
    <row r="910" spans="1:47" ht="15.75" customHeight="1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  <c r="AA910" s="72"/>
      <c r="AB910" s="72"/>
      <c r="AC910" s="72"/>
      <c r="AD910" s="72"/>
      <c r="AE910" s="72"/>
      <c r="AF910" s="72"/>
      <c r="AG910" s="72"/>
      <c r="AH910" s="72"/>
      <c r="AI910" s="72"/>
      <c r="AJ910" s="72"/>
      <c r="AK910" s="72"/>
      <c r="AL910" s="72"/>
      <c r="AM910" s="72"/>
      <c r="AN910" s="72"/>
      <c r="AO910" s="72"/>
      <c r="AP910" s="72"/>
      <c r="AQ910" s="72"/>
      <c r="AR910" s="72"/>
      <c r="AS910" s="72"/>
      <c r="AT910" s="72"/>
      <c r="AU910" s="72"/>
    </row>
    <row r="911" spans="1:47" ht="15.75" customHeight="1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  <c r="AA911" s="72"/>
      <c r="AB911" s="72"/>
      <c r="AC911" s="72"/>
      <c r="AD911" s="72"/>
      <c r="AE911" s="72"/>
      <c r="AF911" s="72"/>
      <c r="AG911" s="72"/>
      <c r="AH911" s="72"/>
      <c r="AI911" s="72"/>
      <c r="AJ911" s="72"/>
      <c r="AK911" s="72"/>
      <c r="AL911" s="72"/>
      <c r="AM911" s="72"/>
      <c r="AN911" s="72"/>
      <c r="AO911" s="72"/>
      <c r="AP911" s="72"/>
      <c r="AQ911" s="72"/>
      <c r="AR911" s="72"/>
      <c r="AS911" s="72"/>
      <c r="AT911" s="72"/>
      <c r="AU911" s="72"/>
    </row>
    <row r="912" spans="1:47" ht="15.75" customHeight="1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  <c r="AA912" s="72"/>
      <c r="AB912" s="72"/>
      <c r="AC912" s="72"/>
      <c r="AD912" s="72"/>
      <c r="AE912" s="72"/>
      <c r="AF912" s="72"/>
      <c r="AG912" s="72"/>
      <c r="AH912" s="72"/>
      <c r="AI912" s="72"/>
      <c r="AJ912" s="72"/>
      <c r="AK912" s="72"/>
      <c r="AL912" s="72"/>
      <c r="AM912" s="72"/>
      <c r="AN912" s="72"/>
      <c r="AO912" s="72"/>
      <c r="AP912" s="72"/>
      <c r="AQ912" s="72"/>
      <c r="AR912" s="72"/>
      <c r="AS912" s="72"/>
      <c r="AT912" s="72"/>
      <c r="AU912" s="72"/>
    </row>
    <row r="913" spans="1:47" ht="15.75" customHeight="1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  <c r="AA913" s="72"/>
      <c r="AB913" s="72"/>
      <c r="AC913" s="72"/>
      <c r="AD913" s="72"/>
      <c r="AE913" s="72"/>
      <c r="AF913" s="72"/>
      <c r="AG913" s="72"/>
      <c r="AH913" s="72"/>
      <c r="AI913" s="72"/>
      <c r="AJ913" s="72"/>
      <c r="AK913" s="72"/>
      <c r="AL913" s="72"/>
      <c r="AM913" s="72"/>
      <c r="AN913" s="72"/>
      <c r="AO913" s="72"/>
      <c r="AP913" s="72"/>
      <c r="AQ913" s="72"/>
      <c r="AR913" s="72"/>
      <c r="AS913" s="72"/>
      <c r="AT913" s="72"/>
      <c r="AU913" s="72"/>
    </row>
    <row r="914" spans="1:47" ht="15.75" customHeight="1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  <c r="AA914" s="72"/>
      <c r="AB914" s="72"/>
      <c r="AC914" s="72"/>
      <c r="AD914" s="72"/>
      <c r="AE914" s="72"/>
      <c r="AF914" s="72"/>
      <c r="AG914" s="72"/>
      <c r="AH914" s="72"/>
      <c r="AI914" s="72"/>
      <c r="AJ914" s="72"/>
      <c r="AK914" s="72"/>
      <c r="AL914" s="72"/>
      <c r="AM914" s="72"/>
      <c r="AN914" s="72"/>
      <c r="AO914" s="72"/>
      <c r="AP914" s="72"/>
      <c r="AQ914" s="72"/>
      <c r="AR914" s="72"/>
      <c r="AS914" s="72"/>
      <c r="AT914" s="72"/>
      <c r="AU914" s="72"/>
    </row>
    <row r="915" spans="1:47" ht="15.75" customHeight="1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  <c r="AA915" s="72"/>
      <c r="AB915" s="72"/>
      <c r="AC915" s="72"/>
      <c r="AD915" s="72"/>
      <c r="AE915" s="72"/>
      <c r="AF915" s="72"/>
      <c r="AG915" s="72"/>
      <c r="AH915" s="72"/>
      <c r="AI915" s="72"/>
      <c r="AJ915" s="72"/>
      <c r="AK915" s="72"/>
      <c r="AL915" s="72"/>
      <c r="AM915" s="72"/>
      <c r="AN915" s="72"/>
      <c r="AO915" s="72"/>
      <c r="AP915" s="72"/>
      <c r="AQ915" s="72"/>
      <c r="AR915" s="72"/>
      <c r="AS915" s="72"/>
      <c r="AT915" s="72"/>
      <c r="AU915" s="72"/>
    </row>
    <row r="916" spans="1:47" ht="15.75" customHeight="1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  <c r="AA916" s="72"/>
      <c r="AB916" s="72"/>
      <c r="AC916" s="72"/>
      <c r="AD916" s="72"/>
      <c r="AE916" s="72"/>
      <c r="AF916" s="72"/>
      <c r="AG916" s="72"/>
      <c r="AH916" s="72"/>
      <c r="AI916" s="72"/>
      <c r="AJ916" s="72"/>
      <c r="AK916" s="72"/>
      <c r="AL916" s="72"/>
      <c r="AM916" s="72"/>
      <c r="AN916" s="72"/>
      <c r="AO916" s="72"/>
      <c r="AP916" s="72"/>
      <c r="AQ916" s="72"/>
      <c r="AR916" s="72"/>
      <c r="AS916" s="72"/>
      <c r="AT916" s="72"/>
      <c r="AU916" s="72"/>
    </row>
    <row r="917" spans="1:47" ht="15.75" customHeight="1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  <c r="AA917" s="72"/>
      <c r="AB917" s="72"/>
      <c r="AC917" s="72"/>
      <c r="AD917" s="72"/>
      <c r="AE917" s="72"/>
      <c r="AF917" s="72"/>
      <c r="AG917" s="72"/>
      <c r="AH917" s="72"/>
      <c r="AI917" s="72"/>
      <c r="AJ917" s="72"/>
      <c r="AK917" s="72"/>
      <c r="AL917" s="72"/>
      <c r="AM917" s="72"/>
      <c r="AN917" s="72"/>
      <c r="AO917" s="72"/>
      <c r="AP917" s="72"/>
      <c r="AQ917" s="72"/>
      <c r="AR917" s="72"/>
      <c r="AS917" s="72"/>
      <c r="AT917" s="72"/>
      <c r="AU917" s="72"/>
    </row>
    <row r="918" spans="1:47" ht="15.75" customHeight="1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  <c r="AA918" s="72"/>
      <c r="AB918" s="72"/>
      <c r="AC918" s="72"/>
      <c r="AD918" s="72"/>
      <c r="AE918" s="72"/>
      <c r="AF918" s="72"/>
      <c r="AG918" s="72"/>
      <c r="AH918" s="72"/>
      <c r="AI918" s="72"/>
      <c r="AJ918" s="72"/>
      <c r="AK918" s="72"/>
      <c r="AL918" s="72"/>
      <c r="AM918" s="72"/>
      <c r="AN918" s="72"/>
      <c r="AO918" s="72"/>
      <c r="AP918" s="72"/>
      <c r="AQ918" s="72"/>
      <c r="AR918" s="72"/>
      <c r="AS918" s="72"/>
      <c r="AT918" s="72"/>
      <c r="AU918" s="72"/>
    </row>
    <row r="919" spans="1:47" ht="15.75" customHeight="1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  <c r="AA919" s="72"/>
      <c r="AB919" s="72"/>
      <c r="AC919" s="72"/>
      <c r="AD919" s="72"/>
      <c r="AE919" s="72"/>
      <c r="AF919" s="72"/>
      <c r="AG919" s="72"/>
      <c r="AH919" s="72"/>
      <c r="AI919" s="72"/>
      <c r="AJ919" s="72"/>
      <c r="AK919" s="72"/>
      <c r="AL919" s="72"/>
      <c r="AM919" s="72"/>
      <c r="AN919" s="72"/>
      <c r="AO919" s="72"/>
      <c r="AP919" s="72"/>
      <c r="AQ919" s="72"/>
      <c r="AR919" s="72"/>
      <c r="AS919" s="72"/>
      <c r="AT919" s="72"/>
      <c r="AU919" s="72"/>
    </row>
    <row r="920" spans="1:47" ht="15.75" customHeight="1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  <c r="AA920" s="72"/>
      <c r="AB920" s="72"/>
      <c r="AC920" s="72"/>
      <c r="AD920" s="72"/>
      <c r="AE920" s="72"/>
      <c r="AF920" s="72"/>
      <c r="AG920" s="72"/>
      <c r="AH920" s="72"/>
      <c r="AI920" s="72"/>
      <c r="AJ920" s="72"/>
      <c r="AK920" s="72"/>
      <c r="AL920" s="72"/>
      <c r="AM920" s="72"/>
      <c r="AN920" s="72"/>
      <c r="AO920" s="72"/>
      <c r="AP920" s="72"/>
      <c r="AQ920" s="72"/>
      <c r="AR920" s="72"/>
      <c r="AS920" s="72"/>
      <c r="AT920" s="72"/>
      <c r="AU920" s="72"/>
    </row>
    <row r="921" spans="1:47" ht="15.75" customHeight="1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  <c r="AA921" s="72"/>
      <c r="AB921" s="72"/>
      <c r="AC921" s="72"/>
      <c r="AD921" s="72"/>
      <c r="AE921" s="72"/>
      <c r="AF921" s="72"/>
      <c r="AG921" s="72"/>
      <c r="AH921" s="72"/>
      <c r="AI921" s="72"/>
      <c r="AJ921" s="72"/>
      <c r="AK921" s="72"/>
      <c r="AL921" s="72"/>
      <c r="AM921" s="72"/>
      <c r="AN921" s="72"/>
      <c r="AO921" s="72"/>
      <c r="AP921" s="72"/>
      <c r="AQ921" s="72"/>
      <c r="AR921" s="72"/>
      <c r="AS921" s="72"/>
      <c r="AT921" s="72"/>
      <c r="AU921" s="72"/>
    </row>
    <row r="922" spans="1:47" ht="15.75" customHeight="1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  <c r="AA922" s="72"/>
      <c r="AB922" s="72"/>
      <c r="AC922" s="72"/>
      <c r="AD922" s="72"/>
      <c r="AE922" s="72"/>
      <c r="AF922" s="72"/>
      <c r="AG922" s="72"/>
      <c r="AH922" s="72"/>
      <c r="AI922" s="72"/>
      <c r="AJ922" s="72"/>
      <c r="AK922" s="72"/>
      <c r="AL922" s="72"/>
      <c r="AM922" s="72"/>
      <c r="AN922" s="72"/>
      <c r="AO922" s="72"/>
      <c r="AP922" s="72"/>
      <c r="AQ922" s="72"/>
      <c r="AR922" s="72"/>
      <c r="AS922" s="72"/>
      <c r="AT922" s="72"/>
      <c r="AU922" s="72"/>
    </row>
    <row r="923" spans="1:47" ht="15.75" customHeight="1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  <c r="AA923" s="72"/>
      <c r="AB923" s="72"/>
      <c r="AC923" s="72"/>
      <c r="AD923" s="72"/>
      <c r="AE923" s="72"/>
      <c r="AF923" s="72"/>
      <c r="AG923" s="72"/>
      <c r="AH923" s="72"/>
      <c r="AI923" s="72"/>
      <c r="AJ923" s="72"/>
      <c r="AK923" s="72"/>
      <c r="AL923" s="72"/>
      <c r="AM923" s="72"/>
      <c r="AN923" s="72"/>
      <c r="AO923" s="72"/>
      <c r="AP923" s="72"/>
      <c r="AQ923" s="72"/>
      <c r="AR923" s="72"/>
      <c r="AS923" s="72"/>
      <c r="AT923" s="72"/>
      <c r="AU923" s="72"/>
    </row>
    <row r="924" spans="1:47" ht="15.75" customHeight="1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  <c r="AA924" s="72"/>
      <c r="AB924" s="72"/>
      <c r="AC924" s="72"/>
      <c r="AD924" s="72"/>
      <c r="AE924" s="72"/>
      <c r="AF924" s="72"/>
      <c r="AG924" s="72"/>
      <c r="AH924" s="72"/>
      <c r="AI924" s="72"/>
      <c r="AJ924" s="72"/>
      <c r="AK924" s="72"/>
      <c r="AL924" s="72"/>
      <c r="AM924" s="72"/>
      <c r="AN924" s="72"/>
      <c r="AO924" s="72"/>
      <c r="AP924" s="72"/>
      <c r="AQ924" s="72"/>
      <c r="AR924" s="72"/>
      <c r="AS924" s="72"/>
      <c r="AT924" s="72"/>
      <c r="AU924" s="72"/>
    </row>
    <row r="925" spans="1:47" ht="15.75" customHeight="1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  <c r="AA925" s="72"/>
      <c r="AB925" s="72"/>
      <c r="AC925" s="72"/>
      <c r="AD925" s="72"/>
      <c r="AE925" s="72"/>
      <c r="AF925" s="72"/>
      <c r="AG925" s="72"/>
      <c r="AH925" s="72"/>
      <c r="AI925" s="72"/>
      <c r="AJ925" s="72"/>
      <c r="AK925" s="72"/>
      <c r="AL925" s="72"/>
      <c r="AM925" s="72"/>
      <c r="AN925" s="72"/>
      <c r="AO925" s="72"/>
      <c r="AP925" s="72"/>
      <c r="AQ925" s="72"/>
      <c r="AR925" s="72"/>
      <c r="AS925" s="72"/>
      <c r="AT925" s="72"/>
      <c r="AU925" s="72"/>
    </row>
    <row r="926" spans="1:47" ht="15.75" customHeight="1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  <c r="AA926" s="72"/>
      <c r="AB926" s="72"/>
      <c r="AC926" s="72"/>
      <c r="AD926" s="72"/>
      <c r="AE926" s="72"/>
      <c r="AF926" s="72"/>
      <c r="AG926" s="72"/>
      <c r="AH926" s="72"/>
      <c r="AI926" s="72"/>
      <c r="AJ926" s="72"/>
      <c r="AK926" s="72"/>
      <c r="AL926" s="72"/>
      <c r="AM926" s="72"/>
      <c r="AN926" s="72"/>
      <c r="AO926" s="72"/>
      <c r="AP926" s="72"/>
      <c r="AQ926" s="72"/>
      <c r="AR926" s="72"/>
      <c r="AS926" s="72"/>
      <c r="AT926" s="72"/>
      <c r="AU926" s="72"/>
    </row>
    <row r="927" spans="1:47" ht="15.75" customHeight="1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  <c r="AA927" s="72"/>
      <c r="AB927" s="72"/>
      <c r="AC927" s="72"/>
      <c r="AD927" s="72"/>
      <c r="AE927" s="72"/>
      <c r="AF927" s="72"/>
      <c r="AG927" s="72"/>
      <c r="AH927" s="72"/>
      <c r="AI927" s="72"/>
      <c r="AJ927" s="72"/>
      <c r="AK927" s="72"/>
      <c r="AL927" s="72"/>
      <c r="AM927" s="72"/>
      <c r="AN927" s="72"/>
      <c r="AO927" s="72"/>
      <c r="AP927" s="72"/>
      <c r="AQ927" s="72"/>
      <c r="AR927" s="72"/>
      <c r="AS927" s="72"/>
      <c r="AT927" s="72"/>
      <c r="AU927" s="72"/>
    </row>
    <row r="928" spans="1:47" ht="15.75" customHeight="1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  <c r="AA928" s="72"/>
      <c r="AB928" s="72"/>
      <c r="AC928" s="72"/>
      <c r="AD928" s="72"/>
      <c r="AE928" s="72"/>
      <c r="AF928" s="72"/>
      <c r="AG928" s="72"/>
      <c r="AH928" s="72"/>
      <c r="AI928" s="72"/>
      <c r="AJ928" s="72"/>
      <c r="AK928" s="72"/>
      <c r="AL928" s="72"/>
      <c r="AM928" s="72"/>
      <c r="AN928" s="72"/>
      <c r="AO928" s="72"/>
      <c r="AP928" s="72"/>
      <c r="AQ928" s="72"/>
      <c r="AR928" s="72"/>
      <c r="AS928" s="72"/>
      <c r="AT928" s="72"/>
      <c r="AU928" s="72"/>
    </row>
    <row r="929" spans="1:47" ht="15.75" customHeight="1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  <c r="AA929" s="72"/>
      <c r="AB929" s="72"/>
      <c r="AC929" s="72"/>
      <c r="AD929" s="72"/>
      <c r="AE929" s="72"/>
      <c r="AF929" s="72"/>
      <c r="AG929" s="72"/>
      <c r="AH929" s="72"/>
      <c r="AI929" s="72"/>
      <c r="AJ929" s="72"/>
      <c r="AK929" s="72"/>
      <c r="AL929" s="72"/>
      <c r="AM929" s="72"/>
      <c r="AN929" s="72"/>
      <c r="AO929" s="72"/>
      <c r="AP929" s="72"/>
      <c r="AQ929" s="72"/>
      <c r="AR929" s="72"/>
      <c r="AS929" s="72"/>
      <c r="AT929" s="72"/>
      <c r="AU929" s="72"/>
    </row>
    <row r="930" spans="1:47" ht="15.75" customHeight="1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  <c r="AA930" s="72"/>
      <c r="AB930" s="72"/>
      <c r="AC930" s="72"/>
      <c r="AD930" s="72"/>
      <c r="AE930" s="72"/>
      <c r="AF930" s="72"/>
      <c r="AG930" s="72"/>
      <c r="AH930" s="72"/>
      <c r="AI930" s="72"/>
      <c r="AJ930" s="72"/>
      <c r="AK930" s="72"/>
      <c r="AL930" s="72"/>
      <c r="AM930" s="72"/>
      <c r="AN930" s="72"/>
      <c r="AO930" s="72"/>
      <c r="AP930" s="72"/>
      <c r="AQ930" s="72"/>
      <c r="AR930" s="72"/>
      <c r="AS930" s="72"/>
      <c r="AT930" s="72"/>
      <c r="AU930" s="72"/>
    </row>
    <row r="931" spans="1:47" ht="15.75" customHeight="1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  <c r="AA931" s="72"/>
      <c r="AB931" s="72"/>
      <c r="AC931" s="72"/>
      <c r="AD931" s="72"/>
      <c r="AE931" s="72"/>
      <c r="AF931" s="72"/>
      <c r="AG931" s="72"/>
      <c r="AH931" s="72"/>
      <c r="AI931" s="72"/>
      <c r="AJ931" s="72"/>
      <c r="AK931" s="72"/>
      <c r="AL931" s="72"/>
      <c r="AM931" s="72"/>
      <c r="AN931" s="72"/>
      <c r="AO931" s="72"/>
      <c r="AP931" s="72"/>
      <c r="AQ931" s="72"/>
      <c r="AR931" s="72"/>
      <c r="AS931" s="72"/>
      <c r="AT931" s="72"/>
      <c r="AU931" s="72"/>
    </row>
    <row r="932" spans="1:47" ht="15.75" customHeight="1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  <c r="AA932" s="72"/>
      <c r="AB932" s="72"/>
      <c r="AC932" s="72"/>
      <c r="AD932" s="72"/>
      <c r="AE932" s="72"/>
      <c r="AF932" s="72"/>
      <c r="AG932" s="72"/>
      <c r="AH932" s="72"/>
      <c r="AI932" s="72"/>
      <c r="AJ932" s="72"/>
      <c r="AK932" s="72"/>
      <c r="AL932" s="72"/>
      <c r="AM932" s="72"/>
      <c r="AN932" s="72"/>
      <c r="AO932" s="72"/>
      <c r="AP932" s="72"/>
      <c r="AQ932" s="72"/>
      <c r="AR932" s="72"/>
      <c r="AS932" s="72"/>
      <c r="AT932" s="72"/>
      <c r="AU932" s="72"/>
    </row>
    <row r="933" spans="1:47" ht="15.75" customHeight="1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  <c r="AA933" s="72"/>
      <c r="AB933" s="72"/>
      <c r="AC933" s="72"/>
      <c r="AD933" s="72"/>
      <c r="AE933" s="72"/>
      <c r="AF933" s="72"/>
      <c r="AG933" s="72"/>
      <c r="AH933" s="72"/>
      <c r="AI933" s="72"/>
      <c r="AJ933" s="72"/>
      <c r="AK933" s="72"/>
      <c r="AL933" s="72"/>
      <c r="AM933" s="72"/>
      <c r="AN933" s="72"/>
      <c r="AO933" s="72"/>
      <c r="AP933" s="72"/>
      <c r="AQ933" s="72"/>
      <c r="AR933" s="72"/>
      <c r="AS933" s="72"/>
      <c r="AT933" s="72"/>
      <c r="AU933" s="72"/>
    </row>
    <row r="934" spans="1:47" ht="15.75" customHeight="1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  <c r="AA934" s="72"/>
      <c r="AB934" s="72"/>
      <c r="AC934" s="72"/>
      <c r="AD934" s="72"/>
      <c r="AE934" s="72"/>
      <c r="AF934" s="72"/>
      <c r="AG934" s="72"/>
      <c r="AH934" s="72"/>
      <c r="AI934" s="72"/>
      <c r="AJ934" s="72"/>
      <c r="AK934" s="72"/>
      <c r="AL934" s="72"/>
      <c r="AM934" s="72"/>
      <c r="AN934" s="72"/>
      <c r="AO934" s="72"/>
      <c r="AP934" s="72"/>
      <c r="AQ934" s="72"/>
      <c r="AR934" s="72"/>
      <c r="AS934" s="72"/>
      <c r="AT934" s="72"/>
      <c r="AU934" s="72"/>
    </row>
    <row r="935" spans="1:47" ht="15.75" customHeight="1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  <c r="AA935" s="72"/>
      <c r="AB935" s="72"/>
      <c r="AC935" s="72"/>
      <c r="AD935" s="72"/>
      <c r="AE935" s="72"/>
      <c r="AF935" s="72"/>
      <c r="AG935" s="72"/>
      <c r="AH935" s="72"/>
      <c r="AI935" s="72"/>
      <c r="AJ935" s="72"/>
      <c r="AK935" s="72"/>
      <c r="AL935" s="72"/>
      <c r="AM935" s="72"/>
      <c r="AN935" s="72"/>
      <c r="AO935" s="72"/>
      <c r="AP935" s="72"/>
      <c r="AQ935" s="72"/>
      <c r="AR935" s="72"/>
      <c r="AS935" s="72"/>
      <c r="AT935" s="72"/>
      <c r="AU935" s="72"/>
    </row>
    <row r="936" spans="1:47" ht="15.75" customHeight="1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  <c r="AA936" s="72"/>
      <c r="AB936" s="72"/>
      <c r="AC936" s="72"/>
      <c r="AD936" s="72"/>
      <c r="AE936" s="72"/>
      <c r="AF936" s="72"/>
      <c r="AG936" s="72"/>
      <c r="AH936" s="72"/>
      <c r="AI936" s="72"/>
      <c r="AJ936" s="72"/>
      <c r="AK936" s="72"/>
      <c r="AL936" s="72"/>
      <c r="AM936" s="72"/>
      <c r="AN936" s="72"/>
      <c r="AO936" s="72"/>
      <c r="AP936" s="72"/>
      <c r="AQ936" s="72"/>
      <c r="AR936" s="72"/>
      <c r="AS936" s="72"/>
      <c r="AT936" s="72"/>
      <c r="AU936" s="72"/>
    </row>
    <row r="937" spans="1:47" ht="15.75" customHeight="1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  <c r="AA937" s="72"/>
      <c r="AB937" s="72"/>
      <c r="AC937" s="72"/>
      <c r="AD937" s="72"/>
      <c r="AE937" s="72"/>
      <c r="AF937" s="72"/>
      <c r="AG937" s="72"/>
      <c r="AH937" s="72"/>
      <c r="AI937" s="72"/>
      <c r="AJ937" s="72"/>
      <c r="AK937" s="72"/>
      <c r="AL937" s="72"/>
      <c r="AM937" s="72"/>
      <c r="AN937" s="72"/>
      <c r="AO937" s="72"/>
      <c r="AP937" s="72"/>
      <c r="AQ937" s="72"/>
      <c r="AR937" s="72"/>
      <c r="AS937" s="72"/>
      <c r="AT937" s="72"/>
      <c r="AU937" s="72"/>
    </row>
    <row r="938" spans="1:47" ht="15.75" customHeight="1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  <c r="AA938" s="72"/>
      <c r="AB938" s="72"/>
      <c r="AC938" s="72"/>
      <c r="AD938" s="72"/>
      <c r="AE938" s="72"/>
      <c r="AF938" s="72"/>
      <c r="AG938" s="72"/>
      <c r="AH938" s="72"/>
      <c r="AI938" s="72"/>
      <c r="AJ938" s="72"/>
      <c r="AK938" s="72"/>
      <c r="AL938" s="72"/>
      <c r="AM938" s="72"/>
      <c r="AN938" s="72"/>
      <c r="AO938" s="72"/>
      <c r="AP938" s="72"/>
      <c r="AQ938" s="72"/>
      <c r="AR938" s="72"/>
      <c r="AS938" s="72"/>
      <c r="AT938" s="72"/>
      <c r="AU938" s="72"/>
    </row>
    <row r="939" spans="1:47" ht="15.75" customHeight="1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  <c r="AA939" s="72"/>
      <c r="AB939" s="72"/>
      <c r="AC939" s="72"/>
      <c r="AD939" s="72"/>
      <c r="AE939" s="72"/>
      <c r="AF939" s="72"/>
      <c r="AG939" s="72"/>
      <c r="AH939" s="72"/>
      <c r="AI939" s="72"/>
      <c r="AJ939" s="72"/>
      <c r="AK939" s="72"/>
      <c r="AL939" s="72"/>
      <c r="AM939" s="72"/>
      <c r="AN939" s="72"/>
      <c r="AO939" s="72"/>
      <c r="AP939" s="72"/>
      <c r="AQ939" s="72"/>
      <c r="AR939" s="72"/>
      <c r="AS939" s="72"/>
      <c r="AT939" s="72"/>
      <c r="AU939" s="72"/>
    </row>
    <row r="940" spans="1:47" ht="15.75" customHeight="1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  <c r="AA940" s="72"/>
      <c r="AB940" s="72"/>
      <c r="AC940" s="72"/>
      <c r="AD940" s="72"/>
      <c r="AE940" s="72"/>
      <c r="AF940" s="72"/>
      <c r="AG940" s="72"/>
      <c r="AH940" s="72"/>
      <c r="AI940" s="72"/>
      <c r="AJ940" s="72"/>
      <c r="AK940" s="72"/>
      <c r="AL940" s="72"/>
      <c r="AM940" s="72"/>
      <c r="AN940" s="72"/>
      <c r="AO940" s="72"/>
      <c r="AP940" s="72"/>
      <c r="AQ940" s="72"/>
      <c r="AR940" s="72"/>
      <c r="AS940" s="72"/>
      <c r="AT940" s="72"/>
      <c r="AU940" s="72"/>
    </row>
    <row r="941" spans="1:47" ht="15.75" customHeight="1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  <c r="AA941" s="72"/>
      <c r="AB941" s="72"/>
      <c r="AC941" s="72"/>
      <c r="AD941" s="72"/>
      <c r="AE941" s="72"/>
      <c r="AF941" s="72"/>
      <c r="AG941" s="72"/>
      <c r="AH941" s="72"/>
      <c r="AI941" s="72"/>
      <c r="AJ941" s="72"/>
      <c r="AK941" s="72"/>
      <c r="AL941" s="72"/>
      <c r="AM941" s="72"/>
      <c r="AN941" s="72"/>
      <c r="AO941" s="72"/>
      <c r="AP941" s="72"/>
      <c r="AQ941" s="72"/>
      <c r="AR941" s="72"/>
      <c r="AS941" s="72"/>
      <c r="AT941" s="72"/>
      <c r="AU941" s="72"/>
    </row>
    <row r="942" spans="1:47" ht="15.75" customHeight="1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  <c r="AA942" s="72"/>
      <c r="AB942" s="72"/>
      <c r="AC942" s="72"/>
      <c r="AD942" s="72"/>
      <c r="AE942" s="72"/>
      <c r="AF942" s="72"/>
      <c r="AG942" s="72"/>
      <c r="AH942" s="72"/>
      <c r="AI942" s="72"/>
      <c r="AJ942" s="72"/>
      <c r="AK942" s="72"/>
      <c r="AL942" s="72"/>
      <c r="AM942" s="72"/>
      <c r="AN942" s="72"/>
      <c r="AO942" s="72"/>
      <c r="AP942" s="72"/>
      <c r="AQ942" s="72"/>
      <c r="AR942" s="72"/>
      <c r="AS942" s="72"/>
      <c r="AT942" s="72"/>
      <c r="AU942" s="72"/>
    </row>
    <row r="943" spans="1:47" ht="15.75" customHeight="1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  <c r="AA943" s="72"/>
      <c r="AB943" s="72"/>
      <c r="AC943" s="72"/>
      <c r="AD943" s="72"/>
      <c r="AE943" s="72"/>
      <c r="AF943" s="72"/>
      <c r="AG943" s="72"/>
      <c r="AH943" s="72"/>
      <c r="AI943" s="72"/>
      <c r="AJ943" s="72"/>
      <c r="AK943" s="72"/>
      <c r="AL943" s="72"/>
      <c r="AM943" s="72"/>
      <c r="AN943" s="72"/>
      <c r="AO943" s="72"/>
      <c r="AP943" s="72"/>
      <c r="AQ943" s="72"/>
      <c r="AR943" s="72"/>
      <c r="AS943" s="72"/>
      <c r="AT943" s="72"/>
      <c r="AU943" s="72"/>
    </row>
    <row r="944" spans="1:47" ht="15.75" customHeight="1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  <c r="AA944" s="72"/>
      <c r="AB944" s="72"/>
      <c r="AC944" s="72"/>
      <c r="AD944" s="72"/>
      <c r="AE944" s="72"/>
      <c r="AF944" s="72"/>
      <c r="AG944" s="72"/>
      <c r="AH944" s="72"/>
      <c r="AI944" s="72"/>
      <c r="AJ944" s="72"/>
      <c r="AK944" s="72"/>
      <c r="AL944" s="72"/>
      <c r="AM944" s="72"/>
      <c r="AN944" s="72"/>
      <c r="AO944" s="72"/>
      <c r="AP944" s="72"/>
      <c r="AQ944" s="72"/>
      <c r="AR944" s="72"/>
      <c r="AS944" s="72"/>
      <c r="AT944" s="72"/>
      <c r="AU944" s="72"/>
    </row>
    <row r="945" spans="1:47" ht="15.75" customHeight="1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  <c r="AA945" s="72"/>
      <c r="AB945" s="72"/>
      <c r="AC945" s="72"/>
      <c r="AD945" s="72"/>
      <c r="AE945" s="72"/>
      <c r="AF945" s="72"/>
      <c r="AG945" s="72"/>
      <c r="AH945" s="72"/>
      <c r="AI945" s="72"/>
      <c r="AJ945" s="72"/>
      <c r="AK945" s="72"/>
      <c r="AL945" s="72"/>
      <c r="AM945" s="72"/>
      <c r="AN945" s="72"/>
      <c r="AO945" s="72"/>
      <c r="AP945" s="72"/>
      <c r="AQ945" s="72"/>
      <c r="AR945" s="72"/>
      <c r="AS945" s="72"/>
      <c r="AT945" s="72"/>
      <c r="AU945" s="72"/>
    </row>
    <row r="946" spans="1:47" ht="15.75" customHeight="1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  <c r="AA946" s="72"/>
      <c r="AB946" s="72"/>
      <c r="AC946" s="72"/>
      <c r="AD946" s="72"/>
      <c r="AE946" s="72"/>
      <c r="AF946" s="72"/>
      <c r="AG946" s="72"/>
      <c r="AH946" s="72"/>
      <c r="AI946" s="72"/>
      <c r="AJ946" s="72"/>
      <c r="AK946" s="72"/>
      <c r="AL946" s="72"/>
      <c r="AM946" s="72"/>
      <c r="AN946" s="72"/>
      <c r="AO946" s="72"/>
      <c r="AP946" s="72"/>
      <c r="AQ946" s="72"/>
      <c r="AR946" s="72"/>
      <c r="AS946" s="72"/>
      <c r="AT946" s="72"/>
      <c r="AU946" s="72"/>
    </row>
    <row r="947" spans="1:47" ht="15.75" customHeight="1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  <c r="AA947" s="72"/>
      <c r="AB947" s="72"/>
      <c r="AC947" s="72"/>
      <c r="AD947" s="72"/>
      <c r="AE947" s="72"/>
      <c r="AF947" s="72"/>
      <c r="AG947" s="72"/>
      <c r="AH947" s="72"/>
      <c r="AI947" s="72"/>
      <c r="AJ947" s="72"/>
      <c r="AK947" s="72"/>
      <c r="AL947" s="72"/>
      <c r="AM947" s="72"/>
      <c r="AN947" s="72"/>
      <c r="AO947" s="72"/>
      <c r="AP947" s="72"/>
      <c r="AQ947" s="72"/>
      <c r="AR947" s="72"/>
      <c r="AS947" s="72"/>
      <c r="AT947" s="72"/>
      <c r="AU947" s="72"/>
    </row>
    <row r="948" spans="1:47" ht="15.75" customHeight="1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  <c r="AA948" s="72"/>
      <c r="AB948" s="72"/>
      <c r="AC948" s="72"/>
      <c r="AD948" s="72"/>
      <c r="AE948" s="72"/>
      <c r="AF948" s="72"/>
      <c r="AG948" s="72"/>
      <c r="AH948" s="72"/>
      <c r="AI948" s="72"/>
      <c r="AJ948" s="72"/>
      <c r="AK948" s="72"/>
      <c r="AL948" s="72"/>
      <c r="AM948" s="72"/>
      <c r="AN948" s="72"/>
      <c r="AO948" s="72"/>
      <c r="AP948" s="72"/>
      <c r="AQ948" s="72"/>
      <c r="AR948" s="72"/>
      <c r="AS948" s="72"/>
      <c r="AT948" s="72"/>
      <c r="AU948" s="72"/>
    </row>
    <row r="949" spans="1:47" ht="15.75" customHeight="1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  <c r="AA949" s="72"/>
      <c r="AB949" s="72"/>
      <c r="AC949" s="72"/>
      <c r="AD949" s="72"/>
      <c r="AE949" s="72"/>
      <c r="AF949" s="72"/>
      <c r="AG949" s="72"/>
      <c r="AH949" s="72"/>
      <c r="AI949" s="72"/>
      <c r="AJ949" s="72"/>
      <c r="AK949" s="72"/>
      <c r="AL949" s="72"/>
      <c r="AM949" s="72"/>
      <c r="AN949" s="72"/>
      <c r="AO949" s="72"/>
      <c r="AP949" s="72"/>
      <c r="AQ949" s="72"/>
      <c r="AR949" s="72"/>
      <c r="AS949" s="72"/>
      <c r="AT949" s="72"/>
      <c r="AU949" s="72"/>
    </row>
    <row r="950" spans="1:47" ht="15.75" customHeight="1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  <c r="AA950" s="72"/>
      <c r="AB950" s="72"/>
      <c r="AC950" s="72"/>
      <c r="AD950" s="72"/>
      <c r="AE950" s="72"/>
      <c r="AF950" s="72"/>
      <c r="AG950" s="72"/>
      <c r="AH950" s="72"/>
      <c r="AI950" s="72"/>
      <c r="AJ950" s="72"/>
      <c r="AK950" s="72"/>
      <c r="AL950" s="72"/>
      <c r="AM950" s="72"/>
      <c r="AN950" s="72"/>
      <c r="AO950" s="72"/>
      <c r="AP950" s="72"/>
      <c r="AQ950" s="72"/>
      <c r="AR950" s="72"/>
      <c r="AS950" s="72"/>
      <c r="AT950" s="72"/>
      <c r="AU950" s="72"/>
    </row>
    <row r="951" spans="1:47" ht="15.75" customHeight="1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  <c r="AA951" s="72"/>
      <c r="AB951" s="72"/>
      <c r="AC951" s="72"/>
      <c r="AD951" s="72"/>
      <c r="AE951" s="72"/>
      <c r="AF951" s="72"/>
      <c r="AG951" s="72"/>
      <c r="AH951" s="72"/>
      <c r="AI951" s="72"/>
      <c r="AJ951" s="72"/>
      <c r="AK951" s="72"/>
      <c r="AL951" s="72"/>
      <c r="AM951" s="72"/>
      <c r="AN951" s="72"/>
      <c r="AO951" s="72"/>
      <c r="AP951" s="72"/>
      <c r="AQ951" s="72"/>
      <c r="AR951" s="72"/>
      <c r="AS951" s="72"/>
      <c r="AT951" s="72"/>
      <c r="AU951" s="72"/>
    </row>
    <row r="952" spans="1:47" ht="15.75" customHeight="1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  <c r="AA952" s="72"/>
      <c r="AB952" s="72"/>
      <c r="AC952" s="72"/>
      <c r="AD952" s="72"/>
      <c r="AE952" s="72"/>
      <c r="AF952" s="72"/>
      <c r="AG952" s="72"/>
      <c r="AH952" s="72"/>
      <c r="AI952" s="72"/>
      <c r="AJ952" s="72"/>
      <c r="AK952" s="72"/>
      <c r="AL952" s="72"/>
      <c r="AM952" s="72"/>
      <c r="AN952" s="72"/>
      <c r="AO952" s="72"/>
      <c r="AP952" s="72"/>
      <c r="AQ952" s="72"/>
      <c r="AR952" s="72"/>
      <c r="AS952" s="72"/>
      <c r="AT952" s="72"/>
      <c r="AU952" s="72"/>
    </row>
    <row r="953" spans="1:47" ht="15.75" customHeight="1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  <c r="AA953" s="72"/>
      <c r="AB953" s="72"/>
      <c r="AC953" s="72"/>
      <c r="AD953" s="72"/>
      <c r="AE953" s="72"/>
      <c r="AF953" s="72"/>
      <c r="AG953" s="72"/>
      <c r="AH953" s="72"/>
      <c r="AI953" s="72"/>
      <c r="AJ953" s="72"/>
      <c r="AK953" s="72"/>
      <c r="AL953" s="72"/>
      <c r="AM953" s="72"/>
      <c r="AN953" s="72"/>
      <c r="AO953" s="72"/>
      <c r="AP953" s="72"/>
      <c r="AQ953" s="72"/>
      <c r="AR953" s="72"/>
      <c r="AS953" s="72"/>
      <c r="AT953" s="72"/>
      <c r="AU953" s="72"/>
    </row>
    <row r="954" spans="1:47" ht="15.75" customHeight="1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  <c r="AA954" s="72"/>
      <c r="AB954" s="72"/>
      <c r="AC954" s="72"/>
      <c r="AD954" s="72"/>
      <c r="AE954" s="72"/>
      <c r="AF954" s="72"/>
      <c r="AG954" s="72"/>
      <c r="AH954" s="72"/>
      <c r="AI954" s="72"/>
      <c r="AJ954" s="72"/>
      <c r="AK954" s="72"/>
      <c r="AL954" s="72"/>
      <c r="AM954" s="72"/>
      <c r="AN954" s="72"/>
      <c r="AO954" s="72"/>
      <c r="AP954" s="72"/>
      <c r="AQ954" s="72"/>
      <c r="AR954" s="72"/>
      <c r="AS954" s="72"/>
      <c r="AT954" s="72"/>
      <c r="AU954" s="72"/>
    </row>
    <row r="955" spans="1:47" ht="15.75" customHeight="1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  <c r="AA955" s="72"/>
      <c r="AB955" s="72"/>
      <c r="AC955" s="72"/>
      <c r="AD955" s="72"/>
      <c r="AE955" s="72"/>
      <c r="AF955" s="72"/>
      <c r="AG955" s="72"/>
      <c r="AH955" s="72"/>
      <c r="AI955" s="72"/>
      <c r="AJ955" s="72"/>
      <c r="AK955" s="72"/>
      <c r="AL955" s="72"/>
      <c r="AM955" s="72"/>
      <c r="AN955" s="72"/>
      <c r="AO955" s="72"/>
      <c r="AP955" s="72"/>
      <c r="AQ955" s="72"/>
      <c r="AR955" s="72"/>
      <c r="AS955" s="72"/>
      <c r="AT955" s="72"/>
      <c r="AU955" s="72"/>
    </row>
    <row r="956" spans="1:47" ht="15.75" customHeight="1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  <c r="AA956" s="72"/>
      <c r="AB956" s="72"/>
      <c r="AC956" s="72"/>
      <c r="AD956" s="72"/>
      <c r="AE956" s="72"/>
      <c r="AF956" s="72"/>
      <c r="AG956" s="72"/>
      <c r="AH956" s="72"/>
      <c r="AI956" s="72"/>
      <c r="AJ956" s="72"/>
      <c r="AK956" s="72"/>
      <c r="AL956" s="72"/>
      <c r="AM956" s="72"/>
      <c r="AN956" s="72"/>
      <c r="AO956" s="72"/>
      <c r="AP956" s="72"/>
      <c r="AQ956" s="72"/>
      <c r="AR956" s="72"/>
      <c r="AS956" s="72"/>
      <c r="AT956" s="72"/>
      <c r="AU956" s="72"/>
    </row>
    <row r="957" spans="1:47" ht="15.75" customHeight="1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  <c r="AA957" s="72"/>
      <c r="AB957" s="72"/>
      <c r="AC957" s="72"/>
      <c r="AD957" s="72"/>
      <c r="AE957" s="72"/>
      <c r="AF957" s="72"/>
      <c r="AG957" s="72"/>
      <c r="AH957" s="72"/>
      <c r="AI957" s="72"/>
      <c r="AJ957" s="72"/>
      <c r="AK957" s="72"/>
      <c r="AL957" s="72"/>
      <c r="AM957" s="72"/>
      <c r="AN957" s="72"/>
      <c r="AO957" s="72"/>
      <c r="AP957" s="72"/>
      <c r="AQ957" s="72"/>
      <c r="AR957" s="72"/>
      <c r="AS957" s="72"/>
      <c r="AT957" s="72"/>
      <c r="AU957" s="72"/>
    </row>
    <row r="958" spans="1:47" ht="15.75" customHeight="1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  <c r="AA958" s="72"/>
      <c r="AB958" s="72"/>
      <c r="AC958" s="72"/>
      <c r="AD958" s="72"/>
      <c r="AE958" s="72"/>
      <c r="AF958" s="72"/>
      <c r="AG958" s="72"/>
      <c r="AH958" s="72"/>
      <c r="AI958" s="72"/>
      <c r="AJ958" s="72"/>
      <c r="AK958" s="72"/>
      <c r="AL958" s="72"/>
      <c r="AM958" s="72"/>
      <c r="AN958" s="72"/>
      <c r="AO958" s="72"/>
      <c r="AP958" s="72"/>
      <c r="AQ958" s="72"/>
      <c r="AR958" s="72"/>
      <c r="AS958" s="72"/>
      <c r="AT958" s="72"/>
      <c r="AU958" s="72"/>
    </row>
    <row r="959" spans="1:47" ht="15.75" customHeight="1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  <c r="AA959" s="72"/>
      <c r="AB959" s="72"/>
      <c r="AC959" s="72"/>
      <c r="AD959" s="72"/>
      <c r="AE959" s="72"/>
      <c r="AF959" s="72"/>
      <c r="AG959" s="72"/>
      <c r="AH959" s="72"/>
      <c r="AI959" s="72"/>
      <c r="AJ959" s="72"/>
      <c r="AK959" s="72"/>
      <c r="AL959" s="72"/>
      <c r="AM959" s="72"/>
      <c r="AN959" s="72"/>
      <c r="AO959" s="72"/>
      <c r="AP959" s="72"/>
      <c r="AQ959" s="72"/>
      <c r="AR959" s="72"/>
      <c r="AS959" s="72"/>
      <c r="AT959" s="72"/>
      <c r="AU959" s="72"/>
    </row>
    <row r="960" spans="1:47" ht="15.75" customHeight="1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  <c r="AA960" s="72"/>
      <c r="AB960" s="72"/>
      <c r="AC960" s="72"/>
      <c r="AD960" s="72"/>
      <c r="AE960" s="72"/>
      <c r="AF960" s="72"/>
      <c r="AG960" s="72"/>
      <c r="AH960" s="72"/>
      <c r="AI960" s="72"/>
      <c r="AJ960" s="72"/>
      <c r="AK960" s="72"/>
      <c r="AL960" s="72"/>
      <c r="AM960" s="72"/>
      <c r="AN960" s="72"/>
      <c r="AO960" s="72"/>
      <c r="AP960" s="72"/>
      <c r="AQ960" s="72"/>
      <c r="AR960" s="72"/>
      <c r="AS960" s="72"/>
      <c r="AT960" s="72"/>
      <c r="AU960" s="72"/>
    </row>
    <row r="961" spans="1:47" ht="15.75" customHeight="1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  <c r="AA961" s="72"/>
      <c r="AB961" s="72"/>
      <c r="AC961" s="72"/>
      <c r="AD961" s="72"/>
      <c r="AE961" s="72"/>
      <c r="AF961" s="72"/>
      <c r="AG961" s="72"/>
      <c r="AH961" s="72"/>
      <c r="AI961" s="72"/>
      <c r="AJ961" s="72"/>
      <c r="AK961" s="72"/>
      <c r="AL961" s="72"/>
      <c r="AM961" s="72"/>
      <c r="AN961" s="72"/>
      <c r="AO961" s="72"/>
      <c r="AP961" s="72"/>
      <c r="AQ961" s="72"/>
      <c r="AR961" s="72"/>
      <c r="AS961" s="72"/>
      <c r="AT961" s="72"/>
      <c r="AU961" s="72"/>
    </row>
    <row r="962" spans="1:47" ht="15.75" customHeight="1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  <c r="AA962" s="72"/>
      <c r="AB962" s="72"/>
      <c r="AC962" s="72"/>
      <c r="AD962" s="72"/>
      <c r="AE962" s="72"/>
      <c r="AF962" s="72"/>
      <c r="AG962" s="72"/>
      <c r="AH962" s="72"/>
      <c r="AI962" s="72"/>
      <c r="AJ962" s="72"/>
      <c r="AK962" s="72"/>
      <c r="AL962" s="72"/>
      <c r="AM962" s="72"/>
      <c r="AN962" s="72"/>
      <c r="AO962" s="72"/>
      <c r="AP962" s="72"/>
      <c r="AQ962" s="72"/>
      <c r="AR962" s="72"/>
      <c r="AS962" s="72"/>
      <c r="AT962" s="72"/>
      <c r="AU962" s="72"/>
    </row>
    <row r="963" spans="1:47" ht="15.75" customHeight="1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  <c r="AA963" s="72"/>
      <c r="AB963" s="72"/>
      <c r="AC963" s="72"/>
      <c r="AD963" s="72"/>
      <c r="AE963" s="72"/>
      <c r="AF963" s="72"/>
      <c r="AG963" s="72"/>
      <c r="AH963" s="72"/>
      <c r="AI963" s="72"/>
      <c r="AJ963" s="72"/>
      <c r="AK963" s="72"/>
      <c r="AL963" s="72"/>
      <c r="AM963" s="72"/>
      <c r="AN963" s="72"/>
      <c r="AO963" s="72"/>
      <c r="AP963" s="72"/>
      <c r="AQ963" s="72"/>
      <c r="AR963" s="72"/>
      <c r="AS963" s="72"/>
      <c r="AT963" s="72"/>
      <c r="AU963" s="72"/>
    </row>
    <row r="964" spans="1:47" ht="15.75" customHeight="1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  <c r="AA964" s="72"/>
      <c r="AB964" s="72"/>
      <c r="AC964" s="72"/>
      <c r="AD964" s="72"/>
      <c r="AE964" s="72"/>
      <c r="AF964" s="72"/>
      <c r="AG964" s="72"/>
      <c r="AH964" s="72"/>
      <c r="AI964" s="72"/>
      <c r="AJ964" s="72"/>
      <c r="AK964" s="72"/>
      <c r="AL964" s="72"/>
      <c r="AM964" s="72"/>
      <c r="AN964" s="72"/>
      <c r="AO964" s="72"/>
      <c r="AP964" s="72"/>
      <c r="AQ964" s="72"/>
      <c r="AR964" s="72"/>
      <c r="AS964" s="72"/>
      <c r="AT964" s="72"/>
      <c r="AU964" s="72"/>
    </row>
    <row r="965" spans="1:47" ht="15.75" customHeight="1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  <c r="AA965" s="72"/>
      <c r="AB965" s="72"/>
      <c r="AC965" s="72"/>
      <c r="AD965" s="72"/>
      <c r="AE965" s="72"/>
      <c r="AF965" s="72"/>
      <c r="AG965" s="72"/>
      <c r="AH965" s="72"/>
      <c r="AI965" s="72"/>
      <c r="AJ965" s="72"/>
      <c r="AK965" s="72"/>
      <c r="AL965" s="72"/>
      <c r="AM965" s="72"/>
      <c r="AN965" s="72"/>
      <c r="AO965" s="72"/>
      <c r="AP965" s="72"/>
      <c r="AQ965" s="72"/>
      <c r="AR965" s="72"/>
      <c r="AS965" s="72"/>
      <c r="AT965" s="72"/>
      <c r="AU965" s="72"/>
    </row>
    <row r="966" spans="1:47" ht="15.75" customHeight="1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  <c r="AA966" s="72"/>
      <c r="AB966" s="72"/>
      <c r="AC966" s="72"/>
      <c r="AD966" s="72"/>
      <c r="AE966" s="72"/>
      <c r="AF966" s="72"/>
      <c r="AG966" s="72"/>
      <c r="AH966" s="72"/>
      <c r="AI966" s="72"/>
      <c r="AJ966" s="72"/>
      <c r="AK966" s="72"/>
      <c r="AL966" s="72"/>
      <c r="AM966" s="72"/>
      <c r="AN966" s="72"/>
      <c r="AO966" s="72"/>
      <c r="AP966" s="72"/>
      <c r="AQ966" s="72"/>
      <c r="AR966" s="72"/>
      <c r="AS966" s="72"/>
      <c r="AT966" s="72"/>
      <c r="AU966" s="72"/>
    </row>
    <row r="967" spans="1:47" ht="15.75" customHeight="1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  <c r="AA967" s="72"/>
      <c r="AB967" s="72"/>
      <c r="AC967" s="72"/>
      <c r="AD967" s="72"/>
      <c r="AE967" s="72"/>
      <c r="AF967" s="72"/>
      <c r="AG967" s="72"/>
      <c r="AH967" s="72"/>
      <c r="AI967" s="72"/>
      <c r="AJ967" s="72"/>
      <c r="AK967" s="72"/>
      <c r="AL967" s="72"/>
      <c r="AM967" s="72"/>
      <c r="AN967" s="72"/>
      <c r="AO967" s="72"/>
      <c r="AP967" s="72"/>
      <c r="AQ967" s="72"/>
      <c r="AR967" s="72"/>
      <c r="AS967" s="72"/>
      <c r="AT967" s="72"/>
      <c r="AU967" s="72"/>
    </row>
    <row r="968" spans="1:47" ht="15.75" customHeight="1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  <c r="AA968" s="72"/>
      <c r="AB968" s="72"/>
      <c r="AC968" s="72"/>
      <c r="AD968" s="72"/>
      <c r="AE968" s="72"/>
      <c r="AF968" s="72"/>
      <c r="AG968" s="72"/>
      <c r="AH968" s="72"/>
      <c r="AI968" s="72"/>
      <c r="AJ968" s="72"/>
      <c r="AK968" s="72"/>
      <c r="AL968" s="72"/>
      <c r="AM968" s="72"/>
      <c r="AN968" s="72"/>
      <c r="AO968" s="72"/>
      <c r="AP968" s="72"/>
      <c r="AQ968" s="72"/>
      <c r="AR968" s="72"/>
      <c r="AS968" s="72"/>
      <c r="AT968" s="72"/>
      <c r="AU968" s="72"/>
    </row>
    <row r="969" spans="1:47" ht="15.75" customHeight="1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  <c r="AA969" s="72"/>
      <c r="AB969" s="72"/>
      <c r="AC969" s="72"/>
      <c r="AD969" s="72"/>
      <c r="AE969" s="72"/>
      <c r="AF969" s="72"/>
      <c r="AG969" s="72"/>
      <c r="AH969" s="72"/>
      <c r="AI969" s="72"/>
      <c r="AJ969" s="72"/>
      <c r="AK969" s="72"/>
      <c r="AL969" s="72"/>
      <c r="AM969" s="72"/>
      <c r="AN969" s="72"/>
      <c r="AO969" s="72"/>
      <c r="AP969" s="72"/>
      <c r="AQ969" s="72"/>
      <c r="AR969" s="72"/>
      <c r="AS969" s="72"/>
      <c r="AT969" s="72"/>
      <c r="AU969" s="72"/>
    </row>
    <row r="970" spans="1:47" ht="15.75" customHeight="1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  <c r="AA970" s="72"/>
      <c r="AB970" s="72"/>
      <c r="AC970" s="72"/>
      <c r="AD970" s="72"/>
      <c r="AE970" s="72"/>
      <c r="AF970" s="72"/>
      <c r="AG970" s="72"/>
      <c r="AH970" s="72"/>
      <c r="AI970" s="72"/>
      <c r="AJ970" s="72"/>
      <c r="AK970" s="72"/>
      <c r="AL970" s="72"/>
      <c r="AM970" s="72"/>
      <c r="AN970" s="72"/>
      <c r="AO970" s="72"/>
      <c r="AP970" s="72"/>
      <c r="AQ970" s="72"/>
      <c r="AR970" s="72"/>
      <c r="AS970" s="72"/>
      <c r="AT970" s="72"/>
      <c r="AU970" s="72"/>
    </row>
    <row r="971" spans="1:47" ht="15.75" customHeight="1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  <c r="AA971" s="72"/>
      <c r="AB971" s="72"/>
      <c r="AC971" s="72"/>
      <c r="AD971" s="72"/>
      <c r="AE971" s="72"/>
      <c r="AF971" s="72"/>
      <c r="AG971" s="72"/>
      <c r="AH971" s="72"/>
      <c r="AI971" s="72"/>
      <c r="AJ971" s="72"/>
      <c r="AK971" s="72"/>
      <c r="AL971" s="72"/>
      <c r="AM971" s="72"/>
      <c r="AN971" s="72"/>
      <c r="AO971" s="72"/>
      <c r="AP971" s="72"/>
      <c r="AQ971" s="72"/>
      <c r="AR971" s="72"/>
      <c r="AS971" s="72"/>
      <c r="AT971" s="72"/>
      <c r="AU971" s="72"/>
    </row>
    <row r="972" spans="1:47" ht="15.75" customHeight="1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  <c r="AA972" s="72"/>
      <c r="AB972" s="72"/>
      <c r="AC972" s="72"/>
      <c r="AD972" s="72"/>
      <c r="AE972" s="72"/>
      <c r="AF972" s="72"/>
      <c r="AG972" s="72"/>
      <c r="AH972" s="72"/>
      <c r="AI972" s="72"/>
      <c r="AJ972" s="72"/>
      <c r="AK972" s="72"/>
      <c r="AL972" s="72"/>
      <c r="AM972" s="72"/>
      <c r="AN972" s="72"/>
      <c r="AO972" s="72"/>
      <c r="AP972" s="72"/>
      <c r="AQ972" s="72"/>
      <c r="AR972" s="72"/>
      <c r="AS972" s="72"/>
      <c r="AT972" s="72"/>
      <c r="AU972" s="72"/>
    </row>
    <row r="973" spans="1:47" ht="15.75" customHeight="1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  <c r="AA973" s="72"/>
      <c r="AB973" s="72"/>
      <c r="AC973" s="72"/>
      <c r="AD973" s="72"/>
      <c r="AE973" s="72"/>
      <c r="AF973" s="72"/>
      <c r="AG973" s="72"/>
      <c r="AH973" s="72"/>
      <c r="AI973" s="72"/>
      <c r="AJ973" s="72"/>
      <c r="AK973" s="72"/>
      <c r="AL973" s="72"/>
      <c r="AM973" s="72"/>
      <c r="AN973" s="72"/>
      <c r="AO973" s="72"/>
      <c r="AP973" s="72"/>
      <c r="AQ973" s="72"/>
      <c r="AR973" s="72"/>
      <c r="AS973" s="72"/>
      <c r="AT973" s="72"/>
      <c r="AU973" s="72"/>
    </row>
    <row r="974" spans="1:47" ht="15.75" customHeight="1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  <c r="AA974" s="72"/>
      <c r="AB974" s="72"/>
      <c r="AC974" s="72"/>
      <c r="AD974" s="72"/>
      <c r="AE974" s="72"/>
      <c r="AF974" s="72"/>
      <c r="AG974" s="72"/>
      <c r="AH974" s="72"/>
      <c r="AI974" s="72"/>
      <c r="AJ974" s="72"/>
      <c r="AK974" s="72"/>
      <c r="AL974" s="72"/>
      <c r="AM974" s="72"/>
      <c r="AN974" s="72"/>
      <c r="AO974" s="72"/>
      <c r="AP974" s="72"/>
      <c r="AQ974" s="72"/>
      <c r="AR974" s="72"/>
      <c r="AS974" s="72"/>
      <c r="AT974" s="72"/>
      <c r="AU974" s="72"/>
    </row>
    <row r="975" spans="1:47" ht="15.75" customHeight="1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  <c r="AA975" s="72"/>
      <c r="AB975" s="72"/>
      <c r="AC975" s="72"/>
      <c r="AD975" s="72"/>
      <c r="AE975" s="72"/>
      <c r="AF975" s="72"/>
      <c r="AG975" s="72"/>
      <c r="AH975" s="72"/>
      <c r="AI975" s="72"/>
      <c r="AJ975" s="72"/>
      <c r="AK975" s="72"/>
      <c r="AL975" s="72"/>
      <c r="AM975" s="72"/>
      <c r="AN975" s="72"/>
      <c r="AO975" s="72"/>
      <c r="AP975" s="72"/>
      <c r="AQ975" s="72"/>
      <c r="AR975" s="72"/>
      <c r="AS975" s="72"/>
      <c r="AT975" s="72"/>
      <c r="AU975" s="72"/>
    </row>
    <row r="976" spans="1:47" ht="15.75" customHeight="1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  <c r="AA976" s="72"/>
      <c r="AB976" s="72"/>
      <c r="AC976" s="72"/>
      <c r="AD976" s="72"/>
      <c r="AE976" s="72"/>
      <c r="AF976" s="72"/>
      <c r="AG976" s="72"/>
      <c r="AH976" s="72"/>
      <c r="AI976" s="72"/>
      <c r="AJ976" s="72"/>
      <c r="AK976" s="72"/>
      <c r="AL976" s="72"/>
      <c r="AM976" s="72"/>
      <c r="AN976" s="72"/>
      <c r="AO976" s="72"/>
      <c r="AP976" s="72"/>
      <c r="AQ976" s="72"/>
      <c r="AR976" s="72"/>
      <c r="AS976" s="72"/>
      <c r="AT976" s="72"/>
      <c r="AU976" s="72"/>
    </row>
    <row r="977" spans="1:47" ht="15.75" customHeight="1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  <c r="AA977" s="72"/>
      <c r="AB977" s="72"/>
      <c r="AC977" s="72"/>
      <c r="AD977" s="72"/>
      <c r="AE977" s="72"/>
      <c r="AF977" s="72"/>
      <c r="AG977" s="72"/>
      <c r="AH977" s="72"/>
      <c r="AI977" s="72"/>
      <c r="AJ977" s="72"/>
      <c r="AK977" s="72"/>
      <c r="AL977" s="72"/>
      <c r="AM977" s="72"/>
      <c r="AN977" s="72"/>
      <c r="AO977" s="72"/>
      <c r="AP977" s="72"/>
      <c r="AQ977" s="72"/>
      <c r="AR977" s="72"/>
      <c r="AS977" s="72"/>
      <c r="AT977" s="72"/>
      <c r="AU977" s="72"/>
    </row>
    <row r="978" spans="1:47" ht="15.75" customHeight="1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  <c r="AA978" s="72"/>
      <c r="AB978" s="72"/>
      <c r="AC978" s="72"/>
      <c r="AD978" s="72"/>
      <c r="AE978" s="72"/>
      <c r="AF978" s="72"/>
      <c r="AG978" s="72"/>
      <c r="AH978" s="72"/>
      <c r="AI978" s="72"/>
      <c r="AJ978" s="72"/>
      <c r="AK978" s="72"/>
      <c r="AL978" s="72"/>
      <c r="AM978" s="72"/>
      <c r="AN978" s="72"/>
      <c r="AO978" s="72"/>
      <c r="AP978" s="72"/>
      <c r="AQ978" s="72"/>
      <c r="AR978" s="72"/>
      <c r="AS978" s="72"/>
      <c r="AT978" s="72"/>
      <c r="AU978" s="72"/>
    </row>
    <row r="979" spans="1:47" ht="15.75" customHeight="1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  <c r="AA979" s="72"/>
      <c r="AB979" s="72"/>
      <c r="AC979" s="72"/>
      <c r="AD979" s="72"/>
      <c r="AE979" s="72"/>
      <c r="AF979" s="72"/>
      <c r="AG979" s="72"/>
      <c r="AH979" s="72"/>
      <c r="AI979" s="72"/>
      <c r="AJ979" s="72"/>
      <c r="AK979" s="72"/>
      <c r="AL979" s="72"/>
      <c r="AM979" s="72"/>
      <c r="AN979" s="72"/>
      <c r="AO979" s="72"/>
      <c r="AP979" s="72"/>
      <c r="AQ979" s="72"/>
      <c r="AR979" s="72"/>
      <c r="AS979" s="72"/>
      <c r="AT979" s="72"/>
      <c r="AU979" s="72"/>
    </row>
    <row r="980" spans="1:47" ht="15.75" customHeight="1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  <c r="AA980" s="72"/>
      <c r="AB980" s="72"/>
      <c r="AC980" s="72"/>
      <c r="AD980" s="72"/>
      <c r="AE980" s="72"/>
      <c r="AF980" s="72"/>
      <c r="AG980" s="72"/>
      <c r="AH980" s="72"/>
      <c r="AI980" s="72"/>
      <c r="AJ980" s="72"/>
      <c r="AK980" s="72"/>
      <c r="AL980" s="72"/>
      <c r="AM980" s="72"/>
      <c r="AN980" s="72"/>
      <c r="AO980" s="72"/>
      <c r="AP980" s="72"/>
      <c r="AQ980" s="72"/>
      <c r="AR980" s="72"/>
      <c r="AS980" s="72"/>
      <c r="AT980" s="72"/>
      <c r="AU980" s="72"/>
    </row>
    <row r="981" spans="1:47" ht="15.75" customHeight="1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  <c r="AA981" s="72"/>
      <c r="AB981" s="72"/>
      <c r="AC981" s="72"/>
      <c r="AD981" s="72"/>
      <c r="AE981" s="72"/>
      <c r="AF981" s="72"/>
      <c r="AG981" s="72"/>
      <c r="AH981" s="72"/>
      <c r="AI981" s="72"/>
      <c r="AJ981" s="72"/>
      <c r="AK981" s="72"/>
      <c r="AL981" s="72"/>
      <c r="AM981" s="72"/>
      <c r="AN981" s="72"/>
      <c r="AO981" s="72"/>
      <c r="AP981" s="72"/>
      <c r="AQ981" s="72"/>
      <c r="AR981" s="72"/>
      <c r="AS981" s="72"/>
      <c r="AT981" s="72"/>
      <c r="AU981" s="72"/>
    </row>
    <row r="982" spans="1:47" ht="15.75" customHeight="1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  <c r="AA982" s="72"/>
      <c r="AB982" s="72"/>
      <c r="AC982" s="72"/>
      <c r="AD982" s="72"/>
      <c r="AE982" s="72"/>
      <c r="AF982" s="72"/>
      <c r="AG982" s="72"/>
      <c r="AH982" s="72"/>
      <c r="AI982" s="72"/>
      <c r="AJ982" s="72"/>
      <c r="AK982" s="72"/>
      <c r="AL982" s="72"/>
      <c r="AM982" s="72"/>
      <c r="AN982" s="72"/>
      <c r="AO982" s="72"/>
      <c r="AP982" s="72"/>
      <c r="AQ982" s="72"/>
      <c r="AR982" s="72"/>
      <c r="AS982" s="72"/>
      <c r="AT982" s="72"/>
      <c r="AU982" s="72"/>
    </row>
    <row r="983" spans="1:47" ht="15.75" customHeight="1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  <c r="AA983" s="72"/>
      <c r="AB983" s="72"/>
      <c r="AC983" s="72"/>
      <c r="AD983" s="72"/>
      <c r="AE983" s="72"/>
      <c r="AF983" s="72"/>
      <c r="AG983" s="72"/>
      <c r="AH983" s="72"/>
      <c r="AI983" s="72"/>
      <c r="AJ983" s="72"/>
      <c r="AK983" s="72"/>
      <c r="AL983" s="72"/>
      <c r="AM983" s="72"/>
      <c r="AN983" s="72"/>
      <c r="AO983" s="72"/>
      <c r="AP983" s="72"/>
      <c r="AQ983" s="72"/>
      <c r="AR983" s="72"/>
      <c r="AS983" s="72"/>
      <c r="AT983" s="72"/>
      <c r="AU983" s="72"/>
    </row>
    <row r="984" spans="1:47" ht="15.75" customHeight="1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  <c r="AA984" s="72"/>
      <c r="AB984" s="72"/>
      <c r="AC984" s="72"/>
      <c r="AD984" s="72"/>
      <c r="AE984" s="72"/>
      <c r="AF984" s="72"/>
      <c r="AG984" s="72"/>
      <c r="AH984" s="72"/>
      <c r="AI984" s="72"/>
      <c r="AJ984" s="72"/>
      <c r="AK984" s="72"/>
      <c r="AL984" s="72"/>
      <c r="AM984" s="72"/>
      <c r="AN984" s="72"/>
      <c r="AO984" s="72"/>
      <c r="AP984" s="72"/>
      <c r="AQ984" s="72"/>
      <c r="AR984" s="72"/>
      <c r="AS984" s="72"/>
      <c r="AT984" s="72"/>
      <c r="AU984" s="72"/>
    </row>
    <row r="985" spans="1:47" ht="15.75" customHeight="1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  <c r="AA985" s="72"/>
      <c r="AB985" s="72"/>
      <c r="AC985" s="72"/>
      <c r="AD985" s="72"/>
      <c r="AE985" s="72"/>
      <c r="AF985" s="72"/>
      <c r="AG985" s="72"/>
      <c r="AH985" s="72"/>
      <c r="AI985" s="72"/>
      <c r="AJ985" s="72"/>
      <c r="AK985" s="72"/>
      <c r="AL985" s="72"/>
      <c r="AM985" s="72"/>
      <c r="AN985" s="72"/>
      <c r="AO985" s="72"/>
      <c r="AP985" s="72"/>
      <c r="AQ985" s="72"/>
      <c r="AR985" s="72"/>
      <c r="AS985" s="72"/>
      <c r="AT985" s="72"/>
      <c r="AU985" s="72"/>
    </row>
    <row r="986" spans="1:47" ht="15.75" customHeight="1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  <c r="AA986" s="72"/>
      <c r="AB986" s="72"/>
      <c r="AC986" s="72"/>
      <c r="AD986" s="72"/>
      <c r="AE986" s="72"/>
      <c r="AF986" s="72"/>
      <c r="AG986" s="72"/>
      <c r="AH986" s="72"/>
      <c r="AI986" s="72"/>
      <c r="AJ986" s="72"/>
      <c r="AK986" s="72"/>
      <c r="AL986" s="72"/>
      <c r="AM986" s="72"/>
      <c r="AN986" s="72"/>
      <c r="AO986" s="72"/>
      <c r="AP986" s="72"/>
      <c r="AQ986" s="72"/>
      <c r="AR986" s="72"/>
      <c r="AS986" s="72"/>
      <c r="AT986" s="72"/>
      <c r="AU986" s="72"/>
    </row>
    <row r="987" spans="1:47" ht="15.75" customHeight="1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  <c r="AA987" s="72"/>
      <c r="AB987" s="72"/>
      <c r="AC987" s="72"/>
      <c r="AD987" s="72"/>
      <c r="AE987" s="72"/>
      <c r="AF987" s="72"/>
      <c r="AG987" s="72"/>
      <c r="AH987" s="72"/>
      <c r="AI987" s="72"/>
      <c r="AJ987" s="72"/>
      <c r="AK987" s="72"/>
      <c r="AL987" s="72"/>
      <c r="AM987" s="72"/>
      <c r="AN987" s="72"/>
      <c r="AO987" s="72"/>
      <c r="AP987" s="72"/>
      <c r="AQ987" s="72"/>
      <c r="AR987" s="72"/>
      <c r="AS987" s="72"/>
      <c r="AT987" s="72"/>
      <c r="AU987" s="72"/>
    </row>
    <row r="988" spans="1:47" ht="15.75" customHeight="1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  <c r="AA988" s="72"/>
      <c r="AB988" s="72"/>
      <c r="AC988" s="72"/>
      <c r="AD988" s="72"/>
      <c r="AE988" s="72"/>
      <c r="AF988" s="72"/>
      <c r="AG988" s="72"/>
      <c r="AH988" s="72"/>
      <c r="AI988" s="72"/>
      <c r="AJ988" s="72"/>
      <c r="AK988" s="72"/>
      <c r="AL988" s="72"/>
      <c r="AM988" s="72"/>
      <c r="AN988" s="72"/>
      <c r="AO988" s="72"/>
      <c r="AP988" s="72"/>
      <c r="AQ988" s="72"/>
      <c r="AR988" s="72"/>
      <c r="AS988" s="72"/>
      <c r="AT988" s="72"/>
      <c r="AU988" s="72"/>
    </row>
    <row r="989" spans="1:47" ht="15.75" customHeight="1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  <c r="AA989" s="72"/>
      <c r="AB989" s="72"/>
      <c r="AC989" s="72"/>
      <c r="AD989" s="72"/>
      <c r="AE989" s="72"/>
      <c r="AF989" s="72"/>
      <c r="AG989" s="72"/>
      <c r="AH989" s="72"/>
      <c r="AI989" s="72"/>
      <c r="AJ989" s="72"/>
      <c r="AK989" s="72"/>
      <c r="AL989" s="72"/>
      <c r="AM989" s="72"/>
      <c r="AN989" s="72"/>
      <c r="AO989" s="72"/>
      <c r="AP989" s="72"/>
      <c r="AQ989" s="72"/>
      <c r="AR989" s="72"/>
      <c r="AS989" s="72"/>
      <c r="AT989" s="72"/>
      <c r="AU989" s="72"/>
    </row>
    <row r="990" spans="1:47" ht="15.75" customHeight="1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  <c r="AA990" s="72"/>
      <c r="AB990" s="72"/>
      <c r="AC990" s="72"/>
      <c r="AD990" s="72"/>
      <c r="AE990" s="72"/>
      <c r="AF990" s="72"/>
      <c r="AG990" s="72"/>
      <c r="AH990" s="72"/>
      <c r="AI990" s="72"/>
      <c r="AJ990" s="72"/>
      <c r="AK990" s="72"/>
      <c r="AL990" s="72"/>
      <c r="AM990" s="72"/>
      <c r="AN990" s="72"/>
      <c r="AO990" s="72"/>
      <c r="AP990" s="72"/>
      <c r="AQ990" s="72"/>
      <c r="AR990" s="72"/>
      <c r="AS990" s="72"/>
      <c r="AT990" s="72"/>
      <c r="AU990" s="72"/>
    </row>
    <row r="991" spans="1:47" ht="15.75" customHeight="1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  <c r="AA991" s="72"/>
      <c r="AB991" s="72"/>
      <c r="AC991" s="72"/>
      <c r="AD991" s="72"/>
      <c r="AE991" s="72"/>
      <c r="AF991" s="72"/>
      <c r="AG991" s="72"/>
      <c r="AH991" s="72"/>
      <c r="AI991" s="72"/>
      <c r="AJ991" s="72"/>
      <c r="AK991" s="72"/>
      <c r="AL991" s="72"/>
      <c r="AM991" s="72"/>
      <c r="AN991" s="72"/>
      <c r="AO991" s="72"/>
      <c r="AP991" s="72"/>
      <c r="AQ991" s="72"/>
      <c r="AR991" s="72"/>
      <c r="AS991" s="72"/>
      <c r="AT991" s="72"/>
      <c r="AU991" s="72"/>
    </row>
    <row r="992" spans="1:47" ht="15.75" customHeight="1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  <c r="AA992" s="72"/>
      <c r="AB992" s="72"/>
      <c r="AC992" s="72"/>
      <c r="AD992" s="72"/>
      <c r="AE992" s="72"/>
      <c r="AF992" s="72"/>
      <c r="AG992" s="72"/>
      <c r="AH992" s="72"/>
      <c r="AI992" s="72"/>
      <c r="AJ992" s="72"/>
      <c r="AK992" s="72"/>
      <c r="AL992" s="72"/>
      <c r="AM992" s="72"/>
      <c r="AN992" s="72"/>
      <c r="AO992" s="72"/>
      <c r="AP992" s="72"/>
      <c r="AQ992" s="72"/>
      <c r="AR992" s="72"/>
      <c r="AS992" s="72"/>
      <c r="AT992" s="72"/>
      <c r="AU992" s="72"/>
    </row>
    <row r="993" spans="1:47" ht="15.75" customHeight="1">
      <c r="A993" s="72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  <c r="AA993" s="72"/>
      <c r="AB993" s="72"/>
      <c r="AC993" s="72"/>
      <c r="AD993" s="72"/>
      <c r="AE993" s="72"/>
      <c r="AF993" s="72"/>
      <c r="AG993" s="72"/>
      <c r="AH993" s="72"/>
      <c r="AI993" s="72"/>
      <c r="AJ993" s="72"/>
      <c r="AK993" s="72"/>
      <c r="AL993" s="72"/>
      <c r="AM993" s="72"/>
      <c r="AN993" s="72"/>
      <c r="AO993" s="72"/>
      <c r="AP993" s="72"/>
      <c r="AQ993" s="72"/>
      <c r="AR993" s="72"/>
      <c r="AS993" s="72"/>
      <c r="AT993" s="72"/>
      <c r="AU993" s="72"/>
    </row>
    <row r="994" spans="1:47" ht="15.75" customHeight="1">
      <c r="A994" s="72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  <c r="AA994" s="72"/>
      <c r="AB994" s="72"/>
      <c r="AC994" s="72"/>
      <c r="AD994" s="72"/>
      <c r="AE994" s="72"/>
      <c r="AF994" s="72"/>
      <c r="AG994" s="72"/>
      <c r="AH994" s="72"/>
      <c r="AI994" s="72"/>
      <c r="AJ994" s="72"/>
      <c r="AK994" s="72"/>
      <c r="AL994" s="72"/>
      <c r="AM994" s="72"/>
      <c r="AN994" s="72"/>
      <c r="AO994" s="72"/>
      <c r="AP994" s="72"/>
      <c r="AQ994" s="72"/>
      <c r="AR994" s="72"/>
      <c r="AS994" s="72"/>
      <c r="AT994" s="72"/>
      <c r="AU994" s="72"/>
    </row>
    <row r="995" spans="1:47" ht="15.75" customHeight="1">
      <c r="A995" s="72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  <c r="AA995" s="72"/>
      <c r="AB995" s="72"/>
      <c r="AC995" s="72"/>
      <c r="AD995" s="72"/>
      <c r="AE995" s="72"/>
      <c r="AF995" s="72"/>
      <c r="AG995" s="72"/>
      <c r="AH995" s="72"/>
      <c r="AI995" s="72"/>
      <c r="AJ995" s="72"/>
      <c r="AK995" s="72"/>
      <c r="AL995" s="72"/>
      <c r="AM995" s="72"/>
      <c r="AN995" s="72"/>
      <c r="AO995" s="72"/>
      <c r="AP995" s="72"/>
      <c r="AQ995" s="72"/>
      <c r="AR995" s="72"/>
      <c r="AS995" s="72"/>
      <c r="AT995" s="72"/>
      <c r="AU995" s="72"/>
    </row>
    <row r="996" spans="1:47" ht="15.75" customHeight="1">
      <c r="A996" s="72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  <c r="AA996" s="72"/>
      <c r="AB996" s="72"/>
      <c r="AC996" s="72"/>
      <c r="AD996" s="72"/>
      <c r="AE996" s="72"/>
      <c r="AF996" s="72"/>
      <c r="AG996" s="72"/>
      <c r="AH996" s="72"/>
      <c r="AI996" s="72"/>
      <c r="AJ996" s="72"/>
      <c r="AK996" s="72"/>
      <c r="AL996" s="72"/>
      <c r="AM996" s="72"/>
      <c r="AN996" s="72"/>
      <c r="AO996" s="72"/>
      <c r="AP996" s="72"/>
      <c r="AQ996" s="72"/>
      <c r="AR996" s="72"/>
      <c r="AS996" s="72"/>
      <c r="AT996" s="72"/>
      <c r="AU996" s="72"/>
    </row>
    <row r="997" spans="1:47" ht="15.75" customHeight="1">
      <c r="A997" s="72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  <c r="AA997" s="72"/>
      <c r="AB997" s="72"/>
      <c r="AC997" s="72"/>
      <c r="AD997" s="72"/>
      <c r="AE997" s="72"/>
      <c r="AF997" s="72"/>
      <c r="AG997" s="72"/>
      <c r="AH997" s="72"/>
      <c r="AI997" s="72"/>
      <c r="AJ997" s="72"/>
      <c r="AK997" s="72"/>
      <c r="AL997" s="72"/>
      <c r="AM997" s="72"/>
      <c r="AN997" s="72"/>
      <c r="AO997" s="72"/>
      <c r="AP997" s="72"/>
      <c r="AQ997" s="72"/>
      <c r="AR997" s="72"/>
      <c r="AS997" s="72"/>
      <c r="AT997" s="72"/>
      <c r="AU997" s="72"/>
    </row>
    <row r="998" spans="1:47" ht="15.75" customHeight="1">
      <c r="A998" s="72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  <c r="AA998" s="72"/>
      <c r="AB998" s="72"/>
      <c r="AC998" s="72"/>
      <c r="AD998" s="72"/>
      <c r="AE998" s="72"/>
      <c r="AF998" s="72"/>
      <c r="AG998" s="72"/>
      <c r="AH998" s="72"/>
      <c r="AI998" s="72"/>
      <c r="AJ998" s="72"/>
      <c r="AK998" s="72"/>
      <c r="AL998" s="72"/>
      <c r="AM998" s="72"/>
      <c r="AN998" s="72"/>
      <c r="AO998" s="72"/>
      <c r="AP998" s="72"/>
      <c r="AQ998" s="72"/>
      <c r="AR998" s="72"/>
      <c r="AS998" s="72"/>
      <c r="AT998" s="72"/>
      <c r="AU998" s="72"/>
    </row>
    <row r="999" spans="1:47" ht="15.75" customHeight="1">
      <c r="A999" s="72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  <c r="AA999" s="72"/>
      <c r="AB999" s="72"/>
      <c r="AC999" s="72"/>
      <c r="AD999" s="72"/>
      <c r="AE999" s="72"/>
      <c r="AF999" s="72"/>
      <c r="AG999" s="72"/>
      <c r="AH999" s="72"/>
      <c r="AI999" s="72"/>
      <c r="AJ999" s="72"/>
      <c r="AK999" s="72"/>
      <c r="AL999" s="72"/>
      <c r="AM999" s="72"/>
      <c r="AN999" s="72"/>
      <c r="AO999" s="72"/>
      <c r="AP999" s="72"/>
      <c r="AQ999" s="72"/>
      <c r="AR999" s="72"/>
      <c r="AS999" s="72"/>
      <c r="AT999" s="72"/>
      <c r="AU999" s="72"/>
    </row>
    <row r="1000" spans="1:47" ht="15.75" customHeight="1">
      <c r="A1000" s="72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  <c r="AA1000" s="72"/>
      <c r="AB1000" s="72"/>
      <c r="AC1000" s="72"/>
      <c r="AD1000" s="72"/>
      <c r="AE1000" s="72"/>
      <c r="AF1000" s="72"/>
      <c r="AG1000" s="72"/>
      <c r="AH1000" s="72"/>
      <c r="AI1000" s="72"/>
      <c r="AJ1000" s="72"/>
      <c r="AK1000" s="72"/>
      <c r="AL1000" s="72"/>
      <c r="AM1000" s="72"/>
      <c r="AN1000" s="72"/>
      <c r="AO1000" s="72"/>
      <c r="AP1000" s="72"/>
      <c r="AQ1000" s="72"/>
      <c r="AR1000" s="72"/>
      <c r="AS1000" s="72"/>
      <c r="AT1000" s="72"/>
      <c r="AU1000" s="72"/>
    </row>
  </sheetData>
  <mergeCells count="21">
    <mergeCell ref="AL12:AN12"/>
    <mergeCell ref="AL13:AN13"/>
    <mergeCell ref="AD10:AD14"/>
    <mergeCell ref="AD16:AD20"/>
    <mergeCell ref="AD22:AD26"/>
    <mergeCell ref="AL10:AN10"/>
    <mergeCell ref="AL11:AN11"/>
    <mergeCell ref="AD28:AD32"/>
    <mergeCell ref="AD34:AD38"/>
    <mergeCell ref="O16:O20"/>
    <mergeCell ref="O22:O26"/>
    <mergeCell ref="O28:O32"/>
    <mergeCell ref="O36:O40"/>
    <mergeCell ref="O42:O46"/>
    <mergeCell ref="O48:O52"/>
    <mergeCell ref="O54:O58"/>
    <mergeCell ref="L2:M2"/>
    <mergeCell ref="O4:O8"/>
    <mergeCell ref="L5:M5"/>
    <mergeCell ref="O10:O14"/>
    <mergeCell ref="L20:M20"/>
  </mergeCells>
  <conditionalFormatting sqref="A2:F286">
    <cfRule type="expression" dxfId="22" priority="1">
      <formula>MOD(ROW(),6)=1</formula>
    </cfRule>
  </conditionalFormatting>
  <conditionalFormatting sqref="D56:D60">
    <cfRule type="expression" dxfId="21" priority="2">
      <formula>MOD(ROW(),6)=1</formula>
    </cfRule>
  </conditionalFormatting>
  <conditionalFormatting sqref="P4:U4 P5:T32 U5:U58">
    <cfRule type="expression" dxfId="20" priority="3">
      <formula>MOD(ROW(),2)=0</formula>
    </cfRule>
  </conditionalFormatting>
  <conditionalFormatting sqref="P1:P1000">
    <cfRule type="cellIs" dxfId="19" priority="4" operator="equal">
      <formula>"Tie"</formula>
    </cfRule>
  </conditionalFormatting>
  <pageMargins left="0.7" right="0.7" top="0.75" bottom="0.75" header="0" footer="0"/>
  <pageSetup fitToHeight="0" orientation="portrait"/>
  <headerFooter>
    <oddHeader>&amp;L2nd Run</oddHeader>
  </headerFooter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Instructions</vt:lpstr>
      <vt:lpstr>Draw</vt:lpstr>
      <vt:lpstr>Enter</vt:lpstr>
      <vt:lpstr>PeeWee</vt:lpstr>
      <vt:lpstr>1st Run</vt:lpstr>
      <vt:lpstr>Open</vt:lpstr>
      <vt:lpstr>Youth Calc</vt:lpstr>
      <vt:lpstr>Youth</vt:lpstr>
      <vt:lpstr>2nd Run</vt:lpstr>
      <vt:lpstr>Open 2</vt:lpstr>
      <vt:lpstr>Youth 2 Calc</vt:lpstr>
      <vt:lpstr>Youth 2</vt:lpstr>
      <vt:lpstr>Poles</vt:lpstr>
      <vt:lpstr>Open Poles</vt:lpstr>
      <vt:lpstr>Youth Poles</vt:lpstr>
      <vt:lpstr>Poles Calculations</vt:lpstr>
      <vt:lpstr>Values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Kayla Hulstein</dc:creator>
  <cp:lastModifiedBy>Owner</cp:lastModifiedBy>
  <dcterms:created xsi:type="dcterms:W3CDTF">2023-05-22T15:12:32Z</dcterms:created>
  <dcterms:modified xsi:type="dcterms:W3CDTF">2023-05-29T20:50:53Z</dcterms:modified>
</cp:coreProperties>
</file>